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_Diego_Avila\1.Backup_Diego_Avila\A_Diego\RMS\Reporte_Diario\Reporte_CheckIn\2025\10_Octubre\"/>
    </mc:Choice>
  </mc:AlternateContent>
  <xr:revisionPtr revIDLastSave="0" documentId="13_ncr:1_{560A1CC7-46E1-48F0-8AAC-466DE51160A9}" xr6:coauthVersionLast="47" xr6:coauthVersionMax="47" xr10:uidLastSave="{00000000-0000-0000-0000-000000000000}"/>
  <bookViews>
    <workbookView showSheetTabs="0" xWindow="28692" yWindow="960" windowWidth="29016" windowHeight="15696" tabRatio="690" firstSheet="5" activeTab="7" xr2:uid="{00000000-000D-0000-FFFF-FFFF00000000}"/>
  </bookViews>
  <sheets>
    <sheet name="Estructura con CM" sheetId="23" r:id="rId1"/>
    <sheet name="Estructura SR_CM" sheetId="22" r:id="rId2"/>
    <sheet name="Estructura" sheetId="21" r:id="rId3"/>
    <sheet name="BDD" sheetId="1" r:id="rId4"/>
    <sheet name="RMS_Check_In_Out" sheetId="13" r:id="rId5"/>
    <sheet name="Leave In Approval" sheetId="24" r:id="rId6"/>
    <sheet name="Leave" sheetId="20" r:id="rId7"/>
    <sheet name="Home" sheetId="5" r:id="rId8"/>
    <sheet name="Sin Registro (In - Out)" sheetId="3" r:id="rId9"/>
    <sheet name="Sin Registro (out)" sheetId="8" r:id="rId10"/>
    <sheet name="LeaveSummary" sheetId="16" r:id="rId11"/>
    <sheet name="Tiempo" sheetId="9" r:id="rId12"/>
    <sheet name="Justificar" sheetId="10" r:id="rId13"/>
    <sheet name="Hoja1" sheetId="14" r:id="rId14"/>
    <sheet name="hiddenSheet" sheetId="2" state="veryHidden" r:id="rId15"/>
  </sheets>
  <definedNames>
    <definedName name="_xlnm._FilterDatabase" localSheetId="13" hidden="1">Hoja1!$A$1:$I$601</definedName>
    <definedName name="DatosExternos_1" localSheetId="3" hidden="1">BDD!$A$1:$I$788</definedName>
    <definedName name="DatosExternos_1" localSheetId="6" hidden="1">Leave!$A$1:$K$2165</definedName>
    <definedName name="DatosExternos_1" localSheetId="4" hidden="1">RMS_Check_In_Out!$A$1:$D$588</definedName>
    <definedName name="DatosExternos_2" localSheetId="2" hidden="1">Estructura!$A$1:$F$729</definedName>
    <definedName name="DatosExternos_2" localSheetId="5" hidden="1">'Leave In Approval'!$A$1:$K$467</definedName>
    <definedName name="DatosExternos_3" localSheetId="1" hidden="1">'Estructura SR_CM'!$A$1:$F$96</definedName>
    <definedName name="DatosExternos_4" localSheetId="0" hidden="1">'Estructura con CM'!$A$1:$B$824</definedName>
    <definedName name="No_cumple_el_Tiempo">BDD!$AF$2:$AF$3</definedName>
    <definedName name="No_Realizo_Salida">BDD!$AE$2:$AE$4</definedName>
    <definedName name="SegmentaciónDeDatos_Canal">#N/A</definedName>
    <definedName name="SegmentaciónDeDatos_Canal1">#N/A</definedName>
    <definedName name="SegmentaciónDeDatos_Canal2">#N/A</definedName>
    <definedName name="SegmentaciónDeDatos_Canal3">#N/A</definedName>
    <definedName name="SegmentaciónDeDatos_Canal4">#N/A</definedName>
    <definedName name="SegmentaciónDeDatos_CM">#N/A</definedName>
    <definedName name="SegmentaciónDeDatos_Rango">#N/A</definedName>
    <definedName name="SegmentaciónDeDatos_User_Title">#N/A</definedName>
    <definedName name="SegmentaciónDeDatos_User_Title1">#N/A</definedName>
    <definedName name="SegmentaciónDeDatos_User_Title2">#N/A</definedName>
    <definedName name="Sin_Registro_In_Out">BDD!$AD$2:$AD$13</definedName>
  </definedNames>
  <calcPr calcId="191029"/>
  <pivotCaches>
    <pivotCache cacheId="103" r:id="rId16"/>
    <pivotCache cacheId="118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L2" i="1"/>
  <c r="L3" i="1"/>
  <c r="L4" i="1"/>
  <c r="L5" i="1"/>
  <c r="L6" i="1"/>
  <c r="O6" i="1" s="1"/>
  <c r="L7" i="1"/>
  <c r="L8" i="1"/>
  <c r="L9" i="1"/>
  <c r="L10" i="1"/>
  <c r="L11" i="1"/>
  <c r="L12" i="1"/>
  <c r="L13" i="1"/>
  <c r="L14" i="1"/>
  <c r="L15" i="1"/>
  <c r="L16" i="1"/>
  <c r="L17" i="1"/>
  <c r="O17" i="1" s="1"/>
  <c r="L18" i="1"/>
  <c r="L19" i="1"/>
  <c r="L20" i="1"/>
  <c r="L21" i="1"/>
  <c r="L22" i="1"/>
  <c r="L23" i="1"/>
  <c r="L24" i="1"/>
  <c r="L25" i="1"/>
  <c r="L26" i="1"/>
  <c r="L27" i="1"/>
  <c r="L28" i="1"/>
  <c r="O28" i="1" s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O50" i="1" s="1"/>
  <c r="Q50" i="1" s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O72" i="1" s="1"/>
  <c r="Q72" i="1" s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O94" i="1" s="1"/>
  <c r="Q94" i="1" s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O116" i="1" s="1"/>
  <c r="Q116" i="1" s="1"/>
  <c r="P116" i="1" s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O138" i="1" s="1"/>
  <c r="Q138" i="1" s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O160" i="1" s="1"/>
  <c r="Q160" i="1" s="1"/>
  <c r="P160" i="1" s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O182" i="1" s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O204" i="1" s="1"/>
  <c r="L205" i="1"/>
  <c r="L206" i="1"/>
  <c r="L207" i="1"/>
  <c r="O207" i="1" s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O226" i="1" s="1"/>
  <c r="L227" i="1"/>
  <c r="L228" i="1"/>
  <c r="L229" i="1"/>
  <c r="O229" i="1" s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O248" i="1" s="1"/>
  <c r="L249" i="1"/>
  <c r="L250" i="1"/>
  <c r="L251" i="1"/>
  <c r="O251" i="1" s="1"/>
  <c r="L252" i="1"/>
  <c r="O252" i="1" s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O270" i="1" s="1"/>
  <c r="L271" i="1"/>
  <c r="L272" i="1"/>
  <c r="L273" i="1"/>
  <c r="O273" i="1" s="1"/>
  <c r="L274" i="1"/>
  <c r="O274" i="1" s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O292" i="1" s="1"/>
  <c r="L293" i="1"/>
  <c r="L294" i="1"/>
  <c r="O294" i="1" s="1"/>
  <c r="L295" i="1"/>
  <c r="O295" i="1" s="1"/>
  <c r="L296" i="1"/>
  <c r="O296" i="1" s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O314" i="1" s="1"/>
  <c r="L315" i="1"/>
  <c r="L316" i="1"/>
  <c r="L317" i="1"/>
  <c r="O317" i="1" s="1"/>
  <c r="L318" i="1"/>
  <c r="O318" i="1" s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O336" i="1" s="1"/>
  <c r="Q336" i="1" s="1"/>
  <c r="L337" i="1"/>
  <c r="L338" i="1"/>
  <c r="L339" i="1"/>
  <c r="O339" i="1" s="1"/>
  <c r="L340" i="1"/>
  <c r="O340" i="1" s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O358" i="1" s="1"/>
  <c r="L359" i="1"/>
  <c r="L360" i="1"/>
  <c r="L361" i="1"/>
  <c r="O361" i="1" s="1"/>
  <c r="L362" i="1"/>
  <c r="O362" i="1" s="1"/>
  <c r="L363" i="1"/>
  <c r="L364" i="1"/>
  <c r="L365" i="1"/>
  <c r="L366" i="1"/>
  <c r="L367" i="1"/>
  <c r="L368" i="1"/>
  <c r="L369" i="1"/>
  <c r="O369" i="1" s="1"/>
  <c r="L370" i="1"/>
  <c r="L371" i="1"/>
  <c r="O371" i="1" s="1"/>
  <c r="L372" i="1"/>
  <c r="L373" i="1"/>
  <c r="O373" i="1" s="1"/>
  <c r="Q373" i="1" s="1"/>
  <c r="L374" i="1"/>
  <c r="L375" i="1"/>
  <c r="L376" i="1"/>
  <c r="L377" i="1"/>
  <c r="L378" i="1"/>
  <c r="L379" i="1"/>
  <c r="O379" i="1" s="1"/>
  <c r="L380" i="1"/>
  <c r="O380" i="1" s="1"/>
  <c r="L381" i="1"/>
  <c r="L382" i="1"/>
  <c r="L383" i="1"/>
  <c r="O383" i="1" s="1"/>
  <c r="L384" i="1"/>
  <c r="O384" i="1" s="1"/>
  <c r="L385" i="1"/>
  <c r="L386" i="1"/>
  <c r="L387" i="1"/>
  <c r="L388" i="1"/>
  <c r="L389" i="1"/>
  <c r="L390" i="1"/>
  <c r="L391" i="1"/>
  <c r="L392" i="1"/>
  <c r="L393" i="1"/>
  <c r="L394" i="1"/>
  <c r="L395" i="1"/>
  <c r="O395" i="1" s="1"/>
  <c r="L396" i="1"/>
  <c r="L397" i="1"/>
  <c r="L398" i="1"/>
  <c r="L399" i="1"/>
  <c r="L400" i="1"/>
  <c r="L401" i="1"/>
  <c r="L402" i="1"/>
  <c r="O402" i="1" s="1"/>
  <c r="L403" i="1"/>
  <c r="L404" i="1"/>
  <c r="L405" i="1"/>
  <c r="O405" i="1" s="1"/>
  <c r="L406" i="1"/>
  <c r="O406" i="1" s="1"/>
  <c r="L407" i="1"/>
  <c r="L408" i="1"/>
  <c r="L409" i="1"/>
  <c r="L410" i="1"/>
  <c r="L411" i="1"/>
  <c r="L412" i="1"/>
  <c r="L413" i="1"/>
  <c r="L414" i="1"/>
  <c r="L415" i="1"/>
  <c r="L416" i="1"/>
  <c r="L417" i="1"/>
  <c r="O417" i="1" s="1"/>
  <c r="Q417" i="1" s="1"/>
  <c r="L418" i="1"/>
  <c r="L419" i="1"/>
  <c r="L420" i="1"/>
  <c r="L421" i="1"/>
  <c r="L422" i="1"/>
  <c r="L423" i="1"/>
  <c r="O423" i="1" s="1"/>
  <c r="L424" i="1"/>
  <c r="O424" i="1" s="1"/>
  <c r="L425" i="1"/>
  <c r="L426" i="1"/>
  <c r="O426" i="1" s="1"/>
  <c r="L427" i="1"/>
  <c r="O427" i="1" s="1"/>
  <c r="L428" i="1"/>
  <c r="O428" i="1" s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O445" i="1" s="1"/>
  <c r="L446" i="1"/>
  <c r="O446" i="1" s="1"/>
  <c r="L447" i="1"/>
  <c r="L448" i="1"/>
  <c r="O448" i="1" s="1"/>
  <c r="L449" i="1"/>
  <c r="O449" i="1" s="1"/>
  <c r="L450" i="1"/>
  <c r="O450" i="1" s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O468" i="1" s="1"/>
  <c r="L469" i="1"/>
  <c r="L470" i="1"/>
  <c r="L471" i="1"/>
  <c r="O471" i="1" s="1"/>
  <c r="L472" i="1"/>
  <c r="O472" i="1" s="1"/>
  <c r="L473" i="1"/>
  <c r="L474" i="1"/>
  <c r="L475" i="1"/>
  <c r="L476" i="1"/>
  <c r="L477" i="1"/>
  <c r="L478" i="1"/>
  <c r="L479" i="1"/>
  <c r="L480" i="1"/>
  <c r="L481" i="1"/>
  <c r="O481" i="1" s="1"/>
  <c r="L482" i="1"/>
  <c r="L483" i="1"/>
  <c r="L484" i="1"/>
  <c r="L485" i="1"/>
  <c r="L486" i="1"/>
  <c r="L487" i="1"/>
  <c r="L488" i="1"/>
  <c r="L489" i="1"/>
  <c r="L490" i="1"/>
  <c r="O490" i="1" s="1"/>
  <c r="L491" i="1"/>
  <c r="L492" i="1"/>
  <c r="L493" i="1"/>
  <c r="O493" i="1" s="1"/>
  <c r="L494" i="1"/>
  <c r="O494" i="1" s="1"/>
  <c r="L495" i="1"/>
  <c r="L496" i="1"/>
  <c r="L497" i="1"/>
  <c r="L498" i="1"/>
  <c r="L499" i="1"/>
  <c r="L500" i="1"/>
  <c r="L501" i="1"/>
  <c r="L502" i="1"/>
  <c r="L503" i="1"/>
  <c r="O503" i="1" s="1"/>
  <c r="L504" i="1"/>
  <c r="L505" i="1"/>
  <c r="O505" i="1" s="1"/>
  <c r="Q505" i="1" s="1"/>
  <c r="V505" i="1" s="1" a="1"/>
  <c r="V505" i="1" s="1"/>
  <c r="X505" i="1" s="1"/>
  <c r="L506" i="1"/>
  <c r="L507" i="1"/>
  <c r="L508" i="1"/>
  <c r="L509" i="1"/>
  <c r="L510" i="1"/>
  <c r="L511" i="1"/>
  <c r="L512" i="1"/>
  <c r="O512" i="1" s="1"/>
  <c r="L513" i="1"/>
  <c r="L514" i="1"/>
  <c r="L515" i="1"/>
  <c r="O515" i="1" s="1"/>
  <c r="L516" i="1"/>
  <c r="O516" i="1" s="1"/>
  <c r="L517" i="1"/>
  <c r="L518" i="1"/>
  <c r="L519" i="1"/>
  <c r="L520" i="1"/>
  <c r="L521" i="1"/>
  <c r="L522" i="1"/>
  <c r="L523" i="1"/>
  <c r="O523" i="1" s="1"/>
  <c r="L524" i="1"/>
  <c r="L525" i="1"/>
  <c r="O525" i="1" s="1"/>
  <c r="L526" i="1"/>
  <c r="L527" i="1"/>
  <c r="L528" i="1"/>
  <c r="L529" i="1"/>
  <c r="L530" i="1"/>
  <c r="L531" i="1"/>
  <c r="L532" i="1"/>
  <c r="L533" i="1"/>
  <c r="O533" i="1" s="1"/>
  <c r="L534" i="1"/>
  <c r="O534" i="1" s="1"/>
  <c r="L535" i="1"/>
  <c r="L536" i="1"/>
  <c r="L537" i="1"/>
  <c r="O537" i="1" s="1"/>
  <c r="L538" i="1"/>
  <c r="O538" i="1" s="1"/>
  <c r="L539" i="1"/>
  <c r="L540" i="1"/>
  <c r="L541" i="1"/>
  <c r="L542" i="1"/>
  <c r="L543" i="1"/>
  <c r="L544" i="1"/>
  <c r="L545" i="1"/>
  <c r="L546" i="1"/>
  <c r="L547" i="1"/>
  <c r="L548" i="1"/>
  <c r="L549" i="1"/>
  <c r="O549" i="1" s="1"/>
  <c r="L550" i="1"/>
  <c r="L551" i="1"/>
  <c r="L552" i="1"/>
  <c r="L553" i="1"/>
  <c r="L554" i="1"/>
  <c r="L555" i="1"/>
  <c r="L556" i="1"/>
  <c r="O556" i="1" s="1"/>
  <c r="L557" i="1"/>
  <c r="L558" i="1"/>
  <c r="O558" i="1" s="1"/>
  <c r="L559" i="1"/>
  <c r="O559" i="1" s="1"/>
  <c r="L560" i="1"/>
  <c r="O560" i="1" s="1"/>
  <c r="L561" i="1"/>
  <c r="L562" i="1"/>
  <c r="L563" i="1"/>
  <c r="L564" i="1"/>
  <c r="L565" i="1"/>
  <c r="L566" i="1"/>
  <c r="L567" i="1"/>
  <c r="L568" i="1"/>
  <c r="L569" i="1"/>
  <c r="L570" i="1"/>
  <c r="L571" i="1"/>
  <c r="O571" i="1" s="1"/>
  <c r="Q571" i="1" s="1"/>
  <c r="L572" i="1"/>
  <c r="L573" i="1"/>
  <c r="L574" i="1"/>
  <c r="L575" i="1"/>
  <c r="L576" i="1"/>
  <c r="L577" i="1"/>
  <c r="L578" i="1"/>
  <c r="O578" i="1" s="1"/>
  <c r="Q578" i="1" s="1"/>
  <c r="L579" i="1"/>
  <c r="L580" i="1"/>
  <c r="L581" i="1"/>
  <c r="O581" i="1" s="1"/>
  <c r="L582" i="1"/>
  <c r="O582" i="1" s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O599" i="1" s="1"/>
  <c r="L600" i="1"/>
  <c r="L601" i="1"/>
  <c r="L602" i="1"/>
  <c r="O602" i="1" s="1"/>
  <c r="L603" i="1"/>
  <c r="O603" i="1" s="1"/>
  <c r="L604" i="1"/>
  <c r="O604" i="1" s="1"/>
  <c r="L605" i="1"/>
  <c r="L606" i="1"/>
  <c r="L607" i="1"/>
  <c r="L608" i="1"/>
  <c r="L609" i="1"/>
  <c r="L610" i="1"/>
  <c r="L611" i="1"/>
  <c r="L612" i="1"/>
  <c r="L613" i="1"/>
  <c r="O613" i="1" s="1"/>
  <c r="L614" i="1"/>
  <c r="L615" i="1"/>
  <c r="L616" i="1"/>
  <c r="L617" i="1"/>
  <c r="L618" i="1"/>
  <c r="L619" i="1"/>
  <c r="L620" i="1"/>
  <c r="L621" i="1"/>
  <c r="L622" i="1"/>
  <c r="O622" i="1" s="1"/>
  <c r="L623" i="1"/>
  <c r="L624" i="1"/>
  <c r="L625" i="1"/>
  <c r="O625" i="1" s="1"/>
  <c r="L626" i="1"/>
  <c r="O626" i="1" s="1"/>
  <c r="L627" i="1"/>
  <c r="L628" i="1"/>
  <c r="L629" i="1"/>
  <c r="L630" i="1"/>
  <c r="L631" i="1"/>
  <c r="L632" i="1"/>
  <c r="L633" i="1"/>
  <c r="L634" i="1"/>
  <c r="L635" i="1"/>
  <c r="L636" i="1"/>
  <c r="L637" i="1"/>
  <c r="O637" i="1" s="1"/>
  <c r="Q637" i="1" s="1"/>
  <c r="P637" i="1" s="1"/>
  <c r="L638" i="1"/>
  <c r="L639" i="1"/>
  <c r="L640" i="1"/>
  <c r="L641" i="1"/>
  <c r="L642" i="1"/>
  <c r="L643" i="1"/>
  <c r="O643" i="1" s="1"/>
  <c r="L644" i="1"/>
  <c r="O644" i="1" s="1"/>
  <c r="L645" i="1"/>
  <c r="L646" i="1"/>
  <c r="L647" i="1"/>
  <c r="O647" i="1" s="1"/>
  <c r="L648" i="1"/>
  <c r="O648" i="1" s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O666" i="1" s="1"/>
  <c r="L667" i="1"/>
  <c r="L668" i="1"/>
  <c r="L669" i="1"/>
  <c r="O669" i="1" s="1"/>
  <c r="L670" i="1"/>
  <c r="O670" i="1" s="1"/>
  <c r="L671" i="1"/>
  <c r="L672" i="1"/>
  <c r="L673" i="1"/>
  <c r="L674" i="1"/>
  <c r="L675" i="1"/>
  <c r="L676" i="1"/>
  <c r="L677" i="1"/>
  <c r="L678" i="1"/>
  <c r="L679" i="1"/>
  <c r="O679" i="1" s="1"/>
  <c r="L680" i="1"/>
  <c r="L681" i="1"/>
  <c r="L682" i="1"/>
  <c r="L683" i="1"/>
  <c r="L684" i="1"/>
  <c r="L685" i="1"/>
  <c r="L686" i="1"/>
  <c r="L687" i="1"/>
  <c r="O687" i="1" s="1"/>
  <c r="L688" i="1"/>
  <c r="O688" i="1" s="1"/>
  <c r="L689" i="1"/>
  <c r="L690" i="1"/>
  <c r="O690" i="1" s="1"/>
  <c r="L691" i="1"/>
  <c r="O691" i="1" s="1"/>
  <c r="L692" i="1"/>
  <c r="O692" i="1" s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O710" i="1" s="1"/>
  <c r="L711" i="1"/>
  <c r="L712" i="1"/>
  <c r="L713" i="1"/>
  <c r="O713" i="1" s="1"/>
  <c r="L714" i="1"/>
  <c r="O714" i="1" s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O731" i="1" s="1"/>
  <c r="L732" i="1"/>
  <c r="O732" i="1" s="1"/>
  <c r="L733" i="1"/>
  <c r="L734" i="1"/>
  <c r="L735" i="1"/>
  <c r="O735" i="1" s="1"/>
  <c r="L736" i="1"/>
  <c r="O736" i="1" s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O753" i="1" s="1"/>
  <c r="L754" i="1"/>
  <c r="O754" i="1" s="1"/>
  <c r="L755" i="1"/>
  <c r="L756" i="1"/>
  <c r="O756" i="1" s="1"/>
  <c r="L757" i="1"/>
  <c r="O757" i="1" s="1"/>
  <c r="L758" i="1"/>
  <c r="O758" i="1" s="1"/>
  <c r="L759" i="1"/>
  <c r="L760" i="1"/>
  <c r="L761" i="1"/>
  <c r="L762" i="1"/>
  <c r="L763" i="1"/>
  <c r="L764" i="1"/>
  <c r="L765" i="1"/>
  <c r="L766" i="1"/>
  <c r="L767" i="1"/>
  <c r="L768" i="1"/>
  <c r="L769" i="1"/>
  <c r="O769" i="1" s="1"/>
  <c r="Q769" i="1" s="1"/>
  <c r="L770" i="1"/>
  <c r="L771" i="1"/>
  <c r="L772" i="1"/>
  <c r="L773" i="1"/>
  <c r="L774" i="1"/>
  <c r="L775" i="1"/>
  <c r="O775" i="1" s="1"/>
  <c r="L776" i="1"/>
  <c r="O776" i="1" s="1"/>
  <c r="L777" i="1"/>
  <c r="L778" i="1"/>
  <c r="L779" i="1"/>
  <c r="O779" i="1" s="1"/>
  <c r="L780" i="1"/>
  <c r="O780" i="1" s="1"/>
  <c r="L781" i="1"/>
  <c r="L782" i="1"/>
  <c r="L783" i="1"/>
  <c r="L784" i="1"/>
  <c r="L785" i="1"/>
  <c r="L786" i="1"/>
  <c r="L787" i="1"/>
  <c r="L788" i="1"/>
  <c r="M2" i="1"/>
  <c r="M3" i="1"/>
  <c r="M4" i="1"/>
  <c r="N4" i="1" s="1"/>
  <c r="M5" i="1"/>
  <c r="M6" i="1"/>
  <c r="M7" i="1"/>
  <c r="M8" i="1"/>
  <c r="M9" i="1"/>
  <c r="M10" i="1"/>
  <c r="M11" i="1"/>
  <c r="Q11" i="1" s="1"/>
  <c r="V11" i="1" s="1" a="1"/>
  <c r="V11" i="1" s="1"/>
  <c r="X11" i="1" s="1"/>
  <c r="M12" i="1"/>
  <c r="M13" i="1"/>
  <c r="N13" i="1" s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N28" i="1" s="1"/>
  <c r="M29" i="1"/>
  <c r="M30" i="1"/>
  <c r="M31" i="1"/>
  <c r="M32" i="1"/>
  <c r="M33" i="1"/>
  <c r="M34" i="1"/>
  <c r="M35" i="1"/>
  <c r="N35" i="1" s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N57" i="1" s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Q79" i="1" s="1"/>
  <c r="M80" i="1"/>
  <c r="M81" i="1"/>
  <c r="M82" i="1"/>
  <c r="N82" i="1" s="1"/>
  <c r="M83" i="1"/>
  <c r="M84" i="1"/>
  <c r="M85" i="1"/>
  <c r="M86" i="1"/>
  <c r="M87" i="1"/>
  <c r="M88" i="1"/>
  <c r="N88" i="1" s="1"/>
  <c r="M89" i="1"/>
  <c r="M90" i="1"/>
  <c r="M91" i="1"/>
  <c r="M92" i="1"/>
  <c r="N92" i="1" s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N110" i="1" s="1"/>
  <c r="M111" i="1"/>
  <c r="M112" i="1"/>
  <c r="N112" i="1" s="1"/>
  <c r="M113" i="1"/>
  <c r="M114" i="1"/>
  <c r="M115" i="1"/>
  <c r="M116" i="1"/>
  <c r="N116" i="1" s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N132" i="1" s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N154" i="1" s="1"/>
  <c r="M155" i="1"/>
  <c r="M156" i="1"/>
  <c r="N156" i="1" s="1"/>
  <c r="M157" i="1"/>
  <c r="M158" i="1"/>
  <c r="N158" i="1" s="1"/>
  <c r="M159" i="1"/>
  <c r="M160" i="1"/>
  <c r="N160" i="1" s="1"/>
  <c r="M161" i="1"/>
  <c r="M162" i="1"/>
  <c r="M163" i="1"/>
  <c r="M164" i="1"/>
  <c r="M165" i="1"/>
  <c r="M166" i="1"/>
  <c r="M167" i="1"/>
  <c r="M168" i="1"/>
  <c r="M169" i="1"/>
  <c r="Q169" i="1" s="1"/>
  <c r="M170" i="1"/>
  <c r="N170" i="1" s="1"/>
  <c r="M171" i="1"/>
  <c r="M172" i="1"/>
  <c r="M173" i="1"/>
  <c r="M174" i="1"/>
  <c r="M175" i="1"/>
  <c r="M176" i="1"/>
  <c r="N176" i="1" s="1"/>
  <c r="M177" i="1"/>
  <c r="M178" i="1"/>
  <c r="N178" i="1" s="1"/>
  <c r="M179" i="1"/>
  <c r="M180" i="1"/>
  <c r="N180" i="1" s="1"/>
  <c r="M181" i="1"/>
  <c r="N181" i="1" s="1"/>
  <c r="M182" i="1"/>
  <c r="M183" i="1"/>
  <c r="M184" i="1"/>
  <c r="M185" i="1"/>
  <c r="M186" i="1"/>
  <c r="M187" i="1"/>
  <c r="M188" i="1"/>
  <c r="M189" i="1"/>
  <c r="Q189" i="1" s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N202" i="1" s="1"/>
  <c r="M203" i="1"/>
  <c r="N203" i="1" s="1"/>
  <c r="M204" i="1"/>
  <c r="N204" i="1" s="1"/>
  <c r="M205" i="1"/>
  <c r="M206" i="1"/>
  <c r="M207" i="1"/>
  <c r="M208" i="1"/>
  <c r="M209" i="1"/>
  <c r="M210" i="1"/>
  <c r="M211" i="1"/>
  <c r="M212" i="1"/>
  <c r="M213" i="1"/>
  <c r="M214" i="1"/>
  <c r="N214" i="1" s="1"/>
  <c r="M215" i="1"/>
  <c r="M216" i="1"/>
  <c r="M217" i="1"/>
  <c r="M218" i="1"/>
  <c r="M219" i="1"/>
  <c r="M220" i="1"/>
  <c r="M221" i="1"/>
  <c r="M222" i="1"/>
  <c r="Q222" i="1" s="1"/>
  <c r="P222" i="1" s="1"/>
  <c r="M223" i="1"/>
  <c r="M224" i="1"/>
  <c r="N224" i="1" s="1"/>
  <c r="M225" i="1"/>
  <c r="N225" i="1" s="1"/>
  <c r="M226" i="1"/>
  <c r="M227" i="1"/>
  <c r="M228" i="1"/>
  <c r="M229" i="1"/>
  <c r="M230" i="1"/>
  <c r="M231" i="1"/>
  <c r="M232" i="1"/>
  <c r="M233" i="1"/>
  <c r="M234" i="1"/>
  <c r="M235" i="1"/>
  <c r="M236" i="1"/>
  <c r="N236" i="1" s="1"/>
  <c r="M237" i="1"/>
  <c r="M238" i="1"/>
  <c r="M239" i="1"/>
  <c r="N239" i="1" s="1"/>
  <c r="M240" i="1"/>
  <c r="M241" i="1"/>
  <c r="M242" i="1"/>
  <c r="M243" i="1"/>
  <c r="M244" i="1"/>
  <c r="N244" i="1" s="1"/>
  <c r="M245" i="1"/>
  <c r="M246" i="1"/>
  <c r="N246" i="1" s="1"/>
  <c r="M247" i="1"/>
  <c r="N247" i="1" s="1"/>
  <c r="M248" i="1"/>
  <c r="M249" i="1"/>
  <c r="N249" i="1" s="1"/>
  <c r="M250" i="1"/>
  <c r="M251" i="1"/>
  <c r="M252" i="1"/>
  <c r="M253" i="1"/>
  <c r="M254" i="1"/>
  <c r="M255" i="1"/>
  <c r="M256" i="1"/>
  <c r="M257" i="1"/>
  <c r="M258" i="1"/>
  <c r="M259" i="1"/>
  <c r="M260" i="1"/>
  <c r="M261" i="1"/>
  <c r="N261" i="1" s="1"/>
  <c r="M262" i="1"/>
  <c r="M263" i="1"/>
  <c r="M264" i="1"/>
  <c r="M265" i="1"/>
  <c r="N265" i="1" s="1"/>
  <c r="M266" i="1"/>
  <c r="M267" i="1"/>
  <c r="M268" i="1"/>
  <c r="N268" i="1" s="1"/>
  <c r="M269" i="1"/>
  <c r="N269" i="1" s="1"/>
  <c r="M270" i="1"/>
  <c r="M271" i="1"/>
  <c r="M272" i="1"/>
  <c r="M273" i="1"/>
  <c r="M274" i="1"/>
  <c r="M275" i="1"/>
  <c r="M276" i="1"/>
  <c r="M277" i="1"/>
  <c r="M278" i="1"/>
  <c r="M279" i="1"/>
  <c r="M280" i="1"/>
  <c r="N280" i="1" s="1"/>
  <c r="M281" i="1"/>
  <c r="M282" i="1"/>
  <c r="M283" i="1"/>
  <c r="M284" i="1"/>
  <c r="M285" i="1"/>
  <c r="M286" i="1"/>
  <c r="M287" i="1"/>
  <c r="N287" i="1" s="1"/>
  <c r="M288" i="1"/>
  <c r="M289" i="1"/>
  <c r="N289" i="1" s="1"/>
  <c r="M290" i="1"/>
  <c r="M291" i="1"/>
  <c r="N291" i="1" s="1"/>
  <c r="M292" i="1"/>
  <c r="M293" i="1"/>
  <c r="M294" i="1"/>
  <c r="M295" i="1"/>
  <c r="M296" i="1"/>
  <c r="M297" i="1"/>
  <c r="M298" i="1"/>
  <c r="M299" i="1"/>
  <c r="M300" i="1"/>
  <c r="M301" i="1"/>
  <c r="M302" i="1"/>
  <c r="N302" i="1" s="1"/>
  <c r="M303" i="1"/>
  <c r="M304" i="1"/>
  <c r="Q304" i="1" s="1"/>
  <c r="M305" i="1"/>
  <c r="M306" i="1"/>
  <c r="M307" i="1"/>
  <c r="M308" i="1"/>
  <c r="M309" i="1"/>
  <c r="M310" i="1"/>
  <c r="M311" i="1"/>
  <c r="N311" i="1" s="1"/>
  <c r="M312" i="1"/>
  <c r="N312" i="1" s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N325" i="1" s="1"/>
  <c r="M326" i="1"/>
  <c r="N326" i="1" s="1"/>
  <c r="M327" i="1"/>
  <c r="M328" i="1"/>
  <c r="M329" i="1"/>
  <c r="M330" i="1"/>
  <c r="M331" i="1"/>
  <c r="M332" i="1"/>
  <c r="N332" i="1" s="1"/>
  <c r="M333" i="1"/>
  <c r="N333" i="1" s="1"/>
  <c r="M334" i="1"/>
  <c r="M335" i="1"/>
  <c r="M336" i="1"/>
  <c r="N336" i="1" s="1"/>
  <c r="M337" i="1"/>
  <c r="M338" i="1"/>
  <c r="M339" i="1"/>
  <c r="M340" i="1"/>
  <c r="M341" i="1"/>
  <c r="M342" i="1"/>
  <c r="M343" i="1"/>
  <c r="M344" i="1"/>
  <c r="M345" i="1"/>
  <c r="M346" i="1"/>
  <c r="M347" i="1"/>
  <c r="N347" i="1" s="1"/>
  <c r="M348" i="1"/>
  <c r="Q348" i="1" s="1"/>
  <c r="M349" i="1"/>
  <c r="Q349" i="1" s="1"/>
  <c r="M350" i="1"/>
  <c r="M351" i="1"/>
  <c r="M352" i="1"/>
  <c r="M353" i="1"/>
  <c r="M354" i="1"/>
  <c r="M355" i="1"/>
  <c r="N355" i="1" s="1"/>
  <c r="M356" i="1"/>
  <c r="M357" i="1"/>
  <c r="M358" i="1"/>
  <c r="N358" i="1" s="1"/>
  <c r="M359" i="1"/>
  <c r="M360" i="1"/>
  <c r="N360" i="1" s="1"/>
  <c r="M361" i="1"/>
  <c r="M362" i="1"/>
  <c r="M363" i="1"/>
  <c r="M364" i="1"/>
  <c r="M365" i="1"/>
  <c r="M366" i="1"/>
  <c r="M367" i="1"/>
  <c r="M368" i="1"/>
  <c r="M369" i="1"/>
  <c r="N369" i="1" s="1"/>
  <c r="M370" i="1"/>
  <c r="M371" i="1"/>
  <c r="N371" i="1" s="1"/>
  <c r="M372" i="1"/>
  <c r="M373" i="1"/>
  <c r="M374" i="1"/>
  <c r="M375" i="1"/>
  <c r="M376" i="1"/>
  <c r="M377" i="1"/>
  <c r="N377" i="1" s="1"/>
  <c r="M378" i="1"/>
  <c r="M379" i="1"/>
  <c r="Q379" i="1" s="1"/>
  <c r="M380" i="1"/>
  <c r="M381" i="1"/>
  <c r="M382" i="1"/>
  <c r="M383" i="1"/>
  <c r="M384" i="1"/>
  <c r="M385" i="1"/>
  <c r="M386" i="1"/>
  <c r="M387" i="1"/>
  <c r="M388" i="1"/>
  <c r="M389" i="1"/>
  <c r="M390" i="1"/>
  <c r="M391" i="1"/>
  <c r="Q391" i="1" s="1"/>
  <c r="M392" i="1"/>
  <c r="M393" i="1"/>
  <c r="N393" i="1" s="1"/>
  <c r="M394" i="1"/>
  <c r="M395" i="1"/>
  <c r="M396" i="1"/>
  <c r="M397" i="1"/>
  <c r="M398" i="1"/>
  <c r="M399" i="1"/>
  <c r="N399" i="1" s="1"/>
  <c r="M400" i="1"/>
  <c r="Q400" i="1" s="1"/>
  <c r="P400" i="1" s="1"/>
  <c r="M401" i="1"/>
  <c r="M402" i="1"/>
  <c r="N402" i="1" s="1"/>
  <c r="M403" i="1"/>
  <c r="Q403" i="1" s="1"/>
  <c r="P403" i="1" s="1"/>
  <c r="M404" i="1"/>
  <c r="Q404" i="1" s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N418" i="1" s="1"/>
  <c r="M419" i="1"/>
  <c r="M420" i="1"/>
  <c r="M421" i="1"/>
  <c r="M422" i="1"/>
  <c r="M423" i="1"/>
  <c r="Q423" i="1" s="1"/>
  <c r="P423" i="1" s="1"/>
  <c r="M424" i="1"/>
  <c r="M425" i="1"/>
  <c r="M426" i="1"/>
  <c r="M427" i="1"/>
  <c r="M428" i="1"/>
  <c r="M429" i="1"/>
  <c r="M430" i="1"/>
  <c r="M431" i="1"/>
  <c r="M432" i="1"/>
  <c r="M433" i="1"/>
  <c r="M434" i="1"/>
  <c r="M435" i="1"/>
  <c r="N435" i="1" s="1"/>
  <c r="M436" i="1"/>
  <c r="M437" i="1"/>
  <c r="M438" i="1"/>
  <c r="M439" i="1"/>
  <c r="M440" i="1"/>
  <c r="M441" i="1"/>
  <c r="M442" i="1"/>
  <c r="M443" i="1"/>
  <c r="N443" i="1" s="1"/>
  <c r="M444" i="1"/>
  <c r="N444" i="1" s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N457" i="1" s="1"/>
  <c r="M458" i="1"/>
  <c r="N458" i="1" s="1"/>
  <c r="M459" i="1"/>
  <c r="N459" i="1" s="1"/>
  <c r="M460" i="1"/>
  <c r="M461" i="1"/>
  <c r="M462" i="1"/>
  <c r="M463" i="1"/>
  <c r="M464" i="1"/>
  <c r="M465" i="1"/>
  <c r="N465" i="1" s="1"/>
  <c r="M466" i="1"/>
  <c r="N466" i="1" s="1"/>
  <c r="M467" i="1"/>
  <c r="N467" i="1" s="1"/>
  <c r="M468" i="1"/>
  <c r="M469" i="1"/>
  <c r="M470" i="1"/>
  <c r="N470" i="1" s="1"/>
  <c r="M471" i="1"/>
  <c r="M472" i="1"/>
  <c r="M473" i="1"/>
  <c r="M474" i="1"/>
  <c r="M475" i="1"/>
  <c r="M476" i="1"/>
  <c r="M477" i="1"/>
  <c r="M478" i="1"/>
  <c r="M479" i="1"/>
  <c r="Q479" i="1" s="1"/>
  <c r="M480" i="1"/>
  <c r="N480" i="1" s="1"/>
  <c r="M481" i="1"/>
  <c r="Q481" i="1" s="1"/>
  <c r="M482" i="1"/>
  <c r="M483" i="1"/>
  <c r="M484" i="1"/>
  <c r="M485" i="1"/>
  <c r="M486" i="1"/>
  <c r="M487" i="1"/>
  <c r="N487" i="1" s="1"/>
  <c r="M488" i="1"/>
  <c r="N488" i="1" s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N501" i="1" s="1"/>
  <c r="M502" i="1"/>
  <c r="M503" i="1"/>
  <c r="M504" i="1"/>
  <c r="M505" i="1"/>
  <c r="N505" i="1" s="1"/>
  <c r="M506" i="1"/>
  <c r="M507" i="1"/>
  <c r="M508" i="1"/>
  <c r="M509" i="1"/>
  <c r="N509" i="1" s="1"/>
  <c r="M510" i="1"/>
  <c r="N510" i="1" s="1"/>
  <c r="M511" i="1"/>
  <c r="M512" i="1"/>
  <c r="N512" i="1" s="1"/>
  <c r="M513" i="1"/>
  <c r="N513" i="1" s="1"/>
  <c r="M514" i="1"/>
  <c r="M515" i="1"/>
  <c r="M516" i="1"/>
  <c r="M517" i="1"/>
  <c r="M518" i="1"/>
  <c r="M519" i="1"/>
  <c r="M520" i="1"/>
  <c r="M521" i="1"/>
  <c r="M522" i="1"/>
  <c r="M523" i="1"/>
  <c r="N523" i="1" s="1"/>
  <c r="M524" i="1"/>
  <c r="M525" i="1"/>
  <c r="M526" i="1"/>
  <c r="M527" i="1"/>
  <c r="M528" i="1"/>
  <c r="M529" i="1"/>
  <c r="M530" i="1"/>
  <c r="Q530" i="1" s="1"/>
  <c r="M531" i="1"/>
  <c r="N531" i="1" s="1"/>
  <c r="M532" i="1"/>
  <c r="M533" i="1"/>
  <c r="M534" i="1"/>
  <c r="M535" i="1"/>
  <c r="M536" i="1"/>
  <c r="N536" i="1" s="1"/>
  <c r="M537" i="1"/>
  <c r="M538" i="1"/>
  <c r="M539" i="1"/>
  <c r="M540" i="1"/>
  <c r="Q540" i="1" s="1"/>
  <c r="M541" i="1"/>
  <c r="M542" i="1"/>
  <c r="M543" i="1"/>
  <c r="M544" i="1"/>
  <c r="M545" i="1"/>
  <c r="M546" i="1"/>
  <c r="M547" i="1"/>
  <c r="Q547" i="1" s="1"/>
  <c r="P547" i="1" s="1"/>
  <c r="M548" i="1"/>
  <c r="M549" i="1"/>
  <c r="M550" i="1"/>
  <c r="M551" i="1"/>
  <c r="M552" i="1"/>
  <c r="M553" i="1"/>
  <c r="N553" i="1" s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Q568" i="1" s="1"/>
  <c r="M569" i="1"/>
  <c r="Q569" i="1" s="1"/>
  <c r="M570" i="1"/>
  <c r="M571" i="1"/>
  <c r="M572" i="1"/>
  <c r="M573" i="1"/>
  <c r="M574" i="1"/>
  <c r="M575" i="1"/>
  <c r="N575" i="1" s="1"/>
  <c r="M576" i="1"/>
  <c r="M577" i="1"/>
  <c r="N577" i="1" s="1"/>
  <c r="M578" i="1"/>
  <c r="N578" i="1" s="1"/>
  <c r="M579" i="1"/>
  <c r="M580" i="1"/>
  <c r="M581" i="1"/>
  <c r="M582" i="1"/>
  <c r="M583" i="1"/>
  <c r="M584" i="1"/>
  <c r="M585" i="1"/>
  <c r="M586" i="1"/>
  <c r="M587" i="1"/>
  <c r="M588" i="1"/>
  <c r="M589" i="1"/>
  <c r="M590" i="1"/>
  <c r="N590" i="1" s="1"/>
  <c r="M591" i="1"/>
  <c r="M592" i="1"/>
  <c r="M593" i="1"/>
  <c r="M594" i="1"/>
  <c r="M595" i="1"/>
  <c r="M596" i="1"/>
  <c r="M597" i="1"/>
  <c r="N597" i="1" s="1"/>
  <c r="M598" i="1"/>
  <c r="M599" i="1"/>
  <c r="M600" i="1"/>
  <c r="M601" i="1"/>
  <c r="M602" i="1"/>
  <c r="N602" i="1" s="1"/>
  <c r="M603" i="1"/>
  <c r="M604" i="1"/>
  <c r="M605" i="1"/>
  <c r="M606" i="1"/>
  <c r="M607" i="1"/>
  <c r="M608" i="1"/>
  <c r="M609" i="1"/>
  <c r="M610" i="1"/>
  <c r="M611" i="1"/>
  <c r="N611" i="1" s="1"/>
  <c r="M612" i="1"/>
  <c r="N612" i="1" s="1"/>
  <c r="M613" i="1"/>
  <c r="M614" i="1"/>
  <c r="M615" i="1"/>
  <c r="N615" i="1" s="1"/>
  <c r="M616" i="1"/>
  <c r="M617" i="1"/>
  <c r="M618" i="1"/>
  <c r="M619" i="1"/>
  <c r="N619" i="1" s="1"/>
  <c r="M620" i="1"/>
  <c r="M621" i="1"/>
  <c r="M622" i="1"/>
  <c r="M623" i="1"/>
  <c r="M624" i="1"/>
  <c r="N624" i="1" s="1"/>
  <c r="M625" i="1"/>
  <c r="M626" i="1"/>
  <c r="M627" i="1"/>
  <c r="M628" i="1"/>
  <c r="M629" i="1"/>
  <c r="M630" i="1"/>
  <c r="M631" i="1"/>
  <c r="M632" i="1"/>
  <c r="M633" i="1"/>
  <c r="N633" i="1" s="1"/>
  <c r="M634" i="1"/>
  <c r="N634" i="1" s="1"/>
  <c r="M635" i="1"/>
  <c r="N635" i="1" s="1"/>
  <c r="M636" i="1"/>
  <c r="M637" i="1"/>
  <c r="M638" i="1"/>
  <c r="M639" i="1"/>
  <c r="M640" i="1"/>
  <c r="M641" i="1"/>
  <c r="N641" i="1" s="1"/>
  <c r="M642" i="1"/>
  <c r="M643" i="1"/>
  <c r="M644" i="1"/>
  <c r="M645" i="1"/>
  <c r="M646" i="1"/>
  <c r="N646" i="1" s="1"/>
  <c r="M647" i="1"/>
  <c r="M648" i="1"/>
  <c r="M649" i="1"/>
  <c r="M650" i="1"/>
  <c r="M651" i="1"/>
  <c r="M652" i="1"/>
  <c r="M653" i="1"/>
  <c r="M654" i="1"/>
  <c r="M655" i="1"/>
  <c r="N655" i="1" s="1"/>
  <c r="M656" i="1"/>
  <c r="M657" i="1"/>
  <c r="M658" i="1"/>
  <c r="M659" i="1"/>
  <c r="M660" i="1"/>
  <c r="M661" i="1"/>
  <c r="M662" i="1"/>
  <c r="Q662" i="1" s="1"/>
  <c r="M663" i="1"/>
  <c r="M664" i="1"/>
  <c r="N664" i="1" s="1"/>
  <c r="M665" i="1"/>
  <c r="N665" i="1" s="1"/>
  <c r="M666" i="1"/>
  <c r="N666" i="1" s="1"/>
  <c r="M667" i="1"/>
  <c r="M668" i="1"/>
  <c r="M669" i="1"/>
  <c r="M670" i="1"/>
  <c r="M671" i="1"/>
  <c r="M672" i="1"/>
  <c r="M673" i="1"/>
  <c r="M674" i="1"/>
  <c r="M675" i="1"/>
  <c r="M676" i="1"/>
  <c r="M677" i="1"/>
  <c r="N677" i="1" s="1"/>
  <c r="M678" i="1"/>
  <c r="M679" i="1"/>
  <c r="M680" i="1"/>
  <c r="M681" i="1"/>
  <c r="M682" i="1"/>
  <c r="M683" i="1"/>
  <c r="M684" i="1"/>
  <c r="M685" i="1"/>
  <c r="N685" i="1" s="1"/>
  <c r="M686" i="1"/>
  <c r="M687" i="1"/>
  <c r="M688" i="1"/>
  <c r="N688" i="1" s="1"/>
  <c r="M689" i="1"/>
  <c r="M690" i="1"/>
  <c r="M691" i="1"/>
  <c r="M692" i="1"/>
  <c r="M693" i="1"/>
  <c r="M694" i="1"/>
  <c r="M695" i="1"/>
  <c r="M696" i="1"/>
  <c r="M697" i="1"/>
  <c r="M698" i="1"/>
  <c r="M699" i="1"/>
  <c r="N699" i="1" s="1"/>
  <c r="M700" i="1"/>
  <c r="N700" i="1" s="1"/>
  <c r="M701" i="1"/>
  <c r="M702" i="1"/>
  <c r="M703" i="1"/>
  <c r="M704" i="1"/>
  <c r="M705" i="1"/>
  <c r="M706" i="1"/>
  <c r="M707" i="1"/>
  <c r="N707" i="1" s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Q721" i="1" s="1"/>
  <c r="P721" i="1" s="1"/>
  <c r="M722" i="1"/>
  <c r="N722" i="1" s="1"/>
  <c r="M723" i="1"/>
  <c r="Q723" i="1" s="1"/>
  <c r="P723" i="1" s="1"/>
  <c r="M724" i="1"/>
  <c r="M725" i="1"/>
  <c r="M726" i="1"/>
  <c r="M727" i="1"/>
  <c r="M728" i="1"/>
  <c r="M729" i="1"/>
  <c r="N729" i="1" s="1"/>
  <c r="M730" i="1"/>
  <c r="Q730" i="1" s="1"/>
  <c r="P730" i="1" s="1"/>
  <c r="M731" i="1"/>
  <c r="N731" i="1" s="1"/>
  <c r="M732" i="1"/>
  <c r="M733" i="1"/>
  <c r="N733" i="1" s="1"/>
  <c r="M734" i="1"/>
  <c r="N734" i="1" s="1"/>
  <c r="M735" i="1"/>
  <c r="M736" i="1"/>
  <c r="M737" i="1"/>
  <c r="M738" i="1"/>
  <c r="M739" i="1"/>
  <c r="M740" i="1"/>
  <c r="M741" i="1"/>
  <c r="M742" i="1"/>
  <c r="M743" i="1"/>
  <c r="M744" i="1"/>
  <c r="N744" i="1" s="1"/>
  <c r="M745" i="1"/>
  <c r="M746" i="1"/>
  <c r="M747" i="1"/>
  <c r="M748" i="1"/>
  <c r="N748" i="1" s="1"/>
  <c r="M749" i="1"/>
  <c r="N749" i="1" s="1"/>
  <c r="M750" i="1"/>
  <c r="M751" i="1"/>
  <c r="N751" i="1" s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N765" i="1" s="1"/>
  <c r="M766" i="1"/>
  <c r="N766" i="1" s="1"/>
  <c r="M767" i="1"/>
  <c r="N767" i="1" s="1"/>
  <c r="M768" i="1"/>
  <c r="M769" i="1"/>
  <c r="M770" i="1"/>
  <c r="M771" i="1"/>
  <c r="M772" i="1"/>
  <c r="M773" i="1"/>
  <c r="N773" i="1" s="1"/>
  <c r="M774" i="1"/>
  <c r="M775" i="1"/>
  <c r="N775" i="1" s="1"/>
  <c r="M776" i="1"/>
  <c r="M777" i="1"/>
  <c r="M778" i="1"/>
  <c r="Q778" i="1" s="1"/>
  <c r="M779" i="1"/>
  <c r="M780" i="1"/>
  <c r="M781" i="1"/>
  <c r="M782" i="1"/>
  <c r="M783" i="1"/>
  <c r="M784" i="1"/>
  <c r="M785" i="1"/>
  <c r="M786" i="1"/>
  <c r="M787" i="1"/>
  <c r="N787" i="1" s="1"/>
  <c r="M788" i="1"/>
  <c r="N788" i="1" s="1"/>
  <c r="N2" i="1"/>
  <c r="N3" i="1"/>
  <c r="N5" i="1"/>
  <c r="N6" i="1"/>
  <c r="N7" i="1"/>
  <c r="N8" i="1"/>
  <c r="N9" i="1"/>
  <c r="N10" i="1"/>
  <c r="N12" i="1"/>
  <c r="N16" i="1"/>
  <c r="N17" i="1"/>
  <c r="N18" i="1"/>
  <c r="N19" i="1"/>
  <c r="N20" i="1"/>
  <c r="N21" i="1"/>
  <c r="N22" i="1"/>
  <c r="N23" i="1"/>
  <c r="N24" i="1"/>
  <c r="N25" i="1"/>
  <c r="N26" i="1"/>
  <c r="N27" i="1"/>
  <c r="N29" i="1"/>
  <c r="N30" i="1"/>
  <c r="N31" i="1"/>
  <c r="N32" i="1"/>
  <c r="N34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6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8" i="1"/>
  <c r="N79" i="1"/>
  <c r="N83" i="1"/>
  <c r="N84" i="1"/>
  <c r="N85" i="1"/>
  <c r="N86" i="1"/>
  <c r="N87" i="1"/>
  <c r="N89" i="1"/>
  <c r="N91" i="1"/>
  <c r="N93" i="1"/>
  <c r="N94" i="1"/>
  <c r="N95" i="1"/>
  <c r="N96" i="1"/>
  <c r="N100" i="1"/>
  <c r="N104" i="1"/>
  <c r="N105" i="1"/>
  <c r="N106" i="1"/>
  <c r="N107" i="1"/>
  <c r="N108" i="1"/>
  <c r="N109" i="1"/>
  <c r="N111" i="1"/>
  <c r="N113" i="1"/>
  <c r="N114" i="1"/>
  <c r="N115" i="1"/>
  <c r="N117" i="1"/>
  <c r="N118" i="1"/>
  <c r="N122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8" i="1"/>
  <c r="N149" i="1"/>
  <c r="N150" i="1"/>
  <c r="N151" i="1"/>
  <c r="N152" i="1"/>
  <c r="N153" i="1"/>
  <c r="N155" i="1"/>
  <c r="N157" i="1"/>
  <c r="N161" i="1"/>
  <c r="N162" i="1"/>
  <c r="N171" i="1"/>
  <c r="N172" i="1"/>
  <c r="N173" i="1"/>
  <c r="N174" i="1"/>
  <c r="N175" i="1"/>
  <c r="N177" i="1"/>
  <c r="N179" i="1"/>
  <c r="N183" i="1"/>
  <c r="N184" i="1"/>
  <c r="N193" i="1"/>
  <c r="N194" i="1"/>
  <c r="N195" i="1"/>
  <c r="N196" i="1"/>
  <c r="N197" i="1"/>
  <c r="N198" i="1"/>
  <c r="N199" i="1"/>
  <c r="N201" i="1"/>
  <c r="N206" i="1"/>
  <c r="N215" i="1"/>
  <c r="N216" i="1"/>
  <c r="N217" i="1"/>
  <c r="N218" i="1"/>
  <c r="N219" i="1"/>
  <c r="N220" i="1"/>
  <c r="N221" i="1"/>
  <c r="N223" i="1"/>
  <c r="N226" i="1"/>
  <c r="N227" i="1"/>
  <c r="N228" i="1"/>
  <c r="N237" i="1"/>
  <c r="N238" i="1"/>
  <c r="N240" i="1"/>
  <c r="N241" i="1"/>
  <c r="N243" i="1"/>
  <c r="N245" i="1"/>
  <c r="N250" i="1"/>
  <c r="N259" i="1"/>
  <c r="N260" i="1"/>
  <c r="N262" i="1"/>
  <c r="N263" i="1"/>
  <c r="N267" i="1"/>
  <c r="N271" i="1"/>
  <c r="N272" i="1"/>
  <c r="N281" i="1"/>
  <c r="N282" i="1"/>
  <c r="N284" i="1"/>
  <c r="N285" i="1"/>
  <c r="N294" i="1"/>
  <c r="N303" i="1"/>
  <c r="N306" i="1"/>
  <c r="N307" i="1"/>
  <c r="N328" i="1"/>
  <c r="N329" i="1"/>
  <c r="N334" i="1"/>
  <c r="N350" i="1"/>
  <c r="N351" i="1"/>
  <c r="N372" i="1"/>
  <c r="N373" i="1"/>
  <c r="N378" i="1"/>
  <c r="N379" i="1"/>
  <c r="N391" i="1"/>
  <c r="N394" i="1"/>
  <c r="N395" i="1"/>
  <c r="N416" i="1"/>
  <c r="N417" i="1"/>
  <c r="N438" i="1"/>
  <c r="N439" i="1"/>
  <c r="N448" i="1"/>
  <c r="N460" i="1"/>
  <c r="N461" i="1"/>
  <c r="N482" i="1"/>
  <c r="N483" i="1"/>
  <c r="N485" i="1"/>
  <c r="N489" i="1"/>
  <c r="N492" i="1"/>
  <c r="N504" i="1"/>
  <c r="N526" i="1"/>
  <c r="N527" i="1"/>
  <c r="N530" i="1"/>
  <c r="N548" i="1"/>
  <c r="N549" i="1"/>
  <c r="N558" i="1"/>
  <c r="N570" i="1"/>
  <c r="N571" i="1"/>
  <c r="N580" i="1"/>
  <c r="N592" i="1"/>
  <c r="N593" i="1"/>
  <c r="N614" i="1"/>
  <c r="N621" i="1"/>
  <c r="N636" i="1"/>
  <c r="N637" i="1"/>
  <c r="N658" i="1"/>
  <c r="N659" i="1"/>
  <c r="N680" i="1"/>
  <c r="N681" i="1"/>
  <c r="N690" i="1"/>
  <c r="N702" i="1"/>
  <c r="N703" i="1"/>
  <c r="N708" i="1"/>
  <c r="N724" i="1"/>
  <c r="N725" i="1"/>
  <c r="N746" i="1"/>
  <c r="N747" i="1"/>
  <c r="N768" i="1"/>
  <c r="N769" i="1"/>
  <c r="O2" i="1"/>
  <c r="Q2" i="1" s="1"/>
  <c r="O3" i="1"/>
  <c r="Q3" i="1" s="1"/>
  <c r="O4" i="1"/>
  <c r="Q4" i="1" s="1"/>
  <c r="O5" i="1"/>
  <c r="Q5" i="1" s="1"/>
  <c r="O7" i="1"/>
  <c r="Q7" i="1" s="1"/>
  <c r="O8" i="1"/>
  <c r="O9" i="1"/>
  <c r="O10" i="1"/>
  <c r="O11" i="1"/>
  <c r="O12" i="1"/>
  <c r="Q12" i="1" s="1"/>
  <c r="O13" i="1"/>
  <c r="Q13" i="1" s="1"/>
  <c r="O14" i="1"/>
  <c r="O15" i="1"/>
  <c r="O16" i="1"/>
  <c r="O18" i="1"/>
  <c r="Q18" i="1" s="1"/>
  <c r="O19" i="1"/>
  <c r="O20" i="1"/>
  <c r="O21" i="1"/>
  <c r="Q21" i="1" s="1"/>
  <c r="P21" i="1" s="1"/>
  <c r="O22" i="1"/>
  <c r="O23" i="1"/>
  <c r="Q23" i="1" s="1"/>
  <c r="P23" i="1" s="1"/>
  <c r="O24" i="1"/>
  <c r="Q24" i="1" s="1"/>
  <c r="V24" i="1" s="1" a="1"/>
  <c r="V24" i="1" s="1"/>
  <c r="O25" i="1"/>
  <c r="Q25" i="1" s="1"/>
  <c r="O26" i="1"/>
  <c r="Q26" i="1" s="1"/>
  <c r="O27" i="1"/>
  <c r="Q27" i="1" s="1"/>
  <c r="O29" i="1"/>
  <c r="Q29" i="1" s="1"/>
  <c r="P29" i="1" s="1"/>
  <c r="O30" i="1"/>
  <c r="Q30" i="1" s="1"/>
  <c r="O31" i="1"/>
  <c r="Q31" i="1" s="1"/>
  <c r="P31" i="1" s="1"/>
  <c r="O32" i="1"/>
  <c r="Q32" i="1" s="1"/>
  <c r="O33" i="1"/>
  <c r="O34" i="1"/>
  <c r="Q34" i="1" s="1"/>
  <c r="O35" i="1"/>
  <c r="O36" i="1"/>
  <c r="O37" i="1"/>
  <c r="O38" i="1"/>
  <c r="Q38" i="1" s="1"/>
  <c r="P38" i="1" s="1"/>
  <c r="O39" i="1"/>
  <c r="Q39" i="1" s="1"/>
  <c r="P39" i="1" s="1"/>
  <c r="O40" i="1"/>
  <c r="Q40" i="1" s="1"/>
  <c r="P40" i="1" s="1"/>
  <c r="O41" i="1"/>
  <c r="O42" i="1"/>
  <c r="Q42" i="1" s="1"/>
  <c r="P42" i="1" s="1"/>
  <c r="O43" i="1"/>
  <c r="O44" i="1"/>
  <c r="O45" i="1"/>
  <c r="O46" i="1"/>
  <c r="O47" i="1"/>
  <c r="Q47" i="1" s="1"/>
  <c r="P47" i="1" s="1"/>
  <c r="O48" i="1"/>
  <c r="Q48" i="1" s="1"/>
  <c r="O49" i="1"/>
  <c r="Q49" i="1" s="1"/>
  <c r="O51" i="1"/>
  <c r="Q51" i="1" s="1"/>
  <c r="O52" i="1"/>
  <c r="Q52" i="1" s="1"/>
  <c r="P52" i="1" s="1"/>
  <c r="O53" i="1"/>
  <c r="Q53" i="1" s="1"/>
  <c r="O54" i="1"/>
  <c r="O55" i="1"/>
  <c r="O56" i="1"/>
  <c r="Q56" i="1" s="1"/>
  <c r="O57" i="1"/>
  <c r="Q57" i="1" s="1"/>
  <c r="P57" i="1" s="1"/>
  <c r="O58" i="1"/>
  <c r="O59" i="1"/>
  <c r="O60" i="1"/>
  <c r="Q60" i="1" s="1"/>
  <c r="P60" i="1" s="1"/>
  <c r="O61" i="1"/>
  <c r="Q61" i="1" s="1"/>
  <c r="P61" i="1" s="1"/>
  <c r="O62" i="1"/>
  <c r="Q62" i="1" s="1"/>
  <c r="P62" i="1" s="1"/>
  <c r="O63" i="1"/>
  <c r="O64" i="1"/>
  <c r="Q64" i="1" s="1"/>
  <c r="V64" i="1" s="1" a="1"/>
  <c r="O65" i="1"/>
  <c r="O66" i="1"/>
  <c r="Q66" i="1" s="1"/>
  <c r="P66" i="1" s="1"/>
  <c r="O67" i="1"/>
  <c r="Q67" i="1" s="1"/>
  <c r="P67" i="1" s="1"/>
  <c r="O68" i="1"/>
  <c r="O69" i="1"/>
  <c r="Q69" i="1" s="1"/>
  <c r="O70" i="1"/>
  <c r="O71" i="1"/>
  <c r="Q71" i="1" s="1"/>
  <c r="P71" i="1" s="1"/>
  <c r="O73" i="1"/>
  <c r="Q73" i="1" s="1"/>
  <c r="P73" i="1" s="1"/>
  <c r="O74" i="1"/>
  <c r="O75" i="1"/>
  <c r="O76" i="1"/>
  <c r="O77" i="1"/>
  <c r="O78" i="1"/>
  <c r="Q78" i="1" s="1"/>
  <c r="O79" i="1"/>
  <c r="O80" i="1"/>
  <c r="O81" i="1"/>
  <c r="O82" i="1"/>
  <c r="Q82" i="1" s="1"/>
  <c r="O83" i="1"/>
  <c r="Q83" i="1" s="1"/>
  <c r="P83" i="1" s="1"/>
  <c r="O84" i="1"/>
  <c r="Q84" i="1" s="1"/>
  <c r="P84" i="1" s="1"/>
  <c r="O85" i="1"/>
  <c r="Q85" i="1" s="1"/>
  <c r="P85" i="1" s="1"/>
  <c r="O86" i="1"/>
  <c r="O87" i="1"/>
  <c r="Q87" i="1" s="1"/>
  <c r="O88" i="1"/>
  <c r="Q88" i="1" s="1"/>
  <c r="P88" i="1" s="1"/>
  <c r="O89" i="1"/>
  <c r="Q89" i="1" s="1"/>
  <c r="V89" i="1" s="1" a="1"/>
  <c r="V89" i="1" s="1"/>
  <c r="X89" i="1" s="1"/>
  <c r="O90" i="1"/>
  <c r="O91" i="1"/>
  <c r="Q91" i="1" s="1"/>
  <c r="O92" i="1"/>
  <c r="Q92" i="1" s="1"/>
  <c r="O93" i="1"/>
  <c r="Q93" i="1" s="1"/>
  <c r="O95" i="1"/>
  <c r="Q95" i="1" s="1"/>
  <c r="O96" i="1"/>
  <c r="O97" i="1"/>
  <c r="O98" i="1"/>
  <c r="O99" i="1"/>
  <c r="O100" i="1"/>
  <c r="O101" i="1"/>
  <c r="O102" i="1"/>
  <c r="O103" i="1"/>
  <c r="O104" i="1"/>
  <c r="Q104" i="1" s="1"/>
  <c r="O105" i="1"/>
  <c r="Q105" i="1" s="1"/>
  <c r="V105" i="1" s="1" a="1"/>
  <c r="V105" i="1" s="1"/>
  <c r="X105" i="1" s="1"/>
  <c r="O106" i="1"/>
  <c r="Q106" i="1" s="1"/>
  <c r="V106" i="1" s="1" a="1"/>
  <c r="V106" i="1" s="1"/>
  <c r="O107" i="1"/>
  <c r="O108" i="1"/>
  <c r="O109" i="1"/>
  <c r="O110" i="1"/>
  <c r="O111" i="1"/>
  <c r="O112" i="1"/>
  <c r="O113" i="1"/>
  <c r="Q113" i="1" s="1"/>
  <c r="O114" i="1"/>
  <c r="Q114" i="1" s="1"/>
  <c r="O115" i="1"/>
  <c r="Q115" i="1" s="1"/>
  <c r="O117" i="1"/>
  <c r="Q117" i="1" s="1"/>
  <c r="O118" i="1"/>
  <c r="Q118" i="1" s="1"/>
  <c r="P118" i="1" s="1"/>
  <c r="O119" i="1"/>
  <c r="O120" i="1"/>
  <c r="O121" i="1"/>
  <c r="O122" i="1"/>
  <c r="O123" i="1"/>
  <c r="O124" i="1"/>
  <c r="O125" i="1"/>
  <c r="O126" i="1"/>
  <c r="Q126" i="1" s="1"/>
  <c r="P126" i="1" s="1"/>
  <c r="O127" i="1"/>
  <c r="Q127" i="1" s="1"/>
  <c r="O128" i="1"/>
  <c r="Q128" i="1" s="1"/>
  <c r="P128" i="1" s="1"/>
  <c r="O129" i="1"/>
  <c r="Q129" i="1" s="1"/>
  <c r="O130" i="1"/>
  <c r="O131" i="1"/>
  <c r="Q131" i="1" s="1"/>
  <c r="P131" i="1" s="1"/>
  <c r="O132" i="1"/>
  <c r="O133" i="1"/>
  <c r="O134" i="1"/>
  <c r="O135" i="1"/>
  <c r="Q135" i="1" s="1"/>
  <c r="O136" i="1"/>
  <c r="Q136" i="1" s="1"/>
  <c r="O137" i="1"/>
  <c r="O139" i="1"/>
  <c r="Q139" i="1" s="1"/>
  <c r="P139" i="1" s="1"/>
  <c r="O140" i="1"/>
  <c r="Q140" i="1" s="1"/>
  <c r="P140" i="1" s="1"/>
  <c r="O141" i="1"/>
  <c r="O142" i="1"/>
  <c r="O143" i="1"/>
  <c r="O144" i="1"/>
  <c r="O145" i="1"/>
  <c r="O146" i="1"/>
  <c r="O147" i="1"/>
  <c r="O148" i="1"/>
  <c r="Q148" i="1" s="1"/>
  <c r="O149" i="1"/>
  <c r="Q149" i="1" s="1"/>
  <c r="O150" i="1"/>
  <c r="Q150" i="1" s="1"/>
  <c r="O151" i="1"/>
  <c r="Q151" i="1" s="1"/>
  <c r="O152" i="1"/>
  <c r="Q152" i="1" s="1"/>
  <c r="O153" i="1"/>
  <c r="Q153" i="1" s="1"/>
  <c r="O154" i="1"/>
  <c r="O155" i="1"/>
  <c r="O156" i="1"/>
  <c r="O157" i="1"/>
  <c r="Q157" i="1" s="1"/>
  <c r="O158" i="1"/>
  <c r="O159" i="1"/>
  <c r="O161" i="1"/>
  <c r="Q161" i="1" s="1"/>
  <c r="P161" i="1" s="1"/>
  <c r="O162" i="1"/>
  <c r="O163" i="1"/>
  <c r="O164" i="1"/>
  <c r="O165" i="1"/>
  <c r="O166" i="1"/>
  <c r="O167" i="1"/>
  <c r="O168" i="1"/>
  <c r="O169" i="1"/>
  <c r="O170" i="1"/>
  <c r="Q170" i="1" s="1"/>
  <c r="P170" i="1" s="1"/>
  <c r="O171" i="1"/>
  <c r="Q171" i="1" s="1"/>
  <c r="P171" i="1" s="1"/>
  <c r="O172" i="1"/>
  <c r="Q172" i="1" s="1"/>
  <c r="P172" i="1" s="1"/>
  <c r="O173" i="1"/>
  <c r="Q173" i="1" s="1"/>
  <c r="P173" i="1" s="1"/>
  <c r="O174" i="1"/>
  <c r="Q174" i="1" s="1"/>
  <c r="O175" i="1"/>
  <c r="Q175" i="1" s="1"/>
  <c r="P175" i="1" s="1"/>
  <c r="O176" i="1"/>
  <c r="O177" i="1"/>
  <c r="O178" i="1"/>
  <c r="O179" i="1"/>
  <c r="Q179" i="1" s="1"/>
  <c r="O180" i="1"/>
  <c r="O181" i="1"/>
  <c r="Q181" i="1" s="1"/>
  <c r="O183" i="1"/>
  <c r="Q183" i="1" s="1"/>
  <c r="O184" i="1"/>
  <c r="Q184" i="1" s="1"/>
  <c r="O185" i="1"/>
  <c r="O186" i="1"/>
  <c r="O187" i="1"/>
  <c r="O188" i="1"/>
  <c r="O189" i="1"/>
  <c r="O190" i="1"/>
  <c r="O191" i="1"/>
  <c r="O192" i="1"/>
  <c r="O193" i="1"/>
  <c r="Q193" i="1" s="1"/>
  <c r="O194" i="1"/>
  <c r="Q194" i="1" s="1"/>
  <c r="O195" i="1"/>
  <c r="Q195" i="1" s="1"/>
  <c r="O196" i="1"/>
  <c r="Q196" i="1" s="1"/>
  <c r="O197" i="1"/>
  <c r="Q197" i="1" s="1"/>
  <c r="O198" i="1"/>
  <c r="Q198" i="1" s="1"/>
  <c r="O199" i="1"/>
  <c r="O200" i="1"/>
  <c r="O201" i="1"/>
  <c r="Q201" i="1" s="1"/>
  <c r="O202" i="1"/>
  <c r="O203" i="1"/>
  <c r="O205" i="1"/>
  <c r="O206" i="1"/>
  <c r="O208" i="1"/>
  <c r="O209" i="1"/>
  <c r="O210" i="1"/>
  <c r="O211" i="1"/>
  <c r="O212" i="1"/>
  <c r="O213" i="1"/>
  <c r="O214" i="1"/>
  <c r="O215" i="1"/>
  <c r="Q215" i="1" s="1"/>
  <c r="O216" i="1"/>
  <c r="Q216" i="1" s="1"/>
  <c r="P216" i="1" s="1"/>
  <c r="O217" i="1"/>
  <c r="O218" i="1"/>
  <c r="Q218" i="1" s="1"/>
  <c r="V218" i="1" s="1" a="1"/>
  <c r="V218" i="1" s="1"/>
  <c r="X218" i="1" s="1"/>
  <c r="O219" i="1"/>
  <c r="Q219" i="1" s="1"/>
  <c r="V219" i="1" s="1" a="1"/>
  <c r="V219" i="1" s="1"/>
  <c r="X219" i="1" s="1"/>
  <c r="O220" i="1"/>
  <c r="O221" i="1"/>
  <c r="O222" i="1"/>
  <c r="O223" i="1"/>
  <c r="Q223" i="1" s="1"/>
  <c r="O224" i="1"/>
  <c r="O225" i="1"/>
  <c r="O227" i="1"/>
  <c r="O228" i="1"/>
  <c r="O230" i="1"/>
  <c r="O231" i="1"/>
  <c r="O232" i="1"/>
  <c r="O233" i="1"/>
  <c r="O234" i="1"/>
  <c r="O235" i="1"/>
  <c r="O236" i="1"/>
  <c r="O237" i="1"/>
  <c r="Q237" i="1" s="1"/>
  <c r="O238" i="1"/>
  <c r="Q238" i="1" s="1"/>
  <c r="V238" i="1" s="1" a="1"/>
  <c r="V238" i="1" s="1"/>
  <c r="W238" i="1" s="1"/>
  <c r="O239" i="1"/>
  <c r="O240" i="1"/>
  <c r="Q240" i="1" s="1"/>
  <c r="O241" i="1"/>
  <c r="Q241" i="1" s="1"/>
  <c r="O242" i="1"/>
  <c r="O243" i="1"/>
  <c r="Q243" i="1" s="1"/>
  <c r="O244" i="1"/>
  <c r="O245" i="1"/>
  <c r="Q245" i="1" s="1"/>
  <c r="O246" i="1"/>
  <c r="O247" i="1"/>
  <c r="O249" i="1"/>
  <c r="O250" i="1"/>
  <c r="O253" i="1"/>
  <c r="O254" i="1"/>
  <c r="O255" i="1"/>
  <c r="O256" i="1"/>
  <c r="O257" i="1"/>
  <c r="O258" i="1"/>
  <c r="O259" i="1"/>
  <c r="Q259" i="1" s="1"/>
  <c r="O260" i="1"/>
  <c r="O261" i="1"/>
  <c r="O262" i="1"/>
  <c r="Q262" i="1" s="1"/>
  <c r="O263" i="1"/>
  <c r="Q263" i="1" s="1"/>
  <c r="P263" i="1" s="1"/>
  <c r="O264" i="1"/>
  <c r="O265" i="1"/>
  <c r="Q265" i="1" s="1"/>
  <c r="V265" i="1" s="1" a="1"/>
  <c r="V265" i="1" s="1"/>
  <c r="W265" i="1" s="1"/>
  <c r="O266" i="1"/>
  <c r="O267" i="1"/>
  <c r="Q267" i="1" s="1"/>
  <c r="O268" i="1"/>
  <c r="O269" i="1"/>
  <c r="O271" i="1"/>
  <c r="O272" i="1"/>
  <c r="O275" i="1"/>
  <c r="O276" i="1"/>
  <c r="O277" i="1"/>
  <c r="O278" i="1"/>
  <c r="O279" i="1"/>
  <c r="O280" i="1"/>
  <c r="O281" i="1"/>
  <c r="Q281" i="1" s="1"/>
  <c r="V281" i="1" s="1" a="1"/>
  <c r="V281" i="1" s="1"/>
  <c r="X281" i="1" s="1"/>
  <c r="O282" i="1"/>
  <c r="O283" i="1"/>
  <c r="O284" i="1"/>
  <c r="Q284" i="1" s="1"/>
  <c r="P284" i="1" s="1"/>
  <c r="O285" i="1"/>
  <c r="Q285" i="1" s="1"/>
  <c r="P285" i="1" s="1"/>
  <c r="O286" i="1"/>
  <c r="O287" i="1"/>
  <c r="Q287" i="1" s="1"/>
  <c r="O288" i="1"/>
  <c r="O289" i="1"/>
  <c r="Q289" i="1" s="1"/>
  <c r="O290" i="1"/>
  <c r="O291" i="1"/>
  <c r="Q291" i="1" s="1"/>
  <c r="O293" i="1"/>
  <c r="O297" i="1"/>
  <c r="O298" i="1"/>
  <c r="O299" i="1"/>
  <c r="O300" i="1"/>
  <c r="O301" i="1"/>
  <c r="O302" i="1"/>
  <c r="O303" i="1"/>
  <c r="O304" i="1"/>
  <c r="O305" i="1"/>
  <c r="O306" i="1"/>
  <c r="Q306" i="1" s="1"/>
  <c r="V306" i="1" s="1" a="1"/>
  <c r="V306" i="1" s="1"/>
  <c r="X306" i="1" s="1"/>
  <c r="O307" i="1"/>
  <c r="Q307" i="1" s="1"/>
  <c r="O308" i="1"/>
  <c r="O309" i="1"/>
  <c r="O310" i="1"/>
  <c r="O311" i="1"/>
  <c r="Q311" i="1" s="1"/>
  <c r="P311" i="1" s="1"/>
  <c r="O312" i="1"/>
  <c r="Q312" i="1" s="1"/>
  <c r="O313" i="1"/>
  <c r="O315" i="1"/>
  <c r="O316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Q332" i="1" s="1"/>
  <c r="O333" i="1"/>
  <c r="Q333" i="1" s="1"/>
  <c r="P333" i="1" s="1"/>
  <c r="O334" i="1"/>
  <c r="O335" i="1"/>
  <c r="O337" i="1"/>
  <c r="O338" i="1"/>
  <c r="O341" i="1"/>
  <c r="O342" i="1"/>
  <c r="O343" i="1"/>
  <c r="O344" i="1"/>
  <c r="O345" i="1"/>
  <c r="O346" i="1"/>
  <c r="O347" i="1"/>
  <c r="O348" i="1"/>
  <c r="O349" i="1"/>
  <c r="O350" i="1"/>
  <c r="Q350" i="1" s="1"/>
  <c r="P350" i="1" s="1"/>
  <c r="O351" i="1"/>
  <c r="O352" i="1"/>
  <c r="O353" i="1"/>
  <c r="O354" i="1"/>
  <c r="O355" i="1"/>
  <c r="O356" i="1"/>
  <c r="O357" i="1"/>
  <c r="O359" i="1"/>
  <c r="O360" i="1"/>
  <c r="O363" i="1"/>
  <c r="O364" i="1"/>
  <c r="O365" i="1"/>
  <c r="O366" i="1"/>
  <c r="O367" i="1"/>
  <c r="O368" i="1"/>
  <c r="O370" i="1"/>
  <c r="O372" i="1"/>
  <c r="Q372" i="1" s="1"/>
  <c r="P372" i="1" s="1"/>
  <c r="O374" i="1"/>
  <c r="O375" i="1"/>
  <c r="O376" i="1"/>
  <c r="O377" i="1"/>
  <c r="O378" i="1"/>
  <c r="O381" i="1"/>
  <c r="O382" i="1"/>
  <c r="O385" i="1"/>
  <c r="O386" i="1"/>
  <c r="O387" i="1"/>
  <c r="O388" i="1"/>
  <c r="O389" i="1"/>
  <c r="O390" i="1"/>
  <c r="O391" i="1"/>
  <c r="O392" i="1"/>
  <c r="O393" i="1"/>
  <c r="O394" i="1"/>
  <c r="Q394" i="1" s="1"/>
  <c r="P394" i="1" s="1"/>
  <c r="O396" i="1"/>
  <c r="O397" i="1"/>
  <c r="O398" i="1"/>
  <c r="O399" i="1"/>
  <c r="O400" i="1"/>
  <c r="O401" i="1"/>
  <c r="O403" i="1"/>
  <c r="O404" i="1"/>
  <c r="O407" i="1"/>
  <c r="O408" i="1"/>
  <c r="O409" i="1"/>
  <c r="O410" i="1"/>
  <c r="O411" i="1"/>
  <c r="O412" i="1"/>
  <c r="O413" i="1"/>
  <c r="O414" i="1"/>
  <c r="O415" i="1"/>
  <c r="O416" i="1"/>
  <c r="Q416" i="1" s="1"/>
  <c r="V416" i="1" s="1" a="1"/>
  <c r="V416" i="1" s="1"/>
  <c r="X416" i="1" s="1"/>
  <c r="O418" i="1"/>
  <c r="O419" i="1"/>
  <c r="O420" i="1"/>
  <c r="O421" i="1"/>
  <c r="O422" i="1"/>
  <c r="O425" i="1"/>
  <c r="O429" i="1"/>
  <c r="O430" i="1"/>
  <c r="O431" i="1"/>
  <c r="O432" i="1"/>
  <c r="O433" i="1"/>
  <c r="O434" i="1"/>
  <c r="O435" i="1"/>
  <c r="O436" i="1"/>
  <c r="O437" i="1"/>
  <c r="O438" i="1"/>
  <c r="Q438" i="1" s="1"/>
  <c r="O439" i="1"/>
  <c r="Q439" i="1" s="1"/>
  <c r="P439" i="1" s="1"/>
  <c r="O440" i="1"/>
  <c r="O441" i="1"/>
  <c r="O442" i="1"/>
  <c r="O443" i="1"/>
  <c r="O444" i="1"/>
  <c r="Q444" i="1" s="1"/>
  <c r="O447" i="1"/>
  <c r="O451" i="1"/>
  <c r="O452" i="1"/>
  <c r="O453" i="1"/>
  <c r="O454" i="1"/>
  <c r="O455" i="1"/>
  <c r="O456" i="1"/>
  <c r="O457" i="1"/>
  <c r="O458" i="1"/>
  <c r="O459" i="1"/>
  <c r="O460" i="1"/>
  <c r="Q460" i="1" s="1"/>
  <c r="P460" i="1" s="1"/>
  <c r="O461" i="1"/>
  <c r="O462" i="1"/>
  <c r="O463" i="1"/>
  <c r="O464" i="1"/>
  <c r="O465" i="1"/>
  <c r="O466" i="1"/>
  <c r="Q466" i="1" s="1"/>
  <c r="O467" i="1"/>
  <c r="O469" i="1"/>
  <c r="O470" i="1"/>
  <c r="Q470" i="1" s="1"/>
  <c r="O473" i="1"/>
  <c r="O474" i="1"/>
  <c r="O475" i="1"/>
  <c r="O476" i="1"/>
  <c r="O477" i="1"/>
  <c r="O478" i="1"/>
  <c r="O479" i="1"/>
  <c r="O480" i="1"/>
  <c r="O482" i="1"/>
  <c r="Q482" i="1" s="1"/>
  <c r="O483" i="1"/>
  <c r="Q483" i="1" s="1"/>
  <c r="P483" i="1" s="1"/>
  <c r="O484" i="1"/>
  <c r="O485" i="1"/>
  <c r="O486" i="1"/>
  <c r="O487" i="1"/>
  <c r="Q487" i="1" s="1"/>
  <c r="P487" i="1" s="1"/>
  <c r="O488" i="1"/>
  <c r="O489" i="1"/>
  <c r="O491" i="1"/>
  <c r="O492" i="1"/>
  <c r="Q492" i="1" s="1"/>
  <c r="O495" i="1"/>
  <c r="O496" i="1"/>
  <c r="O497" i="1"/>
  <c r="O498" i="1"/>
  <c r="O499" i="1"/>
  <c r="O500" i="1"/>
  <c r="O501" i="1"/>
  <c r="O502" i="1"/>
  <c r="O504" i="1"/>
  <c r="O506" i="1"/>
  <c r="O507" i="1"/>
  <c r="O508" i="1"/>
  <c r="O509" i="1"/>
  <c r="O510" i="1"/>
  <c r="O511" i="1"/>
  <c r="O513" i="1"/>
  <c r="O514" i="1"/>
  <c r="O517" i="1"/>
  <c r="O518" i="1"/>
  <c r="O519" i="1"/>
  <c r="O520" i="1"/>
  <c r="O521" i="1"/>
  <c r="O522" i="1"/>
  <c r="O524" i="1"/>
  <c r="O526" i="1"/>
  <c r="Q526" i="1" s="1"/>
  <c r="P526" i="1" s="1"/>
  <c r="O527" i="1"/>
  <c r="Q527" i="1" s="1"/>
  <c r="O528" i="1"/>
  <c r="O529" i="1"/>
  <c r="O530" i="1"/>
  <c r="O531" i="1"/>
  <c r="O532" i="1"/>
  <c r="O535" i="1"/>
  <c r="O536" i="1"/>
  <c r="O539" i="1"/>
  <c r="O540" i="1"/>
  <c r="O541" i="1"/>
  <c r="O542" i="1"/>
  <c r="O543" i="1"/>
  <c r="O544" i="1"/>
  <c r="O545" i="1"/>
  <c r="O546" i="1"/>
  <c r="O547" i="1"/>
  <c r="O548" i="1"/>
  <c r="Q548" i="1" s="1"/>
  <c r="O550" i="1"/>
  <c r="O551" i="1"/>
  <c r="O552" i="1"/>
  <c r="O553" i="1"/>
  <c r="Q553" i="1" s="1"/>
  <c r="P553" i="1" s="1"/>
  <c r="O554" i="1"/>
  <c r="O555" i="1"/>
  <c r="O557" i="1"/>
  <c r="O561" i="1"/>
  <c r="O562" i="1"/>
  <c r="O563" i="1"/>
  <c r="O564" i="1"/>
  <c r="O565" i="1"/>
  <c r="O566" i="1"/>
  <c r="O567" i="1"/>
  <c r="O568" i="1"/>
  <c r="O569" i="1"/>
  <c r="O570" i="1"/>
  <c r="Q570" i="1" s="1"/>
  <c r="O572" i="1"/>
  <c r="O573" i="1"/>
  <c r="O574" i="1"/>
  <c r="O575" i="1"/>
  <c r="O576" i="1"/>
  <c r="O577" i="1"/>
  <c r="O579" i="1"/>
  <c r="O580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Q597" i="1" s="1"/>
  <c r="O598" i="1"/>
  <c r="O600" i="1"/>
  <c r="O601" i="1"/>
  <c r="O605" i="1"/>
  <c r="O606" i="1"/>
  <c r="O607" i="1"/>
  <c r="O608" i="1"/>
  <c r="O609" i="1"/>
  <c r="O610" i="1"/>
  <c r="O611" i="1"/>
  <c r="O612" i="1"/>
  <c r="O614" i="1"/>
  <c r="O615" i="1"/>
  <c r="O616" i="1"/>
  <c r="O617" i="1"/>
  <c r="O618" i="1"/>
  <c r="O619" i="1"/>
  <c r="O620" i="1"/>
  <c r="O621" i="1"/>
  <c r="O623" i="1"/>
  <c r="O624" i="1"/>
  <c r="Q624" i="1" s="1"/>
  <c r="O627" i="1"/>
  <c r="O628" i="1"/>
  <c r="O629" i="1"/>
  <c r="O630" i="1"/>
  <c r="O631" i="1"/>
  <c r="O632" i="1"/>
  <c r="O633" i="1"/>
  <c r="O634" i="1"/>
  <c r="O635" i="1"/>
  <c r="O636" i="1"/>
  <c r="Q636" i="1" s="1"/>
  <c r="O638" i="1"/>
  <c r="O639" i="1"/>
  <c r="O640" i="1"/>
  <c r="O641" i="1"/>
  <c r="O642" i="1"/>
  <c r="O645" i="1"/>
  <c r="O646" i="1"/>
  <c r="O649" i="1"/>
  <c r="O650" i="1"/>
  <c r="O651" i="1"/>
  <c r="O652" i="1"/>
  <c r="O653" i="1"/>
  <c r="O654" i="1"/>
  <c r="O655" i="1"/>
  <c r="O656" i="1"/>
  <c r="O657" i="1"/>
  <c r="O658" i="1"/>
  <c r="Q658" i="1" s="1"/>
  <c r="O659" i="1"/>
  <c r="Q659" i="1" s="1"/>
  <c r="O660" i="1"/>
  <c r="O661" i="1"/>
  <c r="O662" i="1"/>
  <c r="O663" i="1"/>
  <c r="O664" i="1"/>
  <c r="O665" i="1"/>
  <c r="O667" i="1"/>
  <c r="O668" i="1"/>
  <c r="O671" i="1"/>
  <c r="O672" i="1"/>
  <c r="O673" i="1"/>
  <c r="O674" i="1"/>
  <c r="O675" i="1"/>
  <c r="O676" i="1"/>
  <c r="O677" i="1"/>
  <c r="O678" i="1"/>
  <c r="O680" i="1"/>
  <c r="O681" i="1"/>
  <c r="Q681" i="1" s="1"/>
  <c r="O682" i="1"/>
  <c r="O683" i="1"/>
  <c r="O684" i="1"/>
  <c r="O685" i="1"/>
  <c r="Q685" i="1" s="1"/>
  <c r="O686" i="1"/>
  <c r="O689" i="1"/>
  <c r="O693" i="1"/>
  <c r="O694" i="1"/>
  <c r="O695" i="1"/>
  <c r="O696" i="1"/>
  <c r="O697" i="1"/>
  <c r="O698" i="1"/>
  <c r="O699" i="1"/>
  <c r="O700" i="1"/>
  <c r="O701" i="1"/>
  <c r="O702" i="1"/>
  <c r="Q702" i="1" s="1"/>
  <c r="O703" i="1"/>
  <c r="O704" i="1"/>
  <c r="O705" i="1"/>
  <c r="O706" i="1"/>
  <c r="O707" i="1"/>
  <c r="Q707" i="1" s="1"/>
  <c r="P707" i="1" s="1"/>
  <c r="O708" i="1"/>
  <c r="O709" i="1"/>
  <c r="O711" i="1"/>
  <c r="O712" i="1"/>
  <c r="O715" i="1"/>
  <c r="O716" i="1"/>
  <c r="O717" i="1"/>
  <c r="O718" i="1"/>
  <c r="O719" i="1"/>
  <c r="O720" i="1"/>
  <c r="O721" i="1"/>
  <c r="O722" i="1"/>
  <c r="O723" i="1"/>
  <c r="O724" i="1"/>
  <c r="Q724" i="1" s="1"/>
  <c r="P724" i="1" s="1"/>
  <c r="O725" i="1"/>
  <c r="Q725" i="1" s="1"/>
  <c r="O726" i="1"/>
  <c r="O727" i="1"/>
  <c r="O728" i="1"/>
  <c r="O729" i="1"/>
  <c r="O730" i="1"/>
  <c r="O733" i="1"/>
  <c r="O734" i="1"/>
  <c r="O737" i="1"/>
  <c r="O738" i="1"/>
  <c r="O739" i="1"/>
  <c r="O740" i="1"/>
  <c r="O741" i="1"/>
  <c r="O742" i="1"/>
  <c r="O743" i="1"/>
  <c r="O744" i="1"/>
  <c r="O745" i="1"/>
  <c r="O746" i="1"/>
  <c r="O747" i="1"/>
  <c r="Q747" i="1" s="1"/>
  <c r="V747" i="1" s="1" a="1"/>
  <c r="V747" i="1" s="1"/>
  <c r="X747" i="1" s="1"/>
  <c r="O748" i="1"/>
  <c r="O749" i="1"/>
  <c r="O750" i="1"/>
  <c r="O751" i="1"/>
  <c r="O752" i="1"/>
  <c r="O755" i="1"/>
  <c r="O759" i="1"/>
  <c r="O760" i="1"/>
  <c r="O761" i="1"/>
  <c r="O762" i="1"/>
  <c r="O763" i="1"/>
  <c r="O764" i="1"/>
  <c r="O765" i="1"/>
  <c r="O766" i="1"/>
  <c r="O767" i="1"/>
  <c r="O768" i="1"/>
  <c r="Q768" i="1" s="1"/>
  <c r="P768" i="1" s="1"/>
  <c r="O770" i="1"/>
  <c r="O771" i="1"/>
  <c r="O772" i="1"/>
  <c r="O773" i="1"/>
  <c r="Q773" i="1" s="1"/>
  <c r="O774" i="1"/>
  <c r="O777" i="1"/>
  <c r="O778" i="1"/>
  <c r="O781" i="1"/>
  <c r="O782" i="1"/>
  <c r="O783" i="1"/>
  <c r="O784" i="1"/>
  <c r="O785" i="1"/>
  <c r="O786" i="1"/>
  <c r="O787" i="1"/>
  <c r="O788" i="1"/>
  <c r="P18" i="1"/>
  <c r="P41" i="1"/>
  <c r="P64" i="1"/>
  <c r="P86" i="1"/>
  <c r="P89" i="1"/>
  <c r="P238" i="1"/>
  <c r="P259" i="1"/>
  <c r="P416" i="1"/>
  <c r="P527" i="1"/>
  <c r="P778" i="1"/>
  <c r="Q6" i="1"/>
  <c r="Q8" i="1"/>
  <c r="Q9" i="1"/>
  <c r="V9" i="1" s="1" a="1"/>
  <c r="V9" i="1" s="1"/>
  <c r="X9" i="1" s="1"/>
  <c r="Q16" i="1"/>
  <c r="Q17" i="1"/>
  <c r="V17" i="1" s="1" a="1"/>
  <c r="V17" i="1" s="1"/>
  <c r="X17" i="1" s="1"/>
  <c r="Q19" i="1"/>
  <c r="P19" i="1" s="1"/>
  <c r="Q20" i="1"/>
  <c r="P20" i="1" s="1"/>
  <c r="Q28" i="1"/>
  <c r="Q41" i="1"/>
  <c r="Q43" i="1"/>
  <c r="Q44" i="1"/>
  <c r="Q45" i="1"/>
  <c r="P45" i="1" s="1"/>
  <c r="Q46" i="1"/>
  <c r="P46" i="1" s="1"/>
  <c r="Q63" i="1"/>
  <c r="Q65" i="1"/>
  <c r="Q68" i="1"/>
  <c r="Q74" i="1"/>
  <c r="P74" i="1" s="1"/>
  <c r="Q75" i="1"/>
  <c r="Q86" i="1"/>
  <c r="Q96" i="1"/>
  <c r="V96" i="1" s="1" a="1"/>
  <c r="V96" i="1" s="1"/>
  <c r="X96" i="1" s="1"/>
  <c r="Q100" i="1"/>
  <c r="V100" i="1" s="1" a="1"/>
  <c r="V100" i="1" s="1"/>
  <c r="Q107" i="1"/>
  <c r="Q108" i="1"/>
  <c r="Q109" i="1"/>
  <c r="Q110" i="1"/>
  <c r="Q130" i="1"/>
  <c r="P130" i="1" s="1"/>
  <c r="Q132" i="1"/>
  <c r="Q133" i="1"/>
  <c r="Q137" i="1"/>
  <c r="Q154" i="1"/>
  <c r="Q155" i="1"/>
  <c r="P155" i="1" s="1"/>
  <c r="Q162" i="1"/>
  <c r="P162" i="1" s="1"/>
  <c r="Q176" i="1"/>
  <c r="P176" i="1" s="1"/>
  <c r="Q177" i="1"/>
  <c r="P177" i="1" s="1"/>
  <c r="Q199" i="1"/>
  <c r="Q206" i="1"/>
  <c r="P206" i="1" s="1"/>
  <c r="Q220" i="1"/>
  <c r="P220" i="1" s="1"/>
  <c r="Q221" i="1"/>
  <c r="V221" i="1" s="1" a="1"/>
  <c r="V221" i="1" s="1"/>
  <c r="Q226" i="1"/>
  <c r="V226" i="1" s="1" a="1"/>
  <c r="V226" i="1" s="1"/>
  <c r="W226" i="1" s="1"/>
  <c r="Q228" i="1"/>
  <c r="V228" i="1" s="1" a="1"/>
  <c r="V228" i="1" s="1"/>
  <c r="Q239" i="1"/>
  <c r="V239" i="1" s="1" a="1"/>
  <c r="V239" i="1" s="1"/>
  <c r="Q247" i="1"/>
  <c r="Q250" i="1"/>
  <c r="V250" i="1" s="1" a="1"/>
  <c r="Q272" i="1"/>
  <c r="Q294" i="1"/>
  <c r="P294" i="1" s="1"/>
  <c r="Q325" i="1"/>
  <c r="Q328" i="1"/>
  <c r="P328" i="1" s="1"/>
  <c r="Q329" i="1"/>
  <c r="Q351" i="1"/>
  <c r="Q355" i="1"/>
  <c r="Q360" i="1"/>
  <c r="P360" i="1" s="1"/>
  <c r="Q395" i="1"/>
  <c r="Q399" i="1"/>
  <c r="P399" i="1" s="1"/>
  <c r="Q448" i="1"/>
  <c r="P448" i="1" s="1"/>
  <c r="Q457" i="1"/>
  <c r="V457" i="1" s="1" a="1"/>
  <c r="V457" i="1" s="1"/>
  <c r="X457" i="1" s="1"/>
  <c r="Q465" i="1"/>
  <c r="V465" i="1" s="1" a="1"/>
  <c r="V465" i="1" s="1"/>
  <c r="Q488" i="1"/>
  <c r="V488" i="1" s="1" a="1"/>
  <c r="V488" i="1" s="1"/>
  <c r="X488" i="1" s="1"/>
  <c r="Q504" i="1"/>
  <c r="Q509" i="1"/>
  <c r="Q577" i="1"/>
  <c r="Q592" i="1"/>
  <c r="P592" i="1" s="1"/>
  <c r="Q593" i="1"/>
  <c r="Q602" i="1"/>
  <c r="P602" i="1" s="1"/>
  <c r="Q614" i="1"/>
  <c r="P614" i="1" s="1"/>
  <c r="Q615" i="1"/>
  <c r="P615" i="1" s="1"/>
  <c r="Q619" i="1"/>
  <c r="Q646" i="1"/>
  <c r="Q655" i="1"/>
  <c r="Q680" i="1"/>
  <c r="P680" i="1" s="1"/>
  <c r="Q731" i="1"/>
  <c r="P731" i="1" s="1"/>
  <c r="Q746" i="1"/>
  <c r="P746" i="1" s="1"/>
  <c r="Q749" i="1"/>
  <c r="Q75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X350" i="1" s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W89" i="1" s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W284" i="1" s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W680" i="1" s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W747" i="1" s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V18" i="1" a="1"/>
  <c r="V18" i="1"/>
  <c r="X18" i="1" s="1"/>
  <c r="V19" i="1" a="1"/>
  <c r="V19" i="1" s="1"/>
  <c r="X19" i="1" s="1"/>
  <c r="V20" i="1" a="1"/>
  <c r="V20" i="1"/>
  <c r="X20" i="1" s="1"/>
  <c r="V21" i="1" a="1"/>
  <c r="V21" i="1"/>
  <c r="V23" i="1" a="1"/>
  <c r="V23" i="1" s="1"/>
  <c r="W23" i="1" s="1"/>
  <c r="V29" i="1" a="1"/>
  <c r="V29" i="1" s="1"/>
  <c r="V38" i="1" a="1"/>
  <c r="V38" i="1"/>
  <c r="V39" i="1" a="1"/>
  <c r="V39" i="1" s="1"/>
  <c r="V40" i="1" a="1"/>
  <c r="V40" i="1"/>
  <c r="V41" i="1" a="1"/>
  <c r="V41" i="1"/>
  <c r="W41" i="1" s="1"/>
  <c r="V42" i="1" a="1"/>
  <c r="V42" i="1" s="1"/>
  <c r="X42" i="1" s="1"/>
  <c r="V45" i="1" a="1"/>
  <c r="V45" i="1" s="1"/>
  <c r="V46" i="1" a="1"/>
  <c r="V46" i="1"/>
  <c r="V47" i="1" a="1"/>
  <c r="V47" i="1" s="1"/>
  <c r="V52" i="1" a="1"/>
  <c r="V52" i="1" s="1"/>
  <c r="X52" i="1" s="1"/>
  <c r="V61" i="1" a="1"/>
  <c r="V61" i="1" s="1"/>
  <c r="X61" i="1" s="1"/>
  <c r="V62" i="1" a="1"/>
  <c r="V62" i="1"/>
  <c r="V64" i="1"/>
  <c r="V73" i="1" a="1"/>
  <c r="V73" i="1" s="1"/>
  <c r="X73" i="1" s="1"/>
  <c r="V84" i="1" a="1"/>
  <c r="V84" i="1"/>
  <c r="V85" i="1" a="1"/>
  <c r="V85" i="1"/>
  <c r="V86" i="1" a="1"/>
  <c r="V86" i="1"/>
  <c r="V88" i="1" a="1"/>
  <c r="V88" i="1"/>
  <c r="W88" i="1" s="1"/>
  <c r="V116" i="1" a="1"/>
  <c r="V116" i="1" s="1"/>
  <c r="V118" i="1" a="1"/>
  <c r="V118" i="1" s="1"/>
  <c r="V126" i="1" a="1"/>
  <c r="V126" i="1"/>
  <c r="W126" i="1" s="1"/>
  <c r="V128" i="1" a="1"/>
  <c r="V128" i="1" s="1"/>
  <c r="V130" i="1" a="1"/>
  <c r="V130" i="1" s="1"/>
  <c r="W130" i="1" s="1"/>
  <c r="V131" i="1" a="1"/>
  <c r="V131" i="1" s="1"/>
  <c r="V155" i="1" a="1"/>
  <c r="V155" i="1" s="1"/>
  <c r="X155" i="1" s="1"/>
  <c r="V161" i="1" a="1"/>
  <c r="V161" i="1" s="1"/>
  <c r="V206" i="1" a="1"/>
  <c r="V206" i="1"/>
  <c r="X206" i="1" s="1"/>
  <c r="V216" i="1" a="1"/>
  <c r="V216" i="1" s="1"/>
  <c r="V222" i="1" a="1"/>
  <c r="V222" i="1" s="1"/>
  <c r="X222" i="1" s="1"/>
  <c r="V250" i="1"/>
  <c r="V259" i="1" a="1"/>
  <c r="V259" i="1" s="1"/>
  <c r="X259" i="1" s="1"/>
  <c r="V263" i="1" a="1"/>
  <c r="V263" i="1"/>
  <c r="X263" i="1" s="1"/>
  <c r="V284" i="1" a="1"/>
  <c r="V284" i="1" s="1"/>
  <c r="X284" i="1" s="1"/>
  <c r="V285" i="1" a="1"/>
  <c r="V285" i="1" s="1"/>
  <c r="X285" i="1" s="1"/>
  <c r="V311" i="1" a="1"/>
  <c r="V311" i="1"/>
  <c r="X311" i="1" s="1"/>
  <c r="V328" i="1" a="1"/>
  <c r="V328" i="1" s="1"/>
  <c r="V333" i="1" a="1"/>
  <c r="V333" i="1"/>
  <c r="X333" i="1" s="1"/>
  <c r="V350" i="1" a="1"/>
  <c r="V350" i="1" s="1"/>
  <c r="V394" i="1" a="1"/>
  <c r="V394" i="1" s="1"/>
  <c r="X394" i="1" s="1"/>
  <c r="V399" i="1" a="1"/>
  <c r="V399" i="1"/>
  <c r="X399" i="1" s="1"/>
  <c r="V400" i="1" a="1"/>
  <c r="V400" i="1"/>
  <c r="X400" i="1" s="1"/>
  <c r="V439" i="1" a="1"/>
  <c r="V439" i="1" s="1"/>
  <c r="X439" i="1" s="1"/>
  <c r="V460" i="1" a="1"/>
  <c r="V460" i="1"/>
  <c r="W460" i="1" s="1"/>
  <c r="V526" i="1" a="1"/>
  <c r="V526" i="1" s="1"/>
  <c r="V527" i="1" a="1"/>
  <c r="V527" i="1" s="1"/>
  <c r="X527" i="1" s="1"/>
  <c r="V553" i="1" a="1"/>
  <c r="V553" i="1" s="1"/>
  <c r="X553" i="1" s="1"/>
  <c r="V637" i="1" a="1"/>
  <c r="V637" i="1" s="1"/>
  <c r="X637" i="1" s="1"/>
  <c r="V680" i="1" a="1"/>
  <c r="V680" i="1"/>
  <c r="X680" i="1" s="1"/>
  <c r="V707" i="1" a="1"/>
  <c r="V707" i="1" s="1"/>
  <c r="X707" i="1" s="1"/>
  <c r="V721" i="1" a="1"/>
  <c r="V721" i="1" s="1"/>
  <c r="X721" i="1" s="1"/>
  <c r="V724" i="1" a="1"/>
  <c r="V724" i="1"/>
  <c r="X724" i="1" s="1"/>
  <c r="V768" i="1" a="1"/>
  <c r="V768" i="1"/>
  <c r="V778" i="1" a="1"/>
  <c r="V778" i="1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39" i="1"/>
  <c r="W40" i="1"/>
  <c r="W155" i="1"/>
  <c r="W350" i="1"/>
  <c r="W488" i="1"/>
  <c r="W505" i="1"/>
  <c r="W724" i="1"/>
  <c r="X21" i="1"/>
  <c r="X39" i="1"/>
  <c r="X40" i="1"/>
  <c r="X41" i="1"/>
  <c r="X64" i="1"/>
  <c r="X130" i="1"/>
  <c r="X131" i="1"/>
  <c r="X460" i="1"/>
  <c r="Y2" i="1" a="1"/>
  <c r="Y2" i="1"/>
  <c r="Y3" i="1" a="1"/>
  <c r="Y3" i="1"/>
  <c r="Y4" i="1" a="1"/>
  <c r="Y4" i="1"/>
  <c r="Y5" i="1" a="1"/>
  <c r="Y5" i="1" s="1"/>
  <c r="Y6" i="1" a="1"/>
  <c r="Y6" i="1" s="1"/>
  <c r="Y7" i="1" a="1"/>
  <c r="Y7" i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/>
  <c r="Y18" i="1" a="1"/>
  <c r="Y18" i="1" s="1"/>
  <c r="Y19" i="1" a="1"/>
  <c r="Y19" i="1" s="1"/>
  <c r="Y20" i="1" a="1"/>
  <c r="Y20" i="1"/>
  <c r="Y21" i="1" a="1"/>
  <c r="Y21" i="1" s="1"/>
  <c r="Y22" i="1" a="1"/>
  <c r="Y22" i="1"/>
  <c r="Y23" i="1" a="1"/>
  <c r="Y23" i="1" s="1"/>
  <c r="Y24" i="1" a="1"/>
  <c r="Y24" i="1" s="1"/>
  <c r="Y25" i="1" a="1"/>
  <c r="Y25" i="1"/>
  <c r="Y26" i="1" a="1"/>
  <c r="Y26" i="1" s="1"/>
  <c r="Y27" i="1" a="1"/>
  <c r="Y27" i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/>
  <c r="Y34" i="1" a="1"/>
  <c r="Y34" i="1" s="1"/>
  <c r="Y35" i="1" a="1"/>
  <c r="Y35" i="1" s="1"/>
  <c r="Y36" i="1" a="1"/>
  <c r="Y36" i="1" s="1"/>
  <c r="Y37" i="1" a="1"/>
  <c r="Y37" i="1" s="1"/>
  <c r="Y38" i="1" a="1"/>
  <c r="Y38" i="1"/>
  <c r="Y39" i="1" a="1"/>
  <c r="Y39" i="1" s="1"/>
  <c r="Y40" i="1" a="1"/>
  <c r="Y40" i="1"/>
  <c r="Y41" i="1" a="1"/>
  <c r="Y41" i="1"/>
  <c r="Y42" i="1" a="1"/>
  <c r="Y42" i="1" s="1"/>
  <c r="Y43" i="1" a="1"/>
  <c r="Y43" i="1" s="1"/>
  <c r="Y44" i="1" a="1"/>
  <c r="Y44" i="1" s="1"/>
  <c r="Y45" i="1" a="1"/>
  <c r="Y45" i="1"/>
  <c r="Y46" i="1" a="1"/>
  <c r="Y46" i="1" s="1"/>
  <c r="Y47" i="1" a="1"/>
  <c r="Y47" i="1" s="1"/>
  <c r="Y48" i="1" a="1"/>
  <c r="Y48" i="1" s="1"/>
  <c r="Y49" i="1" a="1"/>
  <c r="Y49" i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/>
  <c r="Y56" i="1" a="1"/>
  <c r="Y56" i="1" s="1"/>
  <c r="Y57" i="1" a="1"/>
  <c r="Y57" i="1"/>
  <c r="Y58" i="1" a="1"/>
  <c r="Y58" i="1"/>
  <c r="Y59" i="1" a="1"/>
  <c r="Y59" i="1"/>
  <c r="Y60" i="1" a="1"/>
  <c r="Y60" i="1" s="1"/>
  <c r="Y61" i="1" a="1"/>
  <c r="Y61" i="1"/>
  <c r="Y62" i="1" a="1"/>
  <c r="Y62" i="1"/>
  <c r="Y63" i="1" a="1"/>
  <c r="Y63" i="1" s="1"/>
  <c r="Y64" i="1" a="1"/>
  <c r="Y64" i="1"/>
  <c r="Y65" i="1" a="1"/>
  <c r="Y65" i="1" s="1"/>
  <c r="Y66" i="1" a="1"/>
  <c r="Y66" i="1" s="1"/>
  <c r="Y67" i="1" a="1"/>
  <c r="Y67" i="1"/>
  <c r="Y68" i="1" a="1"/>
  <c r="Y68" i="1" s="1"/>
  <c r="Y69" i="1" a="1"/>
  <c r="Y69" i="1" s="1"/>
  <c r="Y70" i="1" a="1"/>
  <c r="Y70" i="1"/>
  <c r="Y71" i="1" a="1"/>
  <c r="Y71" i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/>
  <c r="Y79" i="1" a="1"/>
  <c r="Y79" i="1"/>
  <c r="Y80" i="1" a="1"/>
  <c r="Y80" i="1" s="1"/>
  <c r="Y81" i="1" a="1"/>
  <c r="Y81" i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/>
  <c r="Y94" i="1" a="1"/>
  <c r="Y94" i="1" s="1"/>
  <c r="Y95" i="1" a="1"/>
  <c r="Y95" i="1" s="1"/>
  <c r="Y96" i="1" a="1"/>
  <c r="Y96" i="1"/>
  <c r="Y97" i="1" a="1"/>
  <c r="Y97" i="1" s="1"/>
  <c r="Y98" i="1" a="1"/>
  <c r="Y98" i="1" s="1"/>
  <c r="Y99" i="1" a="1"/>
  <c r="Y99" i="1" s="1"/>
  <c r="Y100" i="1" a="1"/>
  <c r="Y100" i="1"/>
  <c r="Y101" i="1" a="1"/>
  <c r="Y101" i="1"/>
  <c r="Y102" i="1" a="1"/>
  <c r="Y102" i="1"/>
  <c r="Y103" i="1" a="1"/>
  <c r="Y103" i="1"/>
  <c r="Y104" i="1" a="1"/>
  <c r="Y104" i="1" s="1"/>
  <c r="Y105" i="1" a="1"/>
  <c r="Y105" i="1"/>
  <c r="Y106" i="1" a="1"/>
  <c r="Y106" i="1" s="1"/>
  <c r="Y107" i="1" a="1"/>
  <c r="Y107" i="1" s="1"/>
  <c r="Y108" i="1" a="1"/>
  <c r="Y108" i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/>
  <c r="Y115" i="1" a="1"/>
  <c r="Y115" i="1"/>
  <c r="Y116" i="1" a="1"/>
  <c r="Y116" i="1" s="1"/>
  <c r="Y117" i="1" a="1"/>
  <c r="Y117" i="1"/>
  <c r="Y118" i="1" a="1"/>
  <c r="Y118" i="1" s="1"/>
  <c r="Y119" i="1" a="1"/>
  <c r="Y119" i="1"/>
  <c r="Y120" i="1" a="1"/>
  <c r="Y120" i="1" s="1"/>
  <c r="Y121" i="1" a="1"/>
  <c r="Y121" i="1"/>
  <c r="Y122" i="1" a="1"/>
  <c r="Y122" i="1" s="1"/>
  <c r="Y123" i="1" a="1"/>
  <c r="Y123" i="1"/>
  <c r="Y124" i="1" a="1"/>
  <c r="Y124" i="1"/>
  <c r="Y125" i="1" a="1"/>
  <c r="Y125" i="1"/>
  <c r="Y126" i="1" a="1"/>
  <c r="Y126" i="1" s="1"/>
  <c r="Y127" i="1" a="1"/>
  <c r="Y127" i="1"/>
  <c r="Y128" i="1" a="1"/>
  <c r="Y128" i="1" s="1"/>
  <c r="Y129" i="1" a="1"/>
  <c r="Y129" i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/>
  <c r="Y138" i="1" a="1"/>
  <c r="Y138" i="1"/>
  <c r="Y139" i="1" a="1"/>
  <c r="Y139" i="1" s="1"/>
  <c r="Y140" i="1" a="1"/>
  <c r="Y140" i="1"/>
  <c r="Y141" i="1" a="1"/>
  <c r="Y141" i="1" s="1"/>
  <c r="Y142" i="1" a="1"/>
  <c r="Y142" i="1" s="1"/>
  <c r="Y143" i="1" a="1"/>
  <c r="Y143" i="1"/>
  <c r="Y144" i="1" a="1"/>
  <c r="Y144" i="1"/>
  <c r="Y145" i="1" a="1"/>
  <c r="Y145" i="1" s="1"/>
  <c r="Y146" i="1" a="1"/>
  <c r="Y146" i="1" s="1"/>
  <c r="Y147" i="1" a="1"/>
  <c r="Y147" i="1"/>
  <c r="Y148" i="1" a="1"/>
  <c r="Y148" i="1"/>
  <c r="Y149" i="1" a="1"/>
  <c r="Y149" i="1" s="1"/>
  <c r="Y150" i="1" a="1"/>
  <c r="Y150" i="1" s="1"/>
  <c r="Y151" i="1" a="1"/>
  <c r="Y151" i="1"/>
  <c r="Y152" i="1" a="1"/>
  <c r="Y152" i="1"/>
  <c r="Y153" i="1" a="1"/>
  <c r="Y153" i="1" s="1"/>
  <c r="Y154" i="1" a="1"/>
  <c r="Y154" i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/>
  <c r="Y161" i="1" a="1"/>
  <c r="Y161" i="1"/>
  <c r="Y162" i="1" a="1"/>
  <c r="Y162" i="1"/>
  <c r="Y163" i="1" a="1"/>
  <c r="Y163" i="1" s="1"/>
  <c r="Y164" i="1" a="1"/>
  <c r="Y164" i="1" s="1"/>
  <c r="Y165" i="1" a="1"/>
  <c r="Y165" i="1" s="1"/>
  <c r="Y166" i="1" a="1"/>
  <c r="Y166" i="1"/>
  <c r="Y167" i="1" a="1"/>
  <c r="Y167" i="1" s="1"/>
  <c r="Y168" i="1" a="1"/>
  <c r="Y168" i="1" s="1"/>
  <c r="Y169" i="1" a="1"/>
  <c r="Y169" i="1"/>
  <c r="Y170" i="1" a="1"/>
  <c r="Y170" i="1"/>
  <c r="Y171" i="1" a="1"/>
  <c r="Y171" i="1"/>
  <c r="Y172" i="1" a="1"/>
  <c r="Y172" i="1" s="1"/>
  <c r="Y173" i="1" a="1"/>
  <c r="Y173" i="1" s="1"/>
  <c r="Y174" i="1" a="1"/>
  <c r="Y174" i="1"/>
  <c r="Y175" i="1" a="1"/>
  <c r="Y175" i="1" s="1"/>
  <c r="Y176" i="1" a="1"/>
  <c r="Y176" i="1" s="1"/>
  <c r="Y177" i="1" a="1"/>
  <c r="Y177" i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/>
  <c r="Y185" i="1" a="1"/>
  <c r="Y185" i="1" s="1"/>
  <c r="Y186" i="1" a="1"/>
  <c r="Y186" i="1" s="1"/>
  <c r="Y187" i="1" a="1"/>
  <c r="Y187" i="1"/>
  <c r="Y188" i="1" a="1"/>
  <c r="Y188" i="1" s="1"/>
  <c r="Y189" i="1" a="1"/>
  <c r="Y189" i="1"/>
  <c r="Y190" i="1" a="1"/>
  <c r="Y190" i="1"/>
  <c r="Y191" i="1" a="1"/>
  <c r="Y191" i="1" s="1"/>
  <c r="Y192" i="1" a="1"/>
  <c r="Y192" i="1"/>
  <c r="Y193" i="1" a="1"/>
  <c r="Y193" i="1"/>
  <c r="Y194" i="1" a="1"/>
  <c r="Y194" i="1"/>
  <c r="Y195" i="1" a="1"/>
  <c r="Y195" i="1"/>
  <c r="Y196" i="1" a="1"/>
  <c r="Y196" i="1" s="1"/>
  <c r="Y197" i="1" a="1"/>
  <c r="Y197" i="1" s="1"/>
  <c r="Y198" i="1" a="1"/>
  <c r="Y198" i="1" s="1"/>
  <c r="Y199" i="1" a="1"/>
  <c r="Y199" i="1" s="1"/>
  <c r="Y200" i="1" a="1"/>
  <c r="Y200" i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/>
  <c r="Y208" i="1" a="1"/>
  <c r="Y208" i="1" s="1"/>
  <c r="Y209" i="1" a="1"/>
  <c r="Y209" i="1" s="1"/>
  <c r="Y210" i="1" a="1"/>
  <c r="Y210" i="1"/>
  <c r="Y211" i="1" a="1"/>
  <c r="Y211" i="1" s="1"/>
  <c r="Y212" i="1" a="1"/>
  <c r="Y212" i="1"/>
  <c r="Y213" i="1" a="1"/>
  <c r="Y213" i="1" s="1"/>
  <c r="Y214" i="1" a="1"/>
  <c r="Y214" i="1" s="1"/>
  <c r="Y215" i="1" a="1"/>
  <c r="Y215" i="1"/>
  <c r="Y216" i="1" a="1"/>
  <c r="Y216" i="1"/>
  <c r="Y217" i="1" a="1"/>
  <c r="Y217" i="1"/>
  <c r="Y218" i="1" a="1"/>
  <c r="Y218" i="1" s="1"/>
  <c r="Y219" i="1" a="1"/>
  <c r="Y219" i="1" s="1"/>
  <c r="Y220" i="1" a="1"/>
  <c r="Y220" i="1" s="1"/>
  <c r="Y221" i="1" a="1"/>
  <c r="Y221" i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/>
  <c r="Y230" i="1" a="1"/>
  <c r="Y230" i="1" s="1"/>
  <c r="Y231" i="1" a="1"/>
  <c r="Y231" i="1"/>
  <c r="Y232" i="1" a="1"/>
  <c r="Y232" i="1" s="1"/>
  <c r="Y233" i="1" a="1"/>
  <c r="Y233" i="1" s="1"/>
  <c r="Y234" i="1" a="1"/>
  <c r="Y234" i="1" s="1"/>
  <c r="Y235" i="1" a="1"/>
  <c r="Y235" i="1"/>
  <c r="Y236" i="1" a="1"/>
  <c r="Y236" i="1"/>
  <c r="Y237" i="1" a="1"/>
  <c r="Y237" i="1" s="1"/>
  <c r="Y238" i="1" a="1"/>
  <c r="Y238" i="1"/>
  <c r="Y239" i="1" a="1"/>
  <c r="Y239" i="1"/>
  <c r="Y240" i="1" a="1"/>
  <c r="Y240" i="1"/>
  <c r="Y241" i="1" a="1"/>
  <c r="Y241" i="1" s="1"/>
  <c r="Y242" i="1" a="1"/>
  <c r="Y242" i="1" s="1"/>
  <c r="Y243" i="1" a="1"/>
  <c r="Y243" i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/>
  <c r="Y255" i="1" a="1"/>
  <c r="Y255" i="1" s="1"/>
  <c r="Y256" i="1" a="1"/>
  <c r="Y256" i="1"/>
  <c r="Y257" i="1" a="1"/>
  <c r="Y257" i="1"/>
  <c r="Y258" i="1" a="1"/>
  <c r="Y258" i="1"/>
  <c r="Y259" i="1" a="1"/>
  <c r="Y259" i="1"/>
  <c r="Y260" i="1" a="1"/>
  <c r="Y260" i="1" s="1"/>
  <c r="Y261" i="1" a="1"/>
  <c r="Y261" i="1"/>
  <c r="Y262" i="1" a="1"/>
  <c r="Y262" i="1"/>
  <c r="Y263" i="1" a="1"/>
  <c r="Y263" i="1" s="1"/>
  <c r="Y264" i="1" a="1"/>
  <c r="Y264" i="1"/>
  <c r="Y265" i="1" a="1"/>
  <c r="Y265" i="1" s="1"/>
  <c r="Y266" i="1" a="1"/>
  <c r="Y266" i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/>
  <c r="Y276" i="1" a="1"/>
  <c r="Y276" i="1"/>
  <c r="Y277" i="1" a="1"/>
  <c r="Y277" i="1" s="1"/>
  <c r="Y278" i="1" a="1"/>
  <c r="Y278" i="1"/>
  <c r="Y279" i="1" a="1"/>
  <c r="Y279" i="1"/>
  <c r="Y280" i="1" a="1"/>
  <c r="Y280" i="1"/>
  <c r="Y281" i="1" a="1"/>
  <c r="Y281" i="1" s="1"/>
  <c r="Y282" i="1" a="1"/>
  <c r="Y282" i="1"/>
  <c r="Y283" i="1" a="1"/>
  <c r="Y283" i="1" s="1"/>
  <c r="Y284" i="1" a="1"/>
  <c r="Y284" i="1"/>
  <c r="Y285" i="1" a="1"/>
  <c r="Y285" i="1" s="1"/>
  <c r="Y286" i="1" a="1"/>
  <c r="Y286" i="1" s="1"/>
  <c r="Y287" i="1" a="1"/>
  <c r="Y287" i="1"/>
  <c r="Y288" i="1" a="1"/>
  <c r="Y288" i="1"/>
  <c r="Y289" i="1" a="1"/>
  <c r="Y289" i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/>
  <c r="Y299" i="1" a="1"/>
  <c r="Y299" i="1" s="1"/>
  <c r="Y300" i="1" a="1"/>
  <c r="Y300" i="1" s="1"/>
  <c r="Y301" i="1" a="1"/>
  <c r="Y301" i="1"/>
  <c r="Y302" i="1" a="1"/>
  <c r="Y302" i="1"/>
  <c r="Y303" i="1" a="1"/>
  <c r="Y303" i="1"/>
  <c r="Y304" i="1" a="1"/>
  <c r="Y304" i="1"/>
  <c r="Y305" i="1" a="1"/>
  <c r="Y305" i="1"/>
  <c r="Y306" i="1" a="1"/>
  <c r="Y306" i="1" s="1"/>
  <c r="Y307" i="1" a="1"/>
  <c r="Y307" i="1" s="1"/>
  <c r="Y308" i="1" a="1"/>
  <c r="Y308" i="1" s="1"/>
  <c r="Y309" i="1" a="1"/>
  <c r="Y309" i="1" s="1"/>
  <c r="Y310" i="1" a="1"/>
  <c r="Y310" i="1"/>
  <c r="Y311" i="1" a="1"/>
  <c r="Y311" i="1" s="1"/>
  <c r="Y312" i="1" a="1"/>
  <c r="Y312" i="1" s="1"/>
  <c r="Y313" i="1" a="1"/>
  <c r="Y313" i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/>
  <c r="Y320" i="1" a="1"/>
  <c r="Y320" i="1"/>
  <c r="Y321" i="1" a="1"/>
  <c r="Y321" i="1"/>
  <c r="Y322" i="1" a="1"/>
  <c r="Y322" i="1"/>
  <c r="Y323" i="1" a="1"/>
  <c r="Y323" i="1" s="1"/>
  <c r="Y324" i="1" a="1"/>
  <c r="Y324" i="1"/>
  <c r="Y325" i="1" a="1"/>
  <c r="Y325" i="1" s="1"/>
  <c r="Y326" i="1" a="1"/>
  <c r="Y326" i="1" s="1"/>
  <c r="Y327" i="1" a="1"/>
  <c r="Y327" i="1"/>
  <c r="Y328" i="1" a="1"/>
  <c r="Y328" i="1"/>
  <c r="Y329" i="1" a="1"/>
  <c r="Y329" i="1" s="1"/>
  <c r="Y330" i="1" a="1"/>
  <c r="Y330" i="1" s="1"/>
  <c r="Y331" i="1" a="1"/>
  <c r="Y331" i="1" s="1"/>
  <c r="Y332" i="1" a="1"/>
  <c r="Y332" i="1" s="1"/>
  <c r="Y333" i="1" a="1"/>
  <c r="Y333" i="1"/>
  <c r="Y334" i="1" a="1"/>
  <c r="Y334" i="1"/>
  <c r="Y335" i="1" a="1"/>
  <c r="Y335" i="1"/>
  <c r="Y336" i="1" a="1"/>
  <c r="Y336" i="1" s="1"/>
  <c r="Y337" i="1" a="1"/>
  <c r="Y337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/>
  <c r="Y344" i="1" a="1"/>
  <c r="Y344" i="1"/>
  <c r="Y345" i="1" a="1"/>
  <c r="Y345" i="1"/>
  <c r="Y346" i="1" a="1"/>
  <c r="Y346" i="1" s="1"/>
  <c r="Y347" i="1" a="1"/>
  <c r="Y347" i="1" s="1"/>
  <c r="Y348" i="1" a="1"/>
  <c r="Y348" i="1"/>
  <c r="Y349" i="1" a="1"/>
  <c r="Y349" i="1"/>
  <c r="Y350" i="1" a="1"/>
  <c r="Y350" i="1"/>
  <c r="Y351" i="1" a="1"/>
  <c r="Y351" i="1" s="1"/>
  <c r="Y352" i="1" a="1"/>
  <c r="Y352" i="1" s="1"/>
  <c r="Y353" i="1" a="1"/>
  <c r="Y353" i="1" s="1"/>
  <c r="Y354" i="1" a="1"/>
  <c r="Y354" i="1" s="1"/>
  <c r="Y355" i="1" a="1"/>
  <c r="Y355" i="1" s="1"/>
  <c r="Y356" i="1" a="1"/>
  <c r="Y356" i="1"/>
  <c r="Y357" i="1" a="1"/>
  <c r="Y357" i="1" s="1"/>
  <c r="Y358" i="1" a="1"/>
  <c r="Y358" i="1"/>
  <c r="Y359" i="1" a="1"/>
  <c r="Y359" i="1" s="1"/>
  <c r="Y360" i="1" a="1"/>
  <c r="Y360" i="1" s="1"/>
  <c r="Y361" i="1" a="1"/>
  <c r="Y361" i="1" s="1"/>
  <c r="Y362" i="1" a="1"/>
  <c r="Y362" i="1" s="1"/>
  <c r="Y363" i="1" a="1"/>
  <c r="Y363" i="1"/>
  <c r="Y364" i="1" a="1"/>
  <c r="Y364" i="1" s="1"/>
  <c r="Y365" i="1" a="1"/>
  <c r="Y365" i="1"/>
  <c r="Y366" i="1" a="1"/>
  <c r="Y366" i="1"/>
  <c r="Y367" i="1" a="1"/>
  <c r="Y367" i="1"/>
  <c r="Y368" i="1" a="1"/>
  <c r="Y368" i="1"/>
  <c r="Y369" i="1" a="1"/>
  <c r="Y369" i="1" s="1"/>
  <c r="Y370" i="1" a="1"/>
  <c r="Y370" i="1"/>
  <c r="Y371" i="1" a="1"/>
  <c r="Y371" i="1" s="1"/>
  <c r="Y372" i="1" a="1"/>
  <c r="Y372" i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/>
  <c r="Y380" i="1" a="1"/>
  <c r="Y380" i="1"/>
  <c r="Y381" i="1" a="1"/>
  <c r="Y381" i="1" s="1"/>
  <c r="Y382" i="1" a="1"/>
  <c r="Y382" i="1"/>
  <c r="Y383" i="1" a="1"/>
  <c r="Y383" i="1" s="1"/>
  <c r="Y384" i="1" a="1"/>
  <c r="Y384" i="1" s="1"/>
  <c r="Y385" i="1" a="1"/>
  <c r="Y385" i="1" s="1"/>
  <c r="Y386" i="1" a="1"/>
  <c r="Y386" i="1"/>
  <c r="Y387" i="1" a="1"/>
  <c r="Y387" i="1" s="1"/>
  <c r="Y388" i="1" a="1"/>
  <c r="Y388" i="1"/>
  <c r="Y389" i="1" a="1"/>
  <c r="Y389" i="1"/>
  <c r="Y390" i="1" a="1"/>
  <c r="Y390" i="1"/>
  <c r="Y391" i="1" a="1"/>
  <c r="Y391" i="1"/>
  <c r="Y392" i="1" a="1"/>
  <c r="Y392" i="1" s="1"/>
  <c r="Y393" i="1" a="1"/>
  <c r="Y393" i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/>
  <c r="Y403" i="1" a="1"/>
  <c r="Y403" i="1"/>
  <c r="Y404" i="1" a="1"/>
  <c r="Y404" i="1"/>
  <c r="Y405" i="1" a="1"/>
  <c r="Y405" i="1"/>
  <c r="Y406" i="1" a="1"/>
  <c r="Y406" i="1" s="1"/>
  <c r="Y407" i="1" a="1"/>
  <c r="Y407" i="1"/>
  <c r="Y408" i="1" a="1"/>
  <c r="Y408" i="1"/>
  <c r="Y409" i="1" a="1"/>
  <c r="Y409" i="1"/>
  <c r="Y410" i="1" a="1"/>
  <c r="Y410" i="1" s="1"/>
  <c r="Y411" i="1" a="1"/>
  <c r="Y411" i="1"/>
  <c r="Y412" i="1" a="1"/>
  <c r="Y412" i="1"/>
  <c r="Y413" i="1" a="1"/>
  <c r="Y413" i="1" s="1"/>
  <c r="Y414" i="1" a="1"/>
  <c r="Y414" i="1" s="1"/>
  <c r="Y415" i="1" a="1"/>
  <c r="Y415" i="1" s="1"/>
  <c r="Y416" i="1" a="1"/>
  <c r="Y416" i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/>
  <c r="Y426" i="1" a="1"/>
  <c r="Y426" i="1" s="1"/>
  <c r="Y427" i="1" a="1"/>
  <c r="Y427" i="1" s="1"/>
  <c r="Y428" i="1" a="1"/>
  <c r="Y428" i="1" s="1"/>
  <c r="Y429" i="1" a="1"/>
  <c r="Y429" i="1"/>
  <c r="Y430" i="1" a="1"/>
  <c r="Y430" i="1"/>
  <c r="Y431" i="1" a="1"/>
  <c r="Y431" i="1"/>
  <c r="Y432" i="1" a="1"/>
  <c r="Y432" i="1"/>
  <c r="Y433" i="1" a="1"/>
  <c r="Y433" i="1" s="1"/>
  <c r="Y434" i="1" a="1"/>
  <c r="Y434" i="1"/>
  <c r="Y435" i="1" a="1"/>
  <c r="Y435" i="1"/>
  <c r="Y436" i="1" a="1"/>
  <c r="Y436" i="1" s="1"/>
  <c r="Y437" i="1" a="1"/>
  <c r="Y437" i="1"/>
  <c r="Y438" i="1" a="1"/>
  <c r="Y438" i="1" s="1"/>
  <c r="Y439" i="1" a="1"/>
  <c r="Y439" i="1" s="1"/>
  <c r="Y440" i="1" a="1"/>
  <c r="Y440" i="1"/>
  <c r="Y441" i="1" a="1"/>
  <c r="Y441" i="1" s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/>
  <c r="Y449" i="1" a="1"/>
  <c r="Y449" i="1"/>
  <c r="Y450" i="1" a="1"/>
  <c r="Y450" i="1" s="1"/>
  <c r="Y451" i="1" a="1"/>
  <c r="Y451" i="1"/>
  <c r="Y452" i="1" a="1"/>
  <c r="Y452" i="1" s="1"/>
  <c r="Y453" i="1" a="1"/>
  <c r="Y453" i="1"/>
  <c r="Y454" i="1" a="1"/>
  <c r="Y454" i="1"/>
  <c r="Y455" i="1" a="1"/>
  <c r="Y455" i="1"/>
  <c r="Y456" i="1" a="1"/>
  <c r="Y456" i="1"/>
  <c r="Y457" i="1" a="1"/>
  <c r="Y457" i="1"/>
  <c r="Y458" i="1" a="1"/>
  <c r="Y458" i="1"/>
  <c r="Y459" i="1" a="1"/>
  <c r="Y459" i="1" s="1"/>
  <c r="Y460" i="1" a="1"/>
  <c r="Y460" i="1"/>
  <c r="Y461" i="1" a="1"/>
  <c r="Y461" i="1" s="1"/>
  <c r="Y462" i="1" a="1"/>
  <c r="Y462" i="1"/>
  <c r="Y463" i="1" a="1"/>
  <c r="Y463" i="1" s="1"/>
  <c r="Y464" i="1" a="1"/>
  <c r="Y464" i="1" s="1"/>
  <c r="Y465" i="1" a="1"/>
  <c r="Y465" i="1" s="1"/>
  <c r="Y466" i="1" a="1"/>
  <c r="Y466" i="1"/>
  <c r="Y467" i="1" a="1"/>
  <c r="Y467" i="1" s="1"/>
  <c r="Y468" i="1" a="1"/>
  <c r="Y468" i="1" s="1"/>
  <c r="Y469" i="1" a="1"/>
  <c r="Y469" i="1" s="1"/>
  <c r="Y470" i="1" a="1"/>
  <c r="Y470" i="1" s="1"/>
  <c r="Y471" i="1" a="1"/>
  <c r="Y471" i="1"/>
  <c r="Y472" i="1" a="1"/>
  <c r="Y472" i="1" s="1"/>
  <c r="Y473" i="1" a="1"/>
  <c r="Y473" i="1" s="1"/>
  <c r="Y474" i="1" a="1"/>
  <c r="Y474" i="1"/>
  <c r="Y475" i="1" a="1"/>
  <c r="Y475" i="1" s="1"/>
  <c r="Y476" i="1" a="1"/>
  <c r="Y476" i="1"/>
  <c r="Y477" i="1" a="1"/>
  <c r="Y477" i="1"/>
  <c r="Y478" i="1" a="1"/>
  <c r="Y478" i="1" s="1"/>
  <c r="Y479" i="1" a="1"/>
  <c r="Y479" i="1"/>
  <c r="Y480" i="1" a="1"/>
  <c r="Y480" i="1" s="1"/>
  <c r="Y481" i="1" a="1"/>
  <c r="Y481" i="1"/>
  <c r="Y482" i="1" a="1"/>
  <c r="Y482" i="1"/>
  <c r="Y483" i="1" a="1"/>
  <c r="Y483" i="1" s="1"/>
  <c r="Y484" i="1" a="1"/>
  <c r="Y484" i="1"/>
  <c r="Y485" i="1" a="1"/>
  <c r="Y485" i="1"/>
  <c r="Y486" i="1" a="1"/>
  <c r="Y486" i="1"/>
  <c r="Y487" i="1" a="1"/>
  <c r="Y487" i="1" s="1"/>
  <c r="Y488" i="1" a="1"/>
  <c r="Y488" i="1" s="1"/>
  <c r="Y489" i="1" a="1"/>
  <c r="Y489" i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 s="1"/>
  <c r="Y496" i="1" a="1"/>
  <c r="Y496" i="1" s="1"/>
  <c r="Y497" i="1" a="1"/>
  <c r="Y497" i="1" s="1"/>
  <c r="Y498" i="1" a="1"/>
  <c r="Y498" i="1"/>
  <c r="Y499" i="1" a="1"/>
  <c r="Y499" i="1"/>
  <c r="Y500" i="1" a="1"/>
  <c r="Y500" i="1"/>
  <c r="Y501" i="1" a="1"/>
  <c r="Y501" i="1"/>
  <c r="Y502" i="1" a="1"/>
  <c r="Y502" i="1"/>
  <c r="Y503" i="1" a="1"/>
  <c r="Y503" i="1"/>
  <c r="Y504" i="1" a="1"/>
  <c r="Y504" i="1" s="1"/>
  <c r="Y505" i="1" a="1"/>
  <c r="Y505" i="1" s="1"/>
  <c r="Y506" i="1" a="1"/>
  <c r="Y506" i="1"/>
  <c r="Y507" i="1" a="1"/>
  <c r="Y507" i="1"/>
  <c r="Y508" i="1" a="1"/>
  <c r="Y508" i="1" s="1"/>
  <c r="Y509" i="1" a="1"/>
  <c r="Y509" i="1" s="1"/>
  <c r="Y510" i="1" a="1"/>
  <c r="Y510" i="1" s="1"/>
  <c r="Y511" i="1" a="1"/>
  <c r="Y511" i="1" s="1"/>
  <c r="Y512" i="1" a="1"/>
  <c r="Y512" i="1"/>
  <c r="Y513" i="1" a="1"/>
  <c r="Y513" i="1" s="1"/>
  <c r="Y514" i="1" a="1"/>
  <c r="Y514" i="1"/>
  <c r="Y515" i="1" a="1"/>
  <c r="Y515" i="1"/>
  <c r="Y516" i="1" a="1"/>
  <c r="Y516" i="1" s="1"/>
  <c r="Y517" i="1" a="1"/>
  <c r="Y517" i="1" s="1"/>
  <c r="Y518" i="1" a="1"/>
  <c r="Y518" i="1" s="1"/>
  <c r="Y519" i="1" a="1"/>
  <c r="Y519" i="1"/>
  <c r="Y520" i="1" a="1"/>
  <c r="Y520" i="1"/>
  <c r="Y521" i="1" a="1"/>
  <c r="Y521" i="1"/>
  <c r="Y522" i="1" a="1"/>
  <c r="Y522" i="1"/>
  <c r="Y523" i="1" a="1"/>
  <c r="Y523" i="1" s="1"/>
  <c r="Y524" i="1" a="1"/>
  <c r="Y524" i="1"/>
  <c r="Y525" i="1" a="1"/>
  <c r="Y525" i="1"/>
  <c r="Y526" i="1" a="1"/>
  <c r="Y526" i="1"/>
  <c r="Y527" i="1" a="1"/>
  <c r="Y527" i="1" s="1"/>
  <c r="Y528" i="1" a="1"/>
  <c r="Y528" i="1"/>
  <c r="Y529" i="1" a="1"/>
  <c r="Y529" i="1"/>
  <c r="Y530" i="1" a="1"/>
  <c r="Y530" i="1" s="1"/>
  <c r="Y531" i="1" a="1"/>
  <c r="Y531" i="1" s="1"/>
  <c r="Y532" i="1" a="1"/>
  <c r="Y532" i="1"/>
  <c r="Y533" i="1" a="1"/>
  <c r="Y533" i="1" s="1"/>
  <c r="Y534" i="1" a="1"/>
  <c r="Y534" i="1" s="1"/>
  <c r="Y535" i="1" a="1"/>
  <c r="Y535" i="1" s="1"/>
  <c r="Y536" i="1" a="1"/>
  <c r="Y536" i="1" s="1"/>
  <c r="Y537" i="1" a="1"/>
  <c r="Y537" i="1"/>
  <c r="Y538" i="1" a="1"/>
  <c r="Y538" i="1" s="1"/>
  <c r="Y539" i="1" a="1"/>
  <c r="Y539" i="1" s="1"/>
  <c r="Y540" i="1" a="1"/>
  <c r="Y540" i="1"/>
  <c r="Y541" i="1" a="1"/>
  <c r="Y541" i="1"/>
  <c r="Y542" i="1" a="1"/>
  <c r="Y542" i="1"/>
  <c r="Y543" i="1" a="1"/>
  <c r="Y543" i="1" s="1"/>
  <c r="Y544" i="1" a="1"/>
  <c r="Y544" i="1"/>
  <c r="Y545" i="1" a="1"/>
  <c r="Y545" i="1" s="1"/>
  <c r="Y546" i="1" a="1"/>
  <c r="Y546" i="1" s="1"/>
  <c r="Y547" i="1" a="1"/>
  <c r="Y547" i="1"/>
  <c r="Y548" i="1" a="1"/>
  <c r="Y548" i="1" s="1"/>
  <c r="Y549" i="1" a="1"/>
  <c r="Y549" i="1" s="1"/>
  <c r="Y550" i="1" a="1"/>
  <c r="Y550" i="1"/>
  <c r="Y551" i="1" a="1"/>
  <c r="Y551" i="1"/>
  <c r="Y552" i="1" a="1"/>
  <c r="Y552" i="1" s="1"/>
  <c r="Y553" i="1" a="1"/>
  <c r="Y553" i="1"/>
  <c r="Y554" i="1" a="1"/>
  <c r="Y554" i="1"/>
  <c r="Y555" i="1" a="1"/>
  <c r="Y555" i="1" s="1"/>
  <c r="Y556" i="1" a="1"/>
  <c r="Y556" i="1" s="1"/>
  <c r="Y557" i="1" a="1"/>
  <c r="Y557" i="1"/>
  <c r="Y558" i="1" a="1"/>
  <c r="Y558" i="1" s="1"/>
  <c r="Y559" i="1" a="1"/>
  <c r="Y559" i="1" s="1"/>
  <c r="Y560" i="1" a="1"/>
  <c r="Y560" i="1" s="1"/>
  <c r="Y561" i="1" a="1"/>
  <c r="Y561" i="1"/>
  <c r="Y562" i="1" a="1"/>
  <c r="Y562" i="1" s="1"/>
  <c r="Y563" i="1" a="1"/>
  <c r="Y563" i="1" s="1"/>
  <c r="Y564" i="1" a="1"/>
  <c r="Y564" i="1"/>
  <c r="Y565" i="1" a="1"/>
  <c r="Y565" i="1"/>
  <c r="Y566" i="1" a="1"/>
  <c r="Y566" i="1" s="1"/>
  <c r="Y567" i="1" a="1"/>
  <c r="Y567" i="1" s="1"/>
  <c r="Y568" i="1" a="1"/>
  <c r="Y568" i="1"/>
  <c r="Y569" i="1" a="1"/>
  <c r="Y569" i="1"/>
  <c r="Y570" i="1" a="1"/>
  <c r="Y570" i="1"/>
  <c r="Y571" i="1" a="1"/>
  <c r="Y571" i="1" s="1"/>
  <c r="Y572" i="1" a="1"/>
  <c r="Y572" i="1" s="1"/>
  <c r="Y573" i="1" a="1"/>
  <c r="Y573" i="1"/>
  <c r="Y574" i="1" a="1"/>
  <c r="Y574" i="1"/>
  <c r="Y575" i="1" a="1"/>
  <c r="Y575" i="1"/>
  <c r="Y576" i="1" a="1"/>
  <c r="Y576" i="1" s="1"/>
  <c r="Y577" i="1" a="1"/>
  <c r="Y577" i="1"/>
  <c r="Y578" i="1" a="1"/>
  <c r="Y578" i="1"/>
  <c r="Y579" i="1" a="1"/>
  <c r="Y579" i="1" s="1"/>
  <c r="Y580" i="1" a="1"/>
  <c r="Y580" i="1"/>
  <c r="Y581" i="1" a="1"/>
  <c r="Y581" i="1"/>
  <c r="Y582" i="1" a="1"/>
  <c r="Y582" i="1" s="1"/>
  <c r="Y583" i="1" a="1"/>
  <c r="Y583" i="1"/>
  <c r="Y584" i="1" a="1"/>
  <c r="Y584" i="1" s="1"/>
  <c r="Y585" i="1" a="1"/>
  <c r="Y585" i="1" s="1"/>
  <c r="Y586" i="1" a="1"/>
  <c r="Y586" i="1"/>
  <c r="Y587" i="1" a="1"/>
  <c r="Y587" i="1"/>
  <c r="Y588" i="1" a="1"/>
  <c r="Y588" i="1"/>
  <c r="Y589" i="1" a="1"/>
  <c r="Y589" i="1" s="1"/>
  <c r="Y590" i="1" a="1"/>
  <c r="Y590" i="1"/>
  <c r="Y591" i="1" a="1"/>
  <c r="Y591" i="1"/>
  <c r="Y592" i="1" a="1"/>
  <c r="Y592" i="1"/>
  <c r="Y593" i="1" a="1"/>
  <c r="Y593" i="1" s="1"/>
  <c r="Y594" i="1" a="1"/>
  <c r="Y594" i="1" s="1"/>
  <c r="Y595" i="1" a="1"/>
  <c r="Y595" i="1"/>
  <c r="Y596" i="1" a="1"/>
  <c r="Y596" i="1" s="1"/>
  <c r="Y597" i="1" a="1"/>
  <c r="Y597" i="1" s="1"/>
  <c r="Y598" i="1" a="1"/>
  <c r="Y598" i="1"/>
  <c r="Y599" i="1" a="1"/>
  <c r="Y599" i="1"/>
  <c r="Y600" i="1" a="1"/>
  <c r="Y600" i="1"/>
  <c r="Y601" i="1" a="1"/>
  <c r="Y601" i="1"/>
  <c r="Y602" i="1" a="1"/>
  <c r="Y602" i="1" s="1"/>
  <c r="Y603" i="1" a="1"/>
  <c r="Y603" i="1"/>
  <c r="Y604" i="1" a="1"/>
  <c r="Y604" i="1" s="1"/>
  <c r="Y605" i="1" a="1"/>
  <c r="Y605" i="1"/>
  <c r="Y606" i="1" a="1"/>
  <c r="Y606" i="1"/>
  <c r="Y607" i="1" a="1"/>
  <c r="Y607" i="1"/>
  <c r="Y608" i="1" a="1"/>
  <c r="Y608" i="1" s="1"/>
  <c r="Y609" i="1" a="1"/>
  <c r="Y609" i="1" s="1"/>
  <c r="Y610" i="1" a="1"/>
  <c r="Y610" i="1" s="1"/>
  <c r="Y611" i="1" a="1"/>
  <c r="Y611" i="1"/>
  <c r="Y612" i="1" a="1"/>
  <c r="Y612" i="1"/>
  <c r="Y613" i="1" a="1"/>
  <c r="Y613" i="1"/>
  <c r="Y614" i="1" a="1"/>
  <c r="Y614" i="1"/>
  <c r="Y615" i="1" a="1"/>
  <c r="Y615" i="1" s="1"/>
  <c r="Y616" i="1" a="1"/>
  <c r="Y616" i="1" s="1"/>
  <c r="Y617" i="1" a="1"/>
  <c r="Y617" i="1" s="1"/>
  <c r="Y618" i="1" a="1"/>
  <c r="Y618" i="1" s="1"/>
  <c r="Y619" i="1" a="1"/>
  <c r="Y619" i="1"/>
  <c r="Y620" i="1" a="1"/>
  <c r="Y620" i="1" s="1"/>
  <c r="Y621" i="1" a="1"/>
  <c r="Y621" i="1" s="1"/>
  <c r="Y622" i="1" a="1"/>
  <c r="Y622" i="1"/>
  <c r="Y623" i="1" a="1"/>
  <c r="Y623" i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/>
  <c r="Y630" i="1" a="1"/>
  <c r="Y630" i="1"/>
  <c r="Y631" i="1" a="1"/>
  <c r="Y631" i="1" s="1"/>
  <c r="Y632" i="1" a="1"/>
  <c r="Y632" i="1" s="1"/>
  <c r="Y633" i="1" a="1"/>
  <c r="Y633" i="1" s="1"/>
  <c r="Y634" i="1" a="1"/>
  <c r="Y634" i="1"/>
  <c r="Y635" i="1" a="1"/>
  <c r="Y635" i="1"/>
  <c r="Y636" i="1" a="1"/>
  <c r="Y636" i="1"/>
  <c r="Y637" i="1" a="1"/>
  <c r="Y637" i="1" s="1"/>
  <c r="Y638" i="1" a="1"/>
  <c r="Y638" i="1"/>
  <c r="Y639" i="1" a="1"/>
  <c r="Y639" i="1" s="1"/>
  <c r="Y640" i="1" a="1"/>
  <c r="Y640" i="1" s="1"/>
  <c r="Y641" i="1" a="1"/>
  <c r="Y641" i="1" s="1"/>
  <c r="Y642" i="1" a="1"/>
  <c r="Y642" i="1"/>
  <c r="Y643" i="1" a="1"/>
  <c r="Y643" i="1"/>
  <c r="Y644" i="1" a="1"/>
  <c r="Y644" i="1" s="1"/>
  <c r="Y645" i="1" a="1"/>
  <c r="Y645" i="1" s="1"/>
  <c r="Y646" i="1" a="1"/>
  <c r="Y646" i="1"/>
  <c r="Y647" i="1" a="1"/>
  <c r="Y647" i="1" s="1"/>
  <c r="Y648" i="1" a="1"/>
  <c r="Y648" i="1" s="1"/>
  <c r="Y649" i="1" a="1"/>
  <c r="Y649" i="1"/>
  <c r="Y650" i="1" a="1"/>
  <c r="Y650" i="1" s="1"/>
  <c r="Y651" i="1" a="1"/>
  <c r="Y651" i="1"/>
  <c r="Y652" i="1" a="1"/>
  <c r="Y652" i="1"/>
  <c r="Y653" i="1" a="1"/>
  <c r="Y653" i="1" s="1"/>
  <c r="Y654" i="1" a="1"/>
  <c r="Y654" i="1" s="1"/>
  <c r="Y655" i="1" a="1"/>
  <c r="Y655" i="1" s="1"/>
  <c r="Y656" i="1" a="1"/>
  <c r="Y656" i="1" s="1"/>
  <c r="Y657" i="1" a="1"/>
  <c r="Y657" i="1"/>
  <c r="Y658" i="1" a="1"/>
  <c r="Y658" i="1"/>
  <c r="Y659" i="1" a="1"/>
  <c r="Y659" i="1" s="1"/>
  <c r="Y660" i="1" a="1"/>
  <c r="Y660" i="1" s="1"/>
  <c r="Y661" i="1" a="1"/>
  <c r="Y661" i="1"/>
  <c r="Y662" i="1" a="1"/>
  <c r="Y662" i="1"/>
  <c r="Y663" i="1" a="1"/>
  <c r="Y663" i="1" s="1"/>
  <c r="Y664" i="1" a="1"/>
  <c r="Y664" i="1" s="1"/>
  <c r="Y665" i="1" a="1"/>
  <c r="Y665" i="1"/>
  <c r="Y666" i="1" a="1"/>
  <c r="Y666" i="1" s="1"/>
  <c r="Y667" i="1" a="1"/>
  <c r="Y667" i="1" s="1"/>
  <c r="Y668" i="1" a="1"/>
  <c r="Y668" i="1" s="1"/>
  <c r="Y669" i="1" a="1"/>
  <c r="Y669" i="1" s="1"/>
  <c r="Y670" i="1" a="1"/>
  <c r="Y670" i="1" s="1"/>
  <c r="Y671" i="1" a="1"/>
  <c r="Y671" i="1"/>
  <c r="Y672" i="1" a="1"/>
  <c r="Y672" i="1"/>
  <c r="Y673" i="1" a="1"/>
  <c r="Y673" i="1"/>
  <c r="Y674" i="1" a="1"/>
  <c r="Y674" i="1"/>
  <c r="Y675" i="1" a="1"/>
  <c r="Y675" i="1"/>
  <c r="Y676" i="1" a="1"/>
  <c r="Y676" i="1" s="1"/>
  <c r="Y677" i="1" a="1"/>
  <c r="Y677" i="1"/>
  <c r="Y678" i="1" a="1"/>
  <c r="Y678" i="1" s="1"/>
  <c r="Y679" i="1" a="1"/>
  <c r="Y679" i="1" s="1"/>
  <c r="Y680" i="1" a="1"/>
  <c r="Y680" i="1"/>
  <c r="Y681" i="1" a="1"/>
  <c r="Y681" i="1" s="1"/>
  <c r="Y682" i="1" a="1"/>
  <c r="Y682" i="1"/>
  <c r="Y683" i="1" a="1"/>
  <c r="Y683" i="1" s="1"/>
  <c r="Y684" i="1" a="1"/>
  <c r="Y684" i="1"/>
  <c r="Y685" i="1" a="1"/>
  <c r="Y685" i="1" s="1"/>
  <c r="Y686" i="1" a="1"/>
  <c r="Y686" i="1" s="1"/>
  <c r="Y687" i="1" a="1"/>
  <c r="Y687" i="1"/>
  <c r="Y688" i="1" a="1"/>
  <c r="Y688" i="1"/>
  <c r="Y689" i="1" a="1"/>
  <c r="Y689" i="1"/>
  <c r="Y690" i="1" a="1"/>
  <c r="Y690" i="1"/>
  <c r="Y691" i="1" a="1"/>
  <c r="Y691" i="1" s="1"/>
  <c r="Y692" i="1" a="1"/>
  <c r="Y692" i="1" s="1"/>
  <c r="Y693" i="1" a="1"/>
  <c r="Y693" i="1"/>
  <c r="Y694" i="1" a="1"/>
  <c r="Y694" i="1"/>
  <c r="Y695" i="1" a="1"/>
  <c r="Y695" i="1"/>
  <c r="Y696" i="1" a="1"/>
  <c r="Y696" i="1"/>
  <c r="Y697" i="1" a="1"/>
  <c r="Y697" i="1"/>
  <c r="Y698" i="1" a="1"/>
  <c r="Y698" i="1"/>
  <c r="Y699" i="1" a="1"/>
  <c r="Y699" i="1"/>
  <c r="Y700" i="1" a="1"/>
  <c r="Y700" i="1"/>
  <c r="Y701" i="1" a="1"/>
  <c r="Y701" i="1"/>
  <c r="Y702" i="1" a="1"/>
  <c r="Y702" i="1"/>
  <c r="Y703" i="1" a="1"/>
  <c r="Y703" i="1" s="1"/>
  <c r="Y704" i="1" a="1"/>
  <c r="Y704" i="1" s="1"/>
  <c r="Y705" i="1" a="1"/>
  <c r="Y705" i="1" s="1"/>
  <c r="Y706" i="1" a="1"/>
  <c r="Y706" i="1" s="1"/>
  <c r="Y707" i="1" a="1"/>
  <c r="Y707" i="1"/>
  <c r="Y708" i="1" a="1"/>
  <c r="Y708" i="1"/>
  <c r="Y709" i="1" a="1"/>
  <c r="Y709" i="1"/>
  <c r="Y710" i="1" a="1"/>
  <c r="Y710" i="1" s="1"/>
  <c r="Y711" i="1" a="1"/>
  <c r="Y711" i="1" s="1"/>
  <c r="Y712" i="1" a="1"/>
  <c r="Y712" i="1"/>
  <c r="Y713" i="1" a="1"/>
  <c r="Y713" i="1"/>
  <c r="Y714" i="1" a="1"/>
  <c r="Y714" i="1" s="1"/>
  <c r="Y715" i="1" a="1"/>
  <c r="Y715" i="1"/>
  <c r="Y716" i="1" a="1"/>
  <c r="Y716" i="1" s="1"/>
  <c r="Y717" i="1" a="1"/>
  <c r="Y717" i="1" s="1"/>
  <c r="Y718" i="1" a="1"/>
  <c r="Y718" i="1" s="1"/>
  <c r="Y719" i="1" a="1"/>
  <c r="Y719" i="1"/>
  <c r="Y720" i="1" a="1"/>
  <c r="Y720" i="1"/>
  <c r="Y721" i="1" a="1"/>
  <c r="Y721" i="1"/>
  <c r="Y722" i="1" a="1"/>
  <c r="Y722" i="1"/>
  <c r="Y723" i="1" a="1"/>
  <c r="Y723" i="1"/>
  <c r="Y724" i="1" a="1"/>
  <c r="Y724" i="1" s="1"/>
  <c r="Y725" i="1" a="1"/>
  <c r="Y725" i="1" s="1"/>
  <c r="Y726" i="1" a="1"/>
  <c r="Y726" i="1"/>
  <c r="Y727" i="1" a="1"/>
  <c r="Y727" i="1" s="1"/>
  <c r="Y728" i="1" a="1"/>
  <c r="Y728" i="1"/>
  <c r="Y729" i="1" a="1"/>
  <c r="Y729" i="1" s="1"/>
  <c r="Y730" i="1" a="1"/>
  <c r="Y730" i="1" s="1"/>
  <c r="Y731" i="1" a="1"/>
  <c r="Y731" i="1"/>
  <c r="Y732" i="1" a="1"/>
  <c r="Y732" i="1"/>
  <c r="Y733" i="1" a="1"/>
  <c r="Y733" i="1" s="1"/>
  <c r="Y734" i="1" a="1"/>
  <c r="Y734" i="1"/>
  <c r="Y735" i="1" a="1"/>
  <c r="Y735" i="1"/>
  <c r="Y736" i="1" a="1"/>
  <c r="Y736" i="1" s="1"/>
  <c r="Y737" i="1" a="1"/>
  <c r="Y737" i="1"/>
  <c r="Y738" i="1" a="1"/>
  <c r="Y738" i="1" s="1"/>
  <c r="Y739" i="1" a="1"/>
  <c r="Y739" i="1" s="1"/>
  <c r="Y740" i="1" a="1"/>
  <c r="Y740" i="1" s="1"/>
  <c r="Y741" i="1" a="1"/>
  <c r="Y741" i="1"/>
  <c r="Y742" i="1" a="1"/>
  <c r="Y742" i="1" s="1"/>
  <c r="Y743" i="1" a="1"/>
  <c r="Y743" i="1" s="1"/>
  <c r="Y744" i="1" a="1"/>
  <c r="Y744" i="1" s="1"/>
  <c r="Y745" i="1" a="1"/>
  <c r="Y745" i="1"/>
  <c r="Y746" i="1" a="1"/>
  <c r="Y746" i="1"/>
  <c r="Y747" i="1" a="1"/>
  <c r="Y747" i="1" s="1"/>
  <c r="Y748" i="1" a="1"/>
  <c r="Y748" i="1"/>
  <c r="Y749" i="1" a="1"/>
  <c r="Y749" i="1"/>
  <c r="Y750" i="1" a="1"/>
  <c r="Y750" i="1" s="1"/>
  <c r="Y751" i="1" a="1"/>
  <c r="Y751" i="1"/>
  <c r="Y752" i="1" a="1"/>
  <c r="Y752" i="1"/>
  <c r="Y753" i="1" a="1"/>
  <c r="Y753" i="1"/>
  <c r="Y754" i="1" a="1"/>
  <c r="Y754" i="1"/>
  <c r="Y755" i="1" a="1"/>
  <c r="Y755" i="1"/>
  <c r="Y756" i="1" a="1"/>
  <c r="Y756" i="1" s="1"/>
  <c r="Y757" i="1" a="1"/>
  <c r="Y757" i="1"/>
  <c r="Y758" i="1" a="1"/>
  <c r="Y758" i="1" s="1"/>
  <c r="Y759" i="1" a="1"/>
  <c r="Y759" i="1" s="1"/>
  <c r="Y760" i="1" a="1"/>
  <c r="Y760" i="1"/>
  <c r="Y761" i="1" a="1"/>
  <c r="Y761" i="1"/>
  <c r="Y762" i="1" a="1"/>
  <c r="Y762" i="1" s="1"/>
  <c r="Y763" i="1" a="1"/>
  <c r="Y763" i="1" s="1"/>
  <c r="Y764" i="1" a="1"/>
  <c r="Y764" i="1"/>
  <c r="Y765" i="1" a="1"/>
  <c r="Y765" i="1"/>
  <c r="Y766" i="1" a="1"/>
  <c r="Y766" i="1" s="1"/>
  <c r="Y767" i="1" a="1"/>
  <c r="Y767" i="1"/>
  <c r="Y768" i="1" a="1"/>
  <c r="Y768" i="1"/>
  <c r="Y769" i="1" a="1"/>
  <c r="Y769" i="1" s="1"/>
  <c r="Y770" i="1" a="1"/>
  <c r="Y770" i="1" s="1"/>
  <c r="Y771" i="1" a="1"/>
  <c r="Y771" i="1"/>
  <c r="Y772" i="1" a="1"/>
  <c r="Y772" i="1"/>
  <c r="Y773" i="1" a="1"/>
  <c r="Y773" i="1" s="1"/>
  <c r="Y774" i="1" a="1"/>
  <c r="Y774" i="1"/>
  <c r="Y775" i="1" a="1"/>
  <c r="Y775" i="1"/>
  <c r="Y776" i="1" a="1"/>
  <c r="Y776" i="1"/>
  <c r="Y777" i="1" a="1"/>
  <c r="Y777" i="1"/>
  <c r="Y778" i="1" a="1"/>
  <c r="Y778" i="1"/>
  <c r="Y779" i="1" a="1"/>
  <c r="Y779" i="1" s="1"/>
  <c r="Y780" i="1" a="1"/>
  <c r="Y780" i="1" s="1"/>
  <c r="Y781" i="1" a="1"/>
  <c r="Y781" i="1" s="1"/>
  <c r="Y782" i="1" a="1"/>
  <c r="Y782" i="1"/>
  <c r="Y783" i="1" a="1"/>
  <c r="Y783" i="1" s="1"/>
  <c r="Y784" i="1" a="1"/>
  <c r="Y784" i="1"/>
  <c r="Y785" i="1" a="1"/>
  <c r="Y785" i="1" s="1"/>
  <c r="Y786" i="1" a="1"/>
  <c r="Y786" i="1" s="1"/>
  <c r="Y787" i="1" a="1"/>
  <c r="Y787" i="1"/>
  <c r="Y788" i="1" a="1"/>
  <c r="Y788" i="1"/>
  <c r="L610" i="20"/>
  <c r="L611" i="20"/>
  <c r="L612" i="20"/>
  <c r="L448" i="20"/>
  <c r="L449" i="20"/>
  <c r="L450" i="20"/>
  <c r="L2091" i="20"/>
  <c r="L2092" i="20"/>
  <c r="L956" i="20"/>
  <c r="L957" i="20"/>
  <c r="L958" i="20"/>
  <c r="L959" i="20"/>
  <c r="L960" i="20"/>
  <c r="L498" i="20"/>
  <c r="L499" i="20"/>
  <c r="L500" i="20"/>
  <c r="L501" i="20"/>
  <c r="L502" i="20"/>
  <c r="L195" i="20"/>
  <c r="L1521" i="20"/>
  <c r="L1281" i="20"/>
  <c r="L1282" i="20"/>
  <c r="L1021" i="20"/>
  <c r="L1022" i="20"/>
  <c r="L944" i="20"/>
  <c r="L945" i="20"/>
  <c r="L946" i="20"/>
  <c r="L1088" i="20"/>
  <c r="L1089" i="20"/>
  <c r="L1090" i="20"/>
  <c r="L1091" i="20"/>
  <c r="L2127" i="20"/>
  <c r="L2128" i="20"/>
  <c r="L1482" i="20"/>
  <c r="L385" i="20"/>
  <c r="L324" i="20"/>
  <c r="L325" i="20"/>
  <c r="L326" i="20"/>
  <c r="L327" i="20"/>
  <c r="L328" i="20"/>
  <c r="L329" i="20"/>
  <c r="L330" i="20"/>
  <c r="L331" i="20"/>
  <c r="L332" i="20"/>
  <c r="L333" i="20"/>
  <c r="L1301" i="20"/>
  <c r="L1302" i="20"/>
  <c r="L1303" i="20"/>
  <c r="L1304" i="20"/>
  <c r="L1305" i="20"/>
  <c r="L521" i="20"/>
  <c r="L1259" i="20"/>
  <c r="L1260" i="20"/>
  <c r="L1261" i="20"/>
  <c r="L1763" i="20"/>
  <c r="L1764" i="20"/>
  <c r="L1765" i="20"/>
  <c r="L917" i="20"/>
  <c r="L918" i="20"/>
  <c r="L561" i="20"/>
  <c r="L1006" i="20"/>
  <c r="L1356" i="20"/>
  <c r="L1357" i="20"/>
  <c r="L1986" i="20"/>
  <c r="L240" i="20"/>
  <c r="L241" i="20"/>
  <c r="L242" i="20"/>
  <c r="L243" i="20"/>
  <c r="L244" i="20"/>
  <c r="L171" i="20"/>
  <c r="L2118" i="20"/>
  <c r="L542" i="20"/>
  <c r="L543" i="20"/>
  <c r="L1121" i="20"/>
  <c r="L1772" i="20"/>
  <c r="L1773" i="20"/>
  <c r="L1309" i="20"/>
  <c r="L1310" i="20"/>
  <c r="L1311" i="20"/>
  <c r="L2017" i="20"/>
  <c r="L10" i="20"/>
  <c r="L1551" i="20"/>
  <c r="L1943" i="20"/>
  <c r="L1944" i="20"/>
  <c r="L1945" i="20"/>
  <c r="L1946" i="20"/>
  <c r="L1947" i="20"/>
  <c r="L1948" i="20"/>
  <c r="L1949" i="20"/>
  <c r="L1114" i="20"/>
  <c r="L830" i="20"/>
  <c r="L69" i="20"/>
  <c r="L70" i="20"/>
  <c r="L131" i="20"/>
  <c r="L132" i="20"/>
  <c r="L133" i="20"/>
  <c r="L912" i="20"/>
  <c r="L857" i="20"/>
  <c r="L858" i="20"/>
  <c r="L859" i="20"/>
  <c r="L860" i="20"/>
  <c r="L861" i="20"/>
  <c r="L1412" i="20"/>
  <c r="L1413" i="20"/>
  <c r="L1414" i="20"/>
  <c r="L1415" i="20"/>
  <c r="L1416" i="20"/>
  <c r="L784" i="20"/>
  <c r="L1600" i="20"/>
  <c r="L266" i="20"/>
  <c r="L2133" i="20"/>
  <c r="L604" i="20"/>
  <c r="L605" i="20"/>
  <c r="L606" i="20"/>
  <c r="L1039" i="20"/>
  <c r="L135" i="20"/>
  <c r="L192" i="20"/>
  <c r="L193" i="20"/>
  <c r="L786" i="20"/>
  <c r="L2024" i="20"/>
  <c r="L2142" i="20"/>
  <c r="L2143" i="20"/>
  <c r="L2144" i="20"/>
  <c r="L2145" i="20"/>
  <c r="L2106" i="20"/>
  <c r="L579" i="20"/>
  <c r="L580" i="20"/>
  <c r="L581" i="20"/>
  <c r="L582" i="20"/>
  <c r="L583" i="20"/>
  <c r="L584" i="20"/>
  <c r="L1271" i="20"/>
  <c r="L1874" i="20"/>
  <c r="L1875" i="20"/>
  <c r="L1876" i="20"/>
  <c r="L1877" i="20"/>
  <c r="L1878" i="20"/>
  <c r="L1638" i="20"/>
  <c r="L1639" i="20"/>
  <c r="L1640" i="20"/>
  <c r="L1641" i="20"/>
  <c r="L1642" i="20"/>
  <c r="L1643" i="20"/>
  <c r="L1644" i="20"/>
  <c r="L217" i="20"/>
  <c r="L1756" i="20"/>
  <c r="L1757" i="20"/>
  <c r="L1758" i="20"/>
  <c r="L1957" i="20"/>
  <c r="L209" i="20"/>
  <c r="L544" i="20"/>
  <c r="L767" i="20"/>
  <c r="L160" i="20"/>
  <c r="L1716" i="20"/>
  <c r="L130" i="20"/>
  <c r="L108" i="20"/>
  <c r="L1216" i="20"/>
  <c r="L6" i="20"/>
  <c r="L7" i="20"/>
  <c r="L8" i="20"/>
  <c r="L842" i="20"/>
  <c r="L1548" i="20"/>
  <c r="L1182" i="20"/>
  <c r="L1183" i="20"/>
  <c r="L1184" i="20"/>
  <c r="L640" i="20"/>
  <c r="L641" i="20"/>
  <c r="L642" i="20"/>
  <c r="L643" i="20"/>
  <c r="L1974" i="20"/>
  <c r="L1975" i="20"/>
  <c r="L1976" i="20"/>
  <c r="L1977" i="20"/>
  <c r="L1978" i="20"/>
  <c r="L238" i="20"/>
  <c r="L239" i="20"/>
  <c r="L508" i="20"/>
  <c r="L509" i="20"/>
  <c r="L510" i="20"/>
  <c r="L511" i="20"/>
  <c r="L512" i="20"/>
  <c r="L1212" i="20"/>
  <c r="L1591" i="20"/>
  <c r="L1180" i="20"/>
  <c r="L1181" i="20"/>
  <c r="L1058" i="20"/>
  <c r="L1023" i="20"/>
  <c r="L1399" i="20"/>
  <c r="L657" i="20"/>
  <c r="L1066" i="20"/>
  <c r="L700" i="20"/>
  <c r="L701" i="20"/>
  <c r="L702" i="20"/>
  <c r="L703" i="20"/>
  <c r="L704" i="20"/>
  <c r="L1447" i="20"/>
  <c r="L1448" i="20"/>
  <c r="L1449" i="20"/>
  <c r="L1450" i="20"/>
  <c r="L1251" i="20"/>
  <c r="L909" i="20"/>
  <c r="L910" i="20"/>
  <c r="L2119" i="20"/>
  <c r="L1844" i="20"/>
  <c r="L311" i="20"/>
  <c r="L1154" i="20"/>
  <c r="L1274" i="20"/>
  <c r="L1897" i="20"/>
  <c r="L2161" i="20"/>
  <c r="L188" i="20"/>
  <c r="L189" i="20"/>
  <c r="L190" i="20"/>
  <c r="L564" i="20"/>
  <c r="L565" i="20"/>
  <c r="L566" i="20"/>
  <c r="L567" i="20"/>
  <c r="L568" i="20"/>
  <c r="L569" i="20"/>
  <c r="L570" i="20"/>
  <c r="L1086" i="20"/>
  <c r="L1509" i="20"/>
  <c r="L1510" i="20"/>
  <c r="L1822" i="20"/>
  <c r="L1084" i="20"/>
  <c r="L2033" i="20"/>
  <c r="L2034" i="20"/>
  <c r="L1277" i="20"/>
  <c r="L481" i="20"/>
  <c r="L1169" i="20"/>
  <c r="L1170" i="20"/>
  <c r="L1171" i="20"/>
  <c r="L1172" i="20"/>
  <c r="L1173" i="20"/>
  <c r="L2" i="20"/>
  <c r="L717" i="20"/>
  <c r="L716" i="20"/>
  <c r="L1518" i="20"/>
  <c r="L1519" i="20"/>
  <c r="L245" i="20"/>
  <c r="L625" i="20"/>
  <c r="L1879" i="20"/>
  <c r="L1880" i="20"/>
  <c r="L1881" i="20"/>
  <c r="L1882" i="20"/>
  <c r="L1883" i="20"/>
  <c r="L1884" i="20"/>
  <c r="L816" i="20"/>
  <c r="L817" i="20"/>
  <c r="L818" i="20"/>
  <c r="L819" i="20"/>
  <c r="L820" i="20"/>
  <c r="L1683" i="20"/>
  <c r="L1684" i="20"/>
  <c r="L873" i="20"/>
  <c r="L695" i="20"/>
  <c r="L109" i="20"/>
  <c r="L932" i="20"/>
  <c r="L2028" i="20"/>
  <c r="L2029" i="20"/>
  <c r="L2030" i="20"/>
  <c r="L127" i="20"/>
  <c r="L1603" i="20"/>
  <c r="L1205" i="20"/>
  <c r="L1206" i="20"/>
  <c r="L1207" i="20"/>
  <c r="L1208" i="20"/>
  <c r="L1209" i="20"/>
  <c r="L953" i="20"/>
  <c r="L887" i="20"/>
  <c r="L1111" i="20"/>
  <c r="L1112" i="20"/>
  <c r="L1113" i="20"/>
  <c r="L1494" i="20"/>
  <c r="L1495" i="20"/>
  <c r="L1496" i="20"/>
  <c r="L1497" i="20"/>
  <c r="L125" i="20"/>
  <c r="L1422" i="20"/>
  <c r="L1423" i="20"/>
  <c r="L1424" i="20"/>
  <c r="L119" i="20"/>
  <c r="L120" i="20"/>
  <c r="L121" i="20"/>
  <c r="L306" i="20"/>
  <c r="L377" i="20"/>
  <c r="L378" i="20"/>
  <c r="L379" i="20"/>
  <c r="L112" i="20"/>
  <c r="L635" i="20"/>
  <c r="L636" i="20"/>
  <c r="L637" i="20"/>
  <c r="L1676" i="20"/>
  <c r="L1479" i="20"/>
  <c r="L1425" i="20"/>
  <c r="L1426" i="20"/>
  <c r="L1427" i="20"/>
  <c r="L1428" i="20"/>
  <c r="L1429" i="20"/>
  <c r="L1430" i="20"/>
  <c r="L1687" i="20"/>
  <c r="L1688" i="20"/>
  <c r="L1689" i="20"/>
  <c r="L975" i="20"/>
  <c r="L151" i="20"/>
  <c r="L152" i="20"/>
  <c r="L153" i="20"/>
  <c r="L154" i="20"/>
  <c r="L155" i="20"/>
  <c r="L285" i="20"/>
  <c r="L286" i="20"/>
  <c r="L287" i="20"/>
  <c r="L288" i="20"/>
  <c r="L289" i="20"/>
  <c r="L1203" i="20"/>
  <c r="L1204" i="20"/>
  <c r="L892" i="20"/>
  <c r="L893" i="20"/>
  <c r="L894" i="20"/>
  <c r="L21" i="20"/>
  <c r="L22" i="20"/>
  <c r="L23" i="20"/>
  <c r="L24" i="20"/>
  <c r="L1512" i="20"/>
  <c r="L1513" i="20"/>
  <c r="L1352" i="20"/>
  <c r="L1353" i="20"/>
  <c r="L1789" i="20"/>
  <c r="L1790" i="20"/>
  <c r="L1791" i="20"/>
  <c r="L1792" i="20"/>
  <c r="L1793" i="20"/>
  <c r="L1794" i="20"/>
  <c r="L1795" i="20"/>
  <c r="L1796" i="20"/>
  <c r="L1797" i="20"/>
  <c r="L1798" i="20"/>
  <c r="L1799" i="20"/>
  <c r="L1800" i="20"/>
  <c r="L1801" i="20"/>
  <c r="L1802" i="20"/>
  <c r="L663" i="20"/>
  <c r="L664" i="20"/>
  <c r="L665" i="20"/>
  <c r="L666" i="20"/>
  <c r="L667" i="20"/>
  <c r="L30" i="20"/>
  <c r="L382" i="20"/>
  <c r="L831" i="20"/>
  <c r="L832" i="20"/>
  <c r="L172" i="20"/>
  <c r="L173" i="20"/>
  <c r="L73" i="20"/>
  <c r="L74" i="20"/>
  <c r="L75" i="20"/>
  <c r="L1733" i="20"/>
  <c r="L1734" i="20"/>
  <c r="L1735" i="20"/>
  <c r="L1736" i="20"/>
  <c r="L1737" i="20"/>
  <c r="L927" i="20"/>
  <c r="L623" i="20"/>
  <c r="L624" i="20"/>
  <c r="L365" i="20"/>
  <c r="L366" i="20"/>
  <c r="L367" i="20"/>
  <c r="L368" i="20"/>
  <c r="L369" i="20"/>
  <c r="L730" i="20"/>
  <c r="L731" i="20"/>
  <c r="L732" i="20"/>
  <c r="L733" i="20"/>
  <c r="L734" i="20"/>
  <c r="L585" i="20"/>
  <c r="L586" i="20"/>
  <c r="L1686" i="20"/>
  <c r="L136" i="20"/>
  <c r="L161" i="20"/>
  <c r="L162" i="20"/>
  <c r="L163" i="20"/>
  <c r="L164" i="20"/>
  <c r="L1611" i="20"/>
  <c r="L1612" i="20"/>
  <c r="L1465" i="20"/>
  <c r="L1466" i="20"/>
  <c r="L1467" i="20"/>
  <c r="L1468" i="20"/>
  <c r="L1469" i="20"/>
  <c r="L1608" i="20"/>
  <c r="L1553" i="20"/>
  <c r="L1554" i="20"/>
  <c r="L61" i="20"/>
  <c r="L62" i="20"/>
  <c r="L63" i="20"/>
  <c r="L64" i="20"/>
  <c r="L626" i="20"/>
  <c r="L232" i="20"/>
  <c r="L233" i="20"/>
  <c r="L234" i="20"/>
  <c r="L235" i="20"/>
  <c r="L236" i="20"/>
  <c r="L237" i="20"/>
  <c r="L293" i="20"/>
  <c r="L294" i="20"/>
  <c r="L295" i="20"/>
  <c r="L296" i="20"/>
  <c r="L297" i="20"/>
  <c r="L298" i="20"/>
  <c r="L299" i="20"/>
  <c r="L300" i="20"/>
  <c r="L340" i="20"/>
  <c r="L341" i="20"/>
  <c r="L342" i="20"/>
  <c r="L343" i="20"/>
  <c r="L344" i="20"/>
  <c r="L761" i="20"/>
  <c r="L762" i="20"/>
  <c r="L763" i="20"/>
  <c r="L764" i="20"/>
  <c r="L765" i="20"/>
  <c r="L1745" i="20"/>
  <c r="L1746" i="20"/>
  <c r="L1747" i="20"/>
  <c r="L1231" i="20"/>
  <c r="L1232" i="20"/>
  <c r="L1233" i="20"/>
  <c r="L1234" i="20"/>
  <c r="L1235" i="20"/>
  <c r="L1389" i="20"/>
  <c r="L1390" i="20"/>
  <c r="L1391" i="20"/>
  <c r="L421" i="20"/>
  <c r="L422" i="20"/>
  <c r="L423" i="20"/>
  <c r="L424" i="20"/>
  <c r="L425" i="20"/>
  <c r="L426" i="20"/>
  <c r="L1148" i="20"/>
  <c r="L1149" i="20"/>
  <c r="L1150" i="20"/>
  <c r="L1151" i="20"/>
  <c r="L507" i="20"/>
  <c r="L645" i="20"/>
  <c r="L2022" i="20"/>
  <c r="L2023" i="20"/>
  <c r="L2019" i="20"/>
  <c r="L1381" i="20"/>
  <c r="L1382" i="20"/>
  <c r="L1383" i="20"/>
  <c r="L1384" i="20"/>
  <c r="L1385" i="20"/>
  <c r="L747" i="20"/>
  <c r="L2068" i="20"/>
  <c r="L2069" i="20"/>
  <c r="L2070" i="20"/>
  <c r="L2071" i="20"/>
  <c r="L2072" i="20"/>
  <c r="L1130" i="20"/>
  <c r="L1131" i="20"/>
  <c r="L1132" i="20"/>
  <c r="L1133" i="20"/>
  <c r="L1134" i="20"/>
  <c r="L48" i="20"/>
  <c r="L49" i="20"/>
  <c r="L50" i="20"/>
  <c r="L51" i="20"/>
  <c r="L52" i="20"/>
  <c r="L53" i="20"/>
  <c r="L1528" i="20"/>
  <c r="L1220" i="20"/>
  <c r="L1221" i="20"/>
  <c r="L834" i="20"/>
  <c r="L835" i="20"/>
  <c r="L836" i="20"/>
  <c r="L837" i="20"/>
  <c r="L838" i="20"/>
  <c r="L1814" i="20"/>
  <c r="L1815" i="20"/>
  <c r="L1816" i="20"/>
  <c r="L1817" i="20"/>
  <c r="L1818" i="20"/>
  <c r="L1614" i="20"/>
  <c r="L1243" i="20"/>
  <c r="L1244" i="20"/>
  <c r="L1245" i="20"/>
  <c r="L1246" i="20"/>
  <c r="L1247" i="20"/>
  <c r="L1691" i="20"/>
  <c r="L1692" i="20"/>
  <c r="L1693" i="20"/>
  <c r="L1694" i="20"/>
  <c r="L1695" i="20"/>
  <c r="L1483" i="20"/>
  <c r="L1484" i="20"/>
  <c r="L1485" i="20"/>
  <c r="L1486" i="20"/>
  <c r="L1487" i="20"/>
  <c r="L923" i="20"/>
  <c r="L1223" i="20"/>
  <c r="L2156" i="20"/>
  <c r="L2157" i="20"/>
  <c r="L2158" i="20"/>
  <c r="L2159" i="20"/>
  <c r="L948" i="20"/>
  <c r="L949" i="20"/>
  <c r="L950" i="20"/>
  <c r="L1463" i="20"/>
  <c r="L140" i="20"/>
  <c r="L141" i="20"/>
  <c r="L142" i="20"/>
  <c r="L143" i="20"/>
  <c r="L144" i="20"/>
  <c r="L145" i="20"/>
  <c r="L1592" i="20"/>
  <c r="L1593" i="20"/>
  <c r="L1594" i="20"/>
  <c r="L316" i="20"/>
  <c r="L317" i="20"/>
  <c r="L318" i="20"/>
  <c r="L319" i="20"/>
  <c r="L320" i="20"/>
  <c r="L1501" i="20"/>
  <c r="L122" i="20"/>
  <c r="L123" i="20"/>
  <c r="L124" i="20"/>
  <c r="L159" i="20"/>
  <c r="L676" i="20"/>
  <c r="L677" i="20"/>
  <c r="L678" i="20"/>
  <c r="L679" i="20"/>
  <c r="L535" i="20"/>
  <c r="L536" i="20"/>
  <c r="L537" i="20"/>
  <c r="L538" i="20"/>
  <c r="L1308" i="20"/>
  <c r="L81" i="20"/>
  <c r="L82" i="20"/>
  <c r="L83" i="20"/>
  <c r="L84" i="20"/>
  <c r="L85" i="20"/>
  <c r="L214" i="20"/>
  <c r="L553" i="20"/>
  <c r="L554" i="20"/>
  <c r="L555" i="20"/>
  <c r="L556" i="20"/>
  <c r="L557" i="20"/>
  <c r="L473" i="20"/>
  <c r="L474" i="20"/>
  <c r="L1658" i="20"/>
  <c r="L1659" i="20"/>
  <c r="L1660" i="20"/>
  <c r="L1661" i="20"/>
  <c r="L1677" i="20"/>
  <c r="L1678" i="20"/>
  <c r="L1679" i="20"/>
  <c r="L1680" i="20"/>
  <c r="L1540" i="20"/>
  <c r="L1541" i="20"/>
  <c r="L1542" i="20"/>
  <c r="L1543" i="20"/>
  <c r="L1544" i="20"/>
  <c r="L43" i="20"/>
  <c r="L44" i="20"/>
  <c r="L1453" i="20"/>
  <c r="L1454" i="20"/>
  <c r="L1455" i="20"/>
  <c r="L1456" i="20"/>
  <c r="L1457" i="20"/>
  <c r="L390" i="20"/>
  <c r="L391" i="20"/>
  <c r="L392" i="20"/>
  <c r="L393" i="20"/>
  <c r="L394" i="20"/>
  <c r="L89" i="20"/>
  <c r="L90" i="20"/>
  <c r="L91" i="20"/>
  <c r="L92" i="20"/>
  <c r="L93" i="20"/>
  <c r="L646" i="20"/>
  <c r="L647" i="20"/>
  <c r="L648" i="20"/>
  <c r="L1343" i="20"/>
  <c r="L1344" i="20"/>
  <c r="L1345" i="20"/>
  <c r="L1346" i="20"/>
  <c r="L1059" i="20"/>
  <c r="L1060" i="20"/>
  <c r="L1061" i="20"/>
  <c r="L1062" i="20"/>
  <c r="L1063" i="20"/>
  <c r="L167" i="20"/>
  <c r="L168" i="20"/>
  <c r="L1139" i="20"/>
  <c r="L1140" i="20"/>
  <c r="L1141" i="20"/>
  <c r="L1142" i="20"/>
  <c r="L1143" i="20"/>
  <c r="L1708" i="20"/>
  <c r="L1709" i="20"/>
  <c r="L1710" i="20"/>
  <c r="L1711" i="20"/>
  <c r="L1712" i="20"/>
  <c r="L1529" i="20"/>
  <c r="L1530" i="20"/>
  <c r="L1531" i="20"/>
  <c r="L1532" i="20"/>
  <c r="L1533" i="20"/>
  <c r="L750" i="20"/>
  <c r="L751" i="20"/>
  <c r="L752" i="20"/>
  <c r="L1278" i="20"/>
  <c r="L2027" i="20"/>
  <c r="L54" i="20"/>
  <c r="L55" i="20"/>
  <c r="L56" i="20"/>
  <c r="L57" i="20"/>
  <c r="L413" i="20"/>
  <c r="L414" i="20"/>
  <c r="L415" i="20"/>
  <c r="L416" i="20"/>
  <c r="L417" i="20"/>
  <c r="L97" i="20"/>
  <c r="L2006" i="20"/>
  <c r="L718" i="20"/>
  <c r="L1586" i="20"/>
  <c r="L1587" i="20"/>
  <c r="L2120" i="20"/>
  <c r="L2121" i="20"/>
  <c r="L2122" i="20"/>
  <c r="L2123" i="20"/>
  <c r="L338" i="20"/>
  <c r="L1185" i="20"/>
  <c r="L1186" i="20"/>
  <c r="L888" i="20"/>
  <c r="L889" i="20"/>
  <c r="L465" i="20"/>
  <c r="L466" i="20"/>
  <c r="L467" i="20"/>
  <c r="L468" i="20"/>
  <c r="L469" i="20"/>
  <c r="L1129" i="20"/>
  <c r="L370" i="20"/>
  <c r="L350" i="20"/>
  <c r="L1951" i="20"/>
  <c r="L1952" i="20"/>
  <c r="L1953" i="20"/>
  <c r="L1954" i="20"/>
  <c r="L705" i="20"/>
  <c r="L706" i="20"/>
  <c r="L707" i="20"/>
  <c r="L1288" i="20"/>
  <c r="L777" i="20"/>
  <c r="L778" i="20"/>
  <c r="L1889" i="20"/>
  <c r="L1890" i="20"/>
  <c r="L1891" i="20"/>
  <c r="L1892" i="20"/>
  <c r="L1893" i="20"/>
  <c r="L204" i="20"/>
  <c r="L2003" i="20"/>
  <c r="L2004" i="20"/>
  <c r="L2005" i="20"/>
  <c r="L1294" i="20"/>
  <c r="L1295" i="20"/>
  <c r="L1296" i="20"/>
  <c r="L1297" i="20"/>
  <c r="L989" i="20"/>
  <c r="L990" i="20"/>
  <c r="L991" i="20"/>
  <c r="L992" i="20"/>
  <c r="L993" i="20"/>
  <c r="L994" i="20"/>
  <c r="L2154" i="20"/>
  <c r="L2018" i="20"/>
  <c r="L388" i="20"/>
  <c r="L1188" i="20"/>
  <c r="L1189" i="20"/>
  <c r="L1190" i="20"/>
  <c r="L1197" i="20"/>
  <c r="L1198" i="20"/>
  <c r="L1199" i="20"/>
  <c r="L1200" i="20"/>
  <c r="L980" i="20"/>
  <c r="L981" i="20"/>
  <c r="L982" i="20"/>
  <c r="L983" i="20"/>
  <c r="L984" i="20"/>
  <c r="L176" i="20"/>
  <c r="L177" i="20"/>
  <c r="L976" i="20"/>
  <c r="L977" i="20"/>
  <c r="L2110" i="20"/>
  <c r="L2111" i="20"/>
  <c r="L2112" i="20"/>
  <c r="L2113" i="20"/>
  <c r="L2114" i="20"/>
  <c r="L687" i="20"/>
  <c r="L688" i="20"/>
  <c r="L689" i="20"/>
  <c r="L690" i="20"/>
  <c r="L691" i="20"/>
  <c r="L1339" i="20"/>
  <c r="L1340" i="20"/>
  <c r="L1706" i="20"/>
  <c r="L1707" i="20"/>
  <c r="L2076" i="20"/>
  <c r="L2077" i="20"/>
  <c r="L2078" i="20"/>
  <c r="L2079" i="20"/>
  <c r="L2080" i="20"/>
  <c r="L2081" i="20"/>
  <c r="L2082" i="20"/>
  <c r="L2083" i="20"/>
  <c r="L1665" i="20"/>
  <c r="L1666" i="20"/>
  <c r="L1667" i="20"/>
  <c r="L1668" i="20"/>
  <c r="L1669" i="20"/>
  <c r="L1670" i="20"/>
  <c r="L1671" i="20"/>
  <c r="L1672" i="20"/>
  <c r="L1673" i="20"/>
  <c r="L935" i="20"/>
  <c r="L936" i="20"/>
  <c r="L937" i="20"/>
  <c r="L938" i="20"/>
  <c r="L865" i="20"/>
  <c r="L866" i="20"/>
  <c r="L867" i="20"/>
  <c r="L868" i="20"/>
  <c r="L869" i="20"/>
  <c r="L117" i="20"/>
  <c r="L226" i="20"/>
  <c r="L227" i="20"/>
  <c r="L228" i="20"/>
  <c r="L882" i="20"/>
  <c r="L883" i="20"/>
  <c r="L884" i="20"/>
  <c r="L885" i="20"/>
  <c r="L1760" i="20"/>
  <c r="L1761" i="20"/>
  <c r="L1762" i="20"/>
  <c r="L1578" i="20"/>
  <c r="L1579" i="20"/>
  <c r="L1580" i="20"/>
  <c r="L1581" i="20"/>
  <c r="L649" i="20"/>
  <c r="L650" i="20"/>
  <c r="L651" i="20"/>
  <c r="L652" i="20"/>
  <c r="L653" i="20"/>
  <c r="L372" i="20"/>
  <c r="L259" i="20"/>
  <c r="L260" i="20"/>
  <c r="L261" i="20"/>
  <c r="L262" i="20"/>
  <c r="L1095" i="20"/>
  <c r="L1096" i="20"/>
  <c r="L1097" i="20"/>
  <c r="L1178" i="20"/>
  <c r="L1475" i="20"/>
  <c r="L1338" i="20"/>
  <c r="L1050" i="20"/>
  <c r="L1051" i="20"/>
  <c r="L1052" i="20"/>
  <c r="L1053" i="20"/>
  <c r="L1054" i="20"/>
  <c r="L1741" i="20"/>
  <c r="L1742" i="20"/>
  <c r="L1743" i="20"/>
  <c r="L1101" i="20"/>
  <c r="L1102" i="20"/>
  <c r="L1103" i="20"/>
  <c r="L1104" i="20"/>
  <c r="L1869" i="20"/>
  <c r="L1374" i="20"/>
  <c r="L1375" i="20"/>
  <c r="L1031" i="20"/>
  <c r="L1032" i="20"/>
  <c r="L1033" i="20"/>
  <c r="L1870" i="20"/>
  <c r="L880" i="20"/>
  <c r="L1595" i="20"/>
  <c r="L1376" i="20"/>
  <c r="L587" i="20"/>
  <c r="L1596" i="20"/>
  <c r="L1377" i="20"/>
  <c r="L877" i="20"/>
  <c r="L588" i="20"/>
  <c r="L1272" i="20"/>
  <c r="L2035" i="20"/>
  <c r="L589" i="20"/>
  <c r="L1378" i="20"/>
  <c r="L590" i="20"/>
  <c r="L878" i="20"/>
  <c r="L591" i="20"/>
  <c r="L2036" i="20"/>
  <c r="L1393" i="20"/>
  <c r="L1394" i="20"/>
  <c r="L2037" i="20"/>
  <c r="L1862" i="20"/>
  <c r="L1373" i="20"/>
  <c r="L1863" i="20"/>
  <c r="L307" i="20"/>
  <c r="L39" i="20"/>
  <c r="L2038" i="20"/>
  <c r="L40" i="20"/>
  <c r="L25" i="20"/>
  <c r="L41" i="20"/>
  <c r="L2039" i="20"/>
  <c r="L26" i="20"/>
  <c r="L27" i="20"/>
  <c r="L1040" i="20"/>
  <c r="L1041" i="20"/>
  <c r="L1107" i="20"/>
  <c r="L1042" i="20"/>
  <c r="L1043" i="20"/>
  <c r="L545" i="20"/>
  <c r="L682" i="20"/>
  <c r="L683" i="20"/>
  <c r="L1901" i="20"/>
  <c r="L1845" i="20"/>
  <c r="L1846" i="20"/>
  <c r="L1552" i="20"/>
  <c r="L802" i="20"/>
  <c r="L1902" i="20"/>
  <c r="L1847" i="20"/>
  <c r="L1903" i="20"/>
  <c r="L1516" i="20"/>
  <c r="L1904" i="20"/>
  <c r="L1905" i="20"/>
  <c r="L1906" i="20"/>
  <c r="L1480" i="20"/>
  <c r="L1848" i="20"/>
  <c r="L1155" i="20"/>
  <c r="L1651" i="20"/>
  <c r="L137" i="20"/>
  <c r="L630" i="20"/>
  <c r="L334" i="20"/>
  <c r="L335" i="20"/>
  <c r="L738" i="20"/>
  <c r="L2040" i="20"/>
  <c r="L1652" i="20"/>
  <c r="L2056" i="20"/>
  <c r="L2041" i="20"/>
  <c r="L1914" i="20"/>
  <c r="L2057" i="20"/>
  <c r="L1727" i="20"/>
  <c r="L1915" i="20"/>
  <c r="L1728" i="20"/>
  <c r="L398" i="20"/>
  <c r="L1849" i="20"/>
  <c r="L1729" i="20"/>
  <c r="L399" i="20"/>
  <c r="L1730" i="20"/>
  <c r="L874" i="20"/>
  <c r="L71" i="20"/>
  <c r="L400" i="20"/>
  <c r="L101" i="20"/>
  <c r="L2162" i="20"/>
  <c r="L503" i="20"/>
  <c r="L401" i="20"/>
  <c r="L402" i="20"/>
  <c r="L1850" i="20"/>
  <c r="L875" i="20"/>
  <c r="L504" i="20"/>
  <c r="L2146" i="20"/>
  <c r="L1044" i="20"/>
  <c r="L2060" i="20"/>
  <c r="L1476" i="20"/>
  <c r="L1549" i="20"/>
  <c r="L2061" i="20"/>
  <c r="L1034" i="20"/>
  <c r="L2062" i="20"/>
  <c r="L2063" i="20"/>
  <c r="L1035" i="20"/>
  <c r="L2064" i="20"/>
  <c r="L2163" i="20"/>
  <c r="L1993" i="20"/>
  <c r="L2147" i="20"/>
  <c r="L1620" i="20"/>
  <c r="L1994" i="20"/>
  <c r="L1522" i="20"/>
  <c r="L1995" i="20"/>
  <c r="L1996" i="20"/>
  <c r="L1997" i="20"/>
  <c r="L2148" i="20"/>
  <c r="L2051" i="20"/>
  <c r="L1998" i="20"/>
  <c r="L2052" i="20"/>
  <c r="L1354" i="20"/>
  <c r="L1783" i="20"/>
  <c r="L2053" i="20"/>
  <c r="L644" i="20"/>
  <c r="L11" i="20"/>
  <c r="L12" i="20"/>
  <c r="L13" i="20"/>
  <c r="L1784" i="20"/>
  <c r="L1717" i="20"/>
  <c r="L14" i="20"/>
  <c r="L1785" i="20"/>
  <c r="L15" i="20"/>
  <c r="L16" i="20"/>
  <c r="L215" i="20"/>
  <c r="L455" i="20"/>
  <c r="L216" i="20"/>
  <c r="L456" i="20"/>
  <c r="L1072" i="20"/>
  <c r="L1073" i="20"/>
  <c r="L1325" i="20"/>
  <c r="L1074" i="20"/>
  <c r="L1075" i="20"/>
  <c r="L1326" i="20"/>
  <c r="L1076" i="20"/>
  <c r="L457" i="20"/>
  <c r="L1077" i="20"/>
  <c r="L1191" i="20"/>
  <c r="L1192" i="20"/>
  <c r="L1873" i="20"/>
  <c r="L458" i="20"/>
  <c r="L1327" i="20"/>
  <c r="L713" i="20"/>
  <c r="L714" i="20"/>
  <c r="L1328" i="20"/>
  <c r="L715" i="20"/>
  <c r="L1329" i="20"/>
  <c r="L1014" i="20"/>
  <c r="L1262" i="20"/>
  <c r="L1263" i="20"/>
  <c r="L346" i="20"/>
  <c r="L459" i="20"/>
  <c r="L1264" i="20"/>
  <c r="L460" i="20"/>
  <c r="L1265" i="20"/>
  <c r="L1266" i="20"/>
  <c r="L1439" i="20"/>
  <c r="L1267" i="20"/>
  <c r="L1440" i="20"/>
  <c r="L1441" i="20"/>
  <c r="L1442" i="20"/>
  <c r="L1443" i="20"/>
  <c r="L1037" i="20"/>
  <c r="L789" i="20"/>
  <c r="L1898" i="20"/>
  <c r="L1629" i="20"/>
  <c r="L1007" i="20"/>
  <c r="L1718" i="20"/>
  <c r="L358" i="20"/>
  <c r="L2021" i="20"/>
  <c r="L1400" i="20"/>
  <c r="L1194" i="20"/>
  <c r="L359" i="20"/>
  <c r="L1317" i="20"/>
  <c r="L440" i="20"/>
  <c r="L613" i="20"/>
  <c r="L961" i="20"/>
  <c r="L441" i="20"/>
  <c r="L1318" i="20"/>
  <c r="L1958" i="20"/>
  <c r="L360" i="20"/>
  <c r="L962" i="20"/>
  <c r="L1319" i="20"/>
  <c r="L442" i="20"/>
  <c r="L614" i="20"/>
  <c r="L1320" i="20"/>
  <c r="L1008" i="20"/>
  <c r="L443" i="20"/>
  <c r="L615" i="20"/>
  <c r="L1959" i="20"/>
  <c r="L1321" i="20"/>
  <c r="L963" i="20"/>
  <c r="L1960" i="20"/>
  <c r="L1004" i="20"/>
  <c r="L616" i="20"/>
  <c r="L1009" i="20"/>
  <c r="L1252" i="20"/>
  <c r="L1961" i="20"/>
  <c r="L964" i="20"/>
  <c r="L617" i="20"/>
  <c r="L1253" i="20"/>
  <c r="L928" i="20"/>
  <c r="L1010" i="20"/>
  <c r="L1254" i="20"/>
  <c r="L618" i="20"/>
  <c r="L1920" i="20"/>
  <c r="L1748" i="20"/>
  <c r="L1921" i="20"/>
  <c r="L1749" i="20"/>
  <c r="L965" i="20"/>
  <c r="L1933" i="20"/>
  <c r="L1922" i="20"/>
  <c r="L1750" i="20"/>
  <c r="L205" i="20"/>
  <c r="L1720" i="20"/>
  <c r="L1751" i="20"/>
  <c r="L1358" i="20"/>
  <c r="L1934" i="20"/>
  <c r="L1721" i="20"/>
  <c r="L206" i="20"/>
  <c r="L1359" i="20"/>
  <c r="L1775" i="20"/>
  <c r="L1402" i="20"/>
  <c r="L1360" i="20"/>
  <c r="L1923" i="20"/>
  <c r="L966" i="20"/>
  <c r="L1361" i="20"/>
  <c r="L1403" i="20"/>
  <c r="L1935" i="20"/>
  <c r="L435" i="20"/>
  <c r="L967" i="20"/>
  <c r="L1362" i="20"/>
  <c r="L1776" i="20"/>
  <c r="L138" i="20"/>
  <c r="L1722" i="20"/>
  <c r="L1404" i="20"/>
  <c r="L1936" i="20"/>
  <c r="L1924" i="20"/>
  <c r="L1777" i="20"/>
  <c r="L1723" i="20"/>
  <c r="L1405" i="20"/>
  <c r="L1937" i="20"/>
  <c r="L968" i="20"/>
  <c r="L2093" i="20"/>
  <c r="L1778" i="20"/>
  <c r="L386" i="20"/>
  <c r="L1406" i="20"/>
  <c r="L929" i="20"/>
  <c r="L1779" i="20"/>
  <c r="L1925" i="20"/>
  <c r="L1987" i="20"/>
  <c r="L1407" i="20"/>
  <c r="L1988" i="20"/>
  <c r="L79" i="20"/>
  <c r="L1962" i="20"/>
  <c r="L1630" i="20"/>
  <c r="L1631" i="20"/>
  <c r="L2134" i="20"/>
  <c r="L1632" i="20"/>
  <c r="L2135" i="20"/>
  <c r="L2136" i="20"/>
  <c r="L2137" i="20"/>
  <c r="L1633" i="20"/>
  <c r="L2138" i="20"/>
  <c r="L828" i="20"/>
  <c r="L1991" i="20"/>
  <c r="L933" i="20"/>
  <c r="L487" i="20"/>
  <c r="L1842" i="20"/>
  <c r="L488" i="20"/>
  <c r="L1805" i="20"/>
  <c r="L1806" i="20"/>
  <c r="L489" i="20"/>
  <c r="L490" i="20"/>
  <c r="L1807" i="20"/>
  <c r="L179" i="20"/>
  <c r="L1808" i="20"/>
  <c r="L1177" i="20"/>
  <c r="L1157" i="20"/>
  <c r="L180" i="20"/>
  <c r="L1809" i="20"/>
  <c r="L491" i="20"/>
  <c r="L181" i="20"/>
  <c r="L1810" i="20"/>
  <c r="L267" i="20"/>
  <c r="L268" i="20"/>
  <c r="L269" i="20"/>
  <c r="L1634" i="20"/>
  <c r="L270" i="20"/>
  <c r="L787" i="20"/>
  <c r="L271" i="20"/>
  <c r="L182" i="20"/>
  <c r="L272" i="20"/>
  <c r="L788" i="20"/>
  <c r="L128" i="20"/>
  <c r="L183" i="20"/>
  <c r="L273" i="20"/>
  <c r="L2025" i="20"/>
  <c r="L274" i="20"/>
  <c r="L1768" i="20"/>
  <c r="L246" i="20"/>
  <c r="L1769" i="20"/>
  <c r="L2129" i="20"/>
  <c r="L2007" i="20"/>
  <c r="L2130" i="20"/>
  <c r="L1275" i="20"/>
  <c r="L1970" i="20"/>
  <c r="L1971" i="20"/>
  <c r="L1899" i="20"/>
  <c r="L913" i="20"/>
  <c r="L1648" i="20"/>
  <c r="L790" i="20"/>
  <c r="L914" i="20"/>
  <c r="L1699" i="20"/>
  <c r="L1649" i="20"/>
  <c r="L1489" i="20"/>
  <c r="L1700" i="20"/>
  <c r="L791" i="20"/>
  <c r="L1122" i="20"/>
  <c r="L1123" i="20"/>
  <c r="L337" i="20"/>
  <c r="L2149" i="20"/>
  <c r="L1027" i="20"/>
  <c r="L785" i="20"/>
  <c r="L1028" i="20"/>
  <c r="L312" i="20"/>
  <c r="L348" i="20"/>
  <c r="L496" i="20"/>
  <c r="L313" i="20"/>
  <c r="L954" i="20"/>
  <c r="L522" i="20"/>
  <c r="L523" i="20"/>
  <c r="L524" i="20"/>
  <c r="L479" i="20"/>
  <c r="L525" i="20"/>
  <c r="L1000" i="20"/>
  <c r="L104" i="20"/>
  <c r="L431" i="20"/>
  <c r="L1124" i="20"/>
  <c r="L105" i="20"/>
  <c r="L482" i="20"/>
  <c r="L1001" i="20"/>
  <c r="L526" i="20"/>
  <c r="L432" i="20"/>
  <c r="L1125" i="20"/>
  <c r="L483" i="20"/>
  <c r="L2048" i="20"/>
  <c r="L355" i="20"/>
  <c r="L1604" i="20"/>
  <c r="L807" i="20"/>
  <c r="L808" i="20"/>
  <c r="L1605" i="20"/>
  <c r="L809" i="20"/>
  <c r="L356" i="20"/>
  <c r="L575" i="20"/>
  <c r="L1601" i="20"/>
  <c r="L696" i="20"/>
  <c r="L722" i="20"/>
  <c r="L576" i="20"/>
  <c r="L1109" i="20"/>
  <c r="L723" i="20"/>
  <c r="L577" i="20"/>
  <c r="L697" i="20"/>
  <c r="L1567" i="20"/>
  <c r="L925" i="20"/>
  <c r="L1505" i="20"/>
  <c r="L1568" i="20"/>
  <c r="L843" i="20"/>
  <c r="L1569" i="20"/>
  <c r="L1506" i="20"/>
  <c r="L1982" i="20"/>
  <c r="L1622" i="20"/>
  <c r="L844" i="20"/>
  <c r="L198" i="20"/>
  <c r="L1623" i="20"/>
  <c r="L199" i="20"/>
  <c r="L845" i="20"/>
  <c r="L794" i="20"/>
  <c r="L1983" i="20"/>
  <c r="L1570" i="20"/>
  <c r="L200" i="20"/>
  <c r="L795" i="20"/>
  <c r="L846" i="20"/>
  <c r="L1674" i="20"/>
  <c r="L919" i="20"/>
  <c r="L658" i="20"/>
  <c r="L1279" i="20"/>
  <c r="L1571" i="20"/>
  <c r="L562" i="20"/>
  <c r="L218" i="20"/>
  <c r="L280" i="20"/>
  <c r="L920" i="20"/>
  <c r="L798" i="20"/>
  <c r="L219" i="20"/>
  <c r="L799" i="20"/>
  <c r="L220" i="20"/>
  <c r="L1572" i="20"/>
  <c r="L221" i="20"/>
  <c r="L847" i="20"/>
  <c r="L210" i="20"/>
  <c r="L211" i="20"/>
  <c r="L475" i="20"/>
  <c r="L406" i="20"/>
  <c r="L848" i="20"/>
  <c r="L1290" i="20"/>
  <c r="L407" i="20"/>
  <c r="L804" i="20"/>
  <c r="L1348" i="20"/>
  <c r="L1291" i="20"/>
  <c r="L1349" i="20"/>
  <c r="L408" i="20"/>
  <c r="L110" i="20"/>
  <c r="L409" i="20"/>
  <c r="L113" i="20"/>
  <c r="L2102" i="20"/>
  <c r="L1016" i="20"/>
  <c r="L1017" i="20"/>
  <c r="L823" i="20"/>
  <c r="L1115" i="20"/>
  <c r="L1116" i="20"/>
  <c r="L2103" i="20"/>
  <c r="L1160" i="20"/>
  <c r="L1117" i="20"/>
  <c r="L1118" i="20"/>
  <c r="L32" i="20"/>
  <c r="L519" i="20"/>
  <c r="L550" i="20"/>
  <c r="L1161" i="20"/>
  <c r="L551" i="20"/>
  <c r="L33" i="20"/>
  <c r="L1162" i="20"/>
  <c r="L115" i="20"/>
  <c r="L1163" i="20"/>
  <c r="L1164" i="20"/>
  <c r="L1556" i="20"/>
  <c r="L515" i="20"/>
  <c r="L1557" i="20"/>
  <c r="L768" i="20"/>
  <c r="L516" i="20"/>
  <c r="L1119" i="20"/>
  <c r="L1941" i="20"/>
  <c r="L769" i="20"/>
  <c r="L1558" i="20"/>
  <c r="L770" i="20"/>
  <c r="L1559" i="20"/>
  <c r="L1560" i="20"/>
  <c r="L771" i="20"/>
  <c r="L772" i="20"/>
  <c r="L898" i="20"/>
  <c r="L899" i="20"/>
  <c r="L900" i="20"/>
  <c r="L901" i="20"/>
  <c r="L902" i="20"/>
  <c r="L757" i="20"/>
  <c r="L758" i="20"/>
  <c r="L812" i="20"/>
  <c r="L813" i="20"/>
  <c r="L1100" i="20"/>
  <c r="L2009" i="20"/>
  <c r="L2010" i="20"/>
  <c r="L2011" i="20"/>
  <c r="L2012" i="20"/>
  <c r="L2013" i="20"/>
  <c r="L632" i="20"/>
  <c r="L633" i="20"/>
  <c r="L903" i="20"/>
  <c r="L1284" i="20"/>
  <c r="L1285" i="20"/>
  <c r="L1092" i="20"/>
  <c r="L1093" i="20"/>
  <c r="L1094" i="20"/>
  <c r="L1217" i="20"/>
  <c r="L1218" i="20"/>
  <c r="L1219" i="20"/>
  <c r="L1819" i="20"/>
  <c r="L1820" i="20"/>
  <c r="L1821" i="20"/>
  <c r="L1967" i="20"/>
  <c r="L1968" i="20"/>
  <c r="L1969" i="20"/>
  <c r="L726" i="20"/>
  <c r="L727" i="20"/>
  <c r="L806" i="20"/>
  <c r="L596" i="20"/>
  <c r="L1662" i="20"/>
  <c r="L1663" i="20"/>
  <c r="L1664" i="20"/>
  <c r="L1411" i="20"/>
  <c r="L886" i="20"/>
  <c r="L1590" i="20"/>
  <c r="L1851" i="20"/>
  <c r="L1852" i="20"/>
  <c r="L1853" i="20"/>
  <c r="L1289" i="20"/>
  <c r="L9" i="20"/>
  <c r="L1045" i="20"/>
  <c r="L1046" i="20"/>
  <c r="L1047" i="20"/>
  <c r="L671" i="20"/>
  <c r="L672" i="20"/>
  <c r="L673" i="20"/>
  <c r="L600" i="20"/>
  <c r="L754" i="20"/>
  <c r="L755" i="20"/>
  <c r="L756" i="20"/>
  <c r="L1654" i="20"/>
  <c r="L1478" i="20"/>
  <c r="L1602" i="20"/>
  <c r="L539" i="20"/>
  <c r="L540" i="20"/>
  <c r="L541" i="20"/>
  <c r="L607" i="20"/>
  <c r="L608" i="20"/>
  <c r="L609" i="20"/>
  <c r="L680" i="20"/>
  <c r="L1314" i="20"/>
  <c r="L1315" i="20"/>
  <c r="L1316" i="20"/>
  <c r="L597" i="20"/>
  <c r="L598" i="20"/>
  <c r="L599" i="20"/>
  <c r="L1786" i="20"/>
  <c r="L1787" i="20"/>
  <c r="L1788" i="20"/>
  <c r="L1417" i="20"/>
  <c r="L1418" i="20"/>
  <c r="L1419" i="20"/>
  <c r="L1420" i="20"/>
  <c r="L1421" i="20"/>
  <c r="L2031" i="20"/>
  <c r="L2032" i="20"/>
  <c r="L1020" i="20"/>
  <c r="L1854" i="20"/>
  <c r="L126" i="20"/>
  <c r="L1917" i="20"/>
  <c r="L1918" i="20"/>
  <c r="L2164" i="20"/>
  <c r="L1273" i="20"/>
  <c r="L1240" i="20"/>
  <c r="L1241" i="20"/>
  <c r="L1242" i="20"/>
  <c r="L1919" i="20"/>
  <c r="L2026" i="20"/>
  <c r="L1087" i="20"/>
  <c r="L283" i="20"/>
  <c r="L284" i="20"/>
  <c r="L710" i="20"/>
  <c r="L711" i="20"/>
  <c r="L712" i="20"/>
  <c r="L231" i="20"/>
  <c r="L924" i="20"/>
  <c r="L207" i="20"/>
  <c r="L42" i="20"/>
  <c r="L1369" i="20"/>
  <c r="L1370" i="20"/>
  <c r="L1371" i="20"/>
  <c r="L1916" i="20"/>
  <c r="L1681" i="20"/>
  <c r="L1682" i="20"/>
  <c r="L364" i="20"/>
  <c r="L821" i="20"/>
  <c r="L822" i="20"/>
  <c r="L1386" i="20"/>
  <c r="L1387" i="20"/>
  <c r="L1388" i="20"/>
  <c r="L1431" i="20"/>
  <c r="L862" i="20"/>
  <c r="L863" i="20"/>
  <c r="L864" i="20"/>
  <c r="L1584" i="20"/>
  <c r="L1585" i="20"/>
  <c r="L674" i="20"/>
  <c r="L675" i="20"/>
  <c r="L1464" i="20"/>
  <c r="L309" i="20"/>
  <c r="L76" i="20"/>
  <c r="L77" i="20"/>
  <c r="L78" i="20"/>
  <c r="L1502" i="20"/>
  <c r="L2020" i="20"/>
  <c r="L985" i="20"/>
  <c r="L986" i="20"/>
  <c r="L1989" i="20"/>
  <c r="L987" i="20"/>
  <c r="L1979" i="20"/>
  <c r="L1980" i="20"/>
  <c r="L1981" i="20"/>
  <c r="L1347" i="20"/>
  <c r="L251" i="20"/>
  <c r="L252" i="20"/>
  <c r="L253" i="20"/>
  <c r="L1258" i="20"/>
  <c r="L1855" i="20"/>
  <c r="L1152" i="20"/>
  <c r="L1153" i="20"/>
  <c r="L146" i="20"/>
  <c r="L147" i="20"/>
  <c r="L148" i="20"/>
  <c r="L149" i="20"/>
  <c r="L150" i="20"/>
  <c r="L1488" i="20"/>
  <c r="L825" i="20"/>
  <c r="L826" i="20"/>
  <c r="L165" i="20"/>
  <c r="L166" i="20"/>
  <c r="L418" i="20"/>
  <c r="L419" i="20"/>
  <c r="L420" i="20"/>
  <c r="L2151" i="20"/>
  <c r="L2152" i="20"/>
  <c r="L2153" i="20"/>
  <c r="L720" i="20"/>
  <c r="L721" i="20"/>
  <c r="L1931" i="20"/>
  <c r="L1932" i="20"/>
  <c r="L781" i="20"/>
  <c r="L782" i="20"/>
  <c r="L783" i="20"/>
  <c r="L1444" i="20"/>
  <c r="L1445" i="20"/>
  <c r="L1446" i="20"/>
  <c r="L1866" i="20"/>
  <c r="L1187" i="20"/>
  <c r="L1867" i="20"/>
  <c r="L1868" i="20"/>
  <c r="L310" i="20"/>
  <c r="L654" i="20"/>
  <c r="L655" i="20"/>
  <c r="L656" i="20"/>
  <c r="L1458" i="20"/>
  <c r="L1459" i="20"/>
  <c r="L1460" i="20"/>
  <c r="L1609" i="20"/>
  <c r="L1610" i="20"/>
  <c r="L484" i="20"/>
  <c r="L156" i="20"/>
  <c r="L157" i="20"/>
  <c r="L158" i="20"/>
  <c r="L433" i="20"/>
  <c r="L434" i="20"/>
  <c r="L988" i="20"/>
  <c r="L1135" i="20"/>
  <c r="L1136" i="20"/>
  <c r="L1137" i="20"/>
  <c r="L1811" i="20"/>
  <c r="L1812" i="20"/>
  <c r="L1813" i="20"/>
  <c r="L1472" i="20"/>
  <c r="L1473" i="20"/>
  <c r="L1474" i="20"/>
  <c r="L681" i="20"/>
  <c r="L2160" i="20"/>
  <c r="L753" i="20"/>
  <c r="L1067" i="20"/>
  <c r="L1068" i="20"/>
  <c r="L1534" i="20"/>
  <c r="L1535" i="20"/>
  <c r="L1536" i="20"/>
  <c r="L856" i="20"/>
  <c r="L1248" i="20"/>
  <c r="L1249" i="20"/>
  <c r="L1250" i="20"/>
  <c r="L395" i="20"/>
  <c r="L396" i="20"/>
  <c r="L397" i="20"/>
  <c r="L1498" i="20"/>
  <c r="L1499" i="20"/>
  <c r="L1500" i="20"/>
  <c r="L248" i="20"/>
  <c r="L249" i="20"/>
  <c r="L250" i="20"/>
  <c r="L904" i="20"/>
  <c r="L905" i="20"/>
  <c r="L839" i="20"/>
  <c r="L94" i="20"/>
  <c r="L840" i="20"/>
  <c r="L95" i="20"/>
  <c r="L96" i="20"/>
  <c r="L841" i="20"/>
  <c r="L257" i="20"/>
  <c r="L258" i="20"/>
  <c r="L926" i="20"/>
  <c r="L1859" i="20"/>
  <c r="L1860" i="20"/>
  <c r="L1861" i="20"/>
  <c r="L1038" i="20"/>
  <c r="L558" i="20"/>
  <c r="L559" i="20"/>
  <c r="L560" i="20"/>
  <c r="L661" i="20"/>
  <c r="L662" i="20"/>
  <c r="L1024" i="20"/>
  <c r="L1621" i="20"/>
  <c r="L174" i="20"/>
  <c r="L175" i="20"/>
  <c r="L461" i="20"/>
  <c r="L1225" i="20"/>
  <c r="L1236" i="20"/>
  <c r="L1226" i="20"/>
  <c r="L1227" i="20"/>
  <c r="L1237" i="20"/>
  <c r="L1238" i="20"/>
  <c r="L2139" i="20"/>
  <c r="L2140" i="20"/>
  <c r="L2141" i="20"/>
  <c r="L437" i="20"/>
  <c r="L438" i="20"/>
  <c r="L439" i="20"/>
  <c r="L744" i="20"/>
  <c r="L745" i="20"/>
  <c r="L746" i="20"/>
  <c r="L196" i="20"/>
  <c r="L1724" i="20"/>
  <c r="L197" i="20"/>
  <c r="L1367" i="20"/>
  <c r="L1064" i="20"/>
  <c r="L1065" i="20"/>
  <c r="L1725" i="20"/>
  <c r="L1368" i="20"/>
  <c r="L1286" i="20"/>
  <c r="L1287" i="20"/>
  <c r="L1726" i="20"/>
  <c r="L451" i="20"/>
  <c r="L601" i="20"/>
  <c r="L602" i="20"/>
  <c r="L603" i="20"/>
  <c r="L1573" i="20"/>
  <c r="L1574" i="20"/>
  <c r="L1575" i="20"/>
  <c r="L1576" i="20"/>
  <c r="L1577" i="20"/>
  <c r="L1098" i="20"/>
  <c r="L2115" i="20"/>
  <c r="L1099" i="20"/>
  <c r="L2116" i="20"/>
  <c r="L2117" i="20"/>
  <c r="L290" i="20"/>
  <c r="L291" i="20"/>
  <c r="L2097" i="20"/>
  <c r="L292" i="20"/>
  <c r="L2098" i="20"/>
  <c r="L2099" i="20"/>
  <c r="L470" i="20"/>
  <c r="L471" i="20"/>
  <c r="L472" i="20"/>
  <c r="L371" i="20"/>
  <c r="L1025" i="20"/>
  <c r="L1026" i="20"/>
  <c r="L1823" i="20"/>
  <c r="L728" i="20"/>
  <c r="L1824" i="20"/>
  <c r="L729" i="20"/>
  <c r="L361" i="20"/>
  <c r="L362" i="20"/>
  <c r="L363" i="20"/>
  <c r="L930" i="20"/>
  <c r="L1713" i="20"/>
  <c r="L931" i="20"/>
  <c r="L1214" i="20"/>
  <c r="L1714" i="20"/>
  <c r="L1215" i="20"/>
  <c r="L2008" i="20"/>
  <c r="L1715" i="20"/>
  <c r="L36" i="20"/>
  <c r="L659" i="20"/>
  <c r="L1452" i="20"/>
  <c r="L37" i="20"/>
  <c r="L660" i="20"/>
  <c r="L38" i="20"/>
  <c r="L1138" i="20"/>
  <c r="L1514" i="20"/>
  <c r="L1515" i="20"/>
  <c r="L876" i="20"/>
  <c r="L1213" i="20"/>
  <c r="L505" i="20"/>
  <c r="L1701" i="20"/>
  <c r="L506" i="20"/>
  <c r="L1702" i="20"/>
  <c r="L546" i="20"/>
  <c r="L547" i="20"/>
  <c r="L911" i="20"/>
  <c r="L1613" i="20"/>
  <c r="L1744" i="20"/>
  <c r="L403" i="20"/>
  <c r="L404" i="20"/>
  <c r="L1555" i="20"/>
  <c r="L405" i="20"/>
  <c r="L118" i="20"/>
  <c r="L339" i="20"/>
  <c r="L1759" i="20"/>
  <c r="L1372" i="20"/>
  <c r="L740" i="20"/>
  <c r="L3" i="20"/>
  <c r="L4" i="20"/>
  <c r="L5" i="20"/>
  <c r="L1355" i="20"/>
  <c r="L1392" i="20"/>
  <c r="L98" i="20"/>
  <c r="L99" i="20"/>
  <c r="L1222" i="20"/>
  <c r="L1341" i="20"/>
  <c r="L1342" i="20"/>
  <c r="L389" i="20"/>
  <c r="L100" i="20"/>
  <c r="L452" i="20"/>
  <c r="L2124" i="20"/>
  <c r="L453" i="20"/>
  <c r="L1894" i="20"/>
  <c r="L2125" i="20"/>
  <c r="L1655" i="20"/>
  <c r="L2126" i="20"/>
  <c r="L1656" i="20"/>
  <c r="L1298" i="20"/>
  <c r="L1895" i="20"/>
  <c r="L1657" i="20"/>
  <c r="L1299" i="20"/>
  <c r="L513" i="20"/>
  <c r="L514" i="20"/>
  <c r="L1300" i="20"/>
  <c r="L1048" i="20"/>
  <c r="L454" i="20"/>
  <c r="L1896" i="20"/>
  <c r="L134" i="20"/>
  <c r="L45" i="20"/>
  <c r="L1049" i="20"/>
  <c r="L2058" i="20"/>
  <c r="L779" i="20"/>
  <c r="L86" i="20"/>
  <c r="L2059" i="20"/>
  <c r="L780" i="20"/>
  <c r="L87" i="20"/>
  <c r="L1210" i="20"/>
  <c r="L1211" i="20"/>
  <c r="L229" i="20"/>
  <c r="L88" i="20"/>
  <c r="L230" i="20"/>
  <c r="L748" i="20"/>
  <c r="L46" i="20"/>
  <c r="L1911" i="20"/>
  <c r="L1912" i="20"/>
  <c r="L1615" i="20"/>
  <c r="L1913" i="20"/>
  <c r="L741" i="20"/>
  <c r="L1618" i="20"/>
  <c r="L1696" i="20"/>
  <c r="L1619" i="20"/>
  <c r="L749" i="20"/>
  <c r="L742" i="20"/>
  <c r="L1697" i="20"/>
  <c r="L743" i="20"/>
  <c r="L1698" i="20"/>
  <c r="L803" i="20"/>
  <c r="L827" i="20"/>
  <c r="L638" i="20"/>
  <c r="L639" i="20"/>
  <c r="L1950" i="20"/>
  <c r="L314" i="20"/>
  <c r="L263" i="20"/>
  <c r="L315" i="20"/>
  <c r="L1306" i="20"/>
  <c r="L264" i="20"/>
  <c r="L1597" i="20"/>
  <c r="L265" i="20"/>
  <c r="L1307" i="20"/>
  <c r="L1598" i="20"/>
  <c r="L1599" i="20"/>
  <c r="L1174" i="20"/>
  <c r="L1175" i="20"/>
  <c r="L627" i="20"/>
  <c r="L628" i="20"/>
  <c r="L345" i="20"/>
  <c r="L629" i="20"/>
  <c r="L384" i="20"/>
  <c r="L692" i="20"/>
  <c r="L1955" i="20"/>
  <c r="L693" i="20"/>
  <c r="L1055" i="20"/>
  <c r="L1056" i="20"/>
  <c r="L1956" i="20"/>
  <c r="L1057" i="20"/>
  <c r="L694" i="20"/>
  <c r="L766" i="20"/>
  <c r="L1653" i="20"/>
  <c r="L486" i="20"/>
  <c r="L708" i="20"/>
  <c r="L1201" i="20"/>
  <c r="L1645" i="20"/>
  <c r="L2073" i="20"/>
  <c r="L1202" i="20"/>
  <c r="L1176" i="20"/>
  <c r="L1646" i="20"/>
  <c r="L2074" i="20"/>
  <c r="L2075" i="20"/>
  <c r="L1647" i="20"/>
  <c r="L1105" i="20"/>
  <c r="L1106" i="20"/>
  <c r="L1193" i="20"/>
  <c r="L995" i="20"/>
  <c r="L996" i="20"/>
  <c r="L1156" i="20"/>
  <c r="L997" i="20"/>
  <c r="L998" i="20"/>
  <c r="L999" i="20"/>
  <c r="L833" i="20"/>
  <c r="L870" i="20"/>
  <c r="L871" i="20"/>
  <c r="L1523" i="20"/>
  <c r="L872" i="20"/>
  <c r="L1335" i="20"/>
  <c r="L1336" i="20"/>
  <c r="L805" i="20"/>
  <c r="L1337" i="20"/>
  <c r="L686" i="20"/>
  <c r="L855" i="20"/>
  <c r="L1582" i="20"/>
  <c r="L1583" i="20"/>
  <c r="L1434" i="20"/>
  <c r="L1470" i="20"/>
  <c r="L485" i="20"/>
  <c r="L1435" i="20"/>
  <c r="L1471" i="20"/>
  <c r="L1436" i="20"/>
  <c r="L1626" i="20"/>
  <c r="L497" i="20"/>
  <c r="L47" i="20"/>
  <c r="L2107" i="20"/>
  <c r="L2108" i="20"/>
  <c r="L1437" i="20"/>
  <c r="L2109" i="20"/>
  <c r="L1803" i="20"/>
  <c r="L169" i="20"/>
  <c r="L2150" i="20"/>
  <c r="L1804" i="20"/>
  <c r="L1438" i="20"/>
  <c r="L170" i="20"/>
  <c r="L735" i="20"/>
  <c r="L736" i="20"/>
  <c r="L1635" i="20"/>
  <c r="L1636" i="20"/>
  <c r="L1637" i="20"/>
  <c r="L737" i="20"/>
  <c r="L374" i="20"/>
  <c r="L1999" i="20"/>
  <c r="L375" i="20"/>
  <c r="L376" i="20"/>
  <c r="L571" i="20"/>
  <c r="L2000" i="20"/>
  <c r="L1451" i="20"/>
  <c r="L2001" i="20"/>
  <c r="L572" i="20"/>
  <c r="L2002" i="20"/>
  <c r="L1770" i="20"/>
  <c r="L1771" i="20"/>
  <c r="L939" i="20"/>
  <c r="L573" i="20"/>
  <c r="L940" i="20"/>
  <c r="L941" i="20"/>
  <c r="L1322" i="20"/>
  <c r="L1323" i="20"/>
  <c r="L1324" i="20"/>
  <c r="L969" i="20"/>
  <c r="L970" i="20"/>
  <c r="L1224" i="20"/>
  <c r="L971" i="20"/>
  <c r="L895" i="20"/>
  <c r="L2165" i="20"/>
  <c r="L896" i="20"/>
  <c r="L972" i="20"/>
  <c r="L897" i="20"/>
  <c r="L973" i="20"/>
  <c r="L974" i="20"/>
  <c r="L1283" i="20"/>
  <c r="L1731" i="20"/>
  <c r="L1085" i="20"/>
  <c r="L619" i="20"/>
  <c r="L1517" i="20"/>
  <c r="L1732" i="20"/>
  <c r="L1871" i="20"/>
  <c r="L1872" i="20"/>
  <c r="L829" i="20"/>
  <c r="L1524" i="20"/>
  <c r="L373" i="20"/>
  <c r="L1525" i="20"/>
  <c r="L1526" i="20"/>
  <c r="L1527" i="20"/>
  <c r="L1481" i="20"/>
  <c r="L1825" i="20"/>
  <c r="L1826" i="20"/>
  <c r="L444" i="20"/>
  <c r="L1827" i="20"/>
  <c r="L445" i="20"/>
  <c r="L1828" i="20"/>
  <c r="L446" i="20"/>
  <c r="L1829" i="20"/>
  <c r="L1830" i="20"/>
  <c r="L1005" i="20"/>
  <c r="L447" i="20"/>
  <c r="L1078" i="20"/>
  <c r="L1831" i="20"/>
  <c r="L1832" i="20"/>
  <c r="L436" i="20"/>
  <c r="L1833" i="20"/>
  <c r="L1079" i="20"/>
  <c r="L1834" i="20"/>
  <c r="L1080" i="20"/>
  <c r="L1835" i="20"/>
  <c r="L1120" i="20"/>
  <c r="L1081" i="20"/>
  <c r="L1836" i="20"/>
  <c r="L1082" i="20"/>
  <c r="L1083" i="20"/>
  <c r="L1179" i="20"/>
  <c r="L1126" i="20"/>
  <c r="L1268" i="20"/>
  <c r="L1127" i="20"/>
  <c r="L1110" i="20"/>
  <c r="L1269" i="20"/>
  <c r="L1270" i="20"/>
  <c r="L1507" i="20"/>
  <c r="L1128" i="20"/>
  <c r="L1508" i="20"/>
  <c r="L1011" i="20"/>
  <c r="L1837" i="20"/>
  <c r="L2155" i="20"/>
  <c r="L1012" i="20"/>
  <c r="L1838" i="20"/>
  <c r="L1839" i="20"/>
  <c r="L2065" i="20"/>
  <c r="L1013" i="20"/>
  <c r="L1840" i="20"/>
  <c r="L2066" i="20"/>
  <c r="L1841" i="20"/>
  <c r="L879" i="20"/>
  <c r="L1036" i="20"/>
  <c r="L2067" i="20"/>
  <c r="L684" i="20"/>
  <c r="L631" i="20"/>
  <c r="L1195" i="20"/>
  <c r="L685" i="20"/>
  <c r="L1196" i="20"/>
  <c r="L139" i="20"/>
  <c r="L592" i="20"/>
  <c r="L2042" i="20"/>
  <c r="L2043" i="20"/>
  <c r="L593" i="20"/>
  <c r="L2044" i="20"/>
  <c r="L102" i="20"/>
  <c r="L594" i="20"/>
  <c r="L103" i="20"/>
  <c r="L1766" i="20"/>
  <c r="L595" i="20"/>
  <c r="L28" i="20"/>
  <c r="L1767" i="20"/>
  <c r="L29" i="20"/>
  <c r="L1108" i="20"/>
  <c r="L620" i="20"/>
  <c r="L668" i="20"/>
  <c r="L191" i="20"/>
  <c r="L669" i="20"/>
  <c r="L670" i="20"/>
  <c r="L1780" i="20"/>
  <c r="L1379" i="20"/>
  <c r="L1158" i="20"/>
  <c r="L1781" i="20"/>
  <c r="L621" i="20"/>
  <c r="L1782" i="20"/>
  <c r="L1330" i="20"/>
  <c r="L1990" i="20"/>
  <c r="L476" i="20"/>
  <c r="L1432" i="20"/>
  <c r="L1159" i="20"/>
  <c r="L1380" i="20"/>
  <c r="L1719" i="20"/>
  <c r="L622" i="20"/>
  <c r="L2131" i="20"/>
  <c r="L387" i="20"/>
  <c r="L890" i="20"/>
  <c r="L2132" i="20"/>
  <c r="L1280" i="20"/>
  <c r="L891" i="20"/>
  <c r="L1752" i="20"/>
  <c r="L301" i="20"/>
  <c r="L1433" i="20"/>
  <c r="L1753" i="20"/>
  <c r="L302" i="20"/>
  <c r="L17" i="20"/>
  <c r="L303" i="20"/>
  <c r="L380" i="20"/>
  <c r="L381" i="20"/>
  <c r="L275" i="20"/>
  <c r="L947" i="20"/>
  <c r="L276" i="20"/>
  <c r="L427" i="20"/>
  <c r="L277" i="20"/>
  <c r="L428" i="20"/>
  <c r="L304" i="20"/>
  <c r="L429" i="20"/>
  <c r="L305" i="20"/>
  <c r="L278" i="20"/>
  <c r="L1331" i="20"/>
  <c r="L1511" i="20"/>
  <c r="L430" i="20"/>
  <c r="L1690" i="20"/>
  <c r="L492" i="20"/>
  <c r="L480" i="20"/>
  <c r="L493" i="20"/>
  <c r="L18" i="20"/>
  <c r="L494" i="20"/>
  <c r="L1900" i="20"/>
  <c r="L1332" i="20"/>
  <c r="L279" i="20"/>
  <c r="L19" i="20"/>
  <c r="L1333" i="20"/>
  <c r="L495" i="20"/>
  <c r="L20" i="20"/>
  <c r="L1334" i="20"/>
  <c r="L308" i="20"/>
  <c r="L1477" i="20"/>
  <c r="L1503" i="20"/>
  <c r="L527" i="20"/>
  <c r="L528" i="20"/>
  <c r="L184" i="20"/>
  <c r="L255" i="20"/>
  <c r="L529" i="20"/>
  <c r="L256" i="20"/>
  <c r="L530" i="20"/>
  <c r="L881" i="20"/>
  <c r="L1002" i="20"/>
  <c r="L1550" i="20"/>
  <c r="L531" i="20"/>
  <c r="L185" i="20"/>
  <c r="L1907" i="20"/>
  <c r="L1504" i="20"/>
  <c r="L186" i="20"/>
  <c r="L574" i="20"/>
  <c r="L1908" i="20"/>
  <c r="L1864" i="20"/>
  <c r="L1865" i="20"/>
  <c r="L1909" i="20"/>
  <c r="L187" i="20"/>
  <c r="L1910" i="20"/>
  <c r="L1685" i="20"/>
  <c r="L934" i="20"/>
  <c r="L532" i="20"/>
  <c r="L1926" i="20"/>
  <c r="L1938" i="20"/>
  <c r="L533" i="20"/>
  <c r="L1927" i="20"/>
  <c r="L1928" i="20"/>
  <c r="L739" i="20"/>
  <c r="L534" i="20"/>
  <c r="L1929" i="20"/>
  <c r="L1942" i="20"/>
  <c r="L1939" i="20"/>
  <c r="L1930" i="20"/>
  <c r="L1754" i="20"/>
  <c r="L1940" i="20"/>
  <c r="L1408" i="20"/>
  <c r="L1675" i="20"/>
  <c r="L1255" i="20"/>
  <c r="L72" i="20"/>
  <c r="L1409" i="20"/>
  <c r="L321" i="20"/>
  <c r="L1410" i="20"/>
  <c r="L322" i="20"/>
  <c r="L1755" i="20"/>
  <c r="L1256" i="20"/>
  <c r="L942" i="20"/>
  <c r="L1257" i="20"/>
  <c r="L951" i="20"/>
  <c r="L1588" i="20"/>
  <c r="L1490" i="20"/>
  <c r="L1491" i="20"/>
  <c r="L1492" i="20"/>
  <c r="L1589" i="20"/>
  <c r="L952" i="20"/>
  <c r="L1493" i="20"/>
  <c r="L1856" i="20"/>
  <c r="L462" i="20"/>
  <c r="L129" i="20"/>
  <c r="L114" i="20"/>
  <c r="L1857" i="20"/>
  <c r="L463" i="20"/>
  <c r="L323" i="20"/>
  <c r="L1858" i="20"/>
  <c r="L464" i="20"/>
  <c r="L2049" i="20"/>
  <c r="L1963" i="20"/>
  <c r="L2050" i="20"/>
  <c r="L1964" i="20"/>
  <c r="L2094" i="20"/>
  <c r="L943" i="20"/>
  <c r="L1650" i="20"/>
  <c r="L1965" i="20"/>
  <c r="L1624" i="20"/>
  <c r="L357" i="20"/>
  <c r="L1625" i="20"/>
  <c r="L1966" i="20"/>
  <c r="L247" i="20"/>
  <c r="L2045" i="20"/>
  <c r="L698" i="20"/>
  <c r="L699" i="20"/>
  <c r="L2046" i="20"/>
  <c r="L1461" i="20"/>
  <c r="L1276" i="20"/>
  <c r="L1462" i="20"/>
  <c r="L2047" i="20"/>
  <c r="L2095" i="20"/>
  <c r="L1015" i="20"/>
  <c r="L2096" i="20"/>
  <c r="L1885" i="20"/>
  <c r="L719" i="20"/>
  <c r="L1401" i="20"/>
  <c r="L1886" i="20"/>
  <c r="L1520" i="20"/>
  <c r="L1887" i="20"/>
  <c r="L1144" i="20"/>
  <c r="L709" i="20"/>
  <c r="L1843" i="20"/>
  <c r="L1145" i="20"/>
  <c r="L1888" i="20"/>
  <c r="L849" i="20"/>
  <c r="L1146" i="20"/>
  <c r="L347" i="20"/>
  <c r="L1147" i="20"/>
  <c r="L65" i="20"/>
  <c r="L2054" i="20"/>
  <c r="L208" i="20"/>
  <c r="L66" i="20"/>
  <c r="L67" i="20"/>
  <c r="L2055" i="20"/>
  <c r="L68" i="20"/>
  <c r="L906" i="20"/>
  <c r="L850" i="20"/>
  <c r="L349" i="20"/>
  <c r="L796" i="20"/>
  <c r="L797" i="20"/>
  <c r="L851" i="20"/>
  <c r="L907" i="20"/>
  <c r="L955" i="20"/>
  <c r="L852" i="20"/>
  <c r="L921" i="20"/>
  <c r="L908" i="20"/>
  <c r="L178" i="20"/>
  <c r="L922" i="20"/>
  <c r="L824" i="20"/>
  <c r="L1396" i="20"/>
  <c r="L1397" i="20"/>
  <c r="L853" i="20"/>
  <c r="L1398" i="20"/>
  <c r="L800" i="20"/>
  <c r="L801" i="20"/>
  <c r="L792" i="20"/>
  <c r="L854" i="20"/>
  <c r="L793" i="20"/>
  <c r="L1537" i="20"/>
  <c r="L383" i="20"/>
  <c r="L1538" i="20"/>
  <c r="L1972" i="20"/>
  <c r="L254" i="20"/>
  <c r="L1973" i="20"/>
  <c r="L548" i="20"/>
  <c r="L549" i="20"/>
  <c r="L106" i="20"/>
  <c r="L31" i="20"/>
  <c r="L107" i="20"/>
  <c r="L1239" i="20"/>
  <c r="L1992" i="20"/>
  <c r="L1565" i="20"/>
  <c r="L1606" i="20"/>
  <c r="L1539" i="20"/>
  <c r="L578" i="20"/>
  <c r="L1566" i="20"/>
  <c r="L520" i="20"/>
  <c r="L1607" i="20"/>
  <c r="L58" i="20"/>
  <c r="L59" i="20"/>
  <c r="L2100" i="20"/>
  <c r="L1069" i="20"/>
  <c r="L2101" i="20"/>
  <c r="L1070" i="20"/>
  <c r="L212" i="20"/>
  <c r="L60" i="20"/>
  <c r="L213" i="20"/>
  <c r="L1071" i="20"/>
  <c r="L915" i="20"/>
  <c r="L916" i="20"/>
  <c r="L201" i="20"/>
  <c r="L1984" i="20"/>
  <c r="L202" i="20"/>
  <c r="L1985" i="20"/>
  <c r="L203" i="20"/>
  <c r="L1738" i="20"/>
  <c r="L1739" i="20"/>
  <c r="L80" i="20"/>
  <c r="L563" i="20"/>
  <c r="L1740" i="20"/>
  <c r="L1395" i="20"/>
  <c r="L116" i="20"/>
  <c r="L336" i="20"/>
  <c r="L281" i="20"/>
  <c r="L810" i="20"/>
  <c r="L978" i="20"/>
  <c r="L282" i="20"/>
  <c r="L811" i="20"/>
  <c r="L351" i="20"/>
  <c r="L1003" i="20"/>
  <c r="L979" i="20"/>
  <c r="L352" i="20"/>
  <c r="L353" i="20"/>
  <c r="L552" i="20"/>
  <c r="L1018" i="20"/>
  <c r="L354" i="20"/>
  <c r="L1363" i="20"/>
  <c r="L517" i="20"/>
  <c r="L1019" i="20"/>
  <c r="L1364" i="20"/>
  <c r="L1365" i="20"/>
  <c r="L34" i="20"/>
  <c r="L1366" i="20"/>
  <c r="L1292" i="20"/>
  <c r="L1293" i="20"/>
  <c r="L35" i="20"/>
  <c r="L518" i="20"/>
  <c r="L724" i="20"/>
  <c r="L1774" i="20"/>
  <c r="L725" i="20"/>
  <c r="L410" i="20"/>
  <c r="L411" i="20"/>
  <c r="L412" i="20"/>
  <c r="L1545" i="20"/>
  <c r="L1029" i="20"/>
  <c r="L1165" i="20"/>
  <c r="L1546" i="20"/>
  <c r="L1166" i="20"/>
  <c r="L1547" i="20"/>
  <c r="L1030" i="20"/>
  <c r="L1167" i="20"/>
  <c r="L1168" i="20"/>
  <c r="L1627" i="20"/>
  <c r="L1628" i="20"/>
  <c r="L1312" i="20"/>
  <c r="L1313" i="20"/>
  <c r="L1561" i="20"/>
  <c r="L1562" i="20"/>
  <c r="L2104" i="20"/>
  <c r="L1563" i="20"/>
  <c r="L2105" i="20"/>
  <c r="L1564" i="20"/>
  <c r="L773" i="20"/>
  <c r="L774" i="20"/>
  <c r="L775" i="20"/>
  <c r="L222" i="20"/>
  <c r="L223" i="20"/>
  <c r="L776" i="20"/>
  <c r="L224" i="20"/>
  <c r="L225" i="20"/>
  <c r="L1350" i="20"/>
  <c r="L477" i="20"/>
  <c r="L1351" i="20"/>
  <c r="L111" i="20"/>
  <c r="L1228" i="20"/>
  <c r="L1229" i="20"/>
  <c r="L1230" i="20"/>
  <c r="L478" i="20"/>
  <c r="L194" i="20"/>
  <c r="L814" i="20"/>
  <c r="L815" i="20"/>
  <c r="L1703" i="20"/>
  <c r="L1704" i="20"/>
  <c r="L1705" i="20"/>
  <c r="L2014" i="20"/>
  <c r="L2015" i="20"/>
  <c r="L2016" i="20"/>
  <c r="L759" i="20"/>
  <c r="L760" i="20"/>
  <c r="L634" i="20"/>
  <c r="L2084" i="20"/>
  <c r="L2085" i="20"/>
  <c r="L2086" i="20"/>
  <c r="L2087" i="20"/>
  <c r="L2088" i="20"/>
  <c r="L2089" i="20"/>
  <c r="L2090" i="20"/>
  <c r="L1616" i="20"/>
  <c r="L1617" i="20"/>
  <c r="M610" i="20"/>
  <c r="N610" i="20" s="1"/>
  <c r="M611" i="20"/>
  <c r="M612" i="20"/>
  <c r="M448" i="20"/>
  <c r="M449" i="20"/>
  <c r="M450" i="20"/>
  <c r="M2091" i="20"/>
  <c r="N2091" i="20" s="1"/>
  <c r="M2092" i="20"/>
  <c r="N2092" i="20" s="1"/>
  <c r="M956" i="20"/>
  <c r="N956" i="20" s="1"/>
  <c r="M957" i="20"/>
  <c r="N957" i="20" s="1"/>
  <c r="M958" i="20"/>
  <c r="N958" i="20" s="1"/>
  <c r="M959" i="20"/>
  <c r="N959" i="20" s="1"/>
  <c r="M960" i="20"/>
  <c r="N960" i="20" s="1"/>
  <c r="M498" i="20"/>
  <c r="N498" i="20" s="1"/>
  <c r="M499" i="20"/>
  <c r="M500" i="20"/>
  <c r="M501" i="20"/>
  <c r="M502" i="20"/>
  <c r="N502" i="20" s="1"/>
  <c r="M195" i="20"/>
  <c r="M1521" i="20"/>
  <c r="N1521" i="20" s="1"/>
  <c r="M1281" i="20"/>
  <c r="N1281" i="20" s="1"/>
  <c r="M1282" i="20"/>
  <c r="N1282" i="20" s="1"/>
  <c r="M1021" i="20"/>
  <c r="N1021" i="20" s="1"/>
  <c r="M1022" i="20"/>
  <c r="N1022" i="20" s="1"/>
  <c r="M944" i="20"/>
  <c r="M945" i="20"/>
  <c r="M946" i="20"/>
  <c r="N946" i="20" s="1"/>
  <c r="M1088" i="20"/>
  <c r="N1088" i="20" s="1"/>
  <c r="M1089" i="20"/>
  <c r="N1089" i="20" s="1"/>
  <c r="M1090" i="20"/>
  <c r="N1090" i="20" s="1"/>
  <c r="M1091" i="20"/>
  <c r="N1091" i="20" s="1"/>
  <c r="M2127" i="20"/>
  <c r="N2127" i="20" s="1"/>
  <c r="M2128" i="20"/>
  <c r="N2128" i="20" s="1"/>
  <c r="M1482" i="20"/>
  <c r="N1482" i="20" s="1"/>
  <c r="M385" i="20"/>
  <c r="N385" i="20" s="1"/>
  <c r="M324" i="20"/>
  <c r="N324" i="20" s="1"/>
  <c r="M325" i="20"/>
  <c r="M326" i="20"/>
  <c r="M327" i="20"/>
  <c r="M328" i="20"/>
  <c r="N328" i="20" s="1"/>
  <c r="M329" i="20"/>
  <c r="M330" i="20"/>
  <c r="M331" i="20"/>
  <c r="N331" i="20" s="1"/>
  <c r="M332" i="20"/>
  <c r="N332" i="20" s="1"/>
  <c r="M333" i="20"/>
  <c r="N333" i="20" s="1"/>
  <c r="M1301" i="20"/>
  <c r="N1301" i="20" s="1"/>
  <c r="M1302" i="20"/>
  <c r="N1302" i="20" s="1"/>
  <c r="M1303" i="20"/>
  <c r="N1303" i="20" s="1"/>
  <c r="M1304" i="20"/>
  <c r="N1304" i="20" s="1"/>
  <c r="M1305" i="20"/>
  <c r="N1305" i="20" s="1"/>
  <c r="M521" i="20"/>
  <c r="N521" i="20" s="1"/>
  <c r="M1259" i="20"/>
  <c r="N1259" i="20" s="1"/>
  <c r="M1260" i="20"/>
  <c r="N1260" i="20" s="1"/>
  <c r="M1261" i="20"/>
  <c r="N1261" i="20" s="1"/>
  <c r="M1763" i="20"/>
  <c r="N1763" i="20" s="1"/>
  <c r="M1764" i="20"/>
  <c r="N1764" i="20" s="1"/>
  <c r="M1765" i="20"/>
  <c r="N1765" i="20" s="1"/>
  <c r="M917" i="20"/>
  <c r="N917" i="20" s="1"/>
  <c r="M918" i="20"/>
  <c r="M561" i="20"/>
  <c r="N561" i="20" s="1"/>
  <c r="M1006" i="20"/>
  <c r="M1356" i="20"/>
  <c r="N1356" i="20" s="1"/>
  <c r="M1357" i="20"/>
  <c r="N1357" i="20" s="1"/>
  <c r="M1986" i="20"/>
  <c r="N1986" i="20" s="1"/>
  <c r="M240" i="20"/>
  <c r="M241" i="20"/>
  <c r="M242" i="20"/>
  <c r="M243" i="20"/>
  <c r="N243" i="20" s="1"/>
  <c r="M244" i="20"/>
  <c r="M171" i="20"/>
  <c r="N171" i="20" s="1"/>
  <c r="M2118" i="20"/>
  <c r="M542" i="20"/>
  <c r="N542" i="20" s="1"/>
  <c r="M543" i="20"/>
  <c r="N543" i="20" s="1"/>
  <c r="M1121" i="20"/>
  <c r="N1121" i="20" s="1"/>
  <c r="M1772" i="20"/>
  <c r="N1772" i="20" s="1"/>
  <c r="M1773" i="20"/>
  <c r="N1773" i="20" s="1"/>
  <c r="M1309" i="20"/>
  <c r="N1309" i="20" s="1"/>
  <c r="M1310" i="20"/>
  <c r="N1310" i="20" s="1"/>
  <c r="M1311" i="20"/>
  <c r="N1311" i="20" s="1"/>
  <c r="M2017" i="20"/>
  <c r="N2017" i="20" s="1"/>
  <c r="M10" i="20"/>
  <c r="M1551" i="20"/>
  <c r="N1551" i="20" s="1"/>
  <c r="M1943" i="20"/>
  <c r="M1944" i="20"/>
  <c r="N1944" i="20" s="1"/>
  <c r="M1945" i="20"/>
  <c r="M1946" i="20"/>
  <c r="M1947" i="20"/>
  <c r="N1947" i="20" s="1"/>
  <c r="M1948" i="20"/>
  <c r="M1949" i="20"/>
  <c r="M1114" i="20"/>
  <c r="M830" i="20"/>
  <c r="N830" i="20" s="1"/>
  <c r="M69" i="20"/>
  <c r="N69" i="20" s="1"/>
  <c r="M70" i="20"/>
  <c r="N70" i="20" s="1"/>
  <c r="M131" i="20"/>
  <c r="N131" i="20" s="1"/>
  <c r="M132" i="20"/>
  <c r="N132" i="20" s="1"/>
  <c r="M133" i="20"/>
  <c r="N133" i="20" s="1"/>
  <c r="M912" i="20"/>
  <c r="N912" i="20" s="1"/>
  <c r="M857" i="20"/>
  <c r="N857" i="20" s="1"/>
  <c r="M858" i="20"/>
  <c r="N858" i="20" s="1"/>
  <c r="M859" i="20"/>
  <c r="N859" i="20" s="1"/>
  <c r="M860" i="20"/>
  <c r="N860" i="20" s="1"/>
  <c r="M861" i="20"/>
  <c r="N861" i="20" s="1"/>
  <c r="M1412" i="20"/>
  <c r="M1413" i="20"/>
  <c r="M1414" i="20"/>
  <c r="M1415" i="20"/>
  <c r="N1415" i="20" s="1"/>
  <c r="M1416" i="20"/>
  <c r="N1416" i="20" s="1"/>
  <c r="M784" i="20"/>
  <c r="N784" i="20" s="1"/>
  <c r="M1600" i="20"/>
  <c r="N1600" i="20" s="1"/>
  <c r="M266" i="20"/>
  <c r="N266" i="20" s="1"/>
  <c r="M2133" i="20"/>
  <c r="N2133" i="20" s="1"/>
  <c r="M604" i="20"/>
  <c r="N604" i="20" s="1"/>
  <c r="M605" i="20"/>
  <c r="M606" i="20"/>
  <c r="M1039" i="20"/>
  <c r="N1039" i="20" s="1"/>
  <c r="M135" i="20"/>
  <c r="N135" i="20" s="1"/>
  <c r="M192" i="20"/>
  <c r="N192" i="20" s="1"/>
  <c r="M193" i="20"/>
  <c r="N193" i="20" s="1"/>
  <c r="M786" i="20"/>
  <c r="N786" i="20" s="1"/>
  <c r="M2024" i="20"/>
  <c r="N2024" i="20" s="1"/>
  <c r="M2142" i="20"/>
  <c r="N2142" i="20" s="1"/>
  <c r="M2143" i="20"/>
  <c r="N2143" i="20" s="1"/>
  <c r="M2144" i="20"/>
  <c r="N2144" i="20" s="1"/>
  <c r="M2145" i="20"/>
  <c r="N2145" i="20" s="1"/>
  <c r="M2106" i="20"/>
  <c r="M579" i="20"/>
  <c r="M580" i="20"/>
  <c r="M581" i="20"/>
  <c r="N581" i="20" s="1"/>
  <c r="M582" i="20"/>
  <c r="N582" i="20" s="1"/>
  <c r="M583" i="20"/>
  <c r="N583" i="20" s="1"/>
  <c r="M584" i="20"/>
  <c r="N584" i="20" s="1"/>
  <c r="M1271" i="20"/>
  <c r="N1271" i="20" s="1"/>
  <c r="M1874" i="20"/>
  <c r="N1874" i="20" s="1"/>
  <c r="M1875" i="20"/>
  <c r="N1875" i="20" s="1"/>
  <c r="M1876" i="20"/>
  <c r="N1876" i="20" s="1"/>
  <c r="M1877" i="20"/>
  <c r="N1877" i="20" s="1"/>
  <c r="M1878" i="20"/>
  <c r="N1878" i="20" s="1"/>
  <c r="M1638" i="20"/>
  <c r="N1638" i="20" s="1"/>
  <c r="M1639" i="20"/>
  <c r="N1639" i="20" s="1"/>
  <c r="M1640" i="20"/>
  <c r="N1640" i="20" s="1"/>
  <c r="M1641" i="20"/>
  <c r="N1641" i="20" s="1"/>
  <c r="M1642" i="20"/>
  <c r="N1642" i="20" s="1"/>
  <c r="M1643" i="20"/>
  <c r="N1643" i="20" s="1"/>
  <c r="M1644" i="20"/>
  <c r="N1644" i="20" s="1"/>
  <c r="M217" i="20"/>
  <c r="N217" i="20" s="1"/>
  <c r="M1756" i="20"/>
  <c r="N1756" i="20" s="1"/>
  <c r="M1757" i="20"/>
  <c r="M1758" i="20"/>
  <c r="M1957" i="20"/>
  <c r="M209" i="20"/>
  <c r="M544" i="20"/>
  <c r="M767" i="20"/>
  <c r="M160" i="20"/>
  <c r="M1716" i="20"/>
  <c r="N1716" i="20" s="1"/>
  <c r="M130" i="20"/>
  <c r="M108" i="20"/>
  <c r="M1216" i="20"/>
  <c r="N1216" i="20" s="1"/>
  <c r="M6" i="20"/>
  <c r="N6" i="20" s="1"/>
  <c r="M7" i="20"/>
  <c r="N7" i="20" s="1"/>
  <c r="M8" i="20"/>
  <c r="N8" i="20" s="1"/>
  <c r="M842" i="20"/>
  <c r="N842" i="20" s="1"/>
  <c r="M1548" i="20"/>
  <c r="N1548" i="20" s="1"/>
  <c r="M1182" i="20"/>
  <c r="N1182" i="20" s="1"/>
  <c r="M1183" i="20"/>
  <c r="N1183" i="20" s="1"/>
  <c r="M1184" i="20"/>
  <c r="N1184" i="20" s="1"/>
  <c r="M640" i="20"/>
  <c r="N640" i="20" s="1"/>
  <c r="M641" i="20"/>
  <c r="N641" i="20" s="1"/>
  <c r="M642" i="20"/>
  <c r="N642" i="20" s="1"/>
  <c r="M643" i="20"/>
  <c r="M1974" i="20"/>
  <c r="N1974" i="20" s="1"/>
  <c r="M1975" i="20"/>
  <c r="M1976" i="20"/>
  <c r="N1976" i="20" s="1"/>
  <c r="M1977" i="20"/>
  <c r="N1977" i="20" s="1"/>
  <c r="M1978" i="20"/>
  <c r="M238" i="20"/>
  <c r="M239" i="20"/>
  <c r="N239" i="20" s="1"/>
  <c r="M508" i="20"/>
  <c r="N508" i="20" s="1"/>
  <c r="M509" i="20"/>
  <c r="N509" i="20" s="1"/>
  <c r="M510" i="20"/>
  <c r="N510" i="20" s="1"/>
  <c r="M511" i="20"/>
  <c r="N511" i="20" s="1"/>
  <c r="M512" i="20"/>
  <c r="N512" i="20" s="1"/>
  <c r="M1212" i="20"/>
  <c r="N1212" i="20" s="1"/>
  <c r="M1591" i="20"/>
  <c r="N1591" i="20" s="1"/>
  <c r="M1180" i="20"/>
  <c r="N1180" i="20" s="1"/>
  <c r="M1181" i="20"/>
  <c r="N1181" i="20" s="1"/>
  <c r="M1058" i="20"/>
  <c r="N1058" i="20" s="1"/>
  <c r="M1023" i="20"/>
  <c r="N1023" i="20" s="1"/>
  <c r="M1399" i="20"/>
  <c r="N1399" i="20" s="1"/>
  <c r="M657" i="20"/>
  <c r="N657" i="20" s="1"/>
  <c r="M1066" i="20"/>
  <c r="N1066" i="20" s="1"/>
  <c r="M700" i="20"/>
  <c r="M701" i="20"/>
  <c r="M702" i="20"/>
  <c r="M703" i="20"/>
  <c r="N703" i="20" s="1"/>
  <c r="M704" i="20"/>
  <c r="N704" i="20" s="1"/>
  <c r="M1447" i="20"/>
  <c r="N1447" i="20" s="1"/>
  <c r="M1448" i="20"/>
  <c r="N1448" i="20" s="1"/>
  <c r="M1449" i="20"/>
  <c r="M1450" i="20"/>
  <c r="M1251" i="20"/>
  <c r="M909" i="20"/>
  <c r="M910" i="20"/>
  <c r="N910" i="20" s="1"/>
  <c r="M2119" i="20"/>
  <c r="N2119" i="20" s="1"/>
  <c r="M1844" i="20"/>
  <c r="N1844" i="20" s="1"/>
  <c r="M311" i="20"/>
  <c r="N311" i="20" s="1"/>
  <c r="M1154" i="20"/>
  <c r="N1154" i="20" s="1"/>
  <c r="M1274" i="20"/>
  <c r="N1274" i="20" s="1"/>
  <c r="M1897" i="20"/>
  <c r="N1897" i="20" s="1"/>
  <c r="M2161" i="20"/>
  <c r="N2161" i="20" s="1"/>
  <c r="M188" i="20"/>
  <c r="N188" i="20" s="1"/>
  <c r="M189" i="20"/>
  <c r="N189" i="20" s="1"/>
  <c r="M190" i="20"/>
  <c r="N190" i="20" s="1"/>
  <c r="M564" i="20"/>
  <c r="M565" i="20"/>
  <c r="M566" i="20"/>
  <c r="M567" i="20"/>
  <c r="N567" i="20" s="1"/>
  <c r="M568" i="20"/>
  <c r="M569" i="20"/>
  <c r="N569" i="20" s="1"/>
  <c r="M570" i="20"/>
  <c r="N570" i="20" s="1"/>
  <c r="M1086" i="20"/>
  <c r="N1086" i="20" s="1"/>
  <c r="M1509" i="20"/>
  <c r="N1509" i="20" s="1"/>
  <c r="M1510" i="20"/>
  <c r="N1510" i="20" s="1"/>
  <c r="M1822" i="20"/>
  <c r="N1822" i="20" s="1"/>
  <c r="M1084" i="20"/>
  <c r="N1084" i="20" s="1"/>
  <c r="M2033" i="20"/>
  <c r="N2033" i="20" s="1"/>
  <c r="M2034" i="20"/>
  <c r="N2034" i="20" s="1"/>
  <c r="M1277" i="20"/>
  <c r="N1277" i="20" s="1"/>
  <c r="M481" i="20"/>
  <c r="N481" i="20" s="1"/>
  <c r="M1169" i="20"/>
  <c r="N1169" i="20" s="1"/>
  <c r="M1170" i="20"/>
  <c r="N1170" i="20" s="1"/>
  <c r="M1171" i="20"/>
  <c r="N1171" i="20" s="1"/>
  <c r="M1172" i="20"/>
  <c r="N1172" i="20" s="1"/>
  <c r="M1173" i="20"/>
  <c r="N1173" i="20" s="1"/>
  <c r="M2" i="20"/>
  <c r="N2" i="20" s="1"/>
  <c r="M717" i="20"/>
  <c r="M716" i="20"/>
  <c r="N716" i="20" s="1"/>
  <c r="M1518" i="20"/>
  <c r="M1519" i="20"/>
  <c r="N1519" i="20" s="1"/>
  <c r="M245" i="20"/>
  <c r="M625" i="20"/>
  <c r="M1879" i="20"/>
  <c r="M1880" i="20"/>
  <c r="M1881" i="20"/>
  <c r="M1882" i="20"/>
  <c r="N1882" i="20" s="1"/>
  <c r="M1883" i="20"/>
  <c r="N1883" i="20" s="1"/>
  <c r="M1884" i="20"/>
  <c r="M816" i="20"/>
  <c r="N816" i="20" s="1"/>
  <c r="M817" i="20"/>
  <c r="M818" i="20"/>
  <c r="N818" i="20" s="1"/>
  <c r="M819" i="20"/>
  <c r="N819" i="20" s="1"/>
  <c r="M820" i="20"/>
  <c r="N820" i="20" s="1"/>
  <c r="M1683" i="20"/>
  <c r="N1683" i="20" s="1"/>
  <c r="M1684" i="20"/>
  <c r="N1684" i="20" s="1"/>
  <c r="M873" i="20"/>
  <c r="N873" i="20" s="1"/>
  <c r="M695" i="20"/>
  <c r="N695" i="20" s="1"/>
  <c r="M109" i="20"/>
  <c r="N109" i="20" s="1"/>
  <c r="M932" i="20"/>
  <c r="M2028" i="20"/>
  <c r="M2029" i="20"/>
  <c r="M2030" i="20"/>
  <c r="M127" i="20"/>
  <c r="M1603" i="20"/>
  <c r="N1603" i="20" s="1"/>
  <c r="M1205" i="20"/>
  <c r="N1205" i="20" s="1"/>
  <c r="M1206" i="20"/>
  <c r="N1206" i="20" s="1"/>
  <c r="M1207" i="20"/>
  <c r="N1207" i="20" s="1"/>
  <c r="M1208" i="20"/>
  <c r="N1208" i="20" s="1"/>
  <c r="M1209" i="20"/>
  <c r="N1209" i="20" s="1"/>
  <c r="M953" i="20"/>
  <c r="N953" i="20" s="1"/>
  <c r="M887" i="20"/>
  <c r="N887" i="20" s="1"/>
  <c r="M1111" i="20"/>
  <c r="N1111" i="20" s="1"/>
  <c r="M1112" i="20"/>
  <c r="N1112" i="20" s="1"/>
  <c r="M1113" i="20"/>
  <c r="N1113" i="20" s="1"/>
  <c r="M1494" i="20"/>
  <c r="N1494" i="20" s="1"/>
  <c r="M1495" i="20"/>
  <c r="N1495" i="20" s="1"/>
  <c r="M1496" i="20"/>
  <c r="N1496" i="20" s="1"/>
  <c r="M1497" i="20"/>
  <c r="N1497" i="20" s="1"/>
  <c r="M125" i="20"/>
  <c r="N125" i="20" s="1"/>
  <c r="M1422" i="20"/>
  <c r="N1422" i="20" s="1"/>
  <c r="M1423" i="20"/>
  <c r="M1424" i="20"/>
  <c r="M119" i="20"/>
  <c r="M120" i="20"/>
  <c r="N120" i="20" s="1"/>
  <c r="M121" i="20"/>
  <c r="N121" i="20" s="1"/>
  <c r="M306" i="20"/>
  <c r="N306" i="20" s="1"/>
  <c r="M377" i="20"/>
  <c r="N377" i="20" s="1"/>
  <c r="M378" i="20"/>
  <c r="N378" i="20" s="1"/>
  <c r="M379" i="20"/>
  <c r="N379" i="20" s="1"/>
  <c r="M112" i="20"/>
  <c r="N112" i="20" s="1"/>
  <c r="M635" i="20"/>
  <c r="M636" i="20"/>
  <c r="M637" i="20"/>
  <c r="M1676" i="20"/>
  <c r="N1676" i="20" s="1"/>
  <c r="M1479" i="20"/>
  <c r="N1479" i="20" s="1"/>
  <c r="M1425" i="20"/>
  <c r="N1425" i="20" s="1"/>
  <c r="M1426" i="20"/>
  <c r="N1426" i="20" s="1"/>
  <c r="M1427" i="20"/>
  <c r="N1427" i="20" s="1"/>
  <c r="M1428" i="20"/>
  <c r="N1428" i="20" s="1"/>
  <c r="M1429" i="20"/>
  <c r="N1429" i="20" s="1"/>
  <c r="M1430" i="20"/>
  <c r="N1430" i="20" s="1"/>
  <c r="M1687" i="20"/>
  <c r="N1687" i="20" s="1"/>
  <c r="M1688" i="20"/>
  <c r="M1689" i="20"/>
  <c r="M975" i="20"/>
  <c r="M151" i="20"/>
  <c r="N151" i="20" s="1"/>
  <c r="M152" i="20"/>
  <c r="N152" i="20" s="1"/>
  <c r="M153" i="20"/>
  <c r="N153" i="20" s="1"/>
  <c r="M154" i="20"/>
  <c r="N154" i="20" s="1"/>
  <c r="M155" i="20"/>
  <c r="N155" i="20" s="1"/>
  <c r="M285" i="20"/>
  <c r="N285" i="20" s="1"/>
  <c r="M286" i="20"/>
  <c r="N286" i="20" s="1"/>
  <c r="M287" i="20"/>
  <c r="N287" i="20" s="1"/>
  <c r="M288" i="20"/>
  <c r="N288" i="20" s="1"/>
  <c r="M289" i="20"/>
  <c r="N289" i="20" s="1"/>
  <c r="M1203" i="20"/>
  <c r="N1203" i="20" s="1"/>
  <c r="M1204" i="20"/>
  <c r="N1204" i="20" s="1"/>
  <c r="M892" i="20"/>
  <c r="N892" i="20" s="1"/>
  <c r="M893" i="20"/>
  <c r="M894" i="20"/>
  <c r="N894" i="20" s="1"/>
  <c r="M21" i="20"/>
  <c r="N21" i="20" s="1"/>
  <c r="M22" i="20"/>
  <c r="N22" i="20" s="1"/>
  <c r="M23" i="20"/>
  <c r="N23" i="20" s="1"/>
  <c r="M24" i="20"/>
  <c r="N24" i="20" s="1"/>
  <c r="M1512" i="20"/>
  <c r="M1513" i="20"/>
  <c r="M1352" i="20"/>
  <c r="M1353" i="20"/>
  <c r="N1353" i="20" s="1"/>
  <c r="M1789" i="20"/>
  <c r="M1790" i="20"/>
  <c r="M1791" i="20"/>
  <c r="N1791" i="20" s="1"/>
  <c r="M1792" i="20"/>
  <c r="M1793" i="20"/>
  <c r="M1794" i="20"/>
  <c r="M1795" i="20"/>
  <c r="N1795" i="20" s="1"/>
  <c r="M1796" i="20"/>
  <c r="M1797" i="20"/>
  <c r="N1797" i="20" s="1"/>
  <c r="M1798" i="20"/>
  <c r="N1798" i="20" s="1"/>
  <c r="M1799" i="20"/>
  <c r="N1799" i="20" s="1"/>
  <c r="M1800" i="20"/>
  <c r="N1800" i="20" s="1"/>
  <c r="M1801" i="20"/>
  <c r="N1801" i="20" s="1"/>
  <c r="M1802" i="20"/>
  <c r="N1802" i="20" s="1"/>
  <c r="M663" i="20"/>
  <c r="N663" i="20" s="1"/>
  <c r="M664" i="20"/>
  <c r="N664" i="20" s="1"/>
  <c r="M665" i="20"/>
  <c r="N665" i="20" s="1"/>
  <c r="M666" i="20"/>
  <c r="N666" i="20" s="1"/>
  <c r="M667" i="20"/>
  <c r="M30" i="20"/>
  <c r="N30" i="20" s="1"/>
  <c r="M382" i="20"/>
  <c r="M831" i="20"/>
  <c r="N831" i="20" s="1"/>
  <c r="M832" i="20"/>
  <c r="N832" i="20" s="1"/>
  <c r="M172" i="20"/>
  <c r="N172" i="20" s="1"/>
  <c r="M173" i="20"/>
  <c r="M73" i="20"/>
  <c r="N73" i="20" s="1"/>
  <c r="M74" i="20"/>
  <c r="M75" i="20"/>
  <c r="M1733" i="20"/>
  <c r="N1733" i="20" s="1"/>
  <c r="M1734" i="20"/>
  <c r="N1734" i="20" s="1"/>
  <c r="M1735" i="20"/>
  <c r="N1735" i="20" s="1"/>
  <c r="M1736" i="20"/>
  <c r="N1736" i="20" s="1"/>
  <c r="M1737" i="20"/>
  <c r="N1737" i="20" s="1"/>
  <c r="M927" i="20"/>
  <c r="N927" i="20" s="1"/>
  <c r="M623" i="20"/>
  <c r="N623" i="20" s="1"/>
  <c r="M624" i="20"/>
  <c r="N624" i="20" s="1"/>
  <c r="M365" i="20"/>
  <c r="N365" i="20" s="1"/>
  <c r="M366" i="20"/>
  <c r="N366" i="20" s="1"/>
  <c r="M367" i="20"/>
  <c r="N367" i="20" s="1"/>
  <c r="M368" i="20"/>
  <c r="N368" i="20" s="1"/>
  <c r="M369" i="20"/>
  <c r="M730" i="20"/>
  <c r="N730" i="20" s="1"/>
  <c r="M731" i="20"/>
  <c r="M732" i="20"/>
  <c r="N732" i="20" s="1"/>
  <c r="M733" i="20"/>
  <c r="M734" i="20"/>
  <c r="M585" i="20"/>
  <c r="N585" i="20" s="1"/>
  <c r="M586" i="20"/>
  <c r="M1686" i="20"/>
  <c r="M136" i="20"/>
  <c r="M161" i="20"/>
  <c r="M162" i="20"/>
  <c r="N162" i="20" s="1"/>
  <c r="M163" i="20"/>
  <c r="N163" i="20" s="1"/>
  <c r="M164" i="20"/>
  <c r="N164" i="20" s="1"/>
  <c r="M1611" i="20"/>
  <c r="N1611" i="20" s="1"/>
  <c r="M1612" i="20"/>
  <c r="N1612" i="20" s="1"/>
  <c r="M1465" i="20"/>
  <c r="N1465" i="20" s="1"/>
  <c r="M1466" i="20"/>
  <c r="N1466" i="20" s="1"/>
  <c r="M1467" i="20"/>
  <c r="N1467" i="20" s="1"/>
  <c r="M1468" i="20"/>
  <c r="N1468" i="20" s="1"/>
  <c r="M1469" i="20"/>
  <c r="N1469" i="20" s="1"/>
  <c r="M1608" i="20"/>
  <c r="N1608" i="20" s="1"/>
  <c r="M1553" i="20"/>
  <c r="M1554" i="20"/>
  <c r="M61" i="20"/>
  <c r="M62" i="20"/>
  <c r="N62" i="20" s="1"/>
  <c r="M63" i="20"/>
  <c r="N63" i="20" s="1"/>
  <c r="M64" i="20"/>
  <c r="N64" i="20" s="1"/>
  <c r="M626" i="20"/>
  <c r="N626" i="20" s="1"/>
  <c r="M232" i="20"/>
  <c r="N232" i="20" s="1"/>
  <c r="M233" i="20"/>
  <c r="N233" i="20" s="1"/>
  <c r="M234" i="20"/>
  <c r="N234" i="20" s="1"/>
  <c r="M235" i="20"/>
  <c r="M236" i="20"/>
  <c r="N236" i="20" s="1"/>
  <c r="M237" i="20"/>
  <c r="N237" i="20" s="1"/>
  <c r="M293" i="20"/>
  <c r="N293" i="20" s="1"/>
  <c r="M294" i="20"/>
  <c r="N294" i="20" s="1"/>
  <c r="M295" i="20"/>
  <c r="N295" i="20" s="1"/>
  <c r="M296" i="20"/>
  <c r="N296" i="20" s="1"/>
  <c r="M297" i="20"/>
  <c r="N297" i="20" s="1"/>
  <c r="M298" i="20"/>
  <c r="N298" i="20" s="1"/>
  <c r="M299" i="20"/>
  <c r="N299" i="20" s="1"/>
  <c r="M300" i="20"/>
  <c r="N300" i="20" s="1"/>
  <c r="M340" i="20"/>
  <c r="N340" i="20" s="1"/>
  <c r="M341" i="20"/>
  <c r="M342" i="20"/>
  <c r="M343" i="20"/>
  <c r="M344" i="20"/>
  <c r="N344" i="20" s="1"/>
  <c r="M761" i="20"/>
  <c r="M762" i="20"/>
  <c r="N762" i="20" s="1"/>
  <c r="M763" i="20"/>
  <c r="N763" i="20" s="1"/>
  <c r="M764" i="20"/>
  <c r="N764" i="20" s="1"/>
  <c r="M765" i="20"/>
  <c r="M1745" i="20"/>
  <c r="N1745" i="20" s="1"/>
  <c r="M1746" i="20"/>
  <c r="N1746" i="20" s="1"/>
  <c r="M1747" i="20"/>
  <c r="N1747" i="20" s="1"/>
  <c r="M1231" i="20"/>
  <c r="N1231" i="20" s="1"/>
  <c r="M1232" i="20"/>
  <c r="N1232" i="20" s="1"/>
  <c r="M1233" i="20"/>
  <c r="N1233" i="20" s="1"/>
  <c r="M1234" i="20"/>
  <c r="N1234" i="20" s="1"/>
  <c r="M1235" i="20"/>
  <c r="N1235" i="20" s="1"/>
  <c r="M1389" i="20"/>
  <c r="N1389" i="20" s="1"/>
  <c r="M1390" i="20"/>
  <c r="N1390" i="20" s="1"/>
  <c r="M1391" i="20"/>
  <c r="N1391" i="20" s="1"/>
  <c r="M421" i="20"/>
  <c r="N421" i="20" s="1"/>
  <c r="M422" i="20"/>
  <c r="N422" i="20" s="1"/>
  <c r="M423" i="20"/>
  <c r="M424" i="20"/>
  <c r="N424" i="20" s="1"/>
  <c r="M425" i="20"/>
  <c r="M426" i="20"/>
  <c r="M1148" i="20"/>
  <c r="M1149" i="20"/>
  <c r="M1150" i="20"/>
  <c r="M1151" i="20"/>
  <c r="M507" i="20"/>
  <c r="N507" i="20" s="1"/>
  <c r="M645" i="20"/>
  <c r="N645" i="20" s="1"/>
  <c r="M2022" i="20"/>
  <c r="N2022" i="20" s="1"/>
  <c r="M2023" i="20"/>
  <c r="N2023" i="20" s="1"/>
  <c r="M2019" i="20"/>
  <c r="N2019" i="20" s="1"/>
  <c r="M1381" i="20"/>
  <c r="N1381" i="20" s="1"/>
  <c r="M1382" i="20"/>
  <c r="N1382" i="20" s="1"/>
  <c r="M1383" i="20"/>
  <c r="N1383" i="20" s="1"/>
  <c r="M1384" i="20"/>
  <c r="N1384" i="20" s="1"/>
  <c r="M1385" i="20"/>
  <c r="N1385" i="20" s="1"/>
  <c r="M747" i="20"/>
  <c r="N747" i="20" s="1"/>
  <c r="M2068" i="20"/>
  <c r="N2068" i="20" s="1"/>
  <c r="M2069" i="20"/>
  <c r="N2069" i="20" s="1"/>
  <c r="M2070" i="20"/>
  <c r="N2070" i="20" s="1"/>
  <c r="M2071" i="20"/>
  <c r="M2072" i="20"/>
  <c r="N2072" i="20" s="1"/>
  <c r="M1130" i="20"/>
  <c r="M1131" i="20"/>
  <c r="N1131" i="20" s="1"/>
  <c r="M1132" i="20"/>
  <c r="M1133" i="20"/>
  <c r="M1134" i="20"/>
  <c r="M48" i="20"/>
  <c r="N48" i="20" s="1"/>
  <c r="M49" i="20"/>
  <c r="M50" i="20"/>
  <c r="N50" i="20" s="1"/>
  <c r="M51" i="20"/>
  <c r="N51" i="20" s="1"/>
  <c r="M52" i="20"/>
  <c r="N52" i="20" s="1"/>
  <c r="M53" i="20"/>
  <c r="N53" i="20" s="1"/>
  <c r="M1528" i="20"/>
  <c r="N1528" i="20" s="1"/>
  <c r="M1220" i="20"/>
  <c r="N1220" i="20" s="1"/>
  <c r="M1221" i="20"/>
  <c r="N1221" i="20" s="1"/>
  <c r="M834" i="20"/>
  <c r="N834" i="20" s="1"/>
  <c r="M835" i="20"/>
  <c r="N835" i="20" s="1"/>
  <c r="M836" i="20"/>
  <c r="N836" i="20" s="1"/>
  <c r="M837" i="20"/>
  <c r="N837" i="20" s="1"/>
  <c r="M838" i="20"/>
  <c r="N838" i="20" s="1"/>
  <c r="M1814" i="20"/>
  <c r="N1814" i="20" s="1"/>
  <c r="M1815" i="20"/>
  <c r="M1816" i="20"/>
  <c r="M1817" i="20"/>
  <c r="M1818" i="20"/>
  <c r="N1818" i="20" s="1"/>
  <c r="M1614" i="20"/>
  <c r="M1243" i="20"/>
  <c r="M1244" i="20"/>
  <c r="M1245" i="20"/>
  <c r="M1246" i="20"/>
  <c r="M1247" i="20"/>
  <c r="M1691" i="20"/>
  <c r="M1692" i="20"/>
  <c r="N1692" i="20" s="1"/>
  <c r="M1693" i="20"/>
  <c r="M1694" i="20"/>
  <c r="N1694" i="20" s="1"/>
  <c r="M1695" i="20"/>
  <c r="N1695" i="20" s="1"/>
  <c r="M1483" i="20"/>
  <c r="N1483" i="20" s="1"/>
  <c r="M1484" i="20"/>
  <c r="N1484" i="20" s="1"/>
  <c r="M1485" i="20"/>
  <c r="N1485" i="20" s="1"/>
  <c r="M1486" i="20"/>
  <c r="N1486" i="20" s="1"/>
  <c r="M1487" i="20"/>
  <c r="N1487" i="20" s="1"/>
  <c r="M923" i="20"/>
  <c r="N923" i="20" s="1"/>
  <c r="M1223" i="20"/>
  <c r="N1223" i="20" s="1"/>
  <c r="M2156" i="20"/>
  <c r="M2157" i="20"/>
  <c r="N2157" i="20" s="1"/>
  <c r="M2158" i="20"/>
  <c r="M2159" i="20"/>
  <c r="N2159" i="20" s="1"/>
  <c r="M948" i="20"/>
  <c r="N948" i="20" s="1"/>
  <c r="M949" i="20"/>
  <c r="N949" i="20" s="1"/>
  <c r="M950" i="20"/>
  <c r="M1463" i="20"/>
  <c r="N1463" i="20" s="1"/>
  <c r="M140" i="20"/>
  <c r="N140" i="20" s="1"/>
  <c r="M141" i="20"/>
  <c r="N141" i="20" s="1"/>
  <c r="M142" i="20"/>
  <c r="N142" i="20" s="1"/>
  <c r="M143" i="20"/>
  <c r="N143" i="20" s="1"/>
  <c r="M144" i="20"/>
  <c r="N144" i="20" s="1"/>
  <c r="M145" i="20"/>
  <c r="N145" i="20" s="1"/>
  <c r="M1592" i="20"/>
  <c r="N1592" i="20" s="1"/>
  <c r="M1593" i="20"/>
  <c r="N1593" i="20" s="1"/>
  <c r="M1594" i="20"/>
  <c r="N1594" i="20" s="1"/>
  <c r="M316" i="20"/>
  <c r="N316" i="20" s="1"/>
  <c r="M317" i="20"/>
  <c r="N317" i="20" s="1"/>
  <c r="M318" i="20"/>
  <c r="N318" i="20" s="1"/>
  <c r="M319" i="20"/>
  <c r="N319" i="20" s="1"/>
  <c r="M320" i="20"/>
  <c r="N320" i="20" s="1"/>
  <c r="M1501" i="20"/>
  <c r="M122" i="20"/>
  <c r="M123" i="20"/>
  <c r="M124" i="20"/>
  <c r="N124" i="20" s="1"/>
  <c r="M159" i="20"/>
  <c r="M676" i="20"/>
  <c r="N676" i="20" s="1"/>
  <c r="M677" i="20"/>
  <c r="N677" i="20" s="1"/>
  <c r="M678" i="20"/>
  <c r="N678" i="20" s="1"/>
  <c r="M679" i="20"/>
  <c r="M535" i="20"/>
  <c r="M536" i="20"/>
  <c r="M537" i="20"/>
  <c r="M538" i="20"/>
  <c r="M1308" i="20"/>
  <c r="N1308" i="20" s="1"/>
  <c r="M81" i="20"/>
  <c r="N81" i="20" s="1"/>
  <c r="M82" i="20"/>
  <c r="N82" i="20" s="1"/>
  <c r="M83" i="20"/>
  <c r="N83" i="20" s="1"/>
  <c r="M84" i="20"/>
  <c r="N84" i="20" s="1"/>
  <c r="M85" i="20"/>
  <c r="N85" i="20" s="1"/>
  <c r="M214" i="20"/>
  <c r="N214" i="20" s="1"/>
  <c r="M553" i="20"/>
  <c r="N553" i="20" s="1"/>
  <c r="M554" i="20"/>
  <c r="N554" i="20" s="1"/>
  <c r="M555" i="20"/>
  <c r="M556" i="20"/>
  <c r="M557" i="20"/>
  <c r="M473" i="20"/>
  <c r="N473" i="20" s="1"/>
  <c r="M474" i="20"/>
  <c r="N474" i="20" s="1"/>
  <c r="M1658" i="20"/>
  <c r="N1658" i="20" s="1"/>
  <c r="M1659" i="20"/>
  <c r="N1659" i="20" s="1"/>
  <c r="M1660" i="20"/>
  <c r="N1660" i="20" s="1"/>
  <c r="M1661" i="20"/>
  <c r="N1661" i="20" s="1"/>
  <c r="M1677" i="20"/>
  <c r="N1677" i="20" s="1"/>
  <c r="M1678" i="20"/>
  <c r="N1678" i="20" s="1"/>
  <c r="M1679" i="20"/>
  <c r="N1679" i="20" s="1"/>
  <c r="M1680" i="20"/>
  <c r="N1680" i="20" s="1"/>
  <c r="M1540" i="20"/>
  <c r="N1540" i="20" s="1"/>
  <c r="M1541" i="20"/>
  <c r="N1541" i="20" s="1"/>
  <c r="M1542" i="20"/>
  <c r="N1542" i="20" s="1"/>
  <c r="M1543" i="20"/>
  <c r="N1543" i="20" s="1"/>
  <c r="M1544" i="20"/>
  <c r="N1544" i="20" s="1"/>
  <c r="M43" i="20"/>
  <c r="N43" i="20" s="1"/>
  <c r="M44" i="20"/>
  <c r="N44" i="20" s="1"/>
  <c r="M1453" i="20"/>
  <c r="N1453" i="20" s="1"/>
  <c r="M1454" i="20"/>
  <c r="N1454" i="20" s="1"/>
  <c r="M1455" i="20"/>
  <c r="M1456" i="20"/>
  <c r="N1456" i="20" s="1"/>
  <c r="M1457" i="20"/>
  <c r="M390" i="20"/>
  <c r="N390" i="20" s="1"/>
  <c r="M391" i="20"/>
  <c r="N391" i="20" s="1"/>
  <c r="M392" i="20"/>
  <c r="M393" i="20"/>
  <c r="M394" i="20"/>
  <c r="M89" i="20"/>
  <c r="M90" i="20"/>
  <c r="M91" i="20"/>
  <c r="N91" i="20" s="1"/>
  <c r="M92" i="20"/>
  <c r="N92" i="20" s="1"/>
  <c r="M93" i="20"/>
  <c r="M646" i="20"/>
  <c r="N646" i="20" s="1"/>
  <c r="M647" i="20"/>
  <c r="N647" i="20" s="1"/>
  <c r="M648" i="20"/>
  <c r="N648" i="20" s="1"/>
  <c r="M1343" i="20"/>
  <c r="N1343" i="20" s="1"/>
  <c r="M1344" i="20"/>
  <c r="N1344" i="20" s="1"/>
  <c r="M1345" i="20"/>
  <c r="N1345" i="20" s="1"/>
  <c r="M1346" i="20"/>
  <c r="N1346" i="20" s="1"/>
  <c r="M1059" i="20"/>
  <c r="N1059" i="20" s="1"/>
  <c r="M1060" i="20"/>
  <c r="N1060" i="20" s="1"/>
  <c r="M1061" i="20"/>
  <c r="M1062" i="20"/>
  <c r="M1063" i="20"/>
  <c r="M167" i="20"/>
  <c r="N167" i="20" s="1"/>
  <c r="M168" i="20"/>
  <c r="M1139" i="20"/>
  <c r="N1139" i="20" s="1"/>
  <c r="M1140" i="20"/>
  <c r="N1140" i="20" s="1"/>
  <c r="M1141" i="20"/>
  <c r="N1141" i="20" s="1"/>
  <c r="M1142" i="20"/>
  <c r="N1142" i="20" s="1"/>
  <c r="M1143" i="20"/>
  <c r="N1143" i="20" s="1"/>
  <c r="M1708" i="20"/>
  <c r="N1708" i="20" s="1"/>
  <c r="M1709" i="20"/>
  <c r="N1709" i="20" s="1"/>
  <c r="M1710" i="20"/>
  <c r="N1710" i="20" s="1"/>
  <c r="M1711" i="20"/>
  <c r="N1711" i="20" s="1"/>
  <c r="M1712" i="20"/>
  <c r="M1529" i="20"/>
  <c r="N1529" i="20" s="1"/>
  <c r="M1530" i="20"/>
  <c r="N1530" i="20" s="1"/>
  <c r="M1531" i="20"/>
  <c r="N1531" i="20" s="1"/>
  <c r="M1532" i="20"/>
  <c r="N1532" i="20" s="1"/>
  <c r="M1533" i="20"/>
  <c r="N1533" i="20" s="1"/>
  <c r="M750" i="20"/>
  <c r="N750" i="20" s="1"/>
  <c r="M751" i="20"/>
  <c r="N751" i="20" s="1"/>
  <c r="M752" i="20"/>
  <c r="M1278" i="20"/>
  <c r="M2027" i="20"/>
  <c r="M54" i="20"/>
  <c r="N54" i="20" s="1"/>
  <c r="M55" i="20"/>
  <c r="M56" i="20"/>
  <c r="N56" i="20" s="1"/>
  <c r="M57" i="20"/>
  <c r="N57" i="20" s="1"/>
  <c r="M413" i="20"/>
  <c r="N413" i="20" s="1"/>
  <c r="M414" i="20"/>
  <c r="N414" i="20" s="1"/>
  <c r="M415" i="20"/>
  <c r="N415" i="20" s="1"/>
  <c r="M416" i="20"/>
  <c r="N416" i="20" s="1"/>
  <c r="M417" i="20"/>
  <c r="M97" i="20"/>
  <c r="M2006" i="20"/>
  <c r="N2006" i="20" s="1"/>
  <c r="M718" i="20"/>
  <c r="N718" i="20" s="1"/>
  <c r="M1586" i="20"/>
  <c r="N1586" i="20" s="1"/>
  <c r="M1587" i="20"/>
  <c r="N1587" i="20" s="1"/>
  <c r="M2120" i="20"/>
  <c r="N2120" i="20" s="1"/>
  <c r="M2121" i="20"/>
  <c r="N2121" i="20" s="1"/>
  <c r="M2122" i="20"/>
  <c r="N2122" i="20" s="1"/>
  <c r="M2123" i="20"/>
  <c r="N2123" i="20" s="1"/>
  <c r="M338" i="20"/>
  <c r="N338" i="20" s="1"/>
  <c r="M1185" i="20"/>
  <c r="M1186" i="20"/>
  <c r="M888" i="20"/>
  <c r="M889" i="20"/>
  <c r="N889" i="20" s="1"/>
  <c r="M465" i="20"/>
  <c r="M466" i="20"/>
  <c r="N466" i="20" s="1"/>
  <c r="M467" i="20"/>
  <c r="N467" i="20" s="1"/>
  <c r="M468" i="20"/>
  <c r="N468" i="20" s="1"/>
  <c r="M469" i="20"/>
  <c r="N469" i="20" s="1"/>
  <c r="M1129" i="20"/>
  <c r="M370" i="20"/>
  <c r="M350" i="20"/>
  <c r="N350" i="20" s="1"/>
  <c r="M1951" i="20"/>
  <c r="M1952" i="20"/>
  <c r="N1952" i="20" s="1"/>
  <c r="M1953" i="20"/>
  <c r="N1953" i="20" s="1"/>
  <c r="M1954" i="20"/>
  <c r="N1954" i="20" s="1"/>
  <c r="M705" i="20"/>
  <c r="N705" i="20" s="1"/>
  <c r="M706" i="20"/>
  <c r="N706" i="20" s="1"/>
  <c r="M707" i="20"/>
  <c r="N707" i="20" s="1"/>
  <c r="M1288" i="20"/>
  <c r="N1288" i="20" s="1"/>
  <c r="M777" i="20"/>
  <c r="N777" i="20" s="1"/>
  <c r="M778" i="20"/>
  <c r="N778" i="20" s="1"/>
  <c r="M1889" i="20"/>
  <c r="M1890" i="20"/>
  <c r="M1891" i="20"/>
  <c r="M1892" i="20"/>
  <c r="N1892" i="20" s="1"/>
  <c r="M1893" i="20"/>
  <c r="M204" i="20"/>
  <c r="M2003" i="20"/>
  <c r="N2003" i="20" s="1"/>
  <c r="M2004" i="20"/>
  <c r="N2004" i="20" s="1"/>
  <c r="M2005" i="20"/>
  <c r="N2005" i="20" s="1"/>
  <c r="M1294" i="20"/>
  <c r="N1294" i="20" s="1"/>
  <c r="M1295" i="20"/>
  <c r="N1295" i="20" s="1"/>
  <c r="M1296" i="20"/>
  <c r="N1296" i="20" s="1"/>
  <c r="M1297" i="20"/>
  <c r="N1297" i="20" s="1"/>
  <c r="M989" i="20"/>
  <c r="N989" i="20" s="1"/>
  <c r="M990" i="20"/>
  <c r="N990" i="20" s="1"/>
  <c r="M991" i="20"/>
  <c r="N991" i="20" s="1"/>
  <c r="M992" i="20"/>
  <c r="N992" i="20" s="1"/>
  <c r="M993" i="20"/>
  <c r="N993" i="20" s="1"/>
  <c r="M994" i="20"/>
  <c r="N994" i="20" s="1"/>
  <c r="M2154" i="20"/>
  <c r="N2154" i="20" s="1"/>
  <c r="M2018" i="20"/>
  <c r="N2018" i="20" s="1"/>
  <c r="M388" i="20"/>
  <c r="N388" i="20" s="1"/>
  <c r="M1188" i="20"/>
  <c r="M1189" i="20"/>
  <c r="N1189" i="20" s="1"/>
  <c r="M1190" i="20"/>
  <c r="M1197" i="20"/>
  <c r="N1197" i="20" s="1"/>
  <c r="M1198" i="20"/>
  <c r="N1198" i="20" s="1"/>
  <c r="M1199" i="20"/>
  <c r="M1200" i="20"/>
  <c r="M980" i="20"/>
  <c r="M981" i="20"/>
  <c r="M982" i="20"/>
  <c r="M983" i="20"/>
  <c r="N983" i="20" s="1"/>
  <c r="M984" i="20"/>
  <c r="N984" i="20" s="1"/>
  <c r="M176" i="20"/>
  <c r="N176" i="20" s="1"/>
  <c r="M177" i="20"/>
  <c r="N177" i="20" s="1"/>
  <c r="M976" i="20"/>
  <c r="N976" i="20" s="1"/>
  <c r="M977" i="20"/>
  <c r="N977" i="20" s="1"/>
  <c r="M2110" i="20"/>
  <c r="N2110" i="20" s="1"/>
  <c r="M2111" i="20"/>
  <c r="N2111" i="20" s="1"/>
  <c r="M2112" i="20"/>
  <c r="N2112" i="20" s="1"/>
  <c r="M2113" i="20"/>
  <c r="N2113" i="20" s="1"/>
  <c r="M2114" i="20"/>
  <c r="N2114" i="20" s="1"/>
  <c r="M687" i="20"/>
  <c r="N687" i="20" s="1"/>
  <c r="M688" i="20"/>
  <c r="M689" i="20"/>
  <c r="N689" i="20" s="1"/>
  <c r="M690" i="20"/>
  <c r="M691" i="20"/>
  <c r="N691" i="20" s="1"/>
  <c r="M1339" i="20"/>
  <c r="M1340" i="20"/>
  <c r="M1706" i="20"/>
  <c r="N1706" i="20" s="1"/>
  <c r="M1707" i="20"/>
  <c r="N1707" i="20" s="1"/>
  <c r="M2076" i="20"/>
  <c r="N2076" i="20" s="1"/>
  <c r="M2077" i="20"/>
  <c r="N2077" i="20" s="1"/>
  <c r="M2078" i="20"/>
  <c r="N2078" i="20" s="1"/>
  <c r="M2079" i="20"/>
  <c r="N2079" i="20" s="1"/>
  <c r="M2080" i="20"/>
  <c r="N2080" i="20" s="1"/>
  <c r="M2081" i="20"/>
  <c r="N2081" i="20" s="1"/>
  <c r="M2082" i="20"/>
  <c r="N2082" i="20" s="1"/>
  <c r="M2083" i="20"/>
  <c r="N2083" i="20" s="1"/>
  <c r="M1665" i="20"/>
  <c r="N1665" i="20" s="1"/>
  <c r="M1666" i="20"/>
  <c r="N1666" i="20" s="1"/>
  <c r="M1667" i="20"/>
  <c r="N1667" i="20" s="1"/>
  <c r="M1668" i="20"/>
  <c r="N1668" i="20" s="1"/>
  <c r="M1669" i="20"/>
  <c r="N1669" i="20" s="1"/>
  <c r="M1670" i="20"/>
  <c r="N1670" i="20" s="1"/>
  <c r="M1671" i="20"/>
  <c r="M1672" i="20"/>
  <c r="M1673" i="20"/>
  <c r="M935" i="20"/>
  <c r="N935" i="20" s="1"/>
  <c r="M936" i="20"/>
  <c r="M937" i="20"/>
  <c r="M938" i="20"/>
  <c r="N938" i="20" s="1"/>
  <c r="M865" i="20"/>
  <c r="N865" i="20" s="1"/>
  <c r="M866" i="20"/>
  <c r="N866" i="20" s="1"/>
  <c r="M867" i="20"/>
  <c r="N867" i="20" s="1"/>
  <c r="M868" i="20"/>
  <c r="N868" i="20" s="1"/>
  <c r="M869" i="20"/>
  <c r="N869" i="20" s="1"/>
  <c r="M117" i="20"/>
  <c r="M226" i="20"/>
  <c r="N226" i="20" s="1"/>
  <c r="M227" i="20"/>
  <c r="N227" i="20" s="1"/>
  <c r="M228" i="20"/>
  <c r="N228" i="20" s="1"/>
  <c r="M882" i="20"/>
  <c r="M883" i="20"/>
  <c r="N883" i="20" s="1"/>
  <c r="M884" i="20"/>
  <c r="M885" i="20"/>
  <c r="M1760" i="20"/>
  <c r="N1760" i="20" s="1"/>
  <c r="M1761" i="20"/>
  <c r="N1761" i="20" s="1"/>
  <c r="M1762" i="20"/>
  <c r="M1578" i="20"/>
  <c r="M1579" i="20"/>
  <c r="M1580" i="20"/>
  <c r="N1580" i="20" s="1"/>
  <c r="M1581" i="20"/>
  <c r="N1581" i="20" s="1"/>
  <c r="M649" i="20"/>
  <c r="N649" i="20" s="1"/>
  <c r="M650" i="20"/>
  <c r="N650" i="20" s="1"/>
  <c r="M651" i="20"/>
  <c r="N651" i="20" s="1"/>
  <c r="M652" i="20"/>
  <c r="N652" i="20" s="1"/>
  <c r="M653" i="20"/>
  <c r="N653" i="20" s="1"/>
  <c r="M372" i="20"/>
  <c r="N372" i="20" s="1"/>
  <c r="M259" i="20"/>
  <c r="N259" i="20" s="1"/>
  <c r="M260" i="20"/>
  <c r="N260" i="20" s="1"/>
  <c r="M261" i="20"/>
  <c r="N261" i="20" s="1"/>
  <c r="M262" i="20"/>
  <c r="N262" i="20" s="1"/>
  <c r="M1095" i="20"/>
  <c r="N1095" i="20" s="1"/>
  <c r="M1096" i="20"/>
  <c r="N1096" i="20" s="1"/>
  <c r="M1097" i="20"/>
  <c r="N1097" i="20" s="1"/>
  <c r="M1178" i="20"/>
  <c r="N1178" i="20" s="1"/>
  <c r="M1475" i="20"/>
  <c r="N1475" i="20" s="1"/>
  <c r="M1338" i="20"/>
  <c r="N1338" i="20" s="1"/>
  <c r="M1050" i="20"/>
  <c r="N1050" i="20" s="1"/>
  <c r="M1051" i="20"/>
  <c r="M1052" i="20"/>
  <c r="M1053" i="20"/>
  <c r="M1054" i="20"/>
  <c r="M1741" i="20"/>
  <c r="N1741" i="20" s="1"/>
  <c r="M1742" i="20"/>
  <c r="M1743" i="20"/>
  <c r="M1101" i="20"/>
  <c r="M1102" i="20"/>
  <c r="M1103" i="20"/>
  <c r="M1104" i="20"/>
  <c r="M1869" i="20"/>
  <c r="N1869" i="20" s="1"/>
  <c r="M1374" i="20"/>
  <c r="M1375" i="20"/>
  <c r="N1375" i="20" s="1"/>
  <c r="M1031" i="20"/>
  <c r="N1031" i="20" s="1"/>
  <c r="M1032" i="20"/>
  <c r="N1032" i="20" s="1"/>
  <c r="M1033" i="20"/>
  <c r="N1033" i="20" s="1"/>
  <c r="M1870" i="20"/>
  <c r="N1870" i="20" s="1"/>
  <c r="M880" i="20"/>
  <c r="N880" i="20" s="1"/>
  <c r="M1595" i="20"/>
  <c r="N1595" i="20" s="1"/>
  <c r="M1376" i="20"/>
  <c r="N1376" i="20" s="1"/>
  <c r="M587" i="20"/>
  <c r="N587" i="20" s="1"/>
  <c r="M1596" i="20"/>
  <c r="M1377" i="20"/>
  <c r="N1377" i="20" s="1"/>
  <c r="M877" i="20"/>
  <c r="M588" i="20"/>
  <c r="N588" i="20" s="1"/>
  <c r="M1272" i="20"/>
  <c r="N1272" i="20" s="1"/>
  <c r="M2035" i="20"/>
  <c r="N2035" i="20" s="1"/>
  <c r="M589" i="20"/>
  <c r="N589" i="20" s="1"/>
  <c r="M1378" i="20"/>
  <c r="N1378" i="20" s="1"/>
  <c r="M590" i="20"/>
  <c r="N590" i="20" s="1"/>
  <c r="M878" i="20"/>
  <c r="N878" i="20" s="1"/>
  <c r="M591" i="20"/>
  <c r="N591" i="20" s="1"/>
  <c r="M2036" i="20"/>
  <c r="N2036" i="20" s="1"/>
  <c r="M1393" i="20"/>
  <c r="N1393" i="20" s="1"/>
  <c r="M1394" i="20"/>
  <c r="N1394" i="20" s="1"/>
  <c r="M2037" i="20"/>
  <c r="N2037" i="20" s="1"/>
  <c r="M1862" i="20"/>
  <c r="N1862" i="20" s="1"/>
  <c r="M1373" i="20"/>
  <c r="N1373" i="20" s="1"/>
  <c r="M1863" i="20"/>
  <c r="N1863" i="20" s="1"/>
  <c r="M307" i="20"/>
  <c r="N307" i="20" s="1"/>
  <c r="M39" i="20"/>
  <c r="N39" i="20" s="1"/>
  <c r="M2038" i="20"/>
  <c r="N2038" i="20" s="1"/>
  <c r="M40" i="20"/>
  <c r="N40" i="20" s="1"/>
  <c r="M25" i="20"/>
  <c r="M41" i="20"/>
  <c r="N41" i="20" s="1"/>
  <c r="M2039" i="20"/>
  <c r="M26" i="20"/>
  <c r="M27" i="20"/>
  <c r="M1040" i="20"/>
  <c r="N1040" i="20" s="1"/>
  <c r="M1041" i="20"/>
  <c r="N1041" i="20" s="1"/>
  <c r="M1107" i="20"/>
  <c r="N1107" i="20" s="1"/>
  <c r="M1042" i="20"/>
  <c r="M1043" i="20"/>
  <c r="N1043" i="20" s="1"/>
  <c r="M545" i="20"/>
  <c r="N545" i="20" s="1"/>
  <c r="M682" i="20"/>
  <c r="N682" i="20" s="1"/>
  <c r="M683" i="20"/>
  <c r="M1901" i="20"/>
  <c r="N1901" i="20" s="1"/>
  <c r="M1845" i="20"/>
  <c r="M1846" i="20"/>
  <c r="N1846" i="20" s="1"/>
  <c r="M1552" i="20"/>
  <c r="N1552" i="20" s="1"/>
  <c r="M802" i="20"/>
  <c r="N802" i="20" s="1"/>
  <c r="M1902" i="20"/>
  <c r="N1902" i="20" s="1"/>
  <c r="M1847" i="20"/>
  <c r="N1847" i="20" s="1"/>
  <c r="M1903" i="20"/>
  <c r="M1516" i="20"/>
  <c r="N1516" i="20" s="1"/>
  <c r="M1904" i="20"/>
  <c r="M1905" i="20"/>
  <c r="M1906" i="20"/>
  <c r="M1480" i="20"/>
  <c r="N1480" i="20" s="1"/>
  <c r="M1848" i="20"/>
  <c r="M1155" i="20"/>
  <c r="N1155" i="20" s="1"/>
  <c r="M1651" i="20"/>
  <c r="N1651" i="20" s="1"/>
  <c r="M137" i="20"/>
  <c r="N137" i="20" s="1"/>
  <c r="M630" i="20"/>
  <c r="N630" i="20" s="1"/>
  <c r="M334" i="20"/>
  <c r="N334" i="20" s="1"/>
  <c r="M335" i="20"/>
  <c r="N335" i="20" s="1"/>
  <c r="M738" i="20"/>
  <c r="N738" i="20" s="1"/>
  <c r="M2040" i="20"/>
  <c r="N2040" i="20" s="1"/>
  <c r="M1652" i="20"/>
  <c r="N1652" i="20" s="1"/>
  <c r="M2056" i="20"/>
  <c r="N2056" i="20" s="1"/>
  <c r="M2041" i="20"/>
  <c r="N2041" i="20" s="1"/>
  <c r="M1914" i="20"/>
  <c r="N1914" i="20" s="1"/>
  <c r="M2057" i="20"/>
  <c r="N2057" i="20" s="1"/>
  <c r="M1727" i="20"/>
  <c r="N1727" i="20" s="1"/>
  <c r="M1915" i="20"/>
  <c r="N1915" i="20" s="1"/>
  <c r="M1728" i="20"/>
  <c r="N1728" i="20" s="1"/>
  <c r="M398" i="20"/>
  <c r="N398" i="20" s="1"/>
  <c r="M1849" i="20"/>
  <c r="M1729" i="20"/>
  <c r="N1729" i="20" s="1"/>
  <c r="M399" i="20"/>
  <c r="M1730" i="20"/>
  <c r="N1730" i="20" s="1"/>
  <c r="M874" i="20"/>
  <c r="N874" i="20" s="1"/>
  <c r="M71" i="20"/>
  <c r="M400" i="20"/>
  <c r="M101" i="20"/>
  <c r="M2162" i="20"/>
  <c r="N2162" i="20" s="1"/>
  <c r="M503" i="20"/>
  <c r="M401" i="20"/>
  <c r="N401" i="20" s="1"/>
  <c r="M402" i="20"/>
  <c r="N402" i="20" s="1"/>
  <c r="M1850" i="20"/>
  <c r="N1850" i="20" s="1"/>
  <c r="M875" i="20"/>
  <c r="N875" i="20" s="1"/>
  <c r="M504" i="20"/>
  <c r="N504" i="20" s="1"/>
  <c r="M2146" i="20"/>
  <c r="N2146" i="20" s="1"/>
  <c r="M1044" i="20"/>
  <c r="N1044" i="20" s="1"/>
  <c r="M2060" i="20"/>
  <c r="N2060" i="20" s="1"/>
  <c r="M1476" i="20"/>
  <c r="N1476" i="20" s="1"/>
  <c r="M1549" i="20"/>
  <c r="N1549" i="20" s="1"/>
  <c r="M2061" i="20"/>
  <c r="N2061" i="20" s="1"/>
  <c r="M1034" i="20"/>
  <c r="N1034" i="20" s="1"/>
  <c r="M2062" i="20"/>
  <c r="M2063" i="20"/>
  <c r="N2063" i="20" s="1"/>
  <c r="M1035" i="20"/>
  <c r="M2064" i="20"/>
  <c r="N2064" i="20" s="1"/>
  <c r="M2163" i="20"/>
  <c r="M1993" i="20"/>
  <c r="M2147" i="20"/>
  <c r="N2147" i="20" s="1"/>
  <c r="M1620" i="20"/>
  <c r="N1620" i="20" s="1"/>
  <c r="M1994" i="20"/>
  <c r="N1994" i="20" s="1"/>
  <c r="M1522" i="20"/>
  <c r="N1522" i="20" s="1"/>
  <c r="M1995" i="20"/>
  <c r="M1996" i="20"/>
  <c r="N1996" i="20" s="1"/>
  <c r="M1997" i="20"/>
  <c r="N1997" i="20" s="1"/>
  <c r="M2148" i="20"/>
  <c r="N2148" i="20" s="1"/>
  <c r="M2051" i="20"/>
  <c r="N2051" i="20" s="1"/>
  <c r="M1998" i="20"/>
  <c r="N1998" i="20" s="1"/>
  <c r="M2052" i="20"/>
  <c r="N2052" i="20" s="1"/>
  <c r="M1354" i="20"/>
  <c r="N1354" i="20" s="1"/>
  <c r="M1783" i="20"/>
  <c r="N1783" i="20" s="1"/>
  <c r="M2053" i="20"/>
  <c r="N2053" i="20" s="1"/>
  <c r="M644" i="20"/>
  <c r="N644" i="20" s="1"/>
  <c r="M11" i="20"/>
  <c r="N11" i="20" s="1"/>
  <c r="M12" i="20"/>
  <c r="M13" i="20"/>
  <c r="M1784" i="20"/>
  <c r="M1717" i="20"/>
  <c r="N1717" i="20" s="1"/>
  <c r="M14" i="20"/>
  <c r="M1785" i="20"/>
  <c r="N1785" i="20" s="1"/>
  <c r="M15" i="20"/>
  <c r="N15" i="20" s="1"/>
  <c r="M16" i="20"/>
  <c r="N16" i="20" s="1"/>
  <c r="M215" i="20"/>
  <c r="N215" i="20" s="1"/>
  <c r="M455" i="20"/>
  <c r="N455" i="20" s="1"/>
  <c r="M216" i="20"/>
  <c r="N216" i="20" s="1"/>
  <c r="M456" i="20"/>
  <c r="N456" i="20" s="1"/>
  <c r="M1072" i="20"/>
  <c r="N1072" i="20" s="1"/>
  <c r="M1073" i="20"/>
  <c r="N1073" i="20" s="1"/>
  <c r="M1325" i="20"/>
  <c r="N1325" i="20" s="1"/>
  <c r="M1074" i="20"/>
  <c r="N1074" i="20" s="1"/>
  <c r="M1075" i="20"/>
  <c r="N1075" i="20" s="1"/>
  <c r="M1326" i="20"/>
  <c r="N1326" i="20" s="1"/>
  <c r="M1076" i="20"/>
  <c r="N1076" i="20" s="1"/>
  <c r="M457" i="20"/>
  <c r="N457" i="20" s="1"/>
  <c r="M1077" i="20"/>
  <c r="N1077" i="20" s="1"/>
  <c r="M1191" i="20"/>
  <c r="N1191" i="20" s="1"/>
  <c r="M1192" i="20"/>
  <c r="M1873" i="20"/>
  <c r="M458" i="20"/>
  <c r="M1327" i="20"/>
  <c r="N1327" i="20" s="1"/>
  <c r="M713" i="20"/>
  <c r="N713" i="20" s="1"/>
  <c r="M714" i="20"/>
  <c r="M1328" i="20"/>
  <c r="N1328" i="20" s="1"/>
  <c r="M715" i="20"/>
  <c r="N715" i="20" s="1"/>
  <c r="M1329" i="20"/>
  <c r="N1329" i="20" s="1"/>
  <c r="M1014" i="20"/>
  <c r="M1262" i="20"/>
  <c r="M1263" i="20"/>
  <c r="N1263" i="20" s="1"/>
  <c r="M346" i="20"/>
  <c r="N346" i="20" s="1"/>
  <c r="M459" i="20"/>
  <c r="N459" i="20" s="1"/>
  <c r="M1264" i="20"/>
  <c r="N1264" i="20" s="1"/>
  <c r="M460" i="20"/>
  <c r="N460" i="20" s="1"/>
  <c r="M1265" i="20"/>
  <c r="N1265" i="20" s="1"/>
  <c r="M1266" i="20"/>
  <c r="N1266" i="20" s="1"/>
  <c r="M1439" i="20"/>
  <c r="N1439" i="20" s="1"/>
  <c r="M1267" i="20"/>
  <c r="N1267" i="20" s="1"/>
  <c r="M1440" i="20"/>
  <c r="N1440" i="20" s="1"/>
  <c r="M1441" i="20"/>
  <c r="N1441" i="20" s="1"/>
  <c r="M1442" i="20"/>
  <c r="M1443" i="20"/>
  <c r="M1037" i="20"/>
  <c r="M789" i="20"/>
  <c r="N789" i="20" s="1"/>
  <c r="M1898" i="20"/>
  <c r="M1629" i="20"/>
  <c r="M1007" i="20"/>
  <c r="M1718" i="20"/>
  <c r="N1718" i="20" s="1"/>
  <c r="M358" i="20"/>
  <c r="N358" i="20" s="1"/>
  <c r="M2021" i="20"/>
  <c r="N2021" i="20" s="1"/>
  <c r="M1400" i="20"/>
  <c r="N1400" i="20" s="1"/>
  <c r="M1194" i="20"/>
  <c r="N1194" i="20" s="1"/>
  <c r="M359" i="20"/>
  <c r="N359" i="20" s="1"/>
  <c r="M1317" i="20"/>
  <c r="N1317" i="20" s="1"/>
  <c r="M440" i="20"/>
  <c r="N440" i="20" s="1"/>
  <c r="M613" i="20"/>
  <c r="N613" i="20" s="1"/>
  <c r="M961" i="20"/>
  <c r="N961" i="20" s="1"/>
  <c r="M441" i="20"/>
  <c r="N441" i="20" s="1"/>
  <c r="M1318" i="20"/>
  <c r="N1318" i="20" s="1"/>
  <c r="M1958" i="20"/>
  <c r="N1958" i="20" s="1"/>
  <c r="M360" i="20"/>
  <c r="N360" i="20" s="1"/>
  <c r="M962" i="20"/>
  <c r="N962" i="20" s="1"/>
  <c r="M1319" i="20"/>
  <c r="M442" i="20"/>
  <c r="N442" i="20" s="1"/>
  <c r="M614" i="20"/>
  <c r="M1320" i="20"/>
  <c r="N1320" i="20" s="1"/>
  <c r="M1008" i="20"/>
  <c r="N1008" i="20" s="1"/>
  <c r="M443" i="20"/>
  <c r="M615" i="20"/>
  <c r="M1959" i="20"/>
  <c r="M1321" i="20"/>
  <c r="N1321" i="20" s="1"/>
  <c r="M963" i="20"/>
  <c r="M1960" i="20"/>
  <c r="N1960" i="20" s="1"/>
  <c r="M1004" i="20"/>
  <c r="N1004" i="20" s="1"/>
  <c r="M616" i="20"/>
  <c r="M1009" i="20"/>
  <c r="N1009" i="20" s="1"/>
  <c r="M1252" i="20"/>
  <c r="N1252" i="20" s="1"/>
  <c r="M1961" i="20"/>
  <c r="N1961" i="20" s="1"/>
  <c r="M964" i="20"/>
  <c r="N964" i="20" s="1"/>
  <c r="M617" i="20"/>
  <c r="N617" i="20" s="1"/>
  <c r="M1253" i="20"/>
  <c r="N1253" i="20" s="1"/>
  <c r="M928" i="20"/>
  <c r="N928" i="20" s="1"/>
  <c r="M1010" i="20"/>
  <c r="N1010" i="20" s="1"/>
  <c r="M1254" i="20"/>
  <c r="N1254" i="20" s="1"/>
  <c r="M618" i="20"/>
  <c r="M1920" i="20"/>
  <c r="M1748" i="20"/>
  <c r="M1921" i="20"/>
  <c r="M1749" i="20"/>
  <c r="M965" i="20"/>
  <c r="M1933" i="20"/>
  <c r="M1922" i="20"/>
  <c r="M1750" i="20"/>
  <c r="N1750" i="20" s="1"/>
  <c r="M205" i="20"/>
  <c r="N205" i="20" s="1"/>
  <c r="M1720" i="20"/>
  <c r="N1720" i="20" s="1"/>
  <c r="M1751" i="20"/>
  <c r="N1751" i="20" s="1"/>
  <c r="M1358" i="20"/>
  <c r="N1358" i="20" s="1"/>
  <c r="M1934" i="20"/>
  <c r="N1934" i="20" s="1"/>
  <c r="M1721" i="20"/>
  <c r="N1721" i="20" s="1"/>
  <c r="M206" i="20"/>
  <c r="N206" i="20" s="1"/>
  <c r="M1359" i="20"/>
  <c r="N1359" i="20" s="1"/>
  <c r="M1775" i="20"/>
  <c r="N1775" i="20" s="1"/>
  <c r="M1402" i="20"/>
  <c r="N1402" i="20" s="1"/>
  <c r="M1360" i="20"/>
  <c r="N1360" i="20" s="1"/>
  <c r="M1923" i="20"/>
  <c r="N1923" i="20" s="1"/>
  <c r="M966" i="20"/>
  <c r="N966" i="20" s="1"/>
  <c r="M1361" i="20"/>
  <c r="M1403" i="20"/>
  <c r="N1403" i="20" s="1"/>
  <c r="M1935" i="20"/>
  <c r="M435" i="20"/>
  <c r="N435" i="20" s="1"/>
  <c r="M967" i="20"/>
  <c r="N967" i="20" s="1"/>
  <c r="M1362" i="20"/>
  <c r="N1362" i="20" s="1"/>
  <c r="M1776" i="20"/>
  <c r="N1776" i="20" s="1"/>
  <c r="M138" i="20"/>
  <c r="M1722" i="20"/>
  <c r="M1404" i="20"/>
  <c r="M1936" i="20"/>
  <c r="N1936" i="20" s="1"/>
  <c r="M1924" i="20"/>
  <c r="M1777" i="20"/>
  <c r="N1777" i="20" s="1"/>
  <c r="M1723" i="20"/>
  <c r="M1405" i="20"/>
  <c r="M1937" i="20"/>
  <c r="N1937" i="20" s="1"/>
  <c r="M968" i="20"/>
  <c r="N968" i="20" s="1"/>
  <c r="M2093" i="20"/>
  <c r="N2093" i="20" s="1"/>
  <c r="M1778" i="20"/>
  <c r="N1778" i="20" s="1"/>
  <c r="M386" i="20"/>
  <c r="N386" i="20" s="1"/>
  <c r="M1406" i="20"/>
  <c r="N1406" i="20" s="1"/>
  <c r="M929" i="20"/>
  <c r="N929" i="20" s="1"/>
  <c r="M1779" i="20"/>
  <c r="M1925" i="20"/>
  <c r="M1987" i="20"/>
  <c r="N1987" i="20" s="1"/>
  <c r="M1407" i="20"/>
  <c r="N1407" i="20" s="1"/>
  <c r="M1988" i="20"/>
  <c r="M79" i="20"/>
  <c r="N79" i="20" s="1"/>
  <c r="M1962" i="20"/>
  <c r="N1962" i="20" s="1"/>
  <c r="M1630" i="20"/>
  <c r="N1630" i="20" s="1"/>
  <c r="M1631" i="20"/>
  <c r="N1631" i="20" s="1"/>
  <c r="M2134" i="20"/>
  <c r="N2134" i="20" s="1"/>
  <c r="M1632" i="20"/>
  <c r="N1632" i="20" s="1"/>
  <c r="M2135" i="20"/>
  <c r="N2135" i="20" s="1"/>
  <c r="M2136" i="20"/>
  <c r="N2136" i="20" s="1"/>
  <c r="M2137" i="20"/>
  <c r="N2137" i="20" s="1"/>
  <c r="M1633" i="20"/>
  <c r="N1633" i="20" s="1"/>
  <c r="M2138" i="20"/>
  <c r="N2138" i="20" s="1"/>
  <c r="M828" i="20"/>
  <c r="M1991" i="20"/>
  <c r="N1991" i="20" s="1"/>
  <c r="M933" i="20"/>
  <c r="N933" i="20" s="1"/>
  <c r="M487" i="20"/>
  <c r="N487" i="20" s="1"/>
  <c r="M1842" i="20"/>
  <c r="N1842" i="20" s="1"/>
  <c r="M488" i="20"/>
  <c r="N488" i="20" s="1"/>
  <c r="M1805" i="20"/>
  <c r="M1806" i="20"/>
  <c r="M489" i="20"/>
  <c r="M490" i="20"/>
  <c r="M1807" i="20"/>
  <c r="N1807" i="20" s="1"/>
  <c r="M179" i="20"/>
  <c r="N179" i="20" s="1"/>
  <c r="M1808" i="20"/>
  <c r="N1808" i="20" s="1"/>
  <c r="M1177" i="20"/>
  <c r="N1177" i="20" s="1"/>
  <c r="M1157" i="20"/>
  <c r="N1157" i="20" s="1"/>
  <c r="M180" i="20"/>
  <c r="N180" i="20" s="1"/>
  <c r="M1809" i="20"/>
  <c r="M491" i="20"/>
  <c r="N491" i="20" s="1"/>
  <c r="M181" i="20"/>
  <c r="M1810" i="20"/>
  <c r="N1810" i="20" s="1"/>
  <c r="M267" i="20"/>
  <c r="N267" i="20" s="1"/>
  <c r="M268" i="20"/>
  <c r="N268" i="20" s="1"/>
  <c r="M269" i="20"/>
  <c r="N269" i="20" s="1"/>
  <c r="M1634" i="20"/>
  <c r="N1634" i="20" s="1"/>
  <c r="M270" i="20"/>
  <c r="N270" i="20" s="1"/>
  <c r="M787" i="20"/>
  <c r="N787" i="20" s="1"/>
  <c r="M271" i="20"/>
  <c r="N271" i="20" s="1"/>
  <c r="M182" i="20"/>
  <c r="N182" i="20" s="1"/>
  <c r="M272" i="20"/>
  <c r="M788" i="20"/>
  <c r="M128" i="20"/>
  <c r="M183" i="20"/>
  <c r="N183" i="20" s="1"/>
  <c r="M273" i="20"/>
  <c r="N273" i="20" s="1"/>
  <c r="M2025" i="20"/>
  <c r="N2025" i="20" s="1"/>
  <c r="M274" i="20"/>
  <c r="N274" i="20" s="1"/>
  <c r="M1768" i="20"/>
  <c r="N1768" i="20" s="1"/>
  <c r="M246" i="20"/>
  <c r="N246" i="20" s="1"/>
  <c r="M1769" i="20"/>
  <c r="N1769" i="20" s="1"/>
  <c r="M2129" i="20"/>
  <c r="N2129" i="20" s="1"/>
  <c r="M2007" i="20"/>
  <c r="M2130" i="20"/>
  <c r="N2130" i="20" s="1"/>
  <c r="M1275" i="20"/>
  <c r="N1275" i="20" s="1"/>
  <c r="M1970" i="20"/>
  <c r="N1970" i="20" s="1"/>
  <c r="M1971" i="20"/>
  <c r="N1971" i="20" s="1"/>
  <c r="M1899" i="20"/>
  <c r="N1899" i="20" s="1"/>
  <c r="M913" i="20"/>
  <c r="N913" i="20" s="1"/>
  <c r="M1648" i="20"/>
  <c r="N1648" i="20" s="1"/>
  <c r="M790" i="20"/>
  <c r="N790" i="20" s="1"/>
  <c r="M914" i="20"/>
  <c r="N914" i="20" s="1"/>
  <c r="M1699" i="20"/>
  <c r="N1699" i="20" s="1"/>
  <c r="M1649" i="20"/>
  <c r="M1489" i="20"/>
  <c r="M1700" i="20"/>
  <c r="M791" i="20"/>
  <c r="N791" i="20" s="1"/>
  <c r="M1122" i="20"/>
  <c r="M1123" i="20"/>
  <c r="M337" i="20"/>
  <c r="N337" i="20" s="1"/>
  <c r="M2149" i="20"/>
  <c r="M1027" i="20"/>
  <c r="M785" i="20"/>
  <c r="M1028" i="20"/>
  <c r="N1028" i="20" s="1"/>
  <c r="M312" i="20"/>
  <c r="M348" i="20"/>
  <c r="N348" i="20" s="1"/>
  <c r="M496" i="20"/>
  <c r="N496" i="20" s="1"/>
  <c r="M313" i="20"/>
  <c r="N313" i="20" s="1"/>
  <c r="M954" i="20"/>
  <c r="N954" i="20" s="1"/>
  <c r="M522" i="20"/>
  <c r="N522" i="20" s="1"/>
  <c r="M523" i="20"/>
  <c r="N523" i="20" s="1"/>
  <c r="M524" i="20"/>
  <c r="N524" i="20" s="1"/>
  <c r="M479" i="20"/>
  <c r="N479" i="20" s="1"/>
  <c r="M525" i="20"/>
  <c r="N525" i="20" s="1"/>
  <c r="M1000" i="20"/>
  <c r="N1000" i="20" s="1"/>
  <c r="M104" i="20"/>
  <c r="M431" i="20"/>
  <c r="N431" i="20" s="1"/>
  <c r="M1124" i="20"/>
  <c r="M105" i="20"/>
  <c r="N105" i="20" s="1"/>
  <c r="M482" i="20"/>
  <c r="N482" i="20" s="1"/>
  <c r="M1001" i="20"/>
  <c r="M526" i="20"/>
  <c r="M432" i="20"/>
  <c r="N432" i="20" s="1"/>
  <c r="M1125" i="20"/>
  <c r="M483" i="20"/>
  <c r="N483" i="20" s="1"/>
  <c r="M2048" i="20"/>
  <c r="N2048" i="20" s="1"/>
  <c r="M355" i="20"/>
  <c r="N355" i="20" s="1"/>
  <c r="M1604" i="20"/>
  <c r="M807" i="20"/>
  <c r="N807" i="20" s="1"/>
  <c r="M808" i="20"/>
  <c r="N808" i="20" s="1"/>
  <c r="M1605" i="20"/>
  <c r="N1605" i="20" s="1"/>
  <c r="M809" i="20"/>
  <c r="M356" i="20"/>
  <c r="N356" i="20" s="1"/>
  <c r="M575" i="20"/>
  <c r="N575" i="20" s="1"/>
  <c r="M1601" i="20"/>
  <c r="N1601" i="20" s="1"/>
  <c r="M696" i="20"/>
  <c r="N696" i="20" s="1"/>
  <c r="M722" i="20"/>
  <c r="N722" i="20" s="1"/>
  <c r="M576" i="20"/>
  <c r="M1109" i="20"/>
  <c r="N1109" i="20" s="1"/>
  <c r="M723" i="20"/>
  <c r="M577" i="20"/>
  <c r="N577" i="20" s="1"/>
  <c r="M697" i="20"/>
  <c r="M1567" i="20"/>
  <c r="M925" i="20"/>
  <c r="N925" i="20" s="1"/>
  <c r="M1505" i="20"/>
  <c r="N1505" i="20" s="1"/>
  <c r="M1568" i="20"/>
  <c r="N1568" i="20" s="1"/>
  <c r="M843" i="20"/>
  <c r="N843" i="20" s="1"/>
  <c r="M1569" i="20"/>
  <c r="N1569" i="20" s="1"/>
  <c r="M1506" i="20"/>
  <c r="N1506" i="20" s="1"/>
  <c r="M1982" i="20"/>
  <c r="N1982" i="20" s="1"/>
  <c r="M1622" i="20"/>
  <c r="N1622" i="20" s="1"/>
  <c r="M844" i="20"/>
  <c r="N844" i="20" s="1"/>
  <c r="M198" i="20"/>
  <c r="N198" i="20" s="1"/>
  <c r="M1623" i="20"/>
  <c r="N1623" i="20" s="1"/>
  <c r="M199" i="20"/>
  <c r="N199" i="20" s="1"/>
  <c r="M845" i="20"/>
  <c r="N845" i="20" s="1"/>
  <c r="M794" i="20"/>
  <c r="N794" i="20" s="1"/>
  <c r="M1983" i="20"/>
  <c r="N1983" i="20" s="1"/>
  <c r="M1570" i="20"/>
  <c r="N1570" i="20" s="1"/>
  <c r="M200" i="20"/>
  <c r="M795" i="20"/>
  <c r="M846" i="20"/>
  <c r="M1674" i="20"/>
  <c r="M919" i="20"/>
  <c r="M658" i="20"/>
  <c r="N658" i="20" s="1"/>
  <c r="M1279" i="20"/>
  <c r="N1279" i="20" s="1"/>
  <c r="M1571" i="20"/>
  <c r="N1571" i="20" s="1"/>
  <c r="M562" i="20"/>
  <c r="N562" i="20" s="1"/>
  <c r="M218" i="20"/>
  <c r="N218" i="20" s="1"/>
  <c r="M280" i="20"/>
  <c r="N280" i="20" s="1"/>
  <c r="M920" i="20"/>
  <c r="N920" i="20" s="1"/>
  <c r="M798" i="20"/>
  <c r="M219" i="20"/>
  <c r="N219" i="20" s="1"/>
  <c r="M799" i="20"/>
  <c r="N799" i="20" s="1"/>
  <c r="M220" i="20"/>
  <c r="N220" i="20" s="1"/>
  <c r="M1572" i="20"/>
  <c r="N1572" i="20" s="1"/>
  <c r="M221" i="20"/>
  <c r="N221" i="20" s="1"/>
  <c r="M847" i="20"/>
  <c r="N847" i="20" s="1"/>
  <c r="M210" i="20"/>
  <c r="N210" i="20" s="1"/>
  <c r="M211" i="20"/>
  <c r="N211" i="20" s="1"/>
  <c r="M475" i="20"/>
  <c r="N475" i="20" s="1"/>
  <c r="M406" i="20"/>
  <c r="M848" i="20"/>
  <c r="M1290" i="20"/>
  <c r="M407" i="20"/>
  <c r="N407" i="20" s="1"/>
  <c r="M804" i="20"/>
  <c r="M1348" i="20"/>
  <c r="N1348" i="20" s="1"/>
  <c r="M1291" i="20"/>
  <c r="N1291" i="20" s="1"/>
  <c r="M1349" i="20"/>
  <c r="N1349" i="20" s="1"/>
  <c r="M408" i="20"/>
  <c r="N408" i="20" s="1"/>
  <c r="M110" i="20"/>
  <c r="N110" i="20" s="1"/>
  <c r="M409" i="20"/>
  <c r="N409" i="20" s="1"/>
  <c r="M113" i="20"/>
  <c r="N113" i="20" s="1"/>
  <c r="M2102" i="20"/>
  <c r="N2102" i="20" s="1"/>
  <c r="M1016" i="20"/>
  <c r="N1016" i="20" s="1"/>
  <c r="M1017" i="20"/>
  <c r="N1017" i="20" s="1"/>
  <c r="M823" i="20"/>
  <c r="N823" i="20" s="1"/>
  <c r="M1115" i="20"/>
  <c r="N1115" i="20" s="1"/>
  <c r="M1116" i="20"/>
  <c r="N1116" i="20" s="1"/>
  <c r="M2103" i="20"/>
  <c r="N2103" i="20" s="1"/>
  <c r="M1160" i="20"/>
  <c r="N1160" i="20" s="1"/>
  <c r="M1117" i="20"/>
  <c r="N1117" i="20" s="1"/>
  <c r="M1118" i="20"/>
  <c r="N1118" i="20" s="1"/>
  <c r="M32" i="20"/>
  <c r="M519" i="20"/>
  <c r="M550" i="20"/>
  <c r="M1161" i="20"/>
  <c r="N1161" i="20" s="1"/>
  <c r="M551" i="20"/>
  <c r="M33" i="20"/>
  <c r="M1162" i="20"/>
  <c r="N1162" i="20" s="1"/>
  <c r="M115" i="20"/>
  <c r="N115" i="20" s="1"/>
  <c r="M1163" i="20"/>
  <c r="M1164" i="20"/>
  <c r="M1556" i="20"/>
  <c r="M515" i="20"/>
  <c r="N515" i="20" s="1"/>
  <c r="M1557" i="20"/>
  <c r="M768" i="20"/>
  <c r="N768" i="20" s="1"/>
  <c r="M516" i="20"/>
  <c r="N516" i="20" s="1"/>
  <c r="M1119" i="20"/>
  <c r="N1119" i="20" s="1"/>
  <c r="M1941" i="20"/>
  <c r="M769" i="20"/>
  <c r="N769" i="20" s="1"/>
  <c r="M1558" i="20"/>
  <c r="N1558" i="20" s="1"/>
  <c r="M770" i="20"/>
  <c r="N770" i="20" s="1"/>
  <c r="M1559" i="20"/>
  <c r="N1559" i="20" s="1"/>
  <c r="M1560" i="20"/>
  <c r="N1560" i="20" s="1"/>
  <c r="M771" i="20"/>
  <c r="M772" i="20"/>
  <c r="N772" i="20" s="1"/>
  <c r="M898" i="20"/>
  <c r="M899" i="20"/>
  <c r="N899" i="20" s="1"/>
  <c r="M900" i="20"/>
  <c r="N900" i="20" s="1"/>
  <c r="M901" i="20"/>
  <c r="N901" i="20" s="1"/>
  <c r="M902" i="20"/>
  <c r="N902" i="20" s="1"/>
  <c r="M757" i="20"/>
  <c r="N757" i="20" s="1"/>
  <c r="M758" i="20"/>
  <c r="N758" i="20" s="1"/>
  <c r="M812" i="20"/>
  <c r="N812" i="20" s="1"/>
  <c r="M813" i="20"/>
  <c r="N813" i="20" s="1"/>
  <c r="M1100" i="20"/>
  <c r="N1100" i="20" s="1"/>
  <c r="M2009" i="20"/>
  <c r="N2009" i="20" s="1"/>
  <c r="M2010" i="20"/>
  <c r="N2010" i="20" s="1"/>
  <c r="M2011" i="20"/>
  <c r="N2011" i="20" s="1"/>
  <c r="M2012" i="20"/>
  <c r="N2012" i="20" s="1"/>
  <c r="M2013" i="20"/>
  <c r="N2013" i="20" s="1"/>
  <c r="M632" i="20"/>
  <c r="N632" i="20" s="1"/>
  <c r="M633" i="20"/>
  <c r="N633" i="20" s="1"/>
  <c r="M903" i="20"/>
  <c r="N903" i="20" s="1"/>
  <c r="M1284" i="20"/>
  <c r="N1284" i="20" s="1"/>
  <c r="M1285" i="20"/>
  <c r="N1285" i="20" s="1"/>
  <c r="M1092" i="20"/>
  <c r="M1093" i="20"/>
  <c r="N1093" i="20" s="1"/>
  <c r="M1094" i="20"/>
  <c r="M1217" i="20"/>
  <c r="M1218" i="20"/>
  <c r="N1218" i="20" s="1"/>
  <c r="M1219" i="20"/>
  <c r="M1819" i="20"/>
  <c r="M1820" i="20"/>
  <c r="N1820" i="20" s="1"/>
  <c r="M1821" i="20"/>
  <c r="M1967" i="20"/>
  <c r="N1967" i="20" s="1"/>
  <c r="M1968" i="20"/>
  <c r="N1968" i="20" s="1"/>
  <c r="M1969" i="20"/>
  <c r="N1969" i="20" s="1"/>
  <c r="M726" i="20"/>
  <c r="M727" i="20"/>
  <c r="N727" i="20" s="1"/>
  <c r="M806" i="20"/>
  <c r="N806" i="20" s="1"/>
  <c r="M596" i="20"/>
  <c r="N596" i="20" s="1"/>
  <c r="M1662" i="20"/>
  <c r="N1662" i="20" s="1"/>
  <c r="M1663" i="20"/>
  <c r="N1663" i="20" s="1"/>
  <c r="M1664" i="20"/>
  <c r="N1664" i="20" s="1"/>
  <c r="M1411" i="20"/>
  <c r="N1411" i="20" s="1"/>
  <c r="M886" i="20"/>
  <c r="N886" i="20" s="1"/>
  <c r="M1590" i="20"/>
  <c r="N1590" i="20" s="1"/>
  <c r="M1851" i="20"/>
  <c r="M1852" i="20"/>
  <c r="M1853" i="20"/>
  <c r="M1289" i="20"/>
  <c r="M9" i="20"/>
  <c r="M1045" i="20"/>
  <c r="M1046" i="20"/>
  <c r="N1046" i="20" s="1"/>
  <c r="M1047" i="20"/>
  <c r="M671" i="20"/>
  <c r="N671" i="20" s="1"/>
  <c r="M672" i="20"/>
  <c r="N672" i="20" s="1"/>
  <c r="M673" i="20"/>
  <c r="N673" i="20" s="1"/>
  <c r="M600" i="20"/>
  <c r="N600" i="20" s="1"/>
  <c r="M754" i="20"/>
  <c r="N754" i="20" s="1"/>
  <c r="M755" i="20"/>
  <c r="N755" i="20" s="1"/>
  <c r="M756" i="20"/>
  <c r="N756" i="20" s="1"/>
  <c r="M1654" i="20"/>
  <c r="N1654" i="20" s="1"/>
  <c r="M1478" i="20"/>
  <c r="N1478" i="20" s="1"/>
  <c r="M1602" i="20"/>
  <c r="N1602" i="20" s="1"/>
  <c r="M539" i="20"/>
  <c r="N539" i="20" s="1"/>
  <c r="M540" i="20"/>
  <c r="N540" i="20" s="1"/>
  <c r="M541" i="20"/>
  <c r="N541" i="20" s="1"/>
  <c r="M607" i="20"/>
  <c r="N607" i="20" s="1"/>
  <c r="M608" i="20"/>
  <c r="M609" i="20"/>
  <c r="N609" i="20" s="1"/>
  <c r="M680" i="20"/>
  <c r="M1314" i="20"/>
  <c r="N1314" i="20" s="1"/>
  <c r="M1315" i="20"/>
  <c r="N1315" i="20" s="1"/>
  <c r="M1316" i="20"/>
  <c r="N1316" i="20" s="1"/>
  <c r="M597" i="20"/>
  <c r="N597" i="20" s="1"/>
  <c r="M598" i="20"/>
  <c r="N598" i="20" s="1"/>
  <c r="M599" i="20"/>
  <c r="N599" i="20" s="1"/>
  <c r="M1786" i="20"/>
  <c r="N1786" i="20" s="1"/>
  <c r="M1787" i="20"/>
  <c r="N1787" i="20" s="1"/>
  <c r="M1788" i="20"/>
  <c r="N1788" i="20" s="1"/>
  <c r="M1417" i="20"/>
  <c r="N1417" i="20" s="1"/>
  <c r="M1418" i="20"/>
  <c r="N1418" i="20" s="1"/>
  <c r="M1419" i="20"/>
  <c r="M1420" i="20"/>
  <c r="N1420" i="20" s="1"/>
  <c r="M1421" i="20"/>
  <c r="N1421" i="20" s="1"/>
  <c r="M2031" i="20"/>
  <c r="N2031" i="20" s="1"/>
  <c r="M2032" i="20"/>
  <c r="N2032" i="20" s="1"/>
  <c r="M1020" i="20"/>
  <c r="N1020" i="20" s="1"/>
  <c r="M1854" i="20"/>
  <c r="N1854" i="20" s="1"/>
  <c r="M126" i="20"/>
  <c r="N126" i="20" s="1"/>
  <c r="M1917" i="20"/>
  <c r="M1918" i="20"/>
  <c r="M2164" i="20"/>
  <c r="M1273" i="20"/>
  <c r="M1240" i="20"/>
  <c r="N1240" i="20" s="1"/>
  <c r="M1241" i="20"/>
  <c r="N1241" i="20" s="1"/>
  <c r="M1242" i="20"/>
  <c r="N1242" i="20" s="1"/>
  <c r="M1919" i="20"/>
  <c r="N1919" i="20" s="1"/>
  <c r="M2026" i="20"/>
  <c r="N2026" i="20" s="1"/>
  <c r="M1087" i="20"/>
  <c r="N1087" i="20" s="1"/>
  <c r="M283" i="20"/>
  <c r="N283" i="20" s="1"/>
  <c r="M284" i="20"/>
  <c r="N284" i="20" s="1"/>
  <c r="M710" i="20"/>
  <c r="N710" i="20" s="1"/>
  <c r="M711" i="20"/>
  <c r="N711" i="20" s="1"/>
  <c r="M712" i="20"/>
  <c r="N712" i="20" s="1"/>
  <c r="M231" i="20"/>
  <c r="N231" i="20" s="1"/>
  <c r="M924" i="20"/>
  <c r="N924" i="20" s="1"/>
  <c r="M207" i="20"/>
  <c r="N207" i="20" s="1"/>
  <c r="M42" i="20"/>
  <c r="N42" i="20" s="1"/>
  <c r="M1369" i="20"/>
  <c r="N1369" i="20" s="1"/>
  <c r="M1370" i="20"/>
  <c r="N1370" i="20" s="1"/>
  <c r="M1371" i="20"/>
  <c r="N1371" i="20" s="1"/>
  <c r="M1916" i="20"/>
  <c r="M1681" i="20"/>
  <c r="N1681" i="20" s="1"/>
  <c r="M1682" i="20"/>
  <c r="M364" i="20"/>
  <c r="M821" i="20"/>
  <c r="M822" i="20"/>
  <c r="M1386" i="20"/>
  <c r="M1387" i="20"/>
  <c r="M1388" i="20"/>
  <c r="M1431" i="20"/>
  <c r="M862" i="20"/>
  <c r="N862" i="20" s="1"/>
  <c r="M863" i="20"/>
  <c r="N863" i="20" s="1"/>
  <c r="M864" i="20"/>
  <c r="N864" i="20" s="1"/>
  <c r="M1584" i="20"/>
  <c r="N1584" i="20" s="1"/>
  <c r="M1585" i="20"/>
  <c r="N1585" i="20" s="1"/>
  <c r="M674" i="20"/>
  <c r="N674" i="20" s="1"/>
  <c r="M675" i="20"/>
  <c r="N675" i="20" s="1"/>
  <c r="M1464" i="20"/>
  <c r="N1464" i="20" s="1"/>
  <c r="M309" i="20"/>
  <c r="N309" i="20" s="1"/>
  <c r="M76" i="20"/>
  <c r="N76" i="20" s="1"/>
  <c r="M77" i="20"/>
  <c r="N77" i="20" s="1"/>
  <c r="M78" i="20"/>
  <c r="N78" i="20" s="1"/>
  <c r="M1502" i="20"/>
  <c r="M2020" i="20"/>
  <c r="N2020" i="20" s="1"/>
  <c r="M985" i="20"/>
  <c r="M986" i="20"/>
  <c r="N986" i="20" s="1"/>
  <c r="M1989" i="20"/>
  <c r="N1989" i="20" s="1"/>
  <c r="M987" i="20"/>
  <c r="M1979" i="20"/>
  <c r="N1979" i="20" s="1"/>
  <c r="M1980" i="20"/>
  <c r="N1980" i="20" s="1"/>
  <c r="M1981" i="20"/>
  <c r="N1981" i="20" s="1"/>
  <c r="M1347" i="20"/>
  <c r="N1347" i="20" s="1"/>
  <c r="M251" i="20"/>
  <c r="N251" i="20" s="1"/>
  <c r="M252" i="20"/>
  <c r="N252" i="20" s="1"/>
  <c r="M253" i="20"/>
  <c r="N253" i="20" s="1"/>
  <c r="M1258" i="20"/>
  <c r="N1258" i="20" s="1"/>
  <c r="M1855" i="20"/>
  <c r="N1855" i="20" s="1"/>
  <c r="M1152" i="20"/>
  <c r="N1152" i="20" s="1"/>
  <c r="M1153" i="20"/>
  <c r="N1153" i="20" s="1"/>
  <c r="M146" i="20"/>
  <c r="N146" i="20" s="1"/>
  <c r="M147" i="20"/>
  <c r="N147" i="20" s="1"/>
  <c r="M148" i="20"/>
  <c r="N148" i="20" s="1"/>
  <c r="M149" i="20"/>
  <c r="N149" i="20" s="1"/>
  <c r="M150" i="20"/>
  <c r="N150" i="20" s="1"/>
  <c r="M1488" i="20"/>
  <c r="M825" i="20"/>
  <c r="M826" i="20"/>
  <c r="M165" i="20"/>
  <c r="N165" i="20" s="1"/>
  <c r="M166" i="20"/>
  <c r="M418" i="20"/>
  <c r="N418" i="20" s="1"/>
  <c r="M419" i="20"/>
  <c r="N419" i="20" s="1"/>
  <c r="M420" i="20"/>
  <c r="N420" i="20" s="1"/>
  <c r="M2151" i="20"/>
  <c r="M2152" i="20"/>
  <c r="M2153" i="20"/>
  <c r="N2153" i="20" s="1"/>
  <c r="M720" i="20"/>
  <c r="N720" i="20" s="1"/>
  <c r="M721" i="20"/>
  <c r="M1931" i="20"/>
  <c r="M1932" i="20"/>
  <c r="N1932" i="20" s="1"/>
  <c r="M781" i="20"/>
  <c r="N781" i="20" s="1"/>
  <c r="M782" i="20"/>
  <c r="N782" i="20" s="1"/>
  <c r="M783" i="20"/>
  <c r="N783" i="20" s="1"/>
  <c r="M1444" i="20"/>
  <c r="N1444" i="20" s="1"/>
  <c r="M1445" i="20"/>
  <c r="N1445" i="20" s="1"/>
  <c r="M1446" i="20"/>
  <c r="N1446" i="20" s="1"/>
  <c r="M1866" i="20"/>
  <c r="N1866" i="20" s="1"/>
  <c r="M1187" i="20"/>
  <c r="M1867" i="20"/>
  <c r="M1868" i="20"/>
  <c r="M310" i="20"/>
  <c r="N310" i="20" s="1"/>
  <c r="M654" i="20"/>
  <c r="N654" i="20" s="1"/>
  <c r="M655" i="20"/>
  <c r="N655" i="20" s="1"/>
  <c r="M656" i="20"/>
  <c r="N656" i="20" s="1"/>
  <c r="M1458" i="20"/>
  <c r="N1458" i="20" s="1"/>
  <c r="M1459" i="20"/>
  <c r="N1459" i="20" s="1"/>
  <c r="M1460" i="20"/>
  <c r="N1460" i="20" s="1"/>
  <c r="M1609" i="20"/>
  <c r="N1609" i="20" s="1"/>
  <c r="M1610" i="20"/>
  <c r="N1610" i="20" s="1"/>
  <c r="M484" i="20"/>
  <c r="N484" i="20" s="1"/>
  <c r="M156" i="20"/>
  <c r="N156" i="20" s="1"/>
  <c r="M157" i="20"/>
  <c r="N157" i="20" s="1"/>
  <c r="M158" i="20"/>
  <c r="N158" i="20" s="1"/>
  <c r="M433" i="20"/>
  <c r="N433" i="20" s="1"/>
  <c r="M434" i="20"/>
  <c r="N434" i="20" s="1"/>
  <c r="M988" i="20"/>
  <c r="N988" i="20" s="1"/>
  <c r="M1135" i="20"/>
  <c r="N1135" i="20" s="1"/>
  <c r="M1136" i="20"/>
  <c r="N1136" i="20" s="1"/>
  <c r="M1137" i="20"/>
  <c r="N1137" i="20" s="1"/>
  <c r="M1811" i="20"/>
  <c r="M1812" i="20"/>
  <c r="N1812" i="20" s="1"/>
  <c r="M1813" i="20"/>
  <c r="M1472" i="20"/>
  <c r="N1472" i="20" s="1"/>
  <c r="M1473" i="20"/>
  <c r="N1473" i="20" s="1"/>
  <c r="M1474" i="20"/>
  <c r="M681" i="20"/>
  <c r="M2160" i="20"/>
  <c r="M753" i="20"/>
  <c r="N753" i="20" s="1"/>
  <c r="M1067" i="20"/>
  <c r="M1068" i="20"/>
  <c r="N1068" i="20" s="1"/>
  <c r="M1534" i="20"/>
  <c r="M1535" i="20"/>
  <c r="N1535" i="20" s="1"/>
  <c r="M1536" i="20"/>
  <c r="N1536" i="20" s="1"/>
  <c r="M856" i="20"/>
  <c r="N856" i="20" s="1"/>
  <c r="M1248" i="20"/>
  <c r="N1248" i="20" s="1"/>
  <c r="M1249" i="20"/>
  <c r="N1249" i="20" s="1"/>
  <c r="M1250" i="20"/>
  <c r="N1250" i="20" s="1"/>
  <c r="M395" i="20"/>
  <c r="N395" i="20" s="1"/>
  <c r="M396" i="20"/>
  <c r="N396" i="20" s="1"/>
  <c r="M397" i="20"/>
  <c r="N397" i="20" s="1"/>
  <c r="M1498" i="20"/>
  <c r="N1498" i="20" s="1"/>
  <c r="M1499" i="20"/>
  <c r="M1500" i="20"/>
  <c r="N1500" i="20" s="1"/>
  <c r="M248" i="20"/>
  <c r="M249" i="20"/>
  <c r="N249" i="20" s="1"/>
  <c r="M250" i="20"/>
  <c r="M904" i="20"/>
  <c r="M905" i="20"/>
  <c r="N905" i="20" s="1"/>
  <c r="M839" i="20"/>
  <c r="N839" i="20" s="1"/>
  <c r="M94" i="20"/>
  <c r="N94" i="20" s="1"/>
  <c r="M840" i="20"/>
  <c r="N840" i="20" s="1"/>
  <c r="M95" i="20"/>
  <c r="N95" i="20" s="1"/>
  <c r="M96" i="20"/>
  <c r="N96" i="20" s="1"/>
  <c r="M841" i="20"/>
  <c r="N841" i="20" s="1"/>
  <c r="M257" i="20"/>
  <c r="N257" i="20" s="1"/>
  <c r="M258" i="20"/>
  <c r="N258" i="20" s="1"/>
  <c r="M926" i="20"/>
  <c r="N926" i="20" s="1"/>
  <c r="M1859" i="20"/>
  <c r="N1859" i="20" s="1"/>
  <c r="M1860" i="20"/>
  <c r="N1860" i="20" s="1"/>
  <c r="M1861" i="20"/>
  <c r="N1861" i="20" s="1"/>
  <c r="M1038" i="20"/>
  <c r="N1038" i="20" s="1"/>
  <c r="M558" i="20"/>
  <c r="N558" i="20" s="1"/>
  <c r="M559" i="20"/>
  <c r="N559" i="20" s="1"/>
  <c r="M560" i="20"/>
  <c r="M661" i="20"/>
  <c r="M662" i="20"/>
  <c r="M1024" i="20"/>
  <c r="M1621" i="20"/>
  <c r="N1621" i="20" s="1"/>
  <c r="M174" i="20"/>
  <c r="N174" i="20" s="1"/>
  <c r="M175" i="20"/>
  <c r="N175" i="20" s="1"/>
  <c r="M461" i="20"/>
  <c r="N461" i="20" s="1"/>
  <c r="M1225" i="20"/>
  <c r="N1225" i="20" s="1"/>
  <c r="M1236" i="20"/>
  <c r="N1236" i="20" s="1"/>
  <c r="M1226" i="20"/>
  <c r="N1226" i="20" s="1"/>
  <c r="M1227" i="20"/>
  <c r="N1227" i="20" s="1"/>
  <c r="M1237" i="20"/>
  <c r="N1237" i="20" s="1"/>
  <c r="M1238" i="20"/>
  <c r="N1238" i="20" s="1"/>
  <c r="M2139" i="20"/>
  <c r="N2139" i="20" s="1"/>
  <c r="M2140" i="20"/>
  <c r="N2140" i="20" s="1"/>
  <c r="M2141" i="20"/>
  <c r="N2141" i="20" s="1"/>
  <c r="M437" i="20"/>
  <c r="N437" i="20" s="1"/>
  <c r="M438" i="20"/>
  <c r="N438" i="20" s="1"/>
  <c r="M439" i="20"/>
  <c r="N439" i="20" s="1"/>
  <c r="M744" i="20"/>
  <c r="N744" i="20" s="1"/>
  <c r="M745" i="20"/>
  <c r="N745" i="20" s="1"/>
  <c r="M746" i="20"/>
  <c r="M196" i="20"/>
  <c r="M1724" i="20"/>
  <c r="M197" i="20"/>
  <c r="N197" i="20" s="1"/>
  <c r="M1367" i="20"/>
  <c r="N1367" i="20" s="1"/>
  <c r="M1064" i="20"/>
  <c r="M1065" i="20"/>
  <c r="N1065" i="20" s="1"/>
  <c r="M1725" i="20"/>
  <c r="N1725" i="20" s="1"/>
  <c r="M1368" i="20"/>
  <c r="N1368" i="20" s="1"/>
  <c r="M1286" i="20"/>
  <c r="M1287" i="20"/>
  <c r="M1726" i="20"/>
  <c r="M451" i="20"/>
  <c r="M601" i="20"/>
  <c r="N601" i="20" s="1"/>
  <c r="M602" i="20"/>
  <c r="N602" i="20" s="1"/>
  <c r="M603" i="20"/>
  <c r="N603" i="20" s="1"/>
  <c r="M1573" i="20"/>
  <c r="N1573" i="20" s="1"/>
  <c r="M1574" i="20"/>
  <c r="N1574" i="20" s="1"/>
  <c r="M1575" i="20"/>
  <c r="N1575" i="20" s="1"/>
  <c r="M1576" i="20"/>
  <c r="N1576" i="20" s="1"/>
  <c r="M1577" i="20"/>
  <c r="N1577" i="20" s="1"/>
  <c r="M1098" i="20"/>
  <c r="N1098" i="20" s="1"/>
  <c r="M2115" i="20"/>
  <c r="M1099" i="20"/>
  <c r="M2116" i="20"/>
  <c r="M2117" i="20"/>
  <c r="N2117" i="20" s="1"/>
  <c r="M290" i="20"/>
  <c r="M291" i="20"/>
  <c r="N291" i="20" s="1"/>
  <c r="M2097" i="20"/>
  <c r="N2097" i="20" s="1"/>
  <c r="M292" i="20"/>
  <c r="N292" i="20" s="1"/>
  <c r="M2098" i="20"/>
  <c r="N2098" i="20" s="1"/>
  <c r="M2099" i="20"/>
  <c r="N2099" i="20" s="1"/>
  <c r="M470" i="20"/>
  <c r="N470" i="20" s="1"/>
  <c r="M471" i="20"/>
  <c r="N471" i="20" s="1"/>
  <c r="M472" i="20"/>
  <c r="N472" i="20" s="1"/>
  <c r="M371" i="20"/>
  <c r="N371" i="20" s="1"/>
  <c r="M1025" i="20"/>
  <c r="N1025" i="20" s="1"/>
  <c r="M1026" i="20"/>
  <c r="N1026" i="20" s="1"/>
  <c r="M1823" i="20"/>
  <c r="N1823" i="20" s="1"/>
  <c r="M728" i="20"/>
  <c r="N728" i="20" s="1"/>
  <c r="M1824" i="20"/>
  <c r="N1824" i="20" s="1"/>
  <c r="M729" i="20"/>
  <c r="N729" i="20" s="1"/>
  <c r="M361" i="20"/>
  <c r="N361" i="20" s="1"/>
  <c r="M362" i="20"/>
  <c r="N362" i="20" s="1"/>
  <c r="M363" i="20"/>
  <c r="M930" i="20"/>
  <c r="N930" i="20" s="1"/>
  <c r="M1713" i="20"/>
  <c r="M931" i="20"/>
  <c r="N931" i="20" s="1"/>
  <c r="M1214" i="20"/>
  <c r="M1714" i="20"/>
  <c r="M1215" i="20"/>
  <c r="N1215" i="20" s="1"/>
  <c r="M2008" i="20"/>
  <c r="M1715" i="20"/>
  <c r="N1715" i="20" s="1"/>
  <c r="M36" i="20"/>
  <c r="N36" i="20" s="1"/>
  <c r="M659" i="20"/>
  <c r="N659" i="20" s="1"/>
  <c r="M1452" i="20"/>
  <c r="N1452" i="20" s="1"/>
  <c r="M37" i="20"/>
  <c r="M660" i="20"/>
  <c r="N660" i="20" s="1"/>
  <c r="M38" i="20"/>
  <c r="N38" i="20" s="1"/>
  <c r="M1138" i="20"/>
  <c r="N1138" i="20" s="1"/>
  <c r="M1514" i="20"/>
  <c r="M1515" i="20"/>
  <c r="N1515" i="20" s="1"/>
  <c r="M876" i="20"/>
  <c r="N876" i="20" s="1"/>
  <c r="M1213" i="20"/>
  <c r="N1213" i="20" s="1"/>
  <c r="M505" i="20"/>
  <c r="N505" i="20" s="1"/>
  <c r="M1701" i="20"/>
  <c r="N1701" i="20" s="1"/>
  <c r="M506" i="20"/>
  <c r="M1702" i="20"/>
  <c r="M546" i="20"/>
  <c r="N546" i="20" s="1"/>
  <c r="M547" i="20"/>
  <c r="N547" i="20" s="1"/>
  <c r="M911" i="20"/>
  <c r="M1613" i="20"/>
  <c r="N1613" i="20" s="1"/>
  <c r="M1744" i="20"/>
  <c r="N1744" i="20" s="1"/>
  <c r="M403" i="20"/>
  <c r="N403" i="20" s="1"/>
  <c r="M404" i="20"/>
  <c r="N404" i="20" s="1"/>
  <c r="M1555" i="20"/>
  <c r="N1555" i="20" s="1"/>
  <c r="M405" i="20"/>
  <c r="N405" i="20" s="1"/>
  <c r="M118" i="20"/>
  <c r="N118" i="20" s="1"/>
  <c r="M339" i="20"/>
  <c r="N339" i="20" s="1"/>
  <c r="M1759" i="20"/>
  <c r="N1759" i="20" s="1"/>
  <c r="M1372" i="20"/>
  <c r="N1372" i="20" s="1"/>
  <c r="M740" i="20"/>
  <c r="N740" i="20" s="1"/>
  <c r="M3" i="20"/>
  <c r="N3" i="20" s="1"/>
  <c r="M4" i="20"/>
  <c r="N4" i="20" s="1"/>
  <c r="M5" i="20"/>
  <c r="N5" i="20" s="1"/>
  <c r="M1355" i="20"/>
  <c r="N1355" i="20" s="1"/>
  <c r="M1392" i="20"/>
  <c r="N1392" i="20" s="1"/>
  <c r="M98" i="20"/>
  <c r="N98" i="20" s="1"/>
  <c r="M99" i="20"/>
  <c r="M1222" i="20"/>
  <c r="M1341" i="20"/>
  <c r="M1342" i="20"/>
  <c r="N1342" i="20" s="1"/>
  <c r="M389" i="20"/>
  <c r="N389" i="20" s="1"/>
  <c r="M100" i="20"/>
  <c r="N100" i="20" s="1"/>
  <c r="M452" i="20"/>
  <c r="N452" i="20" s="1"/>
  <c r="M2124" i="20"/>
  <c r="N2124" i="20" s="1"/>
  <c r="M453" i="20"/>
  <c r="N453" i="20" s="1"/>
  <c r="M1894" i="20"/>
  <c r="M2125" i="20"/>
  <c r="M1655" i="20"/>
  <c r="N1655" i="20" s="1"/>
  <c r="M2126" i="20"/>
  <c r="M1656" i="20"/>
  <c r="N1656" i="20" s="1"/>
  <c r="M1298" i="20"/>
  <c r="N1298" i="20" s="1"/>
  <c r="M1895" i="20"/>
  <c r="N1895" i="20" s="1"/>
  <c r="M1657" i="20"/>
  <c r="N1657" i="20" s="1"/>
  <c r="M1299" i="20"/>
  <c r="N1299" i="20" s="1"/>
  <c r="M513" i="20"/>
  <c r="N513" i="20" s="1"/>
  <c r="M514" i="20"/>
  <c r="N514" i="20" s="1"/>
  <c r="M1300" i="20"/>
  <c r="N1300" i="20" s="1"/>
  <c r="M1048" i="20"/>
  <c r="N1048" i="20" s="1"/>
  <c r="M454" i="20"/>
  <c r="M1896" i="20"/>
  <c r="M134" i="20"/>
  <c r="M45" i="20"/>
  <c r="N45" i="20" s="1"/>
  <c r="M1049" i="20"/>
  <c r="N1049" i="20" s="1"/>
  <c r="M2058" i="20"/>
  <c r="N2058" i="20" s="1"/>
  <c r="M779" i="20"/>
  <c r="N779" i="20" s="1"/>
  <c r="M86" i="20"/>
  <c r="N86" i="20" s="1"/>
  <c r="M2059" i="20"/>
  <c r="N2059" i="20" s="1"/>
  <c r="M780" i="20"/>
  <c r="N780" i="20" s="1"/>
  <c r="M87" i="20"/>
  <c r="N87" i="20" s="1"/>
  <c r="M1210" i="20"/>
  <c r="N1210" i="20" s="1"/>
  <c r="M1211" i="20"/>
  <c r="N1211" i="20" s="1"/>
  <c r="M229" i="20"/>
  <c r="N229" i="20" s="1"/>
  <c r="M88" i="20"/>
  <c r="N88" i="20" s="1"/>
  <c r="M230" i="20"/>
  <c r="N230" i="20" s="1"/>
  <c r="M748" i="20"/>
  <c r="N748" i="20" s="1"/>
  <c r="M46" i="20"/>
  <c r="N46" i="20" s="1"/>
  <c r="M1911" i="20"/>
  <c r="N1911" i="20" s="1"/>
  <c r="M1912" i="20"/>
  <c r="N1912" i="20" s="1"/>
  <c r="M1615" i="20"/>
  <c r="N1615" i="20" s="1"/>
  <c r="M1913" i="20"/>
  <c r="N1913" i="20" s="1"/>
  <c r="M741" i="20"/>
  <c r="M1618" i="20"/>
  <c r="M1696" i="20"/>
  <c r="M1619" i="20"/>
  <c r="N1619" i="20" s="1"/>
  <c r="M749" i="20"/>
  <c r="M742" i="20"/>
  <c r="M1697" i="20"/>
  <c r="N1697" i="20" s="1"/>
  <c r="M743" i="20"/>
  <c r="M1698" i="20"/>
  <c r="M803" i="20"/>
  <c r="M827" i="20"/>
  <c r="M638" i="20"/>
  <c r="N638" i="20" s="1"/>
  <c r="M639" i="20"/>
  <c r="M1950" i="20"/>
  <c r="M314" i="20"/>
  <c r="N314" i="20" s="1"/>
  <c r="M263" i="20"/>
  <c r="N263" i="20" s="1"/>
  <c r="M315" i="20"/>
  <c r="N315" i="20" s="1"/>
  <c r="M1306" i="20"/>
  <c r="N1306" i="20" s="1"/>
  <c r="M264" i="20"/>
  <c r="N264" i="20" s="1"/>
  <c r="M1597" i="20"/>
  <c r="N1597" i="20" s="1"/>
  <c r="M265" i="20"/>
  <c r="N265" i="20" s="1"/>
  <c r="M1307" i="20"/>
  <c r="N1307" i="20" s="1"/>
  <c r="M1598" i="20"/>
  <c r="M1599" i="20"/>
  <c r="N1599" i="20" s="1"/>
  <c r="M1174" i="20"/>
  <c r="M1175" i="20"/>
  <c r="N1175" i="20" s="1"/>
  <c r="M627" i="20"/>
  <c r="N627" i="20" s="1"/>
  <c r="M628" i="20"/>
  <c r="M345" i="20"/>
  <c r="M629" i="20"/>
  <c r="M384" i="20"/>
  <c r="N384" i="20" s="1"/>
  <c r="M692" i="20"/>
  <c r="M1955" i="20"/>
  <c r="N1955" i="20" s="1"/>
  <c r="M693" i="20"/>
  <c r="N693" i="20" s="1"/>
  <c r="M1055" i="20"/>
  <c r="N1055" i="20" s="1"/>
  <c r="M1056" i="20"/>
  <c r="N1056" i="20" s="1"/>
  <c r="M1956" i="20"/>
  <c r="N1956" i="20" s="1"/>
  <c r="M1057" i="20"/>
  <c r="N1057" i="20" s="1"/>
  <c r="M694" i="20"/>
  <c r="N694" i="20" s="1"/>
  <c r="M766" i="20"/>
  <c r="N766" i="20" s="1"/>
  <c r="M1653" i="20"/>
  <c r="N1653" i="20" s="1"/>
  <c r="M486" i="20"/>
  <c r="N486" i="20" s="1"/>
  <c r="M708" i="20"/>
  <c r="N708" i="20" s="1"/>
  <c r="M1201" i="20"/>
  <c r="N1201" i="20" s="1"/>
  <c r="M1645" i="20"/>
  <c r="M2073" i="20"/>
  <c r="N2073" i="20" s="1"/>
  <c r="M1202" i="20"/>
  <c r="M1176" i="20"/>
  <c r="N1176" i="20" s="1"/>
  <c r="M1646" i="20"/>
  <c r="M2074" i="20"/>
  <c r="M2075" i="20"/>
  <c r="N2075" i="20" s="1"/>
  <c r="M1647" i="20"/>
  <c r="M1105" i="20"/>
  <c r="M1106" i="20"/>
  <c r="N1106" i="20" s="1"/>
  <c r="M1193" i="20"/>
  <c r="N1193" i="20" s="1"/>
  <c r="M995" i="20"/>
  <c r="N995" i="20" s="1"/>
  <c r="M996" i="20"/>
  <c r="M1156" i="20"/>
  <c r="N1156" i="20" s="1"/>
  <c r="M997" i="20"/>
  <c r="N997" i="20" s="1"/>
  <c r="M998" i="20"/>
  <c r="N998" i="20" s="1"/>
  <c r="M999" i="20"/>
  <c r="N999" i="20" s="1"/>
  <c r="M833" i="20"/>
  <c r="N833" i="20" s="1"/>
  <c r="M870" i="20"/>
  <c r="N870" i="20" s="1"/>
  <c r="M871" i="20"/>
  <c r="N871" i="20" s="1"/>
  <c r="M1523" i="20"/>
  <c r="N1523" i="20" s="1"/>
  <c r="M872" i="20"/>
  <c r="N872" i="20" s="1"/>
  <c r="M1335" i="20"/>
  <c r="M1336" i="20"/>
  <c r="N1336" i="20" s="1"/>
  <c r="M805" i="20"/>
  <c r="M1337" i="20"/>
  <c r="N1337" i="20" s="1"/>
  <c r="M686" i="20"/>
  <c r="N686" i="20" s="1"/>
  <c r="M855" i="20"/>
  <c r="N855" i="20" s="1"/>
  <c r="M1582" i="20"/>
  <c r="N1582" i="20" s="1"/>
  <c r="M1583" i="20"/>
  <c r="N1583" i="20" s="1"/>
  <c r="M1434" i="20"/>
  <c r="N1434" i="20" s="1"/>
  <c r="M1470" i="20"/>
  <c r="N1470" i="20" s="1"/>
  <c r="M485" i="20"/>
  <c r="N485" i="20" s="1"/>
  <c r="M1435" i="20"/>
  <c r="N1435" i="20" s="1"/>
  <c r="M1471" i="20"/>
  <c r="N1471" i="20" s="1"/>
  <c r="M1436" i="20"/>
  <c r="N1436" i="20" s="1"/>
  <c r="M1626" i="20"/>
  <c r="N1626" i="20" s="1"/>
  <c r="M497" i="20"/>
  <c r="N497" i="20" s="1"/>
  <c r="M47" i="20"/>
  <c r="N47" i="20" s="1"/>
  <c r="M2107" i="20"/>
  <c r="N2107" i="20" s="1"/>
  <c r="M2108" i="20"/>
  <c r="N2108" i="20" s="1"/>
  <c r="M1437" i="20"/>
  <c r="N1437" i="20" s="1"/>
  <c r="M2109" i="20"/>
  <c r="N2109" i="20" s="1"/>
  <c r="M1803" i="20"/>
  <c r="N1803" i="20" s="1"/>
  <c r="M169" i="20"/>
  <c r="M2150" i="20"/>
  <c r="N2150" i="20" s="1"/>
  <c r="M1804" i="20"/>
  <c r="M1438" i="20"/>
  <c r="N1438" i="20" s="1"/>
  <c r="M170" i="20"/>
  <c r="N170" i="20" s="1"/>
  <c r="M735" i="20"/>
  <c r="M736" i="20"/>
  <c r="M1635" i="20"/>
  <c r="M1636" i="20"/>
  <c r="N1636" i="20" s="1"/>
  <c r="M1637" i="20"/>
  <c r="M737" i="20"/>
  <c r="N737" i="20" s="1"/>
  <c r="M374" i="20"/>
  <c r="M1999" i="20"/>
  <c r="N1999" i="20" s="1"/>
  <c r="M375" i="20"/>
  <c r="M376" i="20"/>
  <c r="N376" i="20" s="1"/>
  <c r="M571" i="20"/>
  <c r="N571" i="20" s="1"/>
  <c r="M2000" i="20"/>
  <c r="N2000" i="20" s="1"/>
  <c r="M1451" i="20"/>
  <c r="N1451" i="20" s="1"/>
  <c r="M2001" i="20"/>
  <c r="N2001" i="20" s="1"/>
  <c r="M572" i="20"/>
  <c r="N572" i="20" s="1"/>
  <c r="M2002" i="20"/>
  <c r="N2002" i="20" s="1"/>
  <c r="M1770" i="20"/>
  <c r="N1770" i="20" s="1"/>
  <c r="M1771" i="20"/>
  <c r="M939" i="20"/>
  <c r="M573" i="20"/>
  <c r="N573" i="20" s="1"/>
  <c r="M940" i="20"/>
  <c r="N940" i="20" s="1"/>
  <c r="M941" i="20"/>
  <c r="N941" i="20" s="1"/>
  <c r="M1322" i="20"/>
  <c r="N1322" i="20" s="1"/>
  <c r="M1323" i="20"/>
  <c r="N1323" i="20" s="1"/>
  <c r="M1324" i="20"/>
  <c r="N1324" i="20" s="1"/>
  <c r="M969" i="20"/>
  <c r="N969" i="20" s="1"/>
  <c r="M970" i="20"/>
  <c r="N970" i="20" s="1"/>
  <c r="M1224" i="20"/>
  <c r="N1224" i="20" s="1"/>
  <c r="M971" i="20"/>
  <c r="N971" i="20" s="1"/>
  <c r="M895" i="20"/>
  <c r="N895" i="20" s="1"/>
  <c r="M2165" i="20"/>
  <c r="N2165" i="20" s="1"/>
  <c r="M896" i="20"/>
  <c r="N896" i="20" s="1"/>
  <c r="M972" i="20"/>
  <c r="N972" i="20" s="1"/>
  <c r="M897" i="20"/>
  <c r="N897" i="20" s="1"/>
  <c r="M973" i="20"/>
  <c r="N973" i="20" s="1"/>
  <c r="M974" i="20"/>
  <c r="N974" i="20" s="1"/>
  <c r="M1283" i="20"/>
  <c r="N1283" i="20" s="1"/>
  <c r="M1731" i="20"/>
  <c r="N1731" i="20" s="1"/>
  <c r="M1085" i="20"/>
  <c r="N1085" i="20" s="1"/>
  <c r="M619" i="20"/>
  <c r="M1517" i="20"/>
  <c r="M1732" i="20"/>
  <c r="M1871" i="20"/>
  <c r="N1871" i="20" s="1"/>
  <c r="M1872" i="20"/>
  <c r="M829" i="20"/>
  <c r="M1524" i="20"/>
  <c r="N1524" i="20" s="1"/>
  <c r="M373" i="20"/>
  <c r="N373" i="20" s="1"/>
  <c r="M1525" i="20"/>
  <c r="N1525" i="20" s="1"/>
  <c r="M1526" i="20"/>
  <c r="N1526" i="20" s="1"/>
  <c r="M1527" i="20"/>
  <c r="N1527" i="20" s="1"/>
  <c r="M1481" i="20"/>
  <c r="N1481" i="20" s="1"/>
  <c r="M1825" i="20"/>
  <c r="M1826" i="20"/>
  <c r="N1826" i="20" s="1"/>
  <c r="M444" i="20"/>
  <c r="N444" i="20" s="1"/>
  <c r="M1827" i="20"/>
  <c r="N1827" i="20" s="1"/>
  <c r="M445" i="20"/>
  <c r="N445" i="20" s="1"/>
  <c r="M1828" i="20"/>
  <c r="N1828" i="20" s="1"/>
  <c r="M446" i="20"/>
  <c r="N446" i="20" s="1"/>
  <c r="M1829" i="20"/>
  <c r="N1829" i="20" s="1"/>
  <c r="M1830" i="20"/>
  <c r="N1830" i="20" s="1"/>
  <c r="M1005" i="20"/>
  <c r="N1005" i="20" s="1"/>
  <c r="M447" i="20"/>
  <c r="M1078" i="20"/>
  <c r="N1078" i="20" s="1"/>
  <c r="M1831" i="20"/>
  <c r="M1832" i="20"/>
  <c r="N1832" i="20" s="1"/>
  <c r="M436" i="20"/>
  <c r="M1833" i="20"/>
  <c r="N1833" i="20" s="1"/>
  <c r="M1079" i="20"/>
  <c r="N1079" i="20" s="1"/>
  <c r="M1834" i="20"/>
  <c r="N1834" i="20" s="1"/>
  <c r="M1080" i="20"/>
  <c r="N1080" i="20" s="1"/>
  <c r="M1835" i="20"/>
  <c r="N1835" i="20" s="1"/>
  <c r="M1120" i="20"/>
  <c r="N1120" i="20" s="1"/>
  <c r="M1081" i="20"/>
  <c r="N1081" i="20" s="1"/>
  <c r="M1836" i="20"/>
  <c r="N1836" i="20" s="1"/>
  <c r="M1082" i="20"/>
  <c r="N1082" i="20" s="1"/>
  <c r="M1083" i="20"/>
  <c r="N1083" i="20" s="1"/>
  <c r="M1179" i="20"/>
  <c r="N1179" i="20" s="1"/>
  <c r="M1126" i="20"/>
  <c r="N1126" i="20" s="1"/>
  <c r="M1268" i="20"/>
  <c r="N1268" i="20" s="1"/>
  <c r="M1127" i="20"/>
  <c r="N1127" i="20" s="1"/>
  <c r="M1110" i="20"/>
  <c r="N1110" i="20" s="1"/>
  <c r="M1269" i="20"/>
  <c r="N1269" i="20" s="1"/>
  <c r="M1270" i="20"/>
  <c r="N1270" i="20" s="1"/>
  <c r="M1507" i="20"/>
  <c r="M1128" i="20"/>
  <c r="M1508" i="20"/>
  <c r="M1011" i="20"/>
  <c r="N1011" i="20" s="1"/>
  <c r="M1837" i="20"/>
  <c r="N1837" i="20" s="1"/>
  <c r="M2155" i="20"/>
  <c r="N2155" i="20" s="1"/>
  <c r="M1012" i="20"/>
  <c r="M1838" i="20"/>
  <c r="N1838" i="20" s="1"/>
  <c r="M1839" i="20"/>
  <c r="M2065" i="20"/>
  <c r="M1013" i="20"/>
  <c r="M1840" i="20"/>
  <c r="N1840" i="20" s="1"/>
  <c r="M2066" i="20"/>
  <c r="N2066" i="20" s="1"/>
  <c r="M1841" i="20"/>
  <c r="N1841" i="20" s="1"/>
  <c r="M879" i="20"/>
  <c r="N879" i="20" s="1"/>
  <c r="M1036" i="20"/>
  <c r="N1036" i="20" s="1"/>
  <c r="M2067" i="20"/>
  <c r="M684" i="20"/>
  <c r="N684" i="20" s="1"/>
  <c r="M631" i="20"/>
  <c r="N631" i="20" s="1"/>
  <c r="M1195" i="20"/>
  <c r="N1195" i="20" s="1"/>
  <c r="M685" i="20"/>
  <c r="N685" i="20" s="1"/>
  <c r="M1196" i="20"/>
  <c r="N1196" i="20" s="1"/>
  <c r="M139" i="20"/>
  <c r="M592" i="20"/>
  <c r="N592" i="20" s="1"/>
  <c r="M2042" i="20"/>
  <c r="N2042" i="20" s="1"/>
  <c r="M2043" i="20"/>
  <c r="N2043" i="20" s="1"/>
  <c r="M593" i="20"/>
  <c r="N593" i="20" s="1"/>
  <c r="M2044" i="20"/>
  <c r="N2044" i="20" s="1"/>
  <c r="M102" i="20"/>
  <c r="N102" i="20" s="1"/>
  <c r="M594" i="20"/>
  <c r="N594" i="20" s="1"/>
  <c r="M103" i="20"/>
  <c r="N103" i="20" s="1"/>
  <c r="M1766" i="20"/>
  <c r="N1766" i="20" s="1"/>
  <c r="M595" i="20"/>
  <c r="N595" i="20" s="1"/>
  <c r="M28" i="20"/>
  <c r="N28" i="20" s="1"/>
  <c r="M1767" i="20"/>
  <c r="N1767" i="20" s="1"/>
  <c r="M29" i="20"/>
  <c r="N29" i="20" s="1"/>
  <c r="M1108" i="20"/>
  <c r="N1108" i="20" s="1"/>
  <c r="M620" i="20"/>
  <c r="N620" i="20" s="1"/>
  <c r="M668" i="20"/>
  <c r="N668" i="20" s="1"/>
  <c r="M191" i="20"/>
  <c r="N191" i="20" s="1"/>
  <c r="M669" i="20"/>
  <c r="N669" i="20" s="1"/>
  <c r="M670" i="20"/>
  <c r="N670" i="20" s="1"/>
  <c r="M1780" i="20"/>
  <c r="N1780" i="20" s="1"/>
  <c r="M1379" i="20"/>
  <c r="N1379" i="20" s="1"/>
  <c r="M1158" i="20"/>
  <c r="M1781" i="20"/>
  <c r="N1781" i="20" s="1"/>
  <c r="M621" i="20"/>
  <c r="M1782" i="20"/>
  <c r="N1782" i="20" s="1"/>
  <c r="M1330" i="20"/>
  <c r="M1990" i="20"/>
  <c r="M476" i="20"/>
  <c r="M1432" i="20"/>
  <c r="N1432" i="20" s="1"/>
  <c r="M1159" i="20"/>
  <c r="M1380" i="20"/>
  <c r="N1380" i="20" s="1"/>
  <c r="M1719" i="20"/>
  <c r="N1719" i="20" s="1"/>
  <c r="M622" i="20"/>
  <c r="N622" i="20" s="1"/>
  <c r="M2131" i="20"/>
  <c r="M387" i="20"/>
  <c r="N387" i="20" s="1"/>
  <c r="M890" i="20"/>
  <c r="N890" i="20" s="1"/>
  <c r="M2132" i="20"/>
  <c r="N2132" i="20" s="1"/>
  <c r="M1280" i="20"/>
  <c r="N1280" i="20" s="1"/>
  <c r="M891" i="20"/>
  <c r="N891" i="20" s="1"/>
  <c r="M1752" i="20"/>
  <c r="N1752" i="20" s="1"/>
  <c r="M301" i="20"/>
  <c r="N301" i="20" s="1"/>
  <c r="M1433" i="20"/>
  <c r="N1433" i="20" s="1"/>
  <c r="M1753" i="20"/>
  <c r="N1753" i="20" s="1"/>
  <c r="M302" i="20"/>
  <c r="M17" i="20"/>
  <c r="N17" i="20" s="1"/>
  <c r="M303" i="20"/>
  <c r="M380" i="20"/>
  <c r="N380" i="20" s="1"/>
  <c r="M381" i="20"/>
  <c r="M275" i="20"/>
  <c r="N275" i="20" s="1"/>
  <c r="M947" i="20"/>
  <c r="N947" i="20" s="1"/>
  <c r="M276" i="20"/>
  <c r="N276" i="20" s="1"/>
  <c r="M427" i="20"/>
  <c r="N427" i="20" s="1"/>
  <c r="M277" i="20"/>
  <c r="N277" i="20" s="1"/>
  <c r="M428" i="20"/>
  <c r="N428" i="20" s="1"/>
  <c r="M304" i="20"/>
  <c r="N304" i="20" s="1"/>
  <c r="M429" i="20"/>
  <c r="N429" i="20" s="1"/>
  <c r="M305" i="20"/>
  <c r="N305" i="20" s="1"/>
  <c r="M278" i="20"/>
  <c r="N278" i="20" s="1"/>
  <c r="M1331" i="20"/>
  <c r="N1331" i="20" s="1"/>
  <c r="M1511" i="20"/>
  <c r="N1511" i="20" s="1"/>
  <c r="M430" i="20"/>
  <c r="N430" i="20" s="1"/>
  <c r="M1690" i="20"/>
  <c r="N1690" i="20" s="1"/>
  <c r="M492" i="20"/>
  <c r="N492" i="20" s="1"/>
  <c r="M480" i="20"/>
  <c r="N480" i="20" s="1"/>
  <c r="M493" i="20"/>
  <c r="N493" i="20" s="1"/>
  <c r="M18" i="20"/>
  <c r="M494" i="20"/>
  <c r="M1900" i="20"/>
  <c r="M1332" i="20"/>
  <c r="M279" i="20"/>
  <c r="M19" i="20"/>
  <c r="M1333" i="20"/>
  <c r="N1333" i="20" s="1"/>
  <c r="M495" i="20"/>
  <c r="N495" i="20" s="1"/>
  <c r="M20" i="20"/>
  <c r="N20" i="20" s="1"/>
  <c r="M1334" i="20"/>
  <c r="N1334" i="20" s="1"/>
  <c r="M308" i="20"/>
  <c r="N308" i="20" s="1"/>
  <c r="M1477" i="20"/>
  <c r="N1477" i="20" s="1"/>
  <c r="M1503" i="20"/>
  <c r="M527" i="20"/>
  <c r="M528" i="20"/>
  <c r="N528" i="20" s="1"/>
  <c r="M184" i="20"/>
  <c r="N184" i="20" s="1"/>
  <c r="M255" i="20"/>
  <c r="N255" i="20" s="1"/>
  <c r="M529" i="20"/>
  <c r="N529" i="20" s="1"/>
  <c r="M256" i="20"/>
  <c r="N256" i="20" s="1"/>
  <c r="M530" i="20"/>
  <c r="N530" i="20" s="1"/>
  <c r="M881" i="20"/>
  <c r="N881" i="20" s="1"/>
  <c r="M1002" i="20"/>
  <c r="N1002" i="20" s="1"/>
  <c r="M1550" i="20"/>
  <c r="M531" i="20"/>
  <c r="M185" i="20"/>
  <c r="M1907" i="20"/>
  <c r="N1907" i="20" s="1"/>
  <c r="M1504" i="20"/>
  <c r="N1504" i="20" s="1"/>
  <c r="M186" i="20"/>
  <c r="M574" i="20"/>
  <c r="N574" i="20" s="1"/>
  <c r="M1908" i="20"/>
  <c r="N1908" i="20" s="1"/>
  <c r="M1864" i="20"/>
  <c r="N1864" i="20" s="1"/>
  <c r="M1865" i="20"/>
  <c r="N1865" i="20" s="1"/>
  <c r="M1909" i="20"/>
  <c r="N1909" i="20" s="1"/>
  <c r="M187" i="20"/>
  <c r="N187" i="20" s="1"/>
  <c r="M1910" i="20"/>
  <c r="N1910" i="20" s="1"/>
  <c r="M1685" i="20"/>
  <c r="N1685" i="20" s="1"/>
  <c r="M934" i="20"/>
  <c r="N934" i="20" s="1"/>
  <c r="M532" i="20"/>
  <c r="N532" i="20" s="1"/>
  <c r="M1926" i="20"/>
  <c r="N1926" i="20" s="1"/>
  <c r="M1938" i="20"/>
  <c r="N1938" i="20" s="1"/>
  <c r="M533" i="20"/>
  <c r="N533" i="20" s="1"/>
  <c r="M1927" i="20"/>
  <c r="N1927" i="20" s="1"/>
  <c r="M1928" i="20"/>
  <c r="N1928" i="20" s="1"/>
  <c r="M739" i="20"/>
  <c r="N739" i="20" s="1"/>
  <c r="M534" i="20"/>
  <c r="M1929" i="20"/>
  <c r="M1942" i="20"/>
  <c r="M1939" i="20"/>
  <c r="M1930" i="20"/>
  <c r="M1754" i="20"/>
  <c r="M1940" i="20"/>
  <c r="M1408" i="20"/>
  <c r="N1408" i="20" s="1"/>
  <c r="M1675" i="20"/>
  <c r="N1675" i="20" s="1"/>
  <c r="M1255" i="20"/>
  <c r="N1255" i="20" s="1"/>
  <c r="M72" i="20"/>
  <c r="N72" i="20" s="1"/>
  <c r="M1409" i="20"/>
  <c r="N1409" i="20" s="1"/>
  <c r="M321" i="20"/>
  <c r="N321" i="20" s="1"/>
  <c r="M1410" i="20"/>
  <c r="N1410" i="20" s="1"/>
  <c r="M322" i="20"/>
  <c r="N322" i="20" s="1"/>
  <c r="M1755" i="20"/>
  <c r="N1755" i="20" s="1"/>
  <c r="M1256" i="20"/>
  <c r="N1256" i="20" s="1"/>
  <c r="M942" i="20"/>
  <c r="N942" i="20" s="1"/>
  <c r="M1257" i="20"/>
  <c r="N1257" i="20" s="1"/>
  <c r="M951" i="20"/>
  <c r="N951" i="20" s="1"/>
  <c r="M1588" i="20"/>
  <c r="N1588" i="20" s="1"/>
  <c r="M1490" i="20"/>
  <c r="N1490" i="20" s="1"/>
  <c r="M1491" i="20"/>
  <c r="M1492" i="20"/>
  <c r="N1492" i="20" s="1"/>
  <c r="M1589" i="20"/>
  <c r="M952" i="20"/>
  <c r="N952" i="20" s="1"/>
  <c r="M1493" i="20"/>
  <c r="M1856" i="20"/>
  <c r="M462" i="20"/>
  <c r="M129" i="20"/>
  <c r="N129" i="20" s="1"/>
  <c r="M114" i="20"/>
  <c r="M1857" i="20"/>
  <c r="N1857" i="20" s="1"/>
  <c r="M463" i="20"/>
  <c r="N463" i="20" s="1"/>
  <c r="M323" i="20"/>
  <c r="N323" i="20" s="1"/>
  <c r="M1858" i="20"/>
  <c r="N1858" i="20" s="1"/>
  <c r="M464" i="20"/>
  <c r="N464" i="20" s="1"/>
  <c r="M2049" i="20"/>
  <c r="N2049" i="20" s="1"/>
  <c r="M1963" i="20"/>
  <c r="N1963" i="20" s="1"/>
  <c r="M2050" i="20"/>
  <c r="M1964" i="20"/>
  <c r="N1964" i="20" s="1"/>
  <c r="M2094" i="20"/>
  <c r="N2094" i="20" s="1"/>
  <c r="M943" i="20"/>
  <c r="N943" i="20" s="1"/>
  <c r="M1650" i="20"/>
  <c r="N1650" i="20" s="1"/>
  <c r="M1965" i="20"/>
  <c r="N1965" i="20" s="1"/>
  <c r="M1624" i="20"/>
  <c r="M357" i="20"/>
  <c r="M1625" i="20"/>
  <c r="M1966" i="20"/>
  <c r="N1966" i="20" s="1"/>
  <c r="M247" i="20"/>
  <c r="M2045" i="20"/>
  <c r="N2045" i="20" s="1"/>
  <c r="M698" i="20"/>
  <c r="M699" i="20"/>
  <c r="N699" i="20" s="1"/>
  <c r="M2046" i="20"/>
  <c r="M1461" i="20"/>
  <c r="N1461" i="20" s="1"/>
  <c r="M1276" i="20"/>
  <c r="N1276" i="20" s="1"/>
  <c r="M1462" i="20"/>
  <c r="N1462" i="20" s="1"/>
  <c r="M2047" i="20"/>
  <c r="N2047" i="20" s="1"/>
  <c r="M2095" i="20"/>
  <c r="N2095" i="20" s="1"/>
  <c r="M1015" i="20"/>
  <c r="N1015" i="20" s="1"/>
  <c r="M2096" i="20"/>
  <c r="N2096" i="20" s="1"/>
  <c r="M1885" i="20"/>
  <c r="N1885" i="20" s="1"/>
  <c r="M719" i="20"/>
  <c r="N719" i="20" s="1"/>
  <c r="M1401" i="20"/>
  <c r="N1401" i="20" s="1"/>
  <c r="M1886" i="20"/>
  <c r="N1886" i="20" s="1"/>
  <c r="M1520" i="20"/>
  <c r="N1520" i="20" s="1"/>
  <c r="M1887" i="20"/>
  <c r="N1887" i="20" s="1"/>
  <c r="M1144" i="20"/>
  <c r="M709" i="20"/>
  <c r="N709" i="20" s="1"/>
  <c r="M1843" i="20"/>
  <c r="M1145" i="20"/>
  <c r="N1145" i="20" s="1"/>
  <c r="M1888" i="20"/>
  <c r="N1888" i="20" s="1"/>
  <c r="M849" i="20"/>
  <c r="N849" i="20" s="1"/>
  <c r="M1146" i="20"/>
  <c r="N1146" i="20" s="1"/>
  <c r="M347" i="20"/>
  <c r="N347" i="20" s="1"/>
  <c r="M1147" i="20"/>
  <c r="N1147" i="20" s="1"/>
  <c r="M65" i="20"/>
  <c r="M2054" i="20"/>
  <c r="N2054" i="20" s="1"/>
  <c r="M208" i="20"/>
  <c r="N208" i="20" s="1"/>
  <c r="M66" i="20"/>
  <c r="M67" i="20"/>
  <c r="N67" i="20" s="1"/>
  <c r="M2055" i="20"/>
  <c r="N2055" i="20" s="1"/>
  <c r="M68" i="20"/>
  <c r="N68" i="20" s="1"/>
  <c r="M906" i="20"/>
  <c r="N906" i="20" s="1"/>
  <c r="M850" i="20"/>
  <c r="N850" i="20" s="1"/>
  <c r="M349" i="20"/>
  <c r="N349" i="20" s="1"/>
  <c r="M796" i="20"/>
  <c r="N796" i="20" s="1"/>
  <c r="M797" i="20"/>
  <c r="N797" i="20" s="1"/>
  <c r="M851" i="20"/>
  <c r="N851" i="20" s="1"/>
  <c r="M907" i="20"/>
  <c r="M955" i="20"/>
  <c r="M852" i="20"/>
  <c r="M921" i="20"/>
  <c r="N921" i="20" s="1"/>
  <c r="M908" i="20"/>
  <c r="N908" i="20" s="1"/>
  <c r="M178" i="20"/>
  <c r="N178" i="20" s="1"/>
  <c r="M922" i="20"/>
  <c r="M824" i="20"/>
  <c r="M1396" i="20"/>
  <c r="M1397" i="20"/>
  <c r="N1397" i="20" s="1"/>
  <c r="M853" i="20"/>
  <c r="N853" i="20" s="1"/>
  <c r="M1398" i="20"/>
  <c r="N1398" i="20" s="1"/>
  <c r="M800" i="20"/>
  <c r="N800" i="20" s="1"/>
  <c r="M801" i="20"/>
  <c r="N801" i="20" s="1"/>
  <c r="M792" i="20"/>
  <c r="N792" i="20" s="1"/>
  <c r="M854" i="20"/>
  <c r="N854" i="20" s="1"/>
  <c r="M793" i="20"/>
  <c r="N793" i="20" s="1"/>
  <c r="M1537" i="20"/>
  <c r="N1537" i="20" s="1"/>
  <c r="M383" i="20"/>
  <c r="N383" i="20" s="1"/>
  <c r="M1538" i="20"/>
  <c r="N1538" i="20" s="1"/>
  <c r="M1972" i="20"/>
  <c r="N1972" i="20" s="1"/>
  <c r="M254" i="20"/>
  <c r="N254" i="20" s="1"/>
  <c r="M1973" i="20"/>
  <c r="M548" i="20"/>
  <c r="M549" i="20"/>
  <c r="M106" i="20"/>
  <c r="N106" i="20" s="1"/>
  <c r="M31" i="20"/>
  <c r="M107" i="20"/>
  <c r="M1239" i="20"/>
  <c r="N1239" i="20" s="1"/>
  <c r="M1992" i="20"/>
  <c r="N1992" i="20" s="1"/>
  <c r="M1565" i="20"/>
  <c r="N1565" i="20" s="1"/>
  <c r="M1606" i="20"/>
  <c r="N1606" i="20" s="1"/>
  <c r="M1539" i="20"/>
  <c r="N1539" i="20" s="1"/>
  <c r="M578" i="20"/>
  <c r="N578" i="20" s="1"/>
  <c r="M1566" i="20"/>
  <c r="N1566" i="20" s="1"/>
  <c r="M520" i="20"/>
  <c r="N520" i="20" s="1"/>
  <c r="M1607" i="20"/>
  <c r="N1607" i="20" s="1"/>
  <c r="M58" i="20"/>
  <c r="N58" i="20" s="1"/>
  <c r="M59" i="20"/>
  <c r="M2100" i="20"/>
  <c r="N2100" i="20" s="1"/>
  <c r="M1069" i="20"/>
  <c r="N1069" i="20" s="1"/>
  <c r="M2101" i="20"/>
  <c r="N2101" i="20" s="1"/>
  <c r="M1070" i="20"/>
  <c r="N1070" i="20" s="1"/>
  <c r="M212" i="20"/>
  <c r="N212" i="20" s="1"/>
  <c r="M60" i="20"/>
  <c r="M213" i="20"/>
  <c r="M1071" i="20"/>
  <c r="M915" i="20"/>
  <c r="N915" i="20" s="1"/>
  <c r="M916" i="20"/>
  <c r="M201" i="20"/>
  <c r="N201" i="20" s="1"/>
  <c r="M1984" i="20"/>
  <c r="M202" i="20"/>
  <c r="N202" i="20" s="1"/>
  <c r="M1985" i="20"/>
  <c r="N1985" i="20" s="1"/>
  <c r="M203" i="20"/>
  <c r="N203" i="20" s="1"/>
  <c r="M1738" i="20"/>
  <c r="N1738" i="20" s="1"/>
  <c r="M1739" i="20"/>
  <c r="N1739" i="20" s="1"/>
  <c r="M80" i="20"/>
  <c r="N80" i="20" s="1"/>
  <c r="M563" i="20"/>
  <c r="N563" i="20" s="1"/>
  <c r="M1740" i="20"/>
  <c r="N1740" i="20" s="1"/>
  <c r="M1395" i="20"/>
  <c r="N1395" i="20" s="1"/>
  <c r="M116" i="20"/>
  <c r="N116" i="20" s="1"/>
  <c r="M336" i="20"/>
  <c r="N336" i="20" s="1"/>
  <c r="M281" i="20"/>
  <c r="N281" i="20" s="1"/>
  <c r="M810" i="20"/>
  <c r="N810" i="20" s="1"/>
  <c r="M978" i="20"/>
  <c r="N978" i="20" s="1"/>
  <c r="M282" i="20"/>
  <c r="N282" i="20" s="1"/>
  <c r="M811" i="20"/>
  <c r="M351" i="20"/>
  <c r="M1003" i="20"/>
  <c r="M979" i="20"/>
  <c r="M352" i="20"/>
  <c r="M353" i="20"/>
  <c r="M552" i="20"/>
  <c r="M1018" i="20"/>
  <c r="M354" i="20"/>
  <c r="M1363" i="20"/>
  <c r="M517" i="20"/>
  <c r="N517" i="20" s="1"/>
  <c r="M1019" i="20"/>
  <c r="N1019" i="20" s="1"/>
  <c r="M1364" i="20"/>
  <c r="M1365" i="20"/>
  <c r="N1365" i="20" s="1"/>
  <c r="M34" i="20"/>
  <c r="N34" i="20" s="1"/>
  <c r="M1366" i="20"/>
  <c r="N1366" i="20" s="1"/>
  <c r="M1292" i="20"/>
  <c r="N1292" i="20" s="1"/>
  <c r="M1293" i="20"/>
  <c r="N1293" i="20" s="1"/>
  <c r="M35" i="20"/>
  <c r="N35" i="20" s="1"/>
  <c r="M518" i="20"/>
  <c r="N518" i="20" s="1"/>
  <c r="M724" i="20"/>
  <c r="N724" i="20" s="1"/>
  <c r="M1774" i="20"/>
  <c r="N1774" i="20" s="1"/>
  <c r="M725" i="20"/>
  <c r="M410" i="20"/>
  <c r="N410" i="20" s="1"/>
  <c r="M411" i="20"/>
  <c r="M412" i="20"/>
  <c r="N412" i="20" s="1"/>
  <c r="M1545" i="20"/>
  <c r="N1545" i="20" s="1"/>
  <c r="M1029" i="20"/>
  <c r="N1029" i="20" s="1"/>
  <c r="M1165" i="20"/>
  <c r="N1165" i="20" s="1"/>
  <c r="M1546" i="20"/>
  <c r="N1546" i="20" s="1"/>
  <c r="M1166" i="20"/>
  <c r="N1166" i="20" s="1"/>
  <c r="M1547" i="20"/>
  <c r="N1547" i="20" s="1"/>
  <c r="M1030" i="20"/>
  <c r="N1030" i="20" s="1"/>
  <c r="M1167" i="20"/>
  <c r="N1167" i="20" s="1"/>
  <c r="M1168" i="20"/>
  <c r="N1168" i="20" s="1"/>
  <c r="M1627" i="20"/>
  <c r="N1627" i="20" s="1"/>
  <c r="M1628" i="20"/>
  <c r="N1628" i="20" s="1"/>
  <c r="M1312" i="20"/>
  <c r="N1312" i="20" s="1"/>
  <c r="M1313" i="20"/>
  <c r="N1313" i="20" s="1"/>
  <c r="M1561" i="20"/>
  <c r="N1561" i="20" s="1"/>
  <c r="M1562" i="20"/>
  <c r="N1562" i="20" s="1"/>
  <c r="M2104" i="20"/>
  <c r="N2104" i="20" s="1"/>
  <c r="M1563" i="20"/>
  <c r="N1563" i="20" s="1"/>
  <c r="M2105" i="20"/>
  <c r="N2105" i="20" s="1"/>
  <c r="M1564" i="20"/>
  <c r="M773" i="20"/>
  <c r="M774" i="20"/>
  <c r="M775" i="20"/>
  <c r="M222" i="20"/>
  <c r="N222" i="20" s="1"/>
  <c r="M223" i="20"/>
  <c r="M776" i="20"/>
  <c r="N776" i="20" s="1"/>
  <c r="M224" i="20"/>
  <c r="N224" i="20" s="1"/>
  <c r="M225" i="20"/>
  <c r="N225" i="20" s="1"/>
  <c r="M1350" i="20"/>
  <c r="N1350" i="20" s="1"/>
  <c r="M477" i="20"/>
  <c r="N477" i="20" s="1"/>
  <c r="M1351" i="20"/>
  <c r="N1351" i="20" s="1"/>
  <c r="M111" i="20"/>
  <c r="M1228" i="20"/>
  <c r="M1229" i="20"/>
  <c r="N1229" i="20" s="1"/>
  <c r="M1230" i="20"/>
  <c r="N1230" i="20" s="1"/>
  <c r="M478" i="20"/>
  <c r="M194" i="20"/>
  <c r="N194" i="20" s="1"/>
  <c r="M814" i="20"/>
  <c r="N814" i="20" s="1"/>
  <c r="M815" i="20"/>
  <c r="N815" i="20" s="1"/>
  <c r="M1703" i="20"/>
  <c r="N1703" i="20" s="1"/>
  <c r="M1704" i="20"/>
  <c r="N1704" i="20" s="1"/>
  <c r="M1705" i="20"/>
  <c r="M2014" i="20"/>
  <c r="M2015" i="20"/>
  <c r="N2015" i="20" s="1"/>
  <c r="M2016" i="20"/>
  <c r="N2016" i="20" s="1"/>
  <c r="M759" i="20"/>
  <c r="M760" i="20"/>
  <c r="N760" i="20" s="1"/>
  <c r="M634" i="20"/>
  <c r="N634" i="20" s="1"/>
  <c r="M2084" i="20"/>
  <c r="N2084" i="20" s="1"/>
  <c r="M2085" i="20"/>
  <c r="N2085" i="20" s="1"/>
  <c r="M2086" i="20"/>
  <c r="N2086" i="20" s="1"/>
  <c r="M2087" i="20"/>
  <c r="N2087" i="20" s="1"/>
  <c r="M2088" i="20"/>
  <c r="N2088" i="20" s="1"/>
  <c r="M2089" i="20"/>
  <c r="N2089" i="20" s="1"/>
  <c r="M2090" i="20"/>
  <c r="N2090" i="20" s="1"/>
  <c r="M1616" i="20"/>
  <c r="N1616" i="20" s="1"/>
  <c r="M1617" i="20"/>
  <c r="N1617" i="20" s="1"/>
  <c r="N611" i="20"/>
  <c r="N612" i="20"/>
  <c r="N448" i="20"/>
  <c r="N449" i="20"/>
  <c r="N450" i="20"/>
  <c r="N499" i="20"/>
  <c r="N500" i="20"/>
  <c r="N501" i="20"/>
  <c r="N195" i="20"/>
  <c r="N944" i="20"/>
  <c r="N945" i="20"/>
  <c r="N325" i="20"/>
  <c r="N326" i="20"/>
  <c r="N327" i="20"/>
  <c r="N329" i="20"/>
  <c r="N330" i="20"/>
  <c r="N918" i="20"/>
  <c r="N1006" i="20"/>
  <c r="N240" i="20"/>
  <c r="N241" i="20"/>
  <c r="N242" i="20"/>
  <c r="N244" i="20"/>
  <c r="N2118" i="20"/>
  <c r="N10" i="20"/>
  <c r="N1943" i="20"/>
  <c r="N1945" i="20"/>
  <c r="N1946" i="20"/>
  <c r="N1948" i="20"/>
  <c r="N1949" i="20"/>
  <c r="N1114" i="20"/>
  <c r="N1412" i="20"/>
  <c r="N1413" i="20"/>
  <c r="N1414" i="20"/>
  <c r="N605" i="20"/>
  <c r="N606" i="20"/>
  <c r="N2106" i="20"/>
  <c r="N579" i="20"/>
  <c r="N580" i="20"/>
  <c r="N1757" i="20"/>
  <c r="N1758" i="20"/>
  <c r="N1957" i="20"/>
  <c r="N209" i="20"/>
  <c r="N544" i="20"/>
  <c r="N767" i="20"/>
  <c r="N160" i="20"/>
  <c r="N130" i="20"/>
  <c r="N108" i="20"/>
  <c r="N643" i="20"/>
  <c r="N1975" i="20"/>
  <c r="N1978" i="20"/>
  <c r="N238" i="20"/>
  <c r="N700" i="20"/>
  <c r="N701" i="20"/>
  <c r="N702" i="20"/>
  <c r="N1449" i="20"/>
  <c r="N1450" i="20"/>
  <c r="N1251" i="20"/>
  <c r="N909" i="20"/>
  <c r="N564" i="20"/>
  <c r="N565" i="20"/>
  <c r="N566" i="20"/>
  <c r="N568" i="20"/>
  <c r="N717" i="20"/>
  <c r="N1518" i="20"/>
  <c r="N245" i="20"/>
  <c r="N625" i="20"/>
  <c r="N1879" i="20"/>
  <c r="N1880" i="20"/>
  <c r="N1881" i="20"/>
  <c r="N1884" i="20"/>
  <c r="N817" i="20"/>
  <c r="N932" i="20"/>
  <c r="N2028" i="20"/>
  <c r="N2029" i="20"/>
  <c r="N2030" i="20"/>
  <c r="N127" i="20"/>
  <c r="N1423" i="20"/>
  <c r="N1424" i="20"/>
  <c r="N119" i="20"/>
  <c r="N635" i="20"/>
  <c r="N636" i="20"/>
  <c r="N637" i="20"/>
  <c r="N1688" i="20"/>
  <c r="N1689" i="20"/>
  <c r="N975" i="20"/>
  <c r="N893" i="20"/>
  <c r="N1512" i="20"/>
  <c r="N1513" i="20"/>
  <c r="N1352" i="20"/>
  <c r="N1789" i="20"/>
  <c r="N1790" i="20"/>
  <c r="N1792" i="20"/>
  <c r="N1793" i="20"/>
  <c r="N1794" i="20"/>
  <c r="N1796" i="20"/>
  <c r="N667" i="20"/>
  <c r="N382" i="20"/>
  <c r="N173" i="20"/>
  <c r="N74" i="20"/>
  <c r="N75" i="20"/>
  <c r="N369" i="20"/>
  <c r="N731" i="20"/>
  <c r="N733" i="20"/>
  <c r="N734" i="20"/>
  <c r="N586" i="20"/>
  <c r="N1686" i="20"/>
  <c r="N136" i="20"/>
  <c r="N161" i="20"/>
  <c r="N1553" i="20"/>
  <c r="N1554" i="20"/>
  <c r="N61" i="20"/>
  <c r="N235" i="20"/>
  <c r="N341" i="20"/>
  <c r="N342" i="20"/>
  <c r="N343" i="20"/>
  <c r="N761" i="20"/>
  <c r="N765" i="20"/>
  <c r="N423" i="20"/>
  <c r="N425" i="20"/>
  <c r="N426" i="20"/>
  <c r="N1148" i="20"/>
  <c r="N1149" i="20"/>
  <c r="N1150" i="20"/>
  <c r="N1151" i="20"/>
  <c r="N2071" i="20"/>
  <c r="N1130" i="20"/>
  <c r="N1132" i="20"/>
  <c r="N1133" i="20"/>
  <c r="N1134" i="20"/>
  <c r="N49" i="20"/>
  <c r="N1815" i="20"/>
  <c r="N1816" i="20"/>
  <c r="N1817" i="20"/>
  <c r="N1614" i="20"/>
  <c r="N1243" i="20"/>
  <c r="N1244" i="20"/>
  <c r="N1245" i="20"/>
  <c r="N1246" i="20"/>
  <c r="N1247" i="20"/>
  <c r="N1691" i="20"/>
  <c r="N1693" i="20"/>
  <c r="N2156" i="20"/>
  <c r="N2158" i="20"/>
  <c r="N950" i="20"/>
  <c r="N1501" i="20"/>
  <c r="N122" i="20"/>
  <c r="N123" i="20"/>
  <c r="N159" i="20"/>
  <c r="N679" i="20"/>
  <c r="N535" i="20"/>
  <c r="N536" i="20"/>
  <c r="N537" i="20"/>
  <c r="N538" i="20"/>
  <c r="N555" i="20"/>
  <c r="N556" i="20"/>
  <c r="N557" i="20"/>
  <c r="N1455" i="20"/>
  <c r="N1457" i="20"/>
  <c r="N392" i="20"/>
  <c r="N393" i="20"/>
  <c r="N394" i="20"/>
  <c r="N89" i="20"/>
  <c r="N90" i="20"/>
  <c r="N93" i="20"/>
  <c r="N1061" i="20"/>
  <c r="N1062" i="20"/>
  <c r="N1063" i="20"/>
  <c r="N168" i="20"/>
  <c r="N1712" i="20"/>
  <c r="N752" i="20"/>
  <c r="N1278" i="20"/>
  <c r="N2027" i="20"/>
  <c r="N55" i="20"/>
  <c r="N417" i="20"/>
  <c r="N97" i="20"/>
  <c r="N1185" i="20"/>
  <c r="N1186" i="20"/>
  <c r="N888" i="20"/>
  <c r="N465" i="20"/>
  <c r="N1129" i="20"/>
  <c r="N370" i="20"/>
  <c r="N1951" i="20"/>
  <c r="N1889" i="20"/>
  <c r="N1890" i="20"/>
  <c r="N1891" i="20"/>
  <c r="N1893" i="20"/>
  <c r="N204" i="20"/>
  <c r="N1188" i="20"/>
  <c r="N1190" i="20"/>
  <c r="N1199" i="20"/>
  <c r="N1200" i="20"/>
  <c r="N980" i="20"/>
  <c r="N981" i="20"/>
  <c r="N982" i="20"/>
  <c r="N688" i="20"/>
  <c r="N690" i="20"/>
  <c r="N1339" i="20"/>
  <c r="N1340" i="20"/>
  <c r="N1671" i="20"/>
  <c r="N1672" i="20"/>
  <c r="N1673" i="20"/>
  <c r="N936" i="20"/>
  <c r="N937" i="20"/>
  <c r="N117" i="20"/>
  <c r="N882" i="20"/>
  <c r="N884" i="20"/>
  <c r="N885" i="20"/>
  <c r="N1762" i="20"/>
  <c r="N1578" i="20"/>
  <c r="N1579" i="20"/>
  <c r="N1051" i="20"/>
  <c r="N1052" i="20"/>
  <c r="N1053" i="20"/>
  <c r="N1054" i="20"/>
  <c r="N1742" i="20"/>
  <c r="N1743" i="20"/>
  <c r="N1101" i="20"/>
  <c r="N1102" i="20"/>
  <c r="N1103" i="20"/>
  <c r="N1104" i="20"/>
  <c r="N1374" i="20"/>
  <c r="N1596" i="20"/>
  <c r="N877" i="20"/>
  <c r="N25" i="20"/>
  <c r="N2039" i="20"/>
  <c r="N26" i="20"/>
  <c r="N27" i="20"/>
  <c r="N1042" i="20"/>
  <c r="N683" i="20"/>
  <c r="N1845" i="20"/>
  <c r="N1903" i="20"/>
  <c r="N1904" i="20"/>
  <c r="N1905" i="20"/>
  <c r="N1906" i="20"/>
  <c r="N1848" i="20"/>
  <c r="N1849" i="20"/>
  <c r="N399" i="20"/>
  <c r="N71" i="20"/>
  <c r="N400" i="20"/>
  <c r="N101" i="20"/>
  <c r="N503" i="20"/>
  <c r="N2062" i="20"/>
  <c r="N1035" i="20"/>
  <c r="N2163" i="20"/>
  <c r="N1993" i="20"/>
  <c r="N1995" i="20"/>
  <c r="N12" i="20"/>
  <c r="N13" i="20"/>
  <c r="N1784" i="20"/>
  <c r="N14" i="20"/>
  <c r="N1192" i="20"/>
  <c r="N1873" i="20"/>
  <c r="N458" i="20"/>
  <c r="N714" i="20"/>
  <c r="N1014" i="20"/>
  <c r="N1262" i="20"/>
  <c r="N1442" i="20"/>
  <c r="N1443" i="20"/>
  <c r="N1037" i="20"/>
  <c r="N1898" i="20"/>
  <c r="N1629" i="20"/>
  <c r="N1007" i="20"/>
  <c r="N1319" i="20"/>
  <c r="N614" i="20"/>
  <c r="N443" i="20"/>
  <c r="N615" i="20"/>
  <c r="N1959" i="20"/>
  <c r="N963" i="20"/>
  <c r="N616" i="20"/>
  <c r="N618" i="20"/>
  <c r="N1920" i="20"/>
  <c r="N1748" i="20"/>
  <c r="N1921" i="20"/>
  <c r="N1749" i="20"/>
  <c r="N965" i="20"/>
  <c r="N1933" i="20"/>
  <c r="N1922" i="20"/>
  <c r="N1361" i="20"/>
  <c r="N1935" i="20"/>
  <c r="N138" i="20"/>
  <c r="N1722" i="20"/>
  <c r="N1404" i="20"/>
  <c r="N1924" i="20"/>
  <c r="N1723" i="20"/>
  <c r="N1405" i="20"/>
  <c r="N1779" i="20"/>
  <c r="N1925" i="20"/>
  <c r="N1988" i="20"/>
  <c r="N828" i="20"/>
  <c r="N1805" i="20"/>
  <c r="N1806" i="20"/>
  <c r="N489" i="20"/>
  <c r="N490" i="20"/>
  <c r="N1809" i="20"/>
  <c r="N181" i="20"/>
  <c r="N272" i="20"/>
  <c r="N788" i="20"/>
  <c r="N128" i="20"/>
  <c r="N2007" i="20"/>
  <c r="N1649" i="20"/>
  <c r="N1489" i="20"/>
  <c r="N1700" i="20"/>
  <c r="N1122" i="20"/>
  <c r="N1123" i="20"/>
  <c r="N2149" i="20"/>
  <c r="N1027" i="20"/>
  <c r="N785" i="20"/>
  <c r="N312" i="20"/>
  <c r="N104" i="20"/>
  <c r="N1124" i="20"/>
  <c r="N1001" i="20"/>
  <c r="N526" i="20"/>
  <c r="N1125" i="20"/>
  <c r="N1604" i="20"/>
  <c r="N809" i="20"/>
  <c r="N576" i="20"/>
  <c r="N723" i="20"/>
  <c r="N697" i="20"/>
  <c r="N1567" i="20"/>
  <c r="N200" i="20"/>
  <c r="N795" i="20"/>
  <c r="N846" i="20"/>
  <c r="N1674" i="20"/>
  <c r="N919" i="20"/>
  <c r="N798" i="20"/>
  <c r="N406" i="20"/>
  <c r="N848" i="20"/>
  <c r="N1290" i="20"/>
  <c r="N804" i="20"/>
  <c r="N32" i="20"/>
  <c r="N519" i="20"/>
  <c r="N550" i="20"/>
  <c r="N551" i="20"/>
  <c r="N33" i="20"/>
  <c r="N1163" i="20"/>
  <c r="N1164" i="20"/>
  <c r="N1556" i="20"/>
  <c r="N1557" i="20"/>
  <c r="N1941" i="20"/>
  <c r="N771" i="20"/>
  <c r="N898" i="20"/>
  <c r="N1092" i="20"/>
  <c r="N1094" i="20"/>
  <c r="N1217" i="20"/>
  <c r="N1219" i="20"/>
  <c r="N1819" i="20"/>
  <c r="N1821" i="20"/>
  <c r="N726" i="20"/>
  <c r="N1851" i="20"/>
  <c r="N1852" i="20"/>
  <c r="N1853" i="20"/>
  <c r="N1289" i="20"/>
  <c r="N9" i="20"/>
  <c r="N1045" i="20"/>
  <c r="N1047" i="20"/>
  <c r="N608" i="20"/>
  <c r="N680" i="20"/>
  <c r="N1419" i="20"/>
  <c r="N1917" i="20"/>
  <c r="N1918" i="20"/>
  <c r="N2164" i="20"/>
  <c r="N1273" i="20"/>
  <c r="N1916" i="20"/>
  <c r="N1682" i="20"/>
  <c r="N364" i="20"/>
  <c r="N821" i="20"/>
  <c r="N822" i="20"/>
  <c r="N1386" i="20"/>
  <c r="N1387" i="20"/>
  <c r="N1388" i="20"/>
  <c r="N1431" i="20"/>
  <c r="N1502" i="20"/>
  <c r="N985" i="20"/>
  <c r="N987" i="20"/>
  <c r="N1488" i="20"/>
  <c r="N825" i="20"/>
  <c r="N826" i="20"/>
  <c r="N166" i="20"/>
  <c r="N2151" i="20"/>
  <c r="N2152" i="20"/>
  <c r="N721" i="20"/>
  <c r="N1931" i="20"/>
  <c r="N1187" i="20"/>
  <c r="N1867" i="20"/>
  <c r="N1868" i="20"/>
  <c r="N1811" i="20"/>
  <c r="N1813" i="20"/>
  <c r="N1474" i="20"/>
  <c r="N681" i="20"/>
  <c r="N2160" i="20"/>
  <c r="N1067" i="20"/>
  <c r="N1534" i="20"/>
  <c r="N1499" i="20"/>
  <c r="N248" i="20"/>
  <c r="N250" i="20"/>
  <c r="N904" i="20"/>
  <c r="N560" i="20"/>
  <c r="N661" i="20"/>
  <c r="N662" i="20"/>
  <c r="N1024" i="20"/>
  <c r="N746" i="20"/>
  <c r="N196" i="20"/>
  <c r="N1724" i="20"/>
  <c r="N1064" i="20"/>
  <c r="N1286" i="20"/>
  <c r="N1287" i="20"/>
  <c r="N1726" i="20"/>
  <c r="N451" i="20"/>
  <c r="N2115" i="20"/>
  <c r="N1099" i="20"/>
  <c r="N2116" i="20"/>
  <c r="N290" i="20"/>
  <c r="N363" i="20"/>
  <c r="N1713" i="20"/>
  <c r="N1214" i="20"/>
  <c r="N1714" i="20"/>
  <c r="N2008" i="20"/>
  <c r="N37" i="20"/>
  <c r="N1514" i="20"/>
  <c r="N506" i="20"/>
  <c r="N1702" i="20"/>
  <c r="N911" i="20"/>
  <c r="N99" i="20"/>
  <c r="N1222" i="20"/>
  <c r="N1341" i="20"/>
  <c r="N1894" i="20"/>
  <c r="N2125" i="20"/>
  <c r="N2126" i="20"/>
  <c r="N454" i="20"/>
  <c r="N1896" i="20"/>
  <c r="N134" i="20"/>
  <c r="N741" i="20"/>
  <c r="N1618" i="20"/>
  <c r="N1696" i="20"/>
  <c r="N749" i="20"/>
  <c r="N742" i="20"/>
  <c r="N743" i="20"/>
  <c r="N1698" i="20"/>
  <c r="N803" i="20"/>
  <c r="N827" i="20"/>
  <c r="N639" i="20"/>
  <c r="N1950" i="20"/>
  <c r="N1598" i="20"/>
  <c r="N1174" i="20"/>
  <c r="N628" i="20"/>
  <c r="N345" i="20"/>
  <c r="N629" i="20"/>
  <c r="N692" i="20"/>
  <c r="N1645" i="20"/>
  <c r="N1202" i="20"/>
  <c r="N1646" i="20"/>
  <c r="N2074" i="20"/>
  <c r="N1647" i="20"/>
  <c r="N1105" i="20"/>
  <c r="N996" i="20"/>
  <c r="N1335" i="20"/>
  <c r="N805" i="20"/>
  <c r="N169" i="20"/>
  <c r="N1804" i="20"/>
  <c r="N735" i="20"/>
  <c r="N736" i="20"/>
  <c r="N1635" i="20"/>
  <c r="N1637" i="20"/>
  <c r="N374" i="20"/>
  <c r="N375" i="20"/>
  <c r="N1771" i="20"/>
  <c r="N939" i="20"/>
  <c r="N619" i="20"/>
  <c r="N1517" i="20"/>
  <c r="N1732" i="20"/>
  <c r="N1872" i="20"/>
  <c r="N829" i="20"/>
  <c r="N1825" i="20"/>
  <c r="N447" i="20"/>
  <c r="N1831" i="20"/>
  <c r="N436" i="20"/>
  <c r="N1507" i="20"/>
  <c r="N1128" i="20"/>
  <c r="N1508" i="20"/>
  <c r="N1012" i="20"/>
  <c r="N1839" i="20"/>
  <c r="N2065" i="20"/>
  <c r="N1013" i="20"/>
  <c r="N2067" i="20"/>
  <c r="N139" i="20"/>
  <c r="N1158" i="20"/>
  <c r="N621" i="20"/>
  <c r="N1330" i="20"/>
  <c r="N1990" i="20"/>
  <c r="N476" i="20"/>
  <c r="N1159" i="20"/>
  <c r="N2131" i="20"/>
  <c r="N302" i="20"/>
  <c r="N303" i="20"/>
  <c r="N381" i="20"/>
  <c r="N18" i="20"/>
  <c r="N494" i="20"/>
  <c r="N1900" i="20"/>
  <c r="N1332" i="20"/>
  <c r="N279" i="20"/>
  <c r="N19" i="20"/>
  <c r="N1503" i="20"/>
  <c r="N527" i="20"/>
  <c r="N1550" i="20"/>
  <c r="N531" i="20"/>
  <c r="N185" i="20"/>
  <c r="N186" i="20"/>
  <c r="N534" i="20"/>
  <c r="N1929" i="20"/>
  <c r="N1942" i="20"/>
  <c r="N1939" i="20"/>
  <c r="N1930" i="20"/>
  <c r="N1754" i="20"/>
  <c r="N1940" i="20"/>
  <c r="N1491" i="20"/>
  <c r="N1589" i="20"/>
  <c r="N1493" i="20"/>
  <c r="N1856" i="20"/>
  <c r="N462" i="20"/>
  <c r="N114" i="20"/>
  <c r="N2050" i="20"/>
  <c r="N1624" i="20"/>
  <c r="N357" i="20"/>
  <c r="N1625" i="20"/>
  <c r="N247" i="20"/>
  <c r="N698" i="20"/>
  <c r="N2046" i="20"/>
  <c r="N1144" i="20"/>
  <c r="N1843" i="20"/>
  <c r="N65" i="20"/>
  <c r="N66" i="20"/>
  <c r="N907" i="20"/>
  <c r="N955" i="20"/>
  <c r="N852" i="20"/>
  <c r="N922" i="20"/>
  <c r="N824" i="20"/>
  <c r="N1396" i="20"/>
  <c r="N1973" i="20"/>
  <c r="N548" i="20"/>
  <c r="N549" i="20"/>
  <c r="N31" i="20"/>
  <c r="N107" i="20"/>
  <c r="N59" i="20"/>
  <c r="N60" i="20"/>
  <c r="N213" i="20"/>
  <c r="N1071" i="20"/>
  <c r="N916" i="20"/>
  <c r="N1984" i="20"/>
  <c r="N811" i="20"/>
  <c r="N351" i="20"/>
  <c r="N1003" i="20"/>
  <c r="N979" i="20"/>
  <c r="N352" i="20"/>
  <c r="N353" i="20"/>
  <c r="N552" i="20"/>
  <c r="N1018" i="20"/>
  <c r="N354" i="20"/>
  <c r="N1363" i="20"/>
  <c r="N1364" i="20"/>
  <c r="N725" i="20"/>
  <c r="N411" i="20"/>
  <c r="N1564" i="20"/>
  <c r="N773" i="20"/>
  <c r="N774" i="20"/>
  <c r="N775" i="20"/>
  <c r="N223" i="20"/>
  <c r="N111" i="20"/>
  <c r="N1228" i="20"/>
  <c r="N478" i="20"/>
  <c r="N1705" i="20"/>
  <c r="N2014" i="20"/>
  <c r="N759" i="20"/>
  <c r="L344" i="24"/>
  <c r="L194" i="24"/>
  <c r="L195" i="24"/>
  <c r="L196" i="24"/>
  <c r="L197" i="24"/>
  <c r="L198" i="24"/>
  <c r="L199" i="24"/>
  <c r="L51" i="24"/>
  <c r="L367" i="24"/>
  <c r="L333" i="24"/>
  <c r="L351" i="24"/>
  <c r="L352" i="24"/>
  <c r="L164" i="24"/>
  <c r="L165" i="24"/>
  <c r="L368" i="24"/>
  <c r="L369" i="24"/>
  <c r="L381" i="24"/>
  <c r="L382" i="24"/>
  <c r="L383" i="24"/>
  <c r="L41" i="24"/>
  <c r="L204" i="24"/>
  <c r="L205" i="24"/>
  <c r="L206" i="24"/>
  <c r="L42" i="24"/>
  <c r="L192" i="24"/>
  <c r="L330" i="24"/>
  <c r="L370" i="24"/>
  <c r="L207" i="24"/>
  <c r="L208" i="24"/>
  <c r="L209" i="24"/>
  <c r="L210" i="24"/>
  <c r="L211" i="24"/>
  <c r="L212" i="24"/>
  <c r="L193" i="24"/>
  <c r="L384" i="24"/>
  <c r="L385" i="24"/>
  <c r="L386" i="24"/>
  <c r="L334" i="24"/>
  <c r="L313" i="24"/>
  <c r="L314" i="24"/>
  <c r="L166" i="24"/>
  <c r="L346" i="24"/>
  <c r="L315" i="24"/>
  <c r="L332" i="24"/>
  <c r="L306" i="24"/>
  <c r="L213" i="24"/>
  <c r="L214" i="24"/>
  <c r="L215" i="24"/>
  <c r="L216" i="24"/>
  <c r="L217" i="24"/>
  <c r="L218" i="24"/>
  <c r="L219" i="24"/>
  <c r="L220" i="24"/>
  <c r="L221" i="24"/>
  <c r="L371" i="24"/>
  <c r="L222" i="24"/>
  <c r="L223" i="24"/>
  <c r="L224" i="24"/>
  <c r="L225" i="24"/>
  <c r="L226" i="24"/>
  <c r="L372" i="24"/>
  <c r="L373" i="24"/>
  <c r="L387" i="24"/>
  <c r="L388" i="24"/>
  <c r="L389" i="24"/>
  <c r="L171" i="24"/>
  <c r="L172" i="24"/>
  <c r="L173" i="24"/>
  <c r="L174" i="24"/>
  <c r="L175" i="24"/>
  <c r="L176" i="24"/>
  <c r="L316" i="24"/>
  <c r="L374" i="24"/>
  <c r="L417" i="24"/>
  <c r="L418" i="24"/>
  <c r="L359" i="24"/>
  <c r="L336" i="24"/>
  <c r="L337" i="24"/>
  <c r="L347" i="24"/>
  <c r="L451" i="24"/>
  <c r="L452" i="24"/>
  <c r="L348" i="24"/>
  <c r="L453" i="24"/>
  <c r="L454" i="24"/>
  <c r="L71" i="24"/>
  <c r="L360" i="24"/>
  <c r="L375" i="24"/>
  <c r="L349" i="24"/>
  <c r="L227" i="24"/>
  <c r="L228" i="24"/>
  <c r="L319" i="24"/>
  <c r="L72" i="24"/>
  <c r="L73" i="24"/>
  <c r="L74" i="24"/>
  <c r="L75" i="24"/>
  <c r="L76" i="24"/>
  <c r="L89" i="24"/>
  <c r="L90" i="24"/>
  <c r="L91" i="24"/>
  <c r="L92" i="24"/>
  <c r="L93" i="24"/>
  <c r="L177" i="24"/>
  <c r="L178" i="24"/>
  <c r="L179" i="24"/>
  <c r="L180" i="24"/>
  <c r="L181" i="24"/>
  <c r="L376" i="24"/>
  <c r="L320" i="24"/>
  <c r="L321" i="24"/>
  <c r="L322" i="24"/>
  <c r="L323" i="24"/>
  <c r="L324" i="24"/>
  <c r="L390" i="24"/>
  <c r="L391" i="24"/>
  <c r="L94" i="24"/>
  <c r="L95" i="24"/>
  <c r="L96" i="24"/>
  <c r="L97" i="24"/>
  <c r="L98" i="24"/>
  <c r="L99" i="24"/>
  <c r="L100" i="24"/>
  <c r="L101" i="24"/>
  <c r="L102" i="24"/>
  <c r="L103" i="24"/>
  <c r="L167" i="24"/>
  <c r="L168" i="24"/>
  <c r="L229" i="24"/>
  <c r="L230" i="24"/>
  <c r="L231" i="24"/>
  <c r="L232" i="24"/>
  <c r="L233" i="24"/>
  <c r="L234" i="24"/>
  <c r="L235" i="24"/>
  <c r="L236" i="24"/>
  <c r="L237" i="24"/>
  <c r="L325" i="24"/>
  <c r="L392" i="24"/>
  <c r="L393" i="24"/>
  <c r="L394" i="24"/>
  <c r="L395" i="24"/>
  <c r="L396" i="24"/>
  <c r="L397" i="24"/>
  <c r="L398" i="24"/>
  <c r="L399" i="24"/>
  <c r="L400" i="24"/>
  <c r="L401" i="24"/>
  <c r="L402" i="24"/>
  <c r="L403" i="24"/>
  <c r="L404" i="24"/>
  <c r="L238" i="24"/>
  <c r="L239" i="24"/>
  <c r="L240" i="24"/>
  <c r="L2" i="24"/>
  <c r="L43" i="24"/>
  <c r="L455" i="24"/>
  <c r="L456" i="24"/>
  <c r="L457" i="24"/>
  <c r="L104" i="24"/>
  <c r="L105" i="24"/>
  <c r="L106" i="24"/>
  <c r="L107" i="24"/>
  <c r="L297" i="24"/>
  <c r="L298" i="24"/>
  <c r="L299" i="24"/>
  <c r="L300" i="24"/>
  <c r="L301" i="24"/>
  <c r="L241" i="24"/>
  <c r="L242" i="24"/>
  <c r="L243" i="24"/>
  <c r="L244" i="24"/>
  <c r="L302" i="24"/>
  <c r="L303" i="24"/>
  <c r="L304" i="24"/>
  <c r="L305" i="24"/>
  <c r="L108" i="24"/>
  <c r="L109" i="24"/>
  <c r="L110" i="24"/>
  <c r="L111" i="24"/>
  <c r="L112" i="24"/>
  <c r="L338" i="24"/>
  <c r="L245" i="24"/>
  <c r="L246" i="24"/>
  <c r="L247" i="24"/>
  <c r="L44" i="24"/>
  <c r="L45" i="24"/>
  <c r="L113" i="24"/>
  <c r="L114" i="24"/>
  <c r="L115" i="24"/>
  <c r="L116" i="24"/>
  <c r="L117" i="24"/>
  <c r="L77" i="24"/>
  <c r="L78" i="24"/>
  <c r="L3" i="24"/>
  <c r="L248" i="24"/>
  <c r="L249" i="24"/>
  <c r="L118" i="24"/>
  <c r="L119" i="24"/>
  <c r="L120" i="24"/>
  <c r="L121" i="24"/>
  <c r="L122" i="24"/>
  <c r="L250" i="24"/>
  <c r="L251" i="24"/>
  <c r="L252" i="24"/>
  <c r="L253" i="24"/>
  <c r="L254" i="24"/>
  <c r="L363" i="24"/>
  <c r="L364" i="24"/>
  <c r="L365" i="24"/>
  <c r="L366" i="24"/>
  <c r="L182" i="24"/>
  <c r="L4" i="24"/>
  <c r="L5" i="24"/>
  <c r="L6" i="24"/>
  <c r="L7" i="24"/>
  <c r="L8" i="24"/>
  <c r="L9" i="24"/>
  <c r="L339" i="24"/>
  <c r="L340" i="24"/>
  <c r="L200" i="24"/>
  <c r="L201" i="24"/>
  <c r="L202" i="24"/>
  <c r="L203" i="24"/>
  <c r="L79" i="24"/>
  <c r="L10" i="24"/>
  <c r="L11" i="24"/>
  <c r="L12" i="24"/>
  <c r="L405" i="24"/>
  <c r="L406" i="24"/>
  <c r="L407" i="24"/>
  <c r="L408" i="24"/>
  <c r="L13" i="24"/>
  <c r="L458" i="24"/>
  <c r="L80" i="24"/>
  <c r="L14" i="24"/>
  <c r="L15" i="24"/>
  <c r="L16" i="24"/>
  <c r="L419" i="24"/>
  <c r="L420" i="24"/>
  <c r="L421" i="24"/>
  <c r="L422" i="24"/>
  <c r="L423" i="24"/>
  <c r="L46" i="24"/>
  <c r="L341" i="24"/>
  <c r="L459" i="24"/>
  <c r="L255" i="24"/>
  <c r="L256" i="24"/>
  <c r="L257" i="24"/>
  <c r="L258" i="24"/>
  <c r="L17" i="24"/>
  <c r="L353" i="24"/>
  <c r="L354" i="24"/>
  <c r="L409" i="24"/>
  <c r="L410" i="24"/>
  <c r="L411" i="24"/>
  <c r="L412" i="24"/>
  <c r="L413" i="24"/>
  <c r="L183" i="24"/>
  <c r="L184" i="24"/>
  <c r="L185" i="24"/>
  <c r="L186" i="24"/>
  <c r="L326" i="24"/>
  <c r="L327" i="24"/>
  <c r="L328" i="24"/>
  <c r="L27" i="24"/>
  <c r="L123" i="24"/>
  <c r="L124" i="24"/>
  <c r="L125" i="24"/>
  <c r="L126" i="24"/>
  <c r="L127" i="24"/>
  <c r="L47" i="24"/>
  <c r="L18" i="24"/>
  <c r="L187" i="24"/>
  <c r="L188" i="24"/>
  <c r="L189" i="24"/>
  <c r="L190" i="24"/>
  <c r="L191" i="24"/>
  <c r="L19" i="24"/>
  <c r="L361" i="24"/>
  <c r="L48" i="24"/>
  <c r="L379" i="24"/>
  <c r="L380" i="24"/>
  <c r="L169" i="24"/>
  <c r="L460" i="24"/>
  <c r="L259" i="24"/>
  <c r="L260" i="24"/>
  <c r="L329" i="24"/>
  <c r="L28" i="24"/>
  <c r="L29" i="24"/>
  <c r="L362" i="24"/>
  <c r="L355" i="24"/>
  <c r="L356" i="24"/>
  <c r="L342" i="24"/>
  <c r="L343" i="24"/>
  <c r="L20" i="24"/>
  <c r="L261" i="24"/>
  <c r="L262" i="24"/>
  <c r="L263" i="24"/>
  <c r="L170" i="24"/>
  <c r="L128" i="24"/>
  <c r="L129" i="24"/>
  <c r="L130" i="24"/>
  <c r="L131" i="24"/>
  <c r="L132" i="24"/>
  <c r="L461" i="24"/>
  <c r="L462" i="24"/>
  <c r="L463" i="24"/>
  <c r="L464" i="24"/>
  <c r="L465" i="24"/>
  <c r="L21" i="24"/>
  <c r="L22" i="24"/>
  <c r="L23" i="24"/>
  <c r="L357" i="24"/>
  <c r="L358" i="24"/>
  <c r="L133" i="24"/>
  <c r="L134" i="24"/>
  <c r="L135" i="24"/>
  <c r="L136" i="24"/>
  <c r="L137" i="24"/>
  <c r="L264" i="24"/>
  <c r="L265" i="24"/>
  <c r="L266" i="24"/>
  <c r="L345" i="24"/>
  <c r="L267" i="24"/>
  <c r="L268" i="24"/>
  <c r="L269" i="24"/>
  <c r="L270" i="24"/>
  <c r="L81" i="24"/>
  <c r="L82" i="24"/>
  <c r="L83" i="24"/>
  <c r="L307" i="24"/>
  <c r="L308" i="24"/>
  <c r="L309" i="24"/>
  <c r="L310" i="24"/>
  <c r="L311" i="24"/>
  <c r="L52" i="24"/>
  <c r="L53" i="24"/>
  <c r="L54" i="24"/>
  <c r="L55" i="24"/>
  <c r="L56" i="24"/>
  <c r="L57" i="24"/>
  <c r="L58" i="24"/>
  <c r="L317" i="24"/>
  <c r="L377" i="24"/>
  <c r="L414" i="24"/>
  <c r="L271" i="24"/>
  <c r="L272" i="24"/>
  <c r="L273" i="24"/>
  <c r="L274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138" i="24"/>
  <c r="L139" i="24"/>
  <c r="L140" i="24"/>
  <c r="L141" i="24"/>
  <c r="L142" i="24"/>
  <c r="L424" i="24"/>
  <c r="L425" i="24"/>
  <c r="L426" i="24"/>
  <c r="L24" i="24"/>
  <c r="L25" i="24"/>
  <c r="L427" i="24"/>
  <c r="L428" i="24"/>
  <c r="L331" i="24"/>
  <c r="L318" i="24"/>
  <c r="L49" i="24"/>
  <c r="L50" i="24"/>
  <c r="L429" i="24"/>
  <c r="L430" i="24"/>
  <c r="L431" i="24"/>
  <c r="L275" i="24"/>
  <c r="L276" i="24"/>
  <c r="L277" i="24"/>
  <c r="L278" i="24"/>
  <c r="L279" i="24"/>
  <c r="L280" i="24"/>
  <c r="L143" i="24"/>
  <c r="L144" i="24"/>
  <c r="L145" i="24"/>
  <c r="L146" i="24"/>
  <c r="L147" i="24"/>
  <c r="L281" i="24"/>
  <c r="L282" i="24"/>
  <c r="L283" i="24"/>
  <c r="L378" i="24"/>
  <c r="L432" i="24"/>
  <c r="L433" i="24"/>
  <c r="L434" i="24"/>
  <c r="L435" i="24"/>
  <c r="L163" i="24"/>
  <c r="L30" i="24"/>
  <c r="L31" i="24"/>
  <c r="L32" i="24"/>
  <c r="L33" i="24"/>
  <c r="L34" i="24"/>
  <c r="L35" i="24"/>
  <c r="L36" i="24"/>
  <c r="L37" i="24"/>
  <c r="L26" i="24"/>
  <c r="L335" i="24"/>
  <c r="L436" i="24"/>
  <c r="L437" i="24"/>
  <c r="L438" i="24"/>
  <c r="L439" i="24"/>
  <c r="L440" i="24"/>
  <c r="L441" i="24"/>
  <c r="L442" i="24"/>
  <c r="L443" i="24"/>
  <c r="L444" i="24"/>
  <c r="L445" i="24"/>
  <c r="L446" i="24"/>
  <c r="L447" i="24"/>
  <c r="L448" i="24"/>
  <c r="L449" i="24"/>
  <c r="L450" i="24"/>
  <c r="L284" i="24"/>
  <c r="L285" i="24"/>
  <c r="L286" i="24"/>
  <c r="L287" i="24"/>
  <c r="L288" i="24"/>
  <c r="L415" i="24"/>
  <c r="L416" i="24"/>
  <c r="L38" i="24"/>
  <c r="L39" i="24"/>
  <c r="L40" i="24"/>
  <c r="L148" i="24"/>
  <c r="L149" i="24"/>
  <c r="L150" i="24"/>
  <c r="L151" i="24"/>
  <c r="L152" i="24"/>
  <c r="L466" i="24"/>
  <c r="L289" i="24"/>
  <c r="L290" i="24"/>
  <c r="L291" i="24"/>
  <c r="L292" i="24"/>
  <c r="L293" i="24"/>
  <c r="L153" i="24"/>
  <c r="L154" i="24"/>
  <c r="L155" i="24"/>
  <c r="L156" i="24"/>
  <c r="L157" i="24"/>
  <c r="L350" i="24"/>
  <c r="L84" i="24"/>
  <c r="L85" i="24"/>
  <c r="L86" i="24"/>
  <c r="L87" i="24"/>
  <c r="L88" i="24"/>
  <c r="L294" i="24"/>
  <c r="L295" i="24"/>
  <c r="L296" i="24"/>
  <c r="L312" i="24"/>
  <c r="L158" i="24"/>
  <c r="L159" i="24"/>
  <c r="L160" i="24"/>
  <c r="L161" i="24"/>
  <c r="L162" i="24"/>
  <c r="L467" i="24"/>
  <c r="W128" i="1" l="1"/>
  <c r="X128" i="1"/>
  <c r="P79" i="1"/>
  <c r="V79" i="1" a="1"/>
  <c r="V79" i="1" s="1"/>
  <c r="X79" i="1" s="1"/>
  <c r="P470" i="1"/>
  <c r="V470" i="1" a="1"/>
  <c r="V470" i="1" s="1"/>
  <c r="P466" i="1"/>
  <c r="V466" i="1" a="1"/>
  <c r="V466" i="1" s="1"/>
  <c r="P492" i="1"/>
  <c r="V492" i="1" a="1"/>
  <c r="V492" i="1" s="1"/>
  <c r="X492" i="1" s="1"/>
  <c r="V769" i="1" a="1"/>
  <c r="V769" i="1" s="1"/>
  <c r="P769" i="1"/>
  <c r="P198" i="1"/>
  <c r="V198" i="1" a="1"/>
  <c r="V198" i="1" s="1"/>
  <c r="P127" i="1"/>
  <c r="V127" i="1" a="1"/>
  <c r="V127" i="1" s="1"/>
  <c r="P597" i="1"/>
  <c r="V597" i="1" a="1"/>
  <c r="V597" i="1" s="1"/>
  <c r="X597" i="1" s="1"/>
  <c r="P241" i="1"/>
  <c r="V241" i="1" a="1"/>
  <c r="V241" i="1" s="1"/>
  <c r="X241" i="1" s="1"/>
  <c r="P78" i="1"/>
  <c r="V78" i="1" a="1"/>
  <c r="V78" i="1" s="1"/>
  <c r="X78" i="1" s="1"/>
  <c r="P349" i="1"/>
  <c r="V349" i="1" a="1"/>
  <c r="V349" i="1" s="1"/>
  <c r="W349" i="1" s="1"/>
  <c r="P151" i="1"/>
  <c r="V151" i="1" a="1"/>
  <c r="V151" i="1" s="1"/>
  <c r="Q192" i="1"/>
  <c r="P72" i="1"/>
  <c r="V72" i="1" a="1"/>
  <c r="V72" i="1" s="1"/>
  <c r="W78" i="1"/>
  <c r="P593" i="1"/>
  <c r="V593" i="1" a="1"/>
  <c r="V593" i="1" s="1"/>
  <c r="P68" i="1"/>
  <c r="V68" i="1" a="1"/>
  <c r="V68" i="1" s="1"/>
  <c r="P505" i="1"/>
  <c r="Q393" i="1"/>
  <c r="P287" i="1"/>
  <c r="V287" i="1" a="1"/>
  <c r="V287" i="1" s="1"/>
  <c r="P262" i="1"/>
  <c r="V262" i="1" a="1"/>
  <c r="V262" i="1" s="1"/>
  <c r="X262" i="1" s="1"/>
  <c r="P237" i="1"/>
  <c r="V237" i="1" a="1"/>
  <c r="V237" i="1" s="1"/>
  <c r="N481" i="1"/>
  <c r="Q514" i="1"/>
  <c r="P404" i="1"/>
  <c r="V404" i="1" a="1"/>
  <c r="V404" i="1" s="1"/>
  <c r="X404" i="1" s="1"/>
  <c r="Q316" i="1"/>
  <c r="Q788" i="1"/>
  <c r="P154" i="1"/>
  <c r="V154" i="1" a="1"/>
  <c r="V154" i="1" s="1"/>
  <c r="P312" i="1"/>
  <c r="V312" i="1" a="1"/>
  <c r="V312" i="1" s="1"/>
  <c r="X312" i="1" s="1"/>
  <c r="Q261" i="1"/>
  <c r="Q236" i="1"/>
  <c r="P2" i="1"/>
  <c r="V2" i="1" a="1"/>
  <c r="V2" i="1" s="1"/>
  <c r="X2" i="1" s="1"/>
  <c r="N192" i="1"/>
  <c r="Q787" i="1"/>
  <c r="V63" i="1" a="1"/>
  <c r="V63" i="1" s="1"/>
  <c r="P63" i="1"/>
  <c r="P106" i="1"/>
  <c r="N479" i="1"/>
  <c r="Q248" i="1"/>
  <c r="P465" i="1"/>
  <c r="P105" i="1"/>
  <c r="W206" i="1"/>
  <c r="Q767" i="1"/>
  <c r="V767" i="1" s="1" a="1"/>
  <c r="V767" i="1" s="1"/>
  <c r="P504" i="1"/>
  <c r="V504" i="1" a="1"/>
  <c r="V504" i="1" s="1"/>
  <c r="X504" i="1" s="1"/>
  <c r="P325" i="1"/>
  <c r="V325" i="1" a="1"/>
  <c r="V325" i="1" s="1"/>
  <c r="X325" i="1" s="1"/>
  <c r="P137" i="1"/>
  <c r="V137" i="1" a="1"/>
  <c r="V137" i="1" s="1"/>
  <c r="X137" i="1" s="1"/>
  <c r="P457" i="1"/>
  <c r="P100" i="1"/>
  <c r="N304" i="1"/>
  <c r="V373" i="1" a="1"/>
  <c r="V373" i="1" s="1"/>
  <c r="X373" i="1" s="1"/>
  <c r="P373" i="1"/>
  <c r="Q766" i="1"/>
  <c r="P96" i="1"/>
  <c r="Q635" i="1"/>
  <c r="P184" i="1"/>
  <c r="V184" i="1" a="1"/>
  <c r="V184" i="1" s="1"/>
  <c r="Q765" i="1"/>
  <c r="P132" i="1"/>
  <c r="V132" i="1" a="1"/>
  <c r="V132" i="1" s="1"/>
  <c r="Q634" i="1"/>
  <c r="P307" i="1"/>
  <c r="V307" i="1" a="1"/>
  <c r="V307" i="1" s="1"/>
  <c r="X307" i="1" s="1"/>
  <c r="P138" i="1"/>
  <c r="V138" i="1" a="1"/>
  <c r="V138" i="1" s="1"/>
  <c r="W526" i="1"/>
  <c r="X526" i="1"/>
  <c r="V172" i="1" a="1"/>
  <c r="V172" i="1" s="1"/>
  <c r="W79" i="1"/>
  <c r="W394" i="1"/>
  <c r="V170" i="1" a="1"/>
  <c r="V170" i="1" s="1"/>
  <c r="W170" i="1" s="1"/>
  <c r="W768" i="1"/>
  <c r="X768" i="1"/>
  <c r="V360" i="1" a="1"/>
  <c r="V360" i="1" s="1"/>
  <c r="W360" i="1" s="1"/>
  <c r="X238" i="1"/>
  <c r="V602" i="1" a="1"/>
  <c r="V602" i="1" s="1"/>
  <c r="W602" i="1" s="1"/>
  <c r="V220" i="1" a="1"/>
  <c r="V220" i="1" s="1"/>
  <c r="V83" i="1" a="1"/>
  <c r="V83" i="1" s="1"/>
  <c r="X83" i="1" s="1"/>
  <c r="P751" i="1"/>
  <c r="V751" i="1" a="1"/>
  <c r="V751" i="1" s="1"/>
  <c r="N723" i="1"/>
  <c r="N569" i="1"/>
  <c r="W707" i="1"/>
  <c r="P281" i="1"/>
  <c r="P658" i="1"/>
  <c r="V658" i="1" a="1"/>
  <c r="V658" i="1" s="1"/>
  <c r="P438" i="1"/>
  <c r="V438" i="1" a="1"/>
  <c r="V438" i="1" s="1"/>
  <c r="X438" i="1" s="1"/>
  <c r="N568" i="1"/>
  <c r="W216" i="1"/>
  <c r="X216" i="1"/>
  <c r="P17" i="1"/>
  <c r="N701" i="1"/>
  <c r="Q701" i="1"/>
  <c r="P701" i="1" s="1"/>
  <c r="Q679" i="1"/>
  <c r="N679" i="1"/>
  <c r="N657" i="1"/>
  <c r="Q657" i="1"/>
  <c r="P569" i="1"/>
  <c r="V569" i="1" a="1"/>
  <c r="V569" i="1" s="1"/>
  <c r="X569" i="1" s="1"/>
  <c r="N525" i="1"/>
  <c r="Q525" i="1"/>
  <c r="Q437" i="1"/>
  <c r="N437" i="1"/>
  <c r="N415" i="1"/>
  <c r="Q415" i="1"/>
  <c r="Q327" i="1"/>
  <c r="N327" i="1"/>
  <c r="N305" i="1"/>
  <c r="Q305" i="1"/>
  <c r="W62" i="1"/>
  <c r="X62" i="1"/>
  <c r="V655" i="1" a="1"/>
  <c r="V655" i="1" s="1"/>
  <c r="X655" i="1" s="1"/>
  <c r="P655" i="1"/>
  <c r="P16" i="1"/>
  <c r="V16" i="1" a="1"/>
  <c r="V16" i="1" s="1"/>
  <c r="X16" i="1" s="1"/>
  <c r="P239" i="1"/>
  <c r="P11" i="1"/>
  <c r="N678" i="1"/>
  <c r="Q678" i="1"/>
  <c r="Q656" i="1"/>
  <c r="N656" i="1"/>
  <c r="P568" i="1"/>
  <c r="V568" i="1" a="1"/>
  <c r="V568" i="1" s="1"/>
  <c r="P348" i="1"/>
  <c r="V348" i="1" a="1"/>
  <c r="V348" i="1" s="1"/>
  <c r="W348" i="1" s="1"/>
  <c r="V646" i="1" a="1"/>
  <c r="V646" i="1" s="1"/>
  <c r="X646" i="1" s="1"/>
  <c r="P646" i="1"/>
  <c r="P9" i="1"/>
  <c r="P13" i="1"/>
  <c r="V13" i="1" a="1"/>
  <c r="V13" i="1" s="1"/>
  <c r="X13" i="1" s="1"/>
  <c r="N743" i="1"/>
  <c r="Q743" i="1"/>
  <c r="N589" i="1"/>
  <c r="Q589" i="1"/>
  <c r="N567" i="1"/>
  <c r="Q567" i="1"/>
  <c r="N545" i="1"/>
  <c r="Q545" i="1"/>
  <c r="Q413" i="1"/>
  <c r="N413" i="1"/>
  <c r="Q633" i="1"/>
  <c r="W100" i="1"/>
  <c r="X100" i="1"/>
  <c r="P8" i="1"/>
  <c r="V8" i="1" a="1"/>
  <c r="V8" i="1" s="1"/>
  <c r="X8" i="1" s="1"/>
  <c r="P228" i="1"/>
  <c r="P570" i="1"/>
  <c r="V570" i="1" a="1"/>
  <c r="V570" i="1" s="1"/>
  <c r="V197" i="1" a="1"/>
  <c r="V197" i="1" s="1"/>
  <c r="X197" i="1" s="1"/>
  <c r="P197" i="1"/>
  <c r="P12" i="1"/>
  <c r="V12" i="1" a="1"/>
  <c r="V12" i="1" s="1"/>
  <c r="X12" i="1" s="1"/>
  <c r="N324" i="1"/>
  <c r="Q324" i="1"/>
  <c r="N258" i="1"/>
  <c r="Q258" i="1"/>
  <c r="V60" i="1" a="1"/>
  <c r="V60" i="1" s="1"/>
  <c r="W60" i="1" s="1"/>
  <c r="P226" i="1"/>
  <c r="Q677" i="1"/>
  <c r="P196" i="1"/>
  <c r="V196" i="1" a="1"/>
  <c r="V196" i="1" s="1"/>
  <c r="V150" i="1" a="1"/>
  <c r="V150" i="1" s="1"/>
  <c r="P150" i="1"/>
  <c r="P104" i="1"/>
  <c r="V104" i="1" a="1"/>
  <c r="V104" i="1" s="1"/>
  <c r="X104" i="1" s="1"/>
  <c r="Q35" i="1"/>
  <c r="Q371" i="1"/>
  <c r="P195" i="1"/>
  <c r="V195" i="1" a="1"/>
  <c r="V195" i="1" s="1"/>
  <c r="V149" i="1" a="1"/>
  <c r="V149" i="1" s="1"/>
  <c r="P149" i="1"/>
  <c r="P34" i="1"/>
  <c r="V34" i="1" a="1"/>
  <c r="V34" i="1" s="1"/>
  <c r="W553" i="1"/>
  <c r="V547" i="1" a="1"/>
  <c r="V547" i="1" s="1"/>
  <c r="X547" i="1" s="1"/>
  <c r="V57" i="1" a="1"/>
  <c r="V57" i="1" s="1"/>
  <c r="W83" i="1"/>
  <c r="Q369" i="1"/>
  <c r="P221" i="1"/>
  <c r="P194" i="1"/>
  <c r="V194" i="1" a="1"/>
  <c r="V194" i="1" s="1"/>
  <c r="V148" i="1" a="1"/>
  <c r="V148" i="1" s="1"/>
  <c r="W148" i="1" s="1"/>
  <c r="P148" i="1"/>
  <c r="V56" i="1" a="1"/>
  <c r="V56" i="1" s="1"/>
  <c r="X56" i="1" s="1"/>
  <c r="P56" i="1"/>
  <c r="N211" i="1"/>
  <c r="Q211" i="1"/>
  <c r="Q167" i="1"/>
  <c r="N167" i="1"/>
  <c r="N145" i="1"/>
  <c r="Q145" i="1"/>
  <c r="Q123" i="1"/>
  <c r="N123" i="1"/>
  <c r="Q101" i="1"/>
  <c r="N101" i="1"/>
  <c r="P219" i="1"/>
  <c r="P193" i="1"/>
  <c r="V193" i="1" a="1"/>
  <c r="V193" i="1" s="1"/>
  <c r="V175" i="1" a="1"/>
  <c r="V175" i="1" s="1"/>
  <c r="X175" i="1" s="1"/>
  <c r="W116" i="1"/>
  <c r="X116" i="1"/>
  <c r="Q612" i="1"/>
  <c r="P355" i="1"/>
  <c r="V355" i="1" a="1"/>
  <c r="V355" i="1" s="1"/>
  <c r="P218" i="1"/>
  <c r="P240" i="1"/>
  <c r="V240" i="1" a="1"/>
  <c r="V240" i="1" s="1"/>
  <c r="X240" i="1" s="1"/>
  <c r="N349" i="1"/>
  <c r="Q209" i="1"/>
  <c r="P209" i="1" s="1"/>
  <c r="N209" i="1"/>
  <c r="X126" i="1"/>
  <c r="W52" i="1"/>
  <c r="V173" i="1" a="1"/>
  <c r="V173" i="1" s="1"/>
  <c r="P351" i="1"/>
  <c r="V351" i="1" a="1"/>
  <c r="V351" i="1" s="1"/>
  <c r="X351" i="1" s="1"/>
  <c r="V53" i="1" a="1"/>
  <c r="V53" i="1" s="1"/>
  <c r="X53" i="1" s="1"/>
  <c r="P53" i="1"/>
  <c r="V30" i="1" a="1"/>
  <c r="V30" i="1" s="1"/>
  <c r="W30" i="1" s="1"/>
  <c r="P30" i="1"/>
  <c r="P5" i="1"/>
  <c r="V5" i="1" a="1"/>
  <c r="V5" i="1" s="1"/>
  <c r="X5" i="1" s="1"/>
  <c r="N348" i="1"/>
  <c r="X265" i="1"/>
  <c r="V372" i="1" a="1"/>
  <c r="V372" i="1" s="1"/>
  <c r="Q214" i="1"/>
  <c r="V171" i="1" a="1"/>
  <c r="V171" i="1" s="1"/>
  <c r="X250" i="1"/>
  <c r="W20" i="1"/>
  <c r="V162" i="1" a="1"/>
  <c r="V162" i="1" s="1"/>
  <c r="X162" i="1" s="1"/>
  <c r="W85" i="1"/>
  <c r="X85" i="1"/>
  <c r="W404" i="1"/>
  <c r="V615" i="1" a="1"/>
  <c r="V615" i="1" s="1"/>
  <c r="V160" i="1" a="1"/>
  <c r="V160" i="1" s="1"/>
  <c r="V614" i="1" a="1"/>
  <c r="V614" i="1" s="1"/>
  <c r="V448" i="1" a="1"/>
  <c r="V448" i="1" s="1"/>
  <c r="W400" i="1"/>
  <c r="X226" i="1"/>
  <c r="W222" i="1"/>
  <c r="V74" i="1" a="1"/>
  <c r="V74" i="1" s="1"/>
  <c r="W74" i="1" s="1"/>
  <c r="W333" i="1"/>
  <c r="W311" i="1"/>
  <c r="V723" i="1" a="1"/>
  <c r="V723" i="1" s="1"/>
  <c r="X723" i="1" s="1"/>
  <c r="V31" i="1" a="1"/>
  <c r="V31" i="1" s="1"/>
  <c r="P265" i="1"/>
  <c r="N721" i="1"/>
  <c r="N283" i="1"/>
  <c r="Q283" i="1"/>
  <c r="V283" i="1" s="1" a="1"/>
  <c r="V283" i="1" s="1"/>
  <c r="V304" i="1" a="1"/>
  <c r="V304" i="1" s="1"/>
  <c r="W304" i="1" s="1"/>
  <c r="P304" i="1"/>
  <c r="W281" i="1"/>
  <c r="W259" i="1"/>
  <c r="W61" i="1"/>
  <c r="Q536" i="1"/>
  <c r="P107" i="1"/>
  <c r="V107" i="1" a="1"/>
  <c r="V107" i="1" s="1"/>
  <c r="P306" i="1"/>
  <c r="Q744" i="1"/>
  <c r="P744" i="1" s="1"/>
  <c r="N514" i="1"/>
  <c r="N316" i="1"/>
  <c r="V483" i="1" a="1"/>
  <c r="V483" i="1" s="1"/>
  <c r="W64" i="1"/>
  <c r="Q531" i="1"/>
  <c r="Q377" i="1"/>
  <c r="Q347" i="1"/>
  <c r="N404" i="1"/>
  <c r="Q22" i="1"/>
  <c r="Q523" i="1"/>
  <c r="V177" i="1" a="1"/>
  <c r="V177" i="1" s="1"/>
  <c r="N730" i="1"/>
  <c r="Q549" i="1"/>
  <c r="P725" i="1"/>
  <c r="V725" i="1" a="1"/>
  <c r="V725" i="1" s="1"/>
  <c r="Q756" i="1"/>
  <c r="N756" i="1"/>
  <c r="Q734" i="1"/>
  <c r="Q712" i="1"/>
  <c r="N712" i="1"/>
  <c r="Q690" i="1"/>
  <c r="Q668" i="1"/>
  <c r="N668" i="1"/>
  <c r="Q580" i="1"/>
  <c r="Q558" i="1"/>
  <c r="Q426" i="1"/>
  <c r="Q338" i="1"/>
  <c r="N338" i="1"/>
  <c r="Q70" i="1"/>
  <c r="N778" i="1"/>
  <c r="Q733" i="1"/>
  <c r="P733" i="1" s="1"/>
  <c r="N579" i="1"/>
  <c r="Q579" i="1"/>
  <c r="V592" i="1" a="1"/>
  <c r="V592" i="1" s="1"/>
  <c r="V71" i="1" a="1"/>
  <c r="V71" i="1" s="1"/>
  <c r="X71" i="1" s="1"/>
  <c r="Q699" i="1"/>
  <c r="Q435" i="1"/>
  <c r="Q292" i="1"/>
  <c r="N292" i="1"/>
  <c r="W637" i="1"/>
  <c r="W527" i="1"/>
  <c r="Q722" i="1"/>
  <c r="P722" i="1" s="1"/>
  <c r="Q303" i="1"/>
  <c r="N555" i="1"/>
  <c r="Q555" i="1"/>
  <c r="Q489" i="1"/>
  <c r="Q357" i="1"/>
  <c r="N357" i="1"/>
  <c r="V423" i="1" a="1"/>
  <c r="V423" i="1" s="1"/>
  <c r="V140" i="1" a="1"/>
  <c r="V140" i="1" s="1"/>
  <c r="W438" i="1"/>
  <c r="W218" i="1"/>
  <c r="N426" i="1"/>
  <c r="Q708" i="1"/>
  <c r="Q686" i="1"/>
  <c r="Q554" i="1"/>
  <c r="N554" i="1"/>
  <c r="Q422" i="1"/>
  <c r="N422" i="1"/>
  <c r="Q378" i="1"/>
  <c r="V731" i="1" a="1"/>
  <c r="V731" i="1" s="1"/>
  <c r="V139" i="1" a="1"/>
  <c r="V139" i="1" s="1"/>
  <c r="V67" i="1" a="1"/>
  <c r="V67" i="1" s="1"/>
  <c r="W67" i="1" s="1"/>
  <c r="P272" i="1"/>
  <c r="V272" i="1" a="1"/>
  <c r="V272" i="1" s="1"/>
  <c r="X272" i="1" s="1"/>
  <c r="P109" i="1"/>
  <c r="V109" i="1" a="1"/>
  <c r="V109" i="1" s="1"/>
  <c r="X109" i="1" s="1"/>
  <c r="Q590" i="1"/>
  <c r="P181" i="1"/>
  <c r="V181" i="1" a="1"/>
  <c r="V181" i="1" s="1"/>
  <c r="Q158" i="1"/>
  <c r="N663" i="1"/>
  <c r="Q663" i="1"/>
  <c r="P663" i="1" s="1"/>
  <c r="N421" i="1"/>
  <c r="Q421" i="1"/>
  <c r="P108" i="1"/>
  <c r="V108" i="1" a="1"/>
  <c r="V108" i="1" s="1"/>
  <c r="P24" i="1"/>
  <c r="Q665" i="1"/>
  <c r="P482" i="1"/>
  <c r="V482" i="1" a="1"/>
  <c r="V482" i="1" s="1"/>
  <c r="N248" i="1"/>
  <c r="Q354" i="1"/>
  <c r="Q310" i="1"/>
  <c r="Q244" i="1"/>
  <c r="V730" i="1" a="1"/>
  <c r="V730" i="1" s="1"/>
  <c r="X730" i="1" s="1"/>
  <c r="V487" i="1" a="1"/>
  <c r="V487" i="1" s="1"/>
  <c r="X487" i="1" s="1"/>
  <c r="V294" i="1" a="1"/>
  <c r="V294" i="1" s="1"/>
  <c r="X294" i="1" s="1"/>
  <c r="V66" i="1" a="1"/>
  <c r="V66" i="1" s="1"/>
  <c r="W66" i="1" s="1"/>
  <c r="W721" i="1"/>
  <c r="V403" i="1" a="1"/>
  <c r="V403" i="1" s="1"/>
  <c r="W403" i="1" s="1"/>
  <c r="V176" i="1" a="1"/>
  <c r="V176" i="1" s="1"/>
  <c r="P28" i="1"/>
  <c r="V28" i="1" a="1"/>
  <c r="V28" i="1" s="1"/>
  <c r="V636" i="1" a="1"/>
  <c r="V636" i="1" s="1"/>
  <c r="X636" i="1" s="1"/>
  <c r="P636" i="1"/>
  <c r="Q611" i="1"/>
  <c r="Q268" i="1"/>
  <c r="N400" i="1"/>
  <c r="Q217" i="1"/>
  <c r="V217" i="1" s="1" a="1"/>
  <c r="V217" i="1" s="1"/>
  <c r="Q76" i="1"/>
  <c r="Q111" i="1"/>
  <c r="Q485" i="1"/>
  <c r="Q353" i="1"/>
  <c r="P353" i="1" s="1"/>
  <c r="W104" i="1"/>
  <c r="Q501" i="1"/>
  <c r="Q227" i="1"/>
  <c r="Q180" i="1"/>
  <c r="P180" i="1" s="1"/>
  <c r="Q418" i="1"/>
  <c r="Q729" i="1"/>
  <c r="Q249" i="1"/>
  <c r="Q225" i="1"/>
  <c r="Q202" i="1"/>
  <c r="V202" i="1" s="1" a="1"/>
  <c r="V202" i="1" s="1"/>
  <c r="Q156" i="1"/>
  <c r="Q703" i="1"/>
  <c r="Q461" i="1"/>
  <c r="Q224" i="1"/>
  <c r="Q122" i="1"/>
  <c r="Q54" i="1"/>
  <c r="Q10" i="1"/>
  <c r="Q700" i="1"/>
  <c r="Q443" i="1"/>
  <c r="X45" i="1"/>
  <c r="W45" i="1"/>
  <c r="Q99" i="1"/>
  <c r="N99" i="1"/>
  <c r="N252" i="1"/>
  <c r="Q252" i="1"/>
  <c r="N295" i="1"/>
  <c r="Q295" i="1"/>
  <c r="N586" i="1"/>
  <c r="Q586" i="1"/>
  <c r="Q102" i="1"/>
  <c r="N102" i="1"/>
  <c r="W137" i="1"/>
  <c r="W173" i="1"/>
  <c r="X173" i="1"/>
  <c r="W42" i="1"/>
  <c r="W139" i="1"/>
  <c r="X139" i="1"/>
  <c r="N540" i="1"/>
  <c r="Q719" i="1"/>
  <c r="N719" i="1"/>
  <c r="N631" i="1"/>
  <c r="Q631" i="1"/>
  <c r="N543" i="1"/>
  <c r="Q543" i="1"/>
  <c r="N455" i="1"/>
  <c r="Q455" i="1"/>
  <c r="N367" i="1"/>
  <c r="Q367" i="1"/>
  <c r="N279" i="1"/>
  <c r="Q279" i="1"/>
  <c r="N191" i="1"/>
  <c r="Q191" i="1"/>
  <c r="Q103" i="1"/>
  <c r="N103" i="1"/>
  <c r="Q15" i="1"/>
  <c r="N15" i="1"/>
  <c r="N740" i="1"/>
  <c r="Q740" i="1"/>
  <c r="N652" i="1"/>
  <c r="Q652" i="1"/>
  <c r="N542" i="1"/>
  <c r="Q542" i="1"/>
  <c r="Q454" i="1"/>
  <c r="N454" i="1"/>
  <c r="Q366" i="1"/>
  <c r="N366" i="1"/>
  <c r="Q322" i="1"/>
  <c r="N322" i="1"/>
  <c r="N212" i="1"/>
  <c r="Q212" i="1"/>
  <c r="N124" i="1"/>
  <c r="Q124" i="1"/>
  <c r="Q14" i="1"/>
  <c r="N14" i="1"/>
  <c r="N761" i="1"/>
  <c r="Q761" i="1"/>
  <c r="N651" i="1"/>
  <c r="Q651" i="1"/>
  <c r="Q585" i="1"/>
  <c r="N585" i="1"/>
  <c r="N475" i="1"/>
  <c r="Q475" i="1"/>
  <c r="Q321" i="1"/>
  <c r="N321" i="1"/>
  <c r="Q672" i="1"/>
  <c r="N672" i="1"/>
  <c r="P540" i="1"/>
  <c r="V540" i="1" a="1"/>
  <c r="V540" i="1" s="1"/>
  <c r="X540" i="1" s="1"/>
  <c r="N408" i="1"/>
  <c r="Q408" i="1"/>
  <c r="Q737" i="1"/>
  <c r="N737" i="1"/>
  <c r="Q649" i="1"/>
  <c r="N649" i="1"/>
  <c r="N561" i="1"/>
  <c r="Q561" i="1"/>
  <c r="Q495" i="1"/>
  <c r="N495" i="1"/>
  <c r="N407" i="1"/>
  <c r="Q407" i="1"/>
  <c r="N319" i="1"/>
  <c r="Q319" i="1"/>
  <c r="N121" i="1"/>
  <c r="Q121" i="1"/>
  <c r="N780" i="1"/>
  <c r="Q780" i="1"/>
  <c r="Q626" i="1"/>
  <c r="N626" i="1"/>
  <c r="Q538" i="1"/>
  <c r="N538" i="1"/>
  <c r="N340" i="1"/>
  <c r="Q340" i="1"/>
  <c r="N757" i="1"/>
  <c r="Q757" i="1"/>
  <c r="N669" i="1"/>
  <c r="Q669" i="1"/>
  <c r="N405" i="1"/>
  <c r="Q405" i="1"/>
  <c r="W592" i="1"/>
  <c r="X592" i="1"/>
  <c r="Q760" i="1"/>
  <c r="N760" i="1"/>
  <c r="N516" i="1"/>
  <c r="Q516" i="1"/>
  <c r="N449" i="1"/>
  <c r="Q449" i="1"/>
  <c r="X106" i="1"/>
  <c r="W106" i="1"/>
  <c r="P247" i="1"/>
  <c r="V247" i="1" a="1"/>
  <c r="V247" i="1" s="1"/>
  <c r="Q716" i="1"/>
  <c r="N716" i="1"/>
  <c r="Q450" i="1"/>
  <c r="N450" i="1"/>
  <c r="N471" i="1"/>
  <c r="Q471" i="1"/>
  <c r="W731" i="1"/>
  <c r="X731" i="1"/>
  <c r="P579" i="1"/>
  <c r="V579" i="1" a="1"/>
  <c r="V579" i="1" s="1"/>
  <c r="X579" i="1" s="1"/>
  <c r="N365" i="1"/>
  <c r="Q365" i="1"/>
  <c r="N383" i="1"/>
  <c r="Q383" i="1"/>
  <c r="P578" i="1"/>
  <c r="V578" i="1" a="1"/>
  <c r="V578" i="1" s="1"/>
  <c r="P243" i="1"/>
  <c r="V243" i="1" a="1"/>
  <c r="V243" i="1" s="1"/>
  <c r="P110" i="1"/>
  <c r="V110" i="1" a="1"/>
  <c r="V110" i="1" s="1"/>
  <c r="N169" i="1"/>
  <c r="N406" i="1"/>
  <c r="Q406" i="1"/>
  <c r="N339" i="1"/>
  <c r="Q339" i="1"/>
  <c r="W492" i="1"/>
  <c r="X196" i="1"/>
  <c r="W196" i="1"/>
  <c r="P577" i="1"/>
  <c r="V577" i="1" a="1"/>
  <c r="V577" i="1" s="1"/>
  <c r="P336" i="1"/>
  <c r="V336" i="1" a="1"/>
  <c r="V336" i="1" s="1"/>
  <c r="X778" i="1"/>
  <c r="W778" i="1"/>
  <c r="W47" i="1"/>
  <c r="X47" i="1"/>
  <c r="V332" i="1" a="1"/>
  <c r="V332" i="1" s="1"/>
  <c r="P332" i="1"/>
  <c r="Q364" i="1"/>
  <c r="N364" i="1"/>
  <c r="N758" i="1"/>
  <c r="Q758" i="1"/>
  <c r="Q515" i="1"/>
  <c r="N515" i="1"/>
  <c r="W161" i="1"/>
  <c r="X161" i="1"/>
  <c r="X46" i="1"/>
  <c r="W46" i="1"/>
  <c r="N650" i="1"/>
  <c r="Q650" i="1"/>
  <c r="Q384" i="1"/>
  <c r="N384" i="1"/>
  <c r="N427" i="1"/>
  <c r="Q427" i="1"/>
  <c r="Q741" i="1"/>
  <c r="N741" i="1"/>
  <c r="Q675" i="1"/>
  <c r="N675" i="1"/>
  <c r="N565" i="1"/>
  <c r="Q565" i="1"/>
  <c r="Q477" i="1"/>
  <c r="N477" i="1"/>
  <c r="Q389" i="1"/>
  <c r="N389" i="1"/>
  <c r="N301" i="1"/>
  <c r="Q301" i="1"/>
  <c r="Q235" i="1"/>
  <c r="N235" i="1"/>
  <c r="N147" i="1"/>
  <c r="Q147" i="1"/>
  <c r="Q37" i="1"/>
  <c r="N37" i="1"/>
  <c r="Q718" i="1"/>
  <c r="N718" i="1"/>
  <c r="Q630" i="1"/>
  <c r="N630" i="1"/>
  <c r="N498" i="1"/>
  <c r="Q498" i="1"/>
  <c r="Q410" i="1"/>
  <c r="N410" i="1"/>
  <c r="Q278" i="1"/>
  <c r="N278" i="1"/>
  <c r="Q190" i="1"/>
  <c r="N190" i="1"/>
  <c r="Q80" i="1"/>
  <c r="N80" i="1"/>
  <c r="N783" i="1"/>
  <c r="Q783" i="1"/>
  <c r="N695" i="1"/>
  <c r="Q695" i="1"/>
  <c r="N607" i="1"/>
  <c r="Q607" i="1"/>
  <c r="N519" i="1"/>
  <c r="Q519" i="1"/>
  <c r="Q431" i="1"/>
  <c r="N431" i="1"/>
  <c r="N299" i="1"/>
  <c r="Q299" i="1"/>
  <c r="Q694" i="1"/>
  <c r="N694" i="1"/>
  <c r="Q584" i="1"/>
  <c r="N584" i="1"/>
  <c r="N496" i="1"/>
  <c r="Q496" i="1"/>
  <c r="Q430" i="1"/>
  <c r="N430" i="1"/>
  <c r="N342" i="1"/>
  <c r="Q342" i="1"/>
  <c r="N781" i="1"/>
  <c r="Q781" i="1"/>
  <c r="N693" i="1"/>
  <c r="Q693" i="1"/>
  <c r="Q605" i="1"/>
  <c r="N605" i="1"/>
  <c r="N517" i="1"/>
  <c r="Q517" i="1"/>
  <c r="N451" i="1"/>
  <c r="Q451" i="1"/>
  <c r="N363" i="1"/>
  <c r="Q363" i="1"/>
  <c r="N253" i="1"/>
  <c r="Q253" i="1"/>
  <c r="Q165" i="1"/>
  <c r="N165" i="1"/>
  <c r="N692" i="1"/>
  <c r="Q692" i="1"/>
  <c r="N604" i="1"/>
  <c r="Q604" i="1"/>
  <c r="N494" i="1"/>
  <c r="Q494" i="1"/>
  <c r="N296" i="1"/>
  <c r="Q296" i="1"/>
  <c r="N493" i="1"/>
  <c r="Q493" i="1"/>
  <c r="Q785" i="1"/>
  <c r="N785" i="1"/>
  <c r="N697" i="1"/>
  <c r="Q697" i="1"/>
  <c r="Q609" i="1"/>
  <c r="N609" i="1"/>
  <c r="N521" i="1"/>
  <c r="Q521" i="1"/>
  <c r="Q433" i="1"/>
  <c r="N433" i="1"/>
  <c r="N345" i="1"/>
  <c r="Q345" i="1"/>
  <c r="Q257" i="1"/>
  <c r="N257" i="1"/>
  <c r="P169" i="1"/>
  <c r="V169" i="1" a="1"/>
  <c r="V169" i="1" s="1"/>
  <c r="Q81" i="1"/>
  <c r="N81" i="1"/>
  <c r="W86" i="1"/>
  <c r="X86" i="1"/>
  <c r="N784" i="1"/>
  <c r="Q784" i="1"/>
  <c r="N696" i="1"/>
  <c r="Q696" i="1"/>
  <c r="Q608" i="1"/>
  <c r="N608" i="1"/>
  <c r="N520" i="1"/>
  <c r="Q520" i="1"/>
  <c r="N432" i="1"/>
  <c r="Q432" i="1"/>
  <c r="N344" i="1"/>
  <c r="Q344" i="1"/>
  <c r="N234" i="1"/>
  <c r="Q234" i="1"/>
  <c r="Q146" i="1"/>
  <c r="N146" i="1"/>
  <c r="Q36" i="1"/>
  <c r="N36" i="1"/>
  <c r="N739" i="1"/>
  <c r="Q739" i="1"/>
  <c r="Q673" i="1"/>
  <c r="N673" i="1"/>
  <c r="Q563" i="1"/>
  <c r="N563" i="1"/>
  <c r="N497" i="1"/>
  <c r="Q497" i="1"/>
  <c r="Q409" i="1"/>
  <c r="N409" i="1"/>
  <c r="Q277" i="1"/>
  <c r="N277" i="1"/>
  <c r="Q738" i="1"/>
  <c r="N738" i="1"/>
  <c r="N606" i="1"/>
  <c r="Q606" i="1"/>
  <c r="N518" i="1"/>
  <c r="Q518" i="1"/>
  <c r="N452" i="1"/>
  <c r="Q452" i="1"/>
  <c r="Q298" i="1"/>
  <c r="N298" i="1"/>
  <c r="N715" i="1"/>
  <c r="Q715" i="1"/>
  <c r="N627" i="1"/>
  <c r="Q627" i="1"/>
  <c r="N539" i="1"/>
  <c r="Q539" i="1"/>
  <c r="N429" i="1"/>
  <c r="Q429" i="1"/>
  <c r="N341" i="1"/>
  <c r="Q341" i="1"/>
  <c r="Q275" i="1"/>
  <c r="N275" i="1"/>
  <c r="N187" i="1"/>
  <c r="Q187" i="1"/>
  <c r="Q714" i="1"/>
  <c r="N714" i="1"/>
  <c r="N648" i="1"/>
  <c r="Q648" i="1"/>
  <c r="N560" i="1"/>
  <c r="Q560" i="1"/>
  <c r="N428" i="1"/>
  <c r="Q428" i="1"/>
  <c r="Q274" i="1"/>
  <c r="N274" i="1"/>
  <c r="Q779" i="1"/>
  <c r="N779" i="1"/>
  <c r="Q713" i="1"/>
  <c r="N713" i="1"/>
  <c r="N647" i="1"/>
  <c r="Q647" i="1"/>
  <c r="N603" i="1"/>
  <c r="Q603" i="1"/>
  <c r="Q559" i="1"/>
  <c r="N559" i="1"/>
  <c r="N361" i="1"/>
  <c r="Q361" i="1"/>
  <c r="X360" i="1"/>
  <c r="W568" i="1"/>
  <c r="X568" i="1"/>
  <c r="N763" i="1"/>
  <c r="Q763" i="1"/>
  <c r="N653" i="1"/>
  <c r="Q653" i="1"/>
  <c r="Q587" i="1"/>
  <c r="N587" i="1"/>
  <c r="N499" i="1"/>
  <c r="Q499" i="1"/>
  <c r="Q411" i="1"/>
  <c r="N411" i="1"/>
  <c r="N323" i="1"/>
  <c r="Q323" i="1"/>
  <c r="Q213" i="1"/>
  <c r="N213" i="1"/>
  <c r="Q125" i="1"/>
  <c r="N125" i="1"/>
  <c r="Q59" i="1"/>
  <c r="N59" i="1"/>
  <c r="N762" i="1"/>
  <c r="Q762" i="1"/>
  <c r="N674" i="1"/>
  <c r="Q674" i="1"/>
  <c r="N564" i="1"/>
  <c r="Q564" i="1"/>
  <c r="Q476" i="1"/>
  <c r="N476" i="1"/>
  <c r="Q388" i="1"/>
  <c r="N388" i="1"/>
  <c r="N300" i="1"/>
  <c r="Q300" i="1"/>
  <c r="Q256" i="1"/>
  <c r="N256" i="1"/>
  <c r="N168" i="1"/>
  <c r="Q168" i="1"/>
  <c r="Q58" i="1"/>
  <c r="N58" i="1"/>
  <c r="X328" i="1"/>
  <c r="W328" i="1"/>
  <c r="X118" i="1"/>
  <c r="W118" i="1"/>
  <c r="Q717" i="1"/>
  <c r="N717" i="1"/>
  <c r="N629" i="1"/>
  <c r="Q629" i="1"/>
  <c r="N541" i="1"/>
  <c r="Q541" i="1"/>
  <c r="Q453" i="1"/>
  <c r="N453" i="1"/>
  <c r="Q387" i="1"/>
  <c r="N387" i="1"/>
  <c r="Q343" i="1"/>
  <c r="N343" i="1"/>
  <c r="N255" i="1"/>
  <c r="Q255" i="1"/>
  <c r="Q782" i="1"/>
  <c r="N782" i="1"/>
  <c r="N628" i="1"/>
  <c r="Q628" i="1"/>
  <c r="N562" i="1"/>
  <c r="Q562" i="1"/>
  <c r="N474" i="1"/>
  <c r="Q474" i="1"/>
  <c r="Q386" i="1"/>
  <c r="N386" i="1"/>
  <c r="N320" i="1"/>
  <c r="Q320" i="1"/>
  <c r="W38" i="1"/>
  <c r="X38" i="1"/>
  <c r="Q759" i="1"/>
  <c r="N759" i="1"/>
  <c r="N671" i="1"/>
  <c r="Q671" i="1"/>
  <c r="Q583" i="1"/>
  <c r="N583" i="1"/>
  <c r="Q473" i="1"/>
  <c r="N473" i="1"/>
  <c r="N385" i="1"/>
  <c r="Q385" i="1"/>
  <c r="Q297" i="1"/>
  <c r="N297" i="1"/>
  <c r="Q231" i="1"/>
  <c r="N231" i="1"/>
  <c r="N143" i="1"/>
  <c r="Q143" i="1"/>
  <c r="N736" i="1"/>
  <c r="Q736" i="1"/>
  <c r="Q670" i="1"/>
  <c r="N670" i="1"/>
  <c r="N582" i="1"/>
  <c r="Q582" i="1"/>
  <c r="N472" i="1"/>
  <c r="Q472" i="1"/>
  <c r="Q362" i="1"/>
  <c r="N362" i="1"/>
  <c r="N318" i="1"/>
  <c r="Q318" i="1"/>
  <c r="N735" i="1"/>
  <c r="Q735" i="1"/>
  <c r="N691" i="1"/>
  <c r="Q691" i="1"/>
  <c r="N625" i="1"/>
  <c r="Q625" i="1"/>
  <c r="N581" i="1"/>
  <c r="Q581" i="1"/>
  <c r="N537" i="1"/>
  <c r="Q537" i="1"/>
  <c r="Q317" i="1"/>
  <c r="N317" i="1"/>
  <c r="X66" i="1"/>
  <c r="N786" i="1"/>
  <c r="Q786" i="1"/>
  <c r="Q764" i="1"/>
  <c r="N764" i="1"/>
  <c r="Q742" i="1"/>
  <c r="N742" i="1"/>
  <c r="N720" i="1"/>
  <c r="Q720" i="1"/>
  <c r="Q698" i="1"/>
  <c r="N698" i="1"/>
  <c r="N676" i="1"/>
  <c r="Q676" i="1"/>
  <c r="N654" i="1"/>
  <c r="Q654" i="1"/>
  <c r="Q632" i="1"/>
  <c r="N632" i="1"/>
  <c r="Q610" i="1"/>
  <c r="N610" i="1"/>
  <c r="Q588" i="1"/>
  <c r="N588" i="1"/>
  <c r="N566" i="1"/>
  <c r="Q566" i="1"/>
  <c r="N544" i="1"/>
  <c r="Q544" i="1"/>
  <c r="Q522" i="1"/>
  <c r="N522" i="1"/>
  <c r="N500" i="1"/>
  <c r="Q500" i="1"/>
  <c r="Q478" i="1"/>
  <c r="N478" i="1"/>
  <c r="Q456" i="1"/>
  <c r="N456" i="1"/>
  <c r="Q434" i="1"/>
  <c r="N434" i="1"/>
  <c r="Q412" i="1"/>
  <c r="N412" i="1"/>
  <c r="Q390" i="1"/>
  <c r="N390" i="1"/>
  <c r="N368" i="1"/>
  <c r="Q368" i="1"/>
  <c r="N276" i="1"/>
  <c r="Q276" i="1"/>
  <c r="N254" i="1"/>
  <c r="Q254" i="1"/>
  <c r="N77" i="1"/>
  <c r="Q77" i="1"/>
  <c r="Q230" i="1"/>
  <c r="N230" i="1"/>
  <c r="N208" i="1"/>
  <c r="Q208" i="1"/>
  <c r="Q186" i="1"/>
  <c r="N186" i="1"/>
  <c r="N164" i="1"/>
  <c r="Q164" i="1"/>
  <c r="N273" i="1"/>
  <c r="Q273" i="1"/>
  <c r="W504" i="1"/>
  <c r="W84" i="1"/>
  <c r="X84" i="1"/>
  <c r="V329" i="1" a="1"/>
  <c r="V329" i="1" s="1"/>
  <c r="X329" i="1" s="1"/>
  <c r="P329" i="1"/>
  <c r="P44" i="1"/>
  <c r="V44" i="1" a="1"/>
  <c r="V44" i="1" s="1"/>
  <c r="P747" i="1"/>
  <c r="P43" i="1"/>
  <c r="V43" i="1" a="1"/>
  <c r="V43" i="1" s="1"/>
  <c r="X43" i="1" s="1"/>
  <c r="P788" i="1"/>
  <c r="V788" i="1" a="1"/>
  <c r="V788" i="1" s="1"/>
  <c r="V418" i="1" a="1"/>
  <c r="V418" i="1" s="1"/>
  <c r="P418" i="1"/>
  <c r="P291" i="1"/>
  <c r="V291" i="1" a="1"/>
  <c r="V291" i="1" s="1"/>
  <c r="P268" i="1"/>
  <c r="V268" i="1" a="1"/>
  <c r="V268" i="1" s="1"/>
  <c r="V224" i="1" a="1"/>
  <c r="V224" i="1" s="1"/>
  <c r="P224" i="1"/>
  <c r="P202" i="1"/>
  <c r="V180" i="1" a="1"/>
  <c r="V180" i="1" s="1"/>
  <c r="P158" i="1"/>
  <c r="V158" i="1" a="1"/>
  <c r="V158" i="1" s="1"/>
  <c r="P136" i="1"/>
  <c r="V136" i="1" a="1"/>
  <c r="V136" i="1" s="1"/>
  <c r="P114" i="1"/>
  <c r="V114" i="1" a="1"/>
  <c r="V114" i="1" s="1"/>
  <c r="P92" i="1"/>
  <c r="V92" i="1" a="1"/>
  <c r="V92" i="1" s="1"/>
  <c r="P70" i="1"/>
  <c r="V70" i="1" a="1"/>
  <c r="V70" i="1" s="1"/>
  <c r="V48" i="1" a="1"/>
  <c r="V48" i="1" s="1"/>
  <c r="P48" i="1"/>
  <c r="P26" i="1"/>
  <c r="V26" i="1" a="1"/>
  <c r="V26" i="1" s="1"/>
  <c r="P4" i="1"/>
  <c r="V4" i="1" a="1"/>
  <c r="V4" i="1" s="1"/>
  <c r="X4" i="1" s="1"/>
  <c r="X658" i="1"/>
  <c r="W658" i="1"/>
  <c r="X403" i="1"/>
  <c r="W287" i="1"/>
  <c r="X287" i="1"/>
  <c r="P773" i="1"/>
  <c r="V773" i="1" a="1"/>
  <c r="V773" i="1" s="1"/>
  <c r="P267" i="1"/>
  <c r="V267" i="1" a="1"/>
  <c r="V267" i="1" s="1"/>
  <c r="P245" i="1"/>
  <c r="V245" i="1" a="1"/>
  <c r="V245" i="1" s="1"/>
  <c r="P223" i="1"/>
  <c r="V223" i="1" a="1"/>
  <c r="V223" i="1" s="1"/>
  <c r="X223" i="1" s="1"/>
  <c r="P201" i="1"/>
  <c r="V201" i="1" a="1"/>
  <c r="V201" i="1" s="1"/>
  <c r="V179" i="1" a="1"/>
  <c r="V179" i="1" s="1"/>
  <c r="X179" i="1" s="1"/>
  <c r="P179" i="1"/>
  <c r="P157" i="1"/>
  <c r="V157" i="1" a="1"/>
  <c r="V157" i="1" s="1"/>
  <c r="P135" i="1"/>
  <c r="V135" i="1" a="1"/>
  <c r="V135" i="1" s="1"/>
  <c r="P113" i="1"/>
  <c r="V113" i="1" a="1"/>
  <c r="V113" i="1" s="1"/>
  <c r="P91" i="1"/>
  <c r="V91" i="1" a="1"/>
  <c r="V91" i="1" s="1"/>
  <c r="P69" i="1"/>
  <c r="V69" i="1" a="1"/>
  <c r="V69" i="1" s="1"/>
  <c r="P25" i="1"/>
  <c r="V25" i="1" a="1"/>
  <c r="V25" i="1" s="1"/>
  <c r="P3" i="1"/>
  <c r="V3" i="1" a="1"/>
  <c r="V3" i="1" s="1"/>
  <c r="X3" i="1" s="1"/>
  <c r="P749" i="1"/>
  <c r="V749" i="1" a="1"/>
  <c r="V749" i="1" s="1"/>
  <c r="W593" i="1"/>
  <c r="X593" i="1"/>
  <c r="W151" i="1"/>
  <c r="X151" i="1"/>
  <c r="X465" i="1"/>
  <c r="W465" i="1"/>
  <c r="X30" i="1"/>
  <c r="X228" i="1"/>
  <c r="W228" i="1"/>
  <c r="W29" i="1"/>
  <c r="X29" i="1"/>
  <c r="W28" i="1"/>
  <c r="X28" i="1"/>
  <c r="Q233" i="1"/>
  <c r="N233" i="1"/>
  <c r="P189" i="1"/>
  <c r="V189" i="1" a="1"/>
  <c r="V189" i="1" s="1"/>
  <c r="Q232" i="1"/>
  <c r="N232" i="1"/>
  <c r="Q210" i="1"/>
  <c r="N210" i="1"/>
  <c r="Q55" i="1"/>
  <c r="N55" i="1"/>
  <c r="Q142" i="1"/>
  <c r="N142" i="1"/>
  <c r="Q251" i="1"/>
  <c r="N251" i="1"/>
  <c r="N229" i="1"/>
  <c r="Q229" i="1"/>
  <c r="W597" i="1"/>
  <c r="W399" i="1"/>
  <c r="W179" i="1"/>
  <c r="Q748" i="1"/>
  <c r="N354" i="1"/>
  <c r="W306" i="1"/>
  <c r="P413" i="1"/>
  <c r="V413" i="1" a="1"/>
  <c r="V413" i="1" s="1"/>
  <c r="X413" i="1" s="1"/>
  <c r="P217" i="1"/>
  <c r="X349" i="1"/>
  <c r="X88" i="1"/>
  <c r="P94" i="1"/>
  <c r="V94" i="1" a="1"/>
  <c r="V94" i="1" s="1"/>
  <c r="W571" i="1"/>
  <c r="P395" i="1"/>
  <c r="V395" i="1" a="1"/>
  <c r="V395" i="1" s="1"/>
  <c r="X148" i="1"/>
  <c r="X23" i="1"/>
  <c r="P509" i="1"/>
  <c r="V509" i="1" a="1"/>
  <c r="V509" i="1" s="1"/>
  <c r="P391" i="1"/>
  <c r="V391" i="1" a="1"/>
  <c r="V391" i="1" s="1"/>
  <c r="P199" i="1"/>
  <c r="V199" i="1" a="1"/>
  <c r="V199" i="1" s="1"/>
  <c r="P685" i="1"/>
  <c r="V685" i="1" a="1"/>
  <c r="V685" i="1" s="1"/>
  <c r="X221" i="1"/>
  <c r="W221" i="1"/>
  <c r="P659" i="1"/>
  <c r="V659" i="1" a="1"/>
  <c r="V659" i="1" s="1"/>
  <c r="X659" i="1" s="1"/>
  <c r="Q772" i="1"/>
  <c r="N772" i="1"/>
  <c r="N750" i="1"/>
  <c r="Q750" i="1"/>
  <c r="N728" i="1"/>
  <c r="Q728" i="1"/>
  <c r="Q706" i="1"/>
  <c r="N706" i="1"/>
  <c r="N684" i="1"/>
  <c r="Q684" i="1"/>
  <c r="P662" i="1"/>
  <c r="V662" i="1" a="1"/>
  <c r="V662" i="1" s="1"/>
  <c r="Q640" i="1"/>
  <c r="N640" i="1"/>
  <c r="Q618" i="1"/>
  <c r="N618" i="1"/>
  <c r="Q596" i="1"/>
  <c r="N596" i="1"/>
  <c r="Q574" i="1"/>
  <c r="N574" i="1"/>
  <c r="Q552" i="1"/>
  <c r="N552" i="1"/>
  <c r="P530" i="1"/>
  <c r="V530" i="1" a="1"/>
  <c r="V530" i="1" s="1"/>
  <c r="Q508" i="1"/>
  <c r="N508" i="1"/>
  <c r="N486" i="1"/>
  <c r="Q486" i="1"/>
  <c r="Q464" i="1"/>
  <c r="N464" i="1"/>
  <c r="N442" i="1"/>
  <c r="Q442" i="1"/>
  <c r="N420" i="1"/>
  <c r="Q420" i="1"/>
  <c r="Q398" i="1"/>
  <c r="N398" i="1"/>
  <c r="N376" i="1"/>
  <c r="Q376" i="1"/>
  <c r="P354" i="1"/>
  <c r="V354" i="1" a="1"/>
  <c r="V354" i="1" s="1"/>
  <c r="N771" i="1"/>
  <c r="Q771" i="1"/>
  <c r="N727" i="1"/>
  <c r="Q727" i="1"/>
  <c r="N705" i="1"/>
  <c r="Q705" i="1"/>
  <c r="N683" i="1"/>
  <c r="Q683" i="1"/>
  <c r="Q661" i="1"/>
  <c r="N661" i="1"/>
  <c r="N639" i="1"/>
  <c r="Q639" i="1"/>
  <c r="Q617" i="1"/>
  <c r="N617" i="1"/>
  <c r="N595" i="1"/>
  <c r="Q595" i="1"/>
  <c r="N573" i="1"/>
  <c r="Q573" i="1"/>
  <c r="Q551" i="1"/>
  <c r="N551" i="1"/>
  <c r="N529" i="1"/>
  <c r="Q529" i="1"/>
  <c r="N507" i="1"/>
  <c r="Q507" i="1"/>
  <c r="V485" i="1" a="1"/>
  <c r="V485" i="1" s="1"/>
  <c r="P485" i="1"/>
  <c r="Q463" i="1"/>
  <c r="N463" i="1"/>
  <c r="Q441" i="1"/>
  <c r="N441" i="1"/>
  <c r="Q419" i="1"/>
  <c r="N419" i="1"/>
  <c r="N397" i="1"/>
  <c r="Q397" i="1"/>
  <c r="W457" i="1"/>
  <c r="P488" i="1"/>
  <c r="N770" i="1"/>
  <c r="Q770" i="1"/>
  <c r="Q726" i="1"/>
  <c r="N726" i="1"/>
  <c r="N704" i="1"/>
  <c r="Q704" i="1"/>
  <c r="N682" i="1"/>
  <c r="Q682" i="1"/>
  <c r="N660" i="1"/>
  <c r="Q660" i="1"/>
  <c r="N638" i="1"/>
  <c r="Q638" i="1"/>
  <c r="N616" i="1"/>
  <c r="Q616" i="1"/>
  <c r="Q594" i="1"/>
  <c r="N594" i="1"/>
  <c r="N572" i="1"/>
  <c r="Q572" i="1"/>
  <c r="Q550" i="1"/>
  <c r="N550" i="1"/>
  <c r="Q528" i="1"/>
  <c r="N528" i="1"/>
  <c r="Q506" i="1"/>
  <c r="N506" i="1"/>
  <c r="Q484" i="1"/>
  <c r="N484" i="1"/>
  <c r="N462" i="1"/>
  <c r="Q462" i="1"/>
  <c r="N440" i="1"/>
  <c r="Q440" i="1"/>
  <c r="N396" i="1"/>
  <c r="Q396" i="1"/>
  <c r="N374" i="1"/>
  <c r="Q374" i="1"/>
  <c r="P702" i="1"/>
  <c r="V702" i="1" a="1"/>
  <c r="V702" i="1" s="1"/>
  <c r="P481" i="1"/>
  <c r="V481" i="1" a="1"/>
  <c r="V481" i="1" s="1"/>
  <c r="X481" i="1" s="1"/>
  <c r="P371" i="1"/>
  <c r="V371" i="1" a="1"/>
  <c r="V371" i="1" s="1"/>
  <c r="X371" i="1" s="1"/>
  <c r="N662" i="1"/>
  <c r="P479" i="1"/>
  <c r="V479" i="1" a="1"/>
  <c r="V479" i="1" s="1"/>
  <c r="X149" i="1"/>
  <c r="W149" i="1"/>
  <c r="X170" i="1"/>
  <c r="P681" i="1"/>
  <c r="V681" i="1" a="1"/>
  <c r="V681" i="1" s="1"/>
  <c r="X681" i="1" s="1"/>
  <c r="X68" i="1"/>
  <c r="W68" i="1"/>
  <c r="P65" i="1"/>
  <c r="V65" i="1" a="1"/>
  <c r="V65" i="1" s="1"/>
  <c r="X65" i="1" s="1"/>
  <c r="N188" i="1"/>
  <c r="Q188" i="1"/>
  <c r="Q33" i="1"/>
  <c r="N33" i="1"/>
  <c r="N120" i="1"/>
  <c r="Q120" i="1"/>
  <c r="N207" i="1"/>
  <c r="Q207" i="1"/>
  <c r="V133" i="1" a="1"/>
  <c r="V133" i="1" s="1"/>
  <c r="P133" i="1"/>
  <c r="X24" i="1"/>
  <c r="W24" i="1"/>
  <c r="Q777" i="1"/>
  <c r="N777" i="1"/>
  <c r="Q755" i="1"/>
  <c r="N755" i="1"/>
  <c r="Q711" i="1"/>
  <c r="N711" i="1"/>
  <c r="Q689" i="1"/>
  <c r="N689" i="1"/>
  <c r="Q667" i="1"/>
  <c r="N667" i="1"/>
  <c r="Q645" i="1"/>
  <c r="N645" i="1"/>
  <c r="N623" i="1"/>
  <c r="Q623" i="1"/>
  <c r="N601" i="1"/>
  <c r="Q601" i="1"/>
  <c r="N557" i="1"/>
  <c r="Q557" i="1"/>
  <c r="Q535" i="1"/>
  <c r="N535" i="1"/>
  <c r="Q491" i="1"/>
  <c r="N491" i="1"/>
  <c r="Q469" i="1"/>
  <c r="N469" i="1"/>
  <c r="Q447" i="1"/>
  <c r="N447" i="1"/>
  <c r="N425" i="1"/>
  <c r="Q425" i="1"/>
  <c r="Q381" i="1"/>
  <c r="N381" i="1"/>
  <c r="N359" i="1"/>
  <c r="Q359" i="1"/>
  <c r="X470" i="1"/>
  <c r="W470" i="1"/>
  <c r="V548" i="1" a="1"/>
  <c r="V548" i="1" s="1"/>
  <c r="P548" i="1"/>
  <c r="N403" i="1"/>
  <c r="P393" i="1"/>
  <c r="V393" i="1" a="1"/>
  <c r="V393" i="1" s="1"/>
  <c r="X393" i="1" s="1"/>
  <c r="P183" i="1"/>
  <c r="V183" i="1" a="1"/>
  <c r="V183" i="1" s="1"/>
  <c r="P117" i="1"/>
  <c r="V117" i="1" a="1"/>
  <c r="V117" i="1" s="1"/>
  <c r="P95" i="1"/>
  <c r="V95" i="1" a="1"/>
  <c r="V95" i="1" s="1"/>
  <c r="P51" i="1"/>
  <c r="V51" i="1" a="1"/>
  <c r="V51" i="1" s="1"/>
  <c r="P7" i="1"/>
  <c r="V7" i="1" a="1"/>
  <c r="V7" i="1" s="1"/>
  <c r="X7" i="1" s="1"/>
  <c r="W373" i="1"/>
  <c r="P444" i="1"/>
  <c r="V444" i="1" a="1"/>
  <c r="V444" i="1" s="1"/>
  <c r="V571" i="1" a="1"/>
  <c r="V571" i="1" s="1"/>
  <c r="X571" i="1" s="1"/>
  <c r="P571" i="1"/>
  <c r="P417" i="1"/>
  <c r="V417" i="1" a="1"/>
  <c r="V417" i="1" s="1"/>
  <c r="P50" i="1"/>
  <c r="V50" i="1" a="1"/>
  <c r="V50" i="1" s="1"/>
  <c r="X50" i="1" s="1"/>
  <c r="P699" i="1"/>
  <c r="V699" i="1" a="1"/>
  <c r="V699" i="1" s="1"/>
  <c r="P115" i="1"/>
  <c r="V115" i="1" a="1"/>
  <c r="V115" i="1" s="1"/>
  <c r="P93" i="1"/>
  <c r="V93" i="1" a="1"/>
  <c r="V93" i="1" s="1"/>
  <c r="P49" i="1"/>
  <c r="V49" i="1" a="1"/>
  <c r="V49" i="1" s="1"/>
  <c r="P27" i="1"/>
  <c r="V27" i="1" a="1"/>
  <c r="V27" i="1" s="1"/>
  <c r="P310" i="1"/>
  <c r="V310" i="1" a="1"/>
  <c r="V310" i="1" s="1"/>
  <c r="Q375" i="1"/>
  <c r="N375" i="1"/>
  <c r="Q352" i="1"/>
  <c r="N352" i="1"/>
  <c r="V353" i="1" a="1"/>
  <c r="V353" i="1" s="1"/>
  <c r="X239" i="1"/>
  <c r="W239" i="1"/>
  <c r="P612" i="1"/>
  <c r="V612" i="1" a="1"/>
  <c r="V612" i="1" s="1"/>
  <c r="Q513" i="1"/>
  <c r="N346" i="1"/>
  <c r="Q346" i="1"/>
  <c r="Q166" i="1"/>
  <c r="N166" i="1"/>
  <c r="N98" i="1"/>
  <c r="Q98" i="1"/>
  <c r="N185" i="1"/>
  <c r="Q185" i="1"/>
  <c r="N163" i="1"/>
  <c r="Q163" i="1"/>
  <c r="P787" i="1"/>
  <c r="V787" i="1" a="1"/>
  <c r="V787" i="1" s="1"/>
  <c r="X787" i="1" s="1"/>
  <c r="P289" i="1"/>
  <c r="V289" i="1" a="1"/>
  <c r="V289" i="1" s="1"/>
  <c r="V156" i="1" a="1"/>
  <c r="V156" i="1" s="1"/>
  <c r="P156" i="1"/>
  <c r="N337" i="1"/>
  <c r="Q337" i="1"/>
  <c r="N11" i="1"/>
  <c r="Q776" i="1"/>
  <c r="N776" i="1"/>
  <c r="N754" i="1"/>
  <c r="Q754" i="1"/>
  <c r="N732" i="1"/>
  <c r="Q732" i="1"/>
  <c r="N710" i="1"/>
  <c r="Q710" i="1"/>
  <c r="Q666" i="1"/>
  <c r="Q644" i="1"/>
  <c r="N644" i="1"/>
  <c r="Q622" i="1"/>
  <c r="N622" i="1"/>
  <c r="Q600" i="1"/>
  <c r="N600" i="1"/>
  <c r="Q556" i="1"/>
  <c r="N556" i="1"/>
  <c r="Q534" i="1"/>
  <c r="N534" i="1"/>
  <c r="Q512" i="1"/>
  <c r="Q490" i="1"/>
  <c r="N490" i="1"/>
  <c r="Q468" i="1"/>
  <c r="N468" i="1"/>
  <c r="N446" i="1"/>
  <c r="Q446" i="1"/>
  <c r="N424" i="1"/>
  <c r="Q424" i="1"/>
  <c r="Q402" i="1"/>
  <c r="Q380" i="1"/>
  <c r="N380" i="1"/>
  <c r="Q358" i="1"/>
  <c r="P619" i="1"/>
  <c r="V619" i="1" a="1"/>
  <c r="V619" i="1" s="1"/>
  <c r="X619" i="1" s="1"/>
  <c r="P174" i="1"/>
  <c r="V174" i="1" a="1"/>
  <c r="V174" i="1" s="1"/>
  <c r="V75" i="1" a="1"/>
  <c r="V75" i="1" s="1"/>
  <c r="P75" i="1"/>
  <c r="P153" i="1"/>
  <c r="V153" i="1" a="1"/>
  <c r="V153" i="1" s="1"/>
  <c r="X153" i="1" s="1"/>
  <c r="N310" i="1"/>
  <c r="Q688" i="1"/>
  <c r="P461" i="1"/>
  <c r="V461" i="1" a="1"/>
  <c r="V461" i="1" s="1"/>
  <c r="X461" i="1" s="1"/>
  <c r="Q288" i="1"/>
  <c r="N288" i="1"/>
  <c r="Q330" i="1"/>
  <c r="N330" i="1"/>
  <c r="P215" i="1"/>
  <c r="V215" i="1" a="1"/>
  <c r="V215" i="1" s="1"/>
  <c r="N353" i="1"/>
  <c r="V746" i="1" a="1"/>
  <c r="V746" i="1" s="1"/>
  <c r="W439" i="1"/>
  <c r="W351" i="1"/>
  <c r="W285" i="1"/>
  <c r="W263" i="1"/>
  <c r="W219" i="1"/>
  <c r="W197" i="1"/>
  <c r="W131" i="1"/>
  <c r="W109" i="1"/>
  <c r="W21" i="1"/>
  <c r="P152" i="1"/>
  <c r="V152" i="1" a="1"/>
  <c r="V152" i="1" s="1"/>
  <c r="Q144" i="1"/>
  <c r="N144" i="1"/>
  <c r="Q141" i="1"/>
  <c r="N141" i="1"/>
  <c r="V624" i="1" a="1"/>
  <c r="V624" i="1" s="1"/>
  <c r="P624" i="1"/>
  <c r="N315" i="1"/>
  <c r="Q315" i="1"/>
  <c r="N314" i="1"/>
  <c r="Q314" i="1"/>
  <c r="N270" i="1"/>
  <c r="Q270" i="1"/>
  <c r="N76" i="1"/>
  <c r="N753" i="1"/>
  <c r="Q753" i="1"/>
  <c r="N709" i="1"/>
  <c r="Q709" i="1"/>
  <c r="N687" i="1"/>
  <c r="Q687" i="1"/>
  <c r="Q643" i="1"/>
  <c r="N643" i="1"/>
  <c r="Q621" i="1"/>
  <c r="N599" i="1"/>
  <c r="Q599" i="1"/>
  <c r="N533" i="1"/>
  <c r="Q533" i="1"/>
  <c r="N511" i="1"/>
  <c r="Q511" i="1"/>
  <c r="N445" i="1"/>
  <c r="Q445" i="1"/>
  <c r="N401" i="1"/>
  <c r="Q401" i="1"/>
  <c r="P379" i="1"/>
  <c r="V379" i="1" a="1"/>
  <c r="V379" i="1" s="1"/>
  <c r="V6" i="1" a="1"/>
  <c r="V6" i="1" s="1"/>
  <c r="X6" i="1" s="1"/>
  <c r="P6" i="1"/>
  <c r="V421" i="1" a="1"/>
  <c r="V421" i="1" s="1"/>
  <c r="P421" i="1"/>
  <c r="Q302" i="1"/>
  <c r="P248" i="1"/>
  <c r="V248" i="1" a="1"/>
  <c r="V248" i="1" s="1"/>
  <c r="N266" i="1"/>
  <c r="Q266" i="1"/>
  <c r="N331" i="1"/>
  <c r="Q331" i="1"/>
  <c r="N308" i="1"/>
  <c r="Q308" i="1"/>
  <c r="W250" i="1"/>
  <c r="W96" i="1"/>
  <c r="Q775" i="1"/>
  <c r="V531" i="1" a="1"/>
  <c r="V531" i="1" s="1"/>
  <c r="X531" i="1" s="1"/>
  <c r="P531" i="1"/>
  <c r="Q467" i="1"/>
  <c r="P129" i="1"/>
  <c r="V129" i="1" a="1"/>
  <c r="V129" i="1" s="1"/>
  <c r="P82" i="1"/>
  <c r="V82" i="1" a="1"/>
  <c r="V82" i="1" s="1"/>
  <c r="P32" i="1"/>
  <c r="V32" i="1" a="1"/>
  <c r="V32" i="1" s="1"/>
  <c r="N423" i="1"/>
  <c r="V525" i="1" a="1"/>
  <c r="V525" i="1" s="1"/>
  <c r="X525" i="1" s="1"/>
  <c r="P525" i="1"/>
  <c r="P250" i="1"/>
  <c r="Q119" i="1"/>
  <c r="N119" i="1"/>
  <c r="N97" i="1"/>
  <c r="Q97" i="1"/>
  <c r="W73" i="1"/>
  <c r="N293" i="1"/>
  <c r="Q293" i="1"/>
  <c r="Q271" i="1"/>
  <c r="N335" i="1"/>
  <c r="Q335" i="1"/>
  <c r="N313" i="1"/>
  <c r="Q313" i="1"/>
  <c r="Q269" i="1"/>
  <c r="Q280" i="1"/>
  <c r="N774" i="1"/>
  <c r="Q774" i="1"/>
  <c r="N752" i="1"/>
  <c r="Q752" i="1"/>
  <c r="V708" i="1" a="1"/>
  <c r="V708" i="1" s="1"/>
  <c r="X708" i="1" s="1"/>
  <c r="P708" i="1"/>
  <c r="V686" i="1" a="1"/>
  <c r="V686" i="1" s="1"/>
  <c r="X686" i="1" s="1"/>
  <c r="P686" i="1"/>
  <c r="Q664" i="1"/>
  <c r="Q642" i="1"/>
  <c r="N642" i="1"/>
  <c r="Q620" i="1"/>
  <c r="N620" i="1"/>
  <c r="N598" i="1"/>
  <c r="Q598" i="1"/>
  <c r="N576" i="1"/>
  <c r="Q576" i="1"/>
  <c r="Q532" i="1"/>
  <c r="N532" i="1"/>
  <c r="Q356" i="1"/>
  <c r="N356" i="1"/>
  <c r="Q334" i="1"/>
  <c r="Q510" i="1"/>
  <c r="N200" i="1"/>
  <c r="Q200" i="1"/>
  <c r="Q134" i="1"/>
  <c r="Q309" i="1"/>
  <c r="N309" i="1"/>
  <c r="N286" i="1"/>
  <c r="Q286" i="1"/>
  <c r="W416" i="1"/>
  <c r="W723" i="1"/>
  <c r="W569" i="1"/>
  <c r="W547" i="1"/>
  <c r="W525" i="1"/>
  <c r="W481" i="1"/>
  <c r="N686" i="1"/>
  <c r="N222" i="1"/>
  <c r="N745" i="1"/>
  <c r="Q745" i="1"/>
  <c r="N613" i="1"/>
  <c r="Q613" i="1"/>
  <c r="N591" i="1"/>
  <c r="Q591" i="1"/>
  <c r="Q503" i="1"/>
  <c r="N503" i="1"/>
  <c r="Q459" i="1"/>
  <c r="W105" i="1"/>
  <c r="Q178" i="1"/>
  <c r="N547" i="1"/>
  <c r="Q112" i="1"/>
  <c r="Q203" i="1"/>
  <c r="N290" i="1"/>
  <c r="Q290" i="1"/>
  <c r="Q90" i="1"/>
  <c r="Q264" i="1"/>
  <c r="N264" i="1"/>
  <c r="N242" i="1"/>
  <c r="Q242" i="1"/>
  <c r="V87" i="1" a="1"/>
  <c r="V87" i="1" s="1"/>
  <c r="X87" i="1" s="1"/>
  <c r="P87" i="1"/>
  <c r="N90" i="1"/>
  <c r="Q546" i="1"/>
  <c r="N546" i="1"/>
  <c r="Q524" i="1"/>
  <c r="N524" i="1"/>
  <c r="Q502" i="1"/>
  <c r="N502" i="1"/>
  <c r="Q480" i="1"/>
  <c r="Q458" i="1"/>
  <c r="Q436" i="1"/>
  <c r="N436" i="1"/>
  <c r="Q414" i="1"/>
  <c r="N414" i="1"/>
  <c r="Q392" i="1"/>
  <c r="N392" i="1"/>
  <c r="Q370" i="1"/>
  <c r="N370" i="1"/>
  <c r="Q246" i="1"/>
  <c r="N382" i="1"/>
  <c r="Q382" i="1"/>
  <c r="Q204" i="1"/>
  <c r="Q326" i="1"/>
  <c r="Q205" i="1"/>
  <c r="Q182" i="1"/>
  <c r="N182" i="1"/>
  <c r="Q159" i="1"/>
  <c r="N159" i="1"/>
  <c r="N189" i="1"/>
  <c r="Q575" i="1"/>
  <c r="Q641" i="1"/>
  <c r="N205" i="1"/>
  <c r="Q282" i="1"/>
  <c r="Q260" i="1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B227" i="14" a="1"/>
  <c r="B227" i="14" s="1"/>
  <c r="B235" i="14" a="1"/>
  <c r="B235" i="14" s="1"/>
  <c r="B236" i="14" a="1"/>
  <c r="B236" i="14" s="1"/>
  <c r="B237" i="14" a="1"/>
  <c r="B237" i="14" s="1"/>
  <c r="B238" i="14" a="1"/>
  <c r="B238" i="14" s="1"/>
  <c r="B239" i="14" a="1"/>
  <c r="B239" i="14" s="1"/>
  <c r="B241" i="14" a="1"/>
  <c r="B241" i="14" s="1"/>
  <c r="B244" i="14" a="1"/>
  <c r="B244" i="14" s="1"/>
  <c r="B245" i="14" a="1"/>
  <c r="B245" i="14" s="1"/>
  <c r="B246" i="14" a="1"/>
  <c r="B246" i="14" s="1"/>
  <c r="B249" i="14" a="1"/>
  <c r="B249" i="14" s="1"/>
  <c r="B254" i="14" a="1"/>
  <c r="B254" i="14" s="1"/>
  <c r="B257" i="14" a="1"/>
  <c r="B257" i="14" s="1"/>
  <c r="B258" i="14" a="1"/>
  <c r="B258" i="14" s="1"/>
  <c r="B259" i="14" a="1"/>
  <c r="B259" i="14" s="1"/>
  <c r="B260" i="14" a="1"/>
  <c r="B260" i="14" s="1"/>
  <c r="B261" i="14" a="1"/>
  <c r="B261" i="14" s="1"/>
  <c r="B263" i="14" a="1"/>
  <c r="B263" i="14" s="1"/>
  <c r="B264" i="14" a="1"/>
  <c r="B264" i="14" s="1"/>
  <c r="B265" i="14" a="1"/>
  <c r="B265" i="14" s="1"/>
  <c r="B266" i="14" a="1"/>
  <c r="B266" i="14" s="1"/>
  <c r="B267" i="14" a="1"/>
  <c r="B267" i="14" s="1"/>
  <c r="B268" i="14" a="1"/>
  <c r="B268" i="14" s="1"/>
  <c r="B271" i="14" a="1"/>
  <c r="B271" i="14" s="1"/>
  <c r="B275" i="14" a="1"/>
  <c r="B275" i="14" s="1"/>
  <c r="B279" i="14" a="1"/>
  <c r="B279" i="14" s="1"/>
  <c r="B281" i="14" a="1"/>
  <c r="B281" i="14" s="1"/>
  <c r="B282" i="14" a="1"/>
  <c r="B282" i="14" s="1"/>
  <c r="B283" i="14" a="1"/>
  <c r="B283" i="14" s="1"/>
  <c r="B285" i="14" a="1"/>
  <c r="B285" i="14" s="1"/>
  <c r="B288" i="14" a="1"/>
  <c r="B288" i="14" s="1"/>
  <c r="B289" i="14" a="1"/>
  <c r="B289" i="14" s="1"/>
  <c r="B290" i="14" a="1"/>
  <c r="B290" i="14" s="1"/>
  <c r="B291" i="14" a="1"/>
  <c r="B291" i="14" s="1"/>
  <c r="B301" i="14" a="1"/>
  <c r="B301" i="14" s="1"/>
  <c r="B302" i="14" a="1"/>
  <c r="B302" i="14" s="1"/>
  <c r="B303" i="14" a="1"/>
  <c r="B303" i="14" s="1"/>
  <c r="B304" i="14" a="1"/>
  <c r="B304" i="14" s="1"/>
  <c r="B309" i="14" a="1"/>
  <c r="B309" i="14" s="1"/>
  <c r="B310" i="14" a="1"/>
  <c r="B310" i="14" s="1"/>
  <c r="B311" i="14" a="1"/>
  <c r="B311" i="14" s="1"/>
  <c r="B312" i="14" a="1"/>
  <c r="B312" i="14" s="1"/>
  <c r="B315" i="14" a="1"/>
  <c r="B315" i="14" s="1"/>
  <c r="B323" i="14" a="1"/>
  <c r="B323" i="14" s="1"/>
  <c r="B325" i="14" a="1"/>
  <c r="B325" i="14" s="1"/>
  <c r="B326" i="14" a="1"/>
  <c r="B326" i="14" s="1"/>
  <c r="B327" i="14" a="1"/>
  <c r="B327" i="14" s="1"/>
  <c r="B329" i="14" a="1"/>
  <c r="B329" i="14" s="1"/>
  <c r="B330" i="14" a="1"/>
  <c r="B330" i="14" s="1"/>
  <c r="B332" i="14" a="1"/>
  <c r="B332" i="14" s="1"/>
  <c r="B333" i="14" a="1"/>
  <c r="B333" i="14" s="1"/>
  <c r="B334" i="14" a="1"/>
  <c r="B334" i="14" s="1"/>
  <c r="B342" i="14" a="1"/>
  <c r="B342" i="14" s="1"/>
  <c r="B345" i="14" a="1"/>
  <c r="B345" i="14" s="1"/>
  <c r="B346" i="14" a="1"/>
  <c r="B346" i="14" s="1"/>
  <c r="B347" i="14" a="1"/>
  <c r="B347" i="14" s="1"/>
  <c r="B348" i="14" a="1"/>
  <c r="B348" i="14" s="1"/>
  <c r="B354" i="14" a="1"/>
  <c r="B354" i="14" s="1"/>
  <c r="B355" i="14" a="1"/>
  <c r="B355" i="14" s="1"/>
  <c r="B356" i="14" a="1"/>
  <c r="B356" i="14" s="1"/>
  <c r="B359" i="14" a="1"/>
  <c r="B359" i="14" s="1"/>
  <c r="B360" i="14" a="1"/>
  <c r="B360" i="14" s="1"/>
  <c r="B362" i="14" a="1"/>
  <c r="B362" i="14" s="1"/>
  <c r="B365" i="14" a="1"/>
  <c r="B365" i="14" s="1"/>
  <c r="B366" i="14" a="1"/>
  <c r="B366" i="14" s="1"/>
  <c r="B367" i="14" a="1"/>
  <c r="B367" i="14" s="1"/>
  <c r="B368" i="14" a="1"/>
  <c r="B368" i="14" s="1"/>
  <c r="B369" i="14" a="1"/>
  <c r="B369" i="14" s="1"/>
  <c r="B371" i="14" a="1"/>
  <c r="B371" i="14" s="1"/>
  <c r="B373" i="14" a="1"/>
  <c r="B373" i="14" s="1"/>
  <c r="B374" i="14" a="1"/>
  <c r="B374" i="14" s="1"/>
  <c r="B376" i="14" a="1"/>
  <c r="B376" i="14" s="1"/>
  <c r="B377" i="14" a="1"/>
  <c r="B377" i="14" s="1"/>
  <c r="B378" i="14" a="1"/>
  <c r="B378" i="14" s="1"/>
  <c r="B379" i="14" a="1"/>
  <c r="B379" i="14" s="1"/>
  <c r="B380" i="14" a="1"/>
  <c r="B380" i="14" s="1"/>
  <c r="B386" i="14" a="1"/>
  <c r="B386" i="14" s="1"/>
  <c r="B389" i="14" a="1"/>
  <c r="B389" i="14" s="1"/>
  <c r="B390" i="14" a="1"/>
  <c r="B390" i="14" s="1"/>
  <c r="B391" i="14" a="1"/>
  <c r="B391" i="14" s="1"/>
  <c r="B392" i="14" a="1"/>
  <c r="B392" i="14" s="1"/>
  <c r="B393" i="14" a="1"/>
  <c r="B393" i="14" s="1"/>
  <c r="B398" i="14" a="1"/>
  <c r="B398" i="14" s="1"/>
  <c r="B399" i="14" a="1"/>
  <c r="B399" i="14" s="1"/>
  <c r="B400" i="14" a="1"/>
  <c r="B400" i="14" s="1"/>
  <c r="B402" i="14" a="1"/>
  <c r="B402" i="14" s="1"/>
  <c r="B403" i="14" a="1"/>
  <c r="B403" i="14" s="1"/>
  <c r="B404" i="14" a="1"/>
  <c r="B404" i="14" s="1"/>
  <c r="B411" i="14" a="1"/>
  <c r="B411" i="14" s="1"/>
  <c r="B412" i="14" a="1"/>
  <c r="B412" i="14" s="1"/>
  <c r="B413" i="14" a="1"/>
  <c r="B413" i="14" s="1"/>
  <c r="B414" i="14" a="1"/>
  <c r="B414" i="14" s="1"/>
  <c r="B415" i="14" a="1"/>
  <c r="B415" i="14" s="1"/>
  <c r="B417" i="14" a="1"/>
  <c r="B417" i="14" s="1"/>
  <c r="B418" i="14" a="1"/>
  <c r="B418" i="14" s="1"/>
  <c r="B419" i="14" a="1"/>
  <c r="B419" i="14" s="1"/>
  <c r="B420" i="14" a="1"/>
  <c r="B420" i="14" s="1"/>
  <c r="B421" i="14" a="1"/>
  <c r="B421" i="14" s="1"/>
  <c r="B422" i="14" a="1"/>
  <c r="B422" i="14" s="1"/>
  <c r="B433" i="14" a="1"/>
  <c r="B433" i="14" s="1"/>
  <c r="B435" i="14" a="1"/>
  <c r="B435" i="14" s="1"/>
  <c r="B436" i="14" a="1"/>
  <c r="B436" i="14" s="1"/>
  <c r="B437" i="14" a="1"/>
  <c r="B437" i="14" s="1"/>
  <c r="B442" i="14" a="1"/>
  <c r="B442" i="14" s="1"/>
  <c r="B443" i="14" a="1"/>
  <c r="B443" i="14" s="1"/>
  <c r="B444" i="14" a="1"/>
  <c r="B444" i="14" s="1"/>
  <c r="B455" i="14" a="1"/>
  <c r="B455" i="14" s="1"/>
  <c r="B456" i="14" a="1"/>
  <c r="B456" i="14" s="1"/>
  <c r="B457" i="14" a="1"/>
  <c r="B457" i="14" s="1"/>
  <c r="B458" i="14" a="1"/>
  <c r="B458" i="14" s="1"/>
  <c r="B464" i="14" a="1"/>
  <c r="B464" i="14" s="1"/>
  <c r="B465" i="14" a="1"/>
  <c r="B465" i="14" s="1"/>
  <c r="B466" i="14" a="1"/>
  <c r="B466" i="14" s="1"/>
  <c r="B467" i="14" a="1"/>
  <c r="B467" i="14" s="1"/>
  <c r="B468" i="14" a="1"/>
  <c r="B468" i="14" s="1"/>
  <c r="B469" i="14" a="1"/>
  <c r="B469" i="14" s="1"/>
  <c r="B476" i="14" a="1"/>
  <c r="B476" i="14" s="1"/>
  <c r="B477" i="14" a="1"/>
  <c r="B477" i="14" s="1"/>
  <c r="B478" i="14" a="1"/>
  <c r="B478" i="14" s="1"/>
  <c r="B479" i="14" a="1"/>
  <c r="B479" i="14" s="1"/>
  <c r="B480" i="14" a="1"/>
  <c r="B480" i="14" s="1"/>
  <c r="B481" i="14" a="1"/>
  <c r="B481" i="14" s="1"/>
  <c r="B483" i="14" a="1"/>
  <c r="B483" i="14" s="1"/>
  <c r="B486" i="14" a="1"/>
  <c r="B486" i="14" s="1"/>
  <c r="B487" i="14" a="1"/>
  <c r="B487" i="14" s="1"/>
  <c r="B488" i="14" a="1"/>
  <c r="B488" i="14" s="1"/>
  <c r="B490" i="14" a="1"/>
  <c r="B490" i="14" s="1"/>
  <c r="B491" i="14" a="1"/>
  <c r="B491" i="14" s="1"/>
  <c r="B492" i="14" a="1"/>
  <c r="B492" i="14" s="1"/>
  <c r="B494" i="14" a="1"/>
  <c r="B494" i="14" s="1"/>
  <c r="B499" i="14" a="1"/>
  <c r="B499" i="14" s="1"/>
  <c r="B500" i="14" a="1"/>
  <c r="B500" i="14" s="1"/>
  <c r="B501" i="14" a="1"/>
  <c r="B501" i="14" s="1"/>
  <c r="B502" i="14" a="1"/>
  <c r="B502" i="14" s="1"/>
  <c r="B503" i="14" a="1"/>
  <c r="B503" i="14" s="1"/>
  <c r="B505" i="14" a="1"/>
  <c r="B505" i="14" s="1"/>
  <c r="B506" i="14" a="1"/>
  <c r="B506" i="14" s="1"/>
  <c r="B507" i="14" a="1"/>
  <c r="B507" i="14" s="1"/>
  <c r="B508" i="14" a="1"/>
  <c r="B508" i="14" s="1"/>
  <c r="B509" i="14" a="1"/>
  <c r="B509" i="14" s="1"/>
  <c r="B510" i="14" a="1"/>
  <c r="B510" i="14" s="1"/>
  <c r="B521" i="14" a="1"/>
  <c r="B521" i="14" s="1"/>
  <c r="B523" i="14" a="1"/>
  <c r="B523" i="14" s="1"/>
  <c r="B524" i="14" a="1"/>
  <c r="B524" i="14" s="1"/>
  <c r="B525" i="14" a="1"/>
  <c r="B525" i="14" s="1"/>
  <c r="B527" i="14" a="1"/>
  <c r="B527" i="14" s="1"/>
  <c r="B530" i="14" a="1"/>
  <c r="B530" i="14" s="1"/>
  <c r="B531" i="14" a="1"/>
  <c r="B531" i="14" s="1"/>
  <c r="B532" i="14" a="1"/>
  <c r="B532" i="14" s="1"/>
  <c r="B543" i="14" a="1"/>
  <c r="B543" i="14" s="1"/>
  <c r="B544" i="14" a="1"/>
  <c r="B544" i="14" s="1"/>
  <c r="B545" i="14" a="1"/>
  <c r="B545" i="14" s="1"/>
  <c r="B546" i="14" a="1"/>
  <c r="B546" i="14" s="1"/>
  <c r="B552" i="14" a="1"/>
  <c r="B552" i="14" s="1"/>
  <c r="B553" i="14" a="1"/>
  <c r="B553" i="14" s="1"/>
  <c r="B554" i="14" a="1"/>
  <c r="B554" i="14" s="1"/>
  <c r="B555" i="14" a="1"/>
  <c r="B555" i="14" s="1"/>
  <c r="B556" i="14" a="1"/>
  <c r="B556" i="14" s="1"/>
  <c r="B557" i="14" a="1"/>
  <c r="B557" i="14" s="1"/>
  <c r="B560" i="14" a="1"/>
  <c r="B560" i="14" s="1"/>
  <c r="B564" i="14" a="1"/>
  <c r="B564" i="14" s="1"/>
  <c r="B565" i="14" a="1"/>
  <c r="B565" i="14" s="1"/>
  <c r="B567" i="14" a="1"/>
  <c r="B567" i="14" s="1"/>
  <c r="B568" i="14" a="1"/>
  <c r="B568" i="14" s="1"/>
  <c r="B569" i="14" a="1"/>
  <c r="B569" i="14" s="1"/>
  <c r="B571" i="14" a="1"/>
  <c r="B571" i="14" s="1"/>
  <c r="B572" i="14" a="1"/>
  <c r="B572" i="14" s="1"/>
  <c r="B574" i="14" a="1"/>
  <c r="B574" i="14" s="1"/>
  <c r="B575" i="14" a="1"/>
  <c r="B575" i="14" s="1"/>
  <c r="B576" i="14" a="1"/>
  <c r="B576" i="14" s="1"/>
  <c r="B577" i="14" a="1"/>
  <c r="B577" i="14" s="1"/>
  <c r="B579" i="14" a="1"/>
  <c r="B579" i="14" s="1"/>
  <c r="B580" i="14" a="1"/>
  <c r="B580" i="14" s="1"/>
  <c r="B582" i="14" a="1"/>
  <c r="B582" i="14" s="1"/>
  <c r="B587" i="14" a="1"/>
  <c r="B587" i="14" s="1"/>
  <c r="B588" i="14" a="1"/>
  <c r="B588" i="14" s="1"/>
  <c r="B589" i="14" a="1"/>
  <c r="B589" i="14" s="1"/>
  <c r="B590" i="14" a="1"/>
  <c r="B590" i="14" s="1"/>
  <c r="B593" i="14" a="1"/>
  <c r="B593" i="14" s="1"/>
  <c r="B594" i="14" a="1"/>
  <c r="B594" i="14" s="1"/>
  <c r="B595" i="14" a="1"/>
  <c r="B595" i="14" s="1"/>
  <c r="B596" i="14" a="1"/>
  <c r="B596" i="14" s="1"/>
  <c r="B597" i="14" a="1"/>
  <c r="B597" i="14" s="1"/>
  <c r="B598" i="14" a="1"/>
  <c r="B598" i="14" s="1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B180" i="14" s="1" a="1"/>
  <c r="B180" i="14" s="1"/>
  <c r="C181" i="14"/>
  <c r="C182" i="14"/>
  <c r="C183" i="14"/>
  <c r="C184" i="14"/>
  <c r="C185" i="14"/>
  <c r="C186" i="14"/>
  <c r="C187" i="14"/>
  <c r="C188" i="14"/>
  <c r="C189" i="14"/>
  <c r="C190" i="14"/>
  <c r="B190" i="14" s="1" a="1"/>
  <c r="B190" i="14" s="1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B202" i="14" s="1" a="1"/>
  <c r="B202" i="14" s="1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B217" i="14" s="1" a="1"/>
  <c r="B217" i="14" s="1"/>
  <c r="C218" i="14"/>
  <c r="C219" i="14"/>
  <c r="C220" i="14"/>
  <c r="B220" i="14" s="1" a="1"/>
  <c r="B220" i="14" s="1"/>
  <c r="C221" i="14"/>
  <c r="C222" i="14"/>
  <c r="B222" i="14" s="1" a="1"/>
  <c r="B222" i="14" s="1"/>
  <c r="C223" i="14"/>
  <c r="C224" i="14"/>
  <c r="C225" i="14"/>
  <c r="B225" i="14" s="1" a="1"/>
  <c r="B225" i="14" s="1"/>
  <c r="C226" i="14"/>
  <c r="B226" i="14" s="1" a="1"/>
  <c r="B226" i="14" s="1"/>
  <c r="C227" i="14"/>
  <c r="C228" i="14"/>
  <c r="B228" i="14" s="1" a="1"/>
  <c r="B228" i="14" s="1"/>
  <c r="C229" i="14"/>
  <c r="B229" i="14" s="1" a="1"/>
  <c r="B229" i="14" s="1"/>
  <c r="C230" i="14"/>
  <c r="B230" i="14" s="1" a="1"/>
  <c r="B230" i="14" s="1"/>
  <c r="C231" i="14"/>
  <c r="B231" i="14" s="1" a="1"/>
  <c r="B231" i="14" s="1"/>
  <c r="C232" i="14"/>
  <c r="B232" i="14" s="1" a="1"/>
  <c r="B232" i="14" s="1"/>
  <c r="C233" i="14"/>
  <c r="B233" i="14" s="1" a="1"/>
  <c r="B233" i="14" s="1"/>
  <c r="C234" i="14"/>
  <c r="B234" i="14" s="1" a="1"/>
  <c r="B234" i="14" s="1"/>
  <c r="C235" i="14"/>
  <c r="C236" i="14"/>
  <c r="C237" i="14"/>
  <c r="C238" i="14"/>
  <c r="C239" i="14"/>
  <c r="C240" i="14"/>
  <c r="B240" i="14" s="1" a="1"/>
  <c r="B240" i="14" s="1"/>
  <c r="C241" i="14"/>
  <c r="C242" i="14"/>
  <c r="B242" i="14" s="1" a="1"/>
  <c r="B242" i="14" s="1"/>
  <c r="C243" i="14"/>
  <c r="B243" i="14" s="1" a="1"/>
  <c r="B243" i="14" s="1"/>
  <c r="C244" i="14"/>
  <c r="C245" i="14"/>
  <c r="C246" i="14"/>
  <c r="C247" i="14"/>
  <c r="B247" i="14" s="1" a="1"/>
  <c r="B247" i="14" s="1"/>
  <c r="C248" i="14"/>
  <c r="B248" i="14" s="1" a="1"/>
  <c r="B248" i="14" s="1"/>
  <c r="C249" i="14"/>
  <c r="C250" i="14"/>
  <c r="B250" i="14" s="1" a="1"/>
  <c r="B250" i="14" s="1"/>
  <c r="C251" i="14"/>
  <c r="B251" i="14" s="1" a="1"/>
  <c r="B251" i="14" s="1"/>
  <c r="C252" i="14"/>
  <c r="B252" i="14" s="1" a="1"/>
  <c r="B252" i="14" s="1"/>
  <c r="C253" i="14"/>
  <c r="B253" i="14" s="1" a="1"/>
  <c r="B253" i="14" s="1"/>
  <c r="C254" i="14"/>
  <c r="C255" i="14"/>
  <c r="B255" i="14" s="1" a="1"/>
  <c r="B255" i="14" s="1"/>
  <c r="C256" i="14"/>
  <c r="B256" i="14" s="1" a="1"/>
  <c r="B256" i="14" s="1"/>
  <c r="C257" i="14"/>
  <c r="C258" i="14"/>
  <c r="C259" i="14"/>
  <c r="C260" i="14"/>
  <c r="C261" i="14"/>
  <c r="C262" i="14"/>
  <c r="B262" i="14" s="1" a="1"/>
  <c r="B262" i="14" s="1"/>
  <c r="C263" i="14"/>
  <c r="C264" i="14"/>
  <c r="C265" i="14"/>
  <c r="C266" i="14"/>
  <c r="C267" i="14"/>
  <c r="C268" i="14"/>
  <c r="C269" i="14"/>
  <c r="B269" i="14" s="1" a="1"/>
  <c r="B269" i="14" s="1"/>
  <c r="C270" i="14"/>
  <c r="B270" i="14" s="1" a="1"/>
  <c r="B270" i="14" s="1"/>
  <c r="C271" i="14"/>
  <c r="C272" i="14"/>
  <c r="B272" i="14" s="1" a="1"/>
  <c r="B272" i="14" s="1"/>
  <c r="C273" i="14"/>
  <c r="B273" i="14" s="1" a="1"/>
  <c r="B273" i="14" s="1"/>
  <c r="C274" i="14"/>
  <c r="B274" i="14" s="1" a="1"/>
  <c r="B274" i="14" s="1"/>
  <c r="C275" i="14"/>
  <c r="C276" i="14"/>
  <c r="B276" i="14" s="1" a="1"/>
  <c r="B276" i="14" s="1"/>
  <c r="C277" i="14"/>
  <c r="B277" i="14" s="1" a="1"/>
  <c r="B277" i="14" s="1"/>
  <c r="C278" i="14"/>
  <c r="B278" i="14" s="1" a="1"/>
  <c r="B278" i="14" s="1"/>
  <c r="C279" i="14"/>
  <c r="C280" i="14"/>
  <c r="B280" i="14" s="1" a="1"/>
  <c r="B280" i="14" s="1"/>
  <c r="C281" i="14"/>
  <c r="C282" i="14"/>
  <c r="C283" i="14"/>
  <c r="C284" i="14"/>
  <c r="B284" i="14" s="1" a="1"/>
  <c r="B284" i="14" s="1"/>
  <c r="C285" i="14"/>
  <c r="C286" i="14"/>
  <c r="B286" i="14" s="1" a="1"/>
  <c r="B286" i="14" s="1"/>
  <c r="C287" i="14"/>
  <c r="B287" i="14" s="1" a="1"/>
  <c r="B287" i="14" s="1"/>
  <c r="C288" i="14"/>
  <c r="C289" i="14"/>
  <c r="C290" i="14"/>
  <c r="C291" i="14"/>
  <c r="C292" i="14"/>
  <c r="B292" i="14" s="1" a="1"/>
  <c r="B292" i="14" s="1"/>
  <c r="C293" i="14"/>
  <c r="B293" i="14" s="1" a="1"/>
  <c r="B293" i="14" s="1"/>
  <c r="C294" i="14"/>
  <c r="B294" i="14" s="1" a="1"/>
  <c r="B294" i="14" s="1"/>
  <c r="C295" i="14"/>
  <c r="B295" i="14" s="1" a="1"/>
  <c r="B295" i="14" s="1"/>
  <c r="C296" i="14"/>
  <c r="B296" i="14" s="1" a="1"/>
  <c r="B296" i="14" s="1"/>
  <c r="C297" i="14"/>
  <c r="B297" i="14" s="1" a="1"/>
  <c r="B297" i="14" s="1"/>
  <c r="C298" i="14"/>
  <c r="B298" i="14" s="1" a="1"/>
  <c r="B298" i="14" s="1"/>
  <c r="C299" i="14"/>
  <c r="B299" i="14" s="1" a="1"/>
  <c r="B299" i="14" s="1"/>
  <c r="C300" i="14"/>
  <c r="B300" i="14" s="1" a="1"/>
  <c r="B300" i="14" s="1"/>
  <c r="C301" i="14"/>
  <c r="C302" i="14"/>
  <c r="C303" i="14"/>
  <c r="C304" i="14"/>
  <c r="C305" i="14"/>
  <c r="B305" i="14" s="1" a="1"/>
  <c r="B305" i="14" s="1"/>
  <c r="C306" i="14"/>
  <c r="B306" i="14" s="1" a="1"/>
  <c r="B306" i="14" s="1"/>
  <c r="C307" i="14"/>
  <c r="B307" i="14" s="1" a="1"/>
  <c r="B307" i="14" s="1"/>
  <c r="C308" i="14"/>
  <c r="B308" i="14" s="1" a="1"/>
  <c r="B308" i="14" s="1"/>
  <c r="C309" i="14"/>
  <c r="C310" i="14"/>
  <c r="C311" i="14"/>
  <c r="C312" i="14"/>
  <c r="C313" i="14"/>
  <c r="B313" i="14" s="1" a="1"/>
  <c r="B313" i="14" s="1"/>
  <c r="C314" i="14"/>
  <c r="B314" i="14" s="1" a="1"/>
  <c r="B314" i="14" s="1"/>
  <c r="C315" i="14"/>
  <c r="C316" i="14"/>
  <c r="B316" i="14" s="1" a="1"/>
  <c r="B316" i="14" s="1"/>
  <c r="C317" i="14"/>
  <c r="B317" i="14" s="1" a="1"/>
  <c r="B317" i="14" s="1"/>
  <c r="C318" i="14"/>
  <c r="B318" i="14" s="1" a="1"/>
  <c r="B318" i="14" s="1"/>
  <c r="C319" i="14"/>
  <c r="B319" i="14" s="1" a="1"/>
  <c r="B319" i="14" s="1"/>
  <c r="C320" i="14"/>
  <c r="B320" i="14" s="1" a="1"/>
  <c r="B320" i="14" s="1"/>
  <c r="C321" i="14"/>
  <c r="B321" i="14" s="1" a="1"/>
  <c r="B321" i="14" s="1"/>
  <c r="C322" i="14"/>
  <c r="B322" i="14" s="1" a="1"/>
  <c r="B322" i="14" s="1"/>
  <c r="C323" i="14"/>
  <c r="C324" i="14"/>
  <c r="B324" i="14" s="1" a="1"/>
  <c r="B324" i="14" s="1"/>
  <c r="C325" i="14"/>
  <c r="C326" i="14"/>
  <c r="C327" i="14"/>
  <c r="C328" i="14"/>
  <c r="B328" i="14" s="1" a="1"/>
  <c r="B328" i="14" s="1"/>
  <c r="C329" i="14"/>
  <c r="C330" i="14"/>
  <c r="C331" i="14"/>
  <c r="B331" i="14" s="1" a="1"/>
  <c r="B331" i="14" s="1"/>
  <c r="C332" i="14"/>
  <c r="C333" i="14"/>
  <c r="C334" i="14"/>
  <c r="C335" i="14"/>
  <c r="B335" i="14" s="1" a="1"/>
  <c r="B335" i="14" s="1"/>
  <c r="C336" i="14"/>
  <c r="B336" i="14" s="1" a="1"/>
  <c r="B336" i="14" s="1"/>
  <c r="C337" i="14"/>
  <c r="B337" i="14" s="1" a="1"/>
  <c r="B337" i="14" s="1"/>
  <c r="C338" i="14"/>
  <c r="B338" i="14" s="1" a="1"/>
  <c r="B338" i="14" s="1"/>
  <c r="C339" i="14"/>
  <c r="B339" i="14" s="1" a="1"/>
  <c r="B339" i="14" s="1"/>
  <c r="C340" i="14"/>
  <c r="B340" i="14" s="1" a="1"/>
  <c r="B340" i="14" s="1"/>
  <c r="C341" i="14"/>
  <c r="B341" i="14" s="1" a="1"/>
  <c r="B341" i="14" s="1"/>
  <c r="C342" i="14"/>
  <c r="C343" i="14"/>
  <c r="B343" i="14" s="1" a="1"/>
  <c r="B343" i="14" s="1"/>
  <c r="C344" i="14"/>
  <c r="B344" i="14" s="1" a="1"/>
  <c r="B344" i="14" s="1"/>
  <c r="C345" i="14"/>
  <c r="C346" i="14"/>
  <c r="C347" i="14"/>
  <c r="C348" i="14"/>
  <c r="C349" i="14"/>
  <c r="B349" i="14" s="1" a="1"/>
  <c r="B349" i="14" s="1"/>
  <c r="C350" i="14"/>
  <c r="B350" i="14" s="1" a="1"/>
  <c r="B350" i="14" s="1"/>
  <c r="C351" i="14"/>
  <c r="B351" i="14" s="1" a="1"/>
  <c r="B351" i="14" s="1"/>
  <c r="C352" i="14"/>
  <c r="B352" i="14" s="1" a="1"/>
  <c r="B352" i="14" s="1"/>
  <c r="C353" i="14"/>
  <c r="B353" i="14" s="1" a="1"/>
  <c r="B353" i="14" s="1"/>
  <c r="C354" i="14"/>
  <c r="C355" i="14"/>
  <c r="C356" i="14"/>
  <c r="C357" i="14"/>
  <c r="B357" i="14" s="1" a="1"/>
  <c r="B357" i="14" s="1"/>
  <c r="C358" i="14"/>
  <c r="B358" i="14" s="1" a="1"/>
  <c r="B358" i="14" s="1"/>
  <c r="C359" i="14"/>
  <c r="C360" i="14"/>
  <c r="C361" i="14"/>
  <c r="B361" i="14" s="1" a="1"/>
  <c r="B361" i="14" s="1"/>
  <c r="C362" i="14"/>
  <c r="C363" i="14"/>
  <c r="B363" i="14" s="1" a="1"/>
  <c r="B363" i="14" s="1"/>
  <c r="C364" i="14"/>
  <c r="B364" i="14" s="1" a="1"/>
  <c r="B364" i="14" s="1"/>
  <c r="C365" i="14"/>
  <c r="C366" i="14"/>
  <c r="C367" i="14"/>
  <c r="C368" i="14"/>
  <c r="C369" i="14"/>
  <c r="C370" i="14"/>
  <c r="B370" i="14" s="1" a="1"/>
  <c r="B370" i="14" s="1"/>
  <c r="C371" i="14"/>
  <c r="C372" i="14"/>
  <c r="B372" i="14" s="1" a="1"/>
  <c r="B372" i="14" s="1"/>
  <c r="C373" i="14"/>
  <c r="C374" i="14"/>
  <c r="C375" i="14"/>
  <c r="B375" i="14" s="1" a="1"/>
  <c r="B375" i="14" s="1"/>
  <c r="C376" i="14"/>
  <c r="C377" i="14"/>
  <c r="C378" i="14"/>
  <c r="C379" i="14"/>
  <c r="C380" i="14"/>
  <c r="C381" i="14"/>
  <c r="B381" i="14" s="1" a="1"/>
  <c r="B381" i="14" s="1"/>
  <c r="C382" i="14"/>
  <c r="B382" i="14" s="1" a="1"/>
  <c r="B382" i="14" s="1"/>
  <c r="C383" i="14"/>
  <c r="B383" i="14" s="1" a="1"/>
  <c r="B383" i="14" s="1"/>
  <c r="C384" i="14"/>
  <c r="B384" i="14" s="1" a="1"/>
  <c r="B384" i="14" s="1"/>
  <c r="C385" i="14"/>
  <c r="B385" i="14" s="1" a="1"/>
  <c r="B385" i="14" s="1"/>
  <c r="C386" i="14"/>
  <c r="C387" i="14"/>
  <c r="B387" i="14" s="1" a="1"/>
  <c r="B387" i="14" s="1"/>
  <c r="C388" i="14"/>
  <c r="B388" i="14" s="1" a="1"/>
  <c r="B388" i="14" s="1"/>
  <c r="C389" i="14"/>
  <c r="C390" i="14"/>
  <c r="C391" i="14"/>
  <c r="C392" i="14"/>
  <c r="C393" i="14"/>
  <c r="C394" i="14"/>
  <c r="B394" i="14" s="1" a="1"/>
  <c r="B394" i="14" s="1"/>
  <c r="C395" i="14"/>
  <c r="B395" i="14" s="1" a="1"/>
  <c r="B395" i="14" s="1"/>
  <c r="C396" i="14"/>
  <c r="B396" i="14" s="1" a="1"/>
  <c r="B396" i="14" s="1"/>
  <c r="C397" i="14"/>
  <c r="B397" i="14" s="1" a="1"/>
  <c r="B397" i="14" s="1"/>
  <c r="C398" i="14"/>
  <c r="C399" i="14"/>
  <c r="C400" i="14"/>
  <c r="C401" i="14"/>
  <c r="B401" i="14" s="1" a="1"/>
  <c r="B401" i="14" s="1"/>
  <c r="C402" i="14"/>
  <c r="C403" i="14"/>
  <c r="C404" i="14"/>
  <c r="C405" i="14"/>
  <c r="B405" i="14" s="1" a="1"/>
  <c r="B405" i="14" s="1"/>
  <c r="C406" i="14"/>
  <c r="B406" i="14" s="1" a="1"/>
  <c r="B406" i="14" s="1"/>
  <c r="C407" i="14"/>
  <c r="B407" i="14" s="1" a="1"/>
  <c r="B407" i="14" s="1"/>
  <c r="C408" i="14"/>
  <c r="B408" i="14" s="1" a="1"/>
  <c r="B408" i="14" s="1"/>
  <c r="C409" i="14"/>
  <c r="B409" i="14" s="1" a="1"/>
  <c r="B409" i="14" s="1"/>
  <c r="C410" i="14"/>
  <c r="B410" i="14" s="1" a="1"/>
  <c r="B410" i="14" s="1"/>
  <c r="C411" i="14"/>
  <c r="C412" i="14"/>
  <c r="C413" i="14"/>
  <c r="C414" i="14"/>
  <c r="C415" i="14"/>
  <c r="C416" i="14"/>
  <c r="B416" i="14" s="1" a="1"/>
  <c r="B416" i="14" s="1"/>
  <c r="C417" i="14"/>
  <c r="C418" i="14"/>
  <c r="C419" i="14"/>
  <c r="C420" i="14"/>
  <c r="C421" i="14"/>
  <c r="C422" i="14"/>
  <c r="C423" i="14"/>
  <c r="B423" i="14" s="1" a="1"/>
  <c r="B423" i="14" s="1"/>
  <c r="C424" i="14"/>
  <c r="B424" i="14" s="1" a="1"/>
  <c r="B424" i="14" s="1"/>
  <c r="C425" i="14"/>
  <c r="B425" i="14" s="1" a="1"/>
  <c r="B425" i="14" s="1"/>
  <c r="C426" i="14"/>
  <c r="B426" i="14" s="1" a="1"/>
  <c r="B426" i="14" s="1"/>
  <c r="C427" i="14"/>
  <c r="B427" i="14" s="1" a="1"/>
  <c r="B427" i="14" s="1"/>
  <c r="C428" i="14"/>
  <c r="B428" i="14" s="1" a="1"/>
  <c r="B428" i="14" s="1"/>
  <c r="C429" i="14"/>
  <c r="B429" i="14" s="1" a="1"/>
  <c r="B429" i="14" s="1"/>
  <c r="C430" i="14"/>
  <c r="B430" i="14" s="1" a="1"/>
  <c r="B430" i="14" s="1"/>
  <c r="C431" i="14"/>
  <c r="B431" i="14" s="1" a="1"/>
  <c r="B431" i="14" s="1"/>
  <c r="C432" i="14"/>
  <c r="B432" i="14" s="1" a="1"/>
  <c r="B432" i="14" s="1"/>
  <c r="C433" i="14"/>
  <c r="C434" i="14"/>
  <c r="B434" i="14" s="1" a="1"/>
  <c r="B434" i="14" s="1"/>
  <c r="C435" i="14"/>
  <c r="C436" i="14"/>
  <c r="C437" i="14"/>
  <c r="C438" i="14"/>
  <c r="B438" i="14" s="1" a="1"/>
  <c r="B438" i="14" s="1"/>
  <c r="C439" i="14"/>
  <c r="B439" i="14" s="1" a="1"/>
  <c r="B439" i="14" s="1"/>
  <c r="C440" i="14"/>
  <c r="B440" i="14" s="1" a="1"/>
  <c r="B440" i="14" s="1"/>
  <c r="C441" i="14"/>
  <c r="B441" i="14" s="1" a="1"/>
  <c r="B441" i="14" s="1"/>
  <c r="C442" i="14"/>
  <c r="C443" i="14"/>
  <c r="C444" i="14"/>
  <c r="C445" i="14"/>
  <c r="B445" i="14" s="1" a="1"/>
  <c r="B445" i="14" s="1"/>
  <c r="C446" i="14"/>
  <c r="B446" i="14" s="1" a="1"/>
  <c r="B446" i="14" s="1"/>
  <c r="C447" i="14"/>
  <c r="B447" i="14" s="1" a="1"/>
  <c r="B447" i="14" s="1"/>
  <c r="C448" i="14"/>
  <c r="B448" i="14" s="1" a="1"/>
  <c r="B448" i="14" s="1"/>
  <c r="C449" i="14"/>
  <c r="B449" i="14" s="1" a="1"/>
  <c r="B449" i="14" s="1"/>
  <c r="C450" i="14"/>
  <c r="B450" i="14" s="1" a="1"/>
  <c r="B450" i="14" s="1"/>
  <c r="C451" i="14"/>
  <c r="B451" i="14" s="1" a="1"/>
  <c r="B451" i="14" s="1"/>
  <c r="C452" i="14"/>
  <c r="B452" i="14" s="1" a="1"/>
  <c r="B452" i="14" s="1"/>
  <c r="C453" i="14"/>
  <c r="B453" i="14" s="1" a="1"/>
  <c r="B453" i="14" s="1"/>
  <c r="C454" i="14"/>
  <c r="B454" i="14" s="1" a="1"/>
  <c r="B454" i="14" s="1"/>
  <c r="C455" i="14"/>
  <c r="C456" i="14"/>
  <c r="C457" i="14"/>
  <c r="C458" i="14"/>
  <c r="C459" i="14"/>
  <c r="B459" i="14" s="1" a="1"/>
  <c r="B459" i="14" s="1"/>
  <c r="C460" i="14"/>
  <c r="B460" i="14" s="1" a="1"/>
  <c r="B460" i="14" s="1"/>
  <c r="C461" i="14"/>
  <c r="B461" i="14" s="1" a="1"/>
  <c r="B461" i="14" s="1"/>
  <c r="C462" i="14"/>
  <c r="B462" i="14" s="1" a="1"/>
  <c r="B462" i="14" s="1"/>
  <c r="C463" i="14"/>
  <c r="B463" i="14" s="1" a="1"/>
  <c r="B463" i="14" s="1"/>
  <c r="C464" i="14"/>
  <c r="C465" i="14"/>
  <c r="C466" i="14"/>
  <c r="C467" i="14"/>
  <c r="C468" i="14"/>
  <c r="C469" i="14"/>
  <c r="C470" i="14"/>
  <c r="B470" i="14" s="1" a="1"/>
  <c r="B470" i="14" s="1"/>
  <c r="C471" i="14"/>
  <c r="B471" i="14" s="1" a="1"/>
  <c r="B471" i="14" s="1"/>
  <c r="C472" i="14"/>
  <c r="B472" i="14" s="1" a="1"/>
  <c r="B472" i="14" s="1"/>
  <c r="C473" i="14"/>
  <c r="B473" i="14" s="1" a="1"/>
  <c r="B473" i="14" s="1"/>
  <c r="C474" i="14"/>
  <c r="B474" i="14" s="1" a="1"/>
  <c r="B474" i="14" s="1"/>
  <c r="C475" i="14"/>
  <c r="B475" i="14" s="1" a="1"/>
  <c r="B475" i="14" s="1"/>
  <c r="C476" i="14"/>
  <c r="C477" i="14"/>
  <c r="C478" i="14"/>
  <c r="C479" i="14"/>
  <c r="C480" i="14"/>
  <c r="C481" i="14"/>
  <c r="C482" i="14"/>
  <c r="B482" i="14" s="1" a="1"/>
  <c r="B482" i="14" s="1"/>
  <c r="C483" i="14"/>
  <c r="C484" i="14"/>
  <c r="B484" i="14" s="1" a="1"/>
  <c r="B484" i="14" s="1"/>
  <c r="C485" i="14"/>
  <c r="B485" i="14" s="1" a="1"/>
  <c r="B485" i="14" s="1"/>
  <c r="C486" i="14"/>
  <c r="C487" i="14"/>
  <c r="C488" i="14"/>
  <c r="C489" i="14"/>
  <c r="B489" i="14" s="1" a="1"/>
  <c r="B489" i="14" s="1"/>
  <c r="C490" i="14"/>
  <c r="C491" i="14"/>
  <c r="C492" i="14"/>
  <c r="C493" i="14"/>
  <c r="B493" i="14" s="1" a="1"/>
  <c r="B493" i="14" s="1"/>
  <c r="C494" i="14"/>
  <c r="C495" i="14"/>
  <c r="B495" i="14" s="1" a="1"/>
  <c r="B495" i="14" s="1"/>
  <c r="C496" i="14"/>
  <c r="B496" i="14" s="1" a="1"/>
  <c r="B496" i="14" s="1"/>
  <c r="C497" i="14"/>
  <c r="B497" i="14" s="1" a="1"/>
  <c r="B497" i="14" s="1"/>
  <c r="C498" i="14"/>
  <c r="B498" i="14" s="1" a="1"/>
  <c r="B498" i="14" s="1"/>
  <c r="C499" i="14"/>
  <c r="C500" i="14"/>
  <c r="C501" i="14"/>
  <c r="C502" i="14"/>
  <c r="C503" i="14"/>
  <c r="C504" i="14"/>
  <c r="B504" i="14" s="1" a="1"/>
  <c r="B504" i="14" s="1"/>
  <c r="C505" i="14"/>
  <c r="C506" i="14"/>
  <c r="C507" i="14"/>
  <c r="C508" i="14"/>
  <c r="C509" i="14"/>
  <c r="C510" i="14"/>
  <c r="C511" i="14"/>
  <c r="B511" i="14" s="1" a="1"/>
  <c r="B511" i="14" s="1"/>
  <c r="C512" i="14"/>
  <c r="B512" i="14" s="1" a="1"/>
  <c r="B512" i="14" s="1"/>
  <c r="C513" i="14"/>
  <c r="B513" i="14" s="1" a="1"/>
  <c r="B513" i="14" s="1"/>
  <c r="C514" i="14"/>
  <c r="B514" i="14" s="1" a="1"/>
  <c r="B514" i="14" s="1"/>
  <c r="C515" i="14"/>
  <c r="B515" i="14" s="1" a="1"/>
  <c r="B515" i="14" s="1"/>
  <c r="C516" i="14"/>
  <c r="B516" i="14" s="1" a="1"/>
  <c r="B516" i="14" s="1"/>
  <c r="C517" i="14"/>
  <c r="B517" i="14" s="1" a="1"/>
  <c r="B517" i="14" s="1"/>
  <c r="C518" i="14"/>
  <c r="B518" i="14" s="1" a="1"/>
  <c r="B518" i="14" s="1"/>
  <c r="C519" i="14"/>
  <c r="B519" i="14" s="1" a="1"/>
  <c r="B519" i="14" s="1"/>
  <c r="C520" i="14"/>
  <c r="B520" i="14" s="1" a="1"/>
  <c r="B520" i="14" s="1"/>
  <c r="C521" i="14"/>
  <c r="C522" i="14"/>
  <c r="B522" i="14" s="1" a="1"/>
  <c r="B522" i="14" s="1"/>
  <c r="C523" i="14"/>
  <c r="C524" i="14"/>
  <c r="C525" i="14"/>
  <c r="C526" i="14"/>
  <c r="B526" i="14" s="1" a="1"/>
  <c r="B526" i="14" s="1"/>
  <c r="C527" i="14"/>
  <c r="C528" i="14"/>
  <c r="B528" i="14" s="1" a="1"/>
  <c r="B528" i="14" s="1"/>
  <c r="C529" i="14"/>
  <c r="B529" i="14" s="1" a="1"/>
  <c r="B529" i="14" s="1"/>
  <c r="C530" i="14"/>
  <c r="C531" i="14"/>
  <c r="C532" i="14"/>
  <c r="C533" i="14"/>
  <c r="B533" i="14" s="1" a="1"/>
  <c r="B533" i="14" s="1"/>
  <c r="C534" i="14"/>
  <c r="B534" i="14" s="1" a="1"/>
  <c r="B534" i="14" s="1"/>
  <c r="C535" i="14"/>
  <c r="B535" i="14" s="1" a="1"/>
  <c r="B535" i="14" s="1"/>
  <c r="C536" i="14"/>
  <c r="B536" i="14" s="1" a="1"/>
  <c r="B536" i="14" s="1"/>
  <c r="C537" i="14"/>
  <c r="B537" i="14" s="1" a="1"/>
  <c r="B537" i="14" s="1"/>
  <c r="C538" i="14"/>
  <c r="B538" i="14" s="1" a="1"/>
  <c r="B538" i="14" s="1"/>
  <c r="C539" i="14"/>
  <c r="B539" i="14" s="1" a="1"/>
  <c r="B539" i="14" s="1"/>
  <c r="C540" i="14"/>
  <c r="B540" i="14" s="1" a="1"/>
  <c r="B540" i="14" s="1"/>
  <c r="C541" i="14"/>
  <c r="B541" i="14" s="1" a="1"/>
  <c r="B541" i="14" s="1"/>
  <c r="C542" i="14"/>
  <c r="B542" i="14" s="1" a="1"/>
  <c r="B542" i="14" s="1"/>
  <c r="C543" i="14"/>
  <c r="C544" i="14"/>
  <c r="C545" i="14"/>
  <c r="C546" i="14"/>
  <c r="C547" i="14"/>
  <c r="B547" i="14" s="1" a="1"/>
  <c r="B547" i="14" s="1"/>
  <c r="C548" i="14"/>
  <c r="B548" i="14" s="1" a="1"/>
  <c r="B548" i="14" s="1"/>
  <c r="C549" i="14"/>
  <c r="B549" i="14" s="1" a="1"/>
  <c r="B549" i="14" s="1"/>
  <c r="C550" i="14"/>
  <c r="B550" i="14" s="1" a="1"/>
  <c r="B550" i="14" s="1"/>
  <c r="C551" i="14"/>
  <c r="B551" i="14" s="1" a="1"/>
  <c r="B551" i="14" s="1"/>
  <c r="C552" i="14"/>
  <c r="C553" i="14"/>
  <c r="C554" i="14"/>
  <c r="C555" i="14"/>
  <c r="C556" i="14"/>
  <c r="C557" i="14"/>
  <c r="C558" i="14"/>
  <c r="B558" i="14" s="1" a="1"/>
  <c r="B558" i="14" s="1"/>
  <c r="C559" i="14"/>
  <c r="B559" i="14" s="1" a="1"/>
  <c r="B559" i="14" s="1"/>
  <c r="C560" i="14"/>
  <c r="C561" i="14"/>
  <c r="B561" i="14" s="1" a="1"/>
  <c r="B561" i="14" s="1"/>
  <c r="C562" i="14"/>
  <c r="B562" i="14" s="1" a="1"/>
  <c r="B562" i="14" s="1"/>
  <c r="C563" i="14"/>
  <c r="B563" i="14" s="1" a="1"/>
  <c r="B563" i="14" s="1"/>
  <c r="C564" i="14"/>
  <c r="C565" i="14"/>
  <c r="C566" i="14"/>
  <c r="B566" i="14" s="1" a="1"/>
  <c r="B566" i="14" s="1"/>
  <c r="C567" i="14"/>
  <c r="C568" i="14"/>
  <c r="C569" i="14"/>
  <c r="C570" i="14"/>
  <c r="B570" i="14" s="1" a="1"/>
  <c r="B570" i="14" s="1"/>
  <c r="C571" i="14"/>
  <c r="C572" i="14"/>
  <c r="C573" i="14"/>
  <c r="B573" i="14" s="1" a="1"/>
  <c r="B573" i="14" s="1"/>
  <c r="C574" i="14"/>
  <c r="C575" i="14"/>
  <c r="C576" i="14"/>
  <c r="C577" i="14"/>
  <c r="C578" i="14"/>
  <c r="B578" i="14" s="1" a="1"/>
  <c r="B578" i="14" s="1"/>
  <c r="C579" i="14"/>
  <c r="C580" i="14"/>
  <c r="C581" i="14"/>
  <c r="B581" i="14" s="1" a="1"/>
  <c r="B581" i="14" s="1"/>
  <c r="C582" i="14"/>
  <c r="C583" i="14"/>
  <c r="B583" i="14" s="1" a="1"/>
  <c r="B583" i="14" s="1"/>
  <c r="C584" i="14"/>
  <c r="B584" i="14" s="1" a="1"/>
  <c r="B584" i="14" s="1"/>
  <c r="C585" i="14"/>
  <c r="B585" i="14" s="1" a="1"/>
  <c r="B585" i="14" s="1"/>
  <c r="C586" i="14"/>
  <c r="B586" i="14" s="1" a="1"/>
  <c r="B586" i="14" s="1"/>
  <c r="C587" i="14"/>
  <c r="C588" i="14"/>
  <c r="C589" i="14"/>
  <c r="C590" i="14"/>
  <c r="C591" i="14"/>
  <c r="B591" i="14" s="1" a="1"/>
  <c r="B591" i="14" s="1"/>
  <c r="C592" i="14"/>
  <c r="B592" i="14" s="1" a="1"/>
  <c r="B592" i="14" s="1"/>
  <c r="C593" i="14"/>
  <c r="C594" i="14"/>
  <c r="C595" i="14"/>
  <c r="C596" i="14"/>
  <c r="C597" i="14"/>
  <c r="C598" i="14"/>
  <c r="C599" i="14"/>
  <c r="B599" i="14" s="1" a="1"/>
  <c r="B599" i="14" s="1"/>
  <c r="C600" i="14"/>
  <c r="B600" i="14" s="1" a="1"/>
  <c r="B600" i="14" s="1"/>
  <c r="C601" i="14"/>
  <c r="B601" i="14" s="1" a="1"/>
  <c r="B601" i="14" s="1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G153" i="14"/>
  <c r="A154" i="14"/>
  <c r="C154" i="14"/>
  <c r="D154" i="14"/>
  <c r="E154" i="14"/>
  <c r="F154" i="14"/>
  <c r="A153" i="14"/>
  <c r="C153" i="14"/>
  <c r="D153" i="14"/>
  <c r="E153" i="14"/>
  <c r="F153" i="14"/>
  <c r="X767" i="1" l="1"/>
  <c r="W767" i="1"/>
  <c r="W175" i="1"/>
  <c r="X74" i="1"/>
  <c r="P10" i="1"/>
  <c r="V10" i="1" a="1"/>
  <c r="V10" i="1" s="1"/>
  <c r="X10" i="1" s="1"/>
  <c r="P303" i="1"/>
  <c r="V303" i="1" a="1"/>
  <c r="V303" i="1" s="1"/>
  <c r="P369" i="1"/>
  <c r="V369" i="1" a="1"/>
  <c r="V369" i="1" s="1"/>
  <c r="X220" i="1"/>
  <c r="W220" i="1"/>
  <c r="P635" i="1"/>
  <c r="V635" i="1" a="1"/>
  <c r="V635" i="1" s="1"/>
  <c r="X237" i="1"/>
  <c r="W237" i="1"/>
  <c r="W241" i="1"/>
  <c r="V701" i="1" a="1"/>
  <c r="V701" i="1" s="1"/>
  <c r="X701" i="1" s="1"/>
  <c r="W57" i="1"/>
  <c r="X57" i="1"/>
  <c r="P567" i="1"/>
  <c r="V567" i="1" a="1"/>
  <c r="V567" i="1" s="1"/>
  <c r="X63" i="1"/>
  <c r="W63" i="1"/>
  <c r="P712" i="1"/>
  <c r="V712" i="1" a="1"/>
  <c r="V712" i="1" s="1"/>
  <c r="X107" i="1"/>
  <c r="W107" i="1"/>
  <c r="P324" i="1"/>
  <c r="V324" i="1" a="1"/>
  <c r="V324" i="1" s="1"/>
  <c r="X60" i="1"/>
  <c r="P703" i="1"/>
  <c r="V703" i="1" a="1"/>
  <c r="V703" i="1" s="1"/>
  <c r="P378" i="1"/>
  <c r="V378" i="1" a="1"/>
  <c r="V378" i="1" s="1"/>
  <c r="V734" i="1" a="1"/>
  <c r="V734" i="1" s="1"/>
  <c r="P734" i="1"/>
  <c r="W448" i="1"/>
  <c r="X448" i="1"/>
  <c r="P589" i="1"/>
  <c r="V589" i="1" a="1"/>
  <c r="V589" i="1" s="1"/>
  <c r="W127" i="1"/>
  <c r="X127" i="1"/>
  <c r="W307" i="1"/>
  <c r="V722" i="1" a="1"/>
  <c r="V722" i="1" s="1"/>
  <c r="X176" i="1"/>
  <c r="W176" i="1"/>
  <c r="W482" i="1"/>
  <c r="X482" i="1"/>
  <c r="P536" i="1"/>
  <c r="V536" i="1" a="1"/>
  <c r="V536" i="1" s="1"/>
  <c r="X614" i="1"/>
  <c r="W614" i="1"/>
  <c r="P101" i="1"/>
  <c r="V101" i="1" a="1"/>
  <c r="V101" i="1" s="1"/>
  <c r="X34" i="1"/>
  <c r="W34" i="1"/>
  <c r="W329" i="1"/>
  <c r="V422" i="1" a="1"/>
  <c r="V422" i="1" s="1"/>
  <c r="P422" i="1"/>
  <c r="P292" i="1"/>
  <c r="V292" i="1" a="1"/>
  <c r="V292" i="1" s="1"/>
  <c r="V756" i="1" a="1"/>
  <c r="V756" i="1" s="1"/>
  <c r="P756" i="1"/>
  <c r="X160" i="1"/>
  <c r="W160" i="1"/>
  <c r="V743" i="1" a="1"/>
  <c r="V743" i="1" s="1"/>
  <c r="P743" i="1"/>
  <c r="W198" i="1"/>
  <c r="X198" i="1"/>
  <c r="W579" i="1"/>
  <c r="V225" i="1" a="1"/>
  <c r="V225" i="1" s="1"/>
  <c r="P225" i="1"/>
  <c r="V665" i="1" a="1"/>
  <c r="V665" i="1" s="1"/>
  <c r="P665" i="1"/>
  <c r="P435" i="1"/>
  <c r="V435" i="1" a="1"/>
  <c r="V435" i="1" s="1"/>
  <c r="W725" i="1"/>
  <c r="X725" i="1"/>
  <c r="X615" i="1"/>
  <c r="W615" i="1"/>
  <c r="P123" i="1"/>
  <c r="V123" i="1" a="1"/>
  <c r="V123" i="1" s="1"/>
  <c r="V305" i="1" a="1"/>
  <c r="V305" i="1" s="1"/>
  <c r="P305" i="1"/>
  <c r="P668" i="1"/>
  <c r="V668" i="1" a="1"/>
  <c r="V668" i="1" s="1"/>
  <c r="V744" i="1" a="1"/>
  <c r="V744" i="1" s="1"/>
  <c r="W744" i="1" s="1"/>
  <c r="W487" i="1"/>
  <c r="P249" i="1"/>
  <c r="V249" i="1" a="1"/>
  <c r="V249" i="1" s="1"/>
  <c r="P554" i="1"/>
  <c r="V554" i="1" a="1"/>
  <c r="V554" i="1" s="1"/>
  <c r="P145" i="1"/>
  <c r="V145" i="1" a="1"/>
  <c r="V145" i="1" s="1"/>
  <c r="W172" i="1"/>
  <c r="X172" i="1"/>
  <c r="P236" i="1"/>
  <c r="V236" i="1" a="1"/>
  <c r="V236" i="1" s="1"/>
  <c r="W646" i="1"/>
  <c r="P283" i="1"/>
  <c r="P729" i="1"/>
  <c r="V729" i="1" a="1"/>
  <c r="V729" i="1" s="1"/>
  <c r="W108" i="1"/>
  <c r="X108" i="1"/>
  <c r="P549" i="1"/>
  <c r="V549" i="1" a="1"/>
  <c r="V549" i="1" s="1"/>
  <c r="X195" i="1"/>
  <c r="W195" i="1"/>
  <c r="W570" i="1"/>
  <c r="X570" i="1"/>
  <c r="P261" i="1"/>
  <c r="V261" i="1" a="1"/>
  <c r="V261" i="1" s="1"/>
  <c r="X769" i="1"/>
  <c r="W769" i="1"/>
  <c r="V611" i="1" a="1"/>
  <c r="V611" i="1" s="1"/>
  <c r="P611" i="1"/>
  <c r="P545" i="1"/>
  <c r="V545" i="1" a="1"/>
  <c r="V545" i="1" s="1"/>
  <c r="P122" i="1"/>
  <c r="V122" i="1" a="1"/>
  <c r="V122" i="1" s="1"/>
  <c r="P244" i="1"/>
  <c r="V244" i="1" a="1"/>
  <c r="V244" i="1" s="1"/>
  <c r="P690" i="1"/>
  <c r="V690" i="1" a="1"/>
  <c r="V690" i="1" s="1"/>
  <c r="W619" i="1"/>
  <c r="W325" i="1"/>
  <c r="P327" i="1"/>
  <c r="V327" i="1" a="1"/>
  <c r="V327" i="1" s="1"/>
  <c r="W686" i="1"/>
  <c r="W177" i="1"/>
  <c r="X177" i="1"/>
  <c r="P167" i="1"/>
  <c r="V167" i="1" a="1"/>
  <c r="V167" i="1" s="1"/>
  <c r="V415" i="1" a="1"/>
  <c r="V415" i="1" s="1"/>
  <c r="P415" i="1"/>
  <c r="W138" i="1"/>
  <c r="X138" i="1"/>
  <c r="W56" i="1"/>
  <c r="W154" i="1"/>
  <c r="X154" i="1"/>
  <c r="X466" i="1"/>
  <c r="W466" i="1"/>
  <c r="P227" i="1"/>
  <c r="V227" i="1" a="1"/>
  <c r="V227" i="1" s="1"/>
  <c r="P211" i="1"/>
  <c r="V211" i="1" a="1"/>
  <c r="V211" i="1" s="1"/>
  <c r="V501" i="1" a="1"/>
  <c r="V501" i="1" s="1"/>
  <c r="P501" i="1"/>
  <c r="P523" i="1"/>
  <c r="V523" i="1" a="1"/>
  <c r="V523" i="1" s="1"/>
  <c r="P35" i="1"/>
  <c r="V35" i="1" a="1"/>
  <c r="V35" i="1" s="1"/>
  <c r="W72" i="1"/>
  <c r="X72" i="1"/>
  <c r="W655" i="1"/>
  <c r="W140" i="1"/>
  <c r="X140" i="1"/>
  <c r="P22" i="1"/>
  <c r="V22" i="1" a="1"/>
  <c r="V22" i="1" s="1"/>
  <c r="V437" i="1" a="1"/>
  <c r="V437" i="1" s="1"/>
  <c r="P437" i="1"/>
  <c r="V663" i="1" a="1"/>
  <c r="V663" i="1" s="1"/>
  <c r="W272" i="1"/>
  <c r="W423" i="1"/>
  <c r="X423" i="1"/>
  <c r="W312" i="1"/>
  <c r="P634" i="1"/>
  <c r="V634" i="1" a="1"/>
  <c r="V634" i="1" s="1"/>
  <c r="W294" i="1"/>
  <c r="X67" i="1"/>
  <c r="P192" i="1"/>
  <c r="V192" i="1" a="1"/>
  <c r="V192" i="1" s="1"/>
  <c r="V733" i="1" a="1"/>
  <c r="V733" i="1" s="1"/>
  <c r="X733" i="1" s="1"/>
  <c r="W540" i="1"/>
  <c r="X602" i="1"/>
  <c r="W181" i="1"/>
  <c r="X181" i="1"/>
  <c r="P347" i="1"/>
  <c r="V347" i="1" a="1"/>
  <c r="V347" i="1" s="1"/>
  <c r="X171" i="1"/>
  <c r="W171" i="1"/>
  <c r="P633" i="1"/>
  <c r="V633" i="1" a="1"/>
  <c r="V633" i="1" s="1"/>
  <c r="W751" i="1"/>
  <c r="X751" i="1"/>
  <c r="W132" i="1"/>
  <c r="X132" i="1"/>
  <c r="P316" i="1"/>
  <c r="V316" i="1" a="1"/>
  <c r="V316" i="1" s="1"/>
  <c r="W65" i="1"/>
  <c r="X348" i="1"/>
  <c r="P111" i="1"/>
  <c r="V111" i="1" a="1"/>
  <c r="V111" i="1" s="1"/>
  <c r="P357" i="1"/>
  <c r="V357" i="1" a="1"/>
  <c r="V357" i="1" s="1"/>
  <c r="P338" i="1"/>
  <c r="V338" i="1" a="1"/>
  <c r="V338" i="1" s="1"/>
  <c r="P377" i="1"/>
  <c r="V377" i="1" a="1"/>
  <c r="V377" i="1" s="1"/>
  <c r="P214" i="1"/>
  <c r="V214" i="1" a="1"/>
  <c r="V214" i="1" s="1"/>
  <c r="X355" i="1"/>
  <c r="W355" i="1"/>
  <c r="W150" i="1"/>
  <c r="X150" i="1"/>
  <c r="W240" i="1"/>
  <c r="P54" i="1"/>
  <c r="V54" i="1" a="1"/>
  <c r="V54" i="1" s="1"/>
  <c r="V679" i="1" a="1"/>
  <c r="V679" i="1" s="1"/>
  <c r="P679" i="1"/>
  <c r="X193" i="1"/>
  <c r="W193" i="1"/>
  <c r="P258" i="1"/>
  <c r="V258" i="1" a="1"/>
  <c r="V258" i="1" s="1"/>
  <c r="P766" i="1"/>
  <c r="V766" i="1" a="1"/>
  <c r="V766" i="1" s="1"/>
  <c r="W162" i="1"/>
  <c r="V209" i="1" a="1"/>
  <c r="V209" i="1" s="1"/>
  <c r="P76" i="1"/>
  <c r="V76" i="1" a="1"/>
  <c r="V76" i="1" s="1"/>
  <c r="P590" i="1"/>
  <c r="V590" i="1" a="1"/>
  <c r="V590" i="1" s="1"/>
  <c r="V489" i="1" a="1"/>
  <c r="V489" i="1" s="1"/>
  <c r="P489" i="1"/>
  <c r="P426" i="1"/>
  <c r="V426" i="1" a="1"/>
  <c r="V426" i="1" s="1"/>
  <c r="W31" i="1"/>
  <c r="X31" i="1"/>
  <c r="W194" i="1"/>
  <c r="X194" i="1"/>
  <c r="W262" i="1"/>
  <c r="P656" i="1"/>
  <c r="V656" i="1" a="1"/>
  <c r="V656" i="1" s="1"/>
  <c r="W71" i="1"/>
  <c r="P765" i="1"/>
  <c r="V765" i="1" a="1"/>
  <c r="V765" i="1" s="1"/>
  <c r="W730" i="1"/>
  <c r="P767" i="1"/>
  <c r="X304" i="1"/>
  <c r="P443" i="1"/>
  <c r="V443" i="1" a="1"/>
  <c r="V443" i="1" s="1"/>
  <c r="P555" i="1"/>
  <c r="V555" i="1" a="1"/>
  <c r="V555" i="1" s="1"/>
  <c r="P558" i="1"/>
  <c r="V558" i="1" a="1"/>
  <c r="V558" i="1" s="1"/>
  <c r="X372" i="1"/>
  <c r="W372" i="1"/>
  <c r="W636" i="1"/>
  <c r="P678" i="1"/>
  <c r="V678" i="1" a="1"/>
  <c r="V678" i="1" s="1"/>
  <c r="P657" i="1"/>
  <c r="V657" i="1" a="1"/>
  <c r="V657" i="1" s="1"/>
  <c r="W184" i="1"/>
  <c r="X184" i="1"/>
  <c r="W53" i="1"/>
  <c r="P514" i="1"/>
  <c r="V514" i="1" a="1"/>
  <c r="V514" i="1" s="1"/>
  <c r="W393" i="1"/>
  <c r="W153" i="1"/>
  <c r="P700" i="1"/>
  <c r="V700" i="1" a="1"/>
  <c r="V700" i="1" s="1"/>
  <c r="V580" i="1" a="1"/>
  <c r="V580" i="1" s="1"/>
  <c r="P580" i="1"/>
  <c r="X483" i="1"/>
  <c r="W483" i="1"/>
  <c r="P677" i="1"/>
  <c r="V677" i="1" a="1"/>
  <c r="V677" i="1" s="1"/>
  <c r="P775" i="1"/>
  <c r="V775" i="1" a="1"/>
  <c r="V775" i="1" s="1"/>
  <c r="P446" i="1"/>
  <c r="V446" i="1" a="1"/>
  <c r="V446" i="1" s="1"/>
  <c r="P754" i="1"/>
  <c r="V754" i="1" a="1"/>
  <c r="V754" i="1" s="1"/>
  <c r="P185" i="1"/>
  <c r="V185" i="1" a="1"/>
  <c r="V185" i="1" s="1"/>
  <c r="P207" i="1"/>
  <c r="V207" i="1" a="1"/>
  <c r="V207" i="1" s="1"/>
  <c r="W114" i="1"/>
  <c r="X114" i="1"/>
  <c r="P412" i="1"/>
  <c r="V412" i="1" a="1"/>
  <c r="V412" i="1" s="1"/>
  <c r="P388" i="1"/>
  <c r="V388" i="1" a="1"/>
  <c r="V388" i="1" s="1"/>
  <c r="P428" i="1"/>
  <c r="V428" i="1" a="1"/>
  <c r="V428" i="1" s="1"/>
  <c r="P389" i="1"/>
  <c r="V389" i="1" a="1"/>
  <c r="V389" i="1" s="1"/>
  <c r="P204" i="1"/>
  <c r="V204" i="1" a="1"/>
  <c r="V204" i="1" s="1"/>
  <c r="X744" i="1"/>
  <c r="P288" i="1"/>
  <c r="V288" i="1" a="1"/>
  <c r="V288" i="1" s="1"/>
  <c r="P623" i="1"/>
  <c r="V623" i="1" a="1"/>
  <c r="V623" i="1" s="1"/>
  <c r="P704" i="1"/>
  <c r="V704" i="1" a="1"/>
  <c r="V704" i="1" s="1"/>
  <c r="X217" i="1"/>
  <c r="W217" i="1"/>
  <c r="P55" i="1"/>
  <c r="V55" i="1" a="1"/>
  <c r="V55" i="1" s="1"/>
  <c r="P273" i="1"/>
  <c r="V273" i="1" a="1"/>
  <c r="V273" i="1" s="1"/>
  <c r="V676" i="1" a="1"/>
  <c r="V676" i="1" s="1"/>
  <c r="P676" i="1"/>
  <c r="P453" i="1"/>
  <c r="V453" i="1" a="1"/>
  <c r="V453" i="1" s="1"/>
  <c r="W169" i="1"/>
  <c r="X169" i="1"/>
  <c r="P515" i="1"/>
  <c r="V515" i="1" a="1"/>
  <c r="V515" i="1" s="1"/>
  <c r="P450" i="1"/>
  <c r="V450" i="1" a="1"/>
  <c r="V450" i="1" s="1"/>
  <c r="P103" i="1"/>
  <c r="V103" i="1" a="1"/>
  <c r="V103" i="1" s="1"/>
  <c r="P205" i="1"/>
  <c r="V205" i="1" a="1"/>
  <c r="V205" i="1" s="1"/>
  <c r="W701" i="1"/>
  <c r="P598" i="1"/>
  <c r="V598" i="1" a="1"/>
  <c r="V598" i="1" s="1"/>
  <c r="P293" i="1"/>
  <c r="V293" i="1" a="1"/>
  <c r="V293" i="1" s="1"/>
  <c r="X379" i="1"/>
  <c r="W379" i="1"/>
  <c r="P330" i="1"/>
  <c r="V330" i="1" a="1"/>
  <c r="V330" i="1" s="1"/>
  <c r="X612" i="1"/>
  <c r="W612" i="1"/>
  <c r="P601" i="1"/>
  <c r="V601" i="1" a="1"/>
  <c r="V601" i="1" s="1"/>
  <c r="X133" i="1"/>
  <c r="W133" i="1"/>
  <c r="P440" i="1"/>
  <c r="V440" i="1" a="1"/>
  <c r="V440" i="1" s="1"/>
  <c r="P682" i="1"/>
  <c r="V682" i="1" a="1"/>
  <c r="V682" i="1" s="1"/>
  <c r="P142" i="1"/>
  <c r="V142" i="1" a="1"/>
  <c r="V142" i="1" s="1"/>
  <c r="W708" i="1"/>
  <c r="P654" i="1"/>
  <c r="V654" i="1" a="1"/>
  <c r="V654" i="1" s="1"/>
  <c r="P362" i="1"/>
  <c r="V362" i="1" a="1"/>
  <c r="V362" i="1" s="1"/>
  <c r="P387" i="1"/>
  <c r="V387" i="1" a="1"/>
  <c r="V387" i="1" s="1"/>
  <c r="P274" i="1"/>
  <c r="V274" i="1" a="1"/>
  <c r="V274" i="1" s="1"/>
  <c r="P494" i="1"/>
  <c r="V494" i="1" a="1"/>
  <c r="V494" i="1" s="1"/>
  <c r="P342" i="1"/>
  <c r="V342" i="1" a="1"/>
  <c r="V342" i="1" s="1"/>
  <c r="P561" i="1"/>
  <c r="V561" i="1" a="1"/>
  <c r="V561" i="1" s="1"/>
  <c r="P761" i="1"/>
  <c r="V761" i="1" a="1"/>
  <c r="V761" i="1" s="1"/>
  <c r="P15" i="1"/>
  <c r="V15" i="1" a="1"/>
  <c r="V15" i="1" s="1"/>
  <c r="X15" i="1" s="1"/>
  <c r="P382" i="1"/>
  <c r="V382" i="1" a="1"/>
  <c r="V382" i="1" s="1"/>
  <c r="W50" i="1"/>
  <c r="P745" i="1"/>
  <c r="V745" i="1" a="1"/>
  <c r="V745" i="1" s="1"/>
  <c r="P620" i="1"/>
  <c r="V620" i="1" a="1"/>
  <c r="V620" i="1" s="1"/>
  <c r="P314" i="1"/>
  <c r="V314" i="1" a="1"/>
  <c r="V314" i="1" s="1"/>
  <c r="P98" i="1"/>
  <c r="V98" i="1" a="1"/>
  <c r="V98" i="1" s="1"/>
  <c r="W417" i="1"/>
  <c r="X417" i="1"/>
  <c r="V120" i="1" a="1"/>
  <c r="V120" i="1" s="1"/>
  <c r="P120" i="1"/>
  <c r="P574" i="1"/>
  <c r="V574" i="1" a="1"/>
  <c r="V574" i="1" s="1"/>
  <c r="X267" i="1"/>
  <c r="W267" i="1"/>
  <c r="X136" i="1"/>
  <c r="W136" i="1"/>
  <c r="P434" i="1"/>
  <c r="V434" i="1" a="1"/>
  <c r="V434" i="1" s="1"/>
  <c r="P582" i="1"/>
  <c r="V582" i="1" a="1"/>
  <c r="V582" i="1" s="1"/>
  <c r="P541" i="1"/>
  <c r="V541" i="1" a="1"/>
  <c r="V541" i="1" s="1"/>
  <c r="P476" i="1"/>
  <c r="V476" i="1" a="1"/>
  <c r="V476" i="1" s="1"/>
  <c r="P560" i="1"/>
  <c r="V560" i="1" a="1"/>
  <c r="V560" i="1" s="1"/>
  <c r="P452" i="1"/>
  <c r="V452" i="1" a="1"/>
  <c r="V452" i="1" s="1"/>
  <c r="V36" i="1" a="1"/>
  <c r="V36" i="1" s="1"/>
  <c r="P36" i="1"/>
  <c r="P430" i="1"/>
  <c r="V430" i="1" a="1"/>
  <c r="V430" i="1" s="1"/>
  <c r="P190" i="1"/>
  <c r="V190" i="1" a="1"/>
  <c r="V190" i="1" s="1"/>
  <c r="P477" i="1"/>
  <c r="V477" i="1" a="1"/>
  <c r="V477" i="1" s="1"/>
  <c r="P758" i="1"/>
  <c r="V758" i="1" a="1"/>
  <c r="V758" i="1" s="1"/>
  <c r="P340" i="1"/>
  <c r="V340" i="1" a="1"/>
  <c r="V340" i="1" s="1"/>
  <c r="P649" i="1"/>
  <c r="V649" i="1" a="1"/>
  <c r="V649" i="1" s="1"/>
  <c r="P191" i="1"/>
  <c r="V191" i="1" a="1"/>
  <c r="V191" i="1" s="1"/>
  <c r="P102" i="1"/>
  <c r="V102" i="1" a="1"/>
  <c r="V102" i="1" s="1"/>
  <c r="P242" i="1"/>
  <c r="V242" i="1" a="1"/>
  <c r="V242" i="1" s="1"/>
  <c r="P445" i="1"/>
  <c r="V445" i="1" a="1"/>
  <c r="V445" i="1" s="1"/>
  <c r="V468" i="1" a="1"/>
  <c r="V468" i="1" s="1"/>
  <c r="P468" i="1"/>
  <c r="P776" i="1"/>
  <c r="V776" i="1" a="1"/>
  <c r="V776" i="1" s="1"/>
  <c r="W353" i="1"/>
  <c r="X353" i="1"/>
  <c r="P551" i="1"/>
  <c r="V551" i="1" a="1"/>
  <c r="V551" i="1" s="1"/>
  <c r="W354" i="1"/>
  <c r="X354" i="1"/>
  <c r="X685" i="1"/>
  <c r="W685" i="1"/>
  <c r="P210" i="1"/>
  <c r="V210" i="1" a="1"/>
  <c r="V210" i="1" s="1"/>
  <c r="P164" i="1"/>
  <c r="V164" i="1" a="1"/>
  <c r="V164" i="1" s="1"/>
  <c r="V564" i="1" a="1"/>
  <c r="V564" i="1" s="1"/>
  <c r="P564" i="1"/>
  <c r="V763" i="1" a="1"/>
  <c r="V763" i="1" s="1"/>
  <c r="P763" i="1"/>
  <c r="P692" i="1"/>
  <c r="V692" i="1" a="1"/>
  <c r="V692" i="1" s="1"/>
  <c r="P496" i="1"/>
  <c r="V496" i="1" a="1"/>
  <c r="V496" i="1" s="1"/>
  <c r="P565" i="1"/>
  <c r="V565" i="1" a="1"/>
  <c r="V565" i="1" s="1"/>
  <c r="P406" i="1"/>
  <c r="V406" i="1" a="1"/>
  <c r="V406" i="1" s="1"/>
  <c r="P716" i="1"/>
  <c r="V716" i="1" a="1"/>
  <c r="V716" i="1" s="1"/>
  <c r="P14" i="1"/>
  <c r="V14" i="1" a="1"/>
  <c r="V14" i="1" s="1"/>
  <c r="X14" i="1" s="1"/>
  <c r="P586" i="1"/>
  <c r="V586" i="1" a="1"/>
  <c r="V586" i="1" s="1"/>
  <c r="P326" i="1"/>
  <c r="V326" i="1" a="1"/>
  <c r="V326" i="1" s="1"/>
  <c r="P613" i="1"/>
  <c r="V613" i="1" a="1"/>
  <c r="V613" i="1" s="1"/>
  <c r="P529" i="1"/>
  <c r="V529" i="1" a="1"/>
  <c r="V529" i="1" s="1"/>
  <c r="P552" i="1"/>
  <c r="V552" i="1" a="1"/>
  <c r="V552" i="1" s="1"/>
  <c r="P472" i="1"/>
  <c r="V472" i="1" a="1"/>
  <c r="V472" i="1" s="1"/>
  <c r="P587" i="1"/>
  <c r="V587" i="1" a="1"/>
  <c r="V587" i="1" s="1"/>
  <c r="P81" i="1"/>
  <c r="V81" i="1" a="1"/>
  <c r="V81" i="1" s="1"/>
  <c r="V80" i="1" a="1"/>
  <c r="V80" i="1" s="1"/>
  <c r="P80" i="1"/>
  <c r="V757" i="1" a="1"/>
  <c r="V757" i="1" s="1"/>
  <c r="P757" i="1"/>
  <c r="P401" i="1"/>
  <c r="V401" i="1" a="1"/>
  <c r="V401" i="1" s="1"/>
  <c r="X548" i="1"/>
  <c r="W548" i="1"/>
  <c r="P462" i="1"/>
  <c r="V462" i="1" a="1"/>
  <c r="V462" i="1" s="1"/>
  <c r="P759" i="1"/>
  <c r="V759" i="1" a="1"/>
  <c r="V759" i="1" s="1"/>
  <c r="P653" i="1"/>
  <c r="V653" i="1" a="1"/>
  <c r="V653" i="1" s="1"/>
  <c r="P298" i="1"/>
  <c r="V298" i="1" a="1"/>
  <c r="V298" i="1" s="1"/>
  <c r="P604" i="1"/>
  <c r="V604" i="1" a="1"/>
  <c r="V604" i="1" s="1"/>
  <c r="P339" i="1"/>
  <c r="V339" i="1" a="1"/>
  <c r="V339" i="1" s="1"/>
  <c r="P246" i="1"/>
  <c r="V246" i="1" a="1"/>
  <c r="V246" i="1" s="1"/>
  <c r="V286" i="1" a="1"/>
  <c r="V286" i="1" s="1"/>
  <c r="P286" i="1"/>
  <c r="P642" i="1"/>
  <c r="V642" i="1" a="1"/>
  <c r="V642" i="1" s="1"/>
  <c r="P97" i="1"/>
  <c r="V97" i="1" a="1"/>
  <c r="V97" i="1" s="1"/>
  <c r="P315" i="1"/>
  <c r="V315" i="1" a="1"/>
  <c r="V315" i="1" s="1"/>
  <c r="P688" i="1"/>
  <c r="V688" i="1" a="1"/>
  <c r="V688" i="1" s="1"/>
  <c r="P645" i="1"/>
  <c r="V645" i="1" a="1"/>
  <c r="V645" i="1" s="1"/>
  <c r="P484" i="1"/>
  <c r="V484" i="1" a="1"/>
  <c r="V484" i="1" s="1"/>
  <c r="P726" i="1"/>
  <c r="V726" i="1" a="1"/>
  <c r="V726" i="1" s="1"/>
  <c r="P573" i="1"/>
  <c r="V573" i="1" a="1"/>
  <c r="V573" i="1" s="1"/>
  <c r="P596" i="1"/>
  <c r="V596" i="1" a="1"/>
  <c r="V596" i="1" s="1"/>
  <c r="W25" i="1"/>
  <c r="X25" i="1"/>
  <c r="X773" i="1"/>
  <c r="W773" i="1"/>
  <c r="W158" i="1"/>
  <c r="X158" i="1"/>
  <c r="P456" i="1"/>
  <c r="V456" i="1" a="1"/>
  <c r="V456" i="1" s="1"/>
  <c r="P698" i="1"/>
  <c r="V698" i="1" a="1"/>
  <c r="V698" i="1" s="1"/>
  <c r="P320" i="1"/>
  <c r="V320" i="1" a="1"/>
  <c r="V320" i="1" s="1"/>
  <c r="P629" i="1"/>
  <c r="V629" i="1" a="1"/>
  <c r="V629" i="1" s="1"/>
  <c r="P648" i="1"/>
  <c r="V648" i="1" a="1"/>
  <c r="V648" i="1" s="1"/>
  <c r="P518" i="1"/>
  <c r="V518" i="1" a="1"/>
  <c r="V518" i="1" s="1"/>
  <c r="P146" i="1"/>
  <c r="V146" i="1" a="1"/>
  <c r="V146" i="1" s="1"/>
  <c r="P257" i="1"/>
  <c r="V257" i="1" a="1"/>
  <c r="V257" i="1" s="1"/>
  <c r="P278" i="1"/>
  <c r="V278" i="1" a="1"/>
  <c r="V278" i="1" s="1"/>
  <c r="X247" i="1"/>
  <c r="W247" i="1"/>
  <c r="P737" i="1"/>
  <c r="V737" i="1" a="1"/>
  <c r="V737" i="1" s="1"/>
  <c r="P124" i="1"/>
  <c r="V124" i="1" a="1"/>
  <c r="V124" i="1" s="1"/>
  <c r="P279" i="1"/>
  <c r="V279" i="1" a="1"/>
  <c r="V279" i="1" s="1"/>
  <c r="P664" i="1"/>
  <c r="V664" i="1" a="1"/>
  <c r="V664" i="1" s="1"/>
  <c r="V511" i="1" a="1"/>
  <c r="V511" i="1" s="1"/>
  <c r="P511" i="1"/>
  <c r="V490" i="1" a="1"/>
  <c r="V490" i="1" s="1"/>
  <c r="P490" i="1"/>
  <c r="V166" i="1" a="1"/>
  <c r="V166" i="1" s="1"/>
  <c r="P166" i="1"/>
  <c r="V352" i="1" a="1"/>
  <c r="V352" i="1" s="1"/>
  <c r="P352" i="1"/>
  <c r="P359" i="1"/>
  <c r="V359" i="1" a="1"/>
  <c r="V359" i="1" s="1"/>
  <c r="P33" i="1"/>
  <c r="V33" i="1" a="1"/>
  <c r="V33" i="1" s="1"/>
  <c r="P770" i="1"/>
  <c r="V770" i="1" a="1"/>
  <c r="V770" i="1" s="1"/>
  <c r="P376" i="1"/>
  <c r="V376" i="1" a="1"/>
  <c r="V376" i="1" s="1"/>
  <c r="W199" i="1"/>
  <c r="X199" i="1"/>
  <c r="P232" i="1"/>
  <c r="V232" i="1" a="1"/>
  <c r="V232" i="1" s="1"/>
  <c r="P720" i="1"/>
  <c r="V720" i="1" a="1"/>
  <c r="V720" i="1" s="1"/>
  <c r="P317" i="1"/>
  <c r="V317" i="1" a="1"/>
  <c r="V317" i="1" s="1"/>
  <c r="V670" i="1" a="1"/>
  <c r="V670" i="1" s="1"/>
  <c r="P670" i="1"/>
  <c r="P674" i="1"/>
  <c r="V674" i="1" a="1"/>
  <c r="V674" i="1" s="1"/>
  <c r="P234" i="1"/>
  <c r="V234" i="1" a="1"/>
  <c r="V234" i="1" s="1"/>
  <c r="P345" i="1"/>
  <c r="V345" i="1" a="1"/>
  <c r="V345" i="1" s="1"/>
  <c r="P364" i="1"/>
  <c r="V364" i="1" a="1"/>
  <c r="V364" i="1" s="1"/>
  <c r="P538" i="1"/>
  <c r="V538" i="1" a="1"/>
  <c r="V538" i="1" s="1"/>
  <c r="P408" i="1"/>
  <c r="V408" i="1" a="1"/>
  <c r="V408" i="1" s="1"/>
  <c r="P295" i="1"/>
  <c r="V295" i="1" a="1"/>
  <c r="V295" i="1" s="1"/>
  <c r="P370" i="1"/>
  <c r="V370" i="1" a="1"/>
  <c r="V370" i="1" s="1"/>
  <c r="V264" i="1" a="1"/>
  <c r="V264" i="1" s="1"/>
  <c r="P264" i="1"/>
  <c r="W371" i="1"/>
  <c r="V308" i="1" a="1"/>
  <c r="V308" i="1" s="1"/>
  <c r="P308" i="1"/>
  <c r="P512" i="1"/>
  <c r="V512" i="1" a="1"/>
  <c r="V512" i="1" s="1"/>
  <c r="V346" i="1" a="1"/>
  <c r="V346" i="1" s="1"/>
  <c r="P346" i="1"/>
  <c r="W444" i="1"/>
  <c r="X444" i="1"/>
  <c r="P667" i="1"/>
  <c r="V667" i="1" a="1"/>
  <c r="V667" i="1" s="1"/>
  <c r="P188" i="1"/>
  <c r="V188" i="1" a="1"/>
  <c r="V188" i="1" s="1"/>
  <c r="V506" i="1" a="1"/>
  <c r="V506" i="1" s="1"/>
  <c r="P506" i="1"/>
  <c r="V595" i="1" a="1"/>
  <c r="V595" i="1" s="1"/>
  <c r="P595" i="1"/>
  <c r="P618" i="1"/>
  <c r="V618" i="1" a="1"/>
  <c r="V618" i="1" s="1"/>
  <c r="P748" i="1"/>
  <c r="V748" i="1" a="1"/>
  <c r="V748" i="1" s="1"/>
  <c r="W189" i="1"/>
  <c r="X189" i="1"/>
  <c r="W69" i="1"/>
  <c r="X69" i="1"/>
  <c r="X180" i="1"/>
  <c r="W180" i="1"/>
  <c r="P186" i="1"/>
  <c r="V186" i="1" a="1"/>
  <c r="V186" i="1" s="1"/>
  <c r="P478" i="1"/>
  <c r="V478" i="1" a="1"/>
  <c r="V478" i="1" s="1"/>
  <c r="P537" i="1"/>
  <c r="V537" i="1" a="1"/>
  <c r="V537" i="1" s="1"/>
  <c r="P736" i="1"/>
  <c r="V736" i="1" a="1"/>
  <c r="V736" i="1" s="1"/>
  <c r="P606" i="1"/>
  <c r="V606" i="1" a="1"/>
  <c r="V606" i="1" s="1"/>
  <c r="P165" i="1"/>
  <c r="V165" i="1" a="1"/>
  <c r="V165" i="1" s="1"/>
  <c r="P584" i="1"/>
  <c r="V584" i="1" a="1"/>
  <c r="V584" i="1" s="1"/>
  <c r="P410" i="1"/>
  <c r="V410" i="1" a="1"/>
  <c r="V410" i="1" s="1"/>
  <c r="V675" i="1" a="1"/>
  <c r="V675" i="1" s="1"/>
  <c r="P675" i="1"/>
  <c r="X110" i="1"/>
  <c r="W110" i="1"/>
  <c r="P212" i="1"/>
  <c r="V212" i="1" a="1"/>
  <c r="V212" i="1" s="1"/>
  <c r="P367" i="1"/>
  <c r="V367" i="1" a="1"/>
  <c r="V367" i="1" s="1"/>
  <c r="P90" i="1"/>
  <c r="V90" i="1" a="1"/>
  <c r="V90" i="1" s="1"/>
  <c r="P309" i="1"/>
  <c r="V309" i="1" a="1"/>
  <c r="V309" i="1" s="1"/>
  <c r="P119" i="1"/>
  <c r="V119" i="1" a="1"/>
  <c r="V119" i="1" s="1"/>
  <c r="P533" i="1"/>
  <c r="V533" i="1" a="1"/>
  <c r="V533" i="1" s="1"/>
  <c r="W624" i="1"/>
  <c r="X624" i="1"/>
  <c r="P375" i="1"/>
  <c r="V375" i="1" a="1"/>
  <c r="V375" i="1" s="1"/>
  <c r="W391" i="1"/>
  <c r="X391" i="1"/>
  <c r="V208" i="1" a="1"/>
  <c r="V208" i="1" s="1"/>
  <c r="P208" i="1"/>
  <c r="P500" i="1"/>
  <c r="V500" i="1" a="1"/>
  <c r="V500" i="1" s="1"/>
  <c r="P386" i="1"/>
  <c r="V386" i="1" a="1"/>
  <c r="V386" i="1" s="1"/>
  <c r="P717" i="1"/>
  <c r="V717" i="1" a="1"/>
  <c r="V717" i="1" s="1"/>
  <c r="P762" i="1"/>
  <c r="V762" i="1" a="1"/>
  <c r="V762" i="1" s="1"/>
  <c r="V714" i="1" a="1"/>
  <c r="V714" i="1" s="1"/>
  <c r="P714" i="1"/>
  <c r="P344" i="1"/>
  <c r="V344" i="1" a="1"/>
  <c r="V344" i="1" s="1"/>
  <c r="P253" i="1"/>
  <c r="V253" i="1" a="1"/>
  <c r="V253" i="1" s="1"/>
  <c r="P498" i="1"/>
  <c r="V498" i="1" a="1"/>
  <c r="V498" i="1" s="1"/>
  <c r="X332" i="1"/>
  <c r="W332" i="1"/>
  <c r="P626" i="1"/>
  <c r="V626" i="1" a="1"/>
  <c r="V626" i="1" s="1"/>
  <c r="P252" i="1"/>
  <c r="V252" i="1" a="1"/>
  <c r="V252" i="1" s="1"/>
  <c r="P392" i="1"/>
  <c r="V392" i="1" a="1"/>
  <c r="V392" i="1" s="1"/>
  <c r="P290" i="1"/>
  <c r="V290" i="1" a="1"/>
  <c r="V290" i="1" s="1"/>
  <c r="P134" i="1"/>
  <c r="V134" i="1" a="1"/>
  <c r="V134" i="1" s="1"/>
  <c r="V331" i="1" a="1"/>
  <c r="V331" i="1" s="1"/>
  <c r="P331" i="1"/>
  <c r="P534" i="1"/>
  <c r="V534" i="1" a="1"/>
  <c r="V534" i="1" s="1"/>
  <c r="P337" i="1"/>
  <c r="V337" i="1" a="1"/>
  <c r="V337" i="1" s="1"/>
  <c r="P513" i="1"/>
  <c r="V513" i="1" a="1"/>
  <c r="V513" i="1" s="1"/>
  <c r="W310" i="1"/>
  <c r="X310" i="1"/>
  <c r="P381" i="1"/>
  <c r="V381" i="1" a="1"/>
  <c r="V381" i="1" s="1"/>
  <c r="P689" i="1"/>
  <c r="V689" i="1" a="1"/>
  <c r="V689" i="1" s="1"/>
  <c r="V528" i="1" a="1"/>
  <c r="V528" i="1" s="1"/>
  <c r="P528" i="1"/>
  <c r="V398" i="1" a="1"/>
  <c r="V398" i="1" s="1"/>
  <c r="P398" i="1"/>
  <c r="P640" i="1"/>
  <c r="V640" i="1" a="1"/>
  <c r="V640" i="1" s="1"/>
  <c r="W223" i="1"/>
  <c r="X91" i="1"/>
  <c r="W91" i="1"/>
  <c r="P742" i="1"/>
  <c r="V742" i="1" a="1"/>
  <c r="V742" i="1" s="1"/>
  <c r="P581" i="1"/>
  <c r="V581" i="1" a="1"/>
  <c r="V581" i="1" s="1"/>
  <c r="P143" i="1"/>
  <c r="V143" i="1" a="1"/>
  <c r="V143" i="1" s="1"/>
  <c r="P474" i="1"/>
  <c r="V474" i="1" a="1"/>
  <c r="V474" i="1" s="1"/>
  <c r="P361" i="1"/>
  <c r="V361" i="1" a="1"/>
  <c r="V361" i="1" s="1"/>
  <c r="P187" i="1"/>
  <c r="V187" i="1" a="1"/>
  <c r="V187" i="1" s="1"/>
  <c r="V433" i="1" a="1"/>
  <c r="V433" i="1" s="1"/>
  <c r="P433" i="1"/>
  <c r="P694" i="1"/>
  <c r="V694" i="1" a="1"/>
  <c r="V694" i="1" s="1"/>
  <c r="P741" i="1"/>
  <c r="V741" i="1" a="1"/>
  <c r="V741" i="1" s="1"/>
  <c r="W243" i="1"/>
  <c r="X243" i="1"/>
  <c r="P449" i="1"/>
  <c r="V449" i="1" a="1"/>
  <c r="V449" i="1" s="1"/>
  <c r="P780" i="1"/>
  <c r="V780" i="1" a="1"/>
  <c r="V780" i="1" s="1"/>
  <c r="P455" i="1"/>
  <c r="V455" i="1" a="1"/>
  <c r="V455" i="1" s="1"/>
  <c r="P200" i="1"/>
  <c r="V200" i="1" a="1"/>
  <c r="V200" i="1" s="1"/>
  <c r="P599" i="1"/>
  <c r="V599" i="1" a="1"/>
  <c r="V599" i="1" s="1"/>
  <c r="P425" i="1"/>
  <c r="V425" i="1" a="1"/>
  <c r="V425" i="1" s="1"/>
  <c r="P617" i="1"/>
  <c r="V617" i="1" a="1"/>
  <c r="V617" i="1" s="1"/>
  <c r="P420" i="1"/>
  <c r="V420" i="1" a="1"/>
  <c r="V420" i="1" s="1"/>
  <c r="W662" i="1"/>
  <c r="X662" i="1"/>
  <c r="W509" i="1"/>
  <c r="X509" i="1"/>
  <c r="P233" i="1"/>
  <c r="V233" i="1" a="1"/>
  <c r="V233" i="1" s="1"/>
  <c r="W202" i="1"/>
  <c r="X202" i="1"/>
  <c r="V738" i="1" a="1"/>
  <c r="V738" i="1" s="1"/>
  <c r="P738" i="1"/>
  <c r="V432" i="1" a="1"/>
  <c r="V432" i="1" s="1"/>
  <c r="P432" i="1"/>
  <c r="P521" i="1"/>
  <c r="V521" i="1" a="1"/>
  <c r="V521" i="1" s="1"/>
  <c r="P363" i="1"/>
  <c r="V363" i="1" a="1"/>
  <c r="V363" i="1" s="1"/>
  <c r="P299" i="1"/>
  <c r="V299" i="1" a="1"/>
  <c r="V299" i="1" s="1"/>
  <c r="P427" i="1"/>
  <c r="V427" i="1" a="1"/>
  <c r="V427" i="1" s="1"/>
  <c r="P322" i="1"/>
  <c r="V322" i="1" a="1"/>
  <c r="V322" i="1" s="1"/>
  <c r="P270" i="1"/>
  <c r="V270" i="1" a="1"/>
  <c r="V270" i="1" s="1"/>
  <c r="W245" i="1"/>
  <c r="X245" i="1"/>
  <c r="P414" i="1"/>
  <c r="V414" i="1" a="1"/>
  <c r="V414" i="1" s="1"/>
  <c r="P203" i="1"/>
  <c r="V203" i="1" a="1"/>
  <c r="V203" i="1" s="1"/>
  <c r="P752" i="1"/>
  <c r="V752" i="1" a="1"/>
  <c r="V752" i="1" s="1"/>
  <c r="P266" i="1"/>
  <c r="V266" i="1" a="1"/>
  <c r="V266" i="1" s="1"/>
  <c r="X75" i="1"/>
  <c r="W75" i="1"/>
  <c r="P556" i="1"/>
  <c r="V556" i="1" a="1"/>
  <c r="V556" i="1" s="1"/>
  <c r="W27" i="1"/>
  <c r="X27" i="1"/>
  <c r="P711" i="1"/>
  <c r="V711" i="1" a="1"/>
  <c r="V711" i="1" s="1"/>
  <c r="P550" i="1"/>
  <c r="V550" i="1" a="1"/>
  <c r="V550" i="1" s="1"/>
  <c r="P397" i="1"/>
  <c r="V397" i="1" a="1"/>
  <c r="V397" i="1" s="1"/>
  <c r="P639" i="1"/>
  <c r="V639" i="1" a="1"/>
  <c r="V639" i="1" s="1"/>
  <c r="X113" i="1"/>
  <c r="W113" i="1"/>
  <c r="P230" i="1"/>
  <c r="V230" i="1" a="1"/>
  <c r="V230" i="1" s="1"/>
  <c r="P522" i="1"/>
  <c r="V522" i="1" a="1"/>
  <c r="V522" i="1" s="1"/>
  <c r="P764" i="1"/>
  <c r="V764" i="1" a="1"/>
  <c r="V764" i="1" s="1"/>
  <c r="P625" i="1"/>
  <c r="V625" i="1" a="1"/>
  <c r="V625" i="1" s="1"/>
  <c r="P562" i="1"/>
  <c r="V562" i="1" a="1"/>
  <c r="V562" i="1" s="1"/>
  <c r="P59" i="1"/>
  <c r="V59" i="1" a="1"/>
  <c r="V59" i="1" s="1"/>
  <c r="P630" i="1"/>
  <c r="V630" i="1" a="1"/>
  <c r="V630" i="1" s="1"/>
  <c r="W578" i="1"/>
  <c r="X578" i="1"/>
  <c r="P516" i="1"/>
  <c r="V516" i="1" a="1"/>
  <c r="V516" i="1" s="1"/>
  <c r="P672" i="1"/>
  <c r="V672" i="1" a="1"/>
  <c r="V672" i="1" s="1"/>
  <c r="P543" i="1"/>
  <c r="V543" i="1" a="1"/>
  <c r="V543" i="1" s="1"/>
  <c r="P99" i="1"/>
  <c r="V99" i="1" a="1"/>
  <c r="V99" i="1" s="1"/>
  <c r="V260" i="1" a="1"/>
  <c r="V260" i="1" s="1"/>
  <c r="P260" i="1"/>
  <c r="P112" i="1"/>
  <c r="V112" i="1" a="1"/>
  <c r="V112" i="1" s="1"/>
  <c r="V510" i="1" a="1"/>
  <c r="V510" i="1" s="1"/>
  <c r="P510" i="1"/>
  <c r="P621" i="1"/>
  <c r="V621" i="1" a="1"/>
  <c r="V621" i="1" s="1"/>
  <c r="P141" i="1"/>
  <c r="V141" i="1" a="1"/>
  <c r="V141" i="1" s="1"/>
  <c r="W461" i="1"/>
  <c r="X174" i="1"/>
  <c r="W174" i="1"/>
  <c r="X156" i="1"/>
  <c r="W156" i="1"/>
  <c r="W51" i="1"/>
  <c r="X51" i="1"/>
  <c r="P572" i="1"/>
  <c r="V572" i="1" a="1"/>
  <c r="V572" i="1" s="1"/>
  <c r="P442" i="1"/>
  <c r="V442" i="1" a="1"/>
  <c r="V442" i="1" s="1"/>
  <c r="P684" i="1"/>
  <c r="V684" i="1" a="1"/>
  <c r="V684" i="1" s="1"/>
  <c r="W224" i="1"/>
  <c r="X224" i="1"/>
  <c r="P77" i="1"/>
  <c r="V77" i="1" a="1"/>
  <c r="V77" i="1" s="1"/>
  <c r="P544" i="1"/>
  <c r="V544" i="1" a="1"/>
  <c r="V544" i="1" s="1"/>
  <c r="V786" i="1" a="1"/>
  <c r="V786" i="1" s="1"/>
  <c r="P786" i="1"/>
  <c r="P231" i="1"/>
  <c r="V231" i="1" a="1"/>
  <c r="V231" i="1" s="1"/>
  <c r="P559" i="1"/>
  <c r="V559" i="1" a="1"/>
  <c r="V559" i="1" s="1"/>
  <c r="P275" i="1"/>
  <c r="V275" i="1" a="1"/>
  <c r="V275" i="1" s="1"/>
  <c r="P277" i="1"/>
  <c r="V277" i="1" a="1"/>
  <c r="V277" i="1" s="1"/>
  <c r="P520" i="1"/>
  <c r="V520" i="1" a="1"/>
  <c r="V520" i="1" s="1"/>
  <c r="P451" i="1"/>
  <c r="V451" i="1" a="1"/>
  <c r="V451" i="1" s="1"/>
  <c r="P121" i="1"/>
  <c r="V121" i="1" a="1"/>
  <c r="V121" i="1" s="1"/>
  <c r="P366" i="1"/>
  <c r="V366" i="1" a="1"/>
  <c r="V366" i="1" s="1"/>
  <c r="P282" i="1"/>
  <c r="V282" i="1" a="1"/>
  <c r="V282" i="1" s="1"/>
  <c r="P436" i="1"/>
  <c r="V436" i="1" a="1"/>
  <c r="V436" i="1" s="1"/>
  <c r="P774" i="1"/>
  <c r="V774" i="1" a="1"/>
  <c r="V774" i="1" s="1"/>
  <c r="X248" i="1"/>
  <c r="W248" i="1"/>
  <c r="P600" i="1"/>
  <c r="V600" i="1" a="1"/>
  <c r="V600" i="1" s="1"/>
  <c r="W289" i="1"/>
  <c r="X289" i="1"/>
  <c r="X49" i="1"/>
  <c r="W49" i="1"/>
  <c r="P447" i="1"/>
  <c r="V447" i="1" a="1"/>
  <c r="V447" i="1" s="1"/>
  <c r="W135" i="1"/>
  <c r="X135" i="1"/>
  <c r="W268" i="1"/>
  <c r="X268" i="1"/>
  <c r="W418" i="1"/>
  <c r="X418" i="1"/>
  <c r="P691" i="1"/>
  <c r="V691" i="1" a="1"/>
  <c r="V691" i="1" s="1"/>
  <c r="P628" i="1"/>
  <c r="V628" i="1" a="1"/>
  <c r="V628" i="1" s="1"/>
  <c r="P125" i="1"/>
  <c r="V125" i="1" a="1"/>
  <c r="V125" i="1" s="1"/>
  <c r="P603" i="1"/>
  <c r="V603" i="1" a="1"/>
  <c r="V603" i="1" s="1"/>
  <c r="P341" i="1"/>
  <c r="V341" i="1" a="1"/>
  <c r="V341" i="1" s="1"/>
  <c r="P609" i="1"/>
  <c r="V609" i="1" a="1"/>
  <c r="V609" i="1" s="1"/>
  <c r="P431" i="1"/>
  <c r="V431" i="1" a="1"/>
  <c r="V431" i="1" s="1"/>
  <c r="P718" i="1"/>
  <c r="V718" i="1" a="1"/>
  <c r="V718" i="1" s="1"/>
  <c r="P384" i="1"/>
  <c r="V384" i="1" a="1"/>
  <c r="V384" i="1" s="1"/>
  <c r="P383" i="1"/>
  <c r="V383" i="1" a="1"/>
  <c r="V383" i="1" s="1"/>
  <c r="P631" i="1"/>
  <c r="V631" i="1" a="1"/>
  <c r="V631" i="1" s="1"/>
  <c r="P458" i="1"/>
  <c r="V458" i="1" a="1"/>
  <c r="V458" i="1" s="1"/>
  <c r="V178" i="1" a="1"/>
  <c r="V178" i="1" s="1"/>
  <c r="P178" i="1"/>
  <c r="W32" i="1"/>
  <c r="X32" i="1"/>
  <c r="P643" i="1"/>
  <c r="V643" i="1" a="1"/>
  <c r="V643" i="1" s="1"/>
  <c r="P144" i="1"/>
  <c r="V144" i="1" a="1"/>
  <c r="V144" i="1" s="1"/>
  <c r="W283" i="1"/>
  <c r="X283" i="1"/>
  <c r="X95" i="1"/>
  <c r="W95" i="1"/>
  <c r="P419" i="1"/>
  <c r="V419" i="1" a="1"/>
  <c r="V419" i="1" s="1"/>
  <c r="P661" i="1"/>
  <c r="V661" i="1" a="1"/>
  <c r="V661" i="1" s="1"/>
  <c r="X395" i="1"/>
  <c r="W395" i="1"/>
  <c r="W531" i="1"/>
  <c r="X749" i="1"/>
  <c r="W749" i="1"/>
  <c r="V254" i="1" a="1"/>
  <c r="V254" i="1" s="1"/>
  <c r="P254" i="1"/>
  <c r="P566" i="1"/>
  <c r="V566" i="1" a="1"/>
  <c r="V566" i="1" s="1"/>
  <c r="W659" i="1"/>
  <c r="P297" i="1"/>
  <c r="V297" i="1" a="1"/>
  <c r="V297" i="1" s="1"/>
  <c r="P409" i="1"/>
  <c r="V409" i="1" a="1"/>
  <c r="V409" i="1" s="1"/>
  <c r="P697" i="1"/>
  <c r="V697" i="1" a="1"/>
  <c r="V697" i="1" s="1"/>
  <c r="P517" i="1"/>
  <c r="V517" i="1" a="1"/>
  <c r="V517" i="1" s="1"/>
  <c r="P519" i="1"/>
  <c r="V519" i="1" a="1"/>
  <c r="V519" i="1" s="1"/>
  <c r="P650" i="1"/>
  <c r="V650" i="1" a="1"/>
  <c r="V650" i="1" s="1"/>
  <c r="P760" i="1"/>
  <c r="V760" i="1" a="1"/>
  <c r="V760" i="1" s="1"/>
  <c r="P454" i="1"/>
  <c r="V454" i="1" a="1"/>
  <c r="V454" i="1" s="1"/>
  <c r="P641" i="1"/>
  <c r="V641" i="1" a="1"/>
  <c r="V641" i="1" s="1"/>
  <c r="P480" i="1"/>
  <c r="V480" i="1" a="1"/>
  <c r="V480" i="1" s="1"/>
  <c r="P334" i="1"/>
  <c r="V334" i="1" a="1"/>
  <c r="V334" i="1" s="1"/>
  <c r="P280" i="1"/>
  <c r="V280" i="1" a="1"/>
  <c r="V280" i="1" s="1"/>
  <c r="P302" i="1"/>
  <c r="V302" i="1" a="1"/>
  <c r="V302" i="1" s="1"/>
  <c r="P687" i="1"/>
  <c r="V687" i="1" a="1"/>
  <c r="V687" i="1" s="1"/>
  <c r="W152" i="1"/>
  <c r="X152" i="1"/>
  <c r="W746" i="1"/>
  <c r="X746" i="1"/>
  <c r="P622" i="1"/>
  <c r="V622" i="1" a="1"/>
  <c r="V622" i="1" s="1"/>
  <c r="W93" i="1"/>
  <c r="X93" i="1"/>
  <c r="P469" i="1"/>
  <c r="V469" i="1" a="1"/>
  <c r="V469" i="1" s="1"/>
  <c r="V755" i="1" a="1"/>
  <c r="V755" i="1" s="1"/>
  <c r="P755" i="1"/>
  <c r="V594" i="1" a="1"/>
  <c r="V594" i="1" s="1"/>
  <c r="P594" i="1"/>
  <c r="P683" i="1"/>
  <c r="V683" i="1" a="1"/>
  <c r="V683" i="1" s="1"/>
  <c r="P464" i="1"/>
  <c r="V464" i="1" a="1"/>
  <c r="V464" i="1" s="1"/>
  <c r="P706" i="1"/>
  <c r="V706" i="1" a="1"/>
  <c r="V706" i="1" s="1"/>
  <c r="W157" i="1"/>
  <c r="X157" i="1"/>
  <c r="W26" i="1"/>
  <c r="X26" i="1"/>
  <c r="W291" i="1"/>
  <c r="X291" i="1"/>
  <c r="P735" i="1"/>
  <c r="V735" i="1" a="1"/>
  <c r="V735" i="1" s="1"/>
  <c r="P385" i="1"/>
  <c r="V385" i="1" a="1"/>
  <c r="V385" i="1" s="1"/>
  <c r="P58" i="1"/>
  <c r="V58" i="1" a="1"/>
  <c r="V58" i="1" s="1"/>
  <c r="V213" i="1" a="1"/>
  <c r="V213" i="1" s="1"/>
  <c r="P213" i="1"/>
  <c r="P647" i="1"/>
  <c r="V647" i="1" a="1"/>
  <c r="V647" i="1" s="1"/>
  <c r="P429" i="1"/>
  <c r="V429" i="1" a="1"/>
  <c r="V429" i="1" s="1"/>
  <c r="P497" i="1"/>
  <c r="V497" i="1" a="1"/>
  <c r="V497" i="1" s="1"/>
  <c r="P608" i="1"/>
  <c r="V608" i="1" a="1"/>
  <c r="V608" i="1" s="1"/>
  <c r="P37" i="1"/>
  <c r="V37" i="1" a="1"/>
  <c r="V37" i="1" s="1"/>
  <c r="X336" i="1"/>
  <c r="W336" i="1"/>
  <c r="P365" i="1"/>
  <c r="V365" i="1" a="1"/>
  <c r="V365" i="1" s="1"/>
  <c r="P321" i="1"/>
  <c r="V321" i="1" a="1"/>
  <c r="V321" i="1" s="1"/>
  <c r="P542" i="1"/>
  <c r="V542" i="1" a="1"/>
  <c r="V542" i="1" s="1"/>
  <c r="X702" i="1"/>
  <c r="W702" i="1"/>
  <c r="P276" i="1"/>
  <c r="V276" i="1" a="1"/>
  <c r="V276" i="1" s="1"/>
  <c r="P323" i="1"/>
  <c r="V323" i="1" a="1"/>
  <c r="V323" i="1" s="1"/>
  <c r="P607" i="1"/>
  <c r="V607" i="1" a="1"/>
  <c r="V607" i="1" s="1"/>
  <c r="P319" i="1"/>
  <c r="V319" i="1" a="1"/>
  <c r="V319" i="1" s="1"/>
  <c r="P475" i="1"/>
  <c r="V475" i="1" a="1"/>
  <c r="V475" i="1" s="1"/>
  <c r="P719" i="1"/>
  <c r="V719" i="1" a="1"/>
  <c r="V719" i="1" s="1"/>
  <c r="P575" i="1"/>
  <c r="V575" i="1" a="1"/>
  <c r="V575" i="1" s="1"/>
  <c r="P269" i="1"/>
  <c r="V269" i="1" a="1"/>
  <c r="V269" i="1" s="1"/>
  <c r="X82" i="1"/>
  <c r="W82" i="1"/>
  <c r="W117" i="1"/>
  <c r="X117" i="1"/>
  <c r="P616" i="1"/>
  <c r="V616" i="1" a="1"/>
  <c r="V616" i="1" s="1"/>
  <c r="P441" i="1"/>
  <c r="V441" i="1" a="1"/>
  <c r="V441" i="1" s="1"/>
  <c r="P486" i="1"/>
  <c r="V486" i="1" a="1"/>
  <c r="V486" i="1" s="1"/>
  <c r="P728" i="1"/>
  <c r="V728" i="1" a="1"/>
  <c r="V728" i="1" s="1"/>
  <c r="P782" i="1"/>
  <c r="V782" i="1" a="1"/>
  <c r="V782" i="1" s="1"/>
  <c r="P168" i="1"/>
  <c r="V168" i="1" a="1"/>
  <c r="V168" i="1" s="1"/>
  <c r="V696" i="1" a="1"/>
  <c r="V696" i="1" s="1"/>
  <c r="P696" i="1"/>
  <c r="P147" i="1"/>
  <c r="V147" i="1" a="1"/>
  <c r="V147" i="1" s="1"/>
  <c r="V502" i="1" a="1"/>
  <c r="V502" i="1" s="1"/>
  <c r="P502" i="1"/>
  <c r="P356" i="1"/>
  <c r="V356" i="1" a="1"/>
  <c r="V356" i="1" s="1"/>
  <c r="P313" i="1"/>
  <c r="V313" i="1" a="1"/>
  <c r="V313" i="1" s="1"/>
  <c r="W421" i="1"/>
  <c r="X421" i="1"/>
  <c r="V709" i="1" a="1"/>
  <c r="V709" i="1" s="1"/>
  <c r="P709" i="1"/>
  <c r="X215" i="1"/>
  <c r="W215" i="1"/>
  <c r="V358" i="1" a="1"/>
  <c r="V358" i="1" s="1"/>
  <c r="P358" i="1"/>
  <c r="P644" i="1"/>
  <c r="V644" i="1" a="1"/>
  <c r="V644" i="1" s="1"/>
  <c r="W115" i="1"/>
  <c r="X115" i="1"/>
  <c r="P491" i="1"/>
  <c r="V491" i="1" a="1"/>
  <c r="V491" i="1" s="1"/>
  <c r="P777" i="1"/>
  <c r="V777" i="1" a="1"/>
  <c r="V777" i="1" s="1"/>
  <c r="P705" i="1"/>
  <c r="V705" i="1" a="1"/>
  <c r="V705" i="1" s="1"/>
  <c r="W681" i="1"/>
  <c r="P229" i="1"/>
  <c r="V229" i="1" a="1"/>
  <c r="V229" i="1" s="1"/>
  <c r="X722" i="1"/>
  <c r="W722" i="1"/>
  <c r="W788" i="1"/>
  <c r="X788" i="1"/>
  <c r="X44" i="1"/>
  <c r="W44" i="1"/>
  <c r="P588" i="1"/>
  <c r="V588" i="1" a="1"/>
  <c r="V588" i="1" s="1"/>
  <c r="P255" i="1"/>
  <c r="V255" i="1" a="1"/>
  <c r="V255" i="1" s="1"/>
  <c r="P539" i="1"/>
  <c r="V539" i="1" a="1"/>
  <c r="V539" i="1" s="1"/>
  <c r="P785" i="1"/>
  <c r="V785" i="1" a="1"/>
  <c r="V785" i="1" s="1"/>
  <c r="P605" i="1"/>
  <c r="V605" i="1" a="1"/>
  <c r="V605" i="1" s="1"/>
  <c r="W577" i="1"/>
  <c r="X577" i="1"/>
  <c r="P652" i="1"/>
  <c r="V652" i="1" a="1"/>
  <c r="V652" i="1" s="1"/>
  <c r="P459" i="1"/>
  <c r="V459" i="1" a="1"/>
  <c r="V459" i="1" s="1"/>
  <c r="W129" i="1"/>
  <c r="X129" i="1"/>
  <c r="W43" i="1"/>
  <c r="P666" i="1"/>
  <c r="V666" i="1" a="1"/>
  <c r="V666" i="1" s="1"/>
  <c r="X183" i="1"/>
  <c r="W183" i="1"/>
  <c r="P374" i="1"/>
  <c r="V374" i="1" a="1"/>
  <c r="V374" i="1" s="1"/>
  <c r="P638" i="1"/>
  <c r="V638" i="1" a="1"/>
  <c r="V638" i="1" s="1"/>
  <c r="P463" i="1"/>
  <c r="V463" i="1" a="1"/>
  <c r="V463" i="1" s="1"/>
  <c r="P750" i="1"/>
  <c r="V750" i="1" a="1"/>
  <c r="V750" i="1" s="1"/>
  <c r="W94" i="1"/>
  <c r="X94" i="1"/>
  <c r="X48" i="1"/>
  <c r="W48" i="1"/>
  <c r="P368" i="1"/>
  <c r="V368" i="1" a="1"/>
  <c r="V368" i="1" s="1"/>
  <c r="V473" i="1" a="1"/>
  <c r="V473" i="1" s="1"/>
  <c r="P473" i="1"/>
  <c r="V713" i="1" a="1"/>
  <c r="V713" i="1" s="1"/>
  <c r="P713" i="1"/>
  <c r="P563" i="1"/>
  <c r="V563" i="1" a="1"/>
  <c r="V563" i="1" s="1"/>
  <c r="P784" i="1"/>
  <c r="V784" i="1" a="1"/>
  <c r="V784" i="1" s="1"/>
  <c r="P493" i="1"/>
  <c r="V493" i="1" a="1"/>
  <c r="V493" i="1" s="1"/>
  <c r="P693" i="1"/>
  <c r="V693" i="1" a="1"/>
  <c r="V693" i="1" s="1"/>
  <c r="P695" i="1"/>
  <c r="V695" i="1" a="1"/>
  <c r="V695" i="1" s="1"/>
  <c r="P407" i="1"/>
  <c r="V407" i="1" a="1"/>
  <c r="V407" i="1" s="1"/>
  <c r="P159" i="1"/>
  <c r="V159" i="1" a="1"/>
  <c r="V159" i="1" s="1"/>
  <c r="P524" i="1"/>
  <c r="V524" i="1" a="1"/>
  <c r="V524" i="1" s="1"/>
  <c r="P532" i="1"/>
  <c r="V532" i="1" a="1"/>
  <c r="V532" i="1" s="1"/>
  <c r="P335" i="1"/>
  <c r="V335" i="1" a="1"/>
  <c r="V335" i="1" s="1"/>
  <c r="P753" i="1"/>
  <c r="V753" i="1" a="1"/>
  <c r="V753" i="1" s="1"/>
  <c r="W663" i="1"/>
  <c r="X663" i="1"/>
  <c r="P380" i="1"/>
  <c r="V380" i="1" a="1"/>
  <c r="V380" i="1" s="1"/>
  <c r="P710" i="1"/>
  <c r="V710" i="1" a="1"/>
  <c r="V710" i="1" s="1"/>
  <c r="X699" i="1"/>
  <c r="W699" i="1"/>
  <c r="P535" i="1"/>
  <c r="V535" i="1" a="1"/>
  <c r="V535" i="1" s="1"/>
  <c r="P727" i="1"/>
  <c r="V727" i="1" a="1"/>
  <c r="V727" i="1" s="1"/>
  <c r="P508" i="1"/>
  <c r="V508" i="1" a="1"/>
  <c r="V508" i="1" s="1"/>
  <c r="W201" i="1"/>
  <c r="X201" i="1"/>
  <c r="X70" i="1"/>
  <c r="W70" i="1"/>
  <c r="P610" i="1"/>
  <c r="V610" i="1" a="1"/>
  <c r="V610" i="1" s="1"/>
  <c r="P318" i="1"/>
  <c r="V318" i="1" a="1"/>
  <c r="V318" i="1" s="1"/>
  <c r="P256" i="1"/>
  <c r="V256" i="1" a="1"/>
  <c r="V256" i="1" s="1"/>
  <c r="P411" i="1"/>
  <c r="V411" i="1" a="1"/>
  <c r="V411" i="1" s="1"/>
  <c r="P627" i="1"/>
  <c r="V627" i="1" a="1"/>
  <c r="V627" i="1" s="1"/>
  <c r="P235" i="1"/>
  <c r="V235" i="1" a="1"/>
  <c r="V235" i="1" s="1"/>
  <c r="W413" i="1"/>
  <c r="P405" i="1"/>
  <c r="V405" i="1" a="1"/>
  <c r="V405" i="1" s="1"/>
  <c r="P585" i="1"/>
  <c r="V585" i="1" a="1"/>
  <c r="V585" i="1" s="1"/>
  <c r="V740" i="1" a="1"/>
  <c r="V740" i="1" s="1"/>
  <c r="P740" i="1"/>
  <c r="P503" i="1"/>
  <c r="V503" i="1" a="1"/>
  <c r="V503" i="1" s="1"/>
  <c r="P576" i="1"/>
  <c r="V576" i="1" a="1"/>
  <c r="V576" i="1" s="1"/>
  <c r="V467" i="1" a="1"/>
  <c r="V467" i="1" s="1"/>
  <c r="P467" i="1"/>
  <c r="W87" i="1"/>
  <c r="P402" i="1"/>
  <c r="V402" i="1" a="1"/>
  <c r="V402" i="1" s="1"/>
  <c r="P557" i="1"/>
  <c r="V557" i="1" a="1"/>
  <c r="V557" i="1" s="1"/>
  <c r="P396" i="1"/>
  <c r="V396" i="1" a="1"/>
  <c r="V396" i="1" s="1"/>
  <c r="P660" i="1"/>
  <c r="V660" i="1" a="1"/>
  <c r="V660" i="1" s="1"/>
  <c r="W485" i="1"/>
  <c r="X485" i="1"/>
  <c r="X530" i="1"/>
  <c r="W530" i="1"/>
  <c r="P251" i="1"/>
  <c r="V251" i="1" a="1"/>
  <c r="V251" i="1" s="1"/>
  <c r="P583" i="1"/>
  <c r="V583" i="1" a="1"/>
  <c r="V583" i="1" s="1"/>
  <c r="P343" i="1"/>
  <c r="V343" i="1" a="1"/>
  <c r="V343" i="1" s="1"/>
  <c r="V300" i="1" a="1"/>
  <c r="V300" i="1" s="1"/>
  <c r="P300" i="1"/>
  <c r="P499" i="1"/>
  <c r="V499" i="1" a="1"/>
  <c r="V499" i="1" s="1"/>
  <c r="P779" i="1"/>
  <c r="V779" i="1" a="1"/>
  <c r="V779" i="1" s="1"/>
  <c r="P673" i="1"/>
  <c r="V673" i="1" a="1"/>
  <c r="V673" i="1" s="1"/>
  <c r="P296" i="1"/>
  <c r="V296" i="1" a="1"/>
  <c r="V296" i="1" s="1"/>
  <c r="V781" i="1" a="1"/>
  <c r="V781" i="1" s="1"/>
  <c r="P781" i="1"/>
  <c r="P783" i="1"/>
  <c r="V783" i="1" a="1"/>
  <c r="V783" i="1" s="1"/>
  <c r="P301" i="1"/>
  <c r="V301" i="1" a="1"/>
  <c r="V301" i="1" s="1"/>
  <c r="W787" i="1"/>
  <c r="P651" i="1"/>
  <c r="V651" i="1" a="1"/>
  <c r="V651" i="1" s="1"/>
  <c r="P182" i="1"/>
  <c r="V182" i="1" a="1"/>
  <c r="V182" i="1" s="1"/>
  <c r="P546" i="1"/>
  <c r="V546" i="1" a="1"/>
  <c r="V546" i="1" s="1"/>
  <c r="P591" i="1"/>
  <c r="V591" i="1" a="1"/>
  <c r="V591" i="1" s="1"/>
  <c r="P271" i="1"/>
  <c r="V271" i="1" a="1"/>
  <c r="V271" i="1" s="1"/>
  <c r="P424" i="1"/>
  <c r="V424" i="1" a="1"/>
  <c r="V424" i="1" s="1"/>
  <c r="V732" i="1" a="1"/>
  <c r="V732" i="1" s="1"/>
  <c r="P732" i="1"/>
  <c r="P163" i="1"/>
  <c r="V163" i="1" a="1"/>
  <c r="V163" i="1" s="1"/>
  <c r="W479" i="1"/>
  <c r="X479" i="1"/>
  <c r="P507" i="1"/>
  <c r="V507" i="1" a="1"/>
  <c r="V507" i="1" s="1"/>
  <c r="P771" i="1"/>
  <c r="V771" i="1" a="1"/>
  <c r="V771" i="1" s="1"/>
  <c r="P772" i="1"/>
  <c r="V772" i="1" a="1"/>
  <c r="V772" i="1" s="1"/>
  <c r="X92" i="1"/>
  <c r="W92" i="1"/>
  <c r="P390" i="1"/>
  <c r="V390" i="1" a="1"/>
  <c r="V390" i="1" s="1"/>
  <c r="V632" i="1" a="1"/>
  <c r="V632" i="1" s="1"/>
  <c r="P632" i="1"/>
  <c r="P671" i="1"/>
  <c r="V671" i="1" a="1"/>
  <c r="V671" i="1" s="1"/>
  <c r="P715" i="1"/>
  <c r="V715" i="1" a="1"/>
  <c r="V715" i="1" s="1"/>
  <c r="P739" i="1"/>
  <c r="V739" i="1" a="1"/>
  <c r="V739" i="1" s="1"/>
  <c r="P471" i="1"/>
  <c r="V471" i="1" a="1"/>
  <c r="V471" i="1" s="1"/>
  <c r="V669" i="1" a="1"/>
  <c r="V669" i="1" s="1"/>
  <c r="P669" i="1"/>
  <c r="P495" i="1"/>
  <c r="V495" i="1" a="1"/>
  <c r="V495" i="1" s="1"/>
  <c r="B158" i="14" a="1"/>
  <c r="B158" i="14" s="1"/>
  <c r="B153" i="14" a="1"/>
  <c r="B153" i="14" s="1"/>
  <c r="B198" i="14" a="1"/>
  <c r="B198" i="14" s="1"/>
  <c r="B204" i="14" a="1"/>
  <c r="B204" i="14" s="1"/>
  <c r="B182" i="14" a="1"/>
  <c r="B182" i="14" s="1"/>
  <c r="B203" i="14" a="1"/>
  <c r="B203" i="14" s="1"/>
  <c r="B186" i="14" a="1"/>
  <c r="B186" i="14" s="1"/>
  <c r="B164" i="14" a="1"/>
  <c r="B164" i="14" s="1"/>
  <c r="B215" i="14" a="1"/>
  <c r="B215" i="14" s="1"/>
  <c r="B214" i="14" a="1"/>
  <c r="B214" i="14" s="1"/>
  <c r="B191" i="14" a="1"/>
  <c r="B191" i="14" s="1"/>
  <c r="B212" i="14" a="1"/>
  <c r="B212" i="14" s="1"/>
  <c r="B213" i="14" a="1"/>
  <c r="B213" i="14" s="1"/>
  <c r="B210" i="14" a="1"/>
  <c r="B210" i="14" s="1"/>
  <c r="B188" i="14" a="1"/>
  <c r="B188" i="14" s="1"/>
  <c r="B211" i="14" a="1"/>
  <c r="B211" i="14" s="1"/>
  <c r="B187" i="14" a="1"/>
  <c r="B187" i="14" s="1"/>
  <c r="B165" i="14" a="1"/>
  <c r="B165" i="14" s="1"/>
  <c r="B216" i="14" a="1"/>
  <c r="B216" i="14" s="1"/>
  <c r="B172" i="14" a="1"/>
  <c r="B172" i="14" s="1"/>
  <c r="B173" i="14" a="1"/>
  <c r="B173" i="14" s="1"/>
  <c r="B169" i="14" a="1"/>
  <c r="B169" i="14" s="1"/>
  <c r="B166" i="14" a="1"/>
  <c r="B166" i="14" s="1"/>
  <c r="B184" i="14" a="1"/>
  <c r="B184" i="14" s="1"/>
  <c r="B205" i="14" a="1"/>
  <c r="B205" i="14" s="1"/>
  <c r="B161" i="14" a="1"/>
  <c r="B161" i="14" s="1"/>
  <c r="B160" i="14" a="1"/>
  <c r="B160" i="14" s="1"/>
  <c r="B208" i="14" a="1"/>
  <c r="B208" i="14" s="1"/>
  <c r="B206" i="14" a="1"/>
  <c r="B206" i="14" s="1"/>
  <c r="B181" i="14" a="1"/>
  <c r="B181" i="14" s="1"/>
  <c r="B159" i="14" a="1"/>
  <c r="B159" i="14" s="1"/>
  <c r="B178" i="14" a="1"/>
  <c r="B178" i="14" s="1"/>
  <c r="B221" i="14" a="1"/>
  <c r="B221" i="14" s="1"/>
  <c r="B199" i="14" a="1"/>
  <c r="B199" i="14" s="1"/>
  <c r="B219" i="14" a="1"/>
  <c r="B219" i="14" s="1"/>
  <c r="B197" i="14" a="1"/>
  <c r="B197" i="14" s="1"/>
  <c r="B175" i="14" a="1"/>
  <c r="B175" i="14" s="1"/>
  <c r="B176" i="14" a="1"/>
  <c r="B176" i="14" s="1"/>
  <c r="B218" i="14" a="1"/>
  <c r="B218" i="14" s="1"/>
  <c r="B196" i="14" a="1"/>
  <c r="B196" i="14" s="1"/>
  <c r="B174" i="14" a="1"/>
  <c r="B174" i="14" s="1"/>
  <c r="B193" i="14" a="1"/>
  <c r="B193" i="14" s="1"/>
  <c r="B223" i="14" a="1"/>
  <c r="B223" i="14" s="1"/>
  <c r="B201" i="14" a="1"/>
  <c r="B201" i="14" s="1"/>
  <c r="B179" i="14" a="1"/>
  <c r="B179" i="14" s="1"/>
  <c r="B157" i="14" a="1"/>
  <c r="B157" i="14" s="1"/>
  <c r="B170" i="14" a="1"/>
  <c r="B170" i="14" s="1"/>
  <c r="B189" i="14" a="1"/>
  <c r="B189" i="14" s="1"/>
  <c r="B167" i="14" a="1"/>
  <c r="B167" i="14" s="1"/>
  <c r="B185" i="14" a="1"/>
  <c r="B185" i="14" s="1"/>
  <c r="B163" i="14" a="1"/>
  <c r="B163" i="14" s="1"/>
  <c r="B156" i="14" a="1"/>
  <c r="B156" i="14" s="1"/>
  <c r="B224" i="14" a="1"/>
  <c r="B224" i="14" s="1"/>
  <c r="B177" i="14" a="1"/>
  <c r="B177" i="14" s="1"/>
  <c r="B155" i="14" a="1"/>
  <c r="B155" i="14" s="1"/>
  <c r="B168" i="14" a="1"/>
  <c r="B168" i="14" s="1"/>
  <c r="B209" i="14" a="1"/>
  <c r="B209" i="14" s="1"/>
  <c r="B192" i="14" a="1"/>
  <c r="B192" i="14" s="1"/>
  <c r="B207" i="14" a="1"/>
  <c r="B207" i="14" s="1"/>
  <c r="B162" i="14" a="1"/>
  <c r="B162" i="14" s="1"/>
  <c r="B154" i="14" a="1"/>
  <c r="B154" i="14" s="1"/>
  <c r="B183" i="14" a="1"/>
  <c r="B183" i="14" s="1"/>
  <c r="B200" i="14" a="1"/>
  <c r="B200" i="14" s="1"/>
  <c r="B195" i="14" a="1"/>
  <c r="B195" i="14" s="1"/>
  <c r="B194" i="14" a="1"/>
  <c r="B194" i="14" s="1"/>
  <c r="B171" i="14" a="1"/>
  <c r="B171" i="14" s="1"/>
  <c r="G152" i="14"/>
  <c r="F152" i="14"/>
  <c r="E152" i="14"/>
  <c r="D152" i="14"/>
  <c r="C152" i="14"/>
  <c r="B152" i="14" s="1" a="1"/>
  <c r="B152" i="14" s="1"/>
  <c r="A152" i="14"/>
  <c r="G151" i="14"/>
  <c r="F151" i="14"/>
  <c r="E151" i="14"/>
  <c r="D151" i="14"/>
  <c r="C151" i="14"/>
  <c r="B151" i="14" s="1" a="1"/>
  <c r="B151" i="14" s="1"/>
  <c r="A151" i="14"/>
  <c r="G150" i="14"/>
  <c r="F150" i="14"/>
  <c r="E150" i="14"/>
  <c r="D150" i="14"/>
  <c r="C150" i="14"/>
  <c r="B150" i="14" s="1" a="1"/>
  <c r="B150" i="14" s="1"/>
  <c r="A150" i="14"/>
  <c r="G149" i="14"/>
  <c r="F149" i="14"/>
  <c r="E149" i="14"/>
  <c r="D149" i="14"/>
  <c r="C149" i="14"/>
  <c r="B149" i="14" s="1" a="1"/>
  <c r="B149" i="14" s="1"/>
  <c r="A149" i="14"/>
  <c r="G148" i="14"/>
  <c r="F148" i="14"/>
  <c r="E148" i="14"/>
  <c r="D148" i="14"/>
  <c r="C148" i="14"/>
  <c r="B148" i="14" s="1" a="1"/>
  <c r="B148" i="14" s="1"/>
  <c r="A148" i="14"/>
  <c r="G147" i="14"/>
  <c r="F147" i="14"/>
  <c r="E147" i="14"/>
  <c r="D147" i="14"/>
  <c r="C147" i="14"/>
  <c r="B147" i="14" s="1" a="1"/>
  <c r="B147" i="14" s="1"/>
  <c r="A147" i="14"/>
  <c r="G146" i="14"/>
  <c r="F146" i="14"/>
  <c r="E146" i="14"/>
  <c r="D146" i="14"/>
  <c r="C146" i="14"/>
  <c r="B146" i="14" s="1" a="1"/>
  <c r="B146" i="14" s="1"/>
  <c r="A146" i="14"/>
  <c r="G145" i="14"/>
  <c r="F145" i="14"/>
  <c r="E145" i="14"/>
  <c r="D145" i="14"/>
  <c r="C145" i="14"/>
  <c r="B145" i="14" s="1" a="1"/>
  <c r="B145" i="14" s="1"/>
  <c r="A145" i="14"/>
  <c r="G144" i="14"/>
  <c r="F144" i="14"/>
  <c r="E144" i="14"/>
  <c r="D144" i="14"/>
  <c r="C144" i="14"/>
  <c r="B144" i="14" s="1" a="1"/>
  <c r="B144" i="14" s="1"/>
  <c r="A144" i="14"/>
  <c r="G143" i="14"/>
  <c r="F143" i="14"/>
  <c r="E143" i="14"/>
  <c r="D143" i="14"/>
  <c r="C143" i="14"/>
  <c r="B143" i="14" s="1" a="1"/>
  <c r="B143" i="14" s="1"/>
  <c r="A143" i="14"/>
  <c r="G142" i="14"/>
  <c r="F142" i="14"/>
  <c r="E142" i="14"/>
  <c r="D142" i="14"/>
  <c r="C142" i="14"/>
  <c r="B142" i="14" s="1" a="1"/>
  <c r="B142" i="14" s="1"/>
  <c r="A142" i="14"/>
  <c r="G141" i="14"/>
  <c r="F141" i="14"/>
  <c r="E141" i="14"/>
  <c r="D141" i="14"/>
  <c r="C141" i="14"/>
  <c r="B141" i="14" s="1" a="1"/>
  <c r="B141" i="14" s="1"/>
  <c r="A141" i="14"/>
  <c r="G140" i="14"/>
  <c r="F140" i="14"/>
  <c r="E140" i="14"/>
  <c r="D140" i="14"/>
  <c r="C140" i="14"/>
  <c r="B140" i="14" s="1" a="1"/>
  <c r="B140" i="14" s="1"/>
  <c r="A140" i="14"/>
  <c r="G139" i="14"/>
  <c r="F139" i="14"/>
  <c r="E139" i="14"/>
  <c r="D139" i="14"/>
  <c r="C139" i="14"/>
  <c r="B139" i="14" s="1" a="1"/>
  <c r="B139" i="14" s="1"/>
  <c r="A139" i="14"/>
  <c r="G138" i="14"/>
  <c r="F138" i="14"/>
  <c r="E138" i="14"/>
  <c r="D138" i="14"/>
  <c r="C138" i="14"/>
  <c r="B138" i="14" s="1" a="1"/>
  <c r="B138" i="14" s="1"/>
  <c r="A138" i="14"/>
  <c r="G137" i="14"/>
  <c r="F137" i="14"/>
  <c r="E137" i="14"/>
  <c r="D137" i="14"/>
  <c r="C137" i="14"/>
  <c r="B137" i="14" s="1" a="1"/>
  <c r="B137" i="14" s="1"/>
  <c r="A137" i="14"/>
  <c r="G136" i="14"/>
  <c r="F136" i="14"/>
  <c r="E136" i="14"/>
  <c r="D136" i="14"/>
  <c r="C136" i="14"/>
  <c r="B136" i="14" s="1" a="1"/>
  <c r="B136" i="14" s="1"/>
  <c r="A136" i="14"/>
  <c r="G135" i="14"/>
  <c r="F135" i="14"/>
  <c r="E135" i="14"/>
  <c r="D135" i="14"/>
  <c r="C135" i="14"/>
  <c r="B135" i="14" s="1" a="1"/>
  <c r="B135" i="14" s="1"/>
  <c r="A135" i="14"/>
  <c r="G134" i="14"/>
  <c r="F134" i="14"/>
  <c r="E134" i="14"/>
  <c r="D134" i="14"/>
  <c r="C134" i="14"/>
  <c r="B134" i="14" s="1" a="1"/>
  <c r="B134" i="14" s="1"/>
  <c r="A134" i="14"/>
  <c r="G133" i="14"/>
  <c r="F133" i="14"/>
  <c r="E133" i="14"/>
  <c r="D133" i="14"/>
  <c r="C133" i="14"/>
  <c r="B133" i="14" s="1" a="1"/>
  <c r="B133" i="14" s="1"/>
  <c r="A133" i="14"/>
  <c r="G132" i="14"/>
  <c r="F132" i="14"/>
  <c r="E132" i="14"/>
  <c r="D132" i="14"/>
  <c r="C132" i="14"/>
  <c r="B132" i="14" s="1" a="1"/>
  <c r="B132" i="14" s="1"/>
  <c r="A132" i="14"/>
  <c r="G131" i="14"/>
  <c r="F131" i="14"/>
  <c r="E131" i="14"/>
  <c r="D131" i="14"/>
  <c r="C131" i="14"/>
  <c r="B131" i="14" s="1" a="1"/>
  <c r="B131" i="14" s="1"/>
  <c r="A131" i="14"/>
  <c r="G130" i="14"/>
  <c r="F130" i="14"/>
  <c r="E130" i="14"/>
  <c r="D130" i="14"/>
  <c r="C130" i="14"/>
  <c r="B130" i="14" s="1" a="1"/>
  <c r="B130" i="14" s="1"/>
  <c r="A130" i="14"/>
  <c r="G129" i="14"/>
  <c r="F129" i="14"/>
  <c r="E129" i="14"/>
  <c r="D129" i="14"/>
  <c r="C129" i="14"/>
  <c r="B129" i="14" s="1" a="1"/>
  <c r="B129" i="14" s="1"/>
  <c r="A129" i="14"/>
  <c r="G128" i="14"/>
  <c r="F128" i="14"/>
  <c r="E128" i="14"/>
  <c r="D128" i="14"/>
  <c r="C128" i="14"/>
  <c r="A128" i="14"/>
  <c r="G127" i="14"/>
  <c r="F127" i="14"/>
  <c r="E127" i="14"/>
  <c r="D127" i="14"/>
  <c r="C127" i="14"/>
  <c r="B127" i="14" s="1" a="1"/>
  <c r="B127" i="14" s="1"/>
  <c r="A127" i="14"/>
  <c r="G126" i="14"/>
  <c r="F126" i="14"/>
  <c r="E126" i="14"/>
  <c r="D126" i="14"/>
  <c r="C126" i="14"/>
  <c r="A126" i="14"/>
  <c r="G125" i="14"/>
  <c r="F125" i="14"/>
  <c r="E125" i="14"/>
  <c r="D125" i="14"/>
  <c r="C125" i="14"/>
  <c r="A125" i="14"/>
  <c r="G124" i="14"/>
  <c r="F124" i="14"/>
  <c r="E124" i="14"/>
  <c r="D124" i="14"/>
  <c r="C124" i="14"/>
  <c r="A124" i="14"/>
  <c r="G123" i="14"/>
  <c r="F123" i="14"/>
  <c r="E123" i="14"/>
  <c r="D123" i="14"/>
  <c r="C123" i="14"/>
  <c r="A123" i="14"/>
  <c r="G122" i="14"/>
  <c r="F122" i="14"/>
  <c r="E122" i="14"/>
  <c r="D122" i="14"/>
  <c r="C122" i="14"/>
  <c r="A122" i="14"/>
  <c r="G121" i="14"/>
  <c r="F121" i="14"/>
  <c r="E121" i="14"/>
  <c r="D121" i="14"/>
  <c r="C121" i="14"/>
  <c r="A121" i="14"/>
  <c r="G120" i="14"/>
  <c r="F120" i="14"/>
  <c r="E120" i="14"/>
  <c r="D120" i="14"/>
  <c r="C120" i="14"/>
  <c r="A120" i="14"/>
  <c r="G119" i="14"/>
  <c r="F119" i="14"/>
  <c r="E119" i="14"/>
  <c r="D119" i="14"/>
  <c r="C119" i="14"/>
  <c r="A119" i="14"/>
  <c r="G118" i="14"/>
  <c r="F118" i="14"/>
  <c r="E118" i="14"/>
  <c r="D118" i="14"/>
  <c r="C118" i="14"/>
  <c r="A118" i="14"/>
  <c r="G117" i="14"/>
  <c r="F117" i="14"/>
  <c r="E117" i="14"/>
  <c r="D117" i="14"/>
  <c r="C117" i="14"/>
  <c r="A117" i="14"/>
  <c r="G116" i="14"/>
  <c r="F116" i="14"/>
  <c r="E116" i="14"/>
  <c r="D116" i="14"/>
  <c r="C116" i="14"/>
  <c r="A116" i="14"/>
  <c r="G115" i="14"/>
  <c r="F115" i="14"/>
  <c r="E115" i="14"/>
  <c r="D115" i="14"/>
  <c r="C115" i="14"/>
  <c r="A115" i="14"/>
  <c r="G114" i="14"/>
  <c r="F114" i="14"/>
  <c r="E114" i="14"/>
  <c r="D114" i="14"/>
  <c r="C114" i="14"/>
  <c r="A114" i="14"/>
  <c r="G113" i="14"/>
  <c r="F113" i="14"/>
  <c r="E113" i="14"/>
  <c r="D113" i="14"/>
  <c r="C113" i="14"/>
  <c r="A113" i="14"/>
  <c r="G112" i="14"/>
  <c r="F112" i="14"/>
  <c r="E112" i="14"/>
  <c r="D112" i="14"/>
  <c r="C112" i="14"/>
  <c r="A112" i="14"/>
  <c r="G111" i="14"/>
  <c r="F111" i="14"/>
  <c r="E111" i="14"/>
  <c r="D111" i="14"/>
  <c r="C111" i="14"/>
  <c r="A111" i="14"/>
  <c r="G110" i="14"/>
  <c r="F110" i="14"/>
  <c r="E110" i="14"/>
  <c r="D110" i="14"/>
  <c r="C110" i="14"/>
  <c r="A110" i="14"/>
  <c r="G109" i="14"/>
  <c r="F109" i="14"/>
  <c r="E109" i="14"/>
  <c r="D109" i="14"/>
  <c r="C109" i="14"/>
  <c r="A109" i="14"/>
  <c r="G108" i="14"/>
  <c r="F108" i="14"/>
  <c r="E108" i="14"/>
  <c r="D108" i="14"/>
  <c r="C108" i="14"/>
  <c r="A108" i="14"/>
  <c r="G107" i="14"/>
  <c r="F107" i="14"/>
  <c r="E107" i="14"/>
  <c r="D107" i="14"/>
  <c r="C107" i="14"/>
  <c r="A107" i="14"/>
  <c r="G106" i="14"/>
  <c r="F106" i="14"/>
  <c r="E106" i="14"/>
  <c r="D106" i="14"/>
  <c r="C106" i="14"/>
  <c r="A106" i="14"/>
  <c r="G105" i="14"/>
  <c r="F105" i="14"/>
  <c r="E105" i="14"/>
  <c r="D105" i="14"/>
  <c r="C105" i="14"/>
  <c r="A105" i="14"/>
  <c r="G104" i="14"/>
  <c r="F104" i="14"/>
  <c r="E104" i="14"/>
  <c r="D104" i="14"/>
  <c r="C104" i="14"/>
  <c r="A104" i="14"/>
  <c r="G103" i="14"/>
  <c r="F103" i="14"/>
  <c r="E103" i="14"/>
  <c r="D103" i="14"/>
  <c r="C103" i="14"/>
  <c r="A103" i="14"/>
  <c r="G102" i="14"/>
  <c r="F102" i="14"/>
  <c r="E102" i="14"/>
  <c r="D102" i="14"/>
  <c r="C102" i="14"/>
  <c r="A102" i="14"/>
  <c r="G101" i="14"/>
  <c r="F101" i="14"/>
  <c r="E101" i="14"/>
  <c r="D101" i="14"/>
  <c r="C101" i="14"/>
  <c r="A101" i="14"/>
  <c r="G100" i="14"/>
  <c r="F100" i="14"/>
  <c r="E100" i="14"/>
  <c r="D100" i="14"/>
  <c r="C100" i="14"/>
  <c r="A100" i="14"/>
  <c r="G99" i="14"/>
  <c r="F99" i="14"/>
  <c r="E99" i="14"/>
  <c r="D99" i="14"/>
  <c r="C99" i="14"/>
  <c r="A99" i="14"/>
  <c r="G98" i="14"/>
  <c r="F98" i="14"/>
  <c r="E98" i="14"/>
  <c r="D98" i="14"/>
  <c r="C98" i="14"/>
  <c r="A98" i="14"/>
  <c r="G97" i="14"/>
  <c r="F97" i="14"/>
  <c r="E97" i="14"/>
  <c r="D97" i="14"/>
  <c r="C97" i="14"/>
  <c r="A97" i="14"/>
  <c r="G96" i="14"/>
  <c r="F96" i="14"/>
  <c r="E96" i="14"/>
  <c r="D96" i="14"/>
  <c r="C96" i="14"/>
  <c r="A96" i="14"/>
  <c r="G95" i="14"/>
  <c r="F95" i="14"/>
  <c r="E95" i="14"/>
  <c r="D95" i="14"/>
  <c r="C95" i="14"/>
  <c r="A95" i="14"/>
  <c r="G94" i="14"/>
  <c r="F94" i="14"/>
  <c r="E94" i="14"/>
  <c r="D94" i="14"/>
  <c r="C94" i="14"/>
  <c r="A94" i="14"/>
  <c r="G93" i="14"/>
  <c r="F93" i="14"/>
  <c r="E93" i="14"/>
  <c r="D93" i="14"/>
  <c r="C93" i="14"/>
  <c r="A93" i="14"/>
  <c r="G92" i="14"/>
  <c r="F92" i="14"/>
  <c r="E92" i="14"/>
  <c r="D92" i="14"/>
  <c r="C92" i="14"/>
  <c r="A92" i="14"/>
  <c r="G91" i="14"/>
  <c r="F91" i="14"/>
  <c r="E91" i="14"/>
  <c r="D91" i="14"/>
  <c r="C91" i="14"/>
  <c r="A91" i="14"/>
  <c r="G90" i="14"/>
  <c r="F90" i="14"/>
  <c r="E90" i="14"/>
  <c r="D90" i="14"/>
  <c r="C90" i="14"/>
  <c r="A90" i="14"/>
  <c r="G89" i="14"/>
  <c r="F89" i="14"/>
  <c r="E89" i="14"/>
  <c r="D89" i="14"/>
  <c r="C89" i="14"/>
  <c r="A89" i="14"/>
  <c r="G88" i="14"/>
  <c r="F88" i="14"/>
  <c r="E88" i="14"/>
  <c r="D88" i="14"/>
  <c r="C88" i="14"/>
  <c r="A88" i="14"/>
  <c r="G87" i="14"/>
  <c r="F87" i="14"/>
  <c r="E87" i="14"/>
  <c r="D87" i="14"/>
  <c r="C87" i="14"/>
  <c r="A87" i="14"/>
  <c r="G86" i="14"/>
  <c r="F86" i="14"/>
  <c r="E86" i="14"/>
  <c r="D86" i="14"/>
  <c r="C86" i="14"/>
  <c r="A86" i="14"/>
  <c r="G85" i="14"/>
  <c r="F85" i="14"/>
  <c r="E85" i="14"/>
  <c r="D85" i="14"/>
  <c r="C85" i="14"/>
  <c r="A85" i="14"/>
  <c r="G84" i="14"/>
  <c r="F84" i="14"/>
  <c r="E84" i="14"/>
  <c r="D84" i="14"/>
  <c r="C84" i="14"/>
  <c r="A84" i="14"/>
  <c r="G83" i="14"/>
  <c r="F83" i="14"/>
  <c r="E83" i="14"/>
  <c r="D83" i="14"/>
  <c r="C83" i="14"/>
  <c r="A83" i="14"/>
  <c r="G82" i="14"/>
  <c r="F82" i="14"/>
  <c r="E82" i="14"/>
  <c r="D82" i="14"/>
  <c r="C82" i="14"/>
  <c r="A82" i="14"/>
  <c r="G81" i="14"/>
  <c r="F81" i="14"/>
  <c r="E81" i="14"/>
  <c r="D81" i="14"/>
  <c r="C81" i="14"/>
  <c r="A81" i="14"/>
  <c r="G80" i="14"/>
  <c r="F80" i="14"/>
  <c r="E80" i="14"/>
  <c r="D80" i="14"/>
  <c r="C80" i="14"/>
  <c r="A80" i="14"/>
  <c r="G79" i="14"/>
  <c r="F79" i="14"/>
  <c r="E79" i="14"/>
  <c r="D79" i="14"/>
  <c r="C79" i="14"/>
  <c r="A79" i="14"/>
  <c r="G78" i="14"/>
  <c r="F78" i="14"/>
  <c r="E78" i="14"/>
  <c r="D78" i="14"/>
  <c r="C78" i="14"/>
  <c r="A78" i="14"/>
  <c r="G77" i="14"/>
  <c r="F77" i="14"/>
  <c r="E77" i="14"/>
  <c r="D77" i="14"/>
  <c r="C77" i="14"/>
  <c r="A77" i="14"/>
  <c r="G76" i="14"/>
  <c r="F76" i="14"/>
  <c r="E76" i="14"/>
  <c r="D76" i="14"/>
  <c r="C76" i="14"/>
  <c r="A76" i="14"/>
  <c r="G75" i="14"/>
  <c r="F75" i="14"/>
  <c r="E75" i="14"/>
  <c r="D75" i="14"/>
  <c r="C75" i="14"/>
  <c r="A75" i="14"/>
  <c r="G74" i="14"/>
  <c r="F74" i="14"/>
  <c r="E74" i="14"/>
  <c r="D74" i="14"/>
  <c r="C74" i="14"/>
  <c r="A74" i="14"/>
  <c r="G73" i="14"/>
  <c r="F73" i="14"/>
  <c r="E73" i="14"/>
  <c r="D73" i="14"/>
  <c r="C73" i="14"/>
  <c r="A73" i="14"/>
  <c r="G72" i="14"/>
  <c r="F72" i="14"/>
  <c r="E72" i="14"/>
  <c r="D72" i="14"/>
  <c r="C72" i="14"/>
  <c r="A72" i="14"/>
  <c r="G71" i="14"/>
  <c r="F71" i="14"/>
  <c r="E71" i="14"/>
  <c r="D71" i="14"/>
  <c r="C71" i="14"/>
  <c r="A71" i="14"/>
  <c r="G70" i="14"/>
  <c r="F70" i="14"/>
  <c r="E70" i="14"/>
  <c r="D70" i="14"/>
  <c r="C70" i="14"/>
  <c r="A70" i="14"/>
  <c r="G69" i="14"/>
  <c r="F69" i="14"/>
  <c r="E69" i="14"/>
  <c r="D69" i="14"/>
  <c r="C69" i="14"/>
  <c r="A69" i="14"/>
  <c r="G68" i="14"/>
  <c r="F68" i="14"/>
  <c r="E68" i="14"/>
  <c r="D68" i="14"/>
  <c r="C68" i="14"/>
  <c r="A68" i="14"/>
  <c r="G67" i="14"/>
  <c r="F67" i="14"/>
  <c r="E67" i="14"/>
  <c r="D67" i="14"/>
  <c r="C67" i="14"/>
  <c r="A67" i="14"/>
  <c r="G66" i="14"/>
  <c r="F66" i="14"/>
  <c r="E66" i="14"/>
  <c r="D66" i="14"/>
  <c r="C66" i="14"/>
  <c r="A66" i="14"/>
  <c r="G65" i="14"/>
  <c r="F65" i="14"/>
  <c r="E65" i="14"/>
  <c r="D65" i="14"/>
  <c r="C65" i="14"/>
  <c r="A65" i="14"/>
  <c r="G64" i="14"/>
  <c r="F64" i="14"/>
  <c r="E64" i="14"/>
  <c r="D64" i="14"/>
  <c r="C64" i="14"/>
  <c r="A64" i="14"/>
  <c r="G63" i="14"/>
  <c r="F63" i="14"/>
  <c r="E63" i="14"/>
  <c r="D63" i="14"/>
  <c r="C63" i="14"/>
  <c r="A63" i="14"/>
  <c r="G62" i="14"/>
  <c r="F62" i="14"/>
  <c r="E62" i="14"/>
  <c r="D62" i="14"/>
  <c r="C62" i="14"/>
  <c r="A62" i="14"/>
  <c r="G61" i="14"/>
  <c r="F61" i="14"/>
  <c r="E61" i="14"/>
  <c r="D61" i="14"/>
  <c r="C61" i="14"/>
  <c r="A61" i="14"/>
  <c r="G60" i="14"/>
  <c r="F60" i="14"/>
  <c r="E60" i="14"/>
  <c r="D60" i="14"/>
  <c r="C60" i="14"/>
  <c r="A60" i="14"/>
  <c r="G59" i="14"/>
  <c r="F59" i="14"/>
  <c r="E59" i="14"/>
  <c r="D59" i="14"/>
  <c r="C59" i="14"/>
  <c r="A59" i="14"/>
  <c r="G58" i="14"/>
  <c r="F58" i="14"/>
  <c r="E58" i="14"/>
  <c r="D58" i="14"/>
  <c r="C58" i="14"/>
  <c r="A58" i="14"/>
  <c r="G57" i="14"/>
  <c r="F57" i="14"/>
  <c r="E57" i="14"/>
  <c r="D57" i="14"/>
  <c r="C57" i="14"/>
  <c r="A57" i="14"/>
  <c r="G56" i="14"/>
  <c r="F56" i="14"/>
  <c r="E56" i="14"/>
  <c r="D56" i="14"/>
  <c r="C56" i="14"/>
  <c r="A56" i="14"/>
  <c r="G55" i="14"/>
  <c r="F55" i="14"/>
  <c r="E55" i="14"/>
  <c r="D55" i="14"/>
  <c r="C55" i="14"/>
  <c r="A55" i="14"/>
  <c r="G54" i="14"/>
  <c r="F54" i="14"/>
  <c r="E54" i="14"/>
  <c r="D54" i="14"/>
  <c r="C54" i="14"/>
  <c r="A54" i="14"/>
  <c r="G53" i="14"/>
  <c r="F53" i="14"/>
  <c r="E53" i="14"/>
  <c r="D53" i="14"/>
  <c r="C53" i="14"/>
  <c r="A53" i="14"/>
  <c r="G52" i="14"/>
  <c r="F52" i="14"/>
  <c r="E52" i="14"/>
  <c r="D52" i="14"/>
  <c r="C52" i="14"/>
  <c r="A52" i="14"/>
  <c r="G51" i="14"/>
  <c r="F51" i="14"/>
  <c r="E51" i="14"/>
  <c r="D51" i="14"/>
  <c r="C51" i="14"/>
  <c r="A51" i="14"/>
  <c r="G50" i="14"/>
  <c r="F50" i="14"/>
  <c r="E50" i="14"/>
  <c r="D50" i="14"/>
  <c r="C50" i="14"/>
  <c r="A50" i="14"/>
  <c r="G49" i="14"/>
  <c r="F49" i="14"/>
  <c r="E49" i="14"/>
  <c r="D49" i="14"/>
  <c r="C49" i="14"/>
  <c r="A49" i="14"/>
  <c r="G48" i="14"/>
  <c r="F48" i="14"/>
  <c r="E48" i="14"/>
  <c r="D48" i="14"/>
  <c r="C48" i="14"/>
  <c r="A48" i="14"/>
  <c r="G47" i="14"/>
  <c r="F47" i="14"/>
  <c r="E47" i="14"/>
  <c r="D47" i="14"/>
  <c r="C47" i="14"/>
  <c r="A47" i="14"/>
  <c r="G46" i="14"/>
  <c r="F46" i="14"/>
  <c r="E46" i="14"/>
  <c r="D46" i="14"/>
  <c r="C46" i="14"/>
  <c r="A46" i="14"/>
  <c r="G45" i="14"/>
  <c r="F45" i="14"/>
  <c r="E45" i="14"/>
  <c r="D45" i="14"/>
  <c r="C45" i="14"/>
  <c r="A45" i="14"/>
  <c r="G44" i="14"/>
  <c r="F44" i="14"/>
  <c r="E44" i="14"/>
  <c r="D44" i="14"/>
  <c r="C44" i="14"/>
  <c r="A44" i="14"/>
  <c r="G43" i="14"/>
  <c r="F43" i="14"/>
  <c r="E43" i="14"/>
  <c r="D43" i="14"/>
  <c r="C43" i="14"/>
  <c r="A43" i="14"/>
  <c r="G42" i="14"/>
  <c r="F42" i="14"/>
  <c r="E42" i="14"/>
  <c r="D42" i="14"/>
  <c r="C42" i="14"/>
  <c r="A42" i="14"/>
  <c r="G41" i="14"/>
  <c r="F41" i="14"/>
  <c r="E41" i="14"/>
  <c r="D41" i="14"/>
  <c r="C41" i="14"/>
  <c r="A41" i="14"/>
  <c r="G40" i="14"/>
  <c r="F40" i="14"/>
  <c r="E40" i="14"/>
  <c r="D40" i="14"/>
  <c r="C40" i="14"/>
  <c r="A40" i="14"/>
  <c r="G39" i="14"/>
  <c r="F39" i="14"/>
  <c r="E39" i="14"/>
  <c r="D39" i="14"/>
  <c r="C39" i="14"/>
  <c r="A39" i="14"/>
  <c r="G38" i="14"/>
  <c r="F38" i="14"/>
  <c r="E38" i="14"/>
  <c r="D38" i="14"/>
  <c r="C38" i="14"/>
  <c r="A38" i="14"/>
  <c r="G37" i="14"/>
  <c r="F37" i="14"/>
  <c r="E37" i="14"/>
  <c r="D37" i="14"/>
  <c r="C37" i="14"/>
  <c r="A37" i="14"/>
  <c r="G36" i="14"/>
  <c r="F36" i="14"/>
  <c r="E36" i="14"/>
  <c r="D36" i="14"/>
  <c r="C36" i="14"/>
  <c r="A36" i="14"/>
  <c r="G35" i="14"/>
  <c r="F35" i="14"/>
  <c r="E35" i="14"/>
  <c r="D35" i="14"/>
  <c r="C35" i="14"/>
  <c r="A35" i="14"/>
  <c r="G34" i="14"/>
  <c r="F34" i="14"/>
  <c r="E34" i="14"/>
  <c r="D34" i="14"/>
  <c r="C34" i="14"/>
  <c r="A34" i="14"/>
  <c r="G33" i="14"/>
  <c r="F33" i="14"/>
  <c r="E33" i="14"/>
  <c r="D33" i="14"/>
  <c r="C33" i="14"/>
  <c r="A33" i="14"/>
  <c r="G32" i="14"/>
  <c r="F32" i="14"/>
  <c r="E32" i="14"/>
  <c r="D32" i="14"/>
  <c r="C32" i="14"/>
  <c r="A32" i="14"/>
  <c r="G31" i="14"/>
  <c r="F31" i="14"/>
  <c r="E31" i="14"/>
  <c r="D31" i="14"/>
  <c r="C31" i="14"/>
  <c r="A31" i="14"/>
  <c r="G30" i="14"/>
  <c r="F30" i="14"/>
  <c r="E30" i="14"/>
  <c r="D30" i="14"/>
  <c r="C30" i="14"/>
  <c r="A30" i="14"/>
  <c r="G29" i="14"/>
  <c r="F29" i="14"/>
  <c r="E29" i="14"/>
  <c r="D29" i="14"/>
  <c r="C29" i="14"/>
  <c r="A29" i="14"/>
  <c r="G28" i="14"/>
  <c r="F28" i="14"/>
  <c r="E28" i="14"/>
  <c r="D28" i="14"/>
  <c r="C28" i="14"/>
  <c r="A28" i="14"/>
  <c r="G27" i="14"/>
  <c r="F27" i="14"/>
  <c r="E27" i="14"/>
  <c r="D27" i="14"/>
  <c r="C27" i="14"/>
  <c r="A27" i="14"/>
  <c r="G26" i="14"/>
  <c r="F26" i="14"/>
  <c r="E26" i="14"/>
  <c r="D26" i="14"/>
  <c r="C26" i="14"/>
  <c r="A26" i="14"/>
  <c r="G25" i="14"/>
  <c r="F25" i="14"/>
  <c r="E25" i="14"/>
  <c r="D25" i="14"/>
  <c r="C25" i="14"/>
  <c r="A25" i="14"/>
  <c r="G24" i="14"/>
  <c r="F24" i="14"/>
  <c r="E24" i="14"/>
  <c r="D24" i="14"/>
  <c r="C24" i="14"/>
  <c r="A24" i="14"/>
  <c r="G23" i="14"/>
  <c r="F23" i="14"/>
  <c r="E23" i="14"/>
  <c r="D23" i="14"/>
  <c r="C23" i="14"/>
  <c r="A23" i="14"/>
  <c r="G22" i="14"/>
  <c r="F22" i="14"/>
  <c r="E22" i="14"/>
  <c r="D22" i="14"/>
  <c r="C22" i="14"/>
  <c r="A22" i="14"/>
  <c r="G21" i="14"/>
  <c r="F21" i="14"/>
  <c r="E21" i="14"/>
  <c r="D21" i="14"/>
  <c r="C21" i="14"/>
  <c r="A21" i="14"/>
  <c r="G20" i="14"/>
  <c r="F20" i="14"/>
  <c r="E20" i="14"/>
  <c r="D20" i="14"/>
  <c r="C20" i="14"/>
  <c r="A20" i="14"/>
  <c r="G19" i="14"/>
  <c r="F19" i="14"/>
  <c r="E19" i="14"/>
  <c r="D19" i="14"/>
  <c r="C19" i="14"/>
  <c r="A19" i="14"/>
  <c r="G18" i="14"/>
  <c r="F18" i="14"/>
  <c r="E18" i="14"/>
  <c r="D18" i="14"/>
  <c r="C18" i="14"/>
  <c r="A18" i="14"/>
  <c r="G17" i="14"/>
  <c r="F17" i="14"/>
  <c r="E17" i="14"/>
  <c r="D17" i="14"/>
  <c r="C17" i="14"/>
  <c r="A17" i="14"/>
  <c r="G16" i="14"/>
  <c r="F16" i="14"/>
  <c r="E16" i="14"/>
  <c r="D16" i="14"/>
  <c r="C16" i="14"/>
  <c r="A16" i="14"/>
  <c r="G15" i="14"/>
  <c r="F15" i="14"/>
  <c r="E15" i="14"/>
  <c r="D15" i="14"/>
  <c r="C15" i="14"/>
  <c r="A15" i="14"/>
  <c r="G14" i="14"/>
  <c r="F14" i="14"/>
  <c r="E14" i="14"/>
  <c r="D14" i="14"/>
  <c r="C14" i="14"/>
  <c r="A14" i="14"/>
  <c r="G13" i="14"/>
  <c r="F13" i="14"/>
  <c r="E13" i="14"/>
  <c r="D13" i="14"/>
  <c r="C13" i="14"/>
  <c r="A13" i="14"/>
  <c r="G12" i="14"/>
  <c r="F12" i="14"/>
  <c r="E12" i="14"/>
  <c r="D12" i="14"/>
  <c r="C12" i="14"/>
  <c r="A12" i="14"/>
  <c r="G11" i="14"/>
  <c r="F11" i="14"/>
  <c r="E11" i="14"/>
  <c r="D11" i="14"/>
  <c r="C11" i="14"/>
  <c r="A11" i="14"/>
  <c r="G10" i="14"/>
  <c r="F10" i="14"/>
  <c r="E10" i="14"/>
  <c r="D10" i="14"/>
  <c r="C10" i="14"/>
  <c r="A10" i="14"/>
  <c r="G9" i="14"/>
  <c r="F9" i="14"/>
  <c r="E9" i="14"/>
  <c r="D9" i="14"/>
  <c r="C9" i="14"/>
  <c r="A9" i="14"/>
  <c r="G8" i="14"/>
  <c r="F8" i="14"/>
  <c r="E8" i="14"/>
  <c r="D8" i="14"/>
  <c r="C8" i="14"/>
  <c r="A8" i="14"/>
  <c r="G7" i="14"/>
  <c r="F7" i="14"/>
  <c r="E7" i="14"/>
  <c r="D7" i="14"/>
  <c r="C7" i="14"/>
  <c r="A7" i="14"/>
  <c r="G6" i="14"/>
  <c r="F6" i="14"/>
  <c r="E6" i="14"/>
  <c r="D6" i="14"/>
  <c r="C6" i="14"/>
  <c r="A6" i="14"/>
  <c r="G5" i="14"/>
  <c r="F5" i="14"/>
  <c r="E5" i="14"/>
  <c r="D5" i="14"/>
  <c r="C5" i="14"/>
  <c r="A5" i="14"/>
  <c r="G4" i="14"/>
  <c r="F4" i="14"/>
  <c r="E4" i="14"/>
  <c r="D4" i="14"/>
  <c r="C4" i="14"/>
  <c r="A4" i="14"/>
  <c r="G3" i="14"/>
  <c r="F3" i="14"/>
  <c r="E3" i="14"/>
  <c r="D3" i="14"/>
  <c r="C3" i="14"/>
  <c r="A3" i="14"/>
  <c r="G2" i="14"/>
  <c r="F2" i="14"/>
  <c r="E2" i="14"/>
  <c r="D2" i="14"/>
  <c r="C2" i="14"/>
  <c r="A2" i="14"/>
  <c r="X443" i="1" l="1"/>
  <c r="W443" i="1"/>
  <c r="W338" i="1"/>
  <c r="X338" i="1"/>
  <c r="X567" i="1"/>
  <c r="W567" i="1"/>
  <c r="W580" i="1"/>
  <c r="X580" i="1"/>
  <c r="X549" i="1"/>
  <c r="W549" i="1"/>
  <c r="W111" i="1"/>
  <c r="X111" i="1"/>
  <c r="X305" i="1"/>
  <c r="W305" i="1"/>
  <c r="W292" i="1"/>
  <c r="X292" i="1"/>
  <c r="X765" i="1"/>
  <c r="W765" i="1"/>
  <c r="W258" i="1"/>
  <c r="X258" i="1"/>
  <c r="X123" i="1"/>
  <c r="W123" i="1"/>
  <c r="X766" i="1"/>
  <c r="W766" i="1"/>
  <c r="W514" i="1"/>
  <c r="X514" i="1"/>
  <c r="X501" i="1"/>
  <c r="W501" i="1"/>
  <c r="X589" i="1"/>
  <c r="W589" i="1"/>
  <c r="W634" i="1"/>
  <c r="X634" i="1"/>
  <c r="X211" i="1"/>
  <c r="W211" i="1"/>
  <c r="X690" i="1"/>
  <c r="W690" i="1"/>
  <c r="W729" i="1"/>
  <c r="X729" i="1"/>
  <c r="W422" i="1"/>
  <c r="X422" i="1"/>
  <c r="X192" i="1"/>
  <c r="W192" i="1"/>
  <c r="W656" i="1"/>
  <c r="X656" i="1"/>
  <c r="X316" i="1"/>
  <c r="W316" i="1"/>
  <c r="W734" i="1"/>
  <c r="X734" i="1"/>
  <c r="X635" i="1"/>
  <c r="W635" i="1"/>
  <c r="X227" i="1"/>
  <c r="W227" i="1"/>
  <c r="W244" i="1"/>
  <c r="X244" i="1"/>
  <c r="X378" i="1"/>
  <c r="W378" i="1"/>
  <c r="X700" i="1"/>
  <c r="W700" i="1"/>
  <c r="X756" i="1"/>
  <c r="W756" i="1"/>
  <c r="X679" i="1"/>
  <c r="W679" i="1"/>
  <c r="X523" i="1"/>
  <c r="W523" i="1"/>
  <c r="X657" i="1"/>
  <c r="W657" i="1"/>
  <c r="X54" i="1"/>
  <c r="W54" i="1"/>
  <c r="X122" i="1"/>
  <c r="W122" i="1"/>
  <c r="X236" i="1"/>
  <c r="W236" i="1"/>
  <c r="X435" i="1"/>
  <c r="W435" i="1"/>
  <c r="W101" i="1"/>
  <c r="X101" i="1"/>
  <c r="X703" i="1"/>
  <c r="W703" i="1"/>
  <c r="W327" i="1"/>
  <c r="X327" i="1"/>
  <c r="X369" i="1"/>
  <c r="W369" i="1"/>
  <c r="X678" i="1"/>
  <c r="W678" i="1"/>
  <c r="X545" i="1"/>
  <c r="W545" i="1"/>
  <c r="X357" i="1"/>
  <c r="W357" i="1"/>
  <c r="W733" i="1"/>
  <c r="X633" i="1"/>
  <c r="W633" i="1"/>
  <c r="X665" i="1"/>
  <c r="W665" i="1"/>
  <c r="X324" i="1"/>
  <c r="W324" i="1"/>
  <c r="X303" i="1"/>
  <c r="W303" i="1"/>
  <c r="W426" i="1"/>
  <c r="X426" i="1"/>
  <c r="X437" i="1"/>
  <c r="W437" i="1"/>
  <c r="W145" i="1"/>
  <c r="X145" i="1"/>
  <c r="X536" i="1"/>
  <c r="W536" i="1"/>
  <c r="X554" i="1"/>
  <c r="W554" i="1"/>
  <c r="X209" i="1"/>
  <c r="W209" i="1"/>
  <c r="W22" i="1"/>
  <c r="X22" i="1"/>
  <c r="X225" i="1"/>
  <c r="W225" i="1"/>
  <c r="X677" i="1"/>
  <c r="W677" i="1"/>
  <c r="W558" i="1"/>
  <c r="X558" i="1"/>
  <c r="W489" i="1"/>
  <c r="X489" i="1"/>
  <c r="W214" i="1"/>
  <c r="X214" i="1"/>
  <c r="X347" i="1"/>
  <c r="W347" i="1"/>
  <c r="X712" i="1"/>
  <c r="W712" i="1"/>
  <c r="W35" i="1"/>
  <c r="X35" i="1"/>
  <c r="X611" i="1"/>
  <c r="W611" i="1"/>
  <c r="W590" i="1"/>
  <c r="X590" i="1"/>
  <c r="X415" i="1"/>
  <c r="W415" i="1"/>
  <c r="W261" i="1"/>
  <c r="X261" i="1"/>
  <c r="X249" i="1"/>
  <c r="W249" i="1"/>
  <c r="X668" i="1"/>
  <c r="W668" i="1"/>
  <c r="W555" i="1"/>
  <c r="X555" i="1"/>
  <c r="X377" i="1"/>
  <c r="W377" i="1"/>
  <c r="X167" i="1"/>
  <c r="W167" i="1"/>
  <c r="X76" i="1"/>
  <c r="W76" i="1"/>
  <c r="X743" i="1"/>
  <c r="W743" i="1"/>
  <c r="W204" i="1"/>
  <c r="X204" i="1"/>
  <c r="W376" i="1"/>
  <c r="X376" i="1"/>
  <c r="W739" i="1"/>
  <c r="X739" i="1"/>
  <c r="W621" i="1"/>
  <c r="X621" i="1"/>
  <c r="W486" i="1"/>
  <c r="X486" i="1"/>
  <c r="X786" i="1"/>
  <c r="W786" i="1"/>
  <c r="X515" i="1"/>
  <c r="W515" i="1"/>
  <c r="W732" i="1"/>
  <c r="X732" i="1"/>
  <c r="W380" i="1"/>
  <c r="X380" i="1"/>
  <c r="W480" i="1"/>
  <c r="X480" i="1"/>
  <c r="W544" i="1"/>
  <c r="X544" i="1"/>
  <c r="X737" i="1"/>
  <c r="W737" i="1"/>
  <c r="W402" i="1"/>
  <c r="X402" i="1"/>
  <c r="X641" i="1"/>
  <c r="W641" i="1"/>
  <c r="W282" i="1"/>
  <c r="X282" i="1"/>
  <c r="W337" i="1"/>
  <c r="X337" i="1"/>
  <c r="W764" i="1"/>
  <c r="X764" i="1"/>
  <c r="W453" i="1"/>
  <c r="X453" i="1"/>
  <c r="X58" i="1"/>
  <c r="W58" i="1"/>
  <c r="X309" i="1"/>
  <c r="W309" i="1"/>
  <c r="X278" i="1"/>
  <c r="W278" i="1"/>
  <c r="X81" i="1"/>
  <c r="W81" i="1"/>
  <c r="X752" i="1"/>
  <c r="W752" i="1"/>
  <c r="X345" i="1"/>
  <c r="W345" i="1"/>
  <c r="X467" i="1"/>
  <c r="W467" i="1"/>
  <c r="X385" i="1"/>
  <c r="W385" i="1"/>
  <c r="X383" i="1"/>
  <c r="W383" i="1"/>
  <c r="X738" i="1"/>
  <c r="W738" i="1"/>
  <c r="X90" i="1"/>
  <c r="W90" i="1"/>
  <c r="W359" i="1"/>
  <c r="X359" i="1"/>
  <c r="W546" i="1"/>
  <c r="X546" i="1"/>
  <c r="X459" i="1"/>
  <c r="W459" i="1"/>
  <c r="X234" i="1"/>
  <c r="W234" i="1"/>
  <c r="X468" i="1"/>
  <c r="W468" i="1"/>
  <c r="X273" i="1"/>
  <c r="W273" i="1"/>
  <c r="X532" i="1"/>
  <c r="W532" i="1"/>
  <c r="W321" i="1"/>
  <c r="X321" i="1"/>
  <c r="W661" i="1"/>
  <c r="X661" i="1"/>
  <c r="X442" i="1"/>
  <c r="W442" i="1"/>
  <c r="W186" i="1"/>
  <c r="X186" i="1"/>
  <c r="X146" i="1"/>
  <c r="W146" i="1"/>
  <c r="X692" i="1"/>
  <c r="W692" i="1"/>
  <c r="X543" i="1"/>
  <c r="W543" i="1"/>
  <c r="X705" i="1"/>
  <c r="W705" i="1"/>
  <c r="X519" i="1"/>
  <c r="W519" i="1"/>
  <c r="X520" i="1"/>
  <c r="W520" i="1"/>
  <c r="W640" i="1"/>
  <c r="X640" i="1"/>
  <c r="X512" i="1"/>
  <c r="W512" i="1"/>
  <c r="W552" i="1"/>
  <c r="X552" i="1"/>
  <c r="X560" i="1"/>
  <c r="W560" i="1"/>
  <c r="X362" i="1"/>
  <c r="W362" i="1"/>
  <c r="X740" i="1"/>
  <c r="W740" i="1"/>
  <c r="X653" i="1"/>
  <c r="W653" i="1"/>
  <c r="W102" i="1"/>
  <c r="X102" i="1"/>
  <c r="X620" i="1"/>
  <c r="W620" i="1"/>
  <c r="X585" i="1"/>
  <c r="W585" i="1"/>
  <c r="X605" i="1"/>
  <c r="W605" i="1"/>
  <c r="X516" i="1"/>
  <c r="W516" i="1"/>
  <c r="X270" i="1"/>
  <c r="W270" i="1"/>
  <c r="W694" i="1"/>
  <c r="X694" i="1"/>
  <c r="W398" i="1"/>
  <c r="X398" i="1"/>
  <c r="X308" i="1"/>
  <c r="W308" i="1"/>
  <c r="X317" i="1"/>
  <c r="W317" i="1"/>
  <c r="X490" i="1"/>
  <c r="W490" i="1"/>
  <c r="X564" i="1"/>
  <c r="W564" i="1"/>
  <c r="W654" i="1"/>
  <c r="X654" i="1"/>
  <c r="W704" i="1"/>
  <c r="X704" i="1"/>
  <c r="W185" i="1"/>
  <c r="X185" i="1"/>
  <c r="X301" i="1"/>
  <c r="W301" i="1"/>
  <c r="X727" i="1"/>
  <c r="W727" i="1"/>
  <c r="X407" i="1"/>
  <c r="W407" i="1"/>
  <c r="X750" i="1"/>
  <c r="W750" i="1"/>
  <c r="X491" i="1"/>
  <c r="W491" i="1"/>
  <c r="X719" i="1"/>
  <c r="W719" i="1"/>
  <c r="W37" i="1"/>
  <c r="X37" i="1"/>
  <c r="W687" i="1"/>
  <c r="X687" i="1"/>
  <c r="W697" i="1"/>
  <c r="X697" i="1"/>
  <c r="X609" i="1"/>
  <c r="W609" i="1"/>
  <c r="X275" i="1"/>
  <c r="W275" i="1"/>
  <c r="W252" i="1"/>
  <c r="X252" i="1"/>
  <c r="W629" i="1"/>
  <c r="X629" i="1"/>
  <c r="X645" i="1"/>
  <c r="W645" i="1"/>
  <c r="X759" i="1"/>
  <c r="W759" i="1"/>
  <c r="X613" i="1"/>
  <c r="W613" i="1"/>
  <c r="X164" i="1"/>
  <c r="W164" i="1"/>
  <c r="X191" i="1"/>
  <c r="W191" i="1"/>
  <c r="W541" i="1"/>
  <c r="X541" i="1"/>
  <c r="X745" i="1"/>
  <c r="W745" i="1"/>
  <c r="W588" i="1"/>
  <c r="X588" i="1"/>
  <c r="X566" i="1"/>
  <c r="W566" i="1"/>
  <c r="W556" i="1"/>
  <c r="X556" i="1"/>
  <c r="X599" i="1"/>
  <c r="W599" i="1"/>
  <c r="W595" i="1"/>
  <c r="X595" i="1"/>
  <c r="X673" i="1"/>
  <c r="W673" i="1"/>
  <c r="X647" i="1"/>
  <c r="W647" i="1"/>
  <c r="W436" i="1"/>
  <c r="X436" i="1"/>
  <c r="X253" i="1"/>
  <c r="W253" i="1"/>
  <c r="X606" i="1"/>
  <c r="W606" i="1"/>
  <c r="W477" i="1"/>
  <c r="X477" i="1"/>
  <c r="X424" i="1"/>
  <c r="W424" i="1"/>
  <c r="X178" i="1"/>
  <c r="W178" i="1"/>
  <c r="W625" i="1"/>
  <c r="X625" i="1"/>
  <c r="X200" i="1"/>
  <c r="W200" i="1"/>
  <c r="X256" i="1"/>
  <c r="W256" i="1"/>
  <c r="X666" i="1"/>
  <c r="W666" i="1"/>
  <c r="W691" i="1"/>
  <c r="X691" i="1"/>
  <c r="X119" i="1"/>
  <c r="W119" i="1"/>
  <c r="X112" i="1"/>
  <c r="W112" i="1"/>
  <c r="X286" i="1"/>
  <c r="W286" i="1"/>
  <c r="X499" i="1"/>
  <c r="W499" i="1"/>
  <c r="X753" i="1"/>
  <c r="W753" i="1"/>
  <c r="W454" i="1"/>
  <c r="X454" i="1"/>
  <c r="W366" i="1"/>
  <c r="X366" i="1"/>
  <c r="X432" i="1"/>
  <c r="W432" i="1"/>
  <c r="X33" i="1"/>
  <c r="W33" i="1"/>
  <c r="W522" i="1"/>
  <c r="X522" i="1"/>
  <c r="X388" i="1"/>
  <c r="W388" i="1"/>
  <c r="X760" i="1"/>
  <c r="W760" i="1"/>
  <c r="X121" i="1"/>
  <c r="W121" i="1"/>
  <c r="W478" i="1"/>
  <c r="X478" i="1"/>
  <c r="X676" i="1"/>
  <c r="W676" i="1"/>
  <c r="W576" i="1"/>
  <c r="X576" i="1"/>
  <c r="W203" i="1"/>
  <c r="X203" i="1"/>
  <c r="X331" i="1"/>
  <c r="W331" i="1"/>
  <c r="X274" i="1"/>
  <c r="W274" i="1"/>
  <c r="X343" i="1"/>
  <c r="W343" i="1"/>
  <c r="W735" i="1"/>
  <c r="X735" i="1"/>
  <c r="X384" i="1"/>
  <c r="W384" i="1"/>
  <c r="W717" i="1"/>
  <c r="X717" i="1"/>
  <c r="X182" i="1"/>
  <c r="W182" i="1"/>
  <c r="W414" i="1"/>
  <c r="X414" i="1"/>
  <c r="X346" i="1"/>
  <c r="W346" i="1"/>
  <c r="X524" i="1"/>
  <c r="W524" i="1"/>
  <c r="X269" i="1"/>
  <c r="W269" i="1"/>
  <c r="X447" i="1"/>
  <c r="W447" i="1"/>
  <c r="X212" i="1"/>
  <c r="W212" i="1"/>
  <c r="X518" i="1"/>
  <c r="W518" i="1"/>
  <c r="W293" i="1"/>
  <c r="X293" i="1"/>
  <c r="W772" i="1"/>
  <c r="X772" i="1"/>
  <c r="W651" i="1"/>
  <c r="X651" i="1"/>
  <c r="X672" i="1"/>
  <c r="W672" i="1"/>
  <c r="X251" i="1"/>
  <c r="W251" i="1"/>
  <c r="X159" i="1"/>
  <c r="W159" i="1"/>
  <c r="X777" i="1"/>
  <c r="W777" i="1"/>
  <c r="X277" i="1"/>
  <c r="W277" i="1"/>
  <c r="X392" i="1"/>
  <c r="W392" i="1"/>
  <c r="X648" i="1"/>
  <c r="W648" i="1"/>
  <c r="X529" i="1"/>
  <c r="W529" i="1"/>
  <c r="W476" i="1"/>
  <c r="X476" i="1"/>
  <c r="W771" i="1"/>
  <c r="X771" i="1"/>
  <c r="X397" i="1"/>
  <c r="W397" i="1"/>
  <c r="X495" i="1"/>
  <c r="W495" i="1"/>
  <c r="W507" i="1"/>
  <c r="X507" i="1"/>
  <c r="X405" i="1"/>
  <c r="W405" i="1"/>
  <c r="X785" i="1"/>
  <c r="W785" i="1"/>
  <c r="X696" i="1"/>
  <c r="W696" i="1"/>
  <c r="X550" i="1"/>
  <c r="W550" i="1"/>
  <c r="X322" i="1"/>
  <c r="W322" i="1"/>
  <c r="W420" i="1"/>
  <c r="X420" i="1"/>
  <c r="X528" i="1"/>
  <c r="W528" i="1"/>
  <c r="X208" i="1"/>
  <c r="W208" i="1"/>
  <c r="X675" i="1"/>
  <c r="W675" i="1"/>
  <c r="W720" i="1"/>
  <c r="X720" i="1"/>
  <c r="W511" i="1"/>
  <c r="X511" i="1"/>
  <c r="X205" i="1"/>
  <c r="W205" i="1"/>
  <c r="X623" i="1"/>
  <c r="W623" i="1"/>
  <c r="X754" i="1"/>
  <c r="W754" i="1"/>
  <c r="X358" i="1"/>
  <c r="W358" i="1"/>
  <c r="X562" i="1"/>
  <c r="W562" i="1"/>
  <c r="X411" i="1"/>
  <c r="W411" i="1"/>
  <c r="X513" i="1"/>
  <c r="W513" i="1"/>
  <c r="X533" i="1"/>
  <c r="W533" i="1"/>
  <c r="W551" i="1"/>
  <c r="X551" i="1"/>
  <c r="X715" i="1"/>
  <c r="W715" i="1"/>
  <c r="W594" i="1"/>
  <c r="X594" i="1"/>
  <c r="X521" i="1"/>
  <c r="W521" i="1"/>
  <c r="X561" i="1"/>
  <c r="W561" i="1"/>
  <c r="X441" i="1"/>
  <c r="W441" i="1"/>
  <c r="X254" i="1"/>
  <c r="W254" i="1"/>
  <c r="X77" i="1"/>
  <c r="W77" i="1"/>
  <c r="X736" i="1"/>
  <c r="W736" i="1"/>
  <c r="X601" i="1"/>
  <c r="W601" i="1"/>
  <c r="X271" i="1"/>
  <c r="W271" i="1"/>
  <c r="W213" i="1"/>
  <c r="X213" i="1"/>
  <c r="W455" i="1"/>
  <c r="X455" i="1"/>
  <c r="X364" i="1"/>
  <c r="W364" i="1"/>
  <c r="X342" i="1"/>
  <c r="W342" i="1"/>
  <c r="W616" i="1"/>
  <c r="X616" i="1"/>
  <c r="X667" i="1"/>
  <c r="W667" i="1"/>
  <c r="X591" i="1"/>
  <c r="W591" i="1"/>
  <c r="W713" i="1"/>
  <c r="X713" i="1"/>
  <c r="W742" i="1"/>
  <c r="X742" i="1"/>
  <c r="X494" i="1"/>
  <c r="W494" i="1"/>
  <c r="X610" i="1"/>
  <c r="W610" i="1"/>
  <c r="W542" i="1"/>
  <c r="X542" i="1"/>
  <c r="W260" i="1"/>
  <c r="X260" i="1"/>
  <c r="X257" i="1"/>
  <c r="W257" i="1"/>
  <c r="W596" i="1"/>
  <c r="X596" i="1"/>
  <c r="X339" i="1"/>
  <c r="W339" i="1"/>
  <c r="X587" i="1"/>
  <c r="W587" i="1"/>
  <c r="W390" i="1"/>
  <c r="X390" i="1"/>
  <c r="X473" i="1"/>
  <c r="W473" i="1"/>
  <c r="X230" i="1"/>
  <c r="W230" i="1"/>
  <c r="X449" i="1"/>
  <c r="W449" i="1"/>
  <c r="W36" i="1"/>
  <c r="X36" i="1"/>
  <c r="X368" i="1"/>
  <c r="W368" i="1"/>
  <c r="W356" i="1"/>
  <c r="X356" i="1"/>
  <c r="X622" i="1"/>
  <c r="W622" i="1"/>
  <c r="X652" i="1"/>
  <c r="W652" i="1"/>
  <c r="X352" i="1"/>
  <c r="W352" i="1"/>
  <c r="X55" i="1"/>
  <c r="W55" i="1"/>
  <c r="X583" i="1"/>
  <c r="W583" i="1"/>
  <c r="X718" i="1"/>
  <c r="W718" i="1"/>
  <c r="X386" i="1"/>
  <c r="W386" i="1"/>
  <c r="X298" i="1"/>
  <c r="W298" i="1"/>
  <c r="W502" i="1"/>
  <c r="X502" i="1"/>
  <c r="X639" i="1"/>
  <c r="W639" i="1"/>
  <c r="X741" i="1"/>
  <c r="W741" i="1"/>
  <c r="W166" i="1"/>
  <c r="X166" i="1"/>
  <c r="X763" i="1"/>
  <c r="W763" i="1"/>
  <c r="X207" i="1"/>
  <c r="W207" i="1"/>
  <c r="W508" i="1"/>
  <c r="X508" i="1"/>
  <c r="X575" i="1"/>
  <c r="W575" i="1"/>
  <c r="X517" i="1"/>
  <c r="W517" i="1"/>
  <c r="X431" i="1"/>
  <c r="W431" i="1"/>
  <c r="W500" i="1"/>
  <c r="X500" i="1"/>
  <c r="X670" i="1"/>
  <c r="W670" i="1"/>
  <c r="W484" i="1"/>
  <c r="X484" i="1"/>
  <c r="X598" i="1"/>
  <c r="W598" i="1"/>
  <c r="W783" i="1"/>
  <c r="X783" i="1"/>
  <c r="X535" i="1"/>
  <c r="W535" i="1"/>
  <c r="W695" i="1"/>
  <c r="X695" i="1"/>
  <c r="X463" i="1"/>
  <c r="W463" i="1"/>
  <c r="X168" i="1"/>
  <c r="W168" i="1"/>
  <c r="W475" i="1"/>
  <c r="X475" i="1"/>
  <c r="X608" i="1"/>
  <c r="W608" i="1"/>
  <c r="X706" i="1"/>
  <c r="W706" i="1"/>
  <c r="W302" i="1"/>
  <c r="X302" i="1"/>
  <c r="W409" i="1"/>
  <c r="X409" i="1"/>
  <c r="X144" i="1"/>
  <c r="W144" i="1"/>
  <c r="W341" i="1"/>
  <c r="X341" i="1"/>
  <c r="X600" i="1"/>
  <c r="W600" i="1"/>
  <c r="X559" i="1"/>
  <c r="W559" i="1"/>
  <c r="X433" i="1"/>
  <c r="W433" i="1"/>
  <c r="X689" i="1"/>
  <c r="W689" i="1"/>
  <c r="X626" i="1"/>
  <c r="W626" i="1"/>
  <c r="X410" i="1"/>
  <c r="W410" i="1"/>
  <c r="W748" i="1"/>
  <c r="X748" i="1"/>
  <c r="W264" i="1"/>
  <c r="X264" i="1"/>
  <c r="X664" i="1"/>
  <c r="W664" i="1"/>
  <c r="X320" i="1"/>
  <c r="W320" i="1"/>
  <c r="X688" i="1"/>
  <c r="W688" i="1"/>
  <c r="W462" i="1"/>
  <c r="X462" i="1"/>
  <c r="X326" i="1"/>
  <c r="W326" i="1"/>
  <c r="X210" i="1"/>
  <c r="W210" i="1"/>
  <c r="X649" i="1"/>
  <c r="W649" i="1"/>
  <c r="X582" i="1"/>
  <c r="W582" i="1"/>
  <c r="X142" i="1"/>
  <c r="W142" i="1"/>
  <c r="X716" i="1"/>
  <c r="W716" i="1"/>
  <c r="X469" i="1"/>
  <c r="W469" i="1"/>
  <c r="W120" i="1"/>
  <c r="X120" i="1"/>
  <c r="X496" i="1"/>
  <c r="W496" i="1"/>
  <c r="X604" i="1"/>
  <c r="W604" i="1"/>
  <c r="X314" i="1"/>
  <c r="W314" i="1"/>
  <c r="W147" i="1"/>
  <c r="X147" i="1"/>
  <c r="X539" i="1"/>
  <c r="W539" i="1"/>
  <c r="X630" i="1"/>
  <c r="W630" i="1"/>
  <c r="X711" i="1"/>
  <c r="W711" i="1"/>
  <c r="X427" i="1"/>
  <c r="W427" i="1"/>
  <c r="W617" i="1"/>
  <c r="X617" i="1"/>
  <c r="X187" i="1"/>
  <c r="W187" i="1"/>
  <c r="W370" i="1"/>
  <c r="X370" i="1"/>
  <c r="W382" i="1"/>
  <c r="X382" i="1"/>
  <c r="W103" i="1"/>
  <c r="X103" i="1"/>
  <c r="W288" i="1"/>
  <c r="X288" i="1"/>
  <c r="W446" i="1"/>
  <c r="X446" i="1"/>
  <c r="X642" i="1"/>
  <c r="W642" i="1"/>
  <c r="X363" i="1"/>
  <c r="W363" i="1"/>
  <c r="X474" i="1"/>
  <c r="W474" i="1"/>
  <c r="W408" i="1"/>
  <c r="X408" i="1"/>
  <c r="X761" i="1"/>
  <c r="W761" i="1"/>
  <c r="X557" i="1"/>
  <c r="W557" i="1"/>
  <c r="X784" i="1"/>
  <c r="W784" i="1"/>
  <c r="X323" i="1"/>
  <c r="W323" i="1"/>
  <c r="X628" i="1"/>
  <c r="W628" i="1"/>
  <c r="X143" i="1"/>
  <c r="W143" i="1"/>
  <c r="W506" i="1"/>
  <c r="X506" i="1"/>
  <c r="X538" i="1"/>
  <c r="W538" i="1"/>
  <c r="X757" i="1"/>
  <c r="W757" i="1"/>
  <c r="X389" i="1"/>
  <c r="W389" i="1"/>
  <c r="W779" i="1"/>
  <c r="X779" i="1"/>
  <c r="X563" i="1"/>
  <c r="W563" i="1"/>
  <c r="X276" i="1"/>
  <c r="W276" i="1"/>
  <c r="X458" i="1"/>
  <c r="W458" i="1"/>
  <c r="X510" i="1"/>
  <c r="W510" i="1"/>
  <c r="X344" i="1"/>
  <c r="W344" i="1"/>
  <c r="X188" i="1"/>
  <c r="W188" i="1"/>
  <c r="X770" i="1"/>
  <c r="W770" i="1"/>
  <c r="X406" i="1"/>
  <c r="W406" i="1"/>
  <c r="X190" i="1"/>
  <c r="W190" i="1"/>
  <c r="X574" i="1"/>
  <c r="W574" i="1"/>
  <c r="X671" i="1"/>
  <c r="W671" i="1"/>
  <c r="X709" i="1"/>
  <c r="W709" i="1"/>
  <c r="X755" i="1"/>
  <c r="W755" i="1"/>
  <c r="W266" i="1"/>
  <c r="X266" i="1"/>
  <c r="X581" i="1"/>
  <c r="W581" i="1"/>
  <c r="X80" i="1"/>
  <c r="W80" i="1"/>
  <c r="X428" i="1"/>
  <c r="W428" i="1"/>
  <c r="X318" i="1"/>
  <c r="W318" i="1"/>
  <c r="X631" i="1"/>
  <c r="W631" i="1"/>
  <c r="W534" i="1"/>
  <c r="X534" i="1"/>
  <c r="X537" i="1"/>
  <c r="W537" i="1"/>
  <c r="W246" i="1"/>
  <c r="X246" i="1"/>
  <c r="X565" i="1"/>
  <c r="W565" i="1"/>
  <c r="W776" i="1"/>
  <c r="X776" i="1"/>
  <c r="X430" i="1"/>
  <c r="W430" i="1"/>
  <c r="X780" i="1"/>
  <c r="W780" i="1"/>
  <c r="X714" i="1"/>
  <c r="W714" i="1"/>
  <c r="X632" i="1"/>
  <c r="W632" i="1"/>
  <c r="W335" i="1"/>
  <c r="X335" i="1"/>
  <c r="X313" i="1"/>
  <c r="W313" i="1"/>
  <c r="W684" i="1"/>
  <c r="X684" i="1"/>
  <c r="X762" i="1"/>
  <c r="W762" i="1"/>
  <c r="W330" i="1"/>
  <c r="X330" i="1"/>
  <c r="X300" i="1"/>
  <c r="W300" i="1"/>
  <c r="W229" i="1"/>
  <c r="X229" i="1"/>
  <c r="X99" i="1"/>
  <c r="W99" i="1"/>
  <c r="W412" i="1"/>
  <c r="X412" i="1"/>
  <c r="X650" i="1"/>
  <c r="W650" i="1"/>
  <c r="X451" i="1"/>
  <c r="W451" i="1"/>
  <c r="X134" i="1"/>
  <c r="W134" i="1"/>
  <c r="W367" i="1"/>
  <c r="X367" i="1"/>
  <c r="W573" i="1"/>
  <c r="X573" i="1"/>
  <c r="X472" i="1"/>
  <c r="W472" i="1"/>
  <c r="X445" i="1"/>
  <c r="W445" i="1"/>
  <c r="W452" i="1"/>
  <c r="X452" i="1"/>
  <c r="X98" i="1"/>
  <c r="W98" i="1"/>
  <c r="X503" i="1"/>
  <c r="W503" i="1"/>
  <c r="W233" i="1"/>
  <c r="X233" i="1"/>
  <c r="X674" i="1"/>
  <c r="W674" i="1"/>
  <c r="W387" i="1"/>
  <c r="X387" i="1"/>
  <c r="W365" i="1"/>
  <c r="X365" i="1"/>
  <c r="X419" i="1"/>
  <c r="W419" i="1"/>
  <c r="X572" i="1"/>
  <c r="W572" i="1"/>
  <c r="W290" i="1"/>
  <c r="X290" i="1"/>
  <c r="X726" i="1"/>
  <c r="W726" i="1"/>
  <c r="X242" i="1"/>
  <c r="W242" i="1"/>
  <c r="X669" i="1"/>
  <c r="W669" i="1"/>
  <c r="W660" i="1"/>
  <c r="X660" i="1"/>
  <c r="X235" i="1"/>
  <c r="W235" i="1"/>
  <c r="X693" i="1"/>
  <c r="W693" i="1"/>
  <c r="X638" i="1"/>
  <c r="W638" i="1"/>
  <c r="X644" i="1"/>
  <c r="W644" i="1"/>
  <c r="X782" i="1"/>
  <c r="W782" i="1"/>
  <c r="X319" i="1"/>
  <c r="W319" i="1"/>
  <c r="X497" i="1"/>
  <c r="W497" i="1"/>
  <c r="X464" i="1"/>
  <c r="W464" i="1"/>
  <c r="X280" i="1"/>
  <c r="W280" i="1"/>
  <c r="X297" i="1"/>
  <c r="W297" i="1"/>
  <c r="W643" i="1"/>
  <c r="X643" i="1"/>
  <c r="W603" i="1"/>
  <c r="X603" i="1"/>
  <c r="X231" i="1"/>
  <c r="W231" i="1"/>
  <c r="W381" i="1"/>
  <c r="X381" i="1"/>
  <c r="W375" i="1"/>
  <c r="X375" i="1"/>
  <c r="W584" i="1"/>
  <c r="X584" i="1"/>
  <c r="W618" i="1"/>
  <c r="X618" i="1"/>
  <c r="X232" i="1"/>
  <c r="W232" i="1"/>
  <c r="X279" i="1"/>
  <c r="W279" i="1"/>
  <c r="X698" i="1"/>
  <c r="W698" i="1"/>
  <c r="W315" i="1"/>
  <c r="X315" i="1"/>
  <c r="X586" i="1"/>
  <c r="W586" i="1"/>
  <c r="X340" i="1"/>
  <c r="W340" i="1"/>
  <c r="X434" i="1"/>
  <c r="W434" i="1"/>
  <c r="X682" i="1"/>
  <c r="W682" i="1"/>
  <c r="X471" i="1"/>
  <c r="W471" i="1"/>
  <c r="W163" i="1"/>
  <c r="X163" i="1"/>
  <c r="X781" i="1"/>
  <c r="W781" i="1"/>
  <c r="X255" i="1"/>
  <c r="W255" i="1"/>
  <c r="W141" i="1"/>
  <c r="X141" i="1"/>
  <c r="W59" i="1"/>
  <c r="X59" i="1"/>
  <c r="X299" i="1"/>
  <c r="W299" i="1"/>
  <c r="X425" i="1"/>
  <c r="W425" i="1"/>
  <c r="X361" i="1"/>
  <c r="W361" i="1"/>
  <c r="X295" i="1"/>
  <c r="W295" i="1"/>
  <c r="X450" i="1"/>
  <c r="W450" i="1"/>
  <c r="X775" i="1"/>
  <c r="W775" i="1"/>
  <c r="X296" i="1"/>
  <c r="W296" i="1"/>
  <c r="X396" i="1"/>
  <c r="W396" i="1"/>
  <c r="X627" i="1"/>
  <c r="W627" i="1"/>
  <c r="X710" i="1"/>
  <c r="W710" i="1"/>
  <c r="X493" i="1"/>
  <c r="W493" i="1"/>
  <c r="W374" i="1"/>
  <c r="X374" i="1"/>
  <c r="X728" i="1"/>
  <c r="W728" i="1"/>
  <c r="W607" i="1"/>
  <c r="X607" i="1"/>
  <c r="X429" i="1"/>
  <c r="W429" i="1"/>
  <c r="X683" i="1"/>
  <c r="W683" i="1"/>
  <c r="X334" i="1"/>
  <c r="W334" i="1"/>
  <c r="W125" i="1"/>
  <c r="X125" i="1"/>
  <c r="X774" i="1"/>
  <c r="W774" i="1"/>
  <c r="X498" i="1"/>
  <c r="W498" i="1"/>
  <c r="X165" i="1"/>
  <c r="W165" i="1"/>
  <c r="X124" i="1"/>
  <c r="W124" i="1"/>
  <c r="W456" i="1"/>
  <c r="X456" i="1"/>
  <c r="W97" i="1"/>
  <c r="X97" i="1"/>
  <c r="X401" i="1"/>
  <c r="W401" i="1"/>
  <c r="X758" i="1"/>
  <c r="W758" i="1"/>
  <c r="X440" i="1"/>
  <c r="W440" i="1"/>
  <c r="B125" i="14" a="1"/>
  <c r="B125" i="14" s="1"/>
  <c r="B124" i="14" a="1"/>
  <c r="B124" i="14" s="1"/>
  <c r="B17" i="14" a="1"/>
  <c r="B17" i="14" s="1"/>
  <c r="B121" i="14" a="1"/>
  <c r="B121" i="14" s="1"/>
  <c r="B114" i="14" a="1"/>
  <c r="B114" i="14" s="1"/>
  <c r="B116" i="14" a="1"/>
  <c r="B116" i="14" s="1"/>
  <c r="B119" i="14" a="1"/>
  <c r="B119" i="14" s="1"/>
  <c r="B106" i="14" a="1"/>
  <c r="B106" i="14" s="1"/>
  <c r="B123" i="14" a="1"/>
  <c r="B123" i="14" s="1"/>
  <c r="B120" i="14" a="1"/>
  <c r="B120" i="14" s="1"/>
  <c r="B122" i="14" a="1"/>
  <c r="B122" i="14" s="1"/>
  <c r="B16" i="14" a="1"/>
  <c r="B16" i="14" s="1"/>
  <c r="B2" i="14" a="1"/>
  <c r="B2" i="14" s="1"/>
  <c r="B90" i="14" a="1"/>
  <c r="B90" i="14" s="1"/>
  <c r="B56" i="14" a="1"/>
  <c r="B56" i="14" s="1"/>
  <c r="B86" i="14" a="1"/>
  <c r="B86" i="14" s="1"/>
  <c r="B75" i="14" a="1"/>
  <c r="B75" i="14" s="1"/>
  <c r="B83" i="14" a="1"/>
  <c r="B83" i="14" s="1"/>
  <c r="B5" i="14" a="1"/>
  <c r="B5" i="14" s="1"/>
  <c r="B27" i="14" a="1"/>
  <c r="B27" i="14" s="1"/>
  <c r="B10" i="14" a="1"/>
  <c r="B10" i="14" s="1"/>
  <c r="B8" i="14" a="1"/>
  <c r="B8" i="14" s="1"/>
  <c r="B98" i="14" a="1"/>
  <c r="B98" i="14" s="1"/>
  <c r="B6" i="14" a="1"/>
  <c r="B6" i="14" s="1"/>
  <c r="B111" i="14" a="1"/>
  <c r="B111" i="14" s="1"/>
  <c r="B105" i="14" a="1"/>
  <c r="B105" i="14" s="1"/>
  <c r="B45" i="14" a="1"/>
  <c r="B45" i="14" s="1"/>
  <c r="B46" i="14" a="1"/>
  <c r="B46" i="14" s="1"/>
  <c r="B104" i="14" a="1"/>
  <c r="B104" i="14" s="1"/>
  <c r="B100" i="14" a="1"/>
  <c r="B100" i="14" s="1"/>
  <c r="B88" i="14" a="1"/>
  <c r="B88" i="14" s="1"/>
  <c r="B54" i="14" a="1"/>
  <c r="B54" i="14" s="1"/>
  <c r="B51" i="14" a="1"/>
  <c r="B51" i="14" s="1"/>
  <c r="B25" i="14" a="1"/>
  <c r="B25" i="14" s="1"/>
  <c r="B50" i="14" a="1"/>
  <c r="B50" i="14" s="1"/>
  <c r="B65" i="14" a="1"/>
  <c r="B65" i="14" s="1"/>
  <c r="B23" i="14" a="1"/>
  <c r="B23" i="14" s="1"/>
  <c r="B97" i="14" a="1"/>
  <c r="B97" i="14" s="1"/>
  <c r="B13" i="14" a="1"/>
  <c r="B13" i="14" s="1"/>
  <c r="B28" i="14" a="1"/>
  <c r="B28" i="14" s="1"/>
  <c r="B24" i="14" a="1"/>
  <c r="B24" i="14" s="1"/>
  <c r="B12" i="14" a="1"/>
  <c r="B12" i="14" s="1"/>
  <c r="B43" i="14" a="1"/>
  <c r="B43" i="14" s="1"/>
  <c r="B79" i="14" a="1"/>
  <c r="B79" i="14" s="1"/>
  <c r="B41" i="14" a="1"/>
  <c r="B41" i="14" s="1"/>
  <c r="B61" i="14" a="1"/>
  <c r="B61" i="14" s="1"/>
  <c r="B40" i="14" a="1"/>
  <c r="B40" i="14" s="1"/>
  <c r="B18" i="14" a="1"/>
  <c r="B18" i="14" s="1"/>
  <c r="B15" i="14" a="1"/>
  <c r="B15" i="14" s="1"/>
  <c r="B74" i="14" a="1"/>
  <c r="B74" i="14" s="1"/>
  <c r="B19" i="14" a="1"/>
  <c r="B19" i="14" s="1"/>
  <c r="B64" i="14" a="1"/>
  <c r="B64" i="14" s="1"/>
  <c r="B93" i="14" a="1"/>
  <c r="B93" i="14" s="1"/>
  <c r="B39" i="14" a="1"/>
  <c r="B39" i="14" s="1"/>
  <c r="B33" i="14" a="1"/>
  <c r="B33" i="14" s="1"/>
  <c r="B70" i="14" a="1"/>
  <c r="B70" i="14" s="1"/>
  <c r="B31" i="14" a="1"/>
  <c r="B31" i="14" s="1"/>
  <c r="B87" i="14" a="1"/>
  <c r="B87" i="14" s="1"/>
  <c r="B103" i="14" a="1"/>
  <c r="B103" i="14" s="1"/>
  <c r="B59" i="14" a="1"/>
  <c r="B59" i="14" s="1"/>
  <c r="B63" i="14" a="1"/>
  <c r="B63" i="14" s="1"/>
  <c r="B9" i="14" a="1"/>
  <c r="B9" i="14" s="1"/>
  <c r="B94" i="14" a="1"/>
  <c r="B94" i="14" s="1"/>
  <c r="B7" i="14" a="1"/>
  <c r="B7" i="14" s="1"/>
  <c r="B4" i="14" a="1"/>
  <c r="B4" i="14" s="1"/>
  <c r="B35" i="14" a="1"/>
  <c r="B35" i="14" s="1"/>
  <c r="B32" i="14" a="1"/>
  <c r="B32" i="14" s="1"/>
  <c r="B76" i="14" a="1"/>
  <c r="B76" i="14" s="1"/>
  <c r="B20" i="14" a="1"/>
  <c r="B20" i="14" s="1"/>
  <c r="B72" i="14" a="1"/>
  <c r="B72" i="14" s="1"/>
  <c r="B21" i="14" a="1"/>
  <c r="B21" i="14" s="1"/>
  <c r="B73" i="14" a="1"/>
  <c r="B73" i="14" s="1"/>
  <c r="B109" i="14" a="1"/>
  <c r="B109" i="14" s="1"/>
  <c r="B57" i="14" a="1"/>
  <c r="B57" i="14" s="1"/>
  <c r="B84" i="14" a="1"/>
  <c r="B84" i="14" s="1"/>
  <c r="B95" i="14" a="1"/>
  <c r="B95" i="14" s="1"/>
  <c r="B37" i="14" a="1"/>
  <c r="B37" i="14" s="1"/>
  <c r="B110" i="14" a="1"/>
  <c r="B110" i="14" s="1"/>
  <c r="B3" i="14" a="1"/>
  <c r="B3" i="14" s="1"/>
  <c r="B85" i="14" a="1"/>
  <c r="B85" i="14" s="1"/>
  <c r="B52" i="14" a="1"/>
  <c r="B52" i="14" s="1"/>
  <c r="B62" i="14" a="1"/>
  <c r="B62" i="14" s="1"/>
  <c r="B77" i="14" a="1"/>
  <c r="B77" i="14" s="1"/>
  <c r="B26" i="14" a="1"/>
  <c r="B26" i="14" s="1"/>
  <c r="B81" i="14" a="1"/>
  <c r="B81" i="14" s="1"/>
  <c r="B91" i="14" a="1"/>
  <c r="B91" i="14" s="1"/>
  <c r="B44" i="14" a="1"/>
  <c r="B44" i="14" s="1"/>
  <c r="B82" i="14" a="1"/>
  <c r="B82" i="14" s="1"/>
  <c r="B92" i="14" a="1"/>
  <c r="B92" i="14" s="1"/>
  <c r="B66" i="14" a="1"/>
  <c r="B66" i="14" s="1"/>
  <c r="B53" i="14" a="1"/>
  <c r="B53" i="14" s="1"/>
  <c r="B29" i="14" a="1"/>
  <c r="B29" i="14" s="1"/>
  <c r="B108" i="14" a="1"/>
  <c r="B108" i="14" s="1"/>
  <c r="B47" i="14" a="1"/>
  <c r="B47" i="14" s="1"/>
  <c r="B60" i="14" a="1"/>
  <c r="B60" i="14" s="1"/>
  <c r="B11" i="14" a="1"/>
  <c r="B11" i="14" s="1"/>
  <c r="B101" i="14" a="1"/>
  <c r="B101" i="14" s="1"/>
  <c r="B49" i="14" a="1"/>
  <c r="B49" i="14" s="1"/>
  <c r="B117" i="14" a="1"/>
  <c r="B117" i="14" s="1"/>
  <c r="B69" i="14" a="1"/>
  <c r="B69" i="14" s="1"/>
  <c r="B126" i="14" a="1"/>
  <c r="B126" i="14" s="1"/>
  <c r="B68" i="14" a="1"/>
  <c r="B68" i="14" s="1"/>
  <c r="B89" i="14" a="1"/>
  <c r="B89" i="14" s="1"/>
  <c r="B30" i="14" a="1"/>
  <c r="B30" i="14" s="1"/>
  <c r="B96" i="14" a="1"/>
  <c r="B96" i="14" s="1"/>
  <c r="B99" i="14" a="1"/>
  <c r="B99" i="14" s="1"/>
  <c r="B112" i="14" a="1"/>
  <c r="B112" i="14" s="1"/>
  <c r="B67" i="14" a="1"/>
  <c r="B67" i="14" s="1"/>
  <c r="B71" i="14" a="1"/>
  <c r="B71" i="14" s="1"/>
  <c r="B36" i="14" a="1"/>
  <c r="B36" i="14" s="1"/>
  <c r="B102" i="14" a="1"/>
  <c r="B102" i="14" s="1"/>
  <c r="B42" i="14" a="1"/>
  <c r="B42" i="14" s="1"/>
  <c r="B55" i="14" a="1"/>
  <c r="B55" i="14" s="1"/>
  <c r="B128" i="14" a="1"/>
  <c r="B128" i="14" s="1"/>
  <c r="B22" i="14" a="1"/>
  <c r="B22" i="14" s="1"/>
  <c r="B80" i="14" a="1"/>
  <c r="B80" i="14" s="1"/>
  <c r="B113" i="14" a="1"/>
  <c r="B113" i="14" s="1"/>
  <c r="B58" i="14" a="1"/>
  <c r="B58" i="14" s="1"/>
  <c r="B38" i="14" a="1"/>
  <c r="B38" i="14" s="1"/>
  <c r="B14" i="14" a="1"/>
  <c r="B14" i="14" s="1"/>
  <c r="B78" i="14" a="1"/>
  <c r="B78" i="14" s="1"/>
  <c r="B34" i="14" a="1"/>
  <c r="B34" i="14" s="1"/>
  <c r="B107" i="14" a="1"/>
  <c r="B107" i="14" s="1"/>
  <c r="B48" i="14" a="1"/>
  <c r="B48" i="14" s="1"/>
  <c r="B115" i="14" a="1"/>
  <c r="B115" i="14" s="1"/>
  <c r="B118" i="14" a="1"/>
  <c r="B118" i="14" s="1"/>
  <c r="B1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8CBD-23D8-4030-85EA-7AED2A0D9F95}" keepAlive="1" name="Consulta - Attendance" description="Conexión a la consulta 'Attendance' en el libro." type="5" refreshedVersion="8" background="1" saveData="1">
    <dbPr connection="Provider=Microsoft.Mashup.OleDb.1;Data Source=$Workbook$;Location=Attendance;Extended Properties=&quot;&quot;" command="SELECT * FROM [Attendance]"/>
  </connection>
  <connection id="2" xr16:uid="{24E3020B-DEC8-4426-A6B5-715DC90FCAAF}" keepAlive="1" name="Consulta - Estructura con CM" description="Conexión a la consulta 'Estructura con CM' en el libro." type="5" refreshedVersion="8" background="1" saveData="1">
    <dbPr connection="Provider=Microsoft.Mashup.OleDb.1;Data Source=$Workbook$;Location=&quot;Estructura con CM&quot;;Extended Properties=&quot;&quot;" command="SELECT * FROM [Estructura con CM]"/>
  </connection>
  <connection id="3" xr16:uid="{18D8CE72-A6AB-4BF8-A2A1-4BCB65DE636C}" keepAlive="1" name="Consulta - Estructura PC_SR" description="Conexión a la consulta 'Estructura PC_SR' en el libro." type="5" refreshedVersion="8" background="1" saveData="1">
    <dbPr connection="Provider=Microsoft.Mashup.OleDb.1;Data Source=$Workbook$;Location=&quot;Estructura PC_SR&quot;;Extended Properties=&quot;&quot;" command="SELECT * FROM [Estructura PC_SR]"/>
  </connection>
  <connection id="4" xr16:uid="{1D5CAE6A-108A-437F-ABCE-4389E28B8EDD}" keepAlive="1" name="Consulta - Estructura SR_CM" description="Conexión a la consulta 'Estructura SR_CM' en el libro." type="5" refreshedVersion="8" background="1" saveData="1">
    <dbPr connection="Provider=Microsoft.Mashup.OleDb.1;Data Source=$Workbook$;Location=&quot;Estructura SR_CM&quot;;Extended Properties=&quot;&quot;" command="SELECT * FROM [Estructura SR_CM]"/>
  </connection>
  <connection id="5" xr16:uid="{C6FA6F66-6C3B-45FC-A766-677CC7113FB1}" keepAlive="1" name="Consulta - Leave" description="Conexión a la consulta 'Leave' en el libro." type="5" refreshedVersion="8" background="1" saveData="1">
    <dbPr connection="Provider=Microsoft.Mashup.OleDb.1;Data Source=$Workbook$;Location=Leave;Extended Properties=&quot;&quot;" command="SELECT * FROM [Leave]"/>
  </connection>
  <connection id="6" xr16:uid="{A78A271E-2BF4-48C2-B1A9-6BBFB1838406}" keepAlive="1" name="Consulta - Leave In Approval" description="Conexión a la consulta 'Leave In Approval' en el libro." type="5" refreshedVersion="8" background="1" saveData="1">
    <dbPr connection="Provider=Microsoft.Mashup.OleDb.1;Data Source=$Workbook$;Location=&quot;Leave In Approval&quot;;Extended Properties=&quot;&quot;" command="SELECT * FROM [Leave In Approval]"/>
  </connection>
  <connection id="7" xr16:uid="{1BDF544D-6303-484C-B278-D2BEF2E57861}" keepAlive="1" name="Consulta - User" description="Conexión a la consulta 'User' en el libro." type="5" refreshedVersion="8" background="1" saveData="1">
    <dbPr connection="Provider=Microsoft.Mashup.OleDb.1;Data Source=$Workbook$;Location=User;Extended Properties=&quot;&quot;" command="SELECT * FROM [Use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<sst xmlns="http://schemas.openxmlformats.org/spreadsheetml/2006/main" count="35004" uniqueCount="3435">
  <si>
    <t>User Code</t>
  </si>
  <si>
    <t>Nombre de usuario</t>
  </si>
  <si>
    <t>English Name</t>
  </si>
  <si>
    <t>User Title</t>
  </si>
  <si>
    <t>Trainer</t>
  </si>
  <si>
    <t>Fecha de creación</t>
  </si>
  <si>
    <t>Promoter</t>
  </si>
  <si>
    <t>No</t>
  </si>
  <si>
    <t>Activated</t>
  </si>
  <si>
    <t>MIE202216129751</t>
  </si>
  <si>
    <t>CO10984@mi.com</t>
  </si>
  <si>
    <t>MIE202216129742</t>
  </si>
  <si>
    <t>CO10964@mi.com</t>
  </si>
  <si>
    <t>MIE202216129718</t>
  </si>
  <si>
    <t>CO10992@mi.com</t>
  </si>
  <si>
    <t>MIE202216129697</t>
  </si>
  <si>
    <t>CO11019@mi.com</t>
  </si>
  <si>
    <t>MIE202216129695</t>
  </si>
  <si>
    <t>CO11020@mi.com</t>
  </si>
  <si>
    <t>MIE202213129652</t>
  </si>
  <si>
    <t>CO10899@mi.com</t>
  </si>
  <si>
    <t>MIE202225119542</t>
  </si>
  <si>
    <t>CO10769@mi.com</t>
  </si>
  <si>
    <t>MIE202225119541</t>
  </si>
  <si>
    <t>CO10774@mi.com</t>
  </si>
  <si>
    <t>MIE202224119524</t>
  </si>
  <si>
    <t>CO10749@mi.com</t>
  </si>
  <si>
    <t>Retail Specialist</t>
  </si>
  <si>
    <t>MIE202221119469</t>
  </si>
  <si>
    <t>CO10697@mi.com</t>
  </si>
  <si>
    <t>MIE202221119467</t>
  </si>
  <si>
    <t>CO10698@mi.com</t>
  </si>
  <si>
    <t>MIE202218119456</t>
  </si>
  <si>
    <t>CO10688@mi.com</t>
  </si>
  <si>
    <t>Financial Advisor</t>
  </si>
  <si>
    <t>MIE202203119293</t>
  </si>
  <si>
    <t>CO10519@mi.com</t>
  </si>
  <si>
    <t>MIE202226109242</t>
  </si>
  <si>
    <t>CO10475@mi.com</t>
  </si>
  <si>
    <t>MIE202224109223</t>
  </si>
  <si>
    <t>CO10433@mi.com</t>
  </si>
  <si>
    <t>MIE202224109224</t>
  </si>
  <si>
    <t>CO10430@mi.com</t>
  </si>
  <si>
    <t>MIE202214109052</t>
  </si>
  <si>
    <t>CO10088@mi.com</t>
  </si>
  <si>
    <t>MIE202214109053</t>
  </si>
  <si>
    <t>CO10097@mi.com</t>
  </si>
  <si>
    <t>OLVI ALVAREZ MENESES</t>
  </si>
  <si>
    <t>MIE202214109041</t>
  </si>
  <si>
    <t>CO10072@mi.com</t>
  </si>
  <si>
    <t>MIE202214109039</t>
  </si>
  <si>
    <t>CO10080@mi.com</t>
  </si>
  <si>
    <t>MIE202214109035</t>
  </si>
  <si>
    <t>CO10090@mi.com</t>
  </si>
  <si>
    <t>MIE202214109028</t>
  </si>
  <si>
    <t>CO10131@mi.com</t>
  </si>
  <si>
    <t>MIE202214109022</t>
  </si>
  <si>
    <t>CO10128@mi.com</t>
  </si>
  <si>
    <t>CARINA CASTRO SAUCEDO</t>
  </si>
  <si>
    <t>MIE202214109002</t>
  </si>
  <si>
    <t>CO10136@mi.com</t>
  </si>
  <si>
    <t>MIE202214109003</t>
  </si>
  <si>
    <t>CO10129@mi.com</t>
  </si>
  <si>
    <t>MIE202214108990</t>
  </si>
  <si>
    <t>CO10119@mi.com</t>
  </si>
  <si>
    <t>MIE202214108987</t>
  </si>
  <si>
    <t>CO10120@mi.com</t>
  </si>
  <si>
    <t>MIE202215098555</t>
  </si>
  <si>
    <t>CO9849@mi.com</t>
  </si>
  <si>
    <t>MIE202208098447</t>
  </si>
  <si>
    <t>CO9749@mi.com</t>
  </si>
  <si>
    <t>MIE202205098406</t>
  </si>
  <si>
    <t>CO9708@mi.com</t>
  </si>
  <si>
    <t>National Retail Manager</t>
  </si>
  <si>
    <t>MIE202209088023</t>
  </si>
  <si>
    <t>CO9269@mi.com</t>
  </si>
  <si>
    <t>MIE202211077606</t>
  </si>
  <si>
    <t>CO8796@mi.com</t>
  </si>
  <si>
    <t>MIE202215067227</t>
  </si>
  <si>
    <t>CO8310@mi.com</t>
  </si>
  <si>
    <t>MIE202215067206</t>
  </si>
  <si>
    <t>CO8322@mi.com</t>
  </si>
  <si>
    <t>MIE202213067120</t>
  </si>
  <si>
    <t>CO8177@mi.com</t>
  </si>
  <si>
    <t>Supervisor</t>
  </si>
  <si>
    <t>MIE202209067083</t>
  </si>
  <si>
    <t>CO8137@mi.com</t>
  </si>
  <si>
    <t>Service Provider</t>
  </si>
  <si>
    <t>MIE202209056563</t>
  </si>
  <si>
    <t>CO6916@mi.com</t>
  </si>
  <si>
    <t>MIE202215036032</t>
  </si>
  <si>
    <t>CO6358@mi.com</t>
  </si>
  <si>
    <t>MIE202220015425</t>
  </si>
  <si>
    <t>CO5621@mi.com</t>
  </si>
  <si>
    <t>MIE202220015416</t>
  </si>
  <si>
    <t>CO5642@mi.com</t>
  </si>
  <si>
    <t>MIE202217015191</t>
  </si>
  <si>
    <t>CO5355@mi.com</t>
  </si>
  <si>
    <t>MIE202129124820</t>
  </si>
  <si>
    <t>CO4833@mi.com</t>
  </si>
  <si>
    <t>MIE202129124803</t>
  </si>
  <si>
    <t>CO4838@mi.com</t>
  </si>
  <si>
    <t>Training Manager</t>
  </si>
  <si>
    <t>MIE202102072961</t>
  </si>
  <si>
    <t>CO1362@mi.com</t>
  </si>
  <si>
    <t>MIE202102072603</t>
  </si>
  <si>
    <t>CO1316@mi.com</t>
  </si>
  <si>
    <t>MIE202102072526</t>
  </si>
  <si>
    <t>CO1295@mi.com</t>
  </si>
  <si>
    <t>MIE202102072510</t>
  </si>
  <si>
    <t>CO1239@mi.com</t>
  </si>
  <si>
    <t>MIE202102072456</t>
  </si>
  <si>
    <t>CO1277@mi.com</t>
  </si>
  <si>
    <t>MIE202102072184</t>
  </si>
  <si>
    <t>CO1553@mi.com</t>
  </si>
  <si>
    <t>MIE202102072174</t>
  </si>
  <si>
    <t>CO1555@mi.com</t>
  </si>
  <si>
    <t>MIE202102072091</t>
  </si>
  <si>
    <t>CO1468@mi.com</t>
  </si>
  <si>
    <t>MIE202102072059</t>
  </si>
  <si>
    <t>CO1486@mi.com</t>
  </si>
  <si>
    <t>MIE202102072037</t>
  </si>
  <si>
    <t>CO1445@mi.com</t>
  </si>
  <si>
    <t>MIE202102072033</t>
  </si>
  <si>
    <t>CO1415@mi.com</t>
  </si>
  <si>
    <t>MIE202102072031</t>
  </si>
  <si>
    <t>CO1436@mi.com</t>
  </si>
  <si>
    <t>MIE202102072020</t>
  </si>
  <si>
    <t>CO1410@mi.com</t>
  </si>
  <si>
    <t>systemuser:ZanyUJp4S1BhSeyhTlM9W8yGh78VKGzL7PiYFJvtfZ4yhmT4X0evr7OauAsshKJY/FZ8WKe5BFQ24BH7xSyeXw==:systemuserid=%28No%20modificar%29%20Usuario&amp;checksumLogicalName=%28No%20modificar%29%20Suma%20de%20comprobaci%c3%b3n%20de%20fila&amp;modifiedon=%28No%20modificar%29%20Fecha%20de%20modificaci%c3%b3n&amp;new_code=User%20Code&amp;domainname=Nombre%20de%20usuario&amp;new_englishname=English%20Name&amp;new_localname=Local%20Name&amp;932a7cdf-2acb-4a69-94df-0af40507b0d5.new_region_id=Region%20%28Country%29%20%28Country%29&amp;new_country_id=Country&amp;new_province=Province&amp;new_city=City&amp;new_county=County&amp;new_job=User%20Title&amp;new_copromoter=Co-promoter&amp;internalemailaddress=Correo%20electr%c3%b3nico%20principal&amp;mobilephone=Tel%c3%a9fono%20m%c3%b3vil&amp;new_mitalk=Mi%20ID&amp;parentsystemuserid=Administrador&amp;new_trainer=Trainer&amp;new_historymanager_id=HistoryManager&amp;businessunitid=Id.%20de%20unidad%20de%20negocio&amp;new_remark=Remark&amp;new_affiliatedserviceprovider=Affiliated%20Service%20Provider&amp;createdon=Fecha%20de%20creaci%c3%b3n&amp;new_createuser=Create%20User&amp;modifiedby=Modificado%20por&amp;modifiedon=Fecha%20de%20modificaci%c3%b3n&amp;new_entrydate=Start%20Date&amp;new_status=Account%20Status&amp;new_resigndate=End%20Date&amp;new_optype=OP%20Type</t>
  </si>
  <si>
    <t>Area Manager</t>
  </si>
  <si>
    <t>Brand Ambassador</t>
  </si>
  <si>
    <t>City Manager</t>
  </si>
  <si>
    <t>Country Manager</t>
  </si>
  <si>
    <t>Dealer</t>
  </si>
  <si>
    <t>FF Manager</t>
  </si>
  <si>
    <t>HQ Graphics Designer</t>
  </si>
  <si>
    <t>HQ Designer</t>
  </si>
  <si>
    <t>HQ Visual Merchandising designer</t>
  </si>
  <si>
    <t>HR Manager</t>
  </si>
  <si>
    <t>Inspector</t>
  </si>
  <si>
    <t>IT</t>
  </si>
  <si>
    <t>Legal Advisor</t>
  </si>
  <si>
    <t>Malaysia Trainer</t>
  </si>
  <si>
    <t>Master Trainer</t>
  </si>
  <si>
    <t>HQ Xiaomi Store Operator</t>
  </si>
  <si>
    <t>Regional Manager</t>
  </si>
  <si>
    <t>Regional Retail Director</t>
  </si>
  <si>
    <t>Retail admin</t>
  </si>
  <si>
    <t>Retail Director</t>
  </si>
  <si>
    <t>HQ Retail Director</t>
  </si>
  <si>
    <t>Retail Marketing</t>
  </si>
  <si>
    <t>Retail Operation</t>
  </si>
  <si>
    <t>Retail Supervisor Manager</t>
  </si>
  <si>
    <t>International Department VP</t>
  </si>
  <si>
    <t>Sales Manager</t>
  </si>
  <si>
    <t>Security</t>
  </si>
  <si>
    <t>Front Manager</t>
  </si>
  <si>
    <t>Xiaomi Store Leader</t>
  </si>
  <si>
    <t>Store Staff</t>
  </si>
  <si>
    <t>System Administrator</t>
  </si>
  <si>
    <t>TV GTM</t>
  </si>
  <si>
    <t>Warehouse Manager</t>
  </si>
  <si>
    <t>Merchandiser</t>
  </si>
  <si>
    <t>HQ Logistics Manger</t>
  </si>
  <si>
    <t>GTM</t>
  </si>
  <si>
    <t>Regional Director</t>
  </si>
  <si>
    <t>Xiaomi Store Promoter</t>
  </si>
  <si>
    <t>Temp Promoter</t>
  </si>
  <si>
    <t>Channel Retail Manager</t>
  </si>
  <si>
    <t>Xiaomi Store Operator</t>
  </si>
  <si>
    <t>Yes</t>
  </si>
  <si>
    <t>Deactivated</t>
  </si>
  <si>
    <t>Vodafone</t>
  </si>
  <si>
    <t>Türkcell</t>
  </si>
  <si>
    <t>Türk Telekom</t>
  </si>
  <si>
    <t>Canal</t>
  </si>
  <si>
    <t>Open Market</t>
  </si>
  <si>
    <t>Claro</t>
  </si>
  <si>
    <t>Carriers</t>
  </si>
  <si>
    <t>Check In</t>
  </si>
  <si>
    <t>Check Out</t>
  </si>
  <si>
    <t>Duration In Store(min)</t>
  </si>
  <si>
    <t>Sin Registro</t>
  </si>
  <si>
    <t>Total general</t>
  </si>
  <si>
    <t>Reporte in</t>
  </si>
  <si>
    <t>Duration In Store H</t>
  </si>
  <si>
    <t>Reporte Out</t>
  </si>
  <si>
    <t>Observación Justificada</t>
  </si>
  <si>
    <t>Observaciones en caso de Otros</t>
  </si>
  <si>
    <t>Cant</t>
  </si>
  <si>
    <t xml:space="preserve">Cant No Registrados </t>
  </si>
  <si>
    <t xml:space="preserve"> % No Registrado</t>
  </si>
  <si>
    <t xml:space="preserve">Canal </t>
  </si>
  <si>
    <t>MIE202302019869</t>
  </si>
  <si>
    <t>CO11156@mi.com</t>
  </si>
  <si>
    <t>Administrador</t>
  </si>
  <si>
    <t>MIE202311019963</t>
  </si>
  <si>
    <t>CO11233@mi.com</t>
  </si>
  <si>
    <t>MIE202311019949</t>
  </si>
  <si>
    <t>CO11248@mi.com</t>
  </si>
  <si>
    <t>Suma de Cant</t>
  </si>
  <si>
    <t>Suma de Reporte Out</t>
  </si>
  <si>
    <t>MIE2023170110022</t>
  </si>
  <si>
    <t>CO11315@mi.com</t>
  </si>
  <si>
    <t xml:space="preserve"> Cant No Registrados Out</t>
  </si>
  <si>
    <t xml:space="preserve"> Reporte in</t>
  </si>
  <si>
    <t xml:space="preserve"> % No Registrado Out</t>
  </si>
  <si>
    <t>Rango</t>
  </si>
  <si>
    <t>User Code (Created By) (Usuario)</t>
  </si>
  <si>
    <t>Sign In Time</t>
  </si>
  <si>
    <t>Sign Out Time</t>
  </si>
  <si>
    <t>Cedula</t>
  </si>
  <si>
    <t>Descuento</t>
  </si>
  <si>
    <t>Usuario Retirado</t>
  </si>
  <si>
    <t>Incapacidad</t>
  </si>
  <si>
    <t>Día No Remunerado</t>
  </si>
  <si>
    <t>Falla RMS Escalada con soporte Diego Avila</t>
  </si>
  <si>
    <t>Licencia</t>
  </si>
  <si>
    <t>Otros</t>
  </si>
  <si>
    <t>Sin Justificación</t>
  </si>
  <si>
    <t>MIE2023230110113</t>
  </si>
  <si>
    <t>CO11396@mi.com</t>
  </si>
  <si>
    <t>IR</t>
  </si>
  <si>
    <t>MIE2023230110110</t>
  </si>
  <si>
    <t>CO11398@mi.com</t>
  </si>
  <si>
    <t>MIE2023230110107</t>
  </si>
  <si>
    <t>CO11399@mi.com</t>
  </si>
  <si>
    <t>MIE2023230110109</t>
  </si>
  <si>
    <t>CO11397@mi.com</t>
  </si>
  <si>
    <t>MIE2023230110105</t>
  </si>
  <si>
    <t>CO11404@mi.com</t>
  </si>
  <si>
    <t>MIE2023230110095</t>
  </si>
  <si>
    <t>CO11383@mi.com</t>
  </si>
  <si>
    <t>MIE2023230110094</t>
  </si>
  <si>
    <t>CO11384@mi.com</t>
  </si>
  <si>
    <t>MIE2023060210223</t>
  </si>
  <si>
    <t>CO11524@mi.com</t>
  </si>
  <si>
    <t>MIE2023080210282</t>
  </si>
  <si>
    <t>CO11590@mi.com</t>
  </si>
  <si>
    <t>MIE2023070210259</t>
  </si>
  <si>
    <t>CO11562@mi.com</t>
  </si>
  <si>
    <t>MIE2023060210235</t>
  </si>
  <si>
    <t>CO11541@mi.com</t>
  </si>
  <si>
    <t>MIE2023060210233</t>
  </si>
  <si>
    <t>CO11533@mi.com</t>
  </si>
  <si>
    <t>MIE2023130210308</t>
  </si>
  <si>
    <t>CO11625@mi.com</t>
  </si>
  <si>
    <t>MIE202214109047</t>
  </si>
  <si>
    <t>CO10079@mi.com</t>
  </si>
  <si>
    <t>MIE2023220210389</t>
  </si>
  <si>
    <t>CO11708@mi.com</t>
  </si>
  <si>
    <t>MIE2023280210479</t>
  </si>
  <si>
    <t>MIE2023270210457</t>
  </si>
  <si>
    <t>CO11830@mi.com</t>
  </si>
  <si>
    <t>CO11808@mi.com</t>
  </si>
  <si>
    <t>MIE2023010310495</t>
  </si>
  <si>
    <t>CO11856@mi.com</t>
  </si>
  <si>
    <t>MIE2023110310581</t>
  </si>
  <si>
    <t>CO11976@mi.com</t>
  </si>
  <si>
    <t>MIE2023100310545</t>
  </si>
  <si>
    <t>CO11932@mi.com</t>
  </si>
  <si>
    <t>Registros In</t>
  </si>
  <si>
    <t>Registros Out</t>
  </si>
  <si>
    <t>Cantidad Personal Activo</t>
  </si>
  <si>
    <t>MIE2023150310619</t>
  </si>
  <si>
    <t>CO12022@mi.com</t>
  </si>
  <si>
    <t>MIE2023140310607</t>
  </si>
  <si>
    <t>CO11997@mi.com</t>
  </si>
  <si>
    <t>MIE2023160310634</t>
  </si>
  <si>
    <t>CO12035@mi.com</t>
  </si>
  <si>
    <t>MIE2023240310731</t>
  </si>
  <si>
    <t>MIE2023240310727</t>
  </si>
  <si>
    <t>CO12134@mi.com</t>
  </si>
  <si>
    <t>CO12135@mi.com</t>
  </si>
  <si>
    <t>MIE2023280310782</t>
  </si>
  <si>
    <t>MIE2023280310773</t>
  </si>
  <si>
    <t>CO12175@mi.com</t>
  </si>
  <si>
    <t>CO12177@mi.com</t>
  </si>
  <si>
    <t>MIE2023310310868</t>
  </si>
  <si>
    <t>MIE2023130410985</t>
  </si>
  <si>
    <t>CO12401@mi.com</t>
  </si>
  <si>
    <t>MIE2023050410909</t>
  </si>
  <si>
    <t>CO12319@mi.com</t>
  </si>
  <si>
    <t>MIE2023050410910</t>
  </si>
  <si>
    <t>CO12320@mi.com</t>
  </si>
  <si>
    <t>MIE2023050410912</t>
  </si>
  <si>
    <t>CO12318@mi.com</t>
  </si>
  <si>
    <t>MIE2023030410899</t>
  </si>
  <si>
    <t>CO12301@mi.com</t>
  </si>
  <si>
    <t>CO12286@mi.com</t>
  </si>
  <si>
    <t>MIE2023180411030</t>
  </si>
  <si>
    <t>MIE2023180411020</t>
  </si>
  <si>
    <t>CO12444@mi.com</t>
  </si>
  <si>
    <t>CO12448@mi.com</t>
  </si>
  <si>
    <t>MIE2023040511224</t>
  </si>
  <si>
    <t>CO12646@mi.com</t>
  </si>
  <si>
    <t>MIE2023090511243</t>
  </si>
  <si>
    <t>MIE2023090511244</t>
  </si>
  <si>
    <t>MIE2023090511248</t>
  </si>
  <si>
    <t>CO12676@mi.com</t>
  </si>
  <si>
    <t>CO12671@mi.com</t>
  </si>
  <si>
    <t>CO12675@mi.com</t>
  </si>
  <si>
    <t>MIE2023180511342</t>
  </si>
  <si>
    <t>CO12778@mi.com</t>
  </si>
  <si>
    <t>MIE2023240511393</t>
  </si>
  <si>
    <t>CO12833@mi.com</t>
  </si>
  <si>
    <t>MIE2023240511395</t>
  </si>
  <si>
    <t>CO12832@mi.com</t>
  </si>
  <si>
    <t>MIE2023250511409</t>
  </si>
  <si>
    <t>CO12844@mi.com</t>
  </si>
  <si>
    <t>MIE2023010611503</t>
  </si>
  <si>
    <t>CO12947@mi.com</t>
  </si>
  <si>
    <t>MIE2023050611532</t>
  </si>
  <si>
    <t>CO12976@mi.com</t>
  </si>
  <si>
    <t>Vacaciones</t>
  </si>
  <si>
    <t>Razon</t>
  </si>
  <si>
    <t>Justificación</t>
  </si>
  <si>
    <t>Sin_Registro_In_Out</t>
  </si>
  <si>
    <t>No_Realizo_Salida</t>
  </si>
  <si>
    <t>No_cumple_el_Tiempo</t>
  </si>
  <si>
    <t>MIE2023140611614</t>
  </si>
  <si>
    <t>CO13059@mi.com</t>
  </si>
  <si>
    <t>MIE2023260611718</t>
  </si>
  <si>
    <t>MIE2023280611725</t>
  </si>
  <si>
    <t>MIE2023270611723</t>
  </si>
  <si>
    <t>CO13180@mi.com</t>
  </si>
  <si>
    <t>SAMARI NOHELI ROMAN RUBIO</t>
  </si>
  <si>
    <t>CO13178@mi.com</t>
  </si>
  <si>
    <t>MIE2023050711825</t>
  </si>
  <si>
    <t>MIE2023070711843</t>
  </si>
  <si>
    <t>CO13294@mi.com</t>
  </si>
  <si>
    <t>CO13282@mi.com</t>
  </si>
  <si>
    <t>Si</t>
  </si>
  <si>
    <t>CO13170@mi.com</t>
  </si>
  <si>
    <t>MIE2023240712034</t>
  </si>
  <si>
    <t>CO13511@mi.com</t>
  </si>
  <si>
    <t>MIE2023240712016</t>
  </si>
  <si>
    <t>CO13485@mi.com</t>
  </si>
  <si>
    <t>MIE2023010812102</t>
  </si>
  <si>
    <t>CO13582@mi.com</t>
  </si>
  <si>
    <t>MIE2023080812179</t>
  </si>
  <si>
    <t>MIE2023080812170</t>
  </si>
  <si>
    <t>CO13661@mi.com</t>
  </si>
  <si>
    <t>CO13653@mi.com</t>
  </si>
  <si>
    <t>MIE2023140812248</t>
  </si>
  <si>
    <t>CO13727@mi.com</t>
  </si>
  <si>
    <t>MIE2023140812242</t>
  </si>
  <si>
    <t>CO13733@mi.com</t>
  </si>
  <si>
    <t>MIE2023160812260</t>
  </si>
  <si>
    <t>CO13748@mi.com</t>
  </si>
  <si>
    <t>MIE2023230812359</t>
  </si>
  <si>
    <t>CO13862@mi.com</t>
  </si>
  <si>
    <t>MIE2023240812361</t>
  </si>
  <si>
    <t>MIE2023250812380</t>
  </si>
  <si>
    <t>Calamidad Domestica</t>
  </si>
  <si>
    <t>Día Administrativo</t>
  </si>
  <si>
    <t>Dia Compensatorio</t>
  </si>
  <si>
    <t>Día de Familia</t>
  </si>
  <si>
    <t>CO13881@mi.com</t>
  </si>
  <si>
    <t>CO13866@mi.com</t>
  </si>
  <si>
    <t>MIE2023040912449</t>
  </si>
  <si>
    <t>CO13951@mi.com</t>
  </si>
  <si>
    <t>MIE2023120912534</t>
  </si>
  <si>
    <t>CO14038@mi.com</t>
  </si>
  <si>
    <t>MIE2023110912508</t>
  </si>
  <si>
    <t>CO14014@mi.com</t>
  </si>
  <si>
    <t>MIE2023150912590</t>
  </si>
  <si>
    <t>MIE2023190912621</t>
  </si>
  <si>
    <t>CO14131@mi.com</t>
  </si>
  <si>
    <t>CO14072@mi.com</t>
  </si>
  <si>
    <t>MIE2023260912705</t>
  </si>
  <si>
    <t>CO14248@mi.com</t>
  </si>
  <si>
    <t>MIE2023021012749</t>
  </si>
  <si>
    <t>MIE2023031012780</t>
  </si>
  <si>
    <t>CO14328@mi.com</t>
  </si>
  <si>
    <t>MIE2023031012776</t>
  </si>
  <si>
    <t>CO14336@mi.com</t>
  </si>
  <si>
    <t>CO14297@mi.com</t>
  </si>
  <si>
    <t>MIE2023051012804</t>
  </si>
  <si>
    <t>CO14356@mi.com</t>
  </si>
  <si>
    <t>MIE2023121012913</t>
  </si>
  <si>
    <t>MIE2023131012922</t>
  </si>
  <si>
    <t>MIE2023171012957</t>
  </si>
  <si>
    <t>MIE2023171012961</t>
  </si>
  <si>
    <t>CO14521@mi.com</t>
  </si>
  <si>
    <t>CO14512@mi.com</t>
  </si>
  <si>
    <t>CO14475@mi.com</t>
  </si>
  <si>
    <t>CO14473@mi.com</t>
  </si>
  <si>
    <t>MIE2023241013053</t>
  </si>
  <si>
    <t>CO14624@mi.com</t>
  </si>
  <si>
    <t>MIE2023081113265</t>
  </si>
  <si>
    <t>CO14851@mi.com</t>
  </si>
  <si>
    <t>MIE2023081113264</t>
  </si>
  <si>
    <t>CO14844@mi.com</t>
  </si>
  <si>
    <t>MIE2023081113262</t>
  </si>
  <si>
    <t>CO14852@mi.com</t>
  </si>
  <si>
    <t>MIE2023151113403</t>
  </si>
  <si>
    <t>CO14994@mi.com</t>
  </si>
  <si>
    <t>MIE2023151113398</t>
  </si>
  <si>
    <t>CO14991@mi.com</t>
  </si>
  <si>
    <t>MIE2023101113280</t>
  </si>
  <si>
    <t>CO14865@mi.com</t>
  </si>
  <si>
    <t>MIE2023211113495</t>
  </si>
  <si>
    <t>CO15133@mi.com</t>
  </si>
  <si>
    <t>MIE2023211113493</t>
  </si>
  <si>
    <t>CO15130@mi.com</t>
  </si>
  <si>
    <t>MIE2023211113488</t>
  </si>
  <si>
    <t>CO15132@mi.com</t>
  </si>
  <si>
    <t>MIE2023211113483</t>
  </si>
  <si>
    <t>CO15148@mi.com</t>
  </si>
  <si>
    <t>MIE2023281113573</t>
  </si>
  <si>
    <t>CO15235@mi.com</t>
  </si>
  <si>
    <t>MIE2023011213611</t>
  </si>
  <si>
    <t>CO15287@mi.com</t>
  </si>
  <si>
    <t>MIE2023131213784</t>
  </si>
  <si>
    <t>MIE2023131213779</t>
  </si>
  <si>
    <t>CO15459@mi.com</t>
  </si>
  <si>
    <t>CO15465@mi.com</t>
  </si>
  <si>
    <t>MIE2023181213833</t>
  </si>
  <si>
    <t>CO15515@mi.com</t>
  </si>
  <si>
    <t>MIE2024170114040</t>
  </si>
  <si>
    <t>CO15734@mi.com</t>
  </si>
  <si>
    <t>MIE2024160114036</t>
  </si>
  <si>
    <t>CO15731@mi.com</t>
  </si>
  <si>
    <t>MIE2024180114057</t>
  </si>
  <si>
    <t>MIE2024180114062</t>
  </si>
  <si>
    <t>CO15754@mi.com</t>
  </si>
  <si>
    <t>CO15755@mi.com</t>
  </si>
  <si>
    <t>MIE2024270114173</t>
  </si>
  <si>
    <t>CO15886@mi.com</t>
  </si>
  <si>
    <t>MIE2024070214267</t>
  </si>
  <si>
    <t>CO15987@mi.com</t>
  </si>
  <si>
    <t>MIE2024090214347</t>
  </si>
  <si>
    <t>CO16070@mi.com</t>
  </si>
  <si>
    <t>MIE2024090214319</t>
  </si>
  <si>
    <t>CO16063@mi.com</t>
  </si>
  <si>
    <t>MIE2024160214435</t>
  </si>
  <si>
    <t>MIE2024190214460</t>
  </si>
  <si>
    <t>CO16183@mi.com</t>
  </si>
  <si>
    <t>MIE2024190214438</t>
  </si>
  <si>
    <t>CO16160@mi.com</t>
  </si>
  <si>
    <t>MIE2024190214437</t>
  </si>
  <si>
    <t>CO16163@mi.com</t>
  </si>
  <si>
    <t>CO16151@mi.com</t>
  </si>
  <si>
    <t>MIE2024260214498</t>
  </si>
  <si>
    <t>CO16240@mi.com</t>
  </si>
  <si>
    <t>MIE2024280214535</t>
  </si>
  <si>
    <t>CO16269@mi.com</t>
  </si>
  <si>
    <t>MIE2024010314548</t>
  </si>
  <si>
    <t>CO16290@mi.com</t>
  </si>
  <si>
    <t>MIE2024010314547</t>
  </si>
  <si>
    <t>CO16291@mi.com</t>
  </si>
  <si>
    <t>MIE2024050314583</t>
  </si>
  <si>
    <t>CO16325@mi.com</t>
  </si>
  <si>
    <t>MIE2024080314626</t>
  </si>
  <si>
    <t>CO16383@mi.com</t>
  </si>
  <si>
    <t>MIE2024110314651</t>
  </si>
  <si>
    <t>CO16400@mi.com</t>
  </si>
  <si>
    <t>Leave Type</t>
  </si>
  <si>
    <t>Leave Reasons</t>
  </si>
  <si>
    <t>User Code (Owning User) (Usuario)</t>
  </si>
  <si>
    <t>Nombre de usuario (Owning User) (Usuario)</t>
  </si>
  <si>
    <t>(Paid) Be Out On Duty</t>
  </si>
  <si>
    <t>(Paid) Annual Leave</t>
  </si>
  <si>
    <t xml:space="preserve">Día compensatorio </t>
  </si>
  <si>
    <t>Day Off</t>
  </si>
  <si>
    <t xml:space="preserve">Compensatorio </t>
  </si>
  <si>
    <t xml:space="preserve">Descanso </t>
  </si>
  <si>
    <t>(Paid) Work From Home</t>
  </si>
  <si>
    <t xml:space="preserve">Administrativo </t>
  </si>
  <si>
    <t xml:space="preserve">Día Compensatorio </t>
  </si>
  <si>
    <t>Compensatorio</t>
  </si>
  <si>
    <t>Descanso</t>
  </si>
  <si>
    <t>Store Closed</t>
  </si>
  <si>
    <t>(Paid) Sick Leave</t>
  </si>
  <si>
    <t>MinutesLeave</t>
  </si>
  <si>
    <t>TTMinutes</t>
  </si>
  <si>
    <t>Aprobador</t>
  </si>
  <si>
    <t>Time Leave RMS (min)</t>
  </si>
  <si>
    <t>Time In Store + Leave</t>
  </si>
  <si>
    <t>Tiempo en Tienda</t>
  </si>
  <si>
    <t>POS + Solicitud</t>
  </si>
  <si>
    <t>Start Time</t>
  </si>
  <si>
    <t>End Time</t>
  </si>
  <si>
    <t>Domingo</t>
  </si>
  <si>
    <t>COMPENSATORIO</t>
  </si>
  <si>
    <t xml:space="preserve">COMPENSATORIO </t>
  </si>
  <si>
    <t>Tienda cerrada</t>
  </si>
  <si>
    <t xml:space="preserve">Tienda cerrada </t>
  </si>
  <si>
    <t xml:space="preserve">Domingo </t>
  </si>
  <si>
    <t xml:space="preserve">Hora de reducción </t>
  </si>
  <si>
    <t xml:space="preserve">Compensando </t>
  </si>
  <si>
    <t xml:space="preserve">Día de descanso </t>
  </si>
  <si>
    <t xml:space="preserve">Día administrativo </t>
  </si>
  <si>
    <t>Día de descanso</t>
  </si>
  <si>
    <t xml:space="preserve">Día descanso </t>
  </si>
  <si>
    <t>Dominical</t>
  </si>
  <si>
    <t>MIE2024140314681</t>
  </si>
  <si>
    <t>CO16441@mi.com</t>
  </si>
  <si>
    <t xml:space="preserve">Compesatorio </t>
  </si>
  <si>
    <t>Día compensatorio</t>
  </si>
  <si>
    <t xml:space="preserve">Dia de descanso </t>
  </si>
  <si>
    <t>MIE2024180314714</t>
  </si>
  <si>
    <t>CO16478@mi.com</t>
  </si>
  <si>
    <t>Incompleto</t>
  </si>
  <si>
    <t>Time Leave RMS H</t>
  </si>
  <si>
    <t xml:space="preserve">TT HH:MM </t>
  </si>
  <si>
    <t xml:space="preserve">Desplazamiento </t>
  </si>
  <si>
    <t>Hora petro</t>
  </si>
  <si>
    <t>MIE2024220314775</t>
  </si>
  <si>
    <t>CO16539@mi.com</t>
  </si>
  <si>
    <t>MIE2024220314772</t>
  </si>
  <si>
    <t>CO16542@mi.com</t>
  </si>
  <si>
    <t>MIE2024030414878</t>
  </si>
  <si>
    <t>CO16671@mi.com</t>
  </si>
  <si>
    <t>MIE2024090414932</t>
  </si>
  <si>
    <t>CO16727@mi.com</t>
  </si>
  <si>
    <t xml:space="preserve">Hora de ley </t>
  </si>
  <si>
    <t>Hora de ley</t>
  </si>
  <si>
    <t>MIE2024160415077</t>
  </si>
  <si>
    <t>CO16865@mi.com</t>
  </si>
  <si>
    <t>MIE2024120415033</t>
  </si>
  <si>
    <t>CO16787@mi.com</t>
  </si>
  <si>
    <t>MIE2024160415085</t>
  </si>
  <si>
    <t>CO16881@mi.com</t>
  </si>
  <si>
    <t>MIE2024160415082</t>
  </si>
  <si>
    <t>CO16876@mi.com</t>
  </si>
  <si>
    <t>MIE2024180415122</t>
  </si>
  <si>
    <t>CO16904@mi.com</t>
  </si>
  <si>
    <t>MIE2024170415097</t>
  </si>
  <si>
    <t>CO16888@mi.com</t>
  </si>
  <si>
    <t>MIE2024170415095</t>
  </si>
  <si>
    <t>CO16890@mi.com</t>
  </si>
  <si>
    <t>MIE2024180415130</t>
  </si>
  <si>
    <t>CO16922@mi.com</t>
  </si>
  <si>
    <t>MIE2024180415125</t>
  </si>
  <si>
    <t>CO16918@mi.com</t>
  </si>
  <si>
    <t>MIE2024200415193</t>
  </si>
  <si>
    <t>CO16991@mi.com</t>
  </si>
  <si>
    <t>MIE2024190415192</t>
  </si>
  <si>
    <t>CO16933@mi.com</t>
  </si>
  <si>
    <t>MIE2024190415138</t>
  </si>
  <si>
    <t>CO16932@mi.com</t>
  </si>
  <si>
    <t>MIE2024230415228</t>
  </si>
  <si>
    <t>CO17024@mi.com</t>
  </si>
  <si>
    <t>MIE2024230415224</t>
  </si>
  <si>
    <t>CO17021@mi.com</t>
  </si>
  <si>
    <t>MIE2024260415267</t>
  </si>
  <si>
    <t>HAMLET RICARDO CAICEDO</t>
  </si>
  <si>
    <t>CO17058@mi.com</t>
  </si>
  <si>
    <t>MIE2024260415266</t>
  </si>
  <si>
    <t>CO17059@mi.com</t>
  </si>
  <si>
    <t>MIE2024260415265</t>
  </si>
  <si>
    <t>CO17061@mi.com</t>
  </si>
  <si>
    <t>MICHAEL HUMBERTO SOTELO POLANCO #</t>
  </si>
  <si>
    <t>Entrenamiento</t>
  </si>
  <si>
    <t>MIE2023080812175</t>
  </si>
  <si>
    <t>CO13664@mi.com</t>
  </si>
  <si>
    <t>MIE2023080812173</t>
  </si>
  <si>
    <t>CO13656@mi.com</t>
  </si>
  <si>
    <t>MIE2023120711871</t>
  </si>
  <si>
    <t>CO13329@mi.com</t>
  </si>
  <si>
    <t>MIE2023220210386</t>
  </si>
  <si>
    <t>CO11709@mi.com</t>
  </si>
  <si>
    <t>MIE2023160210341</t>
  </si>
  <si>
    <t>CO11662@mi.com</t>
  </si>
  <si>
    <t>MIE202101114113</t>
  </si>
  <si>
    <t>CO3510@mi.com</t>
  </si>
  <si>
    <t>MIE2024290415306</t>
  </si>
  <si>
    <t>MIE2024300415325</t>
  </si>
  <si>
    <t>CO17151@mi.com</t>
  </si>
  <si>
    <t>CO17137@mi.com</t>
  </si>
  <si>
    <t xml:space="preserve">Día libre </t>
  </si>
  <si>
    <t>MIE2024300415359</t>
  </si>
  <si>
    <t>CO17200@mi.com</t>
  </si>
  <si>
    <t xml:space="preserve">Tienda cerrada dia compensatorio </t>
  </si>
  <si>
    <t>MIE2024140515734</t>
  </si>
  <si>
    <t>CO17656@mi.com</t>
  </si>
  <si>
    <t>MIE2024140515729</t>
  </si>
  <si>
    <t>CO17654@mi.com</t>
  </si>
  <si>
    <t>MIE2024150515741</t>
  </si>
  <si>
    <t>CO17671@mi.com</t>
  </si>
  <si>
    <t>MIE2024170515762</t>
  </si>
  <si>
    <t>CO17693@mi.com</t>
  </si>
  <si>
    <t>MIE2024270515865</t>
  </si>
  <si>
    <t>CO17800@mi.com</t>
  </si>
  <si>
    <t>MIE2024300515933</t>
  </si>
  <si>
    <t>MIE2024300515939</t>
  </si>
  <si>
    <t>MIE2024040615953</t>
  </si>
  <si>
    <t>CO17916@mi.com</t>
  </si>
  <si>
    <t>CO17876@mi.com</t>
  </si>
  <si>
    <t>CO17862@mi.com</t>
  </si>
  <si>
    <t>Día libre</t>
  </si>
  <si>
    <t xml:space="preserve">Trabajo desde casa </t>
  </si>
  <si>
    <t>(Paid) Personal Leave</t>
  </si>
  <si>
    <t xml:space="preserve">Hora de reducción laboral </t>
  </si>
  <si>
    <t>MIE2024110616054</t>
  </si>
  <si>
    <t>CO18001@mi.com</t>
  </si>
  <si>
    <t>MIE2024130616089</t>
  </si>
  <si>
    <t>CO18039@mi.com</t>
  </si>
  <si>
    <t>MIE2024130616088</t>
  </si>
  <si>
    <t>CO18041@mi.com</t>
  </si>
  <si>
    <t>MIE2024140616115</t>
  </si>
  <si>
    <t>CO18064@mi.com</t>
  </si>
  <si>
    <t>MIE2024140616095</t>
  </si>
  <si>
    <t>CO18042@mi.com</t>
  </si>
  <si>
    <t>MIE2024170616132</t>
  </si>
  <si>
    <t>MIE2024170616130</t>
  </si>
  <si>
    <t>MIE2024170616131</t>
  </si>
  <si>
    <t>CO18078@mi.com</t>
  </si>
  <si>
    <t>CO18080@mi.com</t>
  </si>
  <si>
    <t>CO18079@mi.com</t>
  </si>
  <si>
    <t>MIE2024210616175</t>
  </si>
  <si>
    <t>CO18134@mi.com</t>
  </si>
  <si>
    <t xml:space="preserve">Reducción laboral </t>
  </si>
  <si>
    <t>novedad día</t>
  </si>
  <si>
    <t>Aplica</t>
  </si>
  <si>
    <t>MIE2024260616245</t>
  </si>
  <si>
    <t>CO18254@mi.com</t>
  </si>
  <si>
    <t>MIE2024240616182</t>
  </si>
  <si>
    <t>CO18240@mi.com</t>
  </si>
  <si>
    <t>MIE2024240616179</t>
  </si>
  <si>
    <t>CO18178@mi.com</t>
  </si>
  <si>
    <t>MIE2024280616254</t>
  </si>
  <si>
    <t>MIE2024280616255</t>
  </si>
  <si>
    <t>KELLY TATIANA SERNA GALINDO</t>
  </si>
  <si>
    <t>CO18309@mi.com</t>
  </si>
  <si>
    <t>CO18310@mi.com</t>
  </si>
  <si>
    <t xml:space="preserve">Dominical </t>
  </si>
  <si>
    <t>MIE2024030716322</t>
  </si>
  <si>
    <t>CO18331@mi.com</t>
  </si>
  <si>
    <t>MIE2024090716432</t>
  </si>
  <si>
    <t>CO18452@mi.com</t>
  </si>
  <si>
    <t>MIE2024090716440</t>
  </si>
  <si>
    <t>CO18454@mi.com</t>
  </si>
  <si>
    <t>Horas de ley</t>
  </si>
  <si>
    <t>MIE2024110716459</t>
  </si>
  <si>
    <t>CO18481@mi.com</t>
  </si>
  <si>
    <t>MIE2024110716460</t>
  </si>
  <si>
    <t>CO18483@mi.com</t>
  </si>
  <si>
    <t xml:space="preserve">Horas de reducción </t>
  </si>
  <si>
    <t xml:space="preserve">Tienda Cerrada </t>
  </si>
  <si>
    <t>MIE2024160716534</t>
  </si>
  <si>
    <t>CO18561@mi.com</t>
  </si>
  <si>
    <t>MIE2024190716719</t>
  </si>
  <si>
    <t>CO18749@mi.com</t>
  </si>
  <si>
    <t>MIE2024190716730</t>
  </si>
  <si>
    <t>CO18751@mi.com</t>
  </si>
  <si>
    <t xml:space="preserve">Horas de ley </t>
  </si>
  <si>
    <t>MIE2024240716853</t>
  </si>
  <si>
    <t>CO18923@mi.com</t>
  </si>
  <si>
    <t>MIE2024240716850</t>
  </si>
  <si>
    <t>CO18926@mi.com</t>
  </si>
  <si>
    <t>MIE2024250716878</t>
  </si>
  <si>
    <t>CO18934@mi.com</t>
  </si>
  <si>
    <t>MIE2024250716873</t>
  </si>
  <si>
    <t>CO18929@mi.com</t>
  </si>
  <si>
    <t xml:space="preserve">Horas del gobierno </t>
  </si>
  <si>
    <t>MIE2024300716932</t>
  </si>
  <si>
    <t>CO19000@mi.com</t>
  </si>
  <si>
    <t>MIE2024020816985</t>
  </si>
  <si>
    <t>CO19051@mi.com</t>
  </si>
  <si>
    <t xml:space="preserve">Trabajo en casa </t>
  </si>
  <si>
    <t xml:space="preserve">Horas de reducción laboral </t>
  </si>
  <si>
    <t xml:space="preserve">Reducción de horas </t>
  </si>
  <si>
    <t>MIE2024050817015</t>
  </si>
  <si>
    <t>CO19081@mi.com</t>
  </si>
  <si>
    <t>MIE2024080817061</t>
  </si>
  <si>
    <t>CO19131@mi.com</t>
  </si>
  <si>
    <t>MIE2024140817132</t>
  </si>
  <si>
    <t>CO19204@mi.com</t>
  </si>
  <si>
    <t>MIE2024160817165</t>
  </si>
  <si>
    <t>LUZ DARY ANGARITA</t>
  </si>
  <si>
    <t>CO19241@mi.com</t>
  </si>
  <si>
    <t>MIE2024150817164</t>
  </si>
  <si>
    <t>CO19235@mi.com</t>
  </si>
  <si>
    <t>MIE2024150817163</t>
  </si>
  <si>
    <t>LEIDY BIBIANA BOCANEGRA RODRIGUEZ</t>
  </si>
  <si>
    <t>CO19236@mi.com</t>
  </si>
  <si>
    <t>MIE2024200817214</t>
  </si>
  <si>
    <t>CO19286@mi.com</t>
  </si>
  <si>
    <t>MIE2024200817211</t>
  </si>
  <si>
    <t>CO19290@mi.com</t>
  </si>
  <si>
    <t>MIE2024200817207</t>
  </si>
  <si>
    <t>CO19277@mi.com</t>
  </si>
  <si>
    <t>MIE2024200817199</t>
  </si>
  <si>
    <t>CO19271@mi.com</t>
  </si>
  <si>
    <t>MIE2024200817198</t>
  </si>
  <si>
    <t>CO19272@mi.com</t>
  </si>
  <si>
    <t>MIE2024200817196</t>
  </si>
  <si>
    <t>CO19274@mi.com</t>
  </si>
  <si>
    <t>MIE2024300817480</t>
  </si>
  <si>
    <t>CO19527@mi.com</t>
  </si>
  <si>
    <t>MIE2024050917517</t>
  </si>
  <si>
    <t>CO19566@mi.com</t>
  </si>
  <si>
    <t>MIE2024060917518</t>
  </si>
  <si>
    <t>CO19568@mi.com</t>
  </si>
  <si>
    <t>MIE2024110917585</t>
  </si>
  <si>
    <t>CO19642@mi.com</t>
  </si>
  <si>
    <t>MIE2024120917590</t>
  </si>
  <si>
    <t>CO19646@mi.com</t>
  </si>
  <si>
    <t>MIE2024130917595</t>
  </si>
  <si>
    <t>CO19655@mi.com</t>
  </si>
  <si>
    <t>MIE2024160917603</t>
  </si>
  <si>
    <t>CO19661@mi.com</t>
  </si>
  <si>
    <t xml:space="preserve">Reducción hora laboral </t>
  </si>
  <si>
    <t>MIE2024190917637</t>
  </si>
  <si>
    <t>CO19696@mi.com</t>
  </si>
  <si>
    <t>MIE2024190917634</t>
  </si>
  <si>
    <t>MARIANA MIA REYES GONZALES</t>
  </si>
  <si>
    <t>CO19699@mi.com</t>
  </si>
  <si>
    <t>MIE2024240917672</t>
  </si>
  <si>
    <t>CO19732@mi.com</t>
  </si>
  <si>
    <t>MIE2024270917696</t>
  </si>
  <si>
    <t>CO19759@mi.com</t>
  </si>
  <si>
    <t>MIE2024300917707</t>
  </si>
  <si>
    <t>CO19771@mi.com</t>
  </si>
  <si>
    <t xml:space="preserve">Día Administrativo </t>
  </si>
  <si>
    <t>MIE2024031017729</t>
  </si>
  <si>
    <t>CO19794@mi.com</t>
  </si>
  <si>
    <t>MIE2024031017728</t>
  </si>
  <si>
    <t>CO19793@mi.com</t>
  </si>
  <si>
    <t>MIE2024041017733</t>
  </si>
  <si>
    <t>CO19797@mi.com</t>
  </si>
  <si>
    <t>MIE2024071017751</t>
  </si>
  <si>
    <t>CO19816@mi.com</t>
  </si>
  <si>
    <t xml:space="preserve">Estar fuera de servicio </t>
  </si>
  <si>
    <t>MIE2024081017763</t>
  </si>
  <si>
    <t>CO19849@mi.com</t>
  </si>
  <si>
    <t>MIE2024091017792</t>
  </si>
  <si>
    <t>CO19855@mi.com</t>
  </si>
  <si>
    <t>MIE2024091017791</t>
  </si>
  <si>
    <t>CO19856@mi.com</t>
  </si>
  <si>
    <t>MIE2024101017805</t>
  </si>
  <si>
    <t>CO19867@mi.com</t>
  </si>
  <si>
    <t>MIE2024101017804</t>
  </si>
  <si>
    <t>CO19869@mi.com</t>
  </si>
  <si>
    <t>MIE2024111017822</t>
  </si>
  <si>
    <t>CO19898@mi.com</t>
  </si>
  <si>
    <t>MIE2024111017819</t>
  </si>
  <si>
    <t>CO19880@mi.com</t>
  </si>
  <si>
    <t>MIE2024111017815</t>
  </si>
  <si>
    <t>CO19886@mi.com</t>
  </si>
  <si>
    <t>MIE2024151017856</t>
  </si>
  <si>
    <t>CO19938@mi.com</t>
  </si>
  <si>
    <t>MIE2024191017889</t>
  </si>
  <si>
    <t>CO19978@mi.com</t>
  </si>
  <si>
    <t>MIE2024221017907</t>
  </si>
  <si>
    <t>CO20001@mi.com</t>
  </si>
  <si>
    <t>MIE2024241017945</t>
  </si>
  <si>
    <t>CO20034@mi.com</t>
  </si>
  <si>
    <t>MIE2024291017973</t>
  </si>
  <si>
    <t>CO20073@mi.com</t>
  </si>
  <si>
    <t>MIE2024291017969</t>
  </si>
  <si>
    <t>CO20067@mi.com</t>
  </si>
  <si>
    <t>MIE2024301017984</t>
  </si>
  <si>
    <t>CO20103@mi.com</t>
  </si>
  <si>
    <t>MIE2024051118044</t>
  </si>
  <si>
    <t>CO20160@mi.com</t>
  </si>
  <si>
    <t xml:space="preserve">Día compensatorio tienda cerrada </t>
  </si>
  <si>
    <t>fecha activa</t>
  </si>
  <si>
    <t>llave</t>
  </si>
  <si>
    <t>Suma de MinutesLeave</t>
  </si>
  <si>
    <t>Cuenta de English Name</t>
  </si>
  <si>
    <t>MIE2024091118168</t>
  </si>
  <si>
    <t>CO20250@mi.com</t>
  </si>
  <si>
    <t>MIE2024091118166</t>
  </si>
  <si>
    <t>CO20336@mi.com</t>
  </si>
  <si>
    <t>MIE2024091118165</t>
  </si>
  <si>
    <t>CO20338@mi.com</t>
  </si>
  <si>
    <t>MIE2024081118164</t>
  </si>
  <si>
    <t>CO20254@mi.com</t>
  </si>
  <si>
    <t>MIE2024081118163</t>
  </si>
  <si>
    <t>CO20256@mi.com</t>
  </si>
  <si>
    <t>MIE2024121118192</t>
  </si>
  <si>
    <t>CO20351@mi.com</t>
  </si>
  <si>
    <t xml:space="preserve">DOMINICAL </t>
  </si>
  <si>
    <t>MIE2024131118196</t>
  </si>
  <si>
    <t>CO20356@mi.com</t>
  </si>
  <si>
    <t>MIE2024151118235</t>
  </si>
  <si>
    <t>CO20392@mi.com</t>
  </si>
  <si>
    <t>MIE2024141118225</t>
  </si>
  <si>
    <t>CO20383@mi.com</t>
  </si>
  <si>
    <t>MIE2024181118255</t>
  </si>
  <si>
    <t>CO20419@mi.com</t>
  </si>
  <si>
    <t>MIE2024181118248</t>
  </si>
  <si>
    <t>CO20410@mi.com</t>
  </si>
  <si>
    <t>MIE2024191118270</t>
  </si>
  <si>
    <t>CO20478@mi.com</t>
  </si>
  <si>
    <t>MIE2024191118269</t>
  </si>
  <si>
    <t>CO20479@mi.com</t>
  </si>
  <si>
    <t>MIE2024211118332</t>
  </si>
  <si>
    <t>CO20508@mi.com</t>
  </si>
  <si>
    <t>MIE2024211118330</t>
  </si>
  <si>
    <t>CO20511@mi.com</t>
  </si>
  <si>
    <t>MIE2024221118350</t>
  </si>
  <si>
    <t>CO20560@mi.com</t>
  </si>
  <si>
    <t>MIE2024221118347</t>
  </si>
  <si>
    <t>CO20563@mi.com</t>
  </si>
  <si>
    <t>MIE2024261118417</t>
  </si>
  <si>
    <t>CO20588@mi.com</t>
  </si>
  <si>
    <t>MIE2024261118415</t>
  </si>
  <si>
    <t>CO20590@mi.com</t>
  </si>
  <si>
    <t>MIE2024251118397</t>
  </si>
  <si>
    <t>CO20572@mi.com</t>
  </si>
  <si>
    <t>REYES PATERNINA OMAR YESIT</t>
  </si>
  <si>
    <t>MIE2024261118433</t>
  </si>
  <si>
    <t>CO20596@mi.com</t>
  </si>
  <si>
    <t>MIE2024261118432</t>
  </si>
  <si>
    <t>CO20599@mi.com</t>
  </si>
  <si>
    <t>MIE2024261118431</t>
  </si>
  <si>
    <t>CO20600@mi.com</t>
  </si>
  <si>
    <t>MIE2024261118426</t>
  </si>
  <si>
    <t>CO20608@mi.com</t>
  </si>
  <si>
    <t>MIE2024261118424</t>
  </si>
  <si>
    <t>CO20612@mi.com</t>
  </si>
  <si>
    <t>MIE2024261118422</t>
  </si>
  <si>
    <t>CO20614@mi.com</t>
  </si>
  <si>
    <t>MIE2024291118489</t>
  </si>
  <si>
    <t>CO20664@mi.com</t>
  </si>
  <si>
    <t>MIE2024291118486</t>
  </si>
  <si>
    <t>CO20668@mi.com</t>
  </si>
  <si>
    <t>MIE2024291118485</t>
  </si>
  <si>
    <t>CO20669@mi.com</t>
  </si>
  <si>
    <t>MIE2024291118482</t>
  </si>
  <si>
    <t>CO20672@mi.com</t>
  </si>
  <si>
    <t>MIE2024021218524</t>
  </si>
  <si>
    <t>CO20718@mi.com</t>
  </si>
  <si>
    <t>MIE2024021218523</t>
  </si>
  <si>
    <t>CO20719@mi.com</t>
  </si>
  <si>
    <t>MIE2024021218521</t>
  </si>
  <si>
    <t>CO20703@mi.com</t>
  </si>
  <si>
    <t>MIE2024021218518</t>
  </si>
  <si>
    <t>CO20706@mi.com</t>
  </si>
  <si>
    <t xml:space="preserve">-COMPENSATORIO </t>
  </si>
  <si>
    <t xml:space="preserve">Reducción </t>
  </si>
  <si>
    <t>MIE2024051218577</t>
  </si>
  <si>
    <t>CO20772@mi.com</t>
  </si>
  <si>
    <t>MIE2024041218569</t>
  </si>
  <si>
    <t>SAAVEDRA CALVO JOVANNY ALBERTO</t>
  </si>
  <si>
    <t>CO20763@mi.com</t>
  </si>
  <si>
    <t>MIE2024041218564</t>
  </si>
  <si>
    <t>CO20738@mi.com</t>
  </si>
  <si>
    <t>SAAVEDRA CALVO JOVANNY ALBERTO #</t>
  </si>
  <si>
    <t xml:space="preserve">Dia compensatorio </t>
  </si>
  <si>
    <t>MIE2024061218604</t>
  </si>
  <si>
    <t>CO20786@mi.com</t>
  </si>
  <si>
    <t>MIE2024061218601</t>
  </si>
  <si>
    <t>CO20801@mi.com</t>
  </si>
  <si>
    <t>MIE2024061218597</t>
  </si>
  <si>
    <t>MAHECHA PARDO KEVIN STEVEN</t>
  </si>
  <si>
    <t>CO20806@mi.com</t>
  </si>
  <si>
    <t xml:space="preserve">Vacaciones </t>
  </si>
  <si>
    <t>Trabajo en casa</t>
  </si>
  <si>
    <t>MIE2024101219138</t>
  </si>
  <si>
    <t>CO21389@mi.com</t>
  </si>
  <si>
    <t>MIE2024101219134</t>
  </si>
  <si>
    <t>MOSQUERA DIAZ CARMEN LORENA</t>
  </si>
  <si>
    <t>CO21393@mi.com</t>
  </si>
  <si>
    <t>MIE2024101219131</t>
  </si>
  <si>
    <t>VILORIA LOZADA LUNA VALERIA</t>
  </si>
  <si>
    <t>CO21395@mi.com</t>
  </si>
  <si>
    <t>MIE2024101219116</t>
  </si>
  <si>
    <t>CO21413@mi.com</t>
  </si>
  <si>
    <t>MIE2024101219108</t>
  </si>
  <si>
    <t>CO21421@mi.com</t>
  </si>
  <si>
    <t>MIE2024101219095</t>
  </si>
  <si>
    <t>CO21435@mi.com</t>
  </si>
  <si>
    <t>MIE2024101219088</t>
  </si>
  <si>
    <t>CO21443@mi.com</t>
  </si>
  <si>
    <t>MIE2024101219083</t>
  </si>
  <si>
    <t>CO21449@mi.com</t>
  </si>
  <si>
    <t>MIE2024101219080</t>
  </si>
  <si>
    <t>CO21451@mi.com</t>
  </si>
  <si>
    <t>MIE2024101219074</t>
  </si>
  <si>
    <t>CO21457@mi.com</t>
  </si>
  <si>
    <t>MIE2024101219070</t>
  </si>
  <si>
    <t>CO21462@mi.com</t>
  </si>
  <si>
    <t>MIE2024101219068</t>
  </si>
  <si>
    <t>CO21464@mi.com</t>
  </si>
  <si>
    <t>MIE2024101218932</t>
  </si>
  <si>
    <t>CO21600@mi.com</t>
  </si>
  <si>
    <t>MIE2024111219886</t>
  </si>
  <si>
    <t>CO23108@mi.com</t>
  </si>
  <si>
    <t>MIE2024111219883</t>
  </si>
  <si>
    <t>SIERRA NIETO RODRIGO ANDRES</t>
  </si>
  <si>
    <t>CO23111@mi.com</t>
  </si>
  <si>
    <t>MIE2024121219907</t>
  </si>
  <si>
    <t>CO23172@mi.com</t>
  </si>
  <si>
    <t>MIE2024121219906</t>
  </si>
  <si>
    <t>CO23173@mi.com</t>
  </si>
  <si>
    <t>MIE2024121219903</t>
  </si>
  <si>
    <t>CO23176@mi.com</t>
  </si>
  <si>
    <t>MIE2024121219901</t>
  </si>
  <si>
    <t>CO23178@mi.com</t>
  </si>
  <si>
    <t>MIE2024131219936</t>
  </si>
  <si>
    <t>CO23221@mi.com</t>
  </si>
  <si>
    <t>MIE2024161219961</t>
  </si>
  <si>
    <t>RIVERA TORRES SAMADHI</t>
  </si>
  <si>
    <t>CO23237@mi.com</t>
  </si>
  <si>
    <t>MIE2024161219960</t>
  </si>
  <si>
    <t>ALVAREZ  CARLOS ALFREDO</t>
  </si>
  <si>
    <t>CO23238@mi.com</t>
  </si>
  <si>
    <t>MIE2024161219956</t>
  </si>
  <si>
    <t>CO23242@mi.com</t>
  </si>
  <si>
    <t>MIE2024161219954</t>
  </si>
  <si>
    <t>CO23233@mi.com</t>
  </si>
  <si>
    <t>RICCI CASTRILLON CHRISTIAN CAMILO</t>
  </si>
  <si>
    <t>SANCHEZ MARTINEZ HEIDY JULIANA</t>
  </si>
  <si>
    <t>NIEVES RICHARD ALEJANDRO</t>
  </si>
  <si>
    <t>TRIANA PABON JULIET MAYERLI</t>
  </si>
  <si>
    <t>PATERNINA CARRASCAL ISABEL CRISTINA</t>
  </si>
  <si>
    <t>AHUMADO ESPAÑA YULIS MARÍA</t>
  </si>
  <si>
    <t>RIAÑO ABRIL JHON ALEXANDER</t>
  </si>
  <si>
    <t>BRITO SOLANO BIANNY CAROLINA</t>
  </si>
  <si>
    <t>CARRILLO ACOSTA SEYLEN ALEJANDRA</t>
  </si>
  <si>
    <t>SERNA PEREZ LEIVY TATIANA</t>
  </si>
  <si>
    <t>JERONIMO CARDONA JUAN MANUEL</t>
  </si>
  <si>
    <t>DIAZ ACOSTA JEYSON DAVID</t>
  </si>
  <si>
    <t>TABORDA VAHOS ANA MARCELA</t>
  </si>
  <si>
    <t>OSPINA ROA MARTHA YANETH</t>
  </si>
  <si>
    <t>SAMBONI GUZMAN PAOLA ANDREA</t>
  </si>
  <si>
    <t>HURTADO QUINTO DEIMER</t>
  </si>
  <si>
    <t>MADARRIAGA CAMARGO ARLY CRISTINA</t>
  </si>
  <si>
    <t>LAVERDE ENITH PAOLA</t>
  </si>
  <si>
    <t>OSORIO COCUY LINA MARIA</t>
  </si>
  <si>
    <t>MARTINEZ PUELLO DARLING</t>
  </si>
  <si>
    <t>FAJARDO CESPEDES YELIMAR ANDREINA</t>
  </si>
  <si>
    <t>BOHORQUEZ CUELLAR JULIO CESAR</t>
  </si>
  <si>
    <t>ALEMAN MESTRA NICOLAS ANDRES</t>
  </si>
  <si>
    <t>FAJARDO AVELLA KAREN GISELLE</t>
  </si>
  <si>
    <t>MIE2024171219988</t>
  </si>
  <si>
    <t>GARCIA HOYOS KAREN</t>
  </si>
  <si>
    <t>CO23267@mi.com</t>
  </si>
  <si>
    <t>MIE2024171219983</t>
  </si>
  <si>
    <t>ARANGO BLANDON DANA MERARY</t>
  </si>
  <si>
    <t>CO23273@mi.com</t>
  </si>
  <si>
    <t>GONZALEZ PERLAZA JANETH</t>
  </si>
  <si>
    <t>GOMEZ HURTADO PAOLA ANDREA</t>
  </si>
  <si>
    <t>MENDOZA BONFANTE LENNYS</t>
  </si>
  <si>
    <t>OLIVERO SIERRA LINDA MARINA</t>
  </si>
  <si>
    <t>PAREJA LABRADOR GRACE JULIETH</t>
  </si>
  <si>
    <t>IBARGUEN MURIEL KAREN VANESSA</t>
  </si>
  <si>
    <t>VELASCO NARVAEZ GIZEK MARGARITA</t>
  </si>
  <si>
    <t>SANDOVAL PEREZ ANGIE PAOLA</t>
  </si>
  <si>
    <t>RENTERIA SANJUAN DIANA YULEIBY</t>
  </si>
  <si>
    <t>ZAPATA QUERUBIN CRISTIAN DAVID</t>
  </si>
  <si>
    <t>CASTILLO ARBOLEDA KAREN ISABEL</t>
  </si>
  <si>
    <t>DONADO BEDOYA JOSE DAVID</t>
  </si>
  <si>
    <t>TORRES ROJAS MELISSA</t>
  </si>
  <si>
    <t>RODRIGUEZ TORRECILLA ANA NATHALY</t>
  </si>
  <si>
    <t>CANTILLO PEREZ VANESSA PAOLA</t>
  </si>
  <si>
    <t>CONTRERAS ARRIETA MAURICIO JESUS</t>
  </si>
  <si>
    <t>REYNOSO ESCOBAR YULY PILAR</t>
  </si>
  <si>
    <t>GIL LOAIZA SHIRLY</t>
  </si>
  <si>
    <t>BOTERO OCAMPO MARY ROSANA</t>
  </si>
  <si>
    <t>LOPEZ LOPEZ ANDREA PATRICIA</t>
  </si>
  <si>
    <t>NIÑO CARVAJAL YERSON AUGUSTO</t>
  </si>
  <si>
    <t>PERDOMO TRUJILLO JAIRO ANDRES</t>
  </si>
  <si>
    <t>CARREÑO QUINTERO CINDY MILENA</t>
  </si>
  <si>
    <t>ROSALES VISBAL ANGIE PAOLA</t>
  </si>
  <si>
    <t>CARDONA JIMENEZ LUISA FERNANDA</t>
  </si>
  <si>
    <t>GOMEZ LAURA VANESSA</t>
  </si>
  <si>
    <t>ROPERO GALVIS SINDI PAOLA</t>
  </si>
  <si>
    <t>HERRERA OLIVERA NATALIA #</t>
  </si>
  <si>
    <t>LUGO BOCHAGA LUISANA VERONICA #</t>
  </si>
  <si>
    <t>MORILLO HEREO ALEJANDRO ALFONSO #</t>
  </si>
  <si>
    <t>RAMIREZ TORRES OTTO OSWALD #</t>
  </si>
  <si>
    <t>TORRES JOSE RICARDO #</t>
  </si>
  <si>
    <t>OLARTE MINORTA NELSON GERARDO #</t>
  </si>
  <si>
    <t>MARTINEZ PINZON JESUS ANTONIO #</t>
  </si>
  <si>
    <t>RICO OSSA JOSE NOEL #</t>
  </si>
  <si>
    <t>ESCOBAR GIL JUAN CAMILO #</t>
  </si>
  <si>
    <t>GARCIA BELLO JORGE ANDRES #</t>
  </si>
  <si>
    <t>SANCHEZ RODRIGUEZ LILIANA #</t>
  </si>
  <si>
    <t>UMBARILA VELOZA CRISTIAN LEONARDO #</t>
  </si>
  <si>
    <t>MONTAÑO MEDINA DIANA CAROLINA #</t>
  </si>
  <si>
    <t>NAVAS VELASQUEZ ANDRES JULIAN #</t>
  </si>
  <si>
    <t>LOZANO HERNANDEZ JOSE MIGUEL</t>
  </si>
  <si>
    <t>TORREGROZA PAJARO YULEISY ANDREA</t>
  </si>
  <si>
    <t>PARDO PALMA DIANA MILENA</t>
  </si>
  <si>
    <t>GIRALDO BUSTAMANTE DAVID</t>
  </si>
  <si>
    <t>LUGO BOCHAGA LUISANA VERONICA</t>
  </si>
  <si>
    <t>MOLINA PADILLA LIBARDO LUIS</t>
  </si>
  <si>
    <t>ROZO MARQUEZ MAYERLY SHAKIRA</t>
  </si>
  <si>
    <t>CORAL SUAREZ LUIS JAIRO</t>
  </si>
  <si>
    <t>OLARTE MINORTA NELSON GERARDO</t>
  </si>
  <si>
    <t>NAVAS CASAS JULIO JULIO #</t>
  </si>
  <si>
    <t>FAJARDO GALINDO SANDRA MILENA</t>
  </si>
  <si>
    <t>ESCOBAR GIL JUAN CAMILO</t>
  </si>
  <si>
    <t>ZUÑIGA ZUÑIGA JULIETH PAOLA</t>
  </si>
  <si>
    <t>RAMIREZ TORRES OTTO OSWALD</t>
  </si>
  <si>
    <t>MOSCOTE MONTES YOINER ENRIQUE</t>
  </si>
  <si>
    <t>HERRERA OLIVERA NATALIA</t>
  </si>
  <si>
    <t>MARIN LIZU JOSE FERNANDO</t>
  </si>
  <si>
    <t>RENDON OSORIO JOSE ISRAEL</t>
  </si>
  <si>
    <t>TORRES MONTENEGRO MARTHA CECILIA</t>
  </si>
  <si>
    <t>OSORIO DELGADO JOSE GREGORIO</t>
  </si>
  <si>
    <t>JIMENEZ RIVERA JOSE DE JESUS</t>
  </si>
  <si>
    <t>GONZALEZ MOLINA ANGELICA MARIA</t>
  </si>
  <si>
    <t>MOJICA JIMENEZ ALEX MAURICIO</t>
  </si>
  <si>
    <t>ESCOBAR GIL ERNESTO JAVIER</t>
  </si>
  <si>
    <t>BONILLA TOLOZA KENYS YOHANA</t>
  </si>
  <si>
    <t>MORILLO HEREO ALEJANDRO ALFONSO</t>
  </si>
  <si>
    <t>FIGUEROA TOVAR IVONNE ADRIANA</t>
  </si>
  <si>
    <t>GUAITA GUERRA RAFAEL WALDOMIRO</t>
  </si>
  <si>
    <t>CASTELLANOS RINCON JANER EDISON</t>
  </si>
  <si>
    <t>SALAZAR GOMEZ OSCAR #</t>
  </si>
  <si>
    <t>TOVAR JOSE RAMON #</t>
  </si>
  <si>
    <t>MIE2024201220027</t>
  </si>
  <si>
    <t>CEPEDA AVENDAÑO GERALDINE TAMARA</t>
  </si>
  <si>
    <t>CO23325@mi.com</t>
  </si>
  <si>
    <t>CASTAÑEDA MIGUEL ANGEL</t>
  </si>
  <si>
    <t>RIVERA RIOS KELLY YOHANA</t>
  </si>
  <si>
    <t>GAITAN IBARRA YEINER CAMILO</t>
  </si>
  <si>
    <t>MUÑOS LOPEZ FREDDY GONZALO</t>
  </si>
  <si>
    <t>BARROS CARDENAS JHON JOSUE</t>
  </si>
  <si>
    <t>MEJIA LONDOÑO HAROLD #</t>
  </si>
  <si>
    <t>GIRALDO RAMIREZ ESTEFANIA #</t>
  </si>
  <si>
    <t>CUCHUMBE PATIÑO JENY ANDREA #</t>
  </si>
  <si>
    <t>MIE2024231220068</t>
  </si>
  <si>
    <t>PEREZ MESA NESTOR DAVID</t>
  </si>
  <si>
    <t>CO23381@mi.com</t>
  </si>
  <si>
    <t>CASTIBLANCO CORAL JEFFERSON AMAURY #</t>
  </si>
  <si>
    <t>MARQUEZ HINCAPIE GEINER ANTONIO #</t>
  </si>
  <si>
    <t>ADAMES GUAYARA MARIA MAGDIELY #</t>
  </si>
  <si>
    <t>OTALVORA ARGUMEDO JORGE IVAN #</t>
  </si>
  <si>
    <t>HERNANDEZ SUAREZ TANIA YORLIANY #</t>
  </si>
  <si>
    <t>HENAO RAMIREZ CRISTIAN CAMILO #</t>
  </si>
  <si>
    <t>MUÑOZ SANDRA ROCIO #</t>
  </si>
  <si>
    <t>GERENE ARAGON ERNESTO DAVID</t>
  </si>
  <si>
    <t>GARZÓN MAICOL STEVEN</t>
  </si>
  <si>
    <t>CAICEDO MILTON ARNOL #</t>
  </si>
  <si>
    <t>AVENDAÑO ANDRES FABIAN #</t>
  </si>
  <si>
    <t>MOSQUERA NICOLAS #</t>
  </si>
  <si>
    <t>AVILA MARTINEZ SAMUEL JOSE #</t>
  </si>
  <si>
    <t>QUINTANA DIAZ GLORIA</t>
  </si>
  <si>
    <t>BARCO SANJUAN ROSANA #</t>
  </si>
  <si>
    <t>PAMPLONA QUINTERO CAROLINA #</t>
  </si>
  <si>
    <t>GUTIERREZ BAQUERO GENNYS JASMIN #</t>
  </si>
  <si>
    <t>MUÑOZ LÓPEZ CARLOS DUVAN</t>
  </si>
  <si>
    <t>SUAREZ LEIDY JOHANA</t>
  </si>
  <si>
    <t>ZAFRA BUITRAGO SERGIO ANDRES</t>
  </si>
  <si>
    <t>MARTINEZ FLOREZ MIGUEL ANDRES #</t>
  </si>
  <si>
    <t>PARRADO ESCOBAR EDWIN SANTIAGO</t>
  </si>
  <si>
    <t>RAMIREZ CALDERON JORGE STIVEN</t>
  </si>
  <si>
    <t>CARMONA ALTAMIRANDA KEILA MARGARITA</t>
  </si>
  <si>
    <t>PLAZA BOLIVAR MICAHEL STEVEN</t>
  </si>
  <si>
    <t>FANDIÑO BENAVIDES INGRID PAOLA</t>
  </si>
  <si>
    <t>PACHECO ESCALONA HARRY</t>
  </si>
  <si>
    <t>PEREZ PITA STIFANY ANGELES</t>
  </si>
  <si>
    <t>MARQUEZ MONTER ANDERSON JOSE</t>
  </si>
  <si>
    <t>GIRALDO SAAVEDRA JUAN ESTEBAN</t>
  </si>
  <si>
    <t>SUAREZ SOTO YUVIANIS MARIA</t>
  </si>
  <si>
    <t>MONTOYA OVALLE LUISA SOFÍA</t>
  </si>
  <si>
    <t>AGUDELO GAVIRIA LUISA FERNANDA</t>
  </si>
  <si>
    <t>MARTINEZ DANIEL ALEJANDRO</t>
  </si>
  <si>
    <t>PIMIENTA GALVIS DIEGO ANDRES</t>
  </si>
  <si>
    <t>VALLEJO CASTAÑEDA TANIA YICELA</t>
  </si>
  <si>
    <t>CORREDOR HERNANDEZ ANDRES FELIPE</t>
  </si>
  <si>
    <t>ROJAS NOVOA KAREN NATALIA</t>
  </si>
  <si>
    <t>RAMIREZ JULIAN DAVID</t>
  </si>
  <si>
    <t>INSUASTI NARVAEZ JUAN ESTEBAN</t>
  </si>
  <si>
    <t>HOYOS RENZO RHENALS</t>
  </si>
  <si>
    <t>GARCES AYALA MAOLIS</t>
  </si>
  <si>
    <t>ROJAS MUÑOZ LAURA CAROLINA</t>
  </si>
  <si>
    <t>RUBIANO DIAZ GABRIELA</t>
  </si>
  <si>
    <t>OVIEDO VARGAS NATALIA</t>
  </si>
  <si>
    <t>ORTIZ ANGELA JULIETH</t>
  </si>
  <si>
    <t>AGUILERA NATALIA</t>
  </si>
  <si>
    <t>VILLEGAS MIGUEL ANDRES</t>
  </si>
  <si>
    <t>NAVIA LUCIO KATHERINE</t>
  </si>
  <si>
    <t>MAHECHA RAMIREZ MARISOL</t>
  </si>
  <si>
    <t>LOPEZ HERNANDEZ EMILY SORAYA</t>
  </si>
  <si>
    <t>CASTIBLANCO CORAL JEFFERSON AMAURY</t>
  </si>
  <si>
    <t>ADAMES GUAYARA MARIA MAGDIELY</t>
  </si>
  <si>
    <t>HERNANDEZ SUAREZ TANIA YORLIANY</t>
  </si>
  <si>
    <t>OTALVORA ARGUMEDO JORGE IVAN</t>
  </si>
  <si>
    <t>SOTO GARCIA JEAN CARLOS</t>
  </si>
  <si>
    <t>CAICEDO MILTON ARNOL</t>
  </si>
  <si>
    <t>PEMBERTY VILLEGAS CATHERINE</t>
  </si>
  <si>
    <t>MUÑOZ SANDRA ROCIO</t>
  </si>
  <si>
    <t>MEJIA RICO JUAN CAMILO</t>
  </si>
  <si>
    <t>MEJIA RICO JUAN CAMILO #</t>
  </si>
  <si>
    <t>AVENDAÑO ANDRES FABIAN</t>
  </si>
  <si>
    <t>BARCO SANJUAN ROSANA</t>
  </si>
  <si>
    <t>BORRAS BAUTISTA JOSÉ ARMANDO</t>
  </si>
  <si>
    <t>VIDARTE CASTAÑO JUAN PABLO</t>
  </si>
  <si>
    <t>MARQUEZ HINCAPIE GEINER ANTONIO</t>
  </si>
  <si>
    <t>PAMPLONA QUINTERO CAROLINA</t>
  </si>
  <si>
    <t>ROJAS RAMIREZ JULIAN ESTEBAN</t>
  </si>
  <si>
    <t>GUTIERREZ BAQUERO GENNYS JASMIN</t>
  </si>
  <si>
    <t>AVILA MARTINEZ SAMUEL JOSE</t>
  </si>
  <si>
    <t>PATERNINA SALAZAR LUIS</t>
  </si>
  <si>
    <t>MARTINEZ FLOREZ MIGUEL ANDRES</t>
  </si>
  <si>
    <t>MOSQUERA NICOLAS</t>
  </si>
  <si>
    <t>HENAO RAMIREZ CRISTIAN CAMILO</t>
  </si>
  <si>
    <t>HERNANDEZ ABRIL NESTOR JAVIER #</t>
  </si>
  <si>
    <t>ATARA TORRES JOHAN CAMILO #</t>
  </si>
  <si>
    <t>VALBUENA ANDRES FELIPE</t>
  </si>
  <si>
    <t>RONDON MENDOZA ANDRES FELIPE</t>
  </si>
  <si>
    <t>ALVAREZ MANCERA BRAYAN ESTYD</t>
  </si>
  <si>
    <t>LEITON CASTELAR ORLANDO ENRIQUE</t>
  </si>
  <si>
    <t>MORAN RIVERA ANGIE JULIETH</t>
  </si>
  <si>
    <t>BARRETO RODRIGUEZ CARLOS DENNY</t>
  </si>
  <si>
    <t>RUIZ DIAZ MICHAEL FERNEY</t>
  </si>
  <si>
    <t>OCHOA RIOS ANDRES FELIPE</t>
  </si>
  <si>
    <t>MORA PATIÑO HECTOR FAVIO</t>
  </si>
  <si>
    <t>BOTERO GALLON JORGE FERNANDO</t>
  </si>
  <si>
    <t>PLATA JUAN SEBASTIAN</t>
  </si>
  <si>
    <t>ROYERO CASTILLO ANHY MILENA</t>
  </si>
  <si>
    <t>AGUDELO QUIÑONEZ WILSON</t>
  </si>
  <si>
    <t>DIAZ PAREDES EUCARIS</t>
  </si>
  <si>
    <t>PIEDRAHITA HENAO DANIEL HUMBERTO</t>
  </si>
  <si>
    <t>ATARA TORRES JOHAN CAMILO</t>
  </si>
  <si>
    <t>HERNANDEZ ABRIL NESTOR JAVIER</t>
  </si>
  <si>
    <t>COPETE GOMEZ LEIDY MARCELA</t>
  </si>
  <si>
    <t>MIE2024261220095</t>
  </si>
  <si>
    <t>RODRÍGUEZ CRUZ JONATHAN FERNANDO</t>
  </si>
  <si>
    <t>CO23394@mi.com</t>
  </si>
  <si>
    <t>ROJAS RAMIREZ JULIAN ESTEBAN #</t>
  </si>
  <si>
    <t>DUQUE RODRIGUEZ CHRISTIAN STEVEN</t>
  </si>
  <si>
    <t>MARQUEZ MONTERROSA NERLYS PATRICIA</t>
  </si>
  <si>
    <t>MARIN BLANCO KAREN MARCELA</t>
  </si>
  <si>
    <t>BARRERA TIBATA SHEILA MARCELA</t>
  </si>
  <si>
    <t>ESTERLIN CARLOS ARMANDO #</t>
  </si>
  <si>
    <t>VERGARA HERNÁNDEZ CYNTHIA CAROLINA</t>
  </si>
  <si>
    <t>CAMACHO RAMIREZ MICHAEL FERNEY</t>
  </si>
  <si>
    <t>MIE2024271220125</t>
  </si>
  <si>
    <t>AMEZQUITA PINEDA EDUARDO</t>
  </si>
  <si>
    <t>CO23415@mi.com</t>
  </si>
  <si>
    <t>MIE2024271220123</t>
  </si>
  <si>
    <t>SALGADO FLOREZ ALEXANDRA</t>
  </si>
  <si>
    <t>CO23440@mi.com</t>
  </si>
  <si>
    <t>QUINTERO SANTAMARIA PAULA ANDREA</t>
  </si>
  <si>
    <t>ARIAS SIERRA JOSE LUIS</t>
  </si>
  <si>
    <t>RAMÍREZ RAMIRÉZ MABILIA INÉS</t>
  </si>
  <si>
    <t>AYCARDI MEZA JULIETH PAOLA</t>
  </si>
  <si>
    <t>GRANADOS ZULUAGA CLAUDIA CAROLINA</t>
  </si>
  <si>
    <t>DIAZ CORTINEZ OSLER</t>
  </si>
  <si>
    <t>TRUJILLO GULLEN KALETH</t>
  </si>
  <si>
    <t>VERGEL TOBO ZHARICK DAYANNA</t>
  </si>
  <si>
    <t>TREJO DIEGO ARMANDO</t>
  </si>
  <si>
    <t>PEREZ CRUZ SANDRA JOHANA</t>
  </si>
  <si>
    <t>POSADA GRISALES JUAN PABLO</t>
  </si>
  <si>
    <t>RINCONI LEIDY</t>
  </si>
  <si>
    <t>SALAZAR MONSALVE EDWIN MAURICIO</t>
  </si>
  <si>
    <t>MUÑOZ ARIAS MIGUEL ANGEL</t>
  </si>
  <si>
    <t>FORERO JULIAN DAVID</t>
  </si>
  <si>
    <t>GAONA BERNAL ANA MARIA</t>
  </si>
  <si>
    <t>HERNANDO VALERA SERGIO</t>
  </si>
  <si>
    <t>MIE2024301220127</t>
  </si>
  <si>
    <t>CARDONA BARÓN JENCY GERALDINE</t>
  </si>
  <si>
    <t>CO23442@mi.com</t>
  </si>
  <si>
    <t>NOBLE BENITEZ ROSA ANGELA</t>
  </si>
  <si>
    <t>RODRIGUEZ VILLAMIZAR LEIDY VALENTINA</t>
  </si>
  <si>
    <t>GUITUERREZ MELO KEVIN ESNEIDER</t>
  </si>
  <si>
    <t>GALEANO JARAMILLO KATHERINE</t>
  </si>
  <si>
    <t>MACETA PATIÑO DANA YINET</t>
  </si>
  <si>
    <t>VARGAS ESCOBAR PAULA ANDREA</t>
  </si>
  <si>
    <t>GAVIDIA BUITRAGO IVAN ALEXANDER</t>
  </si>
  <si>
    <t>RODRIGUEZ QUINTO LUISA FERNANDA</t>
  </si>
  <si>
    <t>RUEDA MARTINEZ JUAN FELIPE</t>
  </si>
  <si>
    <t>MANOTAS URICOECHEA KATY PAOLA</t>
  </si>
  <si>
    <t>FLOREZ REYES ELIX JOHANI</t>
  </si>
  <si>
    <t>USAQUEN DIAZ DAVID GERARDO</t>
  </si>
  <si>
    <t>GONZALEZ SILVA JUAN FELIPE</t>
  </si>
  <si>
    <t>CORREA HERNANDEZ TANIA MILENA</t>
  </si>
  <si>
    <t>CASTILLO RIOS JANAI MIRELLA</t>
  </si>
  <si>
    <t>ECHEVERRI SANCHEZ YEISON</t>
  </si>
  <si>
    <t>MORALES VALERO GLORIA VIVIANA</t>
  </si>
  <si>
    <t>RICO RUIZ CARLOS HERNANDO</t>
  </si>
  <si>
    <t>VILLALOBOS RAMONA</t>
  </si>
  <si>
    <t>RODRIGUEZ ANGUIE LIZETH</t>
  </si>
  <si>
    <t>GOMEZ LOPEZ HENRY</t>
  </si>
  <si>
    <t>HERNANDEZ CANTERO SANDRA MARCELA</t>
  </si>
  <si>
    <t>LOPEZ ARIAS CARLOS MARIO</t>
  </si>
  <si>
    <t>VILLACORTE RONDON JOE LARRY</t>
  </si>
  <si>
    <t>MARIN OCAMPO KAREN ANDREA</t>
  </si>
  <si>
    <t>RODRIGUEZ MOLINA GABRIELA</t>
  </si>
  <si>
    <t>ALFONSO RAMIREZ EDER ARMANDO</t>
  </si>
  <si>
    <t>GUTIERREZ RODRIGUEZ LUIS EDUARDO</t>
  </si>
  <si>
    <t>CASTAÑO CAVIEDES YESSICA</t>
  </si>
  <si>
    <t>SUAREZ BARRERA MARISOL</t>
  </si>
  <si>
    <t>TABARES HERNANDEZ LUIS CARLOS</t>
  </si>
  <si>
    <t>PIEDRAHITA ROMERO HARVEY ALEJANDRO</t>
  </si>
  <si>
    <t>DUQUE DUQUE ANA MARIA</t>
  </si>
  <si>
    <t>SALGADO MORENO RICARDO JAIRO</t>
  </si>
  <si>
    <t>AMAYA RIVERA WENDY LORENA</t>
  </si>
  <si>
    <t>GAONA BERNAL EVELYN JOELLY</t>
  </si>
  <si>
    <t>ROJAS CASTELLANOS CRISTHIAN CAMILO</t>
  </si>
  <si>
    <t>LOZADA RESTREPO JULIETH ALEJANDRA</t>
  </si>
  <si>
    <t>OQUENDO USUGA ALEJANDRA</t>
  </si>
  <si>
    <t>ARIAS CUESTA JUAN DIEGO</t>
  </si>
  <si>
    <t>GÓMEZ ERAZO YOMARA</t>
  </si>
  <si>
    <t>NIÑO SALCEDO JESUS ANTONIO</t>
  </si>
  <si>
    <t>GARZON CARDONA NATALIA</t>
  </si>
  <si>
    <t>GRANADA GONZALEZ ADRIANA MARIA</t>
  </si>
  <si>
    <t>TAPIA TORRES YULIANIS CECILIA</t>
  </si>
  <si>
    <t>ALEMAN MONTIEL KAREN LISSETTE</t>
  </si>
  <si>
    <t>CASTAÑEDA PARRA PAOLA ANDREA</t>
  </si>
  <si>
    <t>CAMARGO TORRES AUDREA PATRICIA</t>
  </si>
  <si>
    <t>DEL VALLE URRETA MARQUEZ ELIENITZA</t>
  </si>
  <si>
    <t>BOTINA CARVAJAL ANDRES FELIPE</t>
  </si>
  <si>
    <t>MEJIA MARTINEZ SEBASTIAN</t>
  </si>
  <si>
    <t>AREVALO LOPEZ JOHANA</t>
  </si>
  <si>
    <t>HERNÁNDEZ SÁNCHEZ DORA MILENA</t>
  </si>
  <si>
    <t>TORO CALDERON ANDRES FELIPE</t>
  </si>
  <si>
    <t>FLOREZ ANTES MARIA ELVIA</t>
  </si>
  <si>
    <t>SILVA CARDENAS MARIA FERNANDA</t>
  </si>
  <si>
    <t>TORO CRUZ MONICA DANIELA</t>
  </si>
  <si>
    <t>LAGOS LEYDA PATRICIA</t>
  </si>
  <si>
    <t>BENITEZ MONTES YENIS</t>
  </si>
  <si>
    <t>SALAZAR GOMEZ LUISA FERNANDA</t>
  </si>
  <si>
    <t>SOLANO CAMPO DIANA CAROLINA</t>
  </si>
  <si>
    <t>PULIDO ALVARADO ANGELICA</t>
  </si>
  <si>
    <t>PULIDO PEREZ YULEIDY</t>
  </si>
  <si>
    <t>CIFUENTES FORERO KEIDY VIVIANA</t>
  </si>
  <si>
    <t>PEÑARANDA TORRES JEFANYS IRICETH</t>
  </si>
  <si>
    <t>AMOR PADILLA VERONICA PAOLA</t>
  </si>
  <si>
    <t>CAMACARO DOMINGUEZ ANDREINA</t>
  </si>
  <si>
    <t>PARRA PALOMINO VICTOR ALEXIS</t>
  </si>
  <si>
    <t>GOMEZ HERNANDEZ DINA MARCELA</t>
  </si>
  <si>
    <t>BATALLA MURILLO AIDA TULIA</t>
  </si>
  <si>
    <t>PABON DEPABLOS KEILY DANIELA</t>
  </si>
  <si>
    <t>GOMEZ GOMEZ CIRO RAUL</t>
  </si>
  <si>
    <t>CASTRO MONTAÑEZ GIOVANY ALEXIS</t>
  </si>
  <si>
    <t>GRANADOS VALENCIA BEATRIZ OMAIRA</t>
  </si>
  <si>
    <t>SARRIA TRUJILLO GABRIELA</t>
  </si>
  <si>
    <t>VALLEJOS QUISTANCHALA MARY ISABEL</t>
  </si>
  <si>
    <t>NUÑEZ ESCALANTE AURORA</t>
  </si>
  <si>
    <t>BARRIGA DEISY MILENA</t>
  </si>
  <si>
    <t>RODRIGUEZ JOSE SEBASTIAN</t>
  </si>
  <si>
    <t>CASTILLO LOPEZ ANYI KATHERINE</t>
  </si>
  <si>
    <t>CASTAÑO MESA MARIA ISABEL</t>
  </si>
  <si>
    <t>ESTUPIÑAN BUENO FABIAN EDUARDO</t>
  </si>
  <si>
    <t>GUTIERREZ FUENTES YISETH PAMELA</t>
  </si>
  <si>
    <t>MIE2024311220147</t>
  </si>
  <si>
    <t>AREVALO FERRUCHO EDGAR CAMILO</t>
  </si>
  <si>
    <t>CO23465@mi.com</t>
  </si>
  <si>
    <t>MARTINEZ SANCHEZ JOHN STEVEN</t>
  </si>
  <si>
    <t>HUERTAS ROJAS EDISON ALBERTO</t>
  </si>
  <si>
    <t>GONZALEZ YIMY ALEXANDER</t>
  </si>
  <si>
    <t>ENSUNCHO HERNANDEZ YENNIFER PATRICIA</t>
  </si>
  <si>
    <t>VILLAMIZAR MARIA ALEXANDRA</t>
  </si>
  <si>
    <t>PATERNINA MARTINEZ YULIETH PAOLA</t>
  </si>
  <si>
    <t>CABANA CRESPO MARIAN MISHELLY</t>
  </si>
  <si>
    <t>CARRILLO GOMEZ STEFANYA</t>
  </si>
  <si>
    <t>GUZMAN MUÑOZ JORGE LEONARDO</t>
  </si>
  <si>
    <t>ROJAS PARDO LUIS FERNANDO</t>
  </si>
  <si>
    <t>RIAÑO CALDERON LIZETH</t>
  </si>
  <si>
    <t>VERGEL TOBO ZURIK SADHAY</t>
  </si>
  <si>
    <t>RIVAS CAMACHO DANNA JULIETH</t>
  </si>
  <si>
    <t>GIRALDO HERNANDEZ OSCAR ANDRES</t>
  </si>
  <si>
    <t>GIL SALAZAR ISABELLA</t>
  </si>
  <si>
    <t>LUCUMI ANGOLA YESSICA LEANDRA</t>
  </si>
  <si>
    <t>PAYARES CABARCAS DANIELA PATRICIA</t>
  </si>
  <si>
    <t>ACOSTA ANDRES FELIPE</t>
  </si>
  <si>
    <t>HERNANDEZ MURILLO NICOLAS</t>
  </si>
  <si>
    <t>URIBE HERRERA GENER CAMACHO</t>
  </si>
  <si>
    <t>OTALORA DUARTE LUZ ADRIANA</t>
  </si>
  <si>
    <t>ENRIQUEZ BEATRIZ ELENA</t>
  </si>
  <si>
    <t>ZULETA MORENO MONICA</t>
  </si>
  <si>
    <t>VANEGAS SANJUAN HANS ESTEBAN</t>
  </si>
  <si>
    <t>TORRES REVEROL MARIA VIRGINIA</t>
  </si>
  <si>
    <t>VARGAS BARRERA JUAN CAMILO</t>
  </si>
  <si>
    <t>BERNAL NUMPAQUE DIDIER CAMILO</t>
  </si>
  <si>
    <t>HERNANDEZ MARIA ALEJANDRA</t>
  </si>
  <si>
    <t>GONZALEZ BERMEO SONIA SMITH</t>
  </si>
  <si>
    <t>VILLAZON JIMENEZ MAIRA ALEJANDRA</t>
  </si>
  <si>
    <t>USURIAGA ALVAREZ DANIELA</t>
  </si>
  <si>
    <t>ZUÑIGA CAICEDO ASTRID</t>
  </si>
  <si>
    <t>GALVAN MEZA HERNAN DARIO</t>
  </si>
  <si>
    <t>BARRUETO MORA FANNY</t>
  </si>
  <si>
    <t>GALVAN CUESTA MARIA HELENA</t>
  </si>
  <si>
    <t>RODRIGUEZ FERNANDEZ LUIS DAVID</t>
  </si>
  <si>
    <t>RUIZ LOPEZ KEVIN</t>
  </si>
  <si>
    <t>PEREZ DIEGO FERNANDO</t>
  </si>
  <si>
    <t>DUQUE GIRALDO JESUS DAVID</t>
  </si>
  <si>
    <t>PERDOMO ANDREA LILIANA</t>
  </si>
  <si>
    <t>SAIR ZARATE JONATAN</t>
  </si>
  <si>
    <t>MIE2025030120171</t>
  </si>
  <si>
    <t>BECERRA GERARDINO ELIZABETH</t>
  </si>
  <si>
    <t>CO23467@mi.com</t>
  </si>
  <si>
    <t>MIE2025030120170</t>
  </si>
  <si>
    <t>CO23490@mi.com</t>
  </si>
  <si>
    <t>ROJAS HENDER ORLANDO</t>
  </si>
  <si>
    <t>RAMIREZ VALENCIA ANDRES MAURICIO</t>
  </si>
  <si>
    <t>ARBELAEZ VILLA LUIS ESTEBAN</t>
  </si>
  <si>
    <t>ANGEL NORMAN EDUARDO</t>
  </si>
  <si>
    <t>NAVARRO RAFAEL ENRRIQUE</t>
  </si>
  <si>
    <t>GUZMAN GONZALES GERSON ISAI</t>
  </si>
  <si>
    <t>VAZQUEZ VILLADIEGO LORAINE PAOLA</t>
  </si>
  <si>
    <t>HENAO JESSICA NATALIA</t>
  </si>
  <si>
    <t>RUIZ DE AGUSTIN LUIS ENRIQUE</t>
  </si>
  <si>
    <t>BLANDON CEBALLOS JULIAN ALEXANDER</t>
  </si>
  <si>
    <t>ROMERO SEGURA CRISTIAN FIDEL</t>
  </si>
  <si>
    <t>CARDENAS DANIELA</t>
  </si>
  <si>
    <t>DIAZ ESTEVES DANIELA</t>
  </si>
  <si>
    <t>MARTINEZ GOMEZ ANA MARIA</t>
  </si>
  <si>
    <t>RUEDA MARROQUIN MARITZA</t>
  </si>
  <si>
    <t>CARMONA CLAVIJO SEBASTIAN</t>
  </si>
  <si>
    <t>QUIÑONES COLLAZOS LIX DAIANA</t>
  </si>
  <si>
    <t>SANABRIA MORALES GABRIELA</t>
  </si>
  <si>
    <t>MIE2025080120206</t>
  </si>
  <si>
    <t>TORRES CAMILO ENRIQUE</t>
  </si>
  <si>
    <t>CO23523@mi.com</t>
  </si>
  <si>
    <t>VERA MOSQUERA JUAN SEBASTIAN</t>
  </si>
  <si>
    <t>DESCANSO</t>
  </si>
  <si>
    <t>MIE2025080120209</t>
  </si>
  <si>
    <t>MERA PEÑA CAROLINA</t>
  </si>
  <si>
    <t>CO23533@mi.com</t>
  </si>
  <si>
    <t xml:space="preserve">Reducción de horario </t>
  </si>
  <si>
    <t xml:space="preserve">Domingo compensatorio </t>
  </si>
  <si>
    <t>Horas de reducción laboral</t>
  </si>
  <si>
    <t>MIE2025140120262</t>
  </si>
  <si>
    <t>CO23590@mi.com</t>
  </si>
  <si>
    <t>MIE2025140120261</t>
  </si>
  <si>
    <t>ERASO ESTRADA ERIKA ELIZABETH</t>
  </si>
  <si>
    <t>CO23591@mi.com</t>
  </si>
  <si>
    <t xml:space="preserve">Compensa </t>
  </si>
  <si>
    <t xml:space="preserve">Domingo no laboral </t>
  </si>
  <si>
    <t>MIE2025140120269</t>
  </si>
  <si>
    <t>VILLALOBOS LOPEZ YUNERYS MAKOL</t>
  </si>
  <si>
    <t>CO23613@mi.com</t>
  </si>
  <si>
    <t>MIE2025140120268</t>
  </si>
  <si>
    <t>LOPEZ TRUJILLO ANA ISABEL</t>
  </si>
  <si>
    <t>CO23614@mi.com</t>
  </si>
  <si>
    <t>MIE2025160120385</t>
  </si>
  <si>
    <t>VELASQUEZ MEJIA JORGE IVAN</t>
  </si>
  <si>
    <t>CO23781@mi.com</t>
  </si>
  <si>
    <t>MIE2025170120390</t>
  </si>
  <si>
    <t>ARBELAEZ VILLA LAURA LIZETH</t>
  </si>
  <si>
    <t>CO23786@mi.com</t>
  </si>
  <si>
    <t>MIE2025200120505</t>
  </si>
  <si>
    <t>SOSA KATHERIN</t>
  </si>
  <si>
    <t>CO23923@mi.com</t>
  </si>
  <si>
    <t>MIE2025200120415</t>
  </si>
  <si>
    <t>PEÑA PRADA LUIS CARLOS</t>
  </si>
  <si>
    <t>CO23838@mi.com</t>
  </si>
  <si>
    <t>HENAO GUATIVA MARITZA ADRIANA</t>
  </si>
  <si>
    <t>PICHICA SALAZAR CRISTIAN CAMILO</t>
  </si>
  <si>
    <t>MIE2025240120585</t>
  </si>
  <si>
    <t>ORTIZ SANCHEZ LAURA TATIANA</t>
  </si>
  <si>
    <t>CO23994@mi.com</t>
  </si>
  <si>
    <t>MIE2025240120582</t>
  </si>
  <si>
    <t>OTALORA TRONCOSO SEBASTIAN</t>
  </si>
  <si>
    <t>CO24031@mi.com</t>
  </si>
  <si>
    <t>HERRERA FARIETA DIEGO ALEJANDRO #</t>
  </si>
  <si>
    <t>HERRERA FARIETA DIEGO ALEJANDRO</t>
  </si>
  <si>
    <t>MIE2025270120620</t>
  </si>
  <si>
    <t>NARVÁEZ PÉREZ ELIANA ESTEFANÍA</t>
  </si>
  <si>
    <t>CO24066@mi.com</t>
  </si>
  <si>
    <t>MIE2025280120639</t>
  </si>
  <si>
    <t>RODRIGUEZ ZAMBRANO INGRID PATRICIA</t>
  </si>
  <si>
    <t>CO24076@mi.com</t>
  </si>
  <si>
    <t>MIE2025310120681</t>
  </si>
  <si>
    <t>PEREZ LOPEZ STEPHANY</t>
  </si>
  <si>
    <t>CO24119@mi.com</t>
  </si>
  <si>
    <t>MIE2025300120675</t>
  </si>
  <si>
    <t>RAMOS MARTINEZ ANGEL AUGUSTO</t>
  </si>
  <si>
    <t>CO24110@mi.com</t>
  </si>
  <si>
    <t>MIE2025300120674</t>
  </si>
  <si>
    <t>TRESPALACIOS MAYRA ALEJANDRA</t>
  </si>
  <si>
    <t>CO24111@mi.com</t>
  </si>
  <si>
    <t>MIE2025300120673</t>
  </si>
  <si>
    <t>REBOLLEDO RUMBO CECILIA ELENA</t>
  </si>
  <si>
    <t>CO24112@mi.com</t>
  </si>
  <si>
    <t>MIE2025300120672</t>
  </si>
  <si>
    <t>PARRA QUINTERO JEAN CARLOS</t>
  </si>
  <si>
    <t>CO24113@mi.com</t>
  </si>
  <si>
    <t>MIE2025300120670</t>
  </si>
  <si>
    <t>DE CUENTAS ORTEGA AQUEMIS</t>
  </si>
  <si>
    <t>CO24115@mi.com</t>
  </si>
  <si>
    <t>MIE2025300120668</t>
  </si>
  <si>
    <t>MONTAÑO SINESTERRA FRANCY</t>
  </si>
  <si>
    <t>CO24101@mi.com</t>
  </si>
  <si>
    <t>MIE2025300120666</t>
  </si>
  <si>
    <t>BERNAL RODRIGUEZ MARIA ALEJANDRA</t>
  </si>
  <si>
    <t>CO24105@mi.com</t>
  </si>
  <si>
    <t>MIE2025300120665</t>
  </si>
  <si>
    <t>MARTINEZ BRAVO EMIR EDINSON</t>
  </si>
  <si>
    <t>CO24106@mi.com</t>
  </si>
  <si>
    <t>MIE2025300120664</t>
  </si>
  <si>
    <t>GUERRERO NOGUERA JORGE MAURICIO</t>
  </si>
  <si>
    <t>CO24107@mi.com</t>
  </si>
  <si>
    <t>MIE2025010220709</t>
  </si>
  <si>
    <t>ORDUZ JIMENEZ MAYRA YULIET</t>
  </si>
  <si>
    <t>CO24156@mi.com</t>
  </si>
  <si>
    <t>MIE2025310120708</t>
  </si>
  <si>
    <t>FLOREZ RODRIGUEZ JONHATAN</t>
  </si>
  <si>
    <t>CO24148@mi.com</t>
  </si>
  <si>
    <t xml:space="preserve">Reducción Laboral </t>
  </si>
  <si>
    <t>Reducción laboral</t>
  </si>
  <si>
    <t xml:space="preserve">Aplicación de reducción laboral </t>
  </si>
  <si>
    <t>MIE2025040220729</t>
  </si>
  <si>
    <t>CAMACHO ACUÑA ERIKA JOHANA</t>
  </si>
  <si>
    <t>CO24178@mi.com</t>
  </si>
  <si>
    <t>MIE2025040220725</t>
  </si>
  <si>
    <t>FORERO CESPEDES JAN CARLO</t>
  </si>
  <si>
    <t>CO24169@mi.com</t>
  </si>
  <si>
    <t>MIE2025060220749</t>
  </si>
  <si>
    <t>LAVERDE MONTOYA JUAN ESTEBAN</t>
  </si>
  <si>
    <t>CO24193@mi.com</t>
  </si>
  <si>
    <t>Dia compensatorio</t>
  </si>
  <si>
    <t>Descanso.</t>
  </si>
  <si>
    <t>MIE2025070220787</t>
  </si>
  <si>
    <t>SANDOVAL GARZON ANDRES FELIPE</t>
  </si>
  <si>
    <t>CO24201@mi.com</t>
  </si>
  <si>
    <t>MIE2025070220785</t>
  </si>
  <si>
    <t>LANCHEROS JUAN PABLO</t>
  </si>
  <si>
    <t>CO24230@mi.com</t>
  </si>
  <si>
    <t>Trabajar desde casa</t>
  </si>
  <si>
    <t>MIE2025110220858</t>
  </si>
  <si>
    <t>VARGAS PAMPLONA JOHN WALTER</t>
  </si>
  <si>
    <t>CO24301@mi.com</t>
  </si>
  <si>
    <t>MIE2025110220852</t>
  </si>
  <si>
    <t>CHAVEZ CASTRO BRANDON DANIEL</t>
  </si>
  <si>
    <t>CO24296@mi.com</t>
  </si>
  <si>
    <t>MIE2025110220851</t>
  </si>
  <si>
    <t>RAMOS DIAZ WENDY PATRICIA</t>
  </si>
  <si>
    <t>CO24258@mi.com</t>
  </si>
  <si>
    <t>MIE2025180220968</t>
  </si>
  <si>
    <t>RODRIGUEZ SALGADO KEVIN FABIAN</t>
  </si>
  <si>
    <t>CO24404@mi.com</t>
  </si>
  <si>
    <t>ORTIZ SANCHEZ LAURA TATIANA #</t>
  </si>
  <si>
    <t>MIE2025190220998</t>
  </si>
  <si>
    <t>RAMIREZ BUITRAGO JEFFERSON ALBERTO</t>
  </si>
  <si>
    <t>CO24440@mi.com</t>
  </si>
  <si>
    <t>MIE2025190220997</t>
  </si>
  <si>
    <t>USECHA URBANO LESLIE SORANY</t>
  </si>
  <si>
    <t>CO24441@mi.com</t>
  </si>
  <si>
    <t>MIE2025200221003</t>
  </si>
  <si>
    <t>GARCIA BEDOYA LAURA VANESA</t>
  </si>
  <si>
    <t>CO24453@mi.com</t>
  </si>
  <si>
    <t>MIE2025200221002</t>
  </si>
  <si>
    <t>CABRERA BAENA LUISSIAYNI CAROLAY</t>
  </si>
  <si>
    <t>CO24454@mi.com</t>
  </si>
  <si>
    <t>Cierre de tienda</t>
  </si>
  <si>
    <t>MIE2025250221078</t>
  </si>
  <si>
    <t>HERNANDEZ MARIA ANGELICA</t>
  </si>
  <si>
    <t>CO24536@mi.com</t>
  </si>
  <si>
    <t>MIE2025250221077</t>
  </si>
  <si>
    <t>SUAREZ NIDIA MERCEDES</t>
  </si>
  <si>
    <t>CO24537@mi.com</t>
  </si>
  <si>
    <t>MIE2025250221076</t>
  </si>
  <si>
    <t>ACOSTA FLOREZ LEYDIS PAOLA</t>
  </si>
  <si>
    <t>CO24538@mi.com</t>
  </si>
  <si>
    <t>MIE2025240221075</t>
  </si>
  <si>
    <t>AGUIRRE ALVAREZ MAYRA ALEJANDRA</t>
  </si>
  <si>
    <t>CO24514@mi.com</t>
  </si>
  <si>
    <t>MIE2025240221074</t>
  </si>
  <si>
    <t>RODRIGUEZ MACHADO ERIKA BEATRIZ</t>
  </si>
  <si>
    <t>CO24515@mi.com</t>
  </si>
  <si>
    <t>MIE2025240221029</t>
  </si>
  <si>
    <t>ALMANZA TAMARA MARIA MADELEINE</t>
  </si>
  <si>
    <t>CO24512@mi.com</t>
  </si>
  <si>
    <t>MIE2025240221028</t>
  </si>
  <si>
    <t>RAMOS ZAMUDIO LAURA VALENTINA</t>
  </si>
  <si>
    <t>CO24513@mi.com</t>
  </si>
  <si>
    <t>MIE2025250221083</t>
  </si>
  <si>
    <t>SOTELO MOJICA JHON FREDY</t>
  </si>
  <si>
    <t>CO24541@mi.com</t>
  </si>
  <si>
    <t>MIE2025250221082</t>
  </si>
  <si>
    <t>PUERTO PEÑA NELSON ANDRES</t>
  </si>
  <si>
    <t>CO24540@mi.com</t>
  </si>
  <si>
    <t>MORENO PARDO JOHANA MILENA #</t>
  </si>
  <si>
    <t>MORENO PARDO JOHANA MILENA</t>
  </si>
  <si>
    <t>MIE2025100220792</t>
  </si>
  <si>
    <t xml:space="preserve">Hora gobierno </t>
  </si>
  <si>
    <t>MIE2025280221142</t>
  </si>
  <si>
    <t>RIVERA ZARABANDA VANESSA</t>
  </si>
  <si>
    <t>CO24629@mi.com</t>
  </si>
  <si>
    <t>NAVARRO CHAVEZ JUAN GILBERTO</t>
  </si>
  <si>
    <t>CO24246@mi.com</t>
  </si>
  <si>
    <t>MIE2025030321158</t>
  </si>
  <si>
    <t>PUENTES MORENO LUZ DAMARIS</t>
  </si>
  <si>
    <t>CO24647@mi.com</t>
  </si>
  <si>
    <t>MIE2025030321156</t>
  </si>
  <si>
    <t>MORENO MUÑOZ PAULA ANDREA</t>
  </si>
  <si>
    <t>CO24645@mi.com</t>
  </si>
  <si>
    <t>MEJIA RAMIREZ MERLY YURLEY #</t>
  </si>
  <si>
    <t>MEJIA RAMIREZ MERLY YURLEY</t>
  </si>
  <si>
    <t xml:space="preserve">Cierre de tienda </t>
  </si>
  <si>
    <t xml:space="preserve">Hora del gobierno </t>
  </si>
  <si>
    <t>MIE2025040321169</t>
  </si>
  <si>
    <t>LOPEZ SUAREZ JUAN CAMILO</t>
  </si>
  <si>
    <t>CO24657@mi.com</t>
  </si>
  <si>
    <t>MIE2025040321168</t>
  </si>
  <si>
    <t>GARCIA ARIAS CLAUDIA MAGALY</t>
  </si>
  <si>
    <t>CO24654@mi.com</t>
  </si>
  <si>
    <t>MIE2025040321167</t>
  </si>
  <si>
    <t>HERNANDEZ FAJARDO HERLIANIS</t>
  </si>
  <si>
    <t>CO24655@mi.com</t>
  </si>
  <si>
    <t>MIE2025040321166</t>
  </si>
  <si>
    <t>GUTIERREZ GONZALEZ CHRISTIAN DAVID</t>
  </si>
  <si>
    <t>CO24656@mi.com</t>
  </si>
  <si>
    <t>MIE2025050321272</t>
  </si>
  <si>
    <t>CO25082@mi.com</t>
  </si>
  <si>
    <t>MIE2025050321271</t>
  </si>
  <si>
    <t>SANCHEZ BASILIO RICARDO ANDRES</t>
  </si>
  <si>
    <t>CO25083@mi.com</t>
  </si>
  <si>
    <t>MIE2025050321269</t>
  </si>
  <si>
    <t>ZAMUDIO MATEUS GINA PAOLA</t>
  </si>
  <si>
    <t>CO25085@mi.com</t>
  </si>
  <si>
    <t>MIE2025050321183</t>
  </si>
  <si>
    <t>PARRA MORENO DAISSY GEOVANNA</t>
  </si>
  <si>
    <t>CO24751@mi.com</t>
  </si>
  <si>
    <t>MIE2025070321447</t>
  </si>
  <si>
    <t>RODRIGUEZ ROJAS JUAN CAMILO</t>
  </si>
  <si>
    <t>CO25105@mi.com</t>
  </si>
  <si>
    <t>MIE2025060321443</t>
  </si>
  <si>
    <t>HURTADO OSPINA JOHAN MANUEL</t>
  </si>
  <si>
    <t>CO25103@mi.com</t>
  </si>
  <si>
    <t>MIE2025080321470</t>
  </si>
  <si>
    <t>BARRERA REIBA ZAIDA GINETH</t>
  </si>
  <si>
    <t>CO25128@mi.com</t>
  </si>
  <si>
    <t xml:space="preserve">DIA DE DESCANSO </t>
  </si>
  <si>
    <t>MIE2025100321492</t>
  </si>
  <si>
    <t>GUTIERREZ ESPITIA DEIBYD RODRIGO</t>
  </si>
  <si>
    <t>CO25184@mi.com</t>
  </si>
  <si>
    <t xml:space="preserve">Dos horas del gobierno </t>
  </si>
  <si>
    <t xml:space="preserve">ADMINISTRATIVO </t>
  </si>
  <si>
    <t xml:space="preserve">Día de la familia </t>
  </si>
  <si>
    <t>MIE2025120321625</t>
  </si>
  <si>
    <t>ORDOÑEZ CASTIBLANCO JORGE CAMILO</t>
  </si>
  <si>
    <t>CO25281@mi.com</t>
  </si>
  <si>
    <t>Día compensatorio.</t>
  </si>
  <si>
    <t>MIE2025170321739</t>
  </si>
  <si>
    <t>MADRID LONDOÑO LAURA CRISTINA</t>
  </si>
  <si>
    <t>CO25395@mi.com</t>
  </si>
  <si>
    <t>RAMIREZ BUITRAGO JEFFERSON ALBERTO #</t>
  </si>
  <si>
    <t>MIE2025170321693</t>
  </si>
  <si>
    <t>FORERO CARLOS EDUARDO</t>
  </si>
  <si>
    <t>CO25349@mi.com</t>
  </si>
  <si>
    <t>MIE2025140321682</t>
  </si>
  <si>
    <t>RAMIREZ PIÑEROS BRAYAN ORLEY</t>
  </si>
  <si>
    <t>CO25339@mi.com</t>
  </si>
  <si>
    <t>MIE2025200321759</t>
  </si>
  <si>
    <t>PRIETO ORTIZ EDWIN DIOSET</t>
  </si>
  <si>
    <t>CO25414@mi.com</t>
  </si>
  <si>
    <t>MIE2025200321758</t>
  </si>
  <si>
    <t>BALLEN ORDOÑEZ LADY JOHANNA</t>
  </si>
  <si>
    <t>CO25433@mi.com</t>
  </si>
  <si>
    <t>MIE2025190321752</t>
  </si>
  <si>
    <t>CIENFUEGOS RODRIGUEZ JOHANNA NINI</t>
  </si>
  <si>
    <t>CO25409@mi.com</t>
  </si>
  <si>
    <t>PRIETO ORTIZ EDWIN DIOSET #</t>
  </si>
  <si>
    <t>CM</t>
  </si>
  <si>
    <t>MIE2025200321786</t>
  </si>
  <si>
    <t>FRANCO HERRERA KEVIN STIVEN</t>
  </si>
  <si>
    <t>CO25443@mi.com</t>
  </si>
  <si>
    <t>MIE2025200321785</t>
  </si>
  <si>
    <t>GOMEZ ESCOBAR JOSE DANIEL</t>
  </si>
  <si>
    <t>CO25444@mi.com</t>
  </si>
  <si>
    <t>Harold Stiven Niño Raquira #</t>
  </si>
  <si>
    <t xml:space="preserve">DIA DESCANSO </t>
  </si>
  <si>
    <t>MIE2025250321843</t>
  </si>
  <si>
    <t>GARCIA MARTINEZ LAURA KATHERINE</t>
  </si>
  <si>
    <t>CO25534@mi.com</t>
  </si>
  <si>
    <t>MIE2025260321853</t>
  </si>
  <si>
    <t>ARDILA ACEVEDO NANCY DAYANNE</t>
  </si>
  <si>
    <t>CO25545@mi.com</t>
  </si>
  <si>
    <t>MIE2025270321861</t>
  </si>
  <si>
    <t>BOLAÑO MENDOZA JAVIER ANDRÉS</t>
  </si>
  <si>
    <t>CO25549@mi.com</t>
  </si>
  <si>
    <t>MIE2025270321860</t>
  </si>
  <si>
    <t>ARIAS GAMBOA ELENA PATRICIA</t>
  </si>
  <si>
    <t>CO25552@mi.com</t>
  </si>
  <si>
    <t>VELAZQUEZ GAVIRIA SANTIAGO</t>
  </si>
  <si>
    <t>MIE2025010421897</t>
  </si>
  <si>
    <t>MOYA AYALA  HENRY</t>
  </si>
  <si>
    <t>CO25593@mi.com</t>
  </si>
  <si>
    <t xml:space="preserve">Compensatorio dominical </t>
  </si>
  <si>
    <t>MIE2025020422053</t>
  </si>
  <si>
    <t>CRUZ ORTIZ ANDRES FELIPE</t>
  </si>
  <si>
    <t>CO25744@mi.com</t>
  </si>
  <si>
    <t>MIE2025020422051</t>
  </si>
  <si>
    <t>ALMANZA RUEDA FABIAN HORACIO</t>
  </si>
  <si>
    <t>CO25746@mi.com</t>
  </si>
  <si>
    <t>Administrativo</t>
  </si>
  <si>
    <t>MIE2025030422144</t>
  </si>
  <si>
    <t>JIMENEZ DUARTE YENCER STIWARD</t>
  </si>
  <si>
    <t>CO25860@mi.com</t>
  </si>
  <si>
    <t>MIE2025030422143</t>
  </si>
  <si>
    <t>TORRES MONTENEGRO LEIDY LORENA</t>
  </si>
  <si>
    <t>CO25861@mi.com</t>
  </si>
  <si>
    <t>MIE2025030422101</t>
  </si>
  <si>
    <t>DEVIA ALVARADO LUCIA</t>
  </si>
  <si>
    <t>CO25784@mi.com</t>
  </si>
  <si>
    <t xml:space="preserve">Horas gobierno </t>
  </si>
  <si>
    <t>MIE2025080422179</t>
  </si>
  <si>
    <t>MESA RODRIGUEZ MARIA CAMILA</t>
  </si>
  <si>
    <t>CO25902@mi.com</t>
  </si>
  <si>
    <t>MIE2025070422173</t>
  </si>
  <si>
    <t>NOVOA GONZALEZ JOSE GUILLERMO</t>
  </si>
  <si>
    <t>CO25898@mi.com</t>
  </si>
  <si>
    <t>MIE2025070422165</t>
  </si>
  <si>
    <t>ESPITIA VILLERA ANDREINA BEATRIZ</t>
  </si>
  <si>
    <t>CO25882@mi.com</t>
  </si>
  <si>
    <t xml:space="preserve">Hora ley </t>
  </si>
  <si>
    <t xml:space="preserve">Reducción de hora laboral </t>
  </si>
  <si>
    <t>MIE2025080422194</t>
  </si>
  <si>
    <t>HOLGUIN ZUÑIGA JOAN MANUEL</t>
  </si>
  <si>
    <t>CO25912@mi.com</t>
  </si>
  <si>
    <t xml:space="preserve">Día domingo </t>
  </si>
  <si>
    <t xml:space="preserve">TIENDA CERRADA </t>
  </si>
  <si>
    <t>MIE2025090422199</t>
  </si>
  <si>
    <t>PRADA BUSTOS LINDA STEPHANY</t>
  </si>
  <si>
    <t>CO25914@mi.com</t>
  </si>
  <si>
    <t>MIE2025100422223</t>
  </si>
  <si>
    <t>ALFONSO RAMIREZ JULIAN ANDRES</t>
  </si>
  <si>
    <t>CO25983@mi.com</t>
  </si>
  <si>
    <t xml:space="preserve">Horas reducción </t>
  </si>
  <si>
    <t>Solicitud sin aprobar</t>
  </si>
  <si>
    <t>MIE2025110422252</t>
  </si>
  <si>
    <t>PATAQUIVA GARAY SANDY KAREN</t>
  </si>
  <si>
    <t>CO26004@mi.com</t>
  </si>
  <si>
    <t>MIE2025140422288</t>
  </si>
  <si>
    <t>AGUDELO VIVEROS LINA MARCELA</t>
  </si>
  <si>
    <t>CO26027@mi.com</t>
  </si>
  <si>
    <t>MIE2025140422286</t>
  </si>
  <si>
    <t>GRANADOS NARANJO JULIAN ANDRES</t>
  </si>
  <si>
    <t>CO26029@mi.com</t>
  </si>
  <si>
    <t xml:space="preserve">Dia Compensatorio </t>
  </si>
  <si>
    <t>MIE2025160422369</t>
  </si>
  <si>
    <t>GOMEZ LEAL JOSUE GABRIEL</t>
  </si>
  <si>
    <t>CO26217@mi.com</t>
  </si>
  <si>
    <t>MIE2025210422561</t>
  </si>
  <si>
    <t>BAUTISTA JHAN CARLOS</t>
  </si>
  <si>
    <t>CO26392@mi.com</t>
  </si>
  <si>
    <t>MIE2025230422681</t>
  </si>
  <si>
    <t>CRUZ ROCHA LEIDY ESMERALDA</t>
  </si>
  <si>
    <t>CO26512@mi.com</t>
  </si>
  <si>
    <t>MIE2025230422657</t>
  </si>
  <si>
    <t>SANCHEZ CASTELLANOS SEBASTIAN ENRIQUE</t>
  </si>
  <si>
    <t>CO26486@mi.com</t>
  </si>
  <si>
    <t>MIE2025240422685</t>
  </si>
  <si>
    <t>ECHAVARRIA SEPULVERA BRENDA KARINA</t>
  </si>
  <si>
    <t>CO26521@mi.com</t>
  </si>
  <si>
    <t xml:space="preserve">Hora reducción </t>
  </si>
  <si>
    <t>MIE2025250422731</t>
  </si>
  <si>
    <t>MEDINA REYES KEVIN ALEXANDER</t>
  </si>
  <si>
    <t>CO26553@mi.com</t>
  </si>
  <si>
    <t>MIE2025280422782</t>
  </si>
  <si>
    <t>GARCIA VARGAS TATIANA ANDREA</t>
  </si>
  <si>
    <t>CO26647@mi.com</t>
  </si>
  <si>
    <t>MIE2025280422771</t>
  </si>
  <si>
    <t>REYES ZUÑIGA LUZ SARAY</t>
  </si>
  <si>
    <t>CO26645@mi.com</t>
  </si>
  <si>
    <t>MIE2025300422823</t>
  </si>
  <si>
    <t>PUERTO LOPEZ JORGE IVAN</t>
  </si>
  <si>
    <t>CO26707@mi.com</t>
  </si>
  <si>
    <t>MIE2025290422820</t>
  </si>
  <si>
    <t>MARTINEZ RAMOS DIEGO ANDRES</t>
  </si>
  <si>
    <t>CO26675@mi.com</t>
  </si>
  <si>
    <t>MIE2025290422819</t>
  </si>
  <si>
    <t>PARRA RIAPIRA CRISTIAN CAMILO</t>
  </si>
  <si>
    <t>CO26676@mi.com</t>
  </si>
  <si>
    <t>MIE2025010522916</t>
  </si>
  <si>
    <t>ACOSTA RAMIREZ KARINA PAOLA</t>
  </si>
  <si>
    <t>CO26792@mi.com</t>
  </si>
  <si>
    <t>MIE2025010522915</t>
  </si>
  <si>
    <t>BARRAZA MELENDEZ HANDRY RAFAEL</t>
  </si>
  <si>
    <t>CO26793@mi.com</t>
  </si>
  <si>
    <t>MIE2025010522912</t>
  </si>
  <si>
    <t>SOLENO MENDOZA MAILETT LILIANA</t>
  </si>
  <si>
    <t>CO26796@mi.com</t>
  </si>
  <si>
    <t>MIE2025300422909</t>
  </si>
  <si>
    <t>VERGARA TETAI MARYI LEONOR</t>
  </si>
  <si>
    <t>CO26730@mi.com</t>
  </si>
  <si>
    <t>MIE2025300422908</t>
  </si>
  <si>
    <t>LONDOÑO CASTRILLON KLAUS STIVENS</t>
  </si>
  <si>
    <t>CO26731@mi.com</t>
  </si>
  <si>
    <t xml:space="preserve">REDUCCIÓN LABORAL </t>
  </si>
  <si>
    <t xml:space="preserve">HORAS DEL GOBIERNO </t>
  </si>
  <si>
    <t xml:space="preserve">Desplazamientos </t>
  </si>
  <si>
    <t xml:space="preserve">Trabajando </t>
  </si>
  <si>
    <t xml:space="preserve">Descanso día Domingo </t>
  </si>
  <si>
    <t>MIE2025050522937</t>
  </si>
  <si>
    <t>CARDONA YOHANA JASBLEIDY</t>
  </si>
  <si>
    <t>CO26827@mi.com</t>
  </si>
  <si>
    <t>MIE2025070522970</t>
  </si>
  <si>
    <t>LEON TRIANA RAFAEL AUGUSTO</t>
  </si>
  <si>
    <t>CO26859@mi.com</t>
  </si>
  <si>
    <t>MIE2025060522958</t>
  </si>
  <si>
    <t>MOSQUERA HURTADO  JHON JAINER</t>
  </si>
  <si>
    <t>CO26842@mi.com</t>
  </si>
  <si>
    <t>MIE2025060522957</t>
  </si>
  <si>
    <t>COLMENAREZ ALVAREZ JHONNAILYS PASTORA</t>
  </si>
  <si>
    <t>CO26843@mi.com</t>
  </si>
  <si>
    <t>MIE2025060522955</t>
  </si>
  <si>
    <t>SANCHEZ COLORADO ALVARO ANTONIO</t>
  </si>
  <si>
    <t>CO26840@mi.com</t>
  </si>
  <si>
    <t>MIE2025060522952</t>
  </si>
  <si>
    <t>RODRIGUEZ LOPEZ MARLON</t>
  </si>
  <si>
    <t>CO26836@mi.com</t>
  </si>
  <si>
    <t>MIE2025080522988</t>
  </si>
  <si>
    <t>BELTRAN RUEDA ANDRES FELIPE</t>
  </si>
  <si>
    <t>CO26869@mi.com</t>
  </si>
  <si>
    <t>MIE2025080522986</t>
  </si>
  <si>
    <t>DIAZ SALCEDO BRAYAN STEVEN</t>
  </si>
  <si>
    <t>CO26872@mi.com</t>
  </si>
  <si>
    <t>MIE2025080522984</t>
  </si>
  <si>
    <t>GONZALEZ HERNADEZ CRISTIAN CAMILO</t>
  </si>
  <si>
    <t>CO26870@mi.com</t>
  </si>
  <si>
    <t>MIE2025090522999</t>
  </si>
  <si>
    <t>FASIEH BENAVIDES INGRID JULIETH</t>
  </si>
  <si>
    <t>CO26884@mi.com</t>
  </si>
  <si>
    <t>Temporary Promoter</t>
  </si>
  <si>
    <t>MIE2025090522998</t>
  </si>
  <si>
    <t>VALENCIA GONZALIAS JHOAN SEBASTIÁN</t>
  </si>
  <si>
    <t>CO26885@mi.com</t>
  </si>
  <si>
    <t>MIE2025090522995</t>
  </si>
  <si>
    <t>LOPEZ MONTOYA CRISTIAN ALEXIS</t>
  </si>
  <si>
    <t>CO26883@mi.com</t>
  </si>
  <si>
    <t>MIE2025090522994</t>
  </si>
  <si>
    <t>SARMIENTO CARVAJAL LEIDY JHOANNA</t>
  </si>
  <si>
    <t>CO26878@mi.com</t>
  </si>
  <si>
    <t>MIE2025090522993</t>
  </si>
  <si>
    <t>OVIEDO LESMES CLAUDIA MAYRELYS</t>
  </si>
  <si>
    <t>CO26888@mi.com</t>
  </si>
  <si>
    <t>(No-Paid) Leave Without Pay</t>
  </si>
  <si>
    <t>MIE2025130523019</t>
  </si>
  <si>
    <t>GOMEZ ESPINEL EDUAR ANDRES</t>
  </si>
  <si>
    <t>CO26905@mi.com</t>
  </si>
  <si>
    <t>MIE2025130523017</t>
  </si>
  <si>
    <t>MURALLAS GALVIS ERIKA YULIETH</t>
  </si>
  <si>
    <t>CO26907@mi.com</t>
  </si>
  <si>
    <t>MIE2025130523016</t>
  </si>
  <si>
    <t>BAEZ RODRIGUEZ ALBERTO JOSE</t>
  </si>
  <si>
    <t>CO26908@mi.com</t>
  </si>
  <si>
    <t>MIE2025120523012</t>
  </si>
  <si>
    <t>SIERRA MEZA MARIA FERNANDA</t>
  </si>
  <si>
    <t>CO26904@mi.com</t>
  </si>
  <si>
    <t>MIE2025120523002</t>
  </si>
  <si>
    <t>ALFEREZ RIAÑO JIMMY LEONARDO</t>
  </si>
  <si>
    <t>CO26892@mi.com</t>
  </si>
  <si>
    <t xml:space="preserve">Descanso domingo </t>
  </si>
  <si>
    <t xml:space="preserve">Hora de gobierno </t>
  </si>
  <si>
    <t>MIE2025140523038</t>
  </si>
  <si>
    <t>HINCAPIE DURAN  JOHANNA CRISTINA</t>
  </si>
  <si>
    <t>CO26930@mi.com</t>
  </si>
  <si>
    <t>MIE2025130523033</t>
  </si>
  <si>
    <t>CORREA COPETE MARLON FERNEY</t>
  </si>
  <si>
    <t>CO26921@mi.com</t>
  </si>
  <si>
    <t>MIE2025130523032</t>
  </si>
  <si>
    <t>DIAZ VILORIA ALEJANDRA</t>
  </si>
  <si>
    <t>CO26922@mi.com</t>
  </si>
  <si>
    <t>MIE2025130523030</t>
  </si>
  <si>
    <t>FLORES RONDEL ISRAEL</t>
  </si>
  <si>
    <t>CO26924@mi.com</t>
  </si>
  <si>
    <t>MIE2025140523051</t>
  </si>
  <si>
    <t>RENGIFO MARULANDA MICHAEL</t>
  </si>
  <si>
    <t>CO26937@mi.com</t>
  </si>
  <si>
    <t>MIE2025140523046</t>
  </si>
  <si>
    <t>TEATINO SANCHEZ SEBASTIAN CAMILO</t>
  </si>
  <si>
    <t>CO26942@mi.com</t>
  </si>
  <si>
    <t>MIE2025140523044</t>
  </si>
  <si>
    <t>LOPEZ SANDOVAL CIELO VANESSA</t>
  </si>
  <si>
    <t>CO26931@mi.com</t>
  </si>
  <si>
    <t>MIE2025150523070</t>
  </si>
  <si>
    <t>RENDON CHAVEZ KEILY MILENA</t>
  </si>
  <si>
    <t>CO26954@mi.com</t>
  </si>
  <si>
    <t>MIE2025150523068</t>
  </si>
  <si>
    <t>CAMACHO NAVARRO FRANK</t>
  </si>
  <si>
    <t>CO26956@mi.com</t>
  </si>
  <si>
    <t>MIE2025150523067</t>
  </si>
  <si>
    <t>ROCHA CASTRO DANNA VALENTINA</t>
  </si>
  <si>
    <t>CO26958@mi.com</t>
  </si>
  <si>
    <t>MIE2025150523066</t>
  </si>
  <si>
    <t>ROBAYO GOMEZ NELSON</t>
  </si>
  <si>
    <t>CO26959@mi.com</t>
  </si>
  <si>
    <t>MIE2025150523064</t>
  </si>
  <si>
    <t>ESPINOSA AREVALO DIEGO ANDRES</t>
  </si>
  <si>
    <t>CO26957@mi.com</t>
  </si>
  <si>
    <t>MIE2025160523073</t>
  </si>
  <si>
    <t>NAVARRO HERNANDEZ HECTOR AUGUSTO</t>
  </si>
  <si>
    <t>CO26962@mi.com</t>
  </si>
  <si>
    <t>MIE2025200523150</t>
  </si>
  <si>
    <t>CO27040@mi.com</t>
  </si>
  <si>
    <t>MIE2025200523131</t>
  </si>
  <si>
    <t>NIEVES BLANCO WENDY DAYANA</t>
  </si>
  <si>
    <t>CO27038@mi.com</t>
  </si>
  <si>
    <t>MIE2025210523153</t>
  </si>
  <si>
    <t>PAVA MAYORGA JUAN MANUEL</t>
  </si>
  <si>
    <t>CO27042@mi.com</t>
  </si>
  <si>
    <t xml:space="preserve">compensatorio </t>
  </si>
  <si>
    <t>MIE2025230523198</t>
  </si>
  <si>
    <t>MONTERO  CARLOS ANDRES</t>
  </si>
  <si>
    <t>CO27076@mi.com</t>
  </si>
  <si>
    <t>MIE2025230523197</t>
  </si>
  <si>
    <t>GRISALES IBARRA SILVANA</t>
  </si>
  <si>
    <t>CO27077@mi.com</t>
  </si>
  <si>
    <t>MIE2025230523196</t>
  </si>
  <si>
    <t>VELASQUEZ TOLOZA JUAN OSWALDO</t>
  </si>
  <si>
    <t>CO27078@mi.com</t>
  </si>
  <si>
    <t xml:space="preserve">Descansa </t>
  </si>
  <si>
    <t>MIE2025290523235</t>
  </si>
  <si>
    <t>CO27094@mi.com</t>
  </si>
  <si>
    <t>MIE2025290523231</t>
  </si>
  <si>
    <t>CO27098@mi.com</t>
  </si>
  <si>
    <t>VELASQUEZ TOLOZA JUAN OSWALDO #</t>
  </si>
  <si>
    <t>MIE2025310523260</t>
  </si>
  <si>
    <t>SANCHEZ MALLAMA MONICA ESTEFANIA</t>
  </si>
  <si>
    <t>CO27147@mi.com</t>
  </si>
  <si>
    <t>MIE2025310523255</t>
  </si>
  <si>
    <t>BLANCO ALZAMORABEATRIZ ELENA</t>
  </si>
  <si>
    <t>CO27145@mi.com</t>
  </si>
  <si>
    <t>MIE2025300523238</t>
  </si>
  <si>
    <t>CALDERON QUINCHIA MARIBEL</t>
  </si>
  <si>
    <t>CO27127@mi.com</t>
  </si>
  <si>
    <t xml:space="preserve">Hora de Petro </t>
  </si>
  <si>
    <t>TIENDA CERRADA</t>
  </si>
  <si>
    <t xml:space="preserve"> </t>
  </si>
  <si>
    <t>MIE2025030623277</t>
  </si>
  <si>
    <t>CAMPO VANEGAS  LAURA GABRIELA</t>
  </si>
  <si>
    <t>CO27164@mi.com</t>
  </si>
  <si>
    <t>MIE2025030623274</t>
  </si>
  <si>
    <t>CO27160@mi.com</t>
  </si>
  <si>
    <t>DIAZ PULIDO NATALIA</t>
  </si>
  <si>
    <t>LEITON CASTELAR ORLANDO ENRIQUE #</t>
  </si>
  <si>
    <t xml:space="preserve">Capacitación </t>
  </si>
  <si>
    <t xml:space="preserve">Dia administrativo </t>
  </si>
  <si>
    <t xml:space="preserve">Incapacidad </t>
  </si>
  <si>
    <t>MIE2025040623292</t>
  </si>
  <si>
    <t>PEREZ JAIMES BILLY MARLON</t>
  </si>
  <si>
    <t>CO27180@mi.com</t>
  </si>
  <si>
    <t>Desplazamiento</t>
  </si>
  <si>
    <t>Se toman las 2 horas de ley</t>
  </si>
  <si>
    <t xml:space="preserve">Hora reducción laboral </t>
  </si>
  <si>
    <t xml:space="preserve">Reducción jornada laboral </t>
  </si>
  <si>
    <t>MIE2025100623348</t>
  </si>
  <si>
    <t>CHALIAL JOJOA KATHERINE ALEXANDRA</t>
  </si>
  <si>
    <t>CO27231@mi.com</t>
  </si>
  <si>
    <t>MIE2025100623347</t>
  </si>
  <si>
    <t>LOPEZ MORA ALEJANDRO</t>
  </si>
  <si>
    <t>CO27232@mi.com</t>
  </si>
  <si>
    <t>MIE2025090623336</t>
  </si>
  <si>
    <t>RAMIREZ GRATEROL LUIS ENRIQUE</t>
  </si>
  <si>
    <t>CO27218@mi.com</t>
  </si>
  <si>
    <t>MIE2025090623334</t>
  </si>
  <si>
    <t>ALVAREZ GIRALDO  JHON DARIO</t>
  </si>
  <si>
    <t>CO27220@mi.com</t>
  </si>
  <si>
    <t>MIE2025090623333</t>
  </si>
  <si>
    <t>HENAO QUINTERO LIZEHT</t>
  </si>
  <si>
    <t>CO27221@mi.com</t>
  </si>
  <si>
    <t>MIE2025090623326</t>
  </si>
  <si>
    <t>MOYA HERNANDEZ SHAILA YALILA</t>
  </si>
  <si>
    <t>CO27211@mi.com</t>
  </si>
  <si>
    <t>Hora de Ley</t>
  </si>
  <si>
    <t>MIE2025110623357</t>
  </si>
  <si>
    <t>GARCIA VALENCIA JACOBO</t>
  </si>
  <si>
    <t>CO27240@mi.com</t>
  </si>
  <si>
    <t>Hora ley</t>
  </si>
  <si>
    <t>MIE2025120623369</t>
  </si>
  <si>
    <t>MONTAÑEZ HERRERA JAIME HUMBERTO</t>
  </si>
  <si>
    <t>CO27251@mi.com</t>
  </si>
  <si>
    <t>MIE202302019866</t>
  </si>
  <si>
    <t>AVILA DIEGO ANDRES</t>
  </si>
  <si>
    <t>CO11155@mi.com</t>
  </si>
  <si>
    <t>MIE2025170623404</t>
  </si>
  <si>
    <t>AGUILAR DELGADO LUIS CARLOS</t>
  </si>
  <si>
    <t>CO27279@mi.com</t>
  </si>
  <si>
    <t>MIE2025170623403</t>
  </si>
  <si>
    <t>GONZALEZ CHAVEZ NICOLAS ANTONIO</t>
  </si>
  <si>
    <t>CO27280@mi.com</t>
  </si>
  <si>
    <t>MIE2025170623401</t>
  </si>
  <si>
    <t>SALGADO PEREZ ANDREA CAROLINA</t>
  </si>
  <si>
    <t>CO27282@mi.com</t>
  </si>
  <si>
    <t>MIE2025170623399</t>
  </si>
  <si>
    <t>HURTADO MEJIA DARIANA LUCIA</t>
  </si>
  <si>
    <t>CO27285@mi.com</t>
  </si>
  <si>
    <t>MIE2025160623397</t>
  </si>
  <si>
    <t>AROCA LASSO LINA MARCELA</t>
  </si>
  <si>
    <t>CO27277@mi.com</t>
  </si>
  <si>
    <t>MIE2025160623386</t>
  </si>
  <si>
    <t>GARCÍA MEJÍA JEISSON DARLEY</t>
  </si>
  <si>
    <t>CO27273@mi.com</t>
  </si>
  <si>
    <t>MIE2025160623380</t>
  </si>
  <si>
    <t>DE LA ROSA ALBERTO MARIO</t>
  </si>
  <si>
    <t>CO27260@mi.com</t>
  </si>
  <si>
    <t>MIE2025160623379</t>
  </si>
  <si>
    <t>DE LA CRUZ MADERA JOSE JAVIER</t>
  </si>
  <si>
    <t>CO27261@mi.com</t>
  </si>
  <si>
    <t xml:space="preserve">1 hora de ley </t>
  </si>
  <si>
    <t>MIE2025190623425</t>
  </si>
  <si>
    <t>MONTERROSA HERNANDEZ YENI LUZ</t>
  </si>
  <si>
    <t>CO27306@mi.com</t>
  </si>
  <si>
    <t>MIE2025190623424</t>
  </si>
  <si>
    <t>CO27307@mi.com</t>
  </si>
  <si>
    <t>MIE2025180623416</t>
  </si>
  <si>
    <t>CAMPIÑO CERQUERA GERALDINE</t>
  </si>
  <si>
    <t>CO27298@mi.com</t>
  </si>
  <si>
    <t>MIE2025200623429</t>
  </si>
  <si>
    <t>DOMINGUEZ PALENCIA MARIA TERESA</t>
  </si>
  <si>
    <t>CO27311@mi.com</t>
  </si>
  <si>
    <t>MIE2025190623428</t>
  </si>
  <si>
    <t>BRAVO MURILLO YURI MARCELA</t>
  </si>
  <si>
    <t>CO27310@mi.com</t>
  </si>
  <si>
    <t>MIE2025190623427</t>
  </si>
  <si>
    <t>CO27309@mi.com</t>
  </si>
  <si>
    <t>MELGAREJO TAMBO JHON JAIRO</t>
  </si>
  <si>
    <t>MARTINEZ LANZA FRANCY PATRICIA</t>
  </si>
  <si>
    <t>MIE2025200623442</t>
  </si>
  <si>
    <t>MARTINEZ DIAZ DIANA MARIA</t>
  </si>
  <si>
    <t>CO27325@mi.com</t>
  </si>
  <si>
    <t>CARDONA ARICAPA SALOME</t>
  </si>
  <si>
    <t>MIE2025240623482</t>
  </si>
  <si>
    <t>QUINTERO ACOSTA KELLY JOHANNA</t>
  </si>
  <si>
    <t>CO27362@mi.com</t>
  </si>
  <si>
    <t>MIE2025250623487</t>
  </si>
  <si>
    <t>SAAVEDRA ANGULO SEBASTIAN FERNANDO</t>
  </si>
  <si>
    <t>CO27367@mi.com</t>
  </si>
  <si>
    <t>MIE2025250623486</t>
  </si>
  <si>
    <t>ARIZA GONZALES MARLON ALONSO</t>
  </si>
  <si>
    <t>CO27368@mi.com</t>
  </si>
  <si>
    <t>MIE2025250623485</t>
  </si>
  <si>
    <t>CASTRO PATIÑO WENDY JULIETH</t>
  </si>
  <si>
    <t>CO27369@mi.com</t>
  </si>
  <si>
    <t>MIE2025250623483</t>
  </si>
  <si>
    <t>OSPINA GONZALEZ ANDREA CAROLINA</t>
  </si>
  <si>
    <t>CO27366@mi.com</t>
  </si>
  <si>
    <t>MIE2025260623504</t>
  </si>
  <si>
    <t>VERGARA ESPELETA MARLON GABRIEL</t>
  </si>
  <si>
    <t>CO27386@mi.com</t>
  </si>
  <si>
    <t>SOTO GARCIA JEAN CARLOS #</t>
  </si>
  <si>
    <t>MATEUS GOMEZ JORGE MARIO</t>
  </si>
  <si>
    <t>MIE2025280623512</t>
  </si>
  <si>
    <t>ZAMBANO BENAVIDESDIDIER ANDRES</t>
  </si>
  <si>
    <t>CO27398@mi.com</t>
  </si>
  <si>
    <t>MIE2025270623507</t>
  </si>
  <si>
    <t>HERRERA CARRILLO DIEGO ALEXANDER</t>
  </si>
  <si>
    <t>CO27394@mi.com</t>
  </si>
  <si>
    <t>HERRERA CARRILLO DIEGO ALEXANDER #</t>
  </si>
  <si>
    <t>MIE2025010723525</t>
  </si>
  <si>
    <t>PORTOCARRERO ROJAS JESUS ARMANDO</t>
  </si>
  <si>
    <t>CO27410@mi.com</t>
  </si>
  <si>
    <t>MIE2025010723522</t>
  </si>
  <si>
    <t>URREGO MORALES YULY ANDREA</t>
  </si>
  <si>
    <t>CO27407@mi.com</t>
  </si>
  <si>
    <t>PORTOCARRERO ROJAS JESUS ARMANDO #</t>
  </si>
  <si>
    <t>MELO DANIEL CARMEN JULIET</t>
  </si>
  <si>
    <t xml:space="preserve">_HORAS DE LEY </t>
  </si>
  <si>
    <t>DOMINICAL CAV Palmira no labora</t>
  </si>
  <si>
    <t>Tienda cerrada.</t>
  </si>
  <si>
    <t xml:space="preserve">Hora de reduccion laboral </t>
  </si>
  <si>
    <t>MIE2025020723537</t>
  </si>
  <si>
    <t>AGRADO BUENO CARLOS DAVID</t>
  </si>
  <si>
    <t>CO27424@mi.com</t>
  </si>
  <si>
    <t>MIE2025020723536</t>
  </si>
  <si>
    <t>VASQUEZ BERNAL MARIA CAMILA</t>
  </si>
  <si>
    <t>CO27415@mi.com</t>
  </si>
  <si>
    <t>MIE2025020723534</t>
  </si>
  <si>
    <t>OSPINO MEDINA SHANELA ANDREA</t>
  </si>
  <si>
    <t>CO27417@mi.com</t>
  </si>
  <si>
    <t>MIE2025020723533</t>
  </si>
  <si>
    <t>MORALES PEREZ JOHAN LEONARDO</t>
  </si>
  <si>
    <t>CO27418@mi.com</t>
  </si>
  <si>
    <t>MIE2025020723531</t>
  </si>
  <si>
    <t>ACOSTA TORRES ROSA HERMINDA</t>
  </si>
  <si>
    <t>CO27420@mi.com</t>
  </si>
  <si>
    <t>MIE2025020723529</t>
  </si>
  <si>
    <t>AÑEZ HERRERA DAYAN WILLERMA</t>
  </si>
  <si>
    <t>CO27423@mi.com</t>
  </si>
  <si>
    <t>Trabajo Administrativo.</t>
  </si>
  <si>
    <t>Tienda Cerrada.</t>
  </si>
  <si>
    <t>MIE2025050723611</t>
  </si>
  <si>
    <t>RODRIGUEZ QUINTO JESSICA PAOLA</t>
  </si>
  <si>
    <t>CO27489@mi.com</t>
  </si>
  <si>
    <t>DIAZ AGREDA MARIA CAMILA</t>
  </si>
  <si>
    <t>Reducción</t>
  </si>
  <si>
    <t>MIE2025070723615</t>
  </si>
  <si>
    <t>DURAN MORALES OMAIRA DEL CARMEN</t>
  </si>
  <si>
    <t>CO27495@mi.com</t>
  </si>
  <si>
    <t xml:space="preserve">Desplazamiento 
Almuerzo </t>
  </si>
  <si>
    <t xml:space="preserve">Cierre de tienda por dominical </t>
  </si>
  <si>
    <t xml:space="preserve">TRABAJO EN CASA </t>
  </si>
  <si>
    <t xml:space="preserve">Reducción de horario laboral </t>
  </si>
  <si>
    <t>Día libre de descanso</t>
  </si>
  <si>
    <t>MIE2025080723621</t>
  </si>
  <si>
    <t>RANGEL DUQUE MARIA ALEJANDRA</t>
  </si>
  <si>
    <t>CO27499@mi.com</t>
  </si>
  <si>
    <t>MIE2025080723620</t>
  </si>
  <si>
    <t>GRACES ROCHA WENDY JOHANA</t>
  </si>
  <si>
    <t>CO27498@mi.com</t>
  </si>
  <si>
    <t>Reducción de horas</t>
  </si>
  <si>
    <t>Hora de reduccion</t>
  </si>
  <si>
    <t xml:space="preserve">Compensatorio semanal </t>
  </si>
  <si>
    <t>MIE2025090723628</t>
  </si>
  <si>
    <t>CUBILLOS SOSSA ESTEBAN CAMILO</t>
  </si>
  <si>
    <t>CO27507@mi.com</t>
  </si>
  <si>
    <t xml:space="preserve">Hora de Reducción </t>
  </si>
  <si>
    <t xml:space="preserve">Horario Cav </t>
  </si>
  <si>
    <t>MIE2025110723646</t>
  </si>
  <si>
    <t>HOLGUIN VIDALES ZULLENY LICETH</t>
  </si>
  <si>
    <t>CO27541@mi.com</t>
  </si>
  <si>
    <t>MIE2025110723645</t>
  </si>
  <si>
    <t>GARZON FRANCO CRISTIAN ESNEIDER</t>
  </si>
  <si>
    <t>CO27542@mi.com</t>
  </si>
  <si>
    <t>Reduccion</t>
  </si>
  <si>
    <t xml:space="preserve">Reducción de horas laborales </t>
  </si>
  <si>
    <t>Hora de reducción</t>
  </si>
  <si>
    <t xml:space="preserve">1h Reducción Laboral </t>
  </si>
  <si>
    <t>Hora de reducción laboral</t>
  </si>
  <si>
    <t xml:space="preserve">Día compentorio </t>
  </si>
  <si>
    <t>Compensatorio.</t>
  </si>
  <si>
    <t>MIE2025150723686</t>
  </si>
  <si>
    <t>OSPINA RODRIGUEZ WILSON LEONARDO</t>
  </si>
  <si>
    <t>CO27580@mi.com</t>
  </si>
  <si>
    <t>MIE2025150723685</t>
  </si>
  <si>
    <t>DEPABLOS DAZA DIEGO ALLFONSO</t>
  </si>
  <si>
    <t>CO27581@mi.com</t>
  </si>
  <si>
    <t>MIE2025140723670</t>
  </si>
  <si>
    <t>TRUJILLO MARTINEZ RUBIEL ANDRES</t>
  </si>
  <si>
    <t>CO27574@mi.com</t>
  </si>
  <si>
    <t>MIE2025140723669</t>
  </si>
  <si>
    <t>AMAYA LUIS EINER</t>
  </si>
  <si>
    <t>CO27575@mi.com</t>
  </si>
  <si>
    <t>MIE2025140723666</t>
  </si>
  <si>
    <t>VERA ROBLES CRISTIAN ALEXIS</t>
  </si>
  <si>
    <t>CO27556@mi.com</t>
  </si>
  <si>
    <t>MIE2025140723665</t>
  </si>
  <si>
    <t>CASTRILLON VALENCIA JESSICA JANETH</t>
  </si>
  <si>
    <t>CO27557@mi.com</t>
  </si>
  <si>
    <t xml:space="preserve">Hora de reduccion </t>
  </si>
  <si>
    <t xml:space="preserve">_HORA DE LEY </t>
  </si>
  <si>
    <t>.</t>
  </si>
  <si>
    <t xml:space="preserve">hora de reducción </t>
  </si>
  <si>
    <t xml:space="preserve">No laborado </t>
  </si>
  <si>
    <t>Se toma la hora de ley</t>
  </si>
  <si>
    <t xml:space="preserve">Hora feliz </t>
  </si>
  <si>
    <t>MIE2025160723712</t>
  </si>
  <si>
    <t>MIE2025170723737</t>
  </si>
  <si>
    <t>TORDECILLA MENDOZA ROBERTO CARLOS</t>
  </si>
  <si>
    <t>CO27628@mi.com</t>
  </si>
  <si>
    <t>MIE2025170723736</t>
  </si>
  <si>
    <t>POLO CABRERA SUSANA MILENA</t>
  </si>
  <si>
    <t>CO27629@mi.com</t>
  </si>
  <si>
    <t>MIE2025160723716</t>
  </si>
  <si>
    <t>BUELVAS RIOS CARLOS DANIEL</t>
  </si>
  <si>
    <t>CO27602@mi.com</t>
  </si>
  <si>
    <t>MIE2025160723715</t>
  </si>
  <si>
    <t>MONTES TORRES YETSY DEYANIRA</t>
  </si>
  <si>
    <t>CO27603@mi.com</t>
  </si>
  <si>
    <t>MIE2025160723714</t>
  </si>
  <si>
    <t>CANTOR MORALES JUAN DAVID</t>
  </si>
  <si>
    <t>CO27604@mi.com</t>
  </si>
  <si>
    <t>MIE2025160723713</t>
  </si>
  <si>
    <t>VELASQUEZ BELTRAN FRANCY VIVIANA</t>
  </si>
  <si>
    <t>CO27605@mi.com</t>
  </si>
  <si>
    <t>GARZON MORERAS ANGIE PAOLA</t>
  </si>
  <si>
    <t>CO27606@mi.com</t>
  </si>
  <si>
    <t>MIE2025160723711</t>
  </si>
  <si>
    <t>MOLANO BERRIO ZULLY TATIANA</t>
  </si>
  <si>
    <t>CO27607@mi.com</t>
  </si>
  <si>
    <t>APOYO</t>
  </si>
  <si>
    <t xml:space="preserve">Día Compensatorio o descanso por dominical </t>
  </si>
  <si>
    <t>MIE2025180723742</t>
  </si>
  <si>
    <t>LOZANO LUCUARA YENNY PATRICIA</t>
  </si>
  <si>
    <t>CO27633@mi.com</t>
  </si>
  <si>
    <t>MIE2025170723740</t>
  </si>
  <si>
    <t>RINCON ESTERLING LEONARDO</t>
  </si>
  <si>
    <t>CO27632@mi.com</t>
  </si>
  <si>
    <t>MIE2025180723747</t>
  </si>
  <si>
    <t>ESCOBAR CUBURUCO EDITH</t>
  </si>
  <si>
    <t>CO27638@mi.com</t>
  </si>
  <si>
    <t>Movilidad</t>
  </si>
  <si>
    <t>MIE2025210723786</t>
  </si>
  <si>
    <t>CARDONA MORENO VALENTINA</t>
  </si>
  <si>
    <t>CO27679@mi.com</t>
  </si>
  <si>
    <t>MIE2025210723785</t>
  </si>
  <si>
    <t>AGUIRRE OROZCO CAMILA ANDREA</t>
  </si>
  <si>
    <t>CO27680@mi.com</t>
  </si>
  <si>
    <t>MIE2025210723784</t>
  </si>
  <si>
    <t>CARVALLO SANCHEZ RAFAEL ANDRES</t>
  </si>
  <si>
    <t>CO27681@mi.com</t>
  </si>
  <si>
    <t>MIE2025210723768</t>
  </si>
  <si>
    <t>LONDOÑO MEJIA VANESSA</t>
  </si>
  <si>
    <t>CO27657@mi.com</t>
  </si>
  <si>
    <t>MIE2025220723798</t>
  </si>
  <si>
    <t>BAUTISTA SALAZAR KARYN ANDREY</t>
  </si>
  <si>
    <t>CO27686@mi.com</t>
  </si>
  <si>
    <t>PEÑARETE MARIA ALEJANDRA</t>
  </si>
  <si>
    <t>MIE2025230723820</t>
  </si>
  <si>
    <t>REYES ZIPAQUIRA JEISSON ANDRES</t>
  </si>
  <si>
    <t>CO27698@mi.com</t>
  </si>
  <si>
    <t>REYES ZIPAQUIRA JEISSON ANDRES #</t>
  </si>
  <si>
    <t>GARCIA BELLO JORGE ANDRES</t>
  </si>
  <si>
    <t>GIRALDO RAMIREZ ESTEFANIA</t>
  </si>
  <si>
    <t>MARTINEZ PINZON JESUS ANTONIO</t>
  </si>
  <si>
    <t>TORRES JOSE RICARDO</t>
  </si>
  <si>
    <t>MEJIA LONDOÑO HAROLD</t>
  </si>
  <si>
    <t>SALAZAR GOMEZ OSCAR</t>
  </si>
  <si>
    <t>MONTAÑO MEDINA DIANA CAROLINA</t>
  </si>
  <si>
    <t>ESTERLIN CARLOS ARMANDO</t>
  </si>
  <si>
    <t>RICO OSSA JOSE NOEL</t>
  </si>
  <si>
    <t>NAVAS CASAS JULIO JULIO</t>
  </si>
  <si>
    <t>CUCHUMBE PATIÑO JENY ANDREA</t>
  </si>
  <si>
    <t>NAVAS VELASQUEZ ANDRES JULIAN</t>
  </si>
  <si>
    <t>TOVAR JOSE RAMON</t>
  </si>
  <si>
    <t>SANCHEZ RODRIGUEZ LILIANA</t>
  </si>
  <si>
    <t>UMBARILA VELOZA CRISTIAN LEONARDO</t>
  </si>
  <si>
    <t>MICHAEL HUMBERTO SOTELO POLANCO</t>
  </si>
  <si>
    <t>Harold Stiven Niño Raquira</t>
  </si>
  <si>
    <t>MIE2025250723827</t>
  </si>
  <si>
    <t>CORDOBA SERGIO ALEXANDER</t>
  </si>
  <si>
    <t>CO27723@mi.com</t>
  </si>
  <si>
    <t>MIE2025260723832</t>
  </si>
  <si>
    <t>CORDERO CEBALLO VANESA LIS</t>
  </si>
  <si>
    <t>CO27729@mi.com</t>
  </si>
  <si>
    <t>MIE2025250723830</t>
  </si>
  <si>
    <t>AYALA FLORIDO ANDREA ALEJANDRA</t>
  </si>
  <si>
    <t>CO27724@mi.com</t>
  </si>
  <si>
    <t>MIE2025280723853</t>
  </si>
  <si>
    <t>RAMIREZ CESPEDES EDGAR ALBERTO</t>
  </si>
  <si>
    <t>CO27745@mi.com</t>
  </si>
  <si>
    <t>MIE2025280723851</t>
  </si>
  <si>
    <t>CORTES GUZMAN YEISON ESNEIDER</t>
  </si>
  <si>
    <t>CO27747@mi.com</t>
  </si>
  <si>
    <t>MIE2025280723837</t>
  </si>
  <si>
    <t>CESPEDES QUITORA ANGIE KARINA</t>
  </si>
  <si>
    <t>CO27731@mi.com</t>
  </si>
  <si>
    <t>MIE2025290723863</t>
  </si>
  <si>
    <t>JAVELA LLANTEN JUAN MIGUEL</t>
  </si>
  <si>
    <t>CO27759@mi.com</t>
  </si>
  <si>
    <t>MIE2025290723861</t>
  </si>
  <si>
    <t>BERNAL NUÑEZ WILMAR ORLANDO</t>
  </si>
  <si>
    <t>CO27752@mi.com</t>
  </si>
  <si>
    <t>MIE2025290723860</t>
  </si>
  <si>
    <t>SOTO JENNY KATHERINE</t>
  </si>
  <si>
    <t>CO27753@mi.com</t>
  </si>
  <si>
    <t>MIE2025290723858</t>
  </si>
  <si>
    <t>BARBOSA MOLINA WILLIAM JOSE</t>
  </si>
  <si>
    <t>CO27755@mi.com</t>
  </si>
  <si>
    <t>CAMARGO TORRES AUDREA PATRICIA #</t>
  </si>
  <si>
    <t>MIE2025300723875</t>
  </si>
  <si>
    <t>MARTINEZ MARTINEZ HILARY</t>
  </si>
  <si>
    <t>CO27771@mi.com</t>
  </si>
  <si>
    <t>MIE2025300723874</t>
  </si>
  <si>
    <t>PAREJA ATENCIO JONATHAN ENRIQUE</t>
  </si>
  <si>
    <t>CO27772@mi.com</t>
  </si>
  <si>
    <t>MIE2025300723873</t>
  </si>
  <si>
    <t>BOHORQUEZ ROCHA GINETH CRISTINA</t>
  </si>
  <si>
    <t>CO27769@mi.com</t>
  </si>
  <si>
    <t>MIE2025300723872</t>
  </si>
  <si>
    <t>FIGUEROA GALVIS YUSBELY</t>
  </si>
  <si>
    <t>CO27770@mi.com</t>
  </si>
  <si>
    <t>MIE2025040823888</t>
  </si>
  <si>
    <t>BOCANEGRA RODRIGUEZ ANGEL ANDRES</t>
  </si>
  <si>
    <t>CO27777@mi.com</t>
  </si>
  <si>
    <t>GARZON CARDONA NATALIA #</t>
  </si>
  <si>
    <t>MIE2025040823882</t>
  </si>
  <si>
    <t>ROA GARCIA ASHIARAZAGAIHA STPHANNY</t>
  </si>
  <si>
    <t>CO27787@mi.com</t>
  </si>
  <si>
    <t>MIE2025040823880</t>
  </si>
  <si>
    <t>RUBIO VELASQUEZ JHON JAIRO</t>
  </si>
  <si>
    <t>CO27790@mi.com</t>
  </si>
  <si>
    <t>MIE2025040823879</t>
  </si>
  <si>
    <t>MONCADA LOPEZ CRISTIAN ALEJANDRO</t>
  </si>
  <si>
    <t>CO27791@mi.com</t>
  </si>
  <si>
    <t xml:space="preserve">Hora de Gobierno </t>
  </si>
  <si>
    <t xml:space="preserve">CAPACITACIÓN </t>
  </si>
  <si>
    <t xml:space="preserve">Hora Petro </t>
  </si>
  <si>
    <t xml:space="preserve">DÍA COMPENSATORIO </t>
  </si>
  <si>
    <t xml:space="preserve">Compensatorio tienda cerrada </t>
  </si>
  <si>
    <t xml:space="preserve">Proyecto 
Reducción 
Almuerzo </t>
  </si>
  <si>
    <t xml:space="preserve">Horario establecido por el gobierno </t>
  </si>
  <si>
    <t>MIE2025040823906</t>
  </si>
  <si>
    <t>VERGARA USUGA KELLY JOHANA</t>
  </si>
  <si>
    <t>CO27809@mi.com</t>
  </si>
  <si>
    <t>MIE2025040823901</t>
  </si>
  <si>
    <t>GONZALES GALARZA KEVIN SEBASTIAN</t>
  </si>
  <si>
    <t>CO27804@mi.com</t>
  </si>
  <si>
    <t xml:space="preserve">Cav cerrado </t>
  </si>
  <si>
    <t xml:space="preserve">Hora menos legal del gobierno </t>
  </si>
  <si>
    <t xml:space="preserve">Hora estado </t>
  </si>
  <si>
    <t>Hora de reducción.</t>
  </si>
  <si>
    <t xml:space="preserve">Compensatorio domingo </t>
  </si>
  <si>
    <t xml:space="preserve">APOYO COMERCIAL </t>
  </si>
  <si>
    <t>Hora de reduccion laboral</t>
  </si>
  <si>
    <t xml:space="preserve">Hora petro </t>
  </si>
  <si>
    <t>Día de descanso.</t>
  </si>
  <si>
    <t xml:space="preserve">Hora de Ley </t>
  </si>
  <si>
    <t xml:space="preserve">Día de compensatorio </t>
  </si>
  <si>
    <t xml:space="preserve">Reducción horas </t>
  </si>
  <si>
    <t>Día compensatorio de descanso</t>
  </si>
  <si>
    <t xml:space="preserve">Reducción horaria jornada laboral </t>
  </si>
  <si>
    <t xml:space="preserve">Jornada de reducción laboral </t>
  </si>
  <si>
    <t>Dia compensatorio.</t>
  </si>
  <si>
    <t xml:space="preserve">Domingo descanso </t>
  </si>
  <si>
    <t xml:space="preserve">Reduccion </t>
  </si>
  <si>
    <t>MIE2025060823936</t>
  </si>
  <si>
    <t>ROJAS TEHERAN LORENA</t>
  </si>
  <si>
    <t>CO27835@mi.com</t>
  </si>
  <si>
    <t>MIE2025060823935</t>
  </si>
  <si>
    <t>TUIRAN BARRIOS EVIS JULIETH</t>
  </si>
  <si>
    <t>CO27836@mi.com</t>
  </si>
  <si>
    <t>MIE2025060823934</t>
  </si>
  <si>
    <t>SAAVEDRA ZAFRA BETGUVICT RAINER</t>
  </si>
  <si>
    <t>CO27837@mi.com</t>
  </si>
  <si>
    <t>MIE2025060823932</t>
  </si>
  <si>
    <t>CABARCAS MATURANA JESUS DAVID</t>
  </si>
  <si>
    <t>CO27839@mi.com</t>
  </si>
  <si>
    <t>MIE2025050823918</t>
  </si>
  <si>
    <t>MESA YARPAZ JOSEPH GREGORY</t>
  </si>
  <si>
    <t>CO27814@mi.com</t>
  </si>
  <si>
    <t>MIE2025050823917</t>
  </si>
  <si>
    <t>ERAZO QUIÑONEZ LINA TATIANA</t>
  </si>
  <si>
    <t>CO27815@mi.com</t>
  </si>
  <si>
    <t>MIE2025050823914</t>
  </si>
  <si>
    <t>PAEZ ORTIZ GERALDINE</t>
  </si>
  <si>
    <t>CO27818@mi.com</t>
  </si>
  <si>
    <t>MIE2025050823913</t>
  </si>
  <si>
    <t>GARCIA CASTILLO ANDRES ALBERTO</t>
  </si>
  <si>
    <t>CO27819@mi.com</t>
  </si>
  <si>
    <t>Día descanso</t>
  </si>
  <si>
    <t xml:space="preserve">Reduccion laboral </t>
  </si>
  <si>
    <t>Día de compensatorio</t>
  </si>
  <si>
    <t>MIE2025070823967</t>
  </si>
  <si>
    <t>GONZALEZ MONDRAGÓN KAREN TATIANA</t>
  </si>
  <si>
    <t>CO27874@mi.com</t>
  </si>
  <si>
    <t>MIE2025060823966</t>
  </si>
  <si>
    <t>GOMEZ PEDRAZA MARIA LUISA</t>
  </si>
  <si>
    <t>CO27872@mi.com</t>
  </si>
  <si>
    <t>MIE2025060823965</t>
  </si>
  <si>
    <t>HENAO FALLAS KELY JOHANA</t>
  </si>
  <si>
    <t>CO27873@mi.com</t>
  </si>
  <si>
    <t>No laborado</t>
  </si>
  <si>
    <t>MIE2025080823988</t>
  </si>
  <si>
    <t>PAZ QUINTERO JOSE ARMANDO</t>
  </si>
  <si>
    <t>CO27893@mi.com</t>
  </si>
  <si>
    <t>MIE2025080823987</t>
  </si>
  <si>
    <t>CRIOLLO ARANGO LAURA</t>
  </si>
  <si>
    <t>CO27894@mi.com</t>
  </si>
  <si>
    <t>MIE2025080823978</t>
  </si>
  <si>
    <t>BARBOSA OSCAR HERNAN</t>
  </si>
  <si>
    <t>CO27882@mi.com</t>
  </si>
  <si>
    <t>MIE2025080823976</t>
  </si>
  <si>
    <t>GARCIA BUITRIAGO DAIRON ARGEMINO</t>
  </si>
  <si>
    <t>CO27884@mi.com</t>
  </si>
  <si>
    <t xml:space="preserve">Hora reducida </t>
  </si>
  <si>
    <t>Compensa</t>
  </si>
  <si>
    <t>MIE2025120824037</t>
  </si>
  <si>
    <t>PARDO RODRIGUEZ JUAN CAMILO</t>
  </si>
  <si>
    <t>CO28070@mi.com</t>
  </si>
  <si>
    <t>MIE2025110824006</t>
  </si>
  <si>
    <t>TOVAR NOVOA CRISTINA ISABEL</t>
  </si>
  <si>
    <t>CO27911@mi.com</t>
  </si>
  <si>
    <t>MIE2025110824004</t>
  </si>
  <si>
    <t>GONZALEZ CABALLERO MELANY</t>
  </si>
  <si>
    <t>CO27902@mi.com</t>
  </si>
  <si>
    <t>Hora gobierno</t>
  </si>
  <si>
    <t xml:space="preserve">Compensatorio 
</t>
  </si>
  <si>
    <t xml:space="preserve">_DIA COMPENSADO </t>
  </si>
  <si>
    <t xml:space="preserve">APOYO </t>
  </si>
  <si>
    <t>Dominical (no laboro)</t>
  </si>
  <si>
    <t>Reducción de ley</t>
  </si>
  <si>
    <t>MIE2025120824042</t>
  </si>
  <si>
    <t>AFANADOR TAFUR DANA MARCELA</t>
  </si>
  <si>
    <t>CO28075@mi.com</t>
  </si>
  <si>
    <t>MIE2025120824041</t>
  </si>
  <si>
    <t>CARVAJAL SANABRIA JENNY CATERINE</t>
  </si>
  <si>
    <t>CO28076@mi.com</t>
  </si>
  <si>
    <t>MIE2025120824040</t>
  </si>
  <si>
    <t>CHICUE LAVERDE KAROL JULIETH</t>
  </si>
  <si>
    <t>CO28077@mi.com</t>
  </si>
  <si>
    <t>MIE2025130824074</t>
  </si>
  <si>
    <t>FERNANDO APARICIO JONATHAN ARLEY</t>
  </si>
  <si>
    <t>CO28105@mi.com</t>
  </si>
  <si>
    <t>MIE2025130824072</t>
  </si>
  <si>
    <t>ROJAS PINTO PAUL</t>
  </si>
  <si>
    <t>CO28107@mi.com</t>
  </si>
  <si>
    <t>RUIZ MAYORGA MARIA CHIRLEY #</t>
  </si>
  <si>
    <t>MIE2025130824071</t>
  </si>
  <si>
    <t>GONZALEZ MONTENEGRO ANDREA</t>
  </si>
  <si>
    <t>CO28108@mi.com</t>
  </si>
  <si>
    <t>MIE2025130824049</t>
  </si>
  <si>
    <t>ACEVEDO ACEVEDO DIEGO YOHAN</t>
  </si>
  <si>
    <t>CO28084@mi.com</t>
  </si>
  <si>
    <t>MIE2025130824048</t>
  </si>
  <si>
    <t>RUIZ MAYORGA MARIA CHIRLEY</t>
  </si>
  <si>
    <t>CO28085@mi.com</t>
  </si>
  <si>
    <t>MIE2025140824085</t>
  </si>
  <si>
    <t>OROZCO BUENO JULIAN FELIPE</t>
  </si>
  <si>
    <t>CO28116@mi.com</t>
  </si>
  <si>
    <t>MIE2025140824082</t>
  </si>
  <si>
    <t>ARENAS GUISAO JUAN DANIEL</t>
  </si>
  <si>
    <t>CO28118@mi.com</t>
  </si>
  <si>
    <t>MIE2025140824081</t>
  </si>
  <si>
    <t>GALLO ROLDAN YOHAN ESTIVEN</t>
  </si>
  <si>
    <t>CO28119@mi.com</t>
  </si>
  <si>
    <t>MIE2025140824080</t>
  </si>
  <si>
    <t>MENDEZ RODRIGUEZ MIGUEL ANDRES</t>
  </si>
  <si>
    <t>CO28120@mi.com</t>
  </si>
  <si>
    <t xml:space="preserve">ALMUERZO-DESPLAZAMIENTO </t>
  </si>
  <si>
    <t xml:space="preserve">Una hora Petro </t>
  </si>
  <si>
    <t xml:space="preserve">2 horas Petro y una hora de almuerzo </t>
  </si>
  <si>
    <t xml:space="preserve">Tienda cerrada
Compensatorio </t>
  </si>
  <si>
    <t xml:space="preserve">Dos horas de Gobierno </t>
  </si>
  <si>
    <t xml:space="preserve">Horario de reducción laboral </t>
  </si>
  <si>
    <t>MIE2025190824126</t>
  </si>
  <si>
    <t>SERPA CASTRO GINA DANIELA</t>
  </si>
  <si>
    <t>CO28226@mi.com</t>
  </si>
  <si>
    <t>MIE2025190824125</t>
  </si>
  <si>
    <t>BERMUDEZ PEDROZO SLENDY CATALINA</t>
  </si>
  <si>
    <t>CO28225@mi.com</t>
  </si>
  <si>
    <t>MIE2025190824124</t>
  </si>
  <si>
    <t>PIÑEROS ORJUELA KAREN JULIETH</t>
  </si>
  <si>
    <t>CO28129@mi.com</t>
  </si>
  <si>
    <t>MIE2025190824123</t>
  </si>
  <si>
    <t>RODRIGUEZ VARGAS CRISTIAN ANDRES</t>
  </si>
  <si>
    <t>CO28163@mi.com</t>
  </si>
  <si>
    <t>Hora de gobierno.</t>
  </si>
  <si>
    <t xml:space="preserve">Fuera de servicio </t>
  </si>
  <si>
    <t>MIE2025210824155</t>
  </si>
  <si>
    <t>SARASTI GARCIA DANIEL ALEJANDRO</t>
  </si>
  <si>
    <t>CO28248@mi.com</t>
  </si>
  <si>
    <t>MIE2025200824132</t>
  </si>
  <si>
    <t>ACOSTA RUIZ CRISTIAN FERNANDO</t>
  </si>
  <si>
    <t>CO28234@mi.com</t>
  </si>
  <si>
    <t>Capacitación</t>
  </si>
  <si>
    <t xml:space="preserve">Hora de reducción del gobierno </t>
  </si>
  <si>
    <t>MIE2025230824174</t>
  </si>
  <si>
    <t>JIMENEZ ROMERO ANGELA PATRICIA</t>
  </si>
  <si>
    <t>CO28274@mi.com</t>
  </si>
  <si>
    <t>MIE2025230824173</t>
  </si>
  <si>
    <t>CASTIBLANCO CASTIBLANCO ADAD SAMETH</t>
  </si>
  <si>
    <t>CO28275@mi.com</t>
  </si>
  <si>
    <t>MIE2025230824172</t>
  </si>
  <si>
    <t>BUELVAS MIRANDA ANDREA GABRIELA</t>
  </si>
  <si>
    <t>CO28276@mi.com</t>
  </si>
  <si>
    <t>MIE2025230824170</t>
  </si>
  <si>
    <t>MARTINEZ PRADA PAULA MARGARTIA</t>
  </si>
  <si>
    <t>CO28283@mi.com</t>
  </si>
  <si>
    <t>MIE2025220824164</t>
  </si>
  <si>
    <t>ORTEGON VIDALES YENY CATERIN</t>
  </si>
  <si>
    <t>CO28268@mi.com</t>
  </si>
  <si>
    <t>MIE2025220824162</t>
  </si>
  <si>
    <t>RUSSI NIÑO ANA SUCEIDI</t>
  </si>
  <si>
    <t>CO28270@mi.com</t>
  </si>
  <si>
    <t>MIE2025260824190</t>
  </si>
  <si>
    <t>MARTINEZ COLLAZOS EDWIN DAVID</t>
  </si>
  <si>
    <t>CO28308@mi.com</t>
  </si>
  <si>
    <t>MIE2025260824189</t>
  </si>
  <si>
    <t>ARANGO PEÑA JUAN SEBASTIAN</t>
  </si>
  <si>
    <t>CO28309@mi.com</t>
  </si>
  <si>
    <t>MIE2025250824179</t>
  </si>
  <si>
    <t>CHAVEZ DELGADO YEISON ALEJANDRO</t>
  </si>
  <si>
    <t>CO28307@mi.com</t>
  </si>
  <si>
    <t>MIE2025250824178</t>
  </si>
  <si>
    <t>RODRIGUEZ ORDOÑEZ DANNA VALENTINA</t>
  </si>
  <si>
    <t>CO28286@mi.com</t>
  </si>
  <si>
    <t>MIE2025250824177</t>
  </si>
  <si>
    <t>PRIETO CUCAITA ADRIANA MERCEDES</t>
  </si>
  <si>
    <t>CO28287@mi.com</t>
  </si>
  <si>
    <t>MIE2025260824199</t>
  </si>
  <si>
    <t>ESCOBAR ZAPATA DIANA MARCELA</t>
  </si>
  <si>
    <t>CO28315@mi.com</t>
  </si>
  <si>
    <t>MIE2025260824197</t>
  </si>
  <si>
    <t>GARCES VASQUEZ FROILAN ANTONIO</t>
  </si>
  <si>
    <t>CO28317@mi.com</t>
  </si>
  <si>
    <t>MIE2025260824195</t>
  </si>
  <si>
    <t>TORDECILLA DIAZ CARLOS ALBERTO</t>
  </si>
  <si>
    <t>CO28319@mi.com</t>
  </si>
  <si>
    <t>MIE2025260824194</t>
  </si>
  <si>
    <t>ASCENCIO CERON JEAN CARLOS</t>
  </si>
  <si>
    <t>CO28320@mi.com</t>
  </si>
  <si>
    <t>MIE2025260824193</t>
  </si>
  <si>
    <t>MUNEVAR GONZALEZ JOAB JAZED</t>
  </si>
  <si>
    <t>CO28312@mi.com</t>
  </si>
  <si>
    <t>MIE2025260824192</t>
  </si>
  <si>
    <t>ALVAREZ DANIEL MAURICIO</t>
  </si>
  <si>
    <t>CO28311@mi.com</t>
  </si>
  <si>
    <t>MIE2025270824216</t>
  </si>
  <si>
    <t>ARDILA CAMELO JULIETH VIVIANA</t>
  </si>
  <si>
    <t>CO28339@mi.com</t>
  </si>
  <si>
    <t>MIE2025270824215</t>
  </si>
  <si>
    <t>PALLARES RINCON GABRIEL MAURICIO</t>
  </si>
  <si>
    <t>CO28340@mi.com</t>
  </si>
  <si>
    <t>MIE2025270824214</t>
  </si>
  <si>
    <t>ARCHILA GUERRERO DEICY CAROLINA</t>
  </si>
  <si>
    <t>CO28341@mi.com</t>
  </si>
  <si>
    <t>MIE2025270824213</t>
  </si>
  <si>
    <t>CARRILLO GUALDRON SINDY NAIRUBY</t>
  </si>
  <si>
    <t>CO28342@mi.com</t>
  </si>
  <si>
    <t>MIE2025280824236</t>
  </si>
  <si>
    <t>CHACON HERNANDEZ SEBASTIAN</t>
  </si>
  <si>
    <t>CO28355@mi.com</t>
  </si>
  <si>
    <t>MIE2025280824235</t>
  </si>
  <si>
    <t>SUAREZ ARMAS VICTOR ENMANUEL</t>
  </si>
  <si>
    <t>CO28356@mi.com</t>
  </si>
  <si>
    <t>MIE2025280824234</t>
  </si>
  <si>
    <t>MATTHEW BOHORQUEZ OROZCO</t>
  </si>
  <si>
    <t>CO28357@mi.com</t>
  </si>
  <si>
    <t>MIE2025280824233</t>
  </si>
  <si>
    <t>GUERRERO MARIA FERNANDA</t>
  </si>
  <si>
    <t>CO28358@mi.com</t>
  </si>
  <si>
    <t>MIE2025280824231</t>
  </si>
  <si>
    <t>PEREZ QUINTERO MAYRA ALEJANDRA</t>
  </si>
  <si>
    <t>CO28360@mi.com</t>
  </si>
  <si>
    <t xml:space="preserve">Hora legal </t>
  </si>
  <si>
    <t>MIE2025010924258</t>
  </si>
  <si>
    <t>NAVARRO ANAYA JENNIFER</t>
  </si>
  <si>
    <t>CO28380@mi.com</t>
  </si>
  <si>
    <t>MIE2025010924257</t>
  </si>
  <si>
    <t>QUIROZ RODRIGUEZ SERGIO DANIEL</t>
  </si>
  <si>
    <t>CO28381@mi.com</t>
  </si>
  <si>
    <t>MIE2025010924256</t>
  </si>
  <si>
    <t>GARCIA GAMEZ DANIEL ALFONSO</t>
  </si>
  <si>
    <t>CO28386@mi.com</t>
  </si>
  <si>
    <t>MIE2025010924255</t>
  </si>
  <si>
    <t>ORTEGO CARDENAS YESSICA ANDREA</t>
  </si>
  <si>
    <t>CO28387@mi.com</t>
  </si>
  <si>
    <t>MIE2025290824240</t>
  </si>
  <si>
    <t>VEGA LOPEZ JUAN FELIPE</t>
  </si>
  <si>
    <t>CO28378@mi.com</t>
  </si>
  <si>
    <t>MIE2025010924262</t>
  </si>
  <si>
    <t>ESCOBAR BASTO MAICOL STIVEN</t>
  </si>
  <si>
    <t>CO28389@mi.com</t>
  </si>
  <si>
    <t>MIE2025010924261</t>
  </si>
  <si>
    <t>GÓMEZ MENA DIDIER STEVEN</t>
  </si>
  <si>
    <t>CO28390@mi.com</t>
  </si>
  <si>
    <t xml:space="preserve">Reducción horas gobierno </t>
  </si>
  <si>
    <t>Compensatorio, tienda no abre.</t>
  </si>
  <si>
    <t>Dia libre</t>
  </si>
  <si>
    <t xml:space="preserve">REDUCCIÓN DE HORA LABORAL </t>
  </si>
  <si>
    <t xml:space="preserve">Horas de ley / almuerzo </t>
  </si>
  <si>
    <t xml:space="preserve">Compensatorio Dominical </t>
  </si>
  <si>
    <t>(Paid) Maternity leave</t>
  </si>
  <si>
    <t xml:space="preserve">Día compesatorio </t>
  </si>
  <si>
    <t xml:space="preserve">Una hora Petro y una hora de almuerzo </t>
  </si>
  <si>
    <t xml:space="preserve">Día administrativo (informes) </t>
  </si>
  <si>
    <t xml:space="preserve">Reducción de horas ordenadas por el gobierno </t>
  </si>
  <si>
    <t xml:space="preserve">Compensatorio pendiente </t>
  </si>
  <si>
    <t xml:space="preserve">Reducción hora semanal </t>
  </si>
  <si>
    <t>Día de descanzo</t>
  </si>
  <si>
    <t>MIE2025020924279</t>
  </si>
  <si>
    <t>GUTIERREZ VEGA JUAN PABLO</t>
  </si>
  <si>
    <t>CO28408@mi.com</t>
  </si>
  <si>
    <t>MIE2025020924278</t>
  </si>
  <si>
    <t>MARIN MOLINA CAMILA</t>
  </si>
  <si>
    <t>CO28409@mi.com</t>
  </si>
  <si>
    <t>MIE2025020924277</t>
  </si>
  <si>
    <t>CHAVEZ CAMPO JUAN SEBASTIAN</t>
  </si>
  <si>
    <t>CO28410@mi.com</t>
  </si>
  <si>
    <t>MIE2025020924275</t>
  </si>
  <si>
    <t>PADILLA BLANQUICET MELANNIE MARIA</t>
  </si>
  <si>
    <t>CO28406@mi.com</t>
  </si>
  <si>
    <t>MIE2025020924271</t>
  </si>
  <si>
    <t>ABRIL AMADOR DEYVID STEVEN</t>
  </si>
  <si>
    <t>CO28405@mi.com</t>
  </si>
  <si>
    <t>MIE2025020924270</t>
  </si>
  <si>
    <t>GARAY PEÑA LEIDY YURANI</t>
  </si>
  <si>
    <t>CO28400@mi.com</t>
  </si>
  <si>
    <t>MIE2025020924269</t>
  </si>
  <si>
    <t>GONZALEZ AVELLANEDA JUAN PABLO</t>
  </si>
  <si>
    <t>CO28401@mi.com</t>
  </si>
  <si>
    <t>MIE2025020924268</t>
  </si>
  <si>
    <t>DELGADO ALVAREZ VICTOR HUGO</t>
  </si>
  <si>
    <t>CO28402@mi.com</t>
  </si>
  <si>
    <t>CHAVEZ CAMPO JUAN SEBASTIAN #</t>
  </si>
  <si>
    <t>DELGADO ALVAREZ VICTOR HUGO #</t>
  </si>
  <si>
    <t>Reducción hora</t>
  </si>
  <si>
    <t xml:space="preserve">Reducción laboral 1 hora </t>
  </si>
  <si>
    <t xml:space="preserve">2 horas de ley </t>
  </si>
  <si>
    <t xml:space="preserve">1 Hora de Ley </t>
  </si>
  <si>
    <t xml:space="preserve">Almuerzo 
Desplazamiento </t>
  </si>
  <si>
    <t xml:space="preserve">Traslado </t>
  </si>
  <si>
    <t xml:space="preserve">Traslado entre puntos </t>
  </si>
  <si>
    <t xml:space="preserve">Reducción de la hora de gobierno </t>
  </si>
  <si>
    <t xml:space="preserve">Incapacidad médica </t>
  </si>
  <si>
    <t>Día Domingo</t>
  </si>
  <si>
    <t>REDUCCIÓN LABORAL.</t>
  </si>
  <si>
    <t xml:space="preserve">1 hora de almuerzo, 2 horas de desplazamiento </t>
  </si>
  <si>
    <t>Almuerzo y traslados</t>
  </si>
  <si>
    <t>Reduccion laboral</t>
  </si>
  <si>
    <t>MIE2025050924301</t>
  </si>
  <si>
    <t>ROCHA VELOSA ANDRES FELIPE</t>
  </si>
  <si>
    <t>CO28436@mi.com</t>
  </si>
  <si>
    <t>MIE2025050924300</t>
  </si>
  <si>
    <t>GARZON MORERAS KAREN JIMENA</t>
  </si>
  <si>
    <t>CO28437@mi.com</t>
  </si>
  <si>
    <t>MIE2025040924299</t>
  </si>
  <si>
    <t>TAMAYO MORALES JHON ANGEL</t>
  </si>
  <si>
    <t>CO28430@mi.com</t>
  </si>
  <si>
    <t>MIE2025040924298</t>
  </si>
  <si>
    <t>MONTENEGRO RODRIGUEZ OSCAR EDUARDO</t>
  </si>
  <si>
    <t>CO28431@mi.com</t>
  </si>
  <si>
    <t>MIE2025040924297</t>
  </si>
  <si>
    <t>BARRIOS MACIA ALVARO JAVIER</t>
  </si>
  <si>
    <t>CO28432@mi.com</t>
  </si>
  <si>
    <t>MIE2025040924295</t>
  </si>
  <si>
    <t>LIGARDO MEZA JARLIN AUGUSTO</t>
  </si>
  <si>
    <t>CO28434@mi.com</t>
  </si>
  <si>
    <t>MIE2025040924294</t>
  </si>
  <si>
    <t>OSPINA CHOCONTA MICHEL VIVIANA</t>
  </si>
  <si>
    <t>CO28435@mi.com</t>
  </si>
  <si>
    <t>MIE2025040924292</t>
  </si>
  <si>
    <t>PINZON CIFUENTES ANDREW GIOVANNY</t>
  </si>
  <si>
    <t>CO28427@mi.com</t>
  </si>
  <si>
    <t>MIE2025030924291</t>
  </si>
  <si>
    <t>LEON PRIETO KLINSMAN DAVID</t>
  </si>
  <si>
    <t>CO28426@mi.com</t>
  </si>
  <si>
    <t>MIE2025030924287</t>
  </si>
  <si>
    <t>MORA BOHORQUEZ SAIDA DANIELA</t>
  </si>
  <si>
    <t>CO28420@mi.com</t>
  </si>
  <si>
    <t>PARRA MANCERA KAREN ANGELICA #</t>
  </si>
  <si>
    <t xml:space="preserve">Traslado entre puntos y almuerzo </t>
  </si>
  <si>
    <t xml:space="preserve">Inducción </t>
  </si>
  <si>
    <t>MIE2025050924317</t>
  </si>
  <si>
    <t>CAICEDO ASPRILLA SANDRA ZULENNY</t>
  </si>
  <si>
    <t>CO28467@mi.com</t>
  </si>
  <si>
    <t>MIE2025050924303</t>
  </si>
  <si>
    <t>CALDERON TANIA MARCELA</t>
  </si>
  <si>
    <t>CO28439@mi.com</t>
  </si>
  <si>
    <t xml:space="preserve">Capacitación virtual </t>
  </si>
  <si>
    <t xml:space="preserve">Tienda cierra </t>
  </si>
  <si>
    <t xml:space="preserve">Descanso dominical </t>
  </si>
  <si>
    <t xml:space="preserve">Compensatorio entre semana </t>
  </si>
  <si>
    <t>(Paid) Funeral Leave</t>
  </si>
  <si>
    <t>Hora Petro</t>
  </si>
  <si>
    <t xml:space="preserve">2 horas de reducción laboral gobierno </t>
  </si>
  <si>
    <t>Hora de ley #4</t>
  </si>
  <si>
    <t>Hora de ley #3</t>
  </si>
  <si>
    <t>Hora de ley #2</t>
  </si>
  <si>
    <t>PARRA MANCERA KAREN ANGELICA</t>
  </si>
  <si>
    <t>_HORA DE LEY</t>
  </si>
  <si>
    <t>MIE2025090924343</t>
  </si>
  <si>
    <t>GACHA ANTONIO JORGE ENRIQUE</t>
  </si>
  <si>
    <t>CO28522@mi.com</t>
  </si>
  <si>
    <t>MIE2025080924342</t>
  </si>
  <si>
    <t>GOMEZ RODRIGUEZ VIVIANA LUCIA</t>
  </si>
  <si>
    <t>CO28521@mi.com</t>
  </si>
  <si>
    <t>MIE2025080924341</t>
  </si>
  <si>
    <t>BARRETO BURITICA SERGIO GABRIEL</t>
  </si>
  <si>
    <t>CO28473@mi.com</t>
  </si>
  <si>
    <t>MIE2025080924324</t>
  </si>
  <si>
    <t>JARAMILLO CARDONA VALENTINA</t>
  </si>
  <si>
    <t>CO28471@mi.com</t>
  </si>
  <si>
    <t>MIE2025080924323</t>
  </si>
  <si>
    <t>AYALA CUNCANCHUM EDISON</t>
  </si>
  <si>
    <t>CO28472@mi.com</t>
  </si>
  <si>
    <t>JOHN HENRY JIMENEZ VEGA #</t>
  </si>
  <si>
    <t xml:space="preserve">Horario de la tienda </t>
  </si>
  <si>
    <t xml:space="preserve">Día de compensación </t>
  </si>
  <si>
    <t>..</t>
  </si>
  <si>
    <t>...</t>
  </si>
  <si>
    <t>_HORAS DE LEY</t>
  </si>
  <si>
    <t>JOHN HENRY JIMENEZ VEGA</t>
  </si>
  <si>
    <t xml:space="preserve">1 hora de Ley </t>
  </si>
  <si>
    <t xml:space="preserve">Día de Descanso </t>
  </si>
  <si>
    <t>Día compensatorio por domingo trabajado.</t>
  </si>
  <si>
    <t>Horas de reducción</t>
  </si>
  <si>
    <t xml:space="preserve">Hora reduccion </t>
  </si>
  <si>
    <t xml:space="preserve">Hora </t>
  </si>
  <si>
    <t xml:space="preserve">Dos horas Petro y una hora de almuerzo </t>
  </si>
  <si>
    <t>MIE2025090924345</t>
  </si>
  <si>
    <t>ORTIZ GALEANO ZURIMA</t>
  </si>
  <si>
    <t>CO28524@mi.com</t>
  </si>
  <si>
    <t xml:space="preserve">2 horas de ley y 1 Hora de almuerzo </t>
  </si>
  <si>
    <t xml:space="preserve">Reducción laborar </t>
  </si>
  <si>
    <t xml:space="preserve">2 Horas de ley y 1 hora de almuerzo </t>
  </si>
  <si>
    <t xml:space="preserve">Horario de tienda </t>
  </si>
  <si>
    <t xml:space="preserve">Descanso semana </t>
  </si>
  <si>
    <t xml:space="preserve">Reducción de la jornada laboral </t>
  </si>
  <si>
    <t xml:space="preserve">Horas reducción laboral </t>
  </si>
  <si>
    <t>MIE2025110924412</t>
  </si>
  <si>
    <t>MIE2025110924413</t>
  </si>
  <si>
    <t>MIE2025110924411</t>
  </si>
  <si>
    <t>MIE2025110924415</t>
  </si>
  <si>
    <t>CO28650@mi.com</t>
  </si>
  <si>
    <t>ROJAS VILLAMIL JHONATAN</t>
  </si>
  <si>
    <t>CO28643@mi.com</t>
  </si>
  <si>
    <t>GALLARDO BORGES YULIZA MARGARITA</t>
  </si>
  <si>
    <t>CO28644@mi.com</t>
  </si>
  <si>
    <t>CARDENAS RAMIREZ ANDREA MELISSA</t>
  </si>
  <si>
    <t>CO28645@mi.com</t>
  </si>
  <si>
    <t xml:space="preserve">HORA DEL GOBIERNO </t>
  </si>
  <si>
    <t>MIE2025120924424</t>
  </si>
  <si>
    <t>MEDINA JIMENEZ LUIS EDUARDO</t>
  </si>
  <si>
    <t>CO28685@mi.com</t>
  </si>
  <si>
    <t>MIE2025120924423</t>
  </si>
  <si>
    <t>ZAPARDIEL PÉREZ YANTH ALEXANDER</t>
  </si>
  <si>
    <t>v-yanthzapardiel@xiaomi.com</t>
  </si>
  <si>
    <t>CALDERON FONSECA IVAN CAMILO #</t>
  </si>
  <si>
    <t>Xiaomi Store</t>
  </si>
  <si>
    <t>MIE2025120924422</t>
  </si>
  <si>
    <t>PÉREZ LEANDRO LILIANA ROCIO</t>
  </si>
  <si>
    <t>v-lilianaperez@xiaomi.com</t>
  </si>
  <si>
    <t>MIE2025120924421</t>
  </si>
  <si>
    <t>BLANDON GARAY ROGER ANDRES</t>
  </si>
  <si>
    <t>CO28688@mi.com</t>
  </si>
  <si>
    <t>MIE2025120924419</t>
  </si>
  <si>
    <t>ENRIQUEZ MENESES MARIA ALEJANDRA</t>
  </si>
  <si>
    <t>CO28690@mi.com</t>
  </si>
  <si>
    <t>MIE2025120924418</t>
  </si>
  <si>
    <t>ROJAS ROCHA GABRIEL</t>
  </si>
  <si>
    <t>CO28651@mi.com</t>
  </si>
  <si>
    <t>MIE2025120924417</t>
  </si>
  <si>
    <t>ARRIETA LUNA SEBASTIAN ANDRÈS</t>
  </si>
  <si>
    <t>CO28652@mi.com</t>
  </si>
  <si>
    <t>Administrativo/Horas de ley</t>
  </si>
  <si>
    <t xml:space="preserve">Tienda no abre </t>
  </si>
  <si>
    <t xml:space="preserve">1 hora de reducción </t>
  </si>
  <si>
    <t>CALDERON FONSECA IVAN CAMILO</t>
  </si>
  <si>
    <t xml:space="preserve">Hora legal del gobierno </t>
  </si>
  <si>
    <t xml:space="preserve">Domingo no laborado </t>
  </si>
  <si>
    <t xml:space="preserve">Horas de reducción ordenadas por el gobierno </t>
  </si>
  <si>
    <t xml:space="preserve">Horas ajuste de Gobierno </t>
  </si>
  <si>
    <t>MIE2025150924462</t>
  </si>
  <si>
    <t>SCHONBERGER MURCIA HERMANN DAVID</t>
  </si>
  <si>
    <t>CO28742@mi.com</t>
  </si>
  <si>
    <t>MIE2025150924461</t>
  </si>
  <si>
    <t>RODRIGUEZ GARRIDO BARNER</t>
  </si>
  <si>
    <t>CO28743@mi.com</t>
  </si>
  <si>
    <t>MIE2025150924439</t>
  </si>
  <si>
    <t>BELTRAN EDWIN</t>
  </si>
  <si>
    <t>CO28741@mi.com</t>
  </si>
  <si>
    <t>MIE2025150924438</t>
  </si>
  <si>
    <t>BERNATE HERNADEZ MIGUEL ANGEL</t>
  </si>
  <si>
    <t>CO28693@mi.com</t>
  </si>
  <si>
    <t>MIE2025150924437</t>
  </si>
  <si>
    <t>TRUJILLO URUEÑA YENITH LUCELLY</t>
  </si>
  <si>
    <t>CO28694@mi.com</t>
  </si>
  <si>
    <t>MIE2025150924436</t>
  </si>
  <si>
    <t>MILLÁN LORENZANO ÁLVARO FABIÁN</t>
  </si>
  <si>
    <t>CO28695@mi.com</t>
  </si>
  <si>
    <t>MIE2025150924435</t>
  </si>
  <si>
    <t>MORENO AVILA ARTURO</t>
  </si>
  <si>
    <t>CO28696@mi.com</t>
  </si>
  <si>
    <t>MIE2025150924433</t>
  </si>
  <si>
    <t>CUERVO SEPULVEDA JUAN DAVID</t>
  </si>
  <si>
    <t>CO28691@mi.com</t>
  </si>
  <si>
    <t xml:space="preserve">Reducción de jornada </t>
  </si>
  <si>
    <t>Horario de la tienda</t>
  </si>
  <si>
    <t xml:space="preserve">Reducción de jornada laboral </t>
  </si>
  <si>
    <t xml:space="preserve">reducción de horas laborales </t>
  </si>
  <si>
    <t xml:space="preserve">CE MOVISTAR CHAPINERO IBAGUÉ NO TIENE APERTURA DIA DOMINGO </t>
  </si>
  <si>
    <t>Día de la familia.</t>
  </si>
  <si>
    <t xml:space="preserve">Horas de gobierno </t>
  </si>
  <si>
    <t xml:space="preserve">Compensatorio
</t>
  </si>
  <si>
    <t xml:space="preserve">Dominicales </t>
  </si>
  <si>
    <t>Horas de reducción de ley</t>
  </si>
  <si>
    <t xml:space="preserve">DÍA ADMINISTRATIVO </t>
  </si>
  <si>
    <t xml:space="preserve">2 horas de ley+1 almuerzo </t>
  </si>
  <si>
    <t>MIE2025160924471</t>
  </si>
  <si>
    <t>ESPARTA DIAZ JUAN SEBASTIAN</t>
  </si>
  <si>
    <t>CO28754@mi.com</t>
  </si>
  <si>
    <t>MIE2025160924470</t>
  </si>
  <si>
    <t>LLANOS ORTEGON NIKOLL YAZAIRA</t>
  </si>
  <si>
    <t>CO28755@mi.com</t>
  </si>
  <si>
    <t>MIE2025160924469</t>
  </si>
  <si>
    <t>SUAREZ GERRERO BRAYAN STEVEN</t>
  </si>
  <si>
    <t>CO28756@mi.com</t>
  </si>
  <si>
    <t>MIE2025160924465</t>
  </si>
  <si>
    <t>RIVERA OCAMPO ADRIANA</t>
  </si>
  <si>
    <t>CO28748@mi.com</t>
  </si>
  <si>
    <t xml:space="preserve">Hora de reducción laboral por ley </t>
  </si>
  <si>
    <t>2 horas reducción jornada laboral.</t>
  </si>
  <si>
    <t xml:space="preserve">Dia libre dia de descanso </t>
  </si>
  <si>
    <t xml:space="preserve">Horas de reducción laboral-traslado </t>
  </si>
  <si>
    <t>Reducción horas de ley</t>
  </si>
  <si>
    <t>(Paid) Marital leave</t>
  </si>
  <si>
    <t>MIE2025170924482</t>
  </si>
  <si>
    <t>ACEVEDO CRUZ ANDRES FELIPE</t>
  </si>
  <si>
    <t>CO28773@mi.com</t>
  </si>
  <si>
    <t>MIE2025170924481</t>
  </si>
  <si>
    <t>CARVAJAL HERNANDEZ OSCAR ORLANDO</t>
  </si>
  <si>
    <t>CO28774@mi.com</t>
  </si>
  <si>
    <t>MIE2025170924480</t>
  </si>
  <si>
    <t>ARIZA LOPEZ JUAN SEBASTIAN</t>
  </si>
  <si>
    <t>CO28775@mi.com</t>
  </si>
  <si>
    <t>ACEVEDO CRUZ ANDRES FELIPE #</t>
  </si>
  <si>
    <t>Hora de reducción por ley</t>
  </si>
  <si>
    <t>MIE2025180924524</t>
  </si>
  <si>
    <t>BRAVO RUANO NICK ROGER</t>
  </si>
  <si>
    <t>CO28828@mi.com</t>
  </si>
  <si>
    <t>MIE2025180924520</t>
  </si>
  <si>
    <t>GARCIA ROMERO CRISTIAN CAMILO</t>
  </si>
  <si>
    <t>CO28821@mi.com</t>
  </si>
  <si>
    <t>MIE2025180924519</t>
  </si>
  <si>
    <t>TORRES PEREZ ANA VICTORIA</t>
  </si>
  <si>
    <t>CO28822@mi.com</t>
  </si>
  <si>
    <t>MIE2025180924518</t>
  </si>
  <si>
    <t>DIAZ MOLINA TATIANA MILENA</t>
  </si>
  <si>
    <t>CO28823@mi.com</t>
  </si>
  <si>
    <t>MIE2025180924517</t>
  </si>
  <si>
    <t>RODRIGUEZ GARCIA GEAN PIERE</t>
  </si>
  <si>
    <t>CO28824@mi.com</t>
  </si>
  <si>
    <t>MIE2025180924516</t>
  </si>
  <si>
    <t>LONDOÑO VALENCIA ESTEFANIA</t>
  </si>
  <si>
    <t>CO28825@mi.com</t>
  </si>
  <si>
    <t>MIE2025180924515</t>
  </si>
  <si>
    <t>ARIAS ESTRADA PAULA ALEXANDRA</t>
  </si>
  <si>
    <t>CO28826@mi.com</t>
  </si>
  <si>
    <t>MIE2025180924514</t>
  </si>
  <si>
    <t>TAMAYO ORDOÑEZ YULI ANDREA</t>
  </si>
  <si>
    <t>CO28827@mi.com</t>
  </si>
  <si>
    <t>LONDOÑO VALENCIA ESTEFANIA #</t>
  </si>
  <si>
    <t xml:space="preserve">Hora de reducción por ley
</t>
  </si>
  <si>
    <t>MIE2025190924542</t>
  </si>
  <si>
    <t>GABRIEL FELIPE GARCIA DELGADO</t>
  </si>
  <si>
    <t>v-ggarciad@xiaomi.com</t>
  </si>
  <si>
    <t>MIE2025190924532</t>
  </si>
  <si>
    <t>AVELLA MORENO DILAN EXNEIDER</t>
  </si>
  <si>
    <t>CO28830@mi.com</t>
  </si>
  <si>
    <t>MIE2025190924531</t>
  </si>
  <si>
    <t>GARCIA MAYORGA LINA FERNANDA</t>
  </si>
  <si>
    <t>CO28831@mi.com</t>
  </si>
  <si>
    <t>MIE2025190924530</t>
  </si>
  <si>
    <t>VILLALBA FONSECA MONICA LIZETH</t>
  </si>
  <si>
    <t>CO28832@mi.com</t>
  </si>
  <si>
    <t>MIE2025190924529</t>
  </si>
  <si>
    <t>FRANCO CALDERÓN HEIDY CAMILA</t>
  </si>
  <si>
    <t>CO28833@mi.com</t>
  </si>
  <si>
    <t>MIE2025190924527</t>
  </si>
  <si>
    <t>MARTINEZ LUGO ANGELA PATRICIA</t>
  </si>
  <si>
    <t>CO28835@mi.com</t>
  </si>
  <si>
    <t>Reducción de la hora de gobierno.</t>
  </si>
  <si>
    <t>MIE2025220924549</t>
  </si>
  <si>
    <t>MONTIEL ARTEAGA ANDRES FELIPE</t>
  </si>
  <si>
    <t>CO28858@mi.com</t>
  </si>
  <si>
    <t>MIE2025220924548</t>
  </si>
  <si>
    <t>SANCHEZ DE LEON SERGIO ANDRES</t>
  </si>
  <si>
    <t>CO28859@mi.com</t>
  </si>
  <si>
    <t>MONTIEL ARTEAGA ANDRES FELIPE #</t>
  </si>
  <si>
    <t>VICENTES SIERRA LUZ ANGELA</t>
  </si>
  <si>
    <t>Reducción hora de ley</t>
  </si>
  <si>
    <t xml:space="preserve">11/7 Hora de reducción </t>
  </si>
  <si>
    <t xml:space="preserve">Jornada administrativa </t>
  </si>
  <si>
    <t>,</t>
  </si>
  <si>
    <t>Reducción de horas laborales.</t>
  </si>
  <si>
    <t xml:space="preserve">Jornada De Reducción Laboral </t>
  </si>
  <si>
    <t xml:space="preserve">Día administrativo y elaboración de informes </t>
  </si>
  <si>
    <t>MIE2025230924582</t>
  </si>
  <si>
    <t>BARRETO JIMENEZ LAURA GABRIELA</t>
  </si>
  <si>
    <t>CO28959@mi.com</t>
  </si>
  <si>
    <t>MIE2025230924581</t>
  </si>
  <si>
    <t>VASQUEZ GOMEZ SYNDI VANESSA</t>
  </si>
  <si>
    <t>CO28958@mi.com</t>
  </si>
  <si>
    <t>MIE2025230924580</t>
  </si>
  <si>
    <t>ZAMORA PELÁEZ JESSICA</t>
  </si>
  <si>
    <t>CO28955@mi.com</t>
  </si>
  <si>
    <t>MIE2025230924576</t>
  </si>
  <si>
    <t>ZAPATA GARCIA GABRIEL JAIME</t>
  </si>
  <si>
    <t>CO28953@mi.com</t>
  </si>
  <si>
    <t>ZAMORA PELÁEZ JESSICA #</t>
  </si>
  <si>
    <t>Inducción</t>
  </si>
  <si>
    <t>MIE2025240924610</t>
  </si>
  <si>
    <t>PAEZ RUIZ DIANA CAROLINA</t>
  </si>
  <si>
    <t>CO28995@mi.com</t>
  </si>
  <si>
    <t>MIE2025240924609</t>
  </si>
  <si>
    <t>GIL RODRIGUEZ MARIA ALEJANDRA</t>
  </si>
  <si>
    <t>CO28996@mi.com</t>
  </si>
  <si>
    <t>PAEZ RUIZ DIANA CAROLINA #</t>
  </si>
  <si>
    <t>MIE2025240924606</t>
  </si>
  <si>
    <t>BUITRAGO NAVAS SERGIO ANDRES</t>
  </si>
  <si>
    <t>CO28961@mi.com</t>
  </si>
  <si>
    <t>MIE2025240924605</t>
  </si>
  <si>
    <t>ORTIZ BARRETO MARIA PAULA</t>
  </si>
  <si>
    <t>CO28962@mi.com</t>
  </si>
  <si>
    <t>MIE2025240924604</t>
  </si>
  <si>
    <t>CERQUERA VARGAS JEAN CARLOS</t>
  </si>
  <si>
    <t>CO28963@mi.com</t>
  </si>
  <si>
    <t>MIE2025240924603</t>
  </si>
  <si>
    <t>LEIDY GISELLE FANDIÑO BARRERA</t>
  </si>
  <si>
    <t>CO28964@mi.com</t>
  </si>
  <si>
    <t>MIE2025240924602</t>
  </si>
  <si>
    <t>YEISSON ANDRES VANEGAS</t>
  </si>
  <si>
    <t>CO28965@mi.com</t>
  </si>
  <si>
    <t>MIE2025240924601</t>
  </si>
  <si>
    <t>KAREN LORENA TARAZONA RINCON</t>
  </si>
  <si>
    <t>CO28966@mi.com</t>
  </si>
  <si>
    <t>MIE2025240924600</t>
  </si>
  <si>
    <t>JOSE ADRIAN CACERES MEZA</t>
  </si>
  <si>
    <t>CO28967@mi.com</t>
  </si>
  <si>
    <t>MIE2025240924599</t>
  </si>
  <si>
    <t>MONSALVE CASTAÑO SINDY JOHANA</t>
  </si>
  <si>
    <t>CO28983@mi.com</t>
  </si>
  <si>
    <t xml:space="preserve">Licencia de maternidad </t>
  </si>
  <si>
    <t xml:space="preserve">Reduccion horario </t>
  </si>
  <si>
    <t xml:space="preserve">Hora de reducion laboral </t>
  </si>
  <si>
    <t>COMPENSATORIO.</t>
  </si>
  <si>
    <t>Domingo no laborable</t>
  </si>
  <si>
    <t>MIE2025250924628</t>
  </si>
  <si>
    <t>REAL ISAZA LUISA FERNANDA</t>
  </si>
  <si>
    <t>CO29000@mi.com</t>
  </si>
  <si>
    <t>MIE2025250924627</t>
  </si>
  <si>
    <t>VALENCIA VERGARA ANGIE MARCELA</t>
  </si>
  <si>
    <t>CO29001@mi.com</t>
  </si>
  <si>
    <t>MIE2025250924626</t>
  </si>
  <si>
    <t>QUINTERO WENDY DAHIANA</t>
  </si>
  <si>
    <t>CO29002@mi.com</t>
  </si>
  <si>
    <t>MIE2025250924625</t>
  </si>
  <si>
    <t>LORZA ECHEVERRY TRINY ALEJANDRA</t>
  </si>
  <si>
    <t>CO29003@mi.com</t>
  </si>
  <si>
    <t>MIE2025250924624</t>
  </si>
  <si>
    <t>GALLARDO VALENCIA SANDRA MILENA</t>
  </si>
  <si>
    <t>CO28997@mi.com</t>
  </si>
  <si>
    <t>MIE2025250924623</t>
  </si>
  <si>
    <t>ROSERO GARCIA YOLIMA PAOLA</t>
  </si>
  <si>
    <t>CO28998@mi.com</t>
  </si>
  <si>
    <t>MIE2025250924622</t>
  </si>
  <si>
    <t>GUTIERREZ POLO WENDY MAYERLIS</t>
  </si>
  <si>
    <t>CO28999@mi.com</t>
  </si>
  <si>
    <t>MIE2025260924648</t>
  </si>
  <si>
    <t>GUZMAN DIAZ YULY KATHERINE</t>
  </si>
  <si>
    <t>CO29024@mi.com</t>
  </si>
  <si>
    <t>MIE2025260924647</t>
  </si>
  <si>
    <t>RACINE PERTUZ JEAN CARLOS RACINE</t>
  </si>
  <si>
    <t>CO29025@mi.com</t>
  </si>
  <si>
    <t>MIE2025260924638</t>
  </si>
  <si>
    <t>GARCIA GOMEZ CRISTYAM ERNESTO</t>
  </si>
  <si>
    <t>CO29010@mi.com</t>
  </si>
  <si>
    <t>MIE2025260924636</t>
  </si>
  <si>
    <t>MUÑOZ QUEBAG LINA MARIA</t>
  </si>
  <si>
    <t>CO29012@mi.com</t>
  </si>
  <si>
    <t>MIE2025260924635</t>
  </si>
  <si>
    <t>JARAMILLO VASQUEZ ANLLY MARLEY</t>
  </si>
  <si>
    <t>CO29005@mi.com</t>
  </si>
  <si>
    <t>MIE2025260924634</t>
  </si>
  <si>
    <t>BLANCO LOPEZ DAYANA ALEXANDRA</t>
  </si>
  <si>
    <t>CO29006@mi.com</t>
  </si>
  <si>
    <t>MIE2025260924633</t>
  </si>
  <si>
    <t>VILLANOBA SARMIENTO NELSON EDUARDO</t>
  </si>
  <si>
    <t>CO29007@mi.com</t>
  </si>
  <si>
    <t>MIE2025260924632</t>
  </si>
  <si>
    <t>CASTILLO LOZANO DANIEL FELIPE</t>
  </si>
  <si>
    <t>CO29008@mi.com</t>
  </si>
  <si>
    <t>MIE2025260924631</t>
  </si>
  <si>
    <t>GONZALEZ MARTINEZ KAREN TATIANA</t>
  </si>
  <si>
    <t>CO29009@mi.com</t>
  </si>
  <si>
    <t>HORA DE LEY</t>
  </si>
  <si>
    <t>MIE2025290924663</t>
  </si>
  <si>
    <t>GONZALES GOMEZ JOSE ADAN</t>
  </si>
  <si>
    <t>CO29055@mi.com</t>
  </si>
  <si>
    <t>MIE2025290924662</t>
  </si>
  <si>
    <t>VILLORINA LONDOÑO SARA</t>
  </si>
  <si>
    <t>CO29056@mi.com</t>
  </si>
  <si>
    <t>MIE2025290924660</t>
  </si>
  <si>
    <t>ARCE NIETO SURGEY YULIETH</t>
  </si>
  <si>
    <t>CO29051@mi.com</t>
  </si>
  <si>
    <t>MIE2025290924659</t>
  </si>
  <si>
    <t>MONTOYA OLAYA CARLOS ARTURO</t>
  </si>
  <si>
    <t>CO29052@mi.com</t>
  </si>
  <si>
    <t>MIE2025290924658</t>
  </si>
  <si>
    <t>ROBAYO SOTELO CATALINA</t>
  </si>
  <si>
    <t>CO29053@mi.com</t>
  </si>
  <si>
    <t>MIE2025290924657</t>
  </si>
  <si>
    <t>TORRES RODRIGUEZ LUZ ANGELA</t>
  </si>
  <si>
    <t>CO29054@mi.com</t>
  </si>
  <si>
    <t>MIE2025290924656</t>
  </si>
  <si>
    <t>RAMIREZ RUIZ DIEGO ALEJANDRO</t>
  </si>
  <si>
    <t>CO29030@mi.com</t>
  </si>
  <si>
    <t>MIE2025290924655</t>
  </si>
  <si>
    <t>BAUTISTA MARTINEZ ANA BELSY</t>
  </si>
  <si>
    <t>CO29037@mi.com</t>
  </si>
  <si>
    <t xml:space="preserve">1 Hora reducción </t>
  </si>
  <si>
    <t>MIE2025300924684</t>
  </si>
  <si>
    <t>HERRERA OSPINA JUAN JOSE</t>
  </si>
  <si>
    <t>CO29062@mi.com</t>
  </si>
  <si>
    <t>MIE2025300924683</t>
  </si>
  <si>
    <t>OREJUELA ARBOLEDA LUIS HEBERT</t>
  </si>
  <si>
    <t>CO29063@mi.com</t>
  </si>
  <si>
    <t>MIE2025300924682</t>
  </si>
  <si>
    <t>LOPEZ VARGAS FABIAN ANDRES</t>
  </si>
  <si>
    <t>CO29064@mi.com</t>
  </si>
  <si>
    <t>MIE2025300924681</t>
  </si>
  <si>
    <t>MORALES DANIEL OSWALDO</t>
  </si>
  <si>
    <t>CO29065@mi.com</t>
  </si>
  <si>
    <t xml:space="preserve">-CAPACITACION </t>
  </si>
  <si>
    <t xml:space="preserve">ALMUERZO 
BODEGA </t>
  </si>
  <si>
    <t>MIE2025011024704</t>
  </si>
  <si>
    <t>CALVO AGUILAR EDGAR RICARDO</t>
  </si>
  <si>
    <t>CO29088@mi.com</t>
  </si>
  <si>
    <t>MIE2025011024703</t>
  </si>
  <si>
    <t>TRUJILLO RODRIGUEZ LENIS YERALDY</t>
  </si>
  <si>
    <t>CO29089@mi.com</t>
  </si>
  <si>
    <t>MIE2025011024702</t>
  </si>
  <si>
    <t>HARRINSON MARTINEZ RODRIGUEZ</t>
  </si>
  <si>
    <t>CO29091@mi.com</t>
  </si>
  <si>
    <t>MIE2025011024688</t>
  </si>
  <si>
    <t>MORALES HERNANDEZ ISABEL MARCELA</t>
  </si>
  <si>
    <t>CO29066@mi.com</t>
  </si>
  <si>
    <t>MIE2025011024687</t>
  </si>
  <si>
    <t>HERNANDEZ GOMEZ MARIA ALEJANDRA</t>
  </si>
  <si>
    <t>CO29067@mi.com</t>
  </si>
  <si>
    <t>MIE2025011024686</t>
  </si>
  <si>
    <t>CORTES BRICEÑO SEBASTIAN</t>
  </si>
  <si>
    <t>CO29068@mi.com</t>
  </si>
  <si>
    <t>Incapacidad día 3</t>
  </si>
  <si>
    <t>Incapacidad día 2</t>
  </si>
  <si>
    <t>Incapacidad día 1</t>
  </si>
  <si>
    <t>Trabajo en Casa, capacitación, entrevistas, reunión, legalización de actividades en agentes.</t>
  </si>
  <si>
    <t xml:space="preserve">Día festivo </t>
  </si>
  <si>
    <t xml:space="preserve">Capacitación(trabajo en casa) </t>
  </si>
  <si>
    <t xml:space="preserve">Capacitación Xiaomi 15T </t>
  </si>
  <si>
    <t xml:space="preserve">INDUCCIÓN PRODUCTO PARA PMT NUEVO </t>
  </si>
  <si>
    <t xml:space="preserve">Día compensatorio o descanso por dominical </t>
  </si>
  <si>
    <t xml:space="preserve">Recogida material Merchandising y reunión city </t>
  </si>
  <si>
    <t xml:space="preserve">Hora de almuerzo y desplazamiento </t>
  </si>
  <si>
    <t>Festivo</t>
  </si>
  <si>
    <t xml:space="preserve">-DOMINICAL </t>
  </si>
  <si>
    <t>Capacitación series 15T</t>
  </si>
  <si>
    <t>Capacitación serie 14T</t>
  </si>
  <si>
    <t>DESPLAZAMIENTOS 
ALMUERZO
ACOMPAÑAMIENTO CLARO
REUNION TRAINING</t>
  </si>
  <si>
    <t>DIA FESTIVO</t>
  </si>
  <si>
    <t xml:space="preserve">Capacitación  Xiaomi 15t , más 3 horas,  horas de administrativo </t>
  </si>
  <si>
    <t xml:space="preserve">Dia festivo </t>
  </si>
  <si>
    <t xml:space="preserve">Cierre de pdv , se toman horas de ley </t>
  </si>
  <si>
    <t xml:space="preserve">Xiaomi 15T, de 8 a 10:30
</t>
  </si>
  <si>
    <t xml:space="preserve">Bodega </t>
  </si>
  <si>
    <t xml:space="preserve">Enferma </t>
  </si>
  <si>
    <t>Capacitación  Xiaomi 15T</t>
  </si>
  <si>
    <t>Reducir laboral</t>
  </si>
  <si>
    <t>Capacitación serie 15T</t>
  </si>
  <si>
    <t xml:space="preserve">Capacitación 15T y 14T pro </t>
  </si>
  <si>
    <t xml:space="preserve">Compensatoti </t>
  </si>
  <si>
    <t xml:space="preserve">-CAPACITACIÓN </t>
  </si>
  <si>
    <t xml:space="preserve">- CAPACITACIÓN CORPORATIVA </t>
  </si>
  <si>
    <t xml:space="preserve">Proyecto 
Reducción </t>
  </si>
  <si>
    <t xml:space="preserve">Festivo </t>
  </si>
  <si>
    <t>Día de decanso</t>
  </si>
  <si>
    <t>Capacitación de la serie 15T</t>
  </si>
  <si>
    <t>Capacitación 15 T y 15T pro y Maestro de venta.</t>
  </si>
  <si>
    <t>Dia de compensatorio</t>
  </si>
  <si>
    <t xml:space="preserve">-DIA COMPENSATORIO </t>
  </si>
  <si>
    <t>-INDUCCIÓN CORPORATIVA</t>
  </si>
  <si>
    <t>Capacitación y traslado a punto!!</t>
  </si>
  <si>
    <t>Descanso o compensatorio</t>
  </si>
  <si>
    <t xml:space="preserve">Descanso o compensatorio </t>
  </si>
  <si>
    <t xml:space="preserve">SESION VIRTUAL 
ADMINISTRATIVO </t>
  </si>
  <si>
    <t xml:space="preserve">- CAPACITACIÓN/ INDUCCIÓN </t>
  </si>
  <si>
    <t xml:space="preserve">Cargue ruta w40 </t>
  </si>
  <si>
    <t>Cargue ruta w40</t>
  </si>
  <si>
    <t>CAPACITACIÓN VIRTUAL</t>
  </si>
  <si>
    <t>DÍA NO LABORAL</t>
  </si>
  <si>
    <t>REDUCCIÓN DE HORA LABORAL</t>
  </si>
  <si>
    <t>Capacitación Xiaomi 15T</t>
  </si>
  <si>
    <t>Día de compensación</t>
  </si>
  <si>
    <t>Recolección de material y compra incentivos</t>
  </si>
  <si>
    <t xml:space="preserve">Punto de encuentro </t>
  </si>
  <si>
    <t>Compensatorio tienda no abre</t>
  </si>
  <si>
    <t xml:space="preserve">Capacitación Xiaomi  15 T  y 15T pro </t>
  </si>
  <si>
    <t xml:space="preserve">capacitación de lanzamiento </t>
  </si>
  <si>
    <t xml:space="preserve">Capacitación Series 15T Periferia </t>
  </si>
  <si>
    <t xml:space="preserve">Cita Medica </t>
  </si>
  <si>
    <t>Capacitación series Xiaomi 15t</t>
  </si>
  <si>
    <t xml:space="preserve">Capacitación de producto 15t series </t>
  </si>
  <si>
    <t>Capacitación Xiaomi 15t series</t>
  </si>
  <si>
    <t>Capacitación Xiaomi 15t</t>
  </si>
  <si>
    <t>Capacitación series Xiaomi 15t y 15T pro</t>
  </si>
  <si>
    <t xml:space="preserve">Capacitación series 15T periferia </t>
  </si>
  <si>
    <t>Capacitación Xiaomi 15T y Xiaomi 15T Pro</t>
  </si>
  <si>
    <t>Día Lunes Festivo</t>
  </si>
  <si>
    <t xml:space="preserve">Formación casa </t>
  </si>
  <si>
    <t>Capacitación Xiaomi</t>
  </si>
  <si>
    <t xml:space="preserve">CE cerrado no abre el día domingo </t>
  </si>
  <si>
    <t xml:space="preserve">Capacitación 15T y 15Tpro y reubicación de punto </t>
  </si>
  <si>
    <t>Capacitación 
Series 15 T y 15 T pro</t>
  </si>
  <si>
    <t>Compesatorio</t>
  </si>
  <si>
    <t xml:space="preserve">Ingreso 10:30 por autorización para exámenes médicos que tuve en la mañana </t>
  </si>
  <si>
    <t>Formación Xiaomi 15T</t>
  </si>
  <si>
    <t xml:space="preserve">Inconvenientes con el transporte </t>
  </si>
  <si>
    <t xml:space="preserve">Hora compensatorio </t>
  </si>
  <si>
    <t>Día descabso</t>
  </si>
  <si>
    <t>Capacitación Xiaomi 15 series</t>
  </si>
  <si>
    <t>Desc</t>
  </si>
  <si>
    <t>Tienda cierra temprano</t>
  </si>
  <si>
    <t xml:space="preserve">Reducción horaria de ley </t>
  </si>
  <si>
    <t xml:space="preserve">No habré el punto </t>
  </si>
  <si>
    <t xml:space="preserve">Reducción de jornada, se realiza ruta según indicaciones del jefe </t>
  </si>
  <si>
    <t>2 horas de gobierno.</t>
  </si>
  <si>
    <t xml:space="preserve">Domingo de compensatorio </t>
  </si>
  <si>
    <t xml:space="preserve">VIRTUAL - INFORME - DESPLAZAMIENTO-ALMUERZO </t>
  </si>
  <si>
    <t>Reducción de hora de gobierno</t>
  </si>
  <si>
    <t>Reducción de horas de gobierno</t>
  </si>
  <si>
    <t>Reducción de hora del gobierno</t>
  </si>
  <si>
    <t xml:space="preserve">2 Hora de ley/1 almuerzo </t>
  </si>
  <si>
    <t>Ompensatorio</t>
  </si>
  <si>
    <t xml:space="preserve">4 horas de reducción 
Compensatorio </t>
  </si>
  <si>
    <t xml:space="preserve">2 Horas de Ley 1 de almuerzo 
</t>
  </si>
  <si>
    <t xml:space="preserve">2 horas de ley+ 1 hora de almuerzo </t>
  </si>
  <si>
    <t>Cierre de tienda.</t>
  </si>
  <si>
    <t xml:space="preserve">Horas fe Reducción </t>
  </si>
  <si>
    <t xml:space="preserve">Día Descanso </t>
  </si>
  <si>
    <t>Domingo en descanso.</t>
  </si>
  <si>
    <t>2 horas de reducción jornada laboral.</t>
  </si>
  <si>
    <t xml:space="preserve">2 horas de reducción y una hora de almuerzo </t>
  </si>
  <si>
    <t xml:space="preserve">Trabajo casa </t>
  </si>
  <si>
    <t>Vacy</t>
  </si>
  <si>
    <t xml:space="preserve">Solicitud de vacaciones </t>
  </si>
  <si>
    <t xml:space="preserve">Permiso vacaciones </t>
  </si>
  <si>
    <t xml:space="preserve">Permiso de vacaciones </t>
  </si>
  <si>
    <t>Hora reducido</t>
  </si>
  <si>
    <t>Horas reducción laboral</t>
  </si>
  <si>
    <t xml:space="preserve">HR REDUCCIÓN </t>
  </si>
  <si>
    <t xml:space="preserve">Compenso </t>
  </si>
  <si>
    <t xml:space="preserve">Día de La familia </t>
  </si>
  <si>
    <t>Refu</t>
  </si>
  <si>
    <t xml:space="preserve">.. </t>
  </si>
  <si>
    <t xml:space="preserve">  ...</t>
  </si>
  <si>
    <t xml:space="preserve">
Descanso </t>
  </si>
  <si>
    <t xml:space="preserve">Horario administrativo 
Work Plane 
Legalización 
Pendientes </t>
  </si>
  <si>
    <t xml:space="preserve">Día compensatorio o descanso </t>
  </si>
  <si>
    <t xml:space="preserve">Reducción horas laborales </t>
  </si>
  <si>
    <t xml:space="preserve">Día Festivo </t>
  </si>
  <si>
    <t>Administrativo de 8:00 a 1:00
Horas de reducción 4h</t>
  </si>
  <si>
    <t>Administrativo 8 am 1 pm
horas de reducción 4 horas</t>
  </si>
  <si>
    <t xml:space="preserve">Lunes festivo, no laboro </t>
  </si>
  <si>
    <t>Día festivo</t>
  </si>
  <si>
    <t xml:space="preserve">Lunes festivo, tienda cerrada </t>
  </si>
  <si>
    <t xml:space="preserve">Compensatorios </t>
  </si>
  <si>
    <t xml:space="preserve">Lunes festivo </t>
  </si>
  <si>
    <t xml:space="preserve">Domingo compensatorio tienda no abre </t>
  </si>
  <si>
    <t xml:space="preserve">Hora reducción legal de gobierno </t>
  </si>
  <si>
    <t xml:space="preserve">Hora reducción legal del gobierno </t>
  </si>
  <si>
    <t xml:space="preserve">No sé trabaja </t>
  </si>
  <si>
    <t xml:space="preserve">Día compensatorio,la tienda no abre ese día </t>
  </si>
  <si>
    <t>Compensatorio ( Tienda cerrada)</t>
  </si>
  <si>
    <t>DOMINICAL</t>
  </si>
  <si>
    <t xml:space="preserve">RUTA O PROYECTO 
HORAS DE LEY </t>
  </si>
  <si>
    <t>Tienda abre tarde por domingo 12Am</t>
  </si>
  <si>
    <t>Dominical no laboro</t>
  </si>
  <si>
    <t xml:space="preserve">Dale a compensatorio </t>
  </si>
  <si>
    <t xml:space="preserve">Ajuste horas gobierno </t>
  </si>
  <si>
    <t xml:space="preserve">DIA FESTIVO, DESCANSO </t>
  </si>
  <si>
    <t>HORAS DEL GOBIERNO</t>
  </si>
  <si>
    <t xml:space="preserve">Ajuste horario laboral </t>
  </si>
  <si>
    <t xml:space="preserve">Conpensado </t>
  </si>
  <si>
    <t xml:space="preserve">Reducción Laboral 
Proyecto </t>
  </si>
  <si>
    <t>Jornada Reducción Laboral</t>
  </si>
  <si>
    <t>-COMPENSATORIO</t>
  </si>
  <si>
    <t>Horas de key</t>
  </si>
  <si>
    <t xml:space="preserve">2 Horas de Ley y 1 hora de almuerzo </t>
  </si>
  <si>
    <t xml:space="preserve">Horas de ley / Almuerzo </t>
  </si>
  <si>
    <t xml:space="preserve">Primera comunión de hijo </t>
  </si>
  <si>
    <t xml:space="preserve">Día de descanso asignado </t>
  </si>
  <si>
    <t xml:space="preserve">2 Horas de ley / 1 almuerzo </t>
  </si>
  <si>
    <t>Compensación, horas de ley</t>
  </si>
  <si>
    <t>Recorte horario ley</t>
  </si>
  <si>
    <t>Reducción horaria de ley</t>
  </si>
  <si>
    <t>Hor Petro</t>
  </si>
  <si>
    <t>Jornada De Reducción Laboral</t>
  </si>
  <si>
    <t xml:space="preserve">Horas compensatorias </t>
  </si>
  <si>
    <t xml:space="preserve">Oras reducción laboral </t>
  </si>
  <si>
    <t>Día compensatorio por el domingo trabajado.</t>
  </si>
  <si>
    <t>DIA COMPENSATORIO</t>
  </si>
  <si>
    <t xml:space="preserve">4 horas de ley </t>
  </si>
  <si>
    <t xml:space="preserve">2 horas de reducción laboral más una de almuerzo </t>
  </si>
  <si>
    <t>REDUCCIÓN DE HORA LOBORAL</t>
  </si>
  <si>
    <t xml:space="preserve">Jornada con reducción laboral, se realiza ruta de acuerdo a instrucciones del jefe </t>
  </si>
  <si>
    <t xml:space="preserve">CENTRO DE EXPERIENCIA MOVISTAR PIEDRA PINTADA NO ABRE EL DIA DOMINGO </t>
  </si>
  <si>
    <t xml:space="preserve">CE MOVISTAR CHAPINERO IBAGUÉ, NO TIENE APERTURA DIA DOMINGO </t>
  </si>
  <si>
    <t xml:space="preserve">Día compensatorio, Tienda no abre </t>
  </si>
  <si>
    <t xml:space="preserve">Hora de  reducción de gobierno </t>
  </si>
  <si>
    <t xml:space="preserve">Hora menos reducción de Gobierno </t>
  </si>
  <si>
    <t xml:space="preserve">Domi ical </t>
  </si>
  <si>
    <t xml:space="preserve"> .</t>
  </si>
  <si>
    <t>Día  de descanzo</t>
  </si>
  <si>
    <t xml:space="preserve">CAPACITACION </t>
  </si>
  <si>
    <t xml:space="preserve">Ajuste horario gobierno </t>
  </si>
  <si>
    <t>Cuerre</t>
  </si>
  <si>
    <t>Compensatorio domingo</t>
  </si>
  <si>
    <t xml:space="preserve">Tienda </t>
  </si>
  <si>
    <t>Conoens</t>
  </si>
  <si>
    <t xml:space="preserve">Compensa dominical </t>
  </si>
  <si>
    <t>Compensatoio</t>
  </si>
  <si>
    <t>Compensatorio de descanso</t>
  </si>
  <si>
    <t>DIA DE DESCANSO</t>
  </si>
  <si>
    <t xml:space="preserve">Día laboral </t>
  </si>
  <si>
    <t xml:space="preserve">Ajuste laboral </t>
  </si>
  <si>
    <t>Conpensado</t>
  </si>
  <si>
    <t xml:space="preserve">Horas ajustes de Gobierno </t>
  </si>
  <si>
    <t>dos horas de reducción</t>
  </si>
  <si>
    <t>compensatorio</t>
  </si>
  <si>
    <t xml:space="preserve">Compensación </t>
  </si>
  <si>
    <t xml:space="preserve">Capacitación, reducción </t>
  </si>
  <si>
    <t xml:space="preserve">- CAPACITACIÓN DE INDUCCIÓN </t>
  </si>
  <si>
    <t>- HORAS REDUCCIÓN LABORAL</t>
  </si>
  <si>
    <t xml:space="preserve">- HORAS REDUCCIÓN LABORAL </t>
  </si>
  <si>
    <t xml:space="preserve">- DIA COMPENSATORIO </t>
  </si>
  <si>
    <t>Dos horas petro</t>
  </si>
  <si>
    <t>Reducción laboral y capacitación.</t>
  </si>
  <si>
    <t xml:space="preserve">Capacitación de Lanzamiento </t>
  </si>
  <si>
    <t>Capacitación Xiaomi 15T de 8am a 11am y reunión de 12pm a 1Pm</t>
  </si>
  <si>
    <t xml:space="preserve">Capacitación y entrenamiento presencial </t>
  </si>
  <si>
    <t xml:space="preserve">- CAPACITACION </t>
  </si>
  <si>
    <t>-DIA COMPENSATORIO</t>
  </si>
  <si>
    <t>Capacitación virtual serie 15T</t>
  </si>
  <si>
    <t>Lanzamiento 15aT</t>
  </si>
  <si>
    <t xml:space="preserve">-CAPACITACION DE INDUCCIÓN </t>
  </si>
  <si>
    <t>Capacitación de Xiaomi 15T y 15T PRO</t>
  </si>
  <si>
    <t xml:space="preserve">Capacitación de Xiaomi 15 T </t>
  </si>
  <si>
    <t>Capacitación lanzamiento Xiaomi 15t y 15tpro</t>
  </si>
  <si>
    <t>Capacitación 15 T y 15 T pro</t>
  </si>
  <si>
    <t xml:space="preserve">Reprogramación de compenzatorio </t>
  </si>
  <si>
    <t>Capacitación 15T y 15TPRO</t>
  </si>
  <si>
    <t>Capacitación Xiaomi 15t y 15t pro</t>
  </si>
  <si>
    <t>Cambio maya</t>
  </si>
  <si>
    <t>Cambio en maya</t>
  </si>
  <si>
    <t>Cambio Maya</t>
  </si>
  <si>
    <t>Cambio horario en maya</t>
  </si>
  <si>
    <t xml:space="preserve">Hora de reducion </t>
  </si>
  <si>
    <t>Hora de reduccii</t>
  </si>
  <si>
    <t>Reducción de jornada laboral</t>
  </si>
  <si>
    <t xml:space="preserve">Hor del gobierno </t>
  </si>
  <si>
    <t>Día compesatorio</t>
  </si>
  <si>
    <t>Compensatorio domingo 5 de octubre</t>
  </si>
  <si>
    <t>Hira</t>
  </si>
  <si>
    <t>Día de la famia</t>
  </si>
  <si>
    <t>permiso por luto</t>
  </si>
  <si>
    <t>Día de descsnso</t>
  </si>
  <si>
    <t>Serie 15T y 15T pro</t>
  </si>
  <si>
    <t>16Tpro y</t>
  </si>
  <si>
    <t>Día administrativo actividad MPS</t>
  </si>
  <si>
    <t xml:space="preserve">Cambio de compensatorio de martes 30 septiembre al 01 octubre </t>
  </si>
  <si>
    <t xml:space="preserve">Día compensatorio  </t>
  </si>
  <si>
    <t>día de comprnsacion</t>
  </si>
  <si>
    <t xml:space="preserve">Viaje foráneos </t>
  </si>
  <si>
    <t>MIE20210111411345931</t>
  </si>
  <si>
    <t>MIE20210207203145931</t>
  </si>
  <si>
    <t>MIE20210207217445931</t>
  </si>
  <si>
    <t>MIE20210207251045931</t>
  </si>
  <si>
    <t>MIE20210207296145931</t>
  </si>
  <si>
    <t>MIE20212912482045931</t>
  </si>
  <si>
    <t>MIE20220311929345931</t>
  </si>
  <si>
    <t>MIE20220809844745931</t>
  </si>
  <si>
    <t>MIE20220905656345931</t>
  </si>
  <si>
    <t>MIE20220908802345931</t>
  </si>
  <si>
    <t>MIE20221107760645931</t>
  </si>
  <si>
    <t>MIE20221410898745931</t>
  </si>
  <si>
    <t>MIE20221410899045931</t>
  </si>
  <si>
    <t>MIE20221410900245931</t>
  </si>
  <si>
    <t>MIE20221410900345931</t>
  </si>
  <si>
    <t>MIE20221410902245931</t>
  </si>
  <si>
    <t>MIE20221410905345931</t>
  </si>
  <si>
    <t>MIE20221506720645931</t>
  </si>
  <si>
    <t>MIE20221509855545931</t>
  </si>
  <si>
    <t>MIE20221811945645931</t>
  </si>
  <si>
    <t>MIE20222001542545931</t>
  </si>
  <si>
    <t>MIE20222411952445931</t>
  </si>
  <si>
    <t>MIE20222511954245931</t>
  </si>
  <si>
    <t>MIE202301081210245931</t>
  </si>
  <si>
    <t>MIE202303101277645931</t>
  </si>
  <si>
    <t>MIE202304051122445931</t>
  </si>
  <si>
    <t>MIE202304091244945931</t>
  </si>
  <si>
    <t>MIE202305041090945931</t>
  </si>
  <si>
    <t>MIE202305041091245931</t>
  </si>
  <si>
    <t>MIE202307021025945931</t>
  </si>
  <si>
    <t>MIE202308081217345931</t>
  </si>
  <si>
    <t>MIE202308081217545931</t>
  </si>
  <si>
    <t>MIE202308111326245931</t>
  </si>
  <si>
    <t>MIE202308111326445931</t>
  </si>
  <si>
    <t>MIE202310111328045931</t>
  </si>
  <si>
    <t>MIE20231101994945931</t>
  </si>
  <si>
    <t>MIE20231101996345931</t>
  </si>
  <si>
    <t>MIE202312071187145931</t>
  </si>
  <si>
    <t>MIE202312101291345931</t>
  </si>
  <si>
    <t>MIE202313021030845931</t>
  </si>
  <si>
    <t>MIE202315031061945931</t>
  </si>
  <si>
    <t>MIE202315091259045931</t>
  </si>
  <si>
    <t>MIE202315111339845931</t>
  </si>
  <si>
    <t>MIE202315111340345931</t>
  </si>
  <si>
    <t>MIE202316021034145931</t>
  </si>
  <si>
    <t>MIE202316081226045931</t>
  </si>
  <si>
    <t>MIE202317011002245931</t>
  </si>
  <si>
    <t>MIE202319091262145931</t>
  </si>
  <si>
    <t>MIE202322021038645931</t>
  </si>
  <si>
    <t>MIE202322021038945931</t>
  </si>
  <si>
    <t>MIE202323011009445931</t>
  </si>
  <si>
    <t>MIE202323081235945931</t>
  </si>
  <si>
    <t>MIE202324071201645931</t>
  </si>
  <si>
    <t>MIE202326061171845931</t>
  </si>
  <si>
    <t>MIE202328061172545931</t>
  </si>
  <si>
    <t>MIE202331031086845931</t>
  </si>
  <si>
    <t>MIE202401031454745931</t>
  </si>
  <si>
    <t>MIE202403101772845931</t>
  </si>
  <si>
    <t>MIE202405081701545931</t>
  </si>
  <si>
    <t>MIE202408031462645931</t>
  </si>
  <si>
    <t>MIE202408081706145931</t>
  </si>
  <si>
    <t>MIE202408101776345931</t>
  </si>
  <si>
    <t>MIE202409101779145931</t>
  </si>
  <si>
    <t>MIE202411061605445931</t>
  </si>
  <si>
    <t>MIE202411071645945931</t>
  </si>
  <si>
    <t>MIE202411101781545931</t>
  </si>
  <si>
    <t>MIE202412091759045931</t>
  </si>
  <si>
    <t>MIE202413061608845931</t>
  </si>
  <si>
    <t>MIE202413061608945931</t>
  </si>
  <si>
    <t>MIE202414031468145931</t>
  </si>
  <si>
    <t>MIE202414081713245931</t>
  </si>
  <si>
    <t>MIE202415051574145931</t>
  </si>
  <si>
    <t>MIE202416011403645931</t>
  </si>
  <si>
    <t>MIE202416021443545931</t>
  </si>
  <si>
    <t>MIE202416081716545931</t>
  </si>
  <si>
    <t>MIE202417041509545931</t>
  </si>
  <si>
    <t>MIE202417051576245931</t>
  </si>
  <si>
    <t>MIE202418031471445931</t>
  </si>
  <si>
    <t>MIE202418041512245931</t>
  </si>
  <si>
    <t>MIE202418041513045931</t>
  </si>
  <si>
    <t>MIE202419021443745931</t>
  </si>
  <si>
    <t>MIE202419041519245931</t>
  </si>
  <si>
    <t>MIE202419091763745931</t>
  </si>
  <si>
    <t>MIE202419101788945931</t>
  </si>
  <si>
    <t>MIE202420041519345931</t>
  </si>
  <si>
    <t>MIE202420081719945931</t>
  </si>
  <si>
    <t>MIE202422101790745931</t>
  </si>
  <si>
    <t>MIE202424061617945931</t>
  </si>
  <si>
    <t>MIE202424101794545931</t>
  </si>
  <si>
    <t>MIE202426041526545931</t>
  </si>
  <si>
    <t>MIE202427091769645931</t>
  </si>
  <si>
    <t>MIE202428061625545931</t>
  </si>
  <si>
    <t>MIE202430051593945931</t>
  </si>
  <si>
    <t>MIE202430071693245931</t>
  </si>
  <si>
    <t>MIE202430081748045931</t>
  </si>
  <si>
    <t>MIE202415081716345931</t>
  </si>
  <si>
    <t>MIE202313101292245931</t>
  </si>
  <si>
    <t>MIE202314031060745931</t>
  </si>
  <si>
    <t>MIE202301031049545931</t>
  </si>
  <si>
    <t>MIE202427051586545931</t>
  </si>
  <si>
    <t>MIE202426021449845931</t>
  </si>
  <si>
    <t>MIE202424061618245931</t>
  </si>
  <si>
    <t>MIE20230201986945931</t>
  </si>
  <si>
    <t>MIE202308081217945931</t>
  </si>
  <si>
    <t>MIE202425071687345931</t>
  </si>
  <si>
    <t>MIE202417061613145931</t>
  </si>
  <si>
    <t>MIE202327061172345931</t>
  </si>
  <si>
    <t>MIE202305071182545931</t>
  </si>
  <si>
    <t>MIE20221506722745931</t>
  </si>
  <si>
    <t>MIE202416041508545931</t>
  </si>
  <si>
    <t>MIE202325051140945931</t>
  </si>
  <si>
    <t>MIE20230201986645931</t>
  </si>
  <si>
    <t>MIE20221410905245931</t>
  </si>
  <si>
    <t>MIE20210207202045931</t>
  </si>
  <si>
    <t>MIE202430041535945931</t>
  </si>
  <si>
    <t>MIE202419021446045931</t>
  </si>
  <si>
    <t>MIE202420081721145931</t>
  </si>
  <si>
    <t>MIE202325081238045931</t>
  </si>
  <si>
    <t>MIE202327021045745931</t>
  </si>
  <si>
    <t>MIE20221612974245931</t>
  </si>
  <si>
    <t>MIE20221410904145931</t>
  </si>
  <si>
    <t>MIE20210207205945931</t>
  </si>
  <si>
    <t>MIE202427011417345931</t>
  </si>
  <si>
    <t>MIE202409111816545931</t>
  </si>
  <si>
    <t>MIE202415111823545931</t>
  </si>
  <si>
    <t>MIE202426111841745931</t>
  </si>
  <si>
    <t>MIE202421111833245931</t>
  </si>
  <si>
    <t>MIE202425111839745931</t>
  </si>
  <si>
    <t>MIE202426111843145931</t>
  </si>
  <si>
    <t>MIE202402121852445931</t>
  </si>
  <si>
    <t>MIE202402121852345931</t>
  </si>
  <si>
    <t>MIE202426111842245931</t>
  </si>
  <si>
    <t>MIE202406121860145931</t>
  </si>
  <si>
    <t>MIE202404121856945931</t>
  </si>
  <si>
    <t>MIE202410121893245931</t>
  </si>
  <si>
    <t>MIE202410121906845931</t>
  </si>
  <si>
    <t>MIE202410121908845931</t>
  </si>
  <si>
    <t>MIE202416121995445931</t>
  </si>
  <si>
    <t>MIE202410121909545931</t>
  </si>
  <si>
    <t>MIE202406121860445931</t>
  </si>
  <si>
    <t>MIE202411121988345931</t>
  </si>
  <si>
    <t>MIE202406121859745931</t>
  </si>
  <si>
    <t>MIE202427122012345931</t>
  </si>
  <si>
    <t>MIE202413121993645931</t>
  </si>
  <si>
    <t>MIE202430122012745931</t>
  </si>
  <si>
    <t>MIE202410121911645931</t>
  </si>
  <si>
    <t>MIE202508012020645931</t>
  </si>
  <si>
    <t>MIE202321111349545931</t>
  </si>
  <si>
    <t>MIE202520012041545931</t>
  </si>
  <si>
    <t>MIE202514012026945931</t>
  </si>
  <si>
    <t>MIE202514012026845931</t>
  </si>
  <si>
    <t>MIE202530012066845931</t>
  </si>
  <si>
    <t>MIE202530012067345931</t>
  </si>
  <si>
    <t>MIE202531012070845931</t>
  </si>
  <si>
    <t>MIE202530012067445931</t>
  </si>
  <si>
    <t>MIE202501022070945931</t>
  </si>
  <si>
    <t>MIE202531012068145931</t>
  </si>
  <si>
    <t>MIE202530012066645931</t>
  </si>
  <si>
    <t>MIE202520012050545931</t>
  </si>
  <si>
    <t>MIE202520022100345931</t>
  </si>
  <si>
    <t>MIE202525022107845931</t>
  </si>
  <si>
    <t>MIE202506022074945931</t>
  </si>
  <si>
    <t>MIE202511022085145931</t>
  </si>
  <si>
    <t>MIE202507022078745931</t>
  </si>
  <si>
    <t>MIE202530012067245931</t>
  </si>
  <si>
    <t>MIE202524022107445931</t>
  </si>
  <si>
    <t>MIE202525022107745931</t>
  </si>
  <si>
    <t>MIE202504032116745931</t>
  </si>
  <si>
    <t>MIE202504032116645931</t>
  </si>
  <si>
    <t>MIE202506032144345931</t>
  </si>
  <si>
    <t>MIE202510022079245931</t>
  </si>
  <si>
    <t>MIE202525022108245931</t>
  </si>
  <si>
    <t>MIE202528012063945931</t>
  </si>
  <si>
    <t>MIE202517032173945931</t>
  </si>
  <si>
    <t>MIE202514032168245931</t>
  </si>
  <si>
    <t>MIE202507032144745931</t>
  </si>
  <si>
    <t>MIE202503032115845931</t>
  </si>
  <si>
    <t>MIE202519032175245931</t>
  </si>
  <si>
    <t>MIE202520032178645931</t>
  </si>
  <si>
    <t>MIE202501042189745931</t>
  </si>
  <si>
    <t>MIE202527032186045931</t>
  </si>
  <si>
    <t>MIE202502042205145931</t>
  </si>
  <si>
    <t>MIE202526032185345931</t>
  </si>
  <si>
    <t>MIE202503042210145931</t>
  </si>
  <si>
    <t>MIE202507022078545931</t>
  </si>
  <si>
    <t>MIE202402121851845931</t>
  </si>
  <si>
    <t>MIE202426061624545931</t>
  </si>
  <si>
    <t>MIE202419111827045931</t>
  </si>
  <si>
    <t>MIE202509042219945931</t>
  </si>
  <si>
    <t>MIE202511042225245931</t>
  </si>
  <si>
    <t>MIE202429111848645931</t>
  </si>
  <si>
    <t>MIE202524042268545931</t>
  </si>
  <si>
    <t>MIE202525042273145931</t>
  </si>
  <si>
    <t>MIE202501052291645931</t>
  </si>
  <si>
    <t>MIE202501052291545931</t>
  </si>
  <si>
    <t>MIE202530042290945931</t>
  </si>
  <si>
    <t>MIE202506052295245931</t>
  </si>
  <si>
    <t>MIE202501052291245931</t>
  </si>
  <si>
    <t>MIE202506052295745931</t>
  </si>
  <si>
    <t>MIE202506052295545931</t>
  </si>
  <si>
    <t>MIE202512052300245931</t>
  </si>
  <si>
    <t>MIE202508052298845931</t>
  </si>
  <si>
    <t>MIE202513052303245931</t>
  </si>
  <si>
    <t>MIE202514052305145931</t>
  </si>
  <si>
    <t>MIE202515052306845931</t>
  </si>
  <si>
    <t>MIE202516052307345931</t>
  </si>
  <si>
    <t>MIE202509052299345931</t>
  </si>
  <si>
    <t>MIE202508052298645931</t>
  </si>
  <si>
    <t>MIE202521052315345931</t>
  </si>
  <si>
    <t>MIE202515052307045931</t>
  </si>
  <si>
    <t>MIE202523052319845931</t>
  </si>
  <si>
    <t>MIE202520052315045931</t>
  </si>
  <si>
    <t>MIE202503062327445931</t>
  </si>
  <si>
    <t>MIE202511062335745931</t>
  </si>
  <si>
    <t>MIE202509062332645931</t>
  </si>
  <si>
    <t>MIE202510062334845931</t>
  </si>
  <si>
    <t>MIE202512062336945931</t>
  </si>
  <si>
    <t>MIE202517062340145931</t>
  </si>
  <si>
    <t>MIE202520062342945931</t>
  </si>
  <si>
    <t>MIE202425071687845931</t>
  </si>
  <si>
    <t>MIE202516062338645931</t>
  </si>
  <si>
    <t>MIE202517062340345931</t>
  </si>
  <si>
    <t>MIE202526062350445931</t>
  </si>
  <si>
    <t>MIE202502072352945931</t>
  </si>
  <si>
    <t>MIE202507072361545931</t>
  </si>
  <si>
    <t>MIE202505052293745931</t>
  </si>
  <si>
    <t>MIE202514072366545931</t>
  </si>
  <si>
    <t>MIE202516072371245931</t>
  </si>
  <si>
    <t>MIE202514072366645931</t>
  </si>
  <si>
    <t>MIE202516072371645931</t>
  </si>
  <si>
    <t>MIE202516072371145931</t>
  </si>
  <si>
    <t>MIE202516072371545931</t>
  </si>
  <si>
    <t>MIE202521072378545931</t>
  </si>
  <si>
    <t>MIE202518072374745931</t>
  </si>
  <si>
    <t>MIE202525072382745931</t>
  </si>
  <si>
    <t>MIE202511072364545931</t>
  </si>
  <si>
    <t>MIE202529072386145931</t>
  </si>
  <si>
    <t>MIE202529072386045931</t>
  </si>
  <si>
    <t>MIE202522072379845931</t>
  </si>
  <si>
    <t>MIE202517072373745931</t>
  </si>
  <si>
    <t>MIE202529072385845931</t>
  </si>
  <si>
    <t>MIE202530072387445931</t>
  </si>
  <si>
    <t>MIE202504082387945931</t>
  </si>
  <si>
    <t>MIE202504082388845931</t>
  </si>
  <si>
    <t>MIE202506082393645931</t>
  </si>
  <si>
    <t>MIE202506082393445931</t>
  </si>
  <si>
    <t>MIE202506082393545931</t>
  </si>
  <si>
    <t>MIE202506082396545931</t>
  </si>
  <si>
    <t>MIE202529072386345931</t>
  </si>
  <si>
    <t>MIE202508082397845931</t>
  </si>
  <si>
    <t>MIE202505082391345931</t>
  </si>
  <si>
    <t>MIE202507082396745931</t>
  </si>
  <si>
    <t>MIE202504082388245931</t>
  </si>
  <si>
    <t>MIE202511082400645931</t>
  </si>
  <si>
    <t>MIE202513082404945931</t>
  </si>
  <si>
    <t>MIE202516072371445931</t>
  </si>
  <si>
    <t>MIE202512082404045931</t>
  </si>
  <si>
    <t>MIE202513082407145931</t>
  </si>
  <si>
    <t>MIE202514082408045931</t>
  </si>
  <si>
    <t>MIE202514082408545931</t>
  </si>
  <si>
    <t>MIE202513082407445931</t>
  </si>
  <si>
    <t>MIE202520082413245931</t>
  </si>
  <si>
    <t>MIE202519082412545931</t>
  </si>
  <si>
    <t>MIE202519082412645931</t>
  </si>
  <si>
    <t>MIE202521082415545931</t>
  </si>
  <si>
    <t>MIE202525082417845931</t>
  </si>
  <si>
    <t>MIE202527082421645931</t>
  </si>
  <si>
    <t>MIE202523082417245931</t>
  </si>
  <si>
    <t>MIE202527082421345931</t>
  </si>
  <si>
    <t>MIE202523082417345931</t>
  </si>
  <si>
    <t>MIE202528082423645931</t>
  </si>
  <si>
    <t>MIE202526082419945931</t>
  </si>
  <si>
    <t>MIE202526082419745931</t>
  </si>
  <si>
    <t>MIE202508082397645931</t>
  </si>
  <si>
    <t>MIE202528082423145931</t>
  </si>
  <si>
    <t>MIE202529082424045931</t>
  </si>
  <si>
    <t>MIE202527082421445931</t>
  </si>
  <si>
    <t>MIE202502092427745931</t>
  </si>
  <si>
    <t>MIE202528082423445931</t>
  </si>
  <si>
    <t>MIE202527082421545931</t>
  </si>
  <si>
    <t>MIE202504092429745931</t>
  </si>
  <si>
    <t>MIE202504092429845931</t>
  </si>
  <si>
    <t>MIE202505092430145931</t>
  </si>
  <si>
    <t>MIE202504092429945931</t>
  </si>
  <si>
    <t>MIE202501092426245931</t>
  </si>
  <si>
    <t>MIE202505092430045931</t>
  </si>
  <si>
    <t>MIE202502092427845931</t>
  </si>
  <si>
    <t>MIE202504092429245931</t>
  </si>
  <si>
    <t>MIE202508092432345931</t>
  </si>
  <si>
    <t>MIE202515092443345931</t>
  </si>
  <si>
    <t>MIE202512092441945931</t>
  </si>
  <si>
    <t>MIE202518092451545931</t>
  </si>
  <si>
    <t>MIE202518092452445931</t>
  </si>
  <si>
    <t>MIE202518092451945931</t>
  </si>
  <si>
    <t>MIE202518092451645931</t>
  </si>
  <si>
    <t>MIE202512092441845931</t>
  </si>
  <si>
    <t>MIE202511092441245931</t>
  </si>
  <si>
    <t>MIE202518092452045931</t>
  </si>
  <si>
    <t>MIE202508092434245931</t>
  </si>
  <si>
    <t>MIE202524092461045931</t>
  </si>
  <si>
    <t>MIE202516092447145931</t>
  </si>
  <si>
    <t>MIE202525092462545931</t>
  </si>
  <si>
    <t>MIE202525092462645931</t>
  </si>
  <si>
    <t>MIE202526092463545931</t>
  </si>
  <si>
    <t>MIE202524092460145931</t>
  </si>
  <si>
    <t>MIE202522092454945931</t>
  </si>
  <si>
    <t>MIE202525092462745931</t>
  </si>
  <si>
    <t>MIE202523092457645931</t>
  </si>
  <si>
    <t>MIE202523092458045931</t>
  </si>
  <si>
    <t>MIE202526092464845931</t>
  </si>
  <si>
    <t>MIE202523092458145931</t>
  </si>
  <si>
    <t>Completo</t>
  </si>
  <si>
    <t>Superior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</si>
</sst>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 tint="0.34998626667073579"/>
      <name val="Calibri"/>
      <family val="2"/>
    </font>
    <font>
      <sz val="11"/>
      <color theme="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9"/>
        <bgColor theme="4"/>
      </patternFill>
    </fill>
    <fill>
      <patternFill patternType="solid">
        <fgColor rgb="FF3D332B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  <xf numFmtId="9" fontId="13" fillId="0" borderId="0" applyFont="0" applyFill="0" applyBorder="0" applyAlignment="0" applyProtection="0"/>
  </cellStyleXfs>
  <cellXfs count="46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/>
    <xf numFmtId="0" fontId="6" fillId="4" borderId="2" xfId="0" applyFont="1" applyFill="1" applyBorder="1"/>
    <xf numFmtId="0" fontId="8" fillId="0" borderId="0" xfId="0" applyFont="1"/>
    <xf numFmtId="14" fontId="6" fillId="5" borderId="2" xfId="0" applyNumberFormat="1" applyFont="1" applyFill="1" applyBorder="1"/>
    <xf numFmtId="2" fontId="7" fillId="5" borderId="2" xfId="0" applyNumberFormat="1" applyFont="1" applyFill="1" applyBorder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9" fillId="0" borderId="0" xfId="0" applyFont="1"/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8" fillId="0" borderId="1" xfId="0" applyFont="1" applyBorder="1" applyProtection="1">
      <protection locked="0"/>
    </xf>
    <xf numFmtId="1" fontId="0" fillId="0" borderId="0" xfId="0" applyNumberFormat="1" applyAlignment="1">
      <alignment horizontal="center"/>
    </xf>
    <xf numFmtId="0" fontId="6" fillId="0" borderId="3" xfId="0" applyFont="1" applyBorder="1"/>
    <xf numFmtId="2" fontId="6" fillId="5" borderId="2" xfId="0" applyNumberFormat="1" applyFont="1" applyFill="1" applyBorder="1"/>
    <xf numFmtId="14" fontId="0" fillId="6" borderId="0" xfId="0" applyNumberFormat="1" applyFill="1"/>
    <xf numFmtId="0" fontId="0" fillId="6" borderId="0" xfId="0" applyFill="1"/>
    <xf numFmtId="165" fontId="0" fillId="0" borderId="0" xfId="0" applyNumberFormat="1" applyAlignment="1">
      <alignment horizontal="center"/>
    </xf>
    <xf numFmtId="20" fontId="6" fillId="4" borderId="2" xfId="0" applyNumberFormat="1" applyFont="1" applyFill="1" applyBorder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12" fillId="0" borderId="0" xfId="0" applyFont="1"/>
    <xf numFmtId="49" fontId="9" fillId="0" borderId="0" xfId="0" applyNumberFormat="1" applyFont="1"/>
    <xf numFmtId="164" fontId="0" fillId="0" borderId="0" xfId="6" applyNumberFormat="1" applyFont="1"/>
    <xf numFmtId="0" fontId="14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5" fillId="0" borderId="4" xfId="0" applyFont="1" applyBorder="1" applyAlignment="1">
      <alignment horizontal="center"/>
    </xf>
    <xf numFmtId="22" fontId="9" fillId="0" borderId="2" xfId="0" applyNumberFormat="1" applyFont="1" applyBorder="1" applyAlignment="1">
      <alignment horizontal="center"/>
    </xf>
    <xf numFmtId="22" fontId="9" fillId="0" borderId="3" xfId="0" applyNumberFormat="1" applyFont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7">
    <cellStyle name="Normal" xfId="0" builtinId="0"/>
    <cellStyle name="Normal 2" xfId="1" xr:uid="{780E2FA9-F86B-4802-B4D8-4E0128B028D9}"/>
    <cellStyle name="Normal 3" xfId="2" xr:uid="{42A46652-F33C-424B-86B2-19FC34E36E65}"/>
    <cellStyle name="Normal 4" xfId="3" xr:uid="{D09591C2-D0DA-411F-9EDB-55BBFF1F2A3D}"/>
    <cellStyle name="Normal 5" xfId="4" xr:uid="{6674D9C4-1CA9-4438-A5BD-19C972B484F9}"/>
    <cellStyle name="Normal 6" xfId="5" xr:uid="{1B558DC6-DE67-459C-A04B-13F3054B9DBD}"/>
    <cellStyle name="Porcentaje" xfId="6" builtinId="5"/>
  </cellStyles>
  <dxfs count="49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25" formatCode="h:mm"/>
    </dxf>
    <dxf>
      <numFmt numFmtId="165" formatCode="0.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/mm/yyyy"/>
    </dxf>
    <dxf>
      <numFmt numFmtId="19" formatCode="d/mm/yyyy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A4F00"/>
      <color rgb="FF3D332B"/>
      <color rgb="FFE0CCBA"/>
      <color rgb="FFC6CCBA"/>
      <color rgb="FF443D38"/>
      <color rgb="FFFF9338"/>
      <color rgb="FFE03A00"/>
      <color rgb="FFFF6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07/relationships/slicerCache" Target="slicerCaches/slicerCache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Tiempo!A1"/><Relationship Id="rId2" Type="http://schemas.openxmlformats.org/officeDocument/2006/relationships/hyperlink" Target="#'Sin Registro (out)'!A1"/><Relationship Id="rId1" Type="http://schemas.openxmlformats.org/officeDocument/2006/relationships/hyperlink" Target="#'Sin Registro (In - Out)'!A1"/><Relationship Id="rId5" Type="http://schemas.openxmlformats.org/officeDocument/2006/relationships/hyperlink" Target="#Justificar!B9"/><Relationship Id="rId4" Type="http://schemas.openxmlformats.org/officeDocument/2006/relationships/hyperlink" Target="#LeaveSummary!B9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3</xdr:row>
      <xdr:rowOff>142875</xdr:rowOff>
    </xdr:from>
    <xdr:to>
      <xdr:col>4</xdr:col>
      <xdr:colOff>657224</xdr:colOff>
      <xdr:row>9</xdr:row>
      <xdr:rowOff>28575</xdr:rowOff>
    </xdr:to>
    <xdr:sp macro="" textlink="">
      <xdr:nvSpPr>
        <xdr:cNvPr id="2" name="Rectángulo: esquinas redondeada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BF44-DA26-424E-F175-36022BEBE530}"/>
            </a:ext>
          </a:extLst>
        </xdr:cNvPr>
        <xdr:cNvSpPr/>
      </xdr:nvSpPr>
      <xdr:spPr>
        <a:xfrm>
          <a:off x="1485899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Sin Registro </a:t>
          </a:r>
        </a:p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(In -</a:t>
          </a:r>
          <a:r>
            <a:rPr lang="es-CO" sz="2000" baseline="0">
              <a:latin typeface="Arial" panose="020B0604020202020204" pitchFamily="34" charset="0"/>
              <a:cs typeface="Arial" panose="020B0604020202020204" pitchFamily="34" charset="0"/>
            </a:rPr>
            <a:t> Out)</a:t>
          </a:r>
          <a:endParaRPr lang="es-CO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466724</xdr:colOff>
      <xdr:row>3</xdr:row>
      <xdr:rowOff>133350</xdr:rowOff>
    </xdr:from>
    <xdr:to>
      <xdr:col>9</xdr:col>
      <xdr:colOff>647699</xdr:colOff>
      <xdr:row>9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60FCD7-FAEC-1A75-07DF-470A424319BE}"/>
            </a:ext>
          </a:extLst>
        </xdr:cNvPr>
        <xdr:cNvSpPr/>
      </xdr:nvSpPr>
      <xdr:spPr>
        <a:xfrm>
          <a:off x="5038724" y="704850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Sin Registro 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</a:t>
          </a:r>
          <a:r>
            <a:rPr lang="es-CO" sz="2000" baseline="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Out)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352424</xdr:colOff>
      <xdr:row>3</xdr:row>
      <xdr:rowOff>142875</xdr:rowOff>
    </xdr:from>
    <xdr:to>
      <xdr:col>14</xdr:col>
      <xdr:colOff>533399</xdr:colOff>
      <xdr:row>9</xdr:row>
      <xdr:rowOff>28575</xdr:rowOff>
    </xdr:to>
    <xdr:sp macro="" textlink="">
      <xdr:nvSpPr>
        <xdr:cNvPr id="4" name="Rectángulo: esquinas redondeada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1E72DD-3588-6A01-7C80-3FEFC76F7018}"/>
            </a:ext>
          </a:extLst>
        </xdr:cNvPr>
        <xdr:cNvSpPr/>
      </xdr:nvSpPr>
      <xdr:spPr>
        <a:xfrm>
          <a:off x="8486774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Tiempo Registrado</a:t>
          </a:r>
        </a:p>
      </xdr:txBody>
    </xdr:sp>
    <xdr:clientData/>
  </xdr:twoCellAnchor>
  <xdr:twoCellAnchor>
    <xdr:from>
      <xdr:col>4</xdr:col>
      <xdr:colOff>209549</xdr:colOff>
      <xdr:row>12</xdr:row>
      <xdr:rowOff>85725</xdr:rowOff>
    </xdr:from>
    <xdr:to>
      <xdr:col>7</xdr:col>
      <xdr:colOff>390524</xdr:colOff>
      <xdr:row>17</xdr:row>
      <xdr:rowOff>161925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AD5BA4-8A7D-E7E3-29C4-854F4970F89B}"/>
            </a:ext>
          </a:extLst>
        </xdr:cNvPr>
        <xdr:cNvSpPr/>
      </xdr:nvSpPr>
      <xdr:spPr>
        <a:xfrm>
          <a:off x="3257549" y="237172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Solicitudes Aprobadas</a:t>
          </a:r>
        </a:p>
      </xdr:txBody>
    </xdr:sp>
    <xdr:clientData/>
  </xdr:twoCellAnchor>
  <xdr:twoCellAnchor>
    <xdr:from>
      <xdr:col>9</xdr:col>
      <xdr:colOff>47624</xdr:colOff>
      <xdr:row>12</xdr:row>
      <xdr:rowOff>85725</xdr:rowOff>
    </xdr:from>
    <xdr:to>
      <xdr:col>12</xdr:col>
      <xdr:colOff>228599</xdr:colOff>
      <xdr:row>17</xdr:row>
      <xdr:rowOff>161925</xdr:rowOff>
    </xdr:to>
    <xdr:sp macro="" textlink="">
      <xdr:nvSpPr>
        <xdr:cNvPr id="5" name="Rectángulo: esquinas redondeadas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EDD21EF-93D2-B53C-4250-3E58805BBCA3}"/>
            </a:ext>
          </a:extLst>
        </xdr:cNvPr>
        <xdr:cNvSpPr/>
      </xdr:nvSpPr>
      <xdr:spPr>
        <a:xfrm>
          <a:off x="6657974" y="2371725"/>
          <a:ext cx="2219325" cy="1028700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Justificación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5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29D00-C0F0-9EDE-476A-B921BDEAA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174252</xdr:colOff>
      <xdr:row>21</xdr:row>
      <xdr:rowOff>175932</xdr:rowOff>
    </xdr:from>
    <xdr:to>
      <xdr:col>0</xdr:col>
      <xdr:colOff>2003052</xdr:colOff>
      <xdr:row>29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ser Title">
              <a:extLst>
                <a:ext uri="{FF2B5EF4-FFF2-40B4-BE49-F238E27FC236}">
                  <a16:creationId xmlns:a16="http://schemas.microsoft.com/office/drawing/2014/main" id="{96EDF7CD-6883-C36F-896B-9592157B42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252" y="3985932"/>
              <a:ext cx="1828800" cy="1179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179855</xdr:colOff>
      <xdr:row>9</xdr:row>
      <xdr:rowOff>147918</xdr:rowOff>
    </xdr:from>
    <xdr:to>
      <xdr:col>0</xdr:col>
      <xdr:colOff>2011830</xdr:colOff>
      <xdr:row>18</xdr:row>
      <xdr:rowOff>164913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">
              <a:extLst>
                <a:ext uri="{FF2B5EF4-FFF2-40B4-BE49-F238E27FC236}">
                  <a16:creationId xmlns:a16="http://schemas.microsoft.com/office/drawing/2014/main" id="{926ECD9A-F0A1-6614-C53B-629EA357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55" y="1290918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33617</xdr:colOff>
      <xdr:row>0</xdr:row>
      <xdr:rowOff>112057</xdr:rowOff>
    </xdr:from>
    <xdr:to>
      <xdr:col>6</xdr:col>
      <xdr:colOff>907676</xdr:colOff>
      <xdr:row>3</xdr:row>
      <xdr:rowOff>33618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1F275D6-0103-2079-0B26-9868DE499BDC}"/>
            </a:ext>
          </a:extLst>
        </xdr:cNvPr>
        <xdr:cNvSpPr/>
      </xdr:nvSpPr>
      <xdr:spPr>
        <a:xfrm>
          <a:off x="2263588" y="112057"/>
          <a:ext cx="8292353" cy="493061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IN</a:t>
          </a:r>
          <a:r>
            <a:rPr lang="es-CO" sz="3200" b="1" baseline="0"/>
            <a:t> - OUT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4E6AF-6FCE-40F3-B939-EC8F1D1D6B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151840</xdr:colOff>
      <xdr:row>21</xdr:row>
      <xdr:rowOff>97492</xdr:rowOff>
    </xdr:from>
    <xdr:to>
      <xdr:col>0</xdr:col>
      <xdr:colOff>1980640</xdr:colOff>
      <xdr:row>26</xdr:row>
      <xdr:rowOff>86473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User Title 1">
              <a:extLst>
                <a:ext uri="{FF2B5EF4-FFF2-40B4-BE49-F238E27FC236}">
                  <a16:creationId xmlns:a16="http://schemas.microsoft.com/office/drawing/2014/main" id="{BA7D408F-0A84-FEC1-D3FC-97F5F1610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0" y="2954992"/>
              <a:ext cx="1828800" cy="944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135031</xdr:colOff>
      <xdr:row>9</xdr:row>
      <xdr:rowOff>136712</xdr:rowOff>
    </xdr:from>
    <xdr:to>
      <xdr:col>0</xdr:col>
      <xdr:colOff>1963831</xdr:colOff>
      <xdr:row>17</xdr:row>
      <xdr:rowOff>104028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nal 1">
              <a:extLst>
                <a:ext uri="{FF2B5EF4-FFF2-40B4-BE49-F238E27FC236}">
                  <a16:creationId xmlns:a16="http://schemas.microsoft.com/office/drawing/2014/main" id="{C0731322-F946-A3B8-CEAF-A670E4770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31" y="1279712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2566148</xdr:colOff>
      <xdr:row>0</xdr:row>
      <xdr:rowOff>112058</xdr:rowOff>
    </xdr:from>
    <xdr:to>
      <xdr:col>6</xdr:col>
      <xdr:colOff>414618</xdr:colOff>
      <xdr:row>3</xdr:row>
      <xdr:rowOff>11206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1F3E510-3BD4-40D1-9D61-D200C28A2A49}"/>
            </a:ext>
          </a:extLst>
        </xdr:cNvPr>
        <xdr:cNvSpPr/>
      </xdr:nvSpPr>
      <xdr:spPr>
        <a:xfrm>
          <a:off x="2566148" y="112058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</a:t>
          </a:r>
          <a:r>
            <a:rPr lang="es-CO" sz="3200" b="1" baseline="0"/>
            <a:t>OUT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128060</xdr:colOff>
      <xdr:row>0</xdr:row>
      <xdr:rowOff>123826</xdr:rowOff>
    </xdr:from>
    <xdr:to>
      <xdr:col>1</xdr:col>
      <xdr:colOff>855674</xdr:colOff>
      <xdr:row>4</xdr:row>
      <xdr:rowOff>91441</xdr:rowOff>
    </xdr:to>
    <xdr:pic>
      <xdr:nvPicPr>
        <xdr:cNvPr id="3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82AE2-F8AB-42BA-AA9A-69D68FB92C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038227" y="123826"/>
          <a:ext cx="739044" cy="723900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1286932</xdr:colOff>
      <xdr:row>3</xdr:row>
      <xdr:rowOff>154517</xdr:rowOff>
    </xdr:from>
    <xdr:to>
      <xdr:col>8</xdr:col>
      <xdr:colOff>931333</xdr:colOff>
      <xdr:row>8</xdr:row>
      <xdr:rowOff>55880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4">
              <a:extLst>
                <a:ext uri="{FF2B5EF4-FFF2-40B4-BE49-F238E27FC236}">
                  <a16:creationId xmlns:a16="http://schemas.microsoft.com/office/drawing/2014/main" id="{2F750F7E-5E81-7161-474D-0747B4E6A5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6015" y="726017"/>
              <a:ext cx="6100235" cy="6709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96310</xdr:colOff>
      <xdr:row>0</xdr:row>
      <xdr:rowOff>81492</xdr:rowOff>
    </xdr:from>
    <xdr:to>
      <xdr:col>8</xdr:col>
      <xdr:colOff>952314</xdr:colOff>
      <xdr:row>2</xdr:row>
      <xdr:rowOff>171140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4104A74-7CA9-4A5E-AEFD-D5D2D89342B2}"/>
            </a:ext>
          </a:extLst>
        </xdr:cNvPr>
        <xdr:cNvSpPr/>
      </xdr:nvSpPr>
      <xdr:spPr>
        <a:xfrm>
          <a:off x="3345393" y="81492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Solicitudes Ausencias</a:t>
          </a:r>
          <a:r>
            <a:rPr lang="es-CO" sz="3200" b="1" baseline="0"/>
            <a:t> Aprobadas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322590</xdr:colOff>
      <xdr:row>2</xdr:row>
      <xdr:rowOff>224118</xdr:rowOff>
    </xdr:from>
    <xdr:to>
      <xdr:col>1</xdr:col>
      <xdr:colOff>591531</xdr:colOff>
      <xdr:row>8</xdr:row>
      <xdr:rowOff>140612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7475C-68AF-4789-A454-178A1C2E5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322590" y="605118"/>
          <a:ext cx="1030941" cy="1006313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22</xdr:row>
      <xdr:rowOff>9805</xdr:rowOff>
    </xdr:from>
    <xdr:to>
      <xdr:col>1</xdr:col>
      <xdr:colOff>666751</xdr:colOff>
      <xdr:row>26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nal 2">
              <a:extLst>
                <a:ext uri="{FF2B5EF4-FFF2-40B4-BE49-F238E27FC236}">
                  <a16:creationId xmlns:a16="http://schemas.microsoft.com/office/drawing/2014/main" id="{8B3D4FEB-22B0-850D-6479-C1D2D76013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1" y="3593586"/>
              <a:ext cx="1333500" cy="84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113960</xdr:colOff>
      <xdr:row>15</xdr:row>
      <xdr:rowOff>94352</xdr:rowOff>
    </xdr:from>
    <xdr:to>
      <xdr:col>1</xdr:col>
      <xdr:colOff>675936</xdr:colOff>
      <xdr:row>21</xdr:row>
      <xdr:rowOff>113962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ango">
              <a:extLst>
                <a:ext uri="{FF2B5EF4-FFF2-40B4-BE49-F238E27FC236}">
                  <a16:creationId xmlns:a16="http://schemas.microsoft.com/office/drawing/2014/main" id="{81AAC192-1898-9CC9-BEF0-C389E71382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60" y="2638888"/>
              <a:ext cx="1344387" cy="1121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590411</xdr:colOff>
      <xdr:row>0</xdr:row>
      <xdr:rowOff>142876</xdr:rowOff>
    </xdr:from>
    <xdr:to>
      <xdr:col>9</xdr:col>
      <xdr:colOff>1605243</xdr:colOff>
      <xdr:row>2</xdr:row>
      <xdr:rowOff>232524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F658E40-7DFA-43D7-AC35-137B8E413CF8}"/>
            </a:ext>
          </a:extLst>
        </xdr:cNvPr>
        <xdr:cNvSpPr/>
      </xdr:nvSpPr>
      <xdr:spPr>
        <a:xfrm>
          <a:off x="2495411" y="142876"/>
          <a:ext cx="10111207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Tiempo Registrado</a:t>
          </a:r>
          <a:endParaRPr lang="es-CO" sz="3200" b="1" baseline="0"/>
        </a:p>
      </xdr:txBody>
    </xdr:sp>
    <xdr:clientData/>
  </xdr:twoCellAnchor>
  <xdr:twoCellAnchor editAs="oneCell">
    <xdr:from>
      <xdr:col>0</xdr:col>
      <xdr:colOff>83344</xdr:colOff>
      <xdr:row>27</xdr:row>
      <xdr:rowOff>50006</xdr:rowOff>
    </xdr:from>
    <xdr:to>
      <xdr:col>1</xdr:col>
      <xdr:colOff>678656</xdr:colOff>
      <xdr:row>34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User Title 2">
              <a:extLst>
                <a:ext uri="{FF2B5EF4-FFF2-40B4-BE49-F238E27FC236}">
                  <a16:creationId xmlns:a16="http://schemas.microsoft.com/office/drawing/2014/main" id="{62F6C8D3-66CB-ECD3-0770-EB5127881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344" y="4586287"/>
              <a:ext cx="1357312" cy="973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0</xdr:col>
      <xdr:colOff>1163266</xdr:colOff>
      <xdr:row>6</xdr:row>
      <xdr:rowOff>57315</xdr:rowOff>
    </xdr:to>
    <xdr:pic>
      <xdr:nvPicPr>
        <xdr:cNvPr id="2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43202A-A18B-4C1B-8A8A-187F40AD25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23825" y="0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1919967</xdr:colOff>
      <xdr:row>0</xdr:row>
      <xdr:rowOff>149678</xdr:rowOff>
    </xdr:from>
    <xdr:to>
      <xdr:col>5</xdr:col>
      <xdr:colOff>1047751</xdr:colOff>
      <xdr:row>6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3">
              <a:extLst>
                <a:ext uri="{FF2B5EF4-FFF2-40B4-BE49-F238E27FC236}">
                  <a16:creationId xmlns:a16="http://schemas.microsoft.com/office/drawing/2014/main" id="{EDABE34B-2151-8DD3-1171-068F001D0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4" y="149678"/>
              <a:ext cx="5455105" cy="938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117020</xdr:colOff>
      <xdr:row>12</xdr:row>
      <xdr:rowOff>2723</xdr:rowOff>
    </xdr:from>
    <xdr:to>
      <xdr:col>0</xdr:col>
      <xdr:colOff>2074000</xdr:colOff>
      <xdr:row>24</xdr:row>
      <xdr:rowOff>10886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M">
              <a:extLst>
                <a:ext uri="{FF2B5EF4-FFF2-40B4-BE49-F238E27FC236}">
                  <a16:creationId xmlns:a16="http://schemas.microsoft.com/office/drawing/2014/main" id="{2DB9C0AA-8746-AD8C-8169-69348DCE11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20" y="2098223"/>
              <a:ext cx="1951265" cy="2201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32.401857060184" missingItemsLimit="0" createdVersion="8" refreshedVersion="8" minRefreshableVersion="3" recordCount="787" xr:uid="{604AD726-949C-484C-9C72-1D8169890AE6}">
  <cacheSource type="worksheet">
    <worksheetSource name="User"/>
  </cacheSource>
  <cacheFields count="30">
    <cacheField name="User Code" numFmtId="0">
      <sharedItems count="787">
        <s v="MIE2025011024704"/>
        <s v="MIE2025011024703"/>
        <s v="MIE2025011024702"/>
        <s v="MIE2025011024688"/>
        <s v="MIE2025011024687"/>
        <s v="MIE2025011024686"/>
        <s v="MIE2025300924684"/>
        <s v="MIE2025300924683"/>
        <s v="MIE2025300924682"/>
        <s v="MIE2025300924681"/>
        <s v="MIE2025290924663"/>
        <s v="MIE2025290924662"/>
        <s v="MIE2025290924660"/>
        <s v="MIE2025290924659"/>
        <s v="MIE2025290924658"/>
        <s v="MIE2025290924657"/>
        <s v="MIE2025290924656"/>
        <s v="MIE2025290924655"/>
        <s v="MIE2025260924648"/>
        <s v="MIE2025260924647"/>
        <s v="MIE2025260924638"/>
        <s v="MIE2025260924636"/>
        <s v="MIE2025260924635"/>
        <s v="MIE2025260924634"/>
        <s v="MIE2025260924633"/>
        <s v="MIE2025260924632"/>
        <s v="MIE2025260924631"/>
        <s v="MIE2025250924628"/>
        <s v="MIE2025250924627"/>
        <s v="MIE2025250924626"/>
        <s v="MIE2025250924625"/>
        <s v="MIE2025250924624"/>
        <s v="MIE2025250924623"/>
        <s v="MIE2025250924622"/>
        <s v="MIE2025240924610"/>
        <s v="MIE2025240924609"/>
        <s v="MIE2025240924606"/>
        <s v="MIE2025240924605"/>
        <s v="MIE2025240924604"/>
        <s v="MIE2025240924603"/>
        <s v="MIE2025240924602"/>
        <s v="MIE2025240924601"/>
        <s v="MIE2025240924600"/>
        <s v="MIE2025240924599"/>
        <s v="MIE2025230924582"/>
        <s v="MIE2025230924581"/>
        <s v="MIE2025230924580"/>
        <s v="MIE2025230924576"/>
        <s v="MIE2025220924549"/>
        <s v="MIE2025220924548"/>
        <s v="MIE2025190924542"/>
        <s v="MIE2025190924532"/>
        <s v="MIE2025190924531"/>
        <s v="MIE2025190924530"/>
        <s v="MIE2025190924529"/>
        <s v="MIE2025190924527"/>
        <s v="MIE2025180924524"/>
        <s v="MIE2025180924520"/>
        <s v="MIE2025180924519"/>
        <s v="MIE2025180924518"/>
        <s v="MIE2025180924517"/>
        <s v="MIE2025180924516"/>
        <s v="MIE2025180924515"/>
        <s v="MIE2025180924514"/>
        <s v="MIE2025170924482"/>
        <s v="MIE2025170924481"/>
        <s v="MIE2025170924480"/>
        <s v="MIE2025160924471"/>
        <s v="MIE2025160924470"/>
        <s v="MIE2025160924469"/>
        <s v="MIE2025160924465"/>
        <s v="MIE2025150924462"/>
        <s v="MIE2025150924461"/>
        <s v="MIE2025150924439"/>
        <s v="MIE2025150924438"/>
        <s v="MIE2025150924437"/>
        <s v="MIE2025150924436"/>
        <s v="MIE2025150924435"/>
        <s v="MIE2025150924433"/>
        <s v="MIE2025120924424"/>
        <s v="MIE2025120924423"/>
        <s v="MIE2025120924422"/>
        <s v="MIE2025120924421"/>
        <s v="MIE2025120924419"/>
        <s v="MIE2025120924418"/>
        <s v="MIE2025120924417"/>
        <s v="MIE2025110924415"/>
        <s v="MIE2025110924413"/>
        <s v="MIE2025110924412"/>
        <s v="MIE2025110924411"/>
        <s v="MIE2025090924345"/>
        <s v="MIE2025090924343"/>
        <s v="MIE2025080924342"/>
        <s v="MIE2025080924341"/>
        <s v="MIE2025080924324"/>
        <s v="MIE2025080924323"/>
        <s v="MIE2025050924317"/>
        <s v="MIE2025050924303"/>
        <s v="MIE2025050924301"/>
        <s v="MIE2025050924300"/>
        <s v="MIE2025040924299"/>
        <s v="MIE2025040924298"/>
        <s v="MIE2025040924297"/>
        <s v="MIE2025040924295"/>
        <s v="MIE2025040924294"/>
        <s v="MIE2025040924292"/>
        <s v="MIE2025030924291"/>
        <s v="MIE2025030924287"/>
        <s v="MIE2025020924279"/>
        <s v="MIE2025020924278"/>
        <s v="MIE2025020924277"/>
        <s v="MIE2025020924275"/>
        <s v="MIE2025020924271"/>
        <s v="MIE2025020924270"/>
        <s v="MIE2025020924269"/>
        <s v="MIE2025020924268"/>
        <s v="MIE2025010924262"/>
        <s v="MIE2025010924261"/>
        <s v="MIE2025010924258"/>
        <s v="MIE2025010924257"/>
        <s v="MIE2025010924256"/>
        <s v="MIE2025010924255"/>
        <s v="MIE2025290824240"/>
        <s v="MIE2025280824236"/>
        <s v="MIE2025280824235"/>
        <s v="MIE2025280824234"/>
        <s v="MIE2025280824233"/>
        <s v="MIE2025280824231"/>
        <s v="MIE2025270824216"/>
        <s v="MIE2025270824215"/>
        <s v="MIE2025270824214"/>
        <s v="MIE2025270824213"/>
        <s v="MIE2025260824199"/>
        <s v="MIE2025260824197"/>
        <s v="MIE2025260824195"/>
        <s v="MIE2025260824194"/>
        <s v="MIE2025260824193"/>
        <s v="MIE2025260824192"/>
        <s v="MIE2025260824190"/>
        <s v="MIE2025260824189"/>
        <s v="MIE2025250824179"/>
        <s v="MIE2025250824178"/>
        <s v="MIE2025250824177"/>
        <s v="MIE2025230824174"/>
        <s v="MIE2025230824173"/>
        <s v="MIE2025230824172"/>
        <s v="MIE2025230824170"/>
        <s v="MIE2025220824164"/>
        <s v="MIE2025220824162"/>
        <s v="MIE2025210824155"/>
        <s v="MIE2025200824132"/>
        <s v="MIE2025190824126"/>
        <s v="MIE2025190824125"/>
        <s v="MIE2025190824124"/>
        <s v="MIE2025190824123"/>
        <s v="MIE2025140824085"/>
        <s v="MIE2025140824082"/>
        <s v="MIE2025140824081"/>
        <s v="MIE2025140824080"/>
        <s v="MIE2025130824074"/>
        <s v="MIE2025130824072"/>
        <s v="MIE2025130824071"/>
        <s v="MIE2025130824049"/>
        <s v="MIE2025130824048"/>
        <s v="MIE2025120824042"/>
        <s v="MIE2025120824041"/>
        <s v="MIE2025120824040"/>
        <s v="MIE2025120824037"/>
        <s v="MIE2025110824006"/>
        <s v="MIE2025110824004"/>
        <s v="MIE2025080823988"/>
        <s v="MIE2025080823987"/>
        <s v="MIE2025080823978"/>
        <s v="MIE2025080823976"/>
        <s v="MIE2025070823967"/>
        <s v="MIE2025060823966"/>
        <s v="MIE2025060823965"/>
        <s v="MIE2025060823936"/>
        <s v="MIE2025060823935"/>
        <s v="MIE2025060823934"/>
        <s v="MIE2025060823932"/>
        <s v="MIE2025050823918"/>
        <s v="MIE2025050823917"/>
        <s v="MIE2025050823914"/>
        <s v="MIE2025050823913"/>
        <s v="MIE2025040823906"/>
        <s v="MIE2025040823901"/>
        <s v="MIE2025040823888"/>
        <s v="MIE2025040823882"/>
        <s v="MIE2025040823880"/>
        <s v="MIE2025040823879"/>
        <s v="MIE2025300723875"/>
        <s v="MIE2025300723874"/>
        <s v="MIE2025300723873"/>
        <s v="MIE2025300723872"/>
        <s v="MIE2025290723863"/>
        <s v="MIE2025290723861"/>
        <s v="MIE2025290723860"/>
        <s v="MIE2025290723858"/>
        <s v="MIE2025280723853"/>
        <s v="MIE2025280723851"/>
        <s v="MIE2025280723837"/>
        <s v="MIE2025260723832"/>
        <s v="MIE2025250723830"/>
        <s v="MIE2025250723827"/>
        <s v="MIE2025230723820"/>
        <s v="MIE2025220723798"/>
        <s v="MIE2025210723786"/>
        <s v="MIE2025210723785"/>
        <s v="MIE2025210723784"/>
        <s v="MIE2025210723768"/>
        <s v="MIE2025180723747"/>
        <s v="MIE2025180723742"/>
        <s v="MIE2025170723740"/>
        <s v="MIE2025170723737"/>
        <s v="MIE2025170723736"/>
        <s v="MIE2025160723716"/>
        <s v="MIE2025160723715"/>
        <s v="MIE2025160723714"/>
        <s v="MIE2025160723713"/>
        <s v="MIE2025160723712"/>
        <s v="MIE2025160723711"/>
        <s v="MIE2025150723686"/>
        <s v="MIE2025150723685"/>
        <s v="MIE2025140723670"/>
        <s v="MIE2025140723669"/>
        <s v="MIE2025140723666"/>
        <s v="MIE2025140723665"/>
        <s v="MIE2025110723646"/>
        <s v="MIE2025110723645"/>
        <s v="MIE2025090723628"/>
        <s v="MIE2025080723621"/>
        <s v="MIE2025080723620"/>
        <s v="MIE2025070723615"/>
        <s v="MIE2025050723611"/>
        <s v="MIE2025020723537"/>
        <s v="MIE2025020723536"/>
        <s v="MIE2025020723534"/>
        <s v="MIE2025020723533"/>
        <s v="MIE2025020723531"/>
        <s v="MIE2025020723529"/>
        <s v="MIE2025010723525"/>
        <s v="MIE2025010723522"/>
        <s v="MIE2025280623512"/>
        <s v="MIE2025270623507"/>
        <s v="MIE2025260623504"/>
        <s v="MIE2025250623487"/>
        <s v="MIE2025250623486"/>
        <s v="MIE2025250623485"/>
        <s v="MIE2025250623483"/>
        <s v="MIE2025240623482"/>
        <s v="MIE2025200623442"/>
        <s v="MIE2025200623429"/>
        <s v="MIE2025190623428"/>
        <s v="MIE2025190623427"/>
        <s v="MIE2025190623425"/>
        <s v="MIE2025190623424"/>
        <s v="MIE2025180623416"/>
        <s v="MIE2025170623404"/>
        <s v="MIE2025170623403"/>
        <s v="MIE2025170623401"/>
        <s v="MIE2025170623399"/>
        <s v="MIE2025160623397"/>
        <s v="MIE2025160623386"/>
        <s v="MIE2025160623380"/>
        <s v="MIE2025160623379"/>
        <s v="MIE2025120623369"/>
        <s v="MIE2025110623357"/>
        <s v="MIE2025100623348"/>
        <s v="MIE2025100623347"/>
        <s v="MIE2025090623336"/>
        <s v="MIE2025090623334"/>
        <s v="MIE2025090623333"/>
        <s v="MIE2025090623326"/>
        <s v="MIE2025040623292"/>
        <s v="MIE2025030623277"/>
        <s v="MIE2025030623274"/>
        <s v="MIE2025310523260"/>
        <s v="MIE2025310523255"/>
        <s v="MIE2025300523238"/>
        <s v="MIE2025290523235"/>
        <s v="MIE2025290523231"/>
        <s v="MIE2025230523198"/>
        <s v="MIE2025230523197"/>
        <s v="MIE2025230523196"/>
        <s v="MIE2025210523153"/>
        <s v="MIE2025200523150"/>
        <s v="MIE2025200523131"/>
        <s v="MIE2025160523073"/>
        <s v="MIE2025150523070"/>
        <s v="MIE2025150523068"/>
        <s v="MIE2025150523067"/>
        <s v="MIE2025150523066"/>
        <s v="MIE2025150523064"/>
        <s v="MIE2025140523051"/>
        <s v="MIE2025140523046"/>
        <s v="MIE2025140523044"/>
        <s v="MIE2025140523038"/>
        <s v="MIE2025130523033"/>
        <s v="MIE2025130523032"/>
        <s v="MIE2025130523030"/>
        <s v="MIE2025130523019"/>
        <s v="MIE2025130523017"/>
        <s v="MIE2025130523016"/>
        <s v="MIE2025120523012"/>
        <s v="MIE2025120523002"/>
        <s v="MIE2025090522999"/>
        <s v="MIE2025090522998"/>
        <s v="MIE2025090522995"/>
        <s v="MIE2025090522994"/>
        <s v="MIE2025090522993"/>
        <s v="MIE2025080522988"/>
        <s v="MIE2025080522986"/>
        <s v="MIE2025080522984"/>
        <s v="MIE2025070522970"/>
        <s v="MIE2025060522958"/>
        <s v="MIE2025060522957"/>
        <s v="MIE2025060522955"/>
        <s v="MIE2025060522952"/>
        <s v="MIE2025050522937"/>
        <s v="MIE2025010522916"/>
        <s v="MIE2025010522915"/>
        <s v="MIE2025010522912"/>
        <s v="MIE2025300422909"/>
        <s v="MIE2025300422908"/>
        <s v="MIE2025300422823"/>
        <s v="MIE2025290422820"/>
        <s v="MIE2025290422819"/>
        <s v="MIE2025280422782"/>
        <s v="MIE2025280422771"/>
        <s v="MIE2025250422731"/>
        <s v="MIE2025240422685"/>
        <s v="MIE2025230422681"/>
        <s v="MIE2025230422657"/>
        <s v="MIE2025210422561"/>
        <s v="MIE2025160422369"/>
        <s v="MIE2025140422288"/>
        <s v="MIE2025140422286"/>
        <s v="MIE2025110422252"/>
        <s v="MIE2025100422223"/>
        <s v="MIE2025090422199"/>
        <s v="MIE2025080422194"/>
        <s v="MIE2025080422179"/>
        <s v="MIE2025070422173"/>
        <s v="MIE2025070422165"/>
        <s v="MIE2025030422144"/>
        <s v="MIE2025030422143"/>
        <s v="MIE2025030422101"/>
        <s v="MIE2025020422053"/>
        <s v="MIE2025020422051"/>
        <s v="MIE2025010421897"/>
        <s v="MIE2025270321861"/>
        <s v="MIE2025270321860"/>
        <s v="MIE2025260321853"/>
        <s v="MIE2025250321843"/>
        <s v="MIE2025200321786"/>
        <s v="MIE2025200321785"/>
        <s v="MIE2025200321759"/>
        <s v="MIE2025200321758"/>
        <s v="MIE2025190321752"/>
        <s v="MIE2025170321739"/>
        <s v="MIE2025170321693"/>
        <s v="MIE2025140321682"/>
        <s v="MIE2025120321625"/>
        <s v="MIE2025100321492"/>
        <s v="MIE2025080321470"/>
        <s v="MIE2025070321447"/>
        <s v="MIE2025060321443"/>
        <s v="MIE2025050321272"/>
        <s v="MIE2025050321271"/>
        <s v="MIE2025050321269"/>
        <s v="MIE2025050321183"/>
        <s v="MIE2025040321169"/>
        <s v="MIE2025040321168"/>
        <s v="MIE2025040321167"/>
        <s v="MIE2025040321166"/>
        <s v="MIE2025030321158"/>
        <s v="MIE2025030321156"/>
        <s v="MIE2025280221142"/>
        <s v="MIE2025250221083"/>
        <s v="MIE2025250221082"/>
        <s v="MIE2025250221078"/>
        <s v="MIE2025250221077"/>
        <s v="MIE2025250221076"/>
        <s v="MIE2025240221075"/>
        <s v="MIE2025240221074"/>
        <s v="MIE2025240221029"/>
        <s v="MIE2025240221028"/>
        <s v="MIE2025200221003"/>
        <s v="MIE2025200221002"/>
        <s v="MIE2025190220998"/>
        <s v="MIE2025190220997"/>
        <s v="MIE2025180220968"/>
        <s v="MIE2025110220858"/>
        <s v="MIE2025110220852"/>
        <s v="MIE2025110220851"/>
        <s v="MIE2025100220792"/>
        <s v="MIE2025070220787"/>
        <s v="MIE2025070220785"/>
        <s v="MIE2025060220749"/>
        <s v="MIE2025040220729"/>
        <s v="MIE2025040220725"/>
        <s v="MIE2025010220709"/>
        <s v="MIE2025310120708"/>
        <s v="MIE2025310120681"/>
        <s v="MIE2025300120675"/>
        <s v="MIE2025300120674"/>
        <s v="MIE2025300120673"/>
        <s v="MIE2025300120672"/>
        <s v="MIE2025300120670"/>
        <s v="MIE2025300120668"/>
        <s v="MIE2025300120666"/>
        <s v="MIE2025300120665"/>
        <s v="MIE2025300120664"/>
        <s v="MIE2025280120639"/>
        <s v="MIE2025270120620"/>
        <s v="MIE2025240120585"/>
        <s v="MIE2025240120582"/>
        <s v="MIE2025200120505"/>
        <s v="MIE2025200120415"/>
        <s v="MIE2025170120390"/>
        <s v="MIE2025160120385"/>
        <s v="MIE2025140120269"/>
        <s v="MIE2025140120268"/>
        <s v="MIE2025140120262"/>
        <s v="MIE2025140120261"/>
        <s v="MIE2025080120209"/>
        <s v="MIE2025080120206"/>
        <s v="MIE2025030120171"/>
        <s v="MIE2025030120170"/>
        <s v="MIE2024311220147"/>
        <s v="MIE2024301220127"/>
        <s v="MIE2024271220125"/>
        <s v="MIE2024271220123"/>
        <s v="MIE2024261220095"/>
        <s v="MIE2024231220068"/>
        <s v="MIE2024201220027"/>
        <s v="MIE2024171219988"/>
        <s v="MIE2024171219983"/>
        <s v="MIE2024161219961"/>
        <s v="MIE2024161219960"/>
        <s v="MIE2024161219956"/>
        <s v="MIE2024161219954"/>
        <s v="MIE2024131219936"/>
        <s v="MIE2024121219907"/>
        <s v="MIE2024121219906"/>
        <s v="MIE2024121219903"/>
        <s v="MIE2024121219901"/>
        <s v="MIE2024111219886"/>
        <s v="MIE2024111219883"/>
        <s v="MIE2024101219138"/>
        <s v="MIE2024101219134"/>
        <s v="MIE2024101219131"/>
        <s v="MIE2024101219116"/>
        <s v="MIE2024101219108"/>
        <s v="MIE2024101219095"/>
        <s v="MIE2024101219088"/>
        <s v="MIE2024101219083"/>
        <s v="MIE2024101219080"/>
        <s v="MIE2024101219074"/>
        <s v="MIE2024101219070"/>
        <s v="MIE2024101219068"/>
        <s v="MIE2024101218932"/>
        <s v="MIE2024061218604"/>
        <s v="MIE2024061218601"/>
        <s v="MIE2024061218597"/>
        <s v="MIE2024051218577"/>
        <s v="MIE2024041218569"/>
        <s v="MIE2024041218564"/>
        <s v="MIE2024021218524"/>
        <s v="MIE2024021218523"/>
        <s v="MIE2024021218521"/>
        <s v="MIE2024021218518"/>
        <s v="MIE2024291118489"/>
        <s v="MIE2024291118486"/>
        <s v="MIE2024291118485"/>
        <s v="MIE2024291118482"/>
        <s v="MIE2024261118433"/>
        <s v="MIE2024261118432"/>
        <s v="MIE2024261118431"/>
        <s v="MIE2024261118426"/>
        <s v="MIE2024261118424"/>
        <s v="MIE2024261118422"/>
        <s v="MIE2024261118417"/>
        <s v="MIE2024261118415"/>
        <s v="MIE2024251118397"/>
        <s v="MIE2024221118350"/>
        <s v="MIE2024221118347"/>
        <s v="MIE2024211118332"/>
        <s v="MIE2024211118330"/>
        <s v="MIE2024191118270"/>
        <s v="MIE2024191118269"/>
        <s v="MIE2024181118255"/>
        <s v="MIE2024181118248"/>
        <s v="MIE2024151118235"/>
        <s v="MIE2024141118225"/>
        <s v="MIE2024131118196"/>
        <s v="MIE2024121118192"/>
        <s v="MIE2024091118168"/>
        <s v="MIE2024091118166"/>
        <s v="MIE2024091118165"/>
        <s v="MIE2024081118164"/>
        <s v="MIE2024081118163"/>
        <s v="MIE2024051118044"/>
        <s v="MIE2024301017984"/>
        <s v="MIE2024291017973"/>
        <s v="MIE2024291017969"/>
        <s v="MIE2024241017945"/>
        <s v="MIE2024221017907"/>
        <s v="MIE2024191017889"/>
        <s v="MIE2024151017856"/>
        <s v="MIE2024111017822"/>
        <s v="MIE2024111017819"/>
        <s v="MIE2024111017815"/>
        <s v="MIE2024101017805"/>
        <s v="MIE2024101017804"/>
        <s v="MIE2024091017792"/>
        <s v="MIE2024091017791"/>
        <s v="MIE2024081017763"/>
        <s v="MIE2024071017751"/>
        <s v="MIE2024041017733"/>
        <s v="MIE2024031017729"/>
        <s v="MIE2024031017728"/>
        <s v="MIE2024300917707"/>
        <s v="MIE2024270917696"/>
        <s v="MIE2024240917672"/>
        <s v="MIE2024190917637"/>
        <s v="MIE2024190917634"/>
        <s v="MIE2024160917603"/>
        <s v="MIE2024130917595"/>
        <s v="MIE2024120917590"/>
        <s v="MIE2024110917585"/>
        <s v="MIE2024060917518"/>
        <s v="MIE2024050917517"/>
        <s v="MIE2024300817480"/>
        <s v="MIE2024200817214"/>
        <s v="MIE2024200817211"/>
        <s v="MIE2024200817207"/>
        <s v="MIE2024200817199"/>
        <s v="MIE2024200817198"/>
        <s v="MIE2024200817196"/>
        <s v="MIE2024160817165"/>
        <s v="MIE2024150817164"/>
        <s v="MIE2024150817163"/>
        <s v="MIE2024140817132"/>
        <s v="MIE2024080817061"/>
        <s v="MIE2024050817015"/>
        <s v="MIE2024020816985"/>
        <s v="MIE2024300716932"/>
        <s v="MIE2024250716878"/>
        <s v="MIE2024250716873"/>
        <s v="MIE2024240716853"/>
        <s v="MIE2024240716850"/>
        <s v="MIE2024190716730"/>
        <s v="MIE2024190716719"/>
        <s v="MIE2024160716534"/>
        <s v="MIE2024110716460"/>
        <s v="MIE2024110716459"/>
        <s v="MIE2024090716440"/>
        <s v="MIE2024090716432"/>
        <s v="MIE2024030716322"/>
        <s v="MIE2024280616255"/>
        <s v="MIE2024280616254"/>
        <s v="MIE2024260616245"/>
        <s v="MIE2024240616182"/>
        <s v="MIE2024240616179"/>
        <s v="MIE2024210616175"/>
        <s v="MIE2024170616132"/>
        <s v="MIE2024170616131"/>
        <s v="MIE2024170616130"/>
        <s v="MIE2024140616115"/>
        <s v="MIE2024140616095"/>
        <s v="MIE2024130616089"/>
        <s v="MIE2024130616088"/>
        <s v="MIE2024110616054"/>
        <s v="MIE2024040615953"/>
        <s v="MIE2024300515939"/>
        <s v="MIE2024300515933"/>
        <s v="MIE2024270515865"/>
        <s v="MIE2024170515762"/>
        <s v="MIE2024150515741"/>
        <s v="MIE2024140515734"/>
        <s v="MIE2024140515729"/>
        <s v="MIE2024300415359"/>
        <s v="MIE2024300415325"/>
        <s v="MIE2024290415306"/>
        <s v="MIE2024260415267"/>
        <s v="MIE2024260415266"/>
        <s v="MIE2024260415265"/>
        <s v="MIE2024230415228"/>
        <s v="MIE2024230415224"/>
        <s v="MIE2024200415193"/>
        <s v="MIE2024190415192"/>
        <s v="MIE2024190415138"/>
        <s v="MIE2024180415130"/>
        <s v="MIE2024180415125"/>
        <s v="MIE2024180415122"/>
        <s v="MIE2024170415097"/>
        <s v="MIE2024170415095"/>
        <s v="MIE2024160415085"/>
        <s v="MIE2024160415082"/>
        <s v="MIE2024160415077"/>
        <s v="MIE2024120415033"/>
        <s v="MIE2024090414932"/>
        <s v="MIE2024030414878"/>
        <s v="MIE2024220314775"/>
        <s v="MIE2024220314772"/>
        <s v="MIE2024180314714"/>
        <s v="MIE2024140314681"/>
        <s v="MIE2024110314651"/>
        <s v="MIE2024080314626"/>
        <s v="MIE2024050314583"/>
        <s v="MIE2024010314548"/>
        <s v="MIE2024010314547"/>
        <s v="MIE2024280214535"/>
        <s v="MIE2024260214498"/>
        <s v="MIE2024190214460"/>
        <s v="MIE2024190214438"/>
        <s v="MIE2024190214437"/>
        <s v="MIE2024160214435"/>
        <s v="MIE2024090214347"/>
        <s v="MIE2024090214319"/>
        <s v="MIE2024070214267"/>
        <s v="MIE2024270114173"/>
        <s v="MIE2024180114062"/>
        <s v="MIE2024180114057"/>
        <s v="MIE2024170114040"/>
        <s v="MIE2024160114036"/>
        <s v="MIE2023181213833"/>
        <s v="MIE2023131213784"/>
        <s v="MIE2023131213779"/>
        <s v="MIE2023011213611"/>
        <s v="MIE2023281113573"/>
        <s v="MIE2023211113495"/>
        <s v="MIE2023211113493"/>
        <s v="MIE2023211113488"/>
        <s v="MIE2023211113483"/>
        <s v="MIE2023151113403"/>
        <s v="MIE2023151113398"/>
        <s v="MIE2023101113280"/>
        <s v="MIE2023081113265"/>
        <s v="MIE2023081113264"/>
        <s v="MIE2023081113262"/>
        <s v="MIE2023241013053"/>
        <s v="MIE2023171012961"/>
        <s v="MIE2023171012957"/>
        <s v="MIE2023131012922"/>
        <s v="MIE2023121012913"/>
        <s v="MIE2023051012804"/>
        <s v="MIE2023031012780"/>
        <s v="MIE2023031012776"/>
        <s v="MIE2023021012749"/>
        <s v="MIE2023260912705"/>
        <s v="MIE2023190912621"/>
        <s v="MIE2023150912590"/>
        <s v="MIE2023120912534"/>
        <s v="MIE2023110912508"/>
        <s v="MIE2023040912449"/>
        <s v="MIE2023250812380"/>
        <s v="MIE2023240812361"/>
        <s v="MIE2023230812359"/>
        <s v="MIE2023160812260"/>
        <s v="MIE2023140812248"/>
        <s v="MIE2023140812242"/>
        <s v="MIE2023080812179"/>
        <s v="MIE2023080812175"/>
        <s v="MIE2023080812173"/>
        <s v="MIE2023080812170"/>
        <s v="MIE2023010812102"/>
        <s v="MIE2023240712034"/>
        <s v="MIE2023240712016"/>
        <s v="MIE2023120711871"/>
        <s v="MIE2023070711843"/>
        <s v="MIE2023050711825"/>
        <s v="MIE2023280611725"/>
        <s v="MIE2023270611723"/>
        <s v="MIE2023260611718"/>
        <s v="MIE2023140611614"/>
        <s v="MIE2023050611532"/>
        <s v="MIE2023010611503"/>
        <s v="MIE2023250511409"/>
        <s v="MIE2023240511393"/>
        <s v="MIE2023240511395"/>
        <s v="MIE2023180511342"/>
        <s v="MIE2023090511248"/>
        <s v="MIE2023090511244"/>
        <s v="MIE2023090511243"/>
        <s v="MIE2023040511224"/>
        <s v="MIE2023180411030"/>
        <s v="MIE2023180411020"/>
        <s v="MIE2023130410985"/>
        <s v="MIE2023050410909"/>
        <s v="MIE2023050410910"/>
        <s v="MIE2023050410912"/>
        <s v="MIE2023030410899"/>
        <s v="MIE2023310310868"/>
        <s v="MIE2023280310782"/>
        <s v="MIE2023280310773"/>
        <s v="MIE2023240310731"/>
        <s v="MIE2023240310727"/>
        <s v="MIE2023160310634"/>
        <s v="MIE2023150310619"/>
        <s v="MIE2023140310607"/>
        <s v="MIE2023110310581"/>
        <s v="MIE2023100310545"/>
        <s v="MIE2023010310495"/>
        <s v="MIE2023280210479"/>
        <s v="MIE2023270210457"/>
        <s v="MIE2023220210389"/>
        <s v="MIE2023220210386"/>
        <s v="MIE2023160210341"/>
        <s v="MIE2023130210308"/>
        <s v="MIE2023080210282"/>
        <s v="MIE2023070210259"/>
        <s v="MIE2023060210235"/>
        <s v="MIE2023060210233"/>
        <s v="MIE2023060210223"/>
        <s v="MIE2023230110113"/>
        <s v="MIE2023230110110"/>
        <s v="MIE2023230110107"/>
        <s v="MIE2023230110109"/>
        <s v="MIE2023230110105"/>
        <s v="MIE2023230110095"/>
        <s v="MIE2023230110094"/>
        <s v="MIE2023170110022"/>
        <s v="MIE202311019963"/>
        <s v="MIE202311019949"/>
        <s v="MIE202302019869"/>
        <s v="MIE202302019866"/>
        <s v="MIE202216129751"/>
        <s v="MIE202216129742"/>
        <s v="MIE202216129718"/>
        <s v="MIE202216129697"/>
        <s v="MIE202216129695"/>
        <s v="MIE202213129652"/>
        <s v="MIE202225119542"/>
        <s v="MIE202225119541"/>
        <s v="MIE202224119524"/>
        <s v="MIE202221119469"/>
        <s v="MIE202221119467"/>
        <s v="MIE202218119456"/>
        <s v="MIE202203119293"/>
        <s v="MIE202226109242"/>
        <s v="MIE202224109223"/>
        <s v="MIE202224109224"/>
        <s v="MIE202214109052"/>
        <s v="MIE202214109053"/>
        <s v="MIE202214109047"/>
        <s v="MIE202214109041"/>
        <s v="MIE202214109039"/>
        <s v="MIE202214109035"/>
        <s v="MIE202214109028"/>
        <s v="MIE202214109022"/>
        <s v="MIE202214109002"/>
        <s v="MIE202214109003"/>
        <s v="MIE202214108990"/>
        <s v="MIE202214108987"/>
        <s v="MIE202215098555"/>
        <s v="MIE202208098447"/>
        <s v="MIE202205098406"/>
        <s v="MIE202209088023"/>
        <s v="MIE202211077606"/>
        <s v="MIE202215067227"/>
        <s v="MIE202215067206"/>
        <s v="MIE202213067120"/>
        <s v="MIE202209067083"/>
        <s v="MIE202209056563"/>
        <s v="MIE202215036032"/>
        <s v="MIE202220015425"/>
        <s v="MIE202220015416"/>
        <s v="MIE202217015191"/>
        <s v="MIE202129124820"/>
        <s v="MIE202129124803"/>
        <s v="MIE202101114113"/>
        <s v="MIE202102072961"/>
        <s v="MIE202102072603"/>
        <s v="MIE202102072526"/>
        <s v="MIE202102072510"/>
        <s v="MIE202102072456"/>
        <s v="MIE202102072184"/>
        <s v="MIE202102072174"/>
        <s v="MIE202102072091"/>
        <s v="MIE202102072059"/>
        <s v="MIE202102072037"/>
        <s v="MIE202102072033"/>
        <s v="MIE202102072031"/>
        <s v="MIE202102072020"/>
      </sharedItems>
    </cacheField>
    <cacheField name="Cedula" numFmtId="0">
      <sharedItems containsSemiMixedTypes="0" containsString="0" containsNumber="1" containsInteger="1" minValue="458011" maxValue="1247258189" count="785">
        <n v="1118861112"/>
        <n v="1004802132"/>
        <n v="91506568"/>
        <n v="1192814502"/>
        <n v="1015436070"/>
        <n v="1000623211"/>
        <n v="1006171965"/>
        <n v="1059445041"/>
        <n v="14295413"/>
        <n v="1003864463"/>
        <n v="1032478315"/>
        <n v="1066601689"/>
        <n v="1047338634"/>
        <n v="1006779966"/>
        <n v="1014736377"/>
        <n v="1033676046"/>
        <n v="1007524225"/>
        <n v="27591752"/>
        <n v="1121918882"/>
        <n v="1004462908"/>
        <n v="1076663662"/>
        <n v="1084228019"/>
        <n v="1152692677"/>
        <n v="1004802647"/>
        <n v="1192737802"/>
        <n v="1033747728"/>
        <n v="1006086882"/>
        <n v="1038137449"/>
        <n v="1121529956"/>
        <n v="1000895819"/>
        <n v="1144154850"/>
        <n v="57299540"/>
        <n v="1103110224"/>
        <n v="1065629499"/>
        <n v="33378360"/>
        <n v="1002692039"/>
        <n v="1014201635"/>
        <n v="1003556232"/>
        <n v="1000590202"/>
        <n v="1016712485"/>
        <n v="1033701526"/>
        <n v="1016045934"/>
        <n v="1149453067"/>
        <n v="1040369157"/>
        <n v="1000383321"/>
        <n v="1053857982"/>
        <n v="1014283059"/>
        <n v="1036936048"/>
        <n v="1235046079"/>
        <n v="1002026473"/>
        <n v="1019842299"/>
        <n v="1022326987"/>
        <n v="1012421464"/>
        <n v="1073630201"/>
        <n v="1121146180"/>
        <n v="1024522634"/>
        <n v="94064978"/>
        <n v="1007770512"/>
        <n v="1080426828"/>
        <n v="1082879541"/>
        <n v="1024484785"/>
        <n v="1143927103"/>
        <n v="43277411"/>
        <n v="1143861667"/>
        <n v="1018437490"/>
        <n v="14326390"/>
        <n v="1000792675"/>
        <n v="1010069595"/>
        <n v="1193094485"/>
        <n v="1007435513"/>
        <n v="29104446"/>
        <n v="1010174065"/>
        <n v="1192779661"/>
        <n v="1011322455"/>
        <n v="1073702161"/>
        <n v="1110174455"/>
        <n v="1073507949"/>
        <n v="1034276928"/>
        <n v="1073177298"/>
        <n v="1030570361"/>
        <n v="1234098740"/>
        <n v="1015400134"/>
        <n v="1020392354"/>
        <n v="1094916885"/>
        <n v="1007863873"/>
        <n v="1001968519"/>
        <n v="1118822072"/>
        <n v="1018450655"/>
        <n v="853486"/>
        <n v="1092911696"/>
        <n v="1037591762"/>
        <n v="1007101471"/>
        <n v="1103214185"/>
        <n v="1000338758"/>
        <n v="1216728071"/>
        <n v="80111984"/>
        <n v="1133659472"/>
        <n v="1088243394"/>
        <n v="1020832728"/>
        <n v="1002604455"/>
        <n v="1007836391"/>
        <n v="1121880482"/>
        <n v="1143390066"/>
        <n v="1044921225"/>
        <n v="1012916446"/>
        <n v="1031129397"/>
        <n v="1110565082"/>
        <n v="1000455224"/>
        <n v="1045078433"/>
        <n v="1026302873"/>
        <n v="1005605876"/>
        <n v="1014977768"/>
        <n v="1019063645"/>
        <n v="1019076200"/>
        <n v="80207682"/>
        <n v="1032677203"/>
        <n v="1031172684"/>
        <n v="67025484"/>
        <n v="1073236431"/>
        <n v="1000049649"/>
        <n v="1121942644"/>
        <n v="1108558050"/>
        <n v="1144036423"/>
        <n v="1272197"/>
        <n v="1055753274"/>
        <n v="5475167"/>
        <n v="1005038075"/>
        <n v="1007718335"/>
        <n v="1004820099"/>
        <n v="1090460442"/>
        <n v="1090389603"/>
        <n v="1151966732"/>
        <n v="1978108"/>
        <n v="1003434518"/>
        <n v="1007673005"/>
        <n v="1070592191"/>
        <n v="1024533066"/>
        <n v="1006697840"/>
        <n v="1012322448"/>
        <n v="1004135389"/>
        <n v="1006123816"/>
        <n v="1070611092"/>
        <n v="1014265336"/>
        <n v="1143154245"/>
        <n v="1122511478"/>
        <n v="65831964"/>
        <n v="53132535"/>
        <n v="1019108572"/>
        <n v="1002808079"/>
        <n v="1004377214"/>
        <n v="1098757324"/>
        <n v="1193124196"/>
        <n v="1030621642"/>
        <n v="1062286489"/>
        <n v="1152706921"/>
        <n v="1020451741"/>
        <n v="1070622565"/>
        <n v="1005325833"/>
        <n v="1014183294"/>
        <n v="52733073"/>
        <n v="1048851423"/>
        <n v="1019112390"/>
        <n v="1002256149"/>
        <n v="1098764515"/>
        <n v="1016002196"/>
        <n v="1143465778"/>
        <n v="1101819379"/>
        <n v="1013264950"/>
        <n v="1085322658"/>
        <n v="1109185311"/>
        <n v="6446676"/>
        <n v="71365397"/>
        <n v="1117012868"/>
        <n v="1095793878"/>
        <n v="1144206659"/>
        <n v="1065654988"/>
        <n v="1010067887"/>
        <n v="1148147026"/>
        <n v="1043634346"/>
        <n v="1085952094"/>
        <n v="1059917118"/>
        <n v="1022416614"/>
        <n v="1019034453"/>
        <n v="1007528414"/>
        <n v="1049794955"/>
        <n v="1014237208"/>
        <n v="1000969579"/>
        <n v="1144138947"/>
        <n v="1002594109"/>
        <n v="1129524033"/>
        <n v="1118819718"/>
        <n v="1010005470"/>
        <n v="1024558301"/>
        <n v="1077721475"/>
        <n v="1070946895"/>
        <n v="1032477518"/>
        <n v="1065908641"/>
        <n v="1121823687"/>
        <n v="1014225687"/>
        <n v="1111262275"/>
        <n v="1067937961"/>
        <n v="1102354961"/>
        <n v="1118561069"/>
        <n v="1022947634"/>
        <n v="1013618827"/>
        <n v="1002576450"/>
        <n v="1020454854"/>
        <n v="5118532"/>
        <n v="1037503586"/>
        <n v="1193591145"/>
        <n v="1104991473"/>
        <n v="1023023536"/>
        <n v="78056734"/>
        <n v="1047219903"/>
        <n v="1100630467"/>
        <n v="1042472144"/>
        <n v="1033800736"/>
        <n v="1120382045"/>
        <n v="1055246864"/>
        <n v="1054548161"/>
        <n v="1022348181"/>
        <n v="1233498162"/>
        <n v="1143957145"/>
        <n v="1049018663"/>
        <n v="22598450"/>
        <n v="1017180193"/>
        <n v="1012407056"/>
        <n v="1000002020"/>
        <n v="1023980482"/>
        <n v="1001919797"/>
        <n v="1118800705"/>
        <n v="1002133148"/>
        <n v="1073722748"/>
        <n v="16234164"/>
        <n v="1033818591"/>
        <n v="1004279665"/>
        <n v="80896658"/>
        <n v="1013583917"/>
        <n v="5230941"/>
        <n v="458011"/>
        <n v="1028021570"/>
        <n v="1061709171"/>
        <n v="80048209"/>
        <n v="1010005099"/>
        <n v="1233491240"/>
        <n v="7572875"/>
        <n v="1032488948"/>
        <n v="1110444397"/>
        <n v="1083028202"/>
        <n v="35427273"/>
        <n v="64576757"/>
        <n v="1117548865"/>
        <n v="1094891683"/>
        <n v="1063275329"/>
        <n v="1057573971"/>
        <n v="1107524724"/>
        <n v="1057390103"/>
        <n v="1121946506"/>
        <n v="1102859972"/>
        <n v="1002028602"/>
        <n v="1012331677"/>
        <n v="1031142671"/>
        <n v="1143154488"/>
        <n v="1002027810"/>
        <n v="74180915"/>
        <n v="1020111413"/>
        <n v="1123305799"/>
        <n v="1015480194"/>
        <n v="1018516208"/>
        <n v="1017193858"/>
        <n v="1017185475"/>
        <n v="1121526647"/>
        <n v="1001056969"/>
        <n v="1025534143"/>
        <n v="1140831809"/>
        <n v="1085946233"/>
        <n v="1128058692"/>
        <n v="1030676761"/>
        <n v="1193079126"/>
        <n v="1082987843"/>
        <n v="1013581578"/>
        <n v="1025889376"/>
        <n v="91534184"/>
        <n v="1072646908"/>
        <n v="1005873507"/>
        <n v="1001975078"/>
        <n v="1007694313"/>
        <n v="1020712118"/>
        <n v="1143114842"/>
        <n v="1014478163"/>
        <n v="80213916"/>
        <n v="1140852634"/>
        <n v="1006050836"/>
        <n v="1110581145"/>
        <n v="1004381342"/>
        <n v="41962505"/>
        <n v="1010223254"/>
        <n v="1001534963"/>
        <n v="5105822"/>
        <n v="4900679"/>
        <n v="1098811467"/>
        <n v="1091971602"/>
        <n v="1124002245"/>
        <n v="1022359100"/>
        <n v="1144174233"/>
        <n v="1193395024"/>
        <n v="1052391981"/>
        <n v="1112219346"/>
        <n v="1022408985"/>
        <n v="1005330777"/>
        <n v="1000274492"/>
        <n v="1071062234"/>
        <n v="1129527594"/>
        <n v="1026285753"/>
        <n v="6157808"/>
        <n v="1088358973"/>
        <n v="1193577171"/>
        <n v="1022350900"/>
        <n v="1082888826"/>
        <n v="1045738577"/>
        <n v="1051418621"/>
        <n v="1013584135"/>
        <n v="1046911698"/>
        <n v="1006772876"/>
        <n v="1022334715"/>
        <n v="1021670490"/>
        <n v="1192713995"/>
        <n v="1148445921"/>
        <n v="1143874189"/>
        <n v="1040746119"/>
        <n v="1057600151"/>
        <n v="6289060"/>
        <n v="1193552990"/>
        <n v="1088244294"/>
        <n v="1143926626"/>
        <n v="79923973"/>
        <n v="1073240242"/>
        <n v="79916563"/>
        <n v="1082804832"/>
        <n v="80813397"/>
        <n v="1003661311"/>
        <n v="1012339558"/>
        <n v="1067974909"/>
        <n v="1108998712"/>
        <n v="1005869593"/>
        <n v="1000225662"/>
        <n v="1003614616"/>
        <n v="1098755702"/>
        <n v="1099549344"/>
        <n v="1007848492"/>
        <n v="1073240397"/>
        <n v="1018443994"/>
        <n v="1000623808"/>
        <n v="1112107302"/>
        <n v="1144154643"/>
        <n v="1094346956"/>
        <n v="1015992989"/>
        <n v="22521695"/>
        <n v="1001415272"/>
        <n v="1072666965"/>
        <n v="1118203155"/>
        <n v="1030622006"/>
        <n v="1000005913"/>
        <n v="1002526954"/>
        <n v="1015996431"/>
        <n v="94074811"/>
        <n v="1001391180"/>
        <n v="1038101076"/>
        <n v="35532766"/>
        <n v="1085303651"/>
        <n v="1214464431"/>
        <n v="1088270283"/>
        <n v="39426948"/>
        <n v="9773754"/>
        <n v="1057580161"/>
        <n v="1020781452"/>
        <n v="1006820319"/>
        <n v="1030675061"/>
        <n v="1015411072"/>
        <n v="1129519907"/>
        <n v="1001882726"/>
        <n v="1065838018"/>
        <n v="1001712091"/>
        <n v="1053800046"/>
        <n v="46672674"/>
        <n v="1000795604"/>
        <n v="1002670849"/>
        <n v="1126910221"/>
        <n v="1013597857"/>
        <n v="1061761425"/>
        <n v="1000516177"/>
        <n v="79813538"/>
        <n v="1118804033"/>
        <n v="1073822263"/>
        <n v="1090365773"/>
        <n v="1121872689"/>
        <n v="1005539753"/>
        <n v="1214718134"/>
        <n v="1098758394"/>
        <n v="1000135245"/>
        <n v="1095828933"/>
        <n v="1112484877"/>
        <n v="1143832561"/>
        <n v="8486089"/>
        <n v="1065631191"/>
        <n v="57460912"/>
        <n v="1096235592"/>
        <n v="1047414885"/>
        <n v="1193573630"/>
        <n v="1000935934"/>
        <n v="1013604404"/>
        <n v="1848978"/>
        <n v="1072644849"/>
        <n v="1031153314"/>
        <n v="1020828207"/>
        <n v="1006178777"/>
        <n v="1023921168"/>
        <n v="1094895756"/>
        <n v="1028012995"/>
        <n v="1006291372"/>
        <n v="1067886874"/>
        <n v="1140847178"/>
        <n v="1087423306"/>
        <n v="1086500236"/>
        <n v="38603501"/>
        <n v="1023018933"/>
        <n v="1127350730"/>
        <n v="1113677102"/>
        <n v="1022928179"/>
        <n v="1000781562"/>
        <n v="1098681922"/>
        <n v="1103121980"/>
        <n v="1019103636"/>
        <n v="1049624251"/>
        <n v="1024562617"/>
        <n v="1067942999"/>
        <n v="1000564613"/>
        <n v="1036967531"/>
        <n v="7498351"/>
        <n v="1069264020"/>
        <n v="1047414972"/>
        <n v="1005054256"/>
        <n v="1002961247"/>
        <n v="1004540737"/>
        <n v="1007894173"/>
        <n v="1112038727"/>
        <n v="1007692176"/>
        <n v="1024581982"/>
        <n v="1070588698"/>
        <n v="35899087"/>
        <n v="1002752539"/>
        <n v="1049647801"/>
        <n v="1003566297"/>
        <n v="1032504091"/>
        <n v="1143142461"/>
        <n v="1072098950"/>
        <n v="1092364446"/>
        <n v="1002203533"/>
        <n v="1013652022"/>
        <n v="1032474395"/>
        <n v="72272936"/>
        <n v="4830399"/>
        <n v="1002076906"/>
        <n v="1005814281"/>
        <n v="1114457385"/>
        <n v="94421703"/>
        <n v="1064988961"/>
        <n v="33819316"/>
        <n v="1088302777"/>
        <n v="1104695985"/>
        <n v="1098813085"/>
        <n v="1121944367"/>
        <n v="1023242605"/>
        <n v="1000255877"/>
        <n v="1000396801"/>
        <n v="1085313015"/>
        <n v="1143351861"/>
        <n v="1067859234"/>
        <n v="1000119517"/>
        <n v="1075545407"/>
        <n v="1110485743"/>
        <n v="1121857504"/>
        <n v="1121943371"/>
        <n v="1094937672"/>
        <n v="1002439492"/>
        <n v="1108558272"/>
        <n v="1094910468"/>
        <n v="1097638578"/>
        <n v="1102361704"/>
        <n v="1110527173"/>
        <n v="1030653728"/>
        <n v="1020752246"/>
        <n v="1032360759"/>
        <n v="1114726092"/>
        <n v="11222659"/>
        <n v="1023022823"/>
        <n v="1088262190"/>
        <n v="1036601350"/>
        <n v="1052970969"/>
        <n v="1025524078"/>
        <n v="53115523"/>
        <n v="16766908"/>
        <n v="1066728588"/>
        <n v="1075211953"/>
        <n v="1092344728"/>
        <n v="1116801730"/>
        <n v="1123627325"/>
        <n v="1035388552"/>
        <n v="1074556946"/>
        <n v="1140900686"/>
        <n v="1045743908"/>
        <n v="1102860037"/>
        <n v="1029661453"/>
        <n v="1094051753"/>
        <n v="1085290290"/>
        <n v="28551243"/>
        <n v="1004681491"/>
        <n v="1126909785"/>
        <n v="10782680"/>
        <n v="1000163749"/>
        <n v="1001479207"/>
        <n v="1002636608"/>
        <n v="80832460"/>
        <n v="1014478544"/>
        <n v="1030658714"/>
        <n v="1112149766"/>
        <n v="1102817165"/>
        <n v="1233696071"/>
        <n v="1193520995"/>
        <n v="67041191"/>
        <n v="1000834739"/>
        <n v="43187758"/>
        <n v="1006552873"/>
        <n v="1024466354"/>
        <n v="1000133839"/>
        <n v="1079941888"/>
        <n v="1027961781"/>
        <n v="1010240662"/>
        <n v="1022336512"/>
        <n v="53166381"/>
        <n v="1110492748"/>
        <n v="1000707272"/>
        <n v="1026279418"/>
        <n v="1129567864"/>
        <n v="1090510601"/>
        <n v="1047480858"/>
        <n v="1118801866"/>
        <n v="1000063818"/>
        <n v="1013607959"/>
        <n v="1032406019"/>
        <n v="1023911369"/>
        <n v="1193209611"/>
        <n v="1193229161"/>
        <n v="1006182146"/>
        <n v="1033257635"/>
        <n v="1062303290"/>
        <n v="1116802753"/>
        <n v="1044210999"/>
        <n v="1013592826"/>
        <n v="1017249184"/>
        <n v="1095788791"/>
        <n v="1098738900"/>
        <n v="1233907341"/>
        <n v="1113681035"/>
        <n v="38612747"/>
        <n v="1010107135"/>
        <n v="5120566"/>
        <n v="1143169016"/>
        <n v="1049623037"/>
        <n v="1073249413"/>
        <n v="1004344272"/>
        <n v="1083006214"/>
        <n v="1007396803"/>
        <n v="1130609162"/>
        <n v="1064317108"/>
        <n v="53009818"/>
        <n v="1007114144"/>
        <n v="1065814153"/>
        <n v="1007822210"/>
        <n v="1006450297"/>
        <n v="16940621"/>
        <n v="1090451455"/>
        <n v="7423179"/>
        <n v="1094897548"/>
        <n v="1023936243"/>
        <n v="1028040605"/>
        <n v="1053775980"/>
        <n v="1063161930"/>
        <n v="94527906"/>
        <n v="1020450712"/>
        <n v="36759007"/>
        <n v="1110511658"/>
        <n v="71786673"/>
        <n v="1044913212"/>
        <n v="1004756735"/>
        <n v="1003369107"/>
        <n v="75104777"/>
        <n v="1070017389"/>
        <n v="1125178287"/>
        <n v="5240012"/>
        <n v="1006208842"/>
        <n v="1003616883"/>
        <n v="1020426850"/>
        <n v="1005853803"/>
        <n v="1005755452"/>
        <n v="1112232446"/>
        <n v="1007740377"/>
        <n v="5058148"/>
        <n v="1026132416"/>
        <n v="10026183"/>
        <n v="1113526652"/>
        <n v="38559123"/>
        <n v="1101992550"/>
        <n v="1247258189"/>
        <n v="1118573815"/>
        <n v="71777750"/>
        <n v="1062677270"/>
        <n v="1130616018"/>
        <n v="1085244177"/>
        <n v="1015415777"/>
        <n v="1001017977"/>
        <n v="1110448650"/>
        <n v="1049794938"/>
        <n v="1033751346"/>
        <n v="1095921869"/>
        <n v="1006506697"/>
        <n v="1007341487"/>
        <n v="1019033656"/>
        <n v="80808429"/>
        <n v="1144061237"/>
        <n v="1038413439"/>
        <n v="72344933"/>
        <n v="1005145938"/>
        <n v="6387285"/>
        <n v="1031177297"/>
        <n v="1088307536"/>
        <n v="1014240622"/>
        <n v="1020472323"/>
        <n v="1054560652"/>
        <n v="1028025960"/>
        <n v="1053853244"/>
        <n v="1115189397"/>
        <n v="1096213114"/>
        <n v="1004487006"/>
        <n v="1000696622"/>
        <n v="1090148430"/>
        <n v="1052078207"/>
        <n v="55308283"/>
        <n v="1116852438"/>
        <n v="1070613009"/>
        <n v="1048328047"/>
        <n v="4148703"/>
        <n v="4613887"/>
        <n v="1005977574"/>
        <n v="1065627173"/>
        <n v="1246941"/>
        <n v="1030607446"/>
        <n v="1085342636"/>
        <n v="1111761232"/>
        <n v="1113644187"/>
        <n v="1102865398"/>
        <n v="1028037206"/>
        <n v="1056054233"/>
        <n v="1067921866"/>
        <n v="1043682148"/>
        <n v="1067943482"/>
        <n v="1045017589"/>
        <n v="1013603998"/>
        <n v="1010071034"/>
        <n v="1098626762"/>
        <n v="1042996580"/>
        <n v="1014176880"/>
        <n v="1140419219"/>
        <n v="1121934109"/>
        <n v="1003775298"/>
        <n v="1118823594"/>
        <n v="1047215486"/>
        <n v="1080763"/>
        <n v="5050428"/>
        <n v="1027966635"/>
        <n v="29229080"/>
        <n v="1193446165"/>
        <n v="52368067"/>
        <n v="1070781226"/>
        <n v="1116549257"/>
        <n v="1130624046"/>
        <n v="1232394927"/>
        <n v="1069754983"/>
        <n v="1193082674"/>
        <n v="86086612"/>
        <n v="1007651274"/>
        <n v="1128265161"/>
        <n v="64696799"/>
        <n v="1038110844"/>
        <n v="1085926483"/>
        <n v="1081514670"/>
        <n v="1013584043"/>
        <n v="1118819732"/>
        <n v="1040374535"/>
        <n v="1019011386"/>
        <n v="6440627"/>
        <n v="1041149020"/>
        <n v="1053785558"/>
        <n v="1006205923"/>
        <n v="1017185949"/>
        <n v="1095837870"/>
        <n v="51889861"/>
        <n v="1143994397"/>
        <n v="1032482908"/>
        <n v="1130599877"/>
        <n v="1076321808"/>
        <n v="55238872"/>
        <n v="1149455616"/>
        <n v="1012440652"/>
        <n v="1120870589"/>
        <n v="1072259464"/>
        <n v="1090463219"/>
        <n v="1102548906"/>
        <n v="12746105"/>
        <n v="10031681"/>
        <n v="1050946846"/>
        <n v="661234"/>
        <n v="1013655419"/>
        <n v="1062433908"/>
        <n v="1096232338"/>
        <n v="1073243215"/>
        <n v="1233909656"/>
        <n v="1130600362"/>
        <n v="1121899752"/>
        <n v="1007170101"/>
        <n v="1018482309"/>
        <n v="1042434355"/>
        <n v="1234193023"/>
        <n v="1082996696"/>
        <n v="1221972576"/>
        <n v="1143959072"/>
        <n v="1020462825"/>
        <n v="1017178142"/>
        <n v="1012433244"/>
        <n v="1087206792"/>
        <n v="1030646149"/>
        <n v="1069491962"/>
        <n v="1005540360"/>
        <n v="1127662971"/>
        <n v="1143841701"/>
        <n v="44150655"/>
        <n v="1098657273"/>
        <n v="1065622413"/>
        <n v="72259705"/>
        <n v="36306925"/>
        <n v="1085168288"/>
        <n v="1007529079"/>
        <n v="1060647092"/>
        <n v="29973713"/>
        <n v="1108768236"/>
        <n v="1079410929"/>
        <n v="1030606934"/>
        <n v="1069482081"/>
        <n v="1140860596"/>
        <n v="1023916000"/>
        <n v="1037625682"/>
        <n v="1129580472"/>
        <n v="52518854"/>
        <n v="73157192"/>
        <n v="1118829706"/>
        <n v="1031175432"/>
        <n v="86061678"/>
        <n v="1003243357"/>
        <n v="1143380389"/>
        <n v="16077202"/>
        <n v="1016051676"/>
        <n v="1088238172"/>
        <n v="1143830231"/>
        <n v="7722375"/>
        <n v="1077440323"/>
        <n v="1096236061"/>
        <n v="52849327"/>
        <n v="22730651"/>
        <n v="3028458"/>
        <n v="9147731"/>
        <n v="1012332450"/>
        <n v="6070549"/>
        <n v="36067682"/>
        <n v="16933377"/>
        <n v="1121848235"/>
      </sharedItems>
    </cacheField>
    <cacheField name="English Name" numFmtId="0">
      <sharedItems count="787">
        <s v="CALVO AGUILAR EDGAR RICARDO"/>
        <s v="TRUJILLO RODRIGUEZ LENIS YERALDY"/>
        <s v="HARRINSON MARTINEZ RODRIGUEZ"/>
        <s v="MORALES HERNANDEZ ISABEL MARCELA"/>
        <s v="HERNANDEZ GOMEZ MARIA ALEJANDRA"/>
        <s v="CORTES BRICEÑO SEBASTIAN"/>
        <s v="HERRERA OSPINA JUAN JOSE"/>
        <s v="OREJUELA ARBOLEDA LUIS HEBERT"/>
        <s v="LOPEZ VARGAS FABIAN ANDRES"/>
        <s v="MORALES DANIEL OSWALDO"/>
        <s v="GONZALES GOMEZ JOSE ADAN"/>
        <s v="VILLORINA LONDOÑO SARA"/>
        <s v="ARCE NIETO SURGEY YULIETH"/>
        <s v="MONTOYA OLAYA CARLOS ARTURO"/>
        <s v="ROBAYO SOTELO CATALINA"/>
        <s v="TORRES RODRIGUEZ LUZ ANGELA"/>
        <s v="RAMIREZ RUIZ DIEGO ALEJANDRO"/>
        <s v="BAUTISTA MARTINEZ ANA BELSY"/>
        <s v="GUZMAN DIAZ YULY KATHERINE"/>
        <s v="RACINE PERTUZ JEAN CARLOS RACINE"/>
        <s v="GARCIA GOMEZ CRISTYAM ERNESTO"/>
        <s v="MUÑOZ QUEBAG LINA MARIA"/>
        <s v="JARAMILLO VASQUEZ ANLLY MARLEY"/>
        <s v="BLANCO LOPEZ DAYANA ALEXANDRA"/>
        <s v="VILLANOBA SARMIENTO NELSON EDUARDO"/>
        <s v="CASTILLO LOZANO DANIEL FELIPE"/>
        <s v="GONZALEZ MARTINEZ KAREN TATIANA"/>
        <s v="REAL ISAZA LUISA FERNANDA"/>
        <s v="VALENCIA VERGARA ANGIE MARCELA"/>
        <s v="QUINTERO WENDY DAHIANA"/>
        <s v="LORZA ECHEVERRY TRINY ALEJANDRA"/>
        <s v="GALLARDO VALENCIA SANDRA MILENA"/>
        <s v="ROSERO GARCIA YOLIMA PAOLA"/>
        <s v="GUTIERREZ POLO WENDY MAYERLIS"/>
        <s v="PAEZ RUIZ DIANA CAROLINA"/>
        <s v="GIL RODRIGUEZ MARIA ALEJANDRA"/>
        <s v="BUITRAGO NAVAS SERGIO ANDRES"/>
        <s v="ORTIZ BARRETO MARIA PAULA"/>
        <s v="CERQUERA VARGAS JEAN CARLOS"/>
        <s v="LEIDY GISELLE FANDIÑO BARRERA"/>
        <s v="YEISSON ANDRES VANEGAS"/>
        <s v="KAREN LORENA TARAZONA RINCON"/>
        <s v="JOSE ADRIAN CACERES MEZA"/>
        <s v="MONSALVE CASTAÑO SINDY JOHANA"/>
        <s v="BARRETO JIMENEZ LAURA GABRIELA"/>
        <s v="VASQUEZ GOMEZ SYNDI VANESSA"/>
        <s v="ZAMORA PELÁEZ JESSICA"/>
        <s v="ZAPATA GARCIA GABRIEL JAIME"/>
        <s v="MONTIEL ARTEAGA ANDRES FELIPE"/>
        <s v="SANCHEZ DE LEON SERGIO ANDRES"/>
        <s v="GABRIEL FELIPE GARCIA DELGADO"/>
        <s v="AVELLA MORENO DILAN EXNEIDER"/>
        <s v="GARCIA MAYORGA LINA FERNANDA"/>
        <s v="VILLALBA FONSECA MONICA LIZETH"/>
        <s v="FRANCO CALDERÓN HEIDY CAMILA"/>
        <s v="MARTINEZ LUGO ANGELA PATRICIA"/>
        <s v="BRAVO RUANO NICK ROGER"/>
        <s v="GARCIA ROMERO CRISTIAN CAMILO"/>
        <s v="TORRES PEREZ ANA VICTORIA"/>
        <s v="DIAZ MOLINA TATIANA MILENA"/>
        <s v="RODRIGUEZ GARCIA GEAN PIERE"/>
        <s v="LONDOÑO VALENCIA ESTEFANIA"/>
        <s v="ARIAS ESTRADA PAULA ALEXANDRA"/>
        <s v="TAMAYO ORDOÑEZ YULI ANDREA"/>
        <s v="ACEVEDO CRUZ ANDRES FELIPE"/>
        <s v="CARVAJAL HERNANDEZ OSCAR ORLANDO"/>
        <s v="ARIZA LOPEZ JUAN SEBASTIAN"/>
        <s v="ESPARTA DIAZ JUAN SEBASTIAN"/>
        <s v="LLANOS ORTEGON NIKOLL YAZAIRA"/>
        <s v="SUAREZ GERRERO BRAYAN STEVEN"/>
        <s v="RIVERA OCAMPO ADRIANA"/>
        <s v="SCHONBERGER MURCIA HERMANN DAVID"/>
        <s v="RODRIGUEZ GARRIDO BARNER"/>
        <s v="BELTRAN EDWIN"/>
        <s v="BERNATE HERNADEZ MIGUEL ANGEL"/>
        <s v="TRUJILLO URUEÑA YENITH LUCELLY"/>
        <s v="MILLÁN LORENZANO ÁLVARO FABIÁN"/>
        <s v="MORENO AVILA ARTURO"/>
        <s v="CUERVO SEPULVEDA JUAN DAVID"/>
        <s v="MEDINA JIMENEZ LUIS EDUARDO"/>
        <s v="ZAPARDIEL PÉREZ YANTH ALEXANDER"/>
        <s v="PÉREZ LEANDRO LILIANA ROCIO"/>
        <s v="BLANDON GARAY ROGER ANDRES"/>
        <s v="ENRIQUEZ MENESES MARIA ALEJANDRA"/>
        <s v="ROJAS ROCHA GABRIEL"/>
        <s v="ARRIETA LUNA SEBASTIAN ANDRÈS"/>
        <s v="PIMIENTA GALVIS DIEGO ANDRES"/>
        <s v="ROJAS VILLAMIL JHONATAN"/>
        <s v="GALLARDO BORGES YULIZA MARGARITA"/>
        <s v="CARDENAS RAMIREZ ANDREA MELISSA"/>
        <s v="ORTIZ GALEANO ZURIMA"/>
        <s v="GACHA ANTONIO JORGE ENRIQUE"/>
        <s v="GOMEZ RODRIGUEZ VIVIANA LUCIA"/>
        <s v="BARRETO BURITICA SERGIO GABRIEL"/>
        <s v="JARAMILLO CARDONA VALENTINA"/>
        <s v="AYALA CUNCANCHUM EDISON"/>
        <s v="CAICEDO ASPRILLA SANDRA ZULENNY"/>
        <s v="CALDERON TANIA MARCELA"/>
        <s v="ROCHA VELOSA ANDRES FELIPE"/>
        <s v="GARZON MORERAS KAREN JIMENA"/>
        <s v="TAMAYO MORALES JHON ANGEL"/>
        <s v="MONTENEGRO RODRIGUEZ OSCAR EDUARDO"/>
        <s v="BARRIOS MACIA ALVARO JAVIER"/>
        <s v="LIGARDO MEZA JARLIN AUGUSTO"/>
        <s v="OSPINA CHOCONTA MICHEL VIVIANA"/>
        <s v="PINZON CIFUENTES ANDREW GIOVANNY"/>
        <s v="LEON PRIETO KLINSMAN DAVID"/>
        <s v="MORA BOHORQUEZ SAIDA DANIELA"/>
        <s v="GUTIERREZ VEGA JUAN PABLO"/>
        <s v="MARIN MOLINA CAMILA"/>
        <s v="CHAVEZ CAMPO JUAN SEBASTIAN"/>
        <s v="PADILLA BLANQUICET MELANNIE MARIA"/>
        <s v="ABRIL AMADOR DEYVID STEVEN"/>
        <s v="GARAY PEÑA LEIDY YURANI"/>
        <s v="GONZALEZ AVELLANEDA JUAN PABLO"/>
        <s v="DELGADO ALVAREZ VICTOR HUGO"/>
        <s v="ESCOBAR BASTO MAICOL STIVEN"/>
        <s v="GÓMEZ MENA DIDIER STEVEN"/>
        <s v="NAVARRO ANAYA JENNIFER"/>
        <s v="QUIROZ RODRIGUEZ SERGIO DANIEL"/>
        <s v="GARCIA GAMEZ DANIEL ALFONSO"/>
        <s v="ORTEGO CARDENAS YESSICA ANDREA"/>
        <s v="VEGA LOPEZ JUAN FELIPE"/>
        <s v="CHACON HERNANDEZ SEBASTIAN"/>
        <s v="SUAREZ ARMAS VICTOR ENMANUEL"/>
        <s v="MATTHEW BOHORQUEZ OROZCO"/>
        <s v="GUERRERO MARIA FERNANDA"/>
        <s v="PEREZ QUINTERO MAYRA ALEJANDRA"/>
        <s v="ARDILA CAMELO JULIETH VIVIANA"/>
        <s v="PALLARES RINCON GABRIEL MAURICIO"/>
        <s v="ARCHILA GUERRERO DEICY CAROLINA"/>
        <s v="CARRILLO GUALDRON SINDY NAIRUBY"/>
        <s v="ESCOBAR ZAPATA DIANA MARCELA"/>
        <s v="GARCES VASQUEZ FROILAN ANTONIO"/>
        <s v="TORDECILLA DIAZ CARLOS ALBERTO"/>
        <s v="ASCENCIO CERON JEAN CARLOS"/>
        <s v="MUNEVAR GONZALEZ JOAB JAZED"/>
        <s v="ALVAREZ DANIEL MAURICIO"/>
        <s v="MARTINEZ COLLAZOS EDWIN DAVID"/>
        <s v="ARANGO PEÑA JUAN SEBASTIAN"/>
        <s v="CHAVEZ DELGADO YEISON ALEJANDRO"/>
        <s v="RODRIGUEZ ORDOÑEZ DANNA VALENTINA"/>
        <s v="PRIETO CUCAITA ADRIANA MERCEDES"/>
        <s v="JIMENEZ ROMERO ANGELA PATRICIA"/>
        <s v="CASTIBLANCO CASTIBLANCO ADAD SAMETH"/>
        <s v="BUELVAS MIRANDA ANDREA GABRIELA"/>
        <s v="MARTINEZ PRADA PAULA MARGARTIA"/>
        <s v="ORTEGON VIDALES YENY CATERIN"/>
        <s v="RUSSI NIÑO ANA SUCEIDI"/>
        <s v="SARASTI GARCIA DANIEL ALEJANDRO"/>
        <s v="ACOSTA RUIZ CRISTIAN FERNANDO"/>
        <s v="SERPA CASTRO GINA DANIELA"/>
        <s v="BERMUDEZ PEDROZO SLENDY CATALINA"/>
        <s v="PIÑEROS ORJUELA KAREN JULIETH"/>
        <s v="RODRIGUEZ VARGAS CRISTIAN ANDRES"/>
        <s v="OROZCO BUENO JULIAN FELIPE"/>
        <s v="ARENAS GUISAO JUAN DANIEL"/>
        <s v="GALLO ROLDAN YOHAN ESTIVEN"/>
        <s v="MENDEZ RODRIGUEZ MIGUEL ANDRES"/>
        <s v="FERNANDO APARICIO JONATHAN ARLEY"/>
        <s v="ROJAS PINTO PAUL"/>
        <s v="GONZALEZ MONTENEGRO ANDREA"/>
        <s v="ACEVEDO ACEVEDO DIEGO YOHAN"/>
        <s v="RUIZ MAYORGA MARIA CHIRLEY"/>
        <s v="AFANADOR TAFUR DANA MARCELA"/>
        <s v="CARVAJAL SANABRIA JENNY CATERINE"/>
        <s v="CHICUE LAVERDE KAROL JULIETH"/>
        <s v="PARDO RODRIGUEZ JUAN CAMILO"/>
        <s v="TOVAR NOVOA CRISTINA ISABEL"/>
        <s v="GONZALEZ CABALLERO MELANY"/>
        <s v="PAZ QUINTERO JOSE ARMANDO"/>
        <s v="CRIOLLO ARANGO LAURA"/>
        <s v="BARBOSA OSCAR HERNAN"/>
        <s v="GARCIA BUITRIAGO DAIRON ARGEMINO"/>
        <s v="GONZALEZ MONDRAGÓN KAREN TATIANA"/>
        <s v="GOMEZ PEDRAZA MARIA LUISA"/>
        <s v="HENAO FALLAS KELY JOHANA"/>
        <s v="ROJAS TEHERAN LORENA"/>
        <s v="TUIRAN BARRIOS EVIS JULIETH"/>
        <s v="SAAVEDRA ZAFRA BETGUVICT RAINER"/>
        <s v="CABARCAS MATURANA JESUS DAVID"/>
        <s v="MESA YARPAZ JOSEPH GREGORY"/>
        <s v="ERAZO QUIÑONEZ LINA TATIANA"/>
        <s v="PAEZ ORTIZ GERALDINE"/>
        <s v="GARCIA CASTILLO ANDRES ALBERTO"/>
        <s v="VERGARA USUGA KELLY JOHANA"/>
        <s v="GONZALES GALARZA KEVIN SEBASTIAN"/>
        <s v="BOCANEGRA RODRIGUEZ ANGEL ANDRES"/>
        <s v="ROA GARCIA ASHIARAZAGAIHA STPHANNY"/>
        <s v="RUBIO VELASQUEZ JHON JAIRO"/>
        <s v="MONCADA LOPEZ CRISTIAN ALEJANDRO"/>
        <s v="MARTINEZ MARTINEZ HILARY"/>
        <s v="PAREJA ATENCIO JONATHAN ENRIQUE"/>
        <s v="BOHORQUEZ ROCHA GINETH CRISTINA"/>
        <s v="FIGUEROA GALVIS YUSBELY"/>
        <s v="JAVELA LLANTEN JUAN MIGUEL"/>
        <s v="BERNAL NUÑEZ WILMAR ORLANDO"/>
        <s v="SOTO JENNY KATHERINE"/>
        <s v="BARBOSA MOLINA WILLIAM JOSE"/>
        <s v="RAMIREZ CESPEDES EDGAR ALBERTO"/>
        <s v="CORTES GUZMAN YEISON ESNEIDER"/>
        <s v="CESPEDES QUITORA ANGIE KARINA"/>
        <s v="CORDERO CEBALLO VANESA LIS"/>
        <s v="AYALA FLORIDO ANDREA ALEJANDRA"/>
        <s v="CORDOBA SERGIO ALEXANDER"/>
        <s v="REYES ZIPAQUIRA JEISSON ANDRES"/>
        <s v="BAUTISTA SALAZAR KARYN ANDREY"/>
        <s v="CARDONA MORENO VALENTINA"/>
        <s v="AGUIRRE OROZCO CAMILA ANDREA"/>
        <s v="CARVALLO SANCHEZ RAFAEL ANDRES"/>
        <s v="LONDOÑO MEJIA VANESSA"/>
        <s v="ESCOBAR CUBURUCO EDITH"/>
        <s v="LOZANO LUCUARA YENNY PATRICIA"/>
        <s v="RINCON ESTERLING LEONARDO"/>
        <s v="TORDECILLA MENDOZA ROBERTO CARLOS"/>
        <s v="POLO CABRERA SUSANA MILENA"/>
        <s v="BUELVAS RIOS CARLOS DANIEL"/>
        <s v="MONTES TORRES YETSY DEYANIRA"/>
        <s v="CANTOR MORALES JUAN DAVID"/>
        <s v="VELASQUEZ BELTRAN FRANCY VIVIANA"/>
        <s v="GARZON MORERAS ANGIE PAOLA"/>
        <s v="MOLANO BERRIO ZULLY TATIANA"/>
        <s v="OSPINA RODRIGUEZ WILSON LEONARDO"/>
        <s v="DEPABLOS DAZA DIEGO ALLFONSO"/>
        <s v="TRUJILLO MARTINEZ RUBIEL ANDRES"/>
        <s v="AMAYA LUIS EINER"/>
        <s v="VERA ROBLES CRISTIAN ALEXIS"/>
        <s v="CASTRILLON VALENCIA JESSICA JANETH"/>
        <s v="HOLGUIN VIDALES ZULLENY LICETH"/>
        <s v="GARZON FRANCO CRISTIAN ESNEIDER"/>
        <s v="CUBILLOS SOSSA ESTEBAN CAMILO"/>
        <s v="RANGEL DUQUE MARIA ALEJANDRA"/>
        <s v="GRACES ROCHA WENDY JOHANA"/>
        <s v="DURAN MORALES OMAIRA DEL CARMEN"/>
        <s v="RODRIGUEZ QUINTO JESSICA PAOLA"/>
        <s v="AGRADO BUENO CARLOS DAVID"/>
        <s v="VASQUEZ BERNAL MARIA CAMILA"/>
        <s v="OSPINO MEDINA SHANELA ANDREA"/>
        <s v="MORALES PEREZ JOHAN LEONARDO"/>
        <s v="ACOSTA TORRES ROSA HERMINDA"/>
        <s v="AÑEZ HERRERA DAYAN WILLERMA"/>
        <s v="PORTOCARRERO ROJAS JESUS ARMANDO"/>
        <s v="URREGO MORALES YULY ANDREA"/>
        <s v="ZAMBANO BENAVIDESDIDIER ANDRES"/>
        <s v="HERRERA CARRILLO DIEGO ALEXANDER"/>
        <s v="VERGARA ESPELETA MARLON GABRIEL"/>
        <s v="SAAVEDRA ANGULO SEBASTIAN FERNANDO"/>
        <s v="ARIZA GONZALES MARLON ALONSO"/>
        <s v="CASTRO PATIÑO WENDY JULIETH"/>
        <s v="OSPINA GONZALEZ ANDREA CAROLINA"/>
        <s v="QUINTERO ACOSTA KELLY JOHANNA"/>
        <s v="MARTINEZ DIAZ DIANA MARIA"/>
        <s v="DOMINGUEZ PALENCIA MARIA TERESA"/>
        <s v="BRAVO MURILLO YURI MARCELA"/>
        <s v="CARDONA ARICAPA SALOME"/>
        <s v="MONTERROSA HERNANDEZ YENI LUZ"/>
        <s v="MELGAREJO TAMBO JHON JAIRO"/>
        <s v="CAMPIÑO CERQUERA GERALDINE"/>
        <s v="AGUILAR DELGADO LUIS CARLOS"/>
        <s v="GONZALEZ CHAVEZ NICOLAS ANTONIO"/>
        <s v="SALGADO PEREZ ANDREA CAROLINA"/>
        <s v="HURTADO MEJIA DARIANA LUCIA"/>
        <s v="AROCA LASSO LINA MARCELA"/>
        <s v="GARCÍA MEJÍA JEISSON DARLEY"/>
        <s v="DE LA ROSA ALBERTO MARIO"/>
        <s v="DE LA CRUZ MADERA JOSE JAVIER"/>
        <s v="MONTAÑEZ HERRERA JAIME HUMBERTO"/>
        <s v="GARCIA VALENCIA JACOBO"/>
        <s v="CHALIAL JOJOA KATHERINE ALEXANDRA"/>
        <s v="LOPEZ MORA ALEJANDRO"/>
        <s v="RAMIREZ GRATEROL LUIS ENRIQUE"/>
        <s v="ALVAREZ GIRALDO  JHON DARIO"/>
        <s v="HENAO QUINTERO LIZEHT"/>
        <s v="MOYA HERNANDEZ SHAILA YALILA"/>
        <s v="PEREZ JAIMES BILLY MARLON"/>
        <s v="CAMPO VANEGAS  LAURA GABRIELA"/>
        <s v="LEITON CASTELAR ORLANDO ENRIQUE"/>
        <s v="SANCHEZ MALLAMA MONICA ESTEFANIA"/>
        <s v="BLANCO ALZAMORABEATRIZ ELENA"/>
        <s v="CALDERON QUINCHIA MARIBEL"/>
        <s v="DIAZ PULIDO NATALIA"/>
        <s v="MATEUS GOMEZ JORGE MARIO"/>
        <s v="MONTERO  CARLOS ANDRES"/>
        <s v="GRISALES IBARRA SILVANA"/>
        <s v="VELASQUEZ TOLOZA JUAN OSWALDO"/>
        <s v="PAVA MAYORGA JUAN MANUEL"/>
        <s v="PERDOMO ANDREA LILIANA"/>
        <s v="NIEVES BLANCO WENDY DAYANA"/>
        <s v="NAVARRO HERNANDEZ HECTOR AUGUSTO"/>
        <s v="RENDON CHAVEZ KEILY MILENA"/>
        <s v="CAMACHO NAVARRO FRANK"/>
        <s v="ROCHA CASTRO DANNA VALENTINA"/>
        <s v="ROBAYO GOMEZ NELSON"/>
        <s v="ESPINOSA AREVALO DIEGO ANDRES"/>
        <s v="RENGIFO MARULANDA MICHAEL"/>
        <s v="TEATINO SANCHEZ SEBASTIAN CAMILO"/>
        <s v="LOPEZ SANDOVAL CIELO VANESSA"/>
        <s v="HINCAPIE DURAN  JOHANNA CRISTINA"/>
        <s v="CORREA COPETE MARLON FERNEY"/>
        <s v="DIAZ VILORIA ALEJANDRA"/>
        <s v="FLORES RONDEL ISRAEL"/>
        <s v="GOMEZ ESPINEL EDUAR ANDRES"/>
        <s v="MURALLAS GALVIS ERIKA YULIETH"/>
        <s v="BAEZ RODRIGUEZ ALBERTO JOSE"/>
        <s v="SIERRA MEZA MARIA FERNANDA"/>
        <s v="ALFEREZ RIAÑO JIMMY LEONARDO"/>
        <s v="FASIEH BENAVIDES INGRID JULIETH"/>
        <s v="VALENCIA GONZALIAS JHOAN SEBASTIÁN"/>
        <s v="LOPEZ MONTOYA CRISTIAN ALEXIS"/>
        <s v="SARMIENTO CARVAJAL LEIDY JHOANNA"/>
        <s v="OVIEDO LESMES CLAUDIA MAYRELYS"/>
        <s v="BELTRAN RUEDA ANDRES FELIPE"/>
        <s v="DIAZ SALCEDO BRAYAN STEVEN"/>
        <s v="GONZALEZ HERNADEZ CRISTIAN CAMILO"/>
        <s v="LEON TRIANA RAFAEL AUGUSTO"/>
        <s v="MOSQUERA HURTADO  JHON JAINER"/>
        <s v="COLMENAREZ ALVAREZ JHONNAILYS PASTORA"/>
        <s v="SANCHEZ COLORADO ALVARO ANTONIO"/>
        <s v="RODRIGUEZ LOPEZ MARLON"/>
        <s v="CARDONA YOHANA JASBLEIDY"/>
        <s v="ACOSTA RAMIREZ KARINA PAOLA"/>
        <s v="BARRAZA MELENDEZ HANDRY RAFAEL"/>
        <s v="SOLENO MENDOZA MAILETT LILIANA"/>
        <s v="VERGARA TETAI MARYI LEONOR"/>
        <s v="LONDOÑO CASTRILLON KLAUS STIVENS"/>
        <s v="PUERTO LOPEZ JORGE IVAN"/>
        <s v="MARTINEZ RAMOS DIEGO ANDRES"/>
        <s v="PARRA RIAPIRA CRISTIAN CAMILO"/>
        <s v="GARCIA VARGAS TATIANA ANDREA"/>
        <s v="REYES ZUÑIGA LUZ SARAY"/>
        <s v="MEDINA REYES KEVIN ALEXANDER"/>
        <s v="ECHAVARRIA SEPULVERA BRENDA KARINA"/>
        <s v="CRUZ ROCHA LEIDY ESMERALDA"/>
        <s v="SANCHEZ CASTELLANOS SEBASTIAN ENRIQUE"/>
        <s v="BAUTISTA JHAN CARLOS"/>
        <s v="GOMEZ LEAL JOSUE GABRIEL"/>
        <s v="AGUDELO VIVEROS LINA MARCELA"/>
        <s v="GRANADOS NARANJO JULIAN ANDRES"/>
        <s v="PATAQUIVA GARAY SANDY KAREN"/>
        <s v="ALFONSO RAMIREZ JULIAN ANDRES"/>
        <s v="PRADA BUSTOS LINDA STEPHANY"/>
        <s v="HOLGUIN ZUÑIGA JOAN MANUEL"/>
        <s v="MESA RODRIGUEZ MARIA CAMILA"/>
        <s v="NOVOA GONZALEZ JOSE GUILLERMO"/>
        <s v="ESPITIA VILLERA ANDREINA BEATRIZ"/>
        <s v="JIMENEZ DUARTE YENCER STIWARD"/>
        <s v="TORRES MONTENEGRO LEIDY LORENA"/>
        <s v="DEVIA ALVARADO LUCIA"/>
        <s v="CRUZ ORTIZ ANDRES FELIPE"/>
        <s v="ALMANZA RUEDA FABIAN HORACIO"/>
        <s v="MOYA AYALA  HENRY"/>
        <s v="BOLAÑO MENDOZA JAVIER ANDRÉS"/>
        <s v="ARIAS GAMBOA ELENA PATRICIA"/>
        <s v="ARDILA ACEVEDO NANCY DAYANNE"/>
        <s v="GARCIA MARTINEZ LAURA KATHERINE"/>
        <s v="FRANCO HERRERA KEVIN STIVEN"/>
        <s v="GOMEZ ESCOBAR JOSE DANIEL"/>
        <s v="PRIETO ORTIZ EDWIN DIOSET"/>
        <s v="BALLEN ORDOÑEZ LADY JOHANNA"/>
        <s v="CIENFUEGOS RODRIGUEZ JOHANNA NINI"/>
        <s v="MADRID LONDOÑO LAURA CRISTINA"/>
        <s v="FORERO CARLOS EDUARDO"/>
        <s v="RAMIREZ PIÑEROS BRAYAN ORLEY"/>
        <s v="ORDOÑEZ CASTIBLANCO JORGE CAMILO"/>
        <s v="GUTIERREZ ESPITIA DEIBYD RODRIGO"/>
        <s v="BARRERA REIBA ZAIDA GINETH"/>
        <s v="RODRIGUEZ ROJAS JUAN CAMILO"/>
        <s v="HURTADO OSPINA JOHAN MANUEL"/>
        <s v="VELAZQUEZ GAVIRIA SANTIAGO"/>
        <s v="SANCHEZ BASILIO RICARDO ANDRES"/>
        <s v="ZAMUDIO MATEUS GINA PAOLA"/>
        <s v="PARRA MORENO DAISSY GEOVANNA"/>
        <s v="LOPEZ SUAREZ JUAN CAMILO"/>
        <s v="GARCIA ARIAS CLAUDIA MAGALY"/>
        <s v="HERNANDEZ FAJARDO HERLIANIS"/>
        <s v="GUTIERREZ GONZALEZ CHRISTIAN DAVID"/>
        <s v="PUENTES MORENO LUZ DAMARIS"/>
        <s v="MORENO MUÑOZ PAULA ANDREA"/>
        <s v="RIVERA ZARABANDA VANESSA"/>
        <s v="SOTELO MOJICA JHON FREDY"/>
        <s v="PUERTO PEÑA NELSON ANDRES"/>
        <s v="HERNANDEZ MARIA ANGELICA"/>
        <s v="SUAREZ NIDIA MERCEDES"/>
        <s v="ACOSTA FLOREZ LEYDIS PAOLA"/>
        <s v="AGUIRRE ALVAREZ MAYRA ALEJANDRA"/>
        <s v="RODRIGUEZ MACHADO ERIKA BEATRIZ"/>
        <s v="ALMANZA TAMARA MARIA MADELEINE"/>
        <s v="RAMOS ZAMUDIO LAURA VALENTINA"/>
        <s v="GARCIA BEDOYA LAURA VANESA"/>
        <s v="CABRERA BAENA LUISSIAYNI CAROLAY"/>
        <s v="RAMIREZ BUITRAGO JEFFERSON ALBERTO"/>
        <s v="USECHA URBANO LESLIE SORANY"/>
        <s v="RODRIGUEZ SALGADO KEVIN FABIAN"/>
        <s v="VARGAS PAMPLONA JOHN WALTER"/>
        <s v="CHAVEZ CASTRO BRANDON DANIEL"/>
        <s v="RAMOS DIAZ WENDY PATRICIA"/>
        <s v="NAVARRO CHAVEZ JUAN GILBERTO"/>
        <s v="SANDOVAL GARZON ANDRES FELIPE"/>
        <s v="LANCHEROS JUAN PABLO"/>
        <s v="LAVERDE MONTOYA JUAN ESTEBAN"/>
        <s v="CAMACHO ACUÑA ERIKA JOHANA"/>
        <s v="FORERO CESPEDES JAN CARLO"/>
        <s v="ORDUZ JIMENEZ MAYRA YULIET"/>
        <s v="FLOREZ RODRIGUEZ JONHATAN"/>
        <s v="PEREZ LOPEZ STEPHANY"/>
        <s v="RAMOS MARTINEZ ANGEL AUGUSTO"/>
        <s v="TRESPALACIOS MAYRA ALEJANDRA"/>
        <s v="REBOLLEDO RUMBO CECILIA ELENA"/>
        <s v="PARRA QUINTERO JEAN CARLOS"/>
        <s v="DE CUENTAS ORTEGA AQUEMIS"/>
        <s v="MONTAÑO SINESTERRA FRANCY"/>
        <s v="BERNAL RODRIGUEZ MARIA ALEJANDRA"/>
        <s v="MARTINEZ BRAVO EMIR EDINSON"/>
        <s v="GUERRERO NOGUERA JORGE MAURICIO"/>
        <s v="RODRIGUEZ ZAMBRANO INGRID PATRICIA"/>
        <s v="NARVÁEZ PÉREZ ELIANA ESTEFANÍA"/>
        <s v="ORTIZ SANCHEZ LAURA TATIANA"/>
        <s v="OTALORA TRONCOSO SEBASTIAN"/>
        <s v="SOSA KATHERIN"/>
        <s v="PEÑA PRADA LUIS CARLOS"/>
        <s v="ARBELAEZ VILLA LAURA LIZETH"/>
        <s v="VELASQUEZ MEJIA JORGE IVAN"/>
        <s v="VILLALOBOS LOPEZ YUNERYS MAKOL"/>
        <s v="LOPEZ TRUJILLO ANA ISABEL"/>
        <s v="DIAZ AGREDA MARIA CAMILA"/>
        <s v="ERASO ESTRADA ERIKA ELIZABETH"/>
        <s v="MERA PEÑA CAROLINA"/>
        <s v="TORRES CAMILO ENRIQUE"/>
        <s v="BECERRA GERARDINO ELIZABETH"/>
        <s v="VERA MOSQUERA JUAN SEBASTIAN"/>
        <s v="AREVALO FERRUCHO EDGAR CAMILO"/>
        <s v="CARDONA BARÓN JENCY GERALDINE"/>
        <s v="AMEZQUITA PINEDA EDUARDO"/>
        <s v="SALGADO FLOREZ ALEXANDRA"/>
        <s v="RODRÍGUEZ CRUZ JONATHAN FERNANDO"/>
        <s v="PEREZ MESA NESTOR DAVID"/>
        <s v="CEPEDA AVENDAÑO GERALDINE TAMARA"/>
        <s v="GARCIA HOYOS KAREN"/>
        <s v="ARANGO BLANDON DANA MERARY"/>
        <s v="RIVERA TORRES SAMADHI"/>
        <s v="ALVAREZ  CARLOS ALFREDO"/>
        <s v="CASTAÑEDA MIGUEL ANGEL"/>
        <s v="RIVERA RIOS KELLY YOHANA"/>
        <s v="GAITAN IBARRA YEINER CAMILO"/>
        <s v="MUÑOS LOPEZ FREDDY GONZALO"/>
        <s v="BARROS CARDENAS JHON JOSUE"/>
        <s v="GERENE ARAGON ERNESTO DAVID"/>
        <s v="GARZÓN MAICOL STEVEN"/>
        <s v="QUINTANA DIAZ GLORIA"/>
        <s v="SIERRA NIETO RODRIGO ANDRES"/>
        <s v="MELO DANIEL CARMEN JULIET"/>
        <s v="MOSQUERA DIAZ CARMEN LORENA"/>
        <s v="VILORIA LOZADA LUNA VALERIA"/>
        <s v="MUÑOZ LÓPEZ CARLOS DUVAN"/>
        <s v="SUAREZ LEIDY JOHANA"/>
        <s v="ZAFRA BUITRAGO SERGIO ANDRES"/>
        <s v="QUINTERO SANTAMARIA PAULA ANDREA"/>
        <s v="PARRADO ESCOBAR EDWIN SANTIAGO"/>
        <s v="RAMIREZ CALDERON JORGE STIVEN"/>
        <s v="CARMONA ALTAMIRANDA KEILA MARGARITA"/>
        <s v="PLAZA BOLIVAR MICAHEL STEVEN"/>
        <s v="FANDIÑO BENAVIDES INGRID PAOLA"/>
        <s v="PACHECO ESCALONA HARRY"/>
        <s v="PEREZ PITA STIFANY ANGELES"/>
        <s v="MARQUEZ MONTER ANDERSON JOSE"/>
        <s v="MAHECHA PARDO KEVIN STEVEN"/>
        <s v="GIRALDO SAAVEDRA JUAN ESTEBAN"/>
        <s v="SAAVEDRA CALVO JOVANNY ALBERTO"/>
        <s v="SUAREZ SOTO YUVIANIS MARIA"/>
        <s v="HENAO GUATIVA MARITZA ADRIANA"/>
        <s v="MONTOYA OVALLE LUISA SOFÍA"/>
        <s v="AGUDELO GAVIRIA LUISA FERNANDA"/>
        <s v="MARTINEZ DANIEL ALEJANDRO"/>
        <s v="VALLEJO CASTAÑEDA TANIA YICELA"/>
        <s v="CORREDOR HERNANDEZ ANDRES FELIPE"/>
        <s v="ROJAS NOVOA KAREN NATALIA"/>
        <s v="RAMIREZ JULIAN DAVID"/>
        <s v="INSUASTI NARVAEZ JUAN ESTEBAN"/>
        <s v="HOYOS RENZO RHENALS"/>
        <s v="GARCES AYALA MAOLIS"/>
        <s v="ROJAS MUÑOZ LAURA CAROLINA"/>
        <s v="RUBIANO DIAZ GABRIELA"/>
        <s v="OVIEDO VARGAS NATALIA"/>
        <s v="ORTIZ ANGELA JULIETH"/>
        <s v="AGUILERA NATALIA"/>
        <s v="VILLEGAS MIGUEL ANDRES"/>
        <s v="REYES PATERNINA OMAR YESIT"/>
        <s v="NAVIA LUCIO KATHERINE"/>
        <s v="MAHECHA RAMIREZ MARISOL"/>
        <s v="LOPEZ HERNANDEZ EMILY SORAYA"/>
        <s v="VALBUENA ANDRES FELIPE"/>
        <s v="RONDON MENDOZA ANDRES FELIPE"/>
        <s v="ALVAREZ MANCERA BRAYAN ESTYD"/>
        <s v="CASTIBLANCO CORAL JEFFERSON AMAURY"/>
        <s v="DUQUE RODRIGUEZ CHRISTIAN STEVEN"/>
        <s v="MORAN RIVERA ANGIE JULIETH"/>
        <s v="BARRETO RODRIGUEZ CARLOS DENNY"/>
        <s v="RUIZ DIAZ MICHAEL FERNEY"/>
        <s v="OCHOA RIOS ANDRES FELIPE"/>
        <s v="MORA PATIÑO HECTOR FAVIO"/>
        <s v="BOTERO GALLON JORGE FERNANDO"/>
        <s v="PLATA JUAN SEBASTIAN"/>
        <s v="ROYERO CASTILLO ANHY MILENA"/>
        <s v="AGUDELO QUIÑONEZ WILSON"/>
        <s v="MARQUEZ MONTERROSA NERLYS PATRICIA"/>
        <s v="ADAMES GUAYARA MARIA MAGDIELY"/>
        <s v="HERNANDEZ SUAREZ TANIA YORLIANY"/>
        <s v="MARIN BLANCO KAREN MARCELA"/>
        <s v="BARRERA TIBATA SHEILA MARCELA"/>
        <s v="ARIAS SIERRA JOSE LUIS"/>
        <s v="RAMÍREZ RAMIRÉZ MABILIA INÉS"/>
        <s v="AYCARDI MEZA JULIETH PAOLA"/>
        <s v="GRANADOS ZULUAGA CLAUDIA CAROLINA"/>
        <s v="DIAZ CORTINEZ OSLER"/>
        <s v="TRUJILLO GULLEN KALETH"/>
        <s v="VERGEL TOBO ZHARICK DAYANNA"/>
        <s v="TREJO DIEGO ARMANDO"/>
        <s v="PEREZ CRUZ SANDRA JOHANA"/>
        <s v="POSADA GRISALES JUAN PABLO"/>
        <s v="RINCONI LEIDY"/>
        <s v="OTALVORA ARGUMEDO JORGE IVAN"/>
        <s v="PICHICA SALAZAR CRISTIAN CAMILO"/>
        <s v="SALAZAR MONSALVE EDWIN MAURICIO"/>
        <s v="MUÑOZ ARIAS MIGUEL ANGEL"/>
        <s v="FORERO JULIAN DAVID"/>
        <s v="GAONA BERNAL ANA MARIA"/>
        <s v="HERNANDO VALERA SERGIO"/>
        <s v="MARIANA MIA REYES GONZALES"/>
        <s v="NOBLE BENITEZ ROSA ANGELA"/>
        <s v="RODRIGUEZ VILLAMIZAR LEIDY VALENTINA"/>
        <s v="GUITUERREZ MELO KEVIN ESNEIDER"/>
        <s v="GALEANO JARAMILLO KATHERINE"/>
        <s v="MACETA PATIÑO DANA YINET"/>
        <s v="VARGAS ESCOBAR PAULA ANDREA"/>
        <s v="GAVIDIA BUITRAGO IVAN ALEXANDER"/>
        <s v="RODRIGUEZ QUINTO LUISA FERNANDA"/>
        <s v="RUEDA MARTINEZ JUAN FELIPE"/>
        <s v="MANOTAS URICOECHEA KATY PAOLA"/>
        <s v="FLOREZ REYES ELIX JOHANI"/>
        <s v="USAQUEN DIAZ DAVID GERARDO"/>
        <s v="MARTINEZ SANCHEZ JOHN STEVEN"/>
        <s v="LUZ DARY ANGARITA"/>
        <s v="HUERTAS ROJAS EDISON ALBERTO"/>
        <s v="LEIDY BIBIANA BOCANEGRA RODRIGUEZ"/>
        <s v="GONZALEZ YIMY ALEXANDER"/>
        <s v="ENSUNCHO HERNANDEZ YENNIFER PATRICIA"/>
        <s v="VILLAMIZAR MARIA ALEXANDRA"/>
        <s v="PATERNINA MARTINEZ YULIETH PAOLA"/>
        <s v="CABANA CRESPO MARIAN MISHELLY"/>
        <s v="CARRILLO GOMEZ STEFANYA"/>
        <s v="GUZMAN MUÑOZ JORGE LEONARDO"/>
        <s v="ROJAS PARDO LUIS FERNANDO"/>
        <s v="RIAÑO CALDERON LIZETH"/>
        <s v="VERGEL TOBO ZURIK SADHAY"/>
        <s v="RIVAS CAMACHO DANNA JULIETH"/>
        <s v="GIRALDO HERNANDEZ OSCAR ANDRES"/>
        <s v="GIL SALAZAR ISABELLA"/>
        <s v="LUCUMI ANGOLA YESSICA LEANDRA"/>
        <s v="SOTO GARCIA JEAN CARLOS"/>
        <s v="PAYARES CABARCAS DANIELA PATRICIA"/>
        <s v="ACOSTA ANDRES FELIPE"/>
        <s v="KELLY TATIANA SERNA GALINDO"/>
        <s v="HERNANDEZ MURILLO NICOLAS"/>
        <s v="URIBE HERRERA GENER CAMACHO"/>
        <s v="OTALORA DUARTE LUZ ADRIANA"/>
        <s v="ENRIQUEZ BEATRIZ ELENA"/>
        <s v="ZULETA MORENO MONICA"/>
        <s v="VANEGAS SANJUAN HANS ESTEBAN"/>
        <s v="TORRES REVEROL MARIA VIRGINIA"/>
        <s v="VARGAS BARRERA JUAN CAMILO"/>
        <s v="BERNAL NUMPAQUE DIDIER CAMILO"/>
        <s v="HERNANDEZ MARIA ALEJANDRA"/>
        <s v="GONZALEZ BERMEO SONIA SMITH"/>
        <s v="VILLAZON JIMENEZ MAIRA ALEJANDRA"/>
        <s v="USURIAGA ALVAREZ DANIELA"/>
        <s v="ZUÑIGA CAICEDO ASTRID"/>
        <s v="GALVAN MEZA HERNAN DARIO"/>
        <s v="BARRUETO MORA FANNY"/>
        <s v="GALVAN CUESTA MARIA HELENA"/>
        <s v="RODRIGUEZ FERNANDEZ LUIS DAVID"/>
        <s v="RUIZ LOPEZ KEVIN"/>
        <s v="PEREZ DIEGO FERNANDO"/>
        <s v="DUQUE GIRALDO JESUS DAVID"/>
        <s v="SAIR ZARATE JONATAN"/>
        <s v="ROJAS HENDER ORLANDO"/>
        <s v="RAMIREZ VALENCIA ANDRES MAURICIO"/>
        <s v="HAMLET RICARDO CAICEDO"/>
        <s v="ARBELAEZ VILLA LUIS ESTEBAN"/>
        <s v="ANGEL NORMAN EDUARDO"/>
        <s v="NAVARRO RAFAEL ENRRIQUE"/>
        <s v="CAICEDO MILTON ARNOL"/>
        <s v="PEMBERTY VILLEGAS CATHERINE"/>
        <s v="MUÑOZ SANDRA ROCIO"/>
        <s v="GUZMAN GONZALES GERSON ISAI"/>
        <s v="MEJIA RICO JUAN CAMILO"/>
        <s v="VAZQUEZ VILLADIEGO LORAINE PAOLA"/>
        <s v="HENAO JESSICA NATALIA"/>
        <s v="RUIZ DE AGUSTIN LUIS ENRIQUE"/>
        <s v="BLANDON CEBALLOS JULIAN ALEXANDER"/>
        <s v="ROMERO SEGURA CRISTIAN FIDEL"/>
        <s v="CARDENAS DANIELA"/>
        <s v="DIAZ ESTEVES DANIELA"/>
        <s v="MARTINEZ GOMEZ ANA MARIA"/>
        <s v="RUEDA MARROQUIN MARITZA"/>
        <s v="CARMONA CLAVIJO SEBASTIAN"/>
        <s v="QUIÑONES COLLAZOS LIX DAIANA"/>
        <s v="SANABRIA MORALES GABRIELA"/>
        <s v="GONZALEZ SILVA JUAN FELIPE"/>
        <s v="CORREA HERNANDEZ TANIA MILENA"/>
        <s v="CASTILLO RIOS JANAI MIRELLA"/>
        <s v="ECHEVERRI SANCHEZ YEISON"/>
        <s v="AVENDAÑO ANDRES FABIAN"/>
        <s v="MORALES VALERO GLORIA VIVIANA"/>
        <s v="BARCO SANJUAN ROSANA"/>
        <s v="RICO RUIZ CARLOS HERNANDO"/>
        <s v="VILLALOBOS RAMONA"/>
        <s v="RODRIGUEZ ANGUIE LIZETH"/>
        <s v="GOMEZ LOPEZ HENRY"/>
        <s v="HERNANDEZ CANTERO SANDRA MARCELA"/>
        <s v="LOPEZ ARIAS CARLOS MARIO"/>
        <s v="VILLACORTE RONDON JOE LARRY"/>
        <s v="BORRAS BAUTISTA JOSÉ ARMANDO"/>
        <s v="MARIN OCAMPO KAREN ANDREA"/>
        <s v="RODRIGUEZ MOLINA GABRIELA"/>
        <s v="ALFONSO RAMIREZ EDER ARMANDO"/>
        <s v="GUTIERREZ RODRIGUEZ LUIS EDUARDO"/>
        <s v="MEJIA RAMIREZ MERLY YURLEY"/>
        <s v="CASTAÑO CAVIEDES YESSICA"/>
        <s v="PEÑARETE MARIA ALEJANDRA"/>
        <s v="SUAREZ BARRERA MARISOL"/>
        <s v="TABARES HERNANDEZ LUIS CARLOS"/>
        <s v="PIEDRAHITA ROMERO HARVEY ALEJANDRO"/>
        <s v="DUQUE DUQUE ANA MARIA"/>
        <s v="SALGADO MORENO RICARDO JAIRO"/>
        <s v="AMAYA RIVERA WENDY LORENA"/>
        <s v="VIDARTE CASTAÑO JUAN PABLO"/>
        <s v="GAONA BERNAL EVELYN JOELLY"/>
        <s v="MARQUEZ HINCAPIE GEINER ANTONIO"/>
        <s v="ROJAS CASTELLANOS CRISTHIAN CAMILO"/>
        <s v="PAMPLONA QUINTERO CAROLINA"/>
        <s v="LOZADA RESTREPO JULIETH ALEJANDRA"/>
        <s v="OQUENDO USUGA ALEJANDRA"/>
        <s v="ARIAS CUESTA JUAN DIEGO"/>
        <s v="ROJAS RAMIREZ JULIAN ESTEBAN"/>
        <s v="GÓMEZ ERAZO YOMARA"/>
        <s v="NIÑO SALCEDO JESUS ANTONIO"/>
        <s v="GARZON CARDONA NATALIA"/>
        <s v="GRANADA GONZALEZ ADRIANA MARIA"/>
        <s v="TAPIA TORRES YULIANIS CECILIA"/>
        <s v="ALEMAN MONTIEL KAREN LISSETTE"/>
        <s v="GUTIERREZ BAQUERO GENNYS JASMIN"/>
        <s v="CASTAÑEDA PARRA PAOLA ANDREA"/>
        <s v="CAMARGO TORRES AUDREA PATRICIA"/>
        <s v="DEL VALLE URRETA MARQUEZ ELIENITZA"/>
        <s v="BOTINA CARVAJAL ANDRES FELIPE"/>
        <s v="MEJIA MARTINEZ SEBASTIAN"/>
        <s v="AREVALO LOPEZ JOHANA"/>
        <s v="AVILA MARTINEZ SAMUEL JOSE"/>
        <s v="HERNÁNDEZ SÁNCHEZ DORA MILENA"/>
        <s v="TORO CALDERON ANDRES FELIPE"/>
        <s v="FLOREZ ANTES MARIA ELVIA"/>
        <s v="SILVA CARDENAS MARIA FERNANDA"/>
        <s v="PATERNINA SALAZAR LUIS"/>
        <s v="TORO CRUZ MONICA DANIELA"/>
        <s v="LAGOS LEYDA PATRICIA"/>
        <s v="LOZANO HERNANDEZ JOSE MIGUEL"/>
        <s v="TORREGROZA PAJARO YULEISY ANDREA"/>
        <s v="BENITEZ MONTES YENIS"/>
        <s v="SALAZAR GOMEZ LUISA FERNANDA"/>
        <s v="MARTINEZ FLOREZ MIGUEL ANDRES"/>
        <s v="MOSQUERA NICOLAS"/>
        <s v="VERGARA HERNÁNDEZ CYNTHIA CAROLINA"/>
        <s v="SOLANO CAMPO DIANA CAROLINA"/>
        <s v="PULIDO ALVARADO ANGELICA"/>
        <s v="SAMARI NOHELI ROMAN RUBIO"/>
        <s v="PULIDO PEREZ YULEIDY"/>
        <s v="CIFUENTES FORERO KEIDY VIVIANA"/>
        <s v="PEÑARANDA TORRES JEFANYS IRICETH"/>
        <s v="AMOR PADILLA VERONICA PAOLA"/>
        <s v="CAMACARO DOMINGUEZ ANDREINA"/>
        <s v="PARRA PALOMINO VICTOR ALEXIS"/>
        <s v="GOMEZ HERNANDEZ DINA MARCELA"/>
        <s v="BATALLA MURILLO AIDA TULIA"/>
        <s v="PABON DEPABLOS KEILY DANIELA"/>
        <s v="PARDO PALMA DIANA MILENA"/>
        <s v="GOMEZ GOMEZ CIRO RAUL"/>
        <s v="CASTRO MONTAÑEZ GIOVANY ALEXIS"/>
        <s v="RICCI CASTRILLON CHRISTIAN CAMILO"/>
        <s v="GRANADOS VALENCIA BEATRIZ OMAIRA"/>
        <s v="SANCHEZ MARTINEZ HEIDY JULIANA"/>
        <s v="SARRIA TRUJILLO GABRIELA"/>
        <s v="NIEVES RICHARD ALEJANDRO"/>
        <s v="TRIANA PABON JULIET MAYERLI"/>
        <s v="HENAO RAMIREZ CRISTIAN CAMILO"/>
        <s v="PATERNINA CARRASCAL ISABEL CRISTINA"/>
        <s v="AHUMADO ESPAÑA YULIS MARÍA"/>
        <s v="VALLEJOS QUISTANCHALA MARY ISABEL"/>
        <s v="NUÑEZ ESCALANTE AURORA"/>
        <s v="RIAÑO ABRIL JHON ALEXANDER"/>
        <s v="BRITO SOLANO BIANNY CAROLINA"/>
        <s v="CARRILLO ACOSTA SEYLEN ALEJANDRA"/>
        <s v="BARRIGA DEISY MILENA"/>
        <s v="MARTINEZ LANZA FRANCY PATRICIA"/>
        <s v="SERNA PEREZ LEIVY TATIANA"/>
        <s v="JERONIMO CARDONA JUAN MANUEL"/>
        <s v="DIAZ ACOSTA JEYSON DAVID"/>
        <s v="TABORDA VAHOS ANA MARCELA"/>
        <s v="RODRIGUEZ JOSE SEBASTIAN"/>
        <s v="OSPINA ROA MARTHA YANETH"/>
        <s v="GIRALDO BUSTAMANTE DAVID"/>
        <s v="CAMACHO RAMIREZ MICHAEL FERNEY"/>
        <s v="SAMBONI GUZMAN PAOLA ANDREA"/>
        <s v="HURTADO QUINTO DEIMER"/>
        <s v="MADARRIAGA CAMARGO ARLY CRISTINA"/>
        <s v="LUGO BOCHAGA LUISANA VERONICA"/>
        <s v="LAVERDE ENITH PAOLA"/>
        <s v="OSORIO COCUY LINA MARIA"/>
        <s v="MOLINA PADILLA LIBARDO LUIS"/>
        <s v="ROZO MARQUEZ MAYERLY SHAKIRA"/>
        <s v="DIAZ PAREDES EUCARIS"/>
        <s v="CORAL SUAREZ LUIS JAIRO"/>
        <s v="PIEDRAHITA HENAO DANIEL HUMBERTO"/>
        <s v="MARTINEZ PUELLO DARLING"/>
        <s v="FAJARDO CESPEDES YELIMAR ANDREINA"/>
        <s v="BOHORQUEZ CUELLAR JULIO CESAR"/>
        <s v="ALEMAN MESTRA NICOLAS ANDRES"/>
        <s v="CASTILLO LOPEZ ANYI KATHERINE"/>
        <s v="FAJARDO AVELLA KAREN GISELLE"/>
        <s v="AVILA DIEGO ANDRES"/>
        <s v="GONZALEZ PERLAZA JANETH"/>
        <s v="GOMEZ HURTADO PAOLA ANDREA"/>
        <s v="MENDOZA BONFANTE LENNYS"/>
        <s v="OLIVERO SIERRA LINDA MARINA"/>
        <s v="PAREJA LABRADOR GRACE JULIETH"/>
        <s v="IBARGUEN MURIEL KAREN VANESSA"/>
        <s v="VELASCO NARVAEZ GIZEK MARGARITA"/>
        <s v="SANDOVAL PEREZ ANGIE PAOLA"/>
        <s v="RENTERIA SANJUAN DIANA YULEIBY"/>
        <s v="ZAPATA QUERUBIN CRISTIAN DAVID"/>
        <s v="CASTAÑO MESA MARIA ISABEL"/>
        <s v="HERRERA FARIETA DIEGO ALEJANDRO"/>
        <s v="CASTILLO ARBOLEDA KAREN ISABEL"/>
        <s v="OLARTE MINORTA NELSON GERARDO"/>
        <s v="DONADO BEDOYA JOSE DAVID"/>
        <s v="TORRES ROJAS MELISSA"/>
        <s v="RODRIGUEZ TORRECILLA ANA NATHALY"/>
        <s v="OLVI ALVAREZ MENESES"/>
        <s v="CANTILLO PEREZ VANESSA PAOLA"/>
        <s v="ESTUPIÑAN BUENO FABIAN EDUARDO"/>
        <s v="GUTIERREZ FUENTES YISETH PAMELA"/>
        <s v="CONTRERAS ARRIETA MAURICIO JESUS"/>
        <s v="REYNOSO ESCOBAR YULY PILAR"/>
        <s v="CARINA CASTRO SAUCEDO"/>
        <s v="GIL LOAIZA SHIRLY"/>
        <s v="BOTERO OCAMPO MARY ROSANA"/>
        <s v="LOPEZ LOPEZ ANDREA PATRICIA"/>
        <s v="NIÑO CARVAJAL YERSON AUGUSTO"/>
        <s v="PERDOMO TRUJILLO JAIRO ANDRES"/>
        <s v="ATARA TORRES JOHAN CAMILO"/>
        <s v="CARREÑO QUINTERO CINDY MILENA"/>
        <s v="ROSALES VISBAL ANGIE PAOLA"/>
        <s v="CARDONA JIMENEZ LUISA FERNANDA"/>
        <s v="GOMEZ LAURA VANESSA"/>
        <s v="ROPERO GALVIS SINDI PAOLA"/>
        <s v="FAJARDO GALINDO SANDRA MILENA"/>
        <s v="ESCOBAR GIL JUAN CAMILO"/>
        <s v="ZUÑIGA ZUÑIGA JULIETH PAOLA"/>
        <s v="HERNANDEZ ABRIL NESTOR JAVIER"/>
        <s v="RAMIREZ TORRES OTTO OSWALD"/>
        <s v="MOSCOTE MONTES YOINER ENRIQUE"/>
        <s v="HERRERA OLIVERA NATALIA"/>
        <s v="MARIN LIZU JOSE FERNANDO"/>
        <s v="MORENO PARDO JOHANA MILENA"/>
        <s v="RENDON OSORIO JOSE ISRAEL"/>
        <s v="TORRES MONTENEGRO MARTHA CECILIA"/>
        <s v="OSORIO DELGADO JOSE GREGORIO"/>
        <s v="COPETE GOMEZ LEIDY MARCELA"/>
        <s v="JIMENEZ RIVERA JOSE DE JESUS"/>
        <s v="VICENTES SIERRA LUZ ANGELA"/>
        <s v="GONZALEZ MOLINA ANGELICA MARIA"/>
        <s v="MOJICA JIMENEZ ALEX MAURICIO"/>
        <s v="ESCOBAR GIL ERNESTO JAVIER"/>
        <s v="BONILLA TOLOZA KENYS YOHANA"/>
        <s v="MORILLO HEREO ALEJANDRO ALFONSO"/>
        <s v="FIGUEROA TOVAR IVONNE ADRIANA"/>
        <s v="GUAITA GUERRA RAFAEL WALDOMIRO"/>
        <s v="CASTELLANOS RINCON JANER EDISON"/>
      </sharedItems>
    </cacheField>
    <cacheField name="Nombre de usuario" numFmtId="0">
      <sharedItems/>
    </cacheField>
    <cacheField name="User Title" numFmtId="0">
      <sharedItems count="6">
        <s v="Promoter"/>
        <s v="Area Manager"/>
        <s v="Temporary Promoter"/>
        <s v="Supervisor"/>
        <s v="Trainer"/>
        <s v="Merchandiser"/>
      </sharedItems>
    </cacheField>
    <cacheField name="Administrador" numFmtId="0">
      <sharedItems/>
    </cacheField>
    <cacheField name="Canal" numFmtId="0">
      <sharedItems count="7">
        <s v="Claro"/>
        <s v="Carriers"/>
        <s v="Open Market"/>
        <s v="Xiaomi Store"/>
        <s v="IR"/>
        <s v="Entrenamiento"/>
        <s v="Merchandiser"/>
      </sharedItems>
    </cacheField>
    <cacheField name="Fecha de creación" numFmtId="22">
      <sharedItems containsSemiMixedTypes="0" containsNonDate="0" containsDate="1" containsString="0" minDate="2021-07-02T06:17:00" maxDate="2025-10-01T18:00:56"/>
    </cacheField>
    <cacheField name="Cant" numFmtId="0">
      <sharedItems containsSemiMixedTypes="0" containsString="0" containsNumber="1" containsInteger="1" minValue="1" maxValue="1"/>
    </cacheField>
    <cacheField name="Check In" numFmtId="14">
      <sharedItems containsDate="1" containsMixedTypes="1" minDate="2025-10-01T07:04:45" maxDate="2025-10-01T16:05:47" count="575">
        <s v="No Aplica"/>
        <s v="(Paid) Be Out On Duty"/>
        <d v="2025-10-01T07:47:37"/>
        <d v="2025-10-01T11:29:39"/>
        <s v="Sin Registro"/>
        <s v="(Paid) Work From Home"/>
        <d v="2025-10-01T10:14:28"/>
        <d v="2025-10-01T10:46:50"/>
        <d v="2025-10-01T11:29:02"/>
        <d v="2025-10-01T07:25:22"/>
        <d v="2025-10-01T07:25:59"/>
        <d v="2025-10-01T08:32:04"/>
        <s v="Day Off"/>
        <d v="2025-10-01T10:32:12"/>
        <d v="2025-10-01T10:32:58"/>
        <d v="2025-10-01T09:59:18"/>
        <d v="2025-10-01T11:52:37"/>
        <d v="2025-10-01T12:00:09"/>
        <d v="2025-10-01T10:01:37"/>
        <d v="2025-10-01T07:45:33"/>
        <d v="2025-10-01T08:42:51"/>
        <d v="2025-10-01T09:43:06"/>
        <d v="2025-10-01T12:49:15"/>
        <d v="2025-10-01T08:34:56"/>
        <d v="2025-10-01T11:26:53"/>
        <d v="2025-10-01T10:00:05"/>
        <d v="2025-10-01T10:49:15"/>
        <d v="2025-10-01T08:47:57"/>
        <d v="2025-10-01T08:02:12"/>
        <d v="2025-10-01T10:07:54"/>
        <d v="2025-10-01T09:34:04"/>
        <d v="2025-10-01T09:14:22"/>
        <d v="2025-10-01T11:13:56"/>
        <d v="2025-10-01T11:10:21"/>
        <d v="2025-10-01T08:29:39"/>
        <d v="2025-10-01T08:53:17"/>
        <d v="2025-10-01T10:20:15"/>
        <d v="2025-10-01T13:58:25"/>
        <d v="2025-10-01T10:58:26"/>
        <d v="2025-10-01T12:32:01"/>
        <d v="2025-10-01T12:39:22"/>
        <d v="2025-10-01T10:52:00"/>
        <d v="2025-10-01T11:06:49"/>
        <d v="2025-10-01T11:05:44"/>
        <d v="2025-10-01T12:30:08"/>
        <d v="2025-10-01T11:31:44"/>
        <d v="2025-10-01T11:03:38"/>
        <d v="2025-10-01T10:52:50"/>
        <d v="2025-10-01T10:45:56"/>
        <d v="2025-10-01T07:04:45"/>
        <d v="2025-10-01T10:46:41"/>
        <d v="2025-10-01T07:58:44"/>
        <d v="2025-10-01T10:43:02"/>
        <d v="2025-10-01T08:59:57"/>
        <d v="2025-10-01T08:34:15"/>
        <d v="2025-10-01T08:52:11"/>
        <d v="2025-10-01T10:46:01"/>
        <d v="2025-10-01T07:55:32"/>
        <d v="2025-10-01T10:22:12"/>
        <d v="2025-10-01T11:57:57"/>
        <d v="2025-10-01T08:49:12"/>
        <d v="2025-10-01T11:57:16"/>
        <d v="2025-10-01T07:44:01"/>
        <d v="2025-10-01T09:52:23"/>
        <d v="2025-10-01T08:52:30"/>
        <d v="2025-10-01T09:27:37"/>
        <d v="2025-10-01T13:50:33"/>
        <d v="2025-10-01T11:00:07"/>
        <d v="2025-10-01T10:55:15"/>
        <d v="2025-10-01T08:23:00"/>
        <d v="2025-10-01T11:55:09"/>
        <d v="2025-10-01T11:59:19"/>
        <d v="2025-10-01T10:16:07"/>
        <d v="2025-10-01T12:29:29"/>
        <d v="2025-10-01T07:56:06"/>
        <d v="2025-10-01T11:57:14"/>
        <d v="2025-10-01T09:51:01"/>
        <d v="2025-10-01T08:20:19"/>
        <d v="2025-10-01T10:56:30"/>
        <d v="2025-10-01T10:54:28"/>
        <d v="2025-10-01T08:39:19"/>
        <d v="2025-10-01T10:50:45"/>
        <d v="2025-10-01T08:00:31"/>
        <d v="2025-10-01T09:36:43"/>
        <d v="2025-10-01T10:41:22"/>
        <d v="2025-10-01T09:56:14"/>
        <d v="2025-10-01T09:58:28"/>
        <d v="2025-10-01T11:30:22"/>
        <d v="2025-10-01T10:59:37"/>
        <d v="2025-10-01T11:28:45"/>
        <d v="2025-10-01T11:00:26"/>
        <d v="2025-10-01T08:04:43"/>
        <d v="2025-10-01T11:54:18"/>
        <d v="2025-10-01T08:58:45"/>
        <d v="2025-10-01T09:00:07"/>
        <d v="2025-10-01T11:18:31"/>
        <d v="2025-10-01T11:12:38"/>
        <d v="2025-10-01T09:12:31"/>
        <d v="2025-10-01T08:59:11"/>
        <d v="2025-10-01T11:50:10"/>
        <d v="2025-10-01T11:58:35"/>
        <d v="2025-10-01T10:28:30"/>
        <d v="2025-10-01T08:21:52"/>
        <d v="2025-10-01T11:02:53"/>
        <d v="2025-10-01T10:49:00"/>
        <d v="2025-10-01T12:00:13"/>
        <d v="2025-10-01T10:58:53"/>
        <d v="2025-10-01T08:41:14"/>
        <d v="2025-10-01T09:36:14"/>
        <d v="2025-10-01T11:10:14"/>
        <d v="2025-10-01T08:36:16"/>
        <d v="2025-10-01T10:21:14"/>
        <d v="2025-10-01T08:53:00"/>
        <d v="2025-10-01T10:50:27"/>
        <d v="2025-10-01T12:53:24"/>
        <d v="2025-10-01T10:51:17"/>
        <d v="2025-10-01T11:45:20"/>
        <d v="2025-10-01T10:49:13"/>
        <d v="2025-10-01T09:58:03"/>
        <d v="2025-10-01T12:43:46"/>
        <d v="2025-10-01T08:55:01"/>
        <d v="2025-10-01T09:28:45"/>
        <d v="2025-10-01T09:12:15"/>
        <d v="2025-10-01T07:58:23"/>
        <d v="2025-10-01T07:56:03"/>
        <d v="2025-10-01T10:56:12"/>
        <d v="2025-10-01T11:16:52"/>
        <d v="2025-10-01T09:43:24"/>
        <d v="2025-10-01T09:58:13"/>
        <d v="2025-10-01T08:03:26"/>
        <d v="2025-10-01T10:06:09"/>
        <d v="2025-10-01T11:30:14"/>
        <d v="2025-10-01T09:09:07"/>
        <d v="2025-10-01T11:16:14"/>
        <d v="2025-10-01T07:54:30"/>
        <d v="2025-10-01T09:51:33"/>
        <d v="2025-10-01T12:50:08"/>
        <d v="2025-10-01T07:34:35"/>
        <d v="2025-10-01T08:30:55"/>
        <d v="2025-10-01T10:50:40"/>
        <d v="2025-10-01T09:51:21"/>
        <d v="2025-10-01T12:47:15"/>
        <d v="2025-10-01T11:47:50"/>
        <d v="2025-10-01T09:25:55"/>
        <d v="2025-10-01T11:10:43"/>
        <d v="2025-10-01T13:14:24"/>
        <d v="2025-10-01T10:57:45"/>
        <d v="2025-10-01T11:09:40"/>
        <d v="2025-10-01T13:07:13"/>
        <d v="2025-10-01T11:04:07"/>
        <d v="2025-10-01T07:49:11"/>
        <d v="2025-10-01T08:21:02"/>
        <d v="2025-10-01T07:59:59"/>
        <d v="2025-10-01T08:53:35"/>
        <d v="2025-10-01T08:57:36"/>
        <d v="2025-10-01T12:05:22"/>
        <d v="2025-10-01T10:46:24"/>
        <d v="2025-10-01T09:07:17"/>
        <d v="2025-10-01T09:53:35"/>
        <d v="2025-10-01T09:18:49"/>
        <d v="2025-10-01T11:45:10"/>
        <d v="2025-10-01T10:53:33"/>
        <d v="2025-10-01T10:01:25"/>
        <d v="2025-10-01T10:17:22"/>
        <d v="2025-10-01T09:58:09"/>
        <d v="2025-10-01T11:28:02"/>
        <d v="2025-10-01T08:13:01"/>
        <d v="2025-10-01T09:52:34"/>
        <d v="2025-10-01T08:54:40"/>
        <d v="2025-10-01T07:45:49"/>
        <d v="2025-10-01T10:43:38"/>
        <d v="2025-10-01T11:09:22"/>
        <d v="2025-10-01T11:36:26"/>
        <d v="2025-10-01T07:56:33"/>
        <d v="2025-10-01T08:38:49"/>
        <d v="2025-10-01T07:48:41"/>
        <d v="2025-10-01T11:52:57"/>
        <d v="2025-10-01T11:00:00"/>
        <d v="2025-10-01T11:14:26"/>
        <d v="2025-10-01T10:29:38"/>
        <d v="2025-10-01T09:54:02"/>
        <d v="2025-10-01T09:15:20"/>
        <d v="2025-10-01T10:44:56"/>
        <d v="2025-10-01T11:57:18"/>
        <d v="2025-10-01T12:05:17"/>
        <d v="2025-10-01T08:54:51"/>
        <d v="2025-10-01T07:56:42"/>
        <d v="2025-10-01T08:25:16"/>
        <d v="2025-10-01T12:23:08"/>
        <d v="2025-10-01T08:31:47"/>
        <s v="(Paid) Maternity leave"/>
        <d v="2025-10-01T10:06:54"/>
        <d v="2025-10-01T13:59:39"/>
        <d v="2025-10-01T10:57:00"/>
        <d v="2025-10-01T09:35:04"/>
        <d v="2025-10-01T09:07:09"/>
        <d v="2025-10-01T10:52:25"/>
        <d v="2025-10-01T11:38:45"/>
        <d v="2025-10-01T07:58:32"/>
        <d v="2025-10-01T10:58:11"/>
        <d v="2025-10-01T08:47:32"/>
        <d v="2025-10-01T08:00:15"/>
        <d v="2025-10-01T08:12:35"/>
        <d v="2025-10-01T09:46:10"/>
        <d v="2025-10-01T10:01:42"/>
        <d v="2025-10-01T08:42:37"/>
        <d v="2025-10-01T10:18:03"/>
        <d v="2025-10-01T10:50:36"/>
        <d v="2025-10-01T11:04:27"/>
        <d v="2025-10-01T10:56:27"/>
        <d v="2025-10-01T09:00:34"/>
        <d v="2025-10-01T11:27:21"/>
        <d v="2025-10-01T11:51:59"/>
        <d v="2025-10-01T13:58:22"/>
        <d v="2025-10-01T12:23:44"/>
        <d v="2025-10-01T11:30:32"/>
        <d v="2025-10-01T09:41:13"/>
        <d v="2025-10-01T11:02:41"/>
        <d v="2025-10-01T07:25:33"/>
        <d v="2025-10-01T10:40:24"/>
        <d v="2025-10-01T09:38:02"/>
        <d v="2025-10-01T09:28:17"/>
        <d v="2025-10-01T08:48:07"/>
        <d v="2025-10-01T09:01:57"/>
        <d v="2025-10-01T10:30:10"/>
        <d v="2025-10-01T11:57:29"/>
        <d v="2025-10-01T14:03:45"/>
        <d v="2025-10-01T08:02:31"/>
        <d v="2025-10-01T08:45:27"/>
        <d v="2025-10-01T08:21:26"/>
        <d v="2025-10-01T09:41:33"/>
        <d v="2025-10-01T09:52:30"/>
        <d v="2025-10-01T10:53:35"/>
        <d v="2025-10-01T12:54:37"/>
        <d v="2025-10-01T11:49:17"/>
        <d v="2025-10-01T11:13:23"/>
        <d v="2025-10-01T10:59:27"/>
        <d v="2025-10-01T08:35:15"/>
        <d v="2025-10-01T10:04:29"/>
        <d v="2025-10-01T10:57:44"/>
        <d v="2025-10-01T09:30:27"/>
        <d v="2025-10-01T11:11:40"/>
        <d v="2025-10-01T10:42:26"/>
        <d v="2025-10-01T11:54:12"/>
        <d v="2025-10-01T08:12:20"/>
        <d v="2025-10-01T08:06:49"/>
        <d v="2025-10-01T09:24:18"/>
        <d v="2025-10-01T09:55:13"/>
        <d v="2025-10-01T09:35:52"/>
        <d v="2025-10-01T07:53:07"/>
        <d v="2025-10-01T11:59:02"/>
        <d v="2025-10-01T09:51:26"/>
        <d v="2025-10-01T11:05:10"/>
        <d v="2025-10-01T09:05:20"/>
        <d v="2025-10-01T11:04:55"/>
        <d v="2025-10-01T08:52:43"/>
        <d v="2025-10-01T10:26:20"/>
        <d v="2025-10-01T11:56:06"/>
        <d v="2025-10-01T08:27:34"/>
        <d v="2025-10-01T07:51:55"/>
        <d v="2025-10-01T09:59:30"/>
        <d v="2025-10-01T12:07:39"/>
        <d v="2025-10-01T11:01:26"/>
        <d v="2025-10-01T10:57:52"/>
        <d v="2025-10-01T08:38:10"/>
        <d v="2025-10-01T08:14:36"/>
        <d v="2025-10-01T09:44:22"/>
        <d v="2025-10-01T14:03:36"/>
        <d v="2025-10-01T08:50:42"/>
        <d v="2025-10-01T09:58:00"/>
        <d v="2025-10-01T08:53:10"/>
        <d v="2025-10-01T09:03:41"/>
        <d v="2025-10-01T12:02:41"/>
        <d v="2025-10-01T09:22:07"/>
        <d v="2025-10-01T11:12:50"/>
        <d v="2025-10-01T11:59:17"/>
        <d v="2025-10-01T12:10:44"/>
        <d v="2025-10-01T11:18:06"/>
        <d v="2025-10-01T10:59:08"/>
        <d v="2025-10-01T08:06:57"/>
        <d v="2025-10-01T09:12:09"/>
        <d v="2025-10-01T10:14:30"/>
        <d v="2025-10-01T10:29:48"/>
        <d v="2025-10-01T10:58:37"/>
        <d v="2025-10-01T08:52:42"/>
        <d v="2025-10-01T11:38:35"/>
        <d v="2025-10-01T11:39:41"/>
        <d v="2025-10-01T11:05:18"/>
        <d v="2025-10-01T12:05:31"/>
        <d v="2025-10-01T08:19:24"/>
        <d v="2025-10-01T08:23:07"/>
        <d v="2025-10-01T09:20:19"/>
        <d v="2025-10-01T09:48:19"/>
        <d v="2025-10-01T10:31:33"/>
        <d v="2025-10-01T10:59:16"/>
        <d v="2025-10-01T09:52:42"/>
        <d v="2025-10-01T11:41:22"/>
        <d v="2025-10-01T11:00:50"/>
        <d v="2025-10-01T10:25:37"/>
        <d v="2025-10-01T10:01:02"/>
        <d v="2025-10-01T10:46:20"/>
        <d v="2025-10-01T11:54:25"/>
        <d v="2025-10-01T08:33:23"/>
        <d v="2025-10-01T11:21:13"/>
        <d v="2025-10-01T09:59:39"/>
        <d v="2025-10-01T08:28:35"/>
        <d v="2025-10-01T09:47:48"/>
        <d v="2025-10-01T10:23:56"/>
        <d v="2025-10-01T09:01:40"/>
        <d v="2025-10-01T11:09:15"/>
        <d v="2025-10-01T12:16:40"/>
        <d v="2025-10-01T09:49:36"/>
        <d v="2025-10-01T09:05:47"/>
        <d v="2025-10-01T11:47:46"/>
        <d v="2025-10-01T12:48:10"/>
        <d v="2025-10-01T07:30:42"/>
        <d v="2025-10-01T10:06:12"/>
        <d v="2025-10-01T08:03:59"/>
        <d v="2025-10-01T11:38:05"/>
        <d v="2025-10-01T07:45:04"/>
        <d v="2025-10-01T11:03:44"/>
        <d v="2025-10-01T09:30:56"/>
        <d v="2025-10-01T11:03:32"/>
        <d v="2025-10-01T09:31:07"/>
        <d v="2025-10-01T08:00:19"/>
        <d v="2025-10-01T10:55:49"/>
        <d v="2025-10-01T09:23:15"/>
        <d v="2025-10-01T10:25:28"/>
        <d v="2025-10-01T09:28:38"/>
        <d v="2025-10-01T07:39:11"/>
        <d v="2025-10-01T10:00:57"/>
        <d v="2025-10-01T11:50:19"/>
        <d v="2025-10-01T10:57:32"/>
        <d v="2025-10-01T10:57:54"/>
        <d v="2025-10-01T07:57:03"/>
        <d v="2025-10-01T13:59:13"/>
        <d v="2025-10-01T09:15:49"/>
        <d v="2025-10-01T12:19:45"/>
        <d v="2025-10-01T08:35:38"/>
        <d v="2025-10-01T08:25:31"/>
        <d v="2025-10-01T10:20:19"/>
        <d v="2025-10-01T09:00:22"/>
        <d v="2025-10-01T10:51:10"/>
        <d v="2025-10-01T11:24:05"/>
        <d v="2025-10-01T08:01:58"/>
        <d v="2025-10-01T10:58:12"/>
        <d v="2025-10-01T09:50:47"/>
        <d v="2025-10-01T12:27:32"/>
        <d v="2025-10-01T08:27:47"/>
        <d v="2025-10-01T11:49:19"/>
        <d v="2025-10-01T08:11:32"/>
        <d v="2025-10-01T11:50:13"/>
        <d v="2025-10-01T09:07:47"/>
        <d v="2025-10-01T11:19:20"/>
        <d v="2025-10-01T13:55:01"/>
        <d v="2025-10-01T12:01:54"/>
        <d v="2025-10-01T11:48:27"/>
        <d v="2025-10-01T09:47:03"/>
        <d v="2025-10-01T11:58:01"/>
        <d v="2025-10-01T11:51:48"/>
        <d v="2025-10-01T09:29:50"/>
        <d v="2025-10-01T11:53:58"/>
        <d v="2025-10-01T12:05:00"/>
        <d v="2025-10-01T10:48:10"/>
        <d v="2025-10-01T15:23:26"/>
        <d v="2025-10-01T09:55:33"/>
        <d v="2025-10-01T10:01:38"/>
        <d v="2025-10-01T11:44:53"/>
        <d v="2025-10-01T10:19:32"/>
        <d v="2025-10-01T08:48:50"/>
        <d v="2025-10-01T10:17:53"/>
        <d v="2025-10-01T09:54:46"/>
        <d v="2025-10-01T08:01:54"/>
        <d v="2025-10-01T08:04:08"/>
        <d v="2025-10-01T11:46:21"/>
        <d v="2025-10-01T11:42:53"/>
        <d v="2025-10-01T10:13:14"/>
        <d v="2025-10-01T11:25:24"/>
        <d v="2025-10-01T07:06:45"/>
        <d v="2025-10-01T13:48:29"/>
        <d v="2025-10-01T08:22:39"/>
        <d v="2025-10-01T11:05:09"/>
        <d v="2025-10-01T07:48:25"/>
        <d v="2025-10-01T08:12:00"/>
        <d v="2025-10-01T08:29:22"/>
        <d v="2025-10-01T08:36:58"/>
        <d v="2025-10-01T13:54:43"/>
        <d v="2025-10-01T08:11:48"/>
        <d v="2025-10-01T11:49:14"/>
        <d v="2025-10-01T11:55:32"/>
        <d v="2025-10-01T09:54:17"/>
        <d v="2025-10-01T09:48:40"/>
        <d v="2025-10-01T09:56:28"/>
        <d v="2025-10-01T10:44:36"/>
        <d v="2025-10-01T09:20:43"/>
        <d v="2025-10-01T12:43:37"/>
        <d v="2025-10-01T08:42:52"/>
        <d v="2025-10-01T09:03:12"/>
        <d v="2025-10-01T08:57:39"/>
        <d v="2025-10-01T08:49:33"/>
        <d v="2025-10-01T10:28:09"/>
        <d v="2025-10-01T10:23:27"/>
        <d v="2025-10-01T08:32:58"/>
        <d v="2025-10-01T10:56:16"/>
        <d v="2025-10-01T11:23:28"/>
        <d v="2025-10-01T09:16:02"/>
        <d v="2025-10-01T09:07:53"/>
        <d v="2025-10-01T12:52:07"/>
        <d v="2025-10-01T07:40:27"/>
        <d v="2025-10-01T10:59:23"/>
        <d v="2025-10-01T10:59:48"/>
        <d v="2025-10-01T11:53:20"/>
        <d v="2025-10-01T09:15:22"/>
        <d v="2025-10-01T13:56:02"/>
        <s v="(Paid) Personal Leave"/>
        <d v="2025-10-01T10:51:24"/>
        <d v="2025-10-01T11:07:19"/>
        <d v="2025-10-01T11:53:45"/>
        <d v="2025-10-01T13:48:56"/>
        <d v="2025-10-01T10:45:14"/>
        <d v="2025-10-01T11:20:40"/>
        <d v="2025-10-01T12:03:04"/>
        <s v="(Paid) Annual Leave"/>
        <d v="2025-10-01T10:41:45"/>
        <d v="2025-10-01T11:00:25"/>
        <d v="2025-10-01T08:45:39"/>
        <d v="2025-10-01T09:42:11"/>
        <d v="2025-10-01T09:57:49"/>
        <d v="2025-10-01T08:35:20"/>
        <d v="2025-10-01T07:59:44"/>
        <d v="2025-10-01T11:33:09"/>
        <d v="2025-10-01T13:39:48"/>
        <d v="2025-10-01T08:35:49"/>
        <s v="(Paid) Sick Leave"/>
        <d v="2025-10-01T16:05:47"/>
        <d v="2025-10-01T07:53:41"/>
        <d v="2025-10-01T09:30:36"/>
        <d v="2025-10-01T12:02:01"/>
        <d v="2025-10-01T10:38:28"/>
        <d v="2025-10-01T12:08:53"/>
        <d v="2025-10-01T11:11:29"/>
        <d v="2025-10-01T09:42:19"/>
        <d v="2025-10-01T08:35:26"/>
        <d v="2025-10-01T12:43:49"/>
        <d v="2025-10-01T12:05:43"/>
        <d v="2025-10-01T11:53:49"/>
        <d v="2025-10-01T09:54:31"/>
        <d v="2025-10-01T10:56:26"/>
        <d v="2025-10-01T08:30:20"/>
        <d v="2025-10-01T09:52:41"/>
        <d v="2025-10-01T11:31:02"/>
        <d v="2025-10-01T10:46:32"/>
        <d v="2025-10-01T08:59:45"/>
        <d v="2025-10-01T08:23:49"/>
        <d v="2025-10-01T09:11:22"/>
        <d v="2025-10-01T11:46:57"/>
        <d v="2025-10-01T09:54:18"/>
        <d v="2025-10-01T07:51:39"/>
        <d v="2025-10-01T07:42:17"/>
        <d v="2025-10-01T10:04:44"/>
        <d v="2025-10-01T09:40:40"/>
        <d v="2025-10-01T11:26:43"/>
        <d v="2025-10-01T10:40:06"/>
        <d v="2025-10-01T12:55:18"/>
        <d v="2025-10-01T11:29:37"/>
        <d v="2025-10-01T10:38:36"/>
        <d v="2025-10-01T08:11:21"/>
        <d v="2025-10-01T11:29:59"/>
        <d v="2025-10-01T08:53:36"/>
        <d v="2025-10-01T09:52:36"/>
        <d v="2025-10-01T09:59:50"/>
        <d v="2025-10-01T13:56:35"/>
        <d v="2025-10-01T10:07:43"/>
        <d v="2025-10-01T11:39:17"/>
        <d v="2025-10-01T09:01:52"/>
        <d v="2025-10-01T08:28:51"/>
        <d v="2025-10-01T10:18:23"/>
        <d v="2025-10-01T10:24:25"/>
        <d v="2025-10-01T11:53:02"/>
        <d v="2025-10-01T08:18:20"/>
        <d v="2025-10-01T10:09:30"/>
        <d v="2025-10-01T09:43:48"/>
        <d v="2025-10-01T11:40:57"/>
        <d v="2025-10-01T10:05:13"/>
        <d v="2025-10-01T08:59:46"/>
        <d v="2025-10-01T10:43:33"/>
        <d v="2025-10-01T11:57:41"/>
        <d v="2025-10-01T11:10:23"/>
        <d v="2025-10-01T08:35:51"/>
        <d v="2025-10-01T07:57:20"/>
        <d v="2025-10-01T08:07:47"/>
        <d v="2025-10-01T07:43:11"/>
        <d v="2025-10-01T07:58:38"/>
        <d v="2025-10-01T08:03:29"/>
        <d v="2025-10-01T08:09:34"/>
        <d v="2025-10-01T10:58:58"/>
        <d v="2025-10-01T13:56:56"/>
        <d v="2025-10-01T12:01:50"/>
        <d v="2025-10-01T13:58:50"/>
        <d v="2025-10-01T10:46:17"/>
        <d v="2025-10-01T11:58:31"/>
        <d v="2025-10-01T11:02:11"/>
        <d v="2025-10-01T12:49:55"/>
        <d v="2025-10-01T10:02:40"/>
        <d v="2025-10-01T11:43:15"/>
        <d v="2025-10-01T07:54:47"/>
        <d v="2025-10-01T09:00:49"/>
        <d v="2025-10-01T11:32:56"/>
        <d v="2025-10-01T09:46:33"/>
        <d v="2025-10-01T09:04:37"/>
        <d v="2025-10-01T10:59:46"/>
        <d v="2025-10-01T09:03:06"/>
        <d v="2025-10-01T11:08:50"/>
        <d v="2025-10-01T13:23:06"/>
        <d v="2025-10-01T10:42:57"/>
        <d v="2025-10-01T10:48:38"/>
        <d v="2025-10-01T10:58:05"/>
        <d v="2025-10-01T09:14:39"/>
        <d v="2025-10-01T11:47:34"/>
        <d v="2025-10-01T11:17:04"/>
        <d v="2025-10-01T10:21:10"/>
        <d v="2025-10-01T11:00:13"/>
        <d v="2025-10-01T07:59:14"/>
        <d v="2025-10-01T07:58:46"/>
        <d v="2025-10-01T09:56:05"/>
        <d v="2025-10-01T10:52:39"/>
        <d v="2025-10-01T13:25:46"/>
        <d v="2025-10-01T12:11:16"/>
        <d v="2025-10-01T10:53:57"/>
        <d v="2025-10-01T08:56:57"/>
        <d v="2025-10-01T07:59:27"/>
        <d v="2025-10-01T08:57:13"/>
        <d v="2025-10-01T09:00:38"/>
        <d v="2025-10-01T09:10:57"/>
        <d v="2025-10-01T07:58:35"/>
        <d v="2025-10-01T11:28:32"/>
        <d v="2025-10-01T08:42:13"/>
        <d v="2025-10-01T07:53:02"/>
        <d v="2025-10-01T08:05:50"/>
        <d v="2025-10-01T07:53:13"/>
        <d v="2025-10-01T10:59:34"/>
        <d v="2025-10-01T07:56:51"/>
        <d v="2025-10-01T10:59:57"/>
        <d v="2025-10-01T09:48:50"/>
        <d v="2025-10-01T10:19:19"/>
        <d v="2025-10-01T10:50:21"/>
        <d v="2025-10-01T09:18:24"/>
        <d v="2025-10-01T08:28:12"/>
        <d v="2025-10-01T11:48:38"/>
        <d v="2025-10-01T11:48:56"/>
        <d v="2025-10-01T09:55:18"/>
        <d v="2025-10-01T13:01:09"/>
        <d v="2025-10-01T09:50:31"/>
        <d v="2025-10-01T10:48:07"/>
        <d v="2025-10-01T12:53:52"/>
        <d v="2025-10-01T07:59:22"/>
        <d v="2025-10-01T08:34:29"/>
        <d v="2025-10-01T08:35:10"/>
        <d v="2025-10-01T07:44:48"/>
        <d v="2025-10-01T07:52:33"/>
        <d v="2025-10-01T10:20:43"/>
        <d v="2025-10-01T10:44:41"/>
        <d v="2025-10-01T10:55:13"/>
        <d v="2025-10-01T13:19:57"/>
        <d v="2025-10-01T07:48:11"/>
        <d v="2025-10-01T07:59:01"/>
        <d v="2025-10-01T11:14:32"/>
        <d v="2025-10-01T13:25:42"/>
        <d v="2025-10-01T10:58:28"/>
        <d v="2025-10-01T10:57:55"/>
        <d v="2025-10-01T11:00:38"/>
        <d v="2025-10-01T10:00:29"/>
        <d v="2025-10-01T12:05:29"/>
        <d v="2025-10-01T14:00:39"/>
        <d v="2025-10-01T10:51:07"/>
      </sharedItems>
    </cacheField>
    <cacheField name="Check Out" numFmtId="14">
      <sharedItems containsDate="1" containsMixedTypes="1" minDate="2025-10-01T13:10:00" maxDate="2025-10-01T23:23:20" count="569">
        <s v="No Aplica"/>
        <s v="(Paid) Be Out On Duty"/>
        <d v="2025-10-01T18:04:30"/>
        <d v="2025-10-01T15:28:03"/>
        <s v="Sin Registro"/>
        <s v="(Paid) Work From Home"/>
        <d v="2025-10-01T18:40:44"/>
        <d v="2025-10-01T19:03:15"/>
        <d v="2025-10-01T20:12:27"/>
        <d v="2025-10-01T16:59:56"/>
        <d v="2025-10-01T17:00:13"/>
        <d v="2025-10-01T17:31:48"/>
        <s v="Day Off"/>
        <d v="2025-10-01T17:43:53"/>
        <d v="2025-10-01T18:13:36"/>
        <d v="2025-10-01T18:18:58"/>
        <d v="2025-10-01T19:23:41"/>
        <d v="2025-10-01T20:10:41"/>
        <d v="2025-10-01T18:00:57"/>
        <d v="2025-10-01T17:21:21"/>
        <d v="2025-10-01T18:16:57"/>
        <d v="2025-10-01T21:03:40"/>
        <d v="2025-10-01T18:05:32"/>
        <d v="2025-10-01T18:31:53"/>
        <d v="2025-10-01T18:01:49"/>
        <d v="2025-10-01T19:59:07"/>
        <d v="2025-10-01T17:57:47"/>
        <d v="2025-10-01T17:09:56"/>
        <d v="2025-10-01T19:31:43"/>
        <d v="2025-10-01T18:02:50"/>
        <d v="2025-10-01T18:14:16"/>
        <d v="2025-10-01T19:23:10"/>
        <d v="2025-10-01T19:38:43"/>
        <d v="2025-10-01T16:56:41"/>
        <d v="2025-10-01T17:37:26"/>
        <d v="2025-10-01T19:14:42"/>
        <d v="2025-10-01T20:21:53"/>
        <d v="2025-10-01T19:03:28"/>
        <d v="2025-10-01T17:30:42"/>
        <d v="2025-10-01T21:01:50"/>
        <d v="2025-10-01T19:02:35"/>
        <d v="2025-10-01T19:03:03"/>
        <d v="2025-10-01T19:22:29"/>
        <d v="2025-10-01T20:36:21"/>
        <d v="2025-10-01T17:36:57"/>
        <d v="2025-10-01T19:04:48"/>
        <d v="2025-10-01T19:00:26"/>
        <d v="2025-10-01T19:01:35"/>
        <d v="2025-10-01T15:01:54"/>
        <d v="2025-10-01T19:09:24"/>
        <d v="2025-10-01T17:23:28"/>
        <d v="2025-10-01T17:13:35"/>
        <d v="2025-10-01T18:00:22"/>
        <d v="2025-10-01T17:35:27"/>
        <d v="2025-10-01T18:58:34"/>
        <d v="2025-10-01T15:10:35"/>
        <d v="2025-10-01T20:01:52"/>
        <d v="2025-10-01T20:00:06"/>
        <d v="2025-10-01T16:01:16"/>
        <d v="2025-10-01T20:01:15"/>
        <d v="2025-10-01T16:30:07"/>
        <d v="2025-10-01T18:30:01"/>
        <d v="2025-10-01T17:17:48"/>
        <d v="2025-10-01T17:48:10"/>
        <d v="2025-10-01T20:09:57"/>
        <d v="2025-10-01T19:40:13"/>
        <d v="2025-10-01T19:03:50"/>
        <d v="2025-10-01T17:34:49"/>
        <d v="2025-10-01T20:10:44"/>
        <d v="2025-10-01T20:06:50"/>
        <d v="2025-10-01T18:00:39"/>
        <d v="2025-10-01T19:33:33"/>
        <d v="2025-10-01T16:09:57"/>
        <d v="2025-10-01T19:58:05"/>
        <d v="2025-10-01T18:11:15"/>
        <d v="2025-10-01T19:04:21"/>
        <d v="2025-10-01T19:19:39"/>
        <d v="2025-10-01T19:36:25"/>
        <d v="2025-10-01T17:40:22"/>
        <d v="2025-10-01T20:01:30"/>
        <d v="2025-10-01T17:19:01"/>
        <d v="2025-10-01T18:57:21"/>
        <d v="2025-10-01T18:04:53"/>
        <d v="2025-10-01T18:06:37"/>
        <d v="2025-10-01T17:54:09"/>
        <d v="2025-10-01T18:20:48"/>
        <d v="2025-10-01T19:06:49"/>
        <d v="2025-10-01T20:46:24"/>
        <d v="2025-10-01T19:18:38"/>
        <d v="2025-10-01T16:11:30"/>
        <d v="2025-10-01T20:08:33"/>
        <d v="2025-10-01T17:14:22"/>
        <d v="2025-10-01T18:21:21"/>
        <d v="2025-10-01T18:36:13"/>
        <d v="2025-10-01T18:04:19"/>
        <d v="2025-10-01T18:30:27"/>
        <d v="2025-10-01T17:23:10"/>
        <d v="2025-10-01T19:09:15"/>
        <d v="2025-10-01T19:00:20"/>
        <d v="2025-10-01T17:04:15"/>
        <d v="2025-10-01T17:08:09"/>
        <d v="2025-10-01T19:04:15"/>
        <d v="2025-10-01T19:01:50"/>
        <d v="2025-10-01T19:01:51"/>
        <d v="2025-10-01T19:39:55"/>
        <d v="2025-10-01T17:29:35"/>
        <d v="2025-10-01T18:51:04"/>
        <d v="2025-10-01T20:04:48"/>
        <d v="2025-10-01T17:39:38"/>
        <d v="2025-10-01T15:39:43"/>
        <d v="2025-10-01T20:00:22"/>
        <d v="2025-10-01T20:21:05"/>
        <d v="2025-10-01T19:59:31"/>
        <d v="2025-10-01T20:10:54"/>
        <d v="2025-10-01T19:05:26"/>
        <d v="2025-10-01T18:53:13"/>
        <d v="2025-10-01T19:04:04"/>
        <d v="2025-10-01T17:33:26"/>
        <d v="2025-10-01T18:04:22"/>
        <d v="2025-10-01T18:20:31"/>
        <d v="2025-10-01T18:06:30"/>
        <d v="2025-10-01T17:48:35"/>
        <d v="2025-10-01T20:06:12"/>
        <d v="2025-10-01T17:17:27"/>
        <d v="2025-10-01T18:22:56"/>
        <d v="2025-10-01T17:07:15"/>
        <d v="2025-10-01T16:00:16"/>
        <d v="2025-10-01T18:03:59"/>
        <d v="2025-10-01T19:36:33"/>
        <d v="2025-10-01T20:09:36"/>
        <d v="2025-10-01T20:05:39"/>
        <d v="2025-10-01T17:01:04"/>
        <d v="2025-10-01T18:05:34"/>
        <d v="2025-10-01T20:55:44"/>
        <d v="2025-10-01T17:13:52"/>
        <d v="2025-10-01T17:03:31"/>
        <d v="2025-10-01T19:11:42"/>
        <d v="2025-10-01T18:00:55"/>
        <d v="2025-10-01T21:08:06"/>
        <d v="2025-10-01T20:06:22"/>
        <d v="2025-10-01T17:25:11"/>
        <d v="2025-10-01T18:44:07"/>
        <d v="2025-10-01T21:01:11"/>
        <d v="2025-10-01T19:03:05"/>
        <d v="2025-10-01T19:02:13"/>
        <d v="2025-10-01T21:02:01"/>
        <d v="2025-10-01T19:03:31"/>
        <d v="2025-10-01T17:12:06"/>
        <d v="2025-10-01T17:09:32"/>
        <d v="2025-10-01T16:43:37"/>
        <d v="2025-10-01T17:31:49"/>
        <d v="2025-10-01T20:29:34"/>
        <d v="2025-10-01T18:03:15"/>
        <d v="2025-10-01T17:44:45"/>
        <d v="2025-10-01T18:07:38"/>
        <d v="2025-10-01T16:12:46"/>
        <d v="2025-10-01T20:04:02"/>
        <d v="2025-10-01T19:07:34"/>
        <d v="2025-10-01T18:32:16"/>
        <d v="2025-10-01T18:02:22"/>
        <d v="2025-10-01T18:02:11"/>
        <d v="2025-10-01T18:01:27"/>
        <d v="2025-10-01T18:08:54"/>
        <d v="2025-10-01T17:03:05"/>
        <d v="2025-10-01T16:23:42"/>
        <d v="2025-10-01T17:41:19"/>
        <d v="2025-10-01T16:12:27"/>
        <d v="2025-10-01T20:01:28"/>
        <d v="2025-10-01T19:37:09"/>
        <d v="2025-10-01T18:30:00"/>
        <d v="2025-10-01T17:04:50"/>
        <d v="2025-10-01T17:28:40"/>
        <d v="2025-10-01T20:20:52"/>
        <d v="2025-10-01T19:02:47"/>
        <d v="2025-10-01T18:16:03"/>
        <d v="2025-10-01T18:04:49"/>
        <d v="2025-10-01T16:59:15"/>
        <d v="2025-10-01T17:54:00"/>
        <d v="2025-10-01T19:00:17"/>
        <d v="2025-10-01T21:14:28"/>
        <d v="2025-10-01T20:02:04"/>
        <d v="2025-10-01T18:28:56"/>
        <d v="2025-10-01T18:01:33"/>
        <d v="2025-10-01T17:51:45"/>
        <d v="2025-10-01T19:08:12"/>
        <d v="2025-10-01T17:52:25"/>
        <s v="(Paid) Maternity leave"/>
        <d v="2025-10-01T17:22:25"/>
        <d v="2025-10-01T21:03:35"/>
        <d v="2025-10-01T19:01:36"/>
        <d v="2025-10-01T17:30:06"/>
        <d v="2025-10-01T17:59:31"/>
        <d v="2025-10-01T21:36:04"/>
        <d v="2025-10-01T17:18:22"/>
        <d v="2025-10-01T19:08:32"/>
        <d v="2025-10-01T17:58:37"/>
        <d v="2025-10-01T17:10:37"/>
        <d v="2025-10-01T18:12:42"/>
        <d v="2025-10-01T18:21:40"/>
        <d v="2025-10-01T18:00:13"/>
        <d v="2025-10-01T17:18:27"/>
        <d v="2025-10-01T19:21:56"/>
        <d v="2025-10-01T18:04:45"/>
        <d v="2025-10-01T19:01:18"/>
        <d v="2025-10-01T19:06:52"/>
        <d v="2025-10-01T19:11:14"/>
        <d v="2025-10-01T18:29:59"/>
        <d v="2025-10-01T19:14:55"/>
        <d v="2025-10-01T21:15:21"/>
        <d v="2025-10-01T20:27:34"/>
        <d v="2025-10-01T19:31:17"/>
        <d v="2025-10-01T18:09:16"/>
        <d v="2025-10-01T19:23:31"/>
        <d v="2025-10-01T16:01:27"/>
        <d v="2025-10-01T19:40:51"/>
        <d v="2025-10-01T18:11:23"/>
        <d v="2025-10-01T16:31:04"/>
        <d v="2025-10-01T18:06:59"/>
        <d v="2025-10-01T18:08:21"/>
        <d v="2025-10-01T20:25:52"/>
        <d v="2025-10-01T19:10:45"/>
        <d v="2025-10-01T17:51:40"/>
        <d v="2025-10-01T18:00:07"/>
        <d v="2025-10-01T17:30:57"/>
        <d v="2025-10-01T19:01:02"/>
        <d v="2025-10-01T18:07:16"/>
        <d v="2025-10-01T19:01:56"/>
        <d v="2025-10-01T19:00:58"/>
        <d v="2025-10-01T19:24:36"/>
        <d v="2025-10-01T17:13:22"/>
        <d v="2025-10-01T19:07:39"/>
        <d v="2025-10-01T19:03:00"/>
        <d v="2025-10-01T18:13:38"/>
        <d v="2025-10-01T19:08:49"/>
        <d v="2025-10-01T17:08:19"/>
        <d v="2025-10-01T19:45:04"/>
        <d v="2025-10-01T17:56:15"/>
        <d v="2025-10-01T20:21:42"/>
        <d v="2025-10-01T17:32:23"/>
        <d v="2025-10-01T17:08:44"/>
        <d v="2025-10-01T17:30:26"/>
        <d v="2025-10-01T18:26:41"/>
        <d v="2025-10-01T18:04:28"/>
        <d v="2025-10-01T17:39:07"/>
        <d v="2025-10-01T20:04:13"/>
        <d v="2025-10-01T18:49:47"/>
        <d v="2025-10-01T20:09:19"/>
        <d v="2025-10-01T17:27:55"/>
        <d v="2025-10-01T19:00:11"/>
        <d v="2025-10-01T17:00:35"/>
        <d v="2025-10-01T18:02:37"/>
        <d v="2025-10-01T20:06:59"/>
        <d v="2025-10-01T17:00:59"/>
        <d v="2025-10-01T17:13:29"/>
        <d v="2025-10-01T18:06:31"/>
        <d v="2025-10-01T19:02:00"/>
        <d v="2025-10-01T19:33:55"/>
        <d v="2025-10-01T17:59:35"/>
        <d v="2025-10-01T17:29:49"/>
        <d v="2025-10-01T18:05:57"/>
        <d v="2025-10-01T19:05:37"/>
        <d v="2025-10-01T18:00:05"/>
        <d v="2025-10-01T18:01:09"/>
        <d v="2025-10-01T18:04:59"/>
        <d v="2025-10-01T16:06:54"/>
        <d v="2025-10-01T20:06:10"/>
        <d v="2025-10-01T21:22:41"/>
        <d v="2025-10-01T19:58:58"/>
        <d v="2025-10-01T20:01:13"/>
        <d v="2025-10-01T19:17:07"/>
        <d v="2025-10-01T19:23:54"/>
        <d v="2025-10-01T19:22:09"/>
        <d v="2025-10-01T15:10:28"/>
        <d v="2025-10-01T18:16:42"/>
        <d v="2025-10-01T17:21:00"/>
        <d v="2025-10-01T19:12:30"/>
        <d v="2025-10-01T18:11:30"/>
        <d v="2025-10-01T17:50:16"/>
        <d v="2025-10-01T19:03:33"/>
        <d v="2025-10-01T16:46:47"/>
        <d v="2025-10-01T19:04:30"/>
        <d v="2025-10-01T18:00:37"/>
        <d v="2025-10-01T18:25:35"/>
        <d v="2025-10-01T17:45:43"/>
        <d v="2025-10-01T18:55:43"/>
        <d v="2025-10-01T17:17:17"/>
        <d v="2025-10-01T18:30:17"/>
        <d v="2025-10-01T19:00:36"/>
        <d v="2025-10-01T18:00:08"/>
        <d v="2025-10-01T19:00:53"/>
        <d v="2025-10-01T17:47:22"/>
        <d v="2025-10-01T19:46:28"/>
        <d v="2025-10-01T19:29:50"/>
        <d v="2025-10-01T19:00:50"/>
        <d v="2025-10-01T20:21:34"/>
        <d v="2025-10-01T17:17:35"/>
        <d v="2025-10-01T17:33:38"/>
        <d v="2025-10-01T19:19:40"/>
        <d v="2025-10-01T17:25:36"/>
        <d v="2025-10-01T18:54:10"/>
        <d v="2025-10-01T18:06:24"/>
        <d v="2025-10-01T16:33:46"/>
        <d v="2025-10-01T18:53:48"/>
        <d v="2025-10-01T20:55:32"/>
        <d v="2025-10-01T18:13:24"/>
        <d v="2025-10-01T17:00:49"/>
        <d v="2025-10-01T20:00:28"/>
        <d v="2025-10-01T19:38:33"/>
        <d v="2025-10-01T15:34:20"/>
        <d v="2025-10-01T17:43:12"/>
        <d v="2025-10-01T17:56:46"/>
        <d v="2025-10-01T17:32:07"/>
        <d v="2025-10-01T17:34:52"/>
        <d v="2025-10-01T21:02:44"/>
        <d v="2025-10-01T18:53:41"/>
        <d v="2025-10-01T17:30:36"/>
        <d v="2025-10-01T17:06:42"/>
        <d v="2025-10-01T20:09:47"/>
        <d v="2025-10-01T18:07:10"/>
        <d v="2025-10-01T18:16:29"/>
        <d v="2025-10-01T17:42:21"/>
        <d v="2025-10-01T16:08:56"/>
        <d v="2025-10-01T18:01:16"/>
        <d v="2025-10-01T20:01:57"/>
        <d v="2025-10-01T19:40:52"/>
        <d v="2025-10-01T19:04:53"/>
        <d v="2025-10-01T16:05:55"/>
        <d v="2025-10-01T21:01:27"/>
        <d v="2025-10-01T17:30:11"/>
        <d v="2025-10-01T20:38:48"/>
        <d v="2025-10-01T17:48:16"/>
        <d v="2025-10-01T17:30:23"/>
        <d v="2025-10-01T18:07:13"/>
        <d v="2025-10-01T17:07:40"/>
        <d v="2025-10-01T19:01:05"/>
        <d v="2025-10-01T20:07:21"/>
        <d v="2025-10-01T16:09:19"/>
        <d v="2025-10-01T19:03:49"/>
        <d v="2025-10-01T19:06:01"/>
        <d v="2025-10-01T19:01:11"/>
        <d v="2025-10-01T16:50:25"/>
        <d v="2025-10-01T20:01:47"/>
        <d v="2025-10-01T17:24:18"/>
        <d v="2025-10-01T20:15:05"/>
        <d v="2025-10-01T18:42:24"/>
        <d v="2025-10-01T17:51:55"/>
        <d v="2025-10-01T13:15:58"/>
        <d v="2025-10-01T21:04:04"/>
        <d v="2025-10-01T20:06:08"/>
        <d v="2025-10-01T19:07:05"/>
        <d v="2025-10-01T20:04:29"/>
        <d v="2025-10-01T20:11:49"/>
        <d v="2025-10-01T17:03:01"/>
        <d v="2025-10-01T20:20:29"/>
        <d v="2025-10-01T20:05:49"/>
        <d v="2025-10-01T20:02:38"/>
        <d v="2025-10-01T17:17:53"/>
        <d v="2025-10-01T19:24:41"/>
        <d v="2025-10-01T18:01:36"/>
        <d v="2025-10-01T17:49:50"/>
        <d v="2025-10-01T20:04:05"/>
        <d v="2025-10-01T18:07:11"/>
        <d v="2025-10-01T18:00:27"/>
        <d v="2025-10-01T17:18:47"/>
        <d v="2025-10-01T17:02:45"/>
        <d v="2025-10-01T17:41:30"/>
        <d v="2025-10-01T17:33:14"/>
        <d v="2025-10-01T18:06:22"/>
        <d v="2025-10-01T17:32:50"/>
        <d v="2025-10-01T18:05:42"/>
        <d v="2025-10-01T18:26:57"/>
        <d v="2025-10-01T15:18:29"/>
        <d v="2025-10-01T21:40:21"/>
        <d v="2025-10-01T17:03:12"/>
        <d v="2025-10-01T16:20:51"/>
        <d v="2025-10-01T18:11:10"/>
        <d v="2025-10-01T17:39:11"/>
        <d v="2025-10-01T17:38:27"/>
        <d v="2025-10-01T21:01:09"/>
        <d v="2025-10-01T17:30:47"/>
        <d v="2025-10-01T20:08:38"/>
        <d v="2025-10-01T20:05:42"/>
        <d v="2025-10-01T18:11:13"/>
        <d v="2025-10-01T18:10:25"/>
        <d v="2025-10-01T18:18:11"/>
        <d v="2025-10-01T18:18:12"/>
        <d v="2025-10-01T23:23:20"/>
        <d v="2025-10-01T17:41:41"/>
        <d v="2025-10-01T17:44:44"/>
        <d v="2025-10-01T19:00:52"/>
        <d v="2025-10-01T19:00:13"/>
        <d v="2025-10-01T19:08:08"/>
        <d v="2025-10-01T17:16:30"/>
        <d v="2025-10-01T19:05:57"/>
        <d v="2025-10-01T17:24:30"/>
        <d v="2025-10-01T18:16:27"/>
        <d v="2025-10-01T14:33:19"/>
        <d v="2025-10-01T23:03:59"/>
        <d v="2025-10-01T16:02:55"/>
        <d v="2025-10-01T19:14:52"/>
        <d v="2025-10-01T19:37:48"/>
        <d v="2025-10-01T17:31:58"/>
        <d v="2025-10-01T17:18:43"/>
        <d v="2025-10-01T21:03:55"/>
        <s v="(Paid) Personal Leave"/>
        <d v="2025-10-01T19:20:11"/>
        <d v="2025-10-01T20:02:12"/>
        <d v="2025-10-01T17:06:33"/>
        <d v="2025-10-01T19:00:19"/>
        <d v="2025-10-01T20:57:08"/>
        <d v="2025-10-01T20:01:50"/>
        <d v="2025-10-01T18:27:09"/>
        <d v="2025-10-01T20:03:51"/>
        <s v="(Paid) Annual Leave"/>
        <d v="2025-10-01T19:00:57"/>
        <d v="2025-10-01T19:01:14"/>
        <d v="2025-10-01T18:02:35"/>
        <d v="2025-10-01T19:23:27"/>
        <d v="2025-10-01T19:24:56"/>
        <d v="2025-10-01T17:34:09"/>
        <d v="2025-10-01T17:28:47"/>
        <d v="2025-10-01T18:01:21"/>
        <d v="2025-10-01T21:22:03"/>
        <d v="2025-10-01T16:30:37"/>
        <s v="(Paid) Sick Leave"/>
        <d v="2025-10-01T18:10:52"/>
        <d v="2025-10-01T17:08:01"/>
        <d v="2025-10-01T14:04:50"/>
        <d v="2025-10-01T20:04:20"/>
        <d v="2025-10-01T18:47:28"/>
        <d v="2025-10-01T17:00:36"/>
        <d v="2025-10-01T18:25:48"/>
        <d v="2025-10-01T18:01:18"/>
        <d v="2025-10-01T20:12:58"/>
        <d v="2025-10-01T18:08:53"/>
        <d v="2025-10-01T20:00:26"/>
        <d v="2025-10-01T13:10:00"/>
        <d v="2025-10-01T19:02:08"/>
        <d v="2025-10-01T17:47:15"/>
        <d v="2025-10-01T18:09:38"/>
        <d v="2025-10-01T20:30:33"/>
        <d v="2025-10-01T17:31:04"/>
        <d v="2025-10-01T18:02:42"/>
        <d v="2025-10-01T17:09:24"/>
        <d v="2025-10-01T17:55:35"/>
        <d v="2025-10-01T17:30:19"/>
        <d v="2025-10-01T17:04:58"/>
        <d v="2025-10-01T17:00:24"/>
        <d v="2025-10-01T17:28:43"/>
        <d v="2025-10-01T18:42:15"/>
        <d v="2025-10-01T18:31:22"/>
        <d v="2025-10-01T18:30:41"/>
        <d v="2025-10-01T20:04:33"/>
        <d v="2025-10-01T18:03:11"/>
        <d v="2025-10-01T18:00:20"/>
        <d v="2025-10-01T18:01:05"/>
        <d v="2025-10-01T17:31:12"/>
        <d v="2025-10-01T19:05:31"/>
        <d v="2025-10-01T17:19:33"/>
        <d v="2025-10-01T18:12:19"/>
        <d v="2025-10-01T19:00:48"/>
        <d v="2025-10-01T18:01:38"/>
        <d v="2025-10-01T19:04:22"/>
        <d v="2025-10-01T17:36:06"/>
        <d v="2025-10-01T19:19:07"/>
        <d v="2025-10-01T17:19:51"/>
        <d v="2025-10-01T19:04:26"/>
        <d v="2025-10-01T19:02:02"/>
        <d v="2025-10-01T18:12:27"/>
        <d v="2025-10-01T17:18:36"/>
        <d v="2025-10-01T17:30:43"/>
        <d v="2025-10-01T18:00:29"/>
        <d v="2025-10-01T18:02:04"/>
        <d v="2025-10-01T17:01:21"/>
        <d v="2025-10-01T18:03:20"/>
        <d v="2025-10-01T18:30:04"/>
        <d v="2025-10-01T20:06:49"/>
        <d v="2025-10-01T17:07:49"/>
        <d v="2025-10-01T17:21:14"/>
        <d v="2025-10-01T17:00:23"/>
        <d v="2025-10-01T16:10:43"/>
        <d v="2025-10-01T17:49:00"/>
        <d v="2025-10-01T17:27:16"/>
        <d v="2025-10-01T18:25:16"/>
        <d v="2025-10-01T16:09:47"/>
        <d v="2025-10-01T19:03:46"/>
        <d v="2025-10-01T19:18:37"/>
        <d v="2025-10-01T20:05:18"/>
        <d v="2025-10-01T21:09:02"/>
        <d v="2025-10-01T19:53:23"/>
        <d v="2025-10-01T20:09:26"/>
        <d v="2025-10-01T19:25:54"/>
        <d v="2025-10-01T18:30:29"/>
        <d v="2025-10-01T21:00:49"/>
        <d v="2025-10-01T19:03:43"/>
        <d v="2025-10-01T18:09:27"/>
        <d v="2025-10-01T17:12:20"/>
        <d v="2025-10-01T17:05:34"/>
        <d v="2025-10-01T20:18:21"/>
        <d v="2025-10-01T17:08:06"/>
        <d v="2025-10-01T17:26:28"/>
        <d v="2025-10-01T19:02:11"/>
        <d v="2025-10-01T17:58:23"/>
        <d v="2025-10-01T19:05:45"/>
        <d v="2025-10-01T17:00:41"/>
        <d v="2025-10-01T19:35:49"/>
        <d v="2025-10-01T16:01:06"/>
        <d v="2025-10-01T18:11:55"/>
        <d v="2025-10-01T18:00:28"/>
        <d v="2025-10-01T17:09:40"/>
        <d v="2025-10-01T19:00:18"/>
        <d v="2025-10-01T17:00:25"/>
        <d v="2025-10-01T14:10:08"/>
        <d v="2025-10-01T18:58:24"/>
        <d v="2025-10-01T19:00:21"/>
        <d v="2025-10-01T15:55:18"/>
        <d v="2025-10-01T20:03:37"/>
        <d v="2025-10-01T20:09:37"/>
        <d v="2025-10-01T17:56:17"/>
        <d v="2025-10-01T17:09:08"/>
        <d v="2025-10-01T17:17:52"/>
        <d v="2025-10-01T17:04:59"/>
        <d v="2025-10-01T17:10:33"/>
        <d v="2025-10-01T17:38:52"/>
        <d v="2025-10-01T17:57:09"/>
        <d v="2025-10-01T18:11:49"/>
        <d v="2025-10-01T17:03:22"/>
        <d v="2025-10-01T16:26:09"/>
        <d v="2025-10-01T16:47:02"/>
        <d v="2025-10-01T15:10:12"/>
        <d v="2025-10-01T17:28:32"/>
        <d v="2025-10-01T17:04:38"/>
        <d v="2025-10-01T18:00:16"/>
        <d v="2025-10-01T19:13:20"/>
        <d v="2025-10-01T18:01:22"/>
        <d v="2025-10-01T18:10:34"/>
        <d v="2025-10-01T17:40:07"/>
        <d v="2025-10-01T22:09:07"/>
        <d v="2025-10-01T17:06:24"/>
        <d v="2025-10-01T20:11:26"/>
        <d v="2025-10-01T16:41:39"/>
        <d v="2025-10-01T17:34:31"/>
        <d v="2025-10-01T20:10:58"/>
        <d v="2025-10-01T19:43:20"/>
        <d v="2025-10-01T19:00:06"/>
        <d v="2025-10-01T19:01:46"/>
        <d v="2025-10-01T16:10:50"/>
        <d v="2025-10-01T17:03:17"/>
        <d v="2025-10-01T18:01:00"/>
        <d v="2025-10-01T16:05:17"/>
        <d v="2025-10-01T17:20:27"/>
        <d v="2025-10-01T19:16:44"/>
        <d v="2025-10-01T18:17:03"/>
        <d v="2025-10-01T19:54:06"/>
        <d v="2025-10-01T19:04:24"/>
        <d v="2025-10-01T19:03:34"/>
        <d v="2025-10-01T16:52:56"/>
        <d v="2025-10-01T14:42:31"/>
        <d v="2025-10-01T17:11:56"/>
        <d v="2025-10-01T17:31:19"/>
        <d v="2025-10-01T17:51:20"/>
        <d v="2025-10-01T20:02:17"/>
        <d v="2025-10-01T19:07:44"/>
        <d v="2025-10-01T20:00:29"/>
        <d v="2025-10-01T20:24:30"/>
        <d v="2025-10-01T18:54:21"/>
        <d v="2025-10-01T20:24:15"/>
        <d v="2025-10-01T20:06:38"/>
        <d v="2025-10-01T20:24:38"/>
      </sharedItems>
    </cacheField>
    <cacheField name="Duration In Store(min)" numFmtId="1">
      <sharedItems containsMixedTypes="1" containsNumber="1" containsInteger="1" minValue="0" maxValue="771"/>
    </cacheField>
    <cacheField name="Time Leave RMS (min)" numFmtId="1">
      <sharedItems containsMixedTypes="1" containsNumber="1" containsInteger="1" minValue="30" maxValue="600"/>
    </cacheField>
    <cacheField name="Time Leave RMS H" numFmtId="1">
      <sharedItems containsSemiMixedTypes="0" containsString="0" containsNumber="1" minValue="0" maxValue="10" count="17">
        <n v="0"/>
        <n v="9"/>
        <n v="1"/>
        <n v="1.5"/>
        <n v="2"/>
        <n v="3"/>
        <n v="8"/>
        <n v="3.5"/>
        <n v="0.5"/>
        <n v="5.5"/>
        <n v="5"/>
        <n v="2.5"/>
        <n v="10"/>
        <n v="4"/>
        <n v="7"/>
        <n v="4.5"/>
        <n v="6"/>
      </sharedItems>
    </cacheField>
    <cacheField name="Duration In Store H" numFmtId="165">
      <sharedItems containsSemiMixedTypes="0" containsString="0" containsNumber="1" minValue="0" maxValue="12.85" count="236">
        <n v="0"/>
        <n v="3.8333333333333335"/>
        <n v="5.5166666666666666"/>
        <n v="6"/>
        <n v="9.0166666666666675"/>
        <n v="11.083333333333334"/>
        <n v="8.3166666666666664"/>
        <n v="10.283333333333333"/>
        <n v="3.9666666666666668"/>
        <n v="8.4333333333333336"/>
        <n v="8.2666666666666675"/>
        <n v="8.7166666666666668"/>
        <n v="9.5833333333333339"/>
        <n v="9.5666666666666664"/>
        <n v="9"/>
        <n v="7.2"/>
        <n v="7.6833333333333336"/>
        <n v="8.3333333333333339"/>
        <n v="7.5166666666666666"/>
        <n v="8.1833333333333336"/>
        <n v="7.95"/>
        <n v="9.6"/>
        <n v="8.2333333333333325"/>
        <n v="9.4833333333333325"/>
        <n v="7.083333333333333"/>
        <n v="8.0333333333333332"/>
        <n v="9.1666666666666661"/>
        <n v="9.1333333333333329"/>
        <n v="9.4"/>
        <n v="8.4833333333333325"/>
        <n v="8.15"/>
        <n v="8.4666666666666668"/>
        <n v="8.4499999999999993"/>
        <n v="8.7333333333333325"/>
        <n v="8.9"/>
        <n v="6.3833333333333337"/>
        <n v="8.0833333333333339"/>
        <n v="4.9833333333333334"/>
        <n v="8.3666666666666671"/>
        <n v="7.9333333333333336"/>
        <n v="8.2833333333333332"/>
        <n v="8.1"/>
        <n v="6.083333333333333"/>
        <n v="8.0166666666666675"/>
        <n v="8.1333333333333329"/>
        <n v="8.3833333333333329"/>
        <n v="6.666666666666667"/>
        <n v="9.4333333333333336"/>
        <n v="8.2166666666666668"/>
        <n v="7.25"/>
        <n v="9.6666666666666661"/>
        <n v="8.0666666666666664"/>
        <n v="8.7666666666666675"/>
        <n v="8.6333333333333329"/>
        <n v="8.4166666666666661"/>
        <n v="8.35"/>
        <n v="6.3166666666666664"/>
        <n v="8.6666666666666661"/>
        <n v="9.1999999999999993"/>
        <n v="7.75"/>
        <n v="7.0666666666666664"/>
        <n v="10.733333333333333"/>
        <n v="8.6999999999999993"/>
        <n v="9.1833333333333336"/>
        <n v="9.3166666666666664"/>
        <n v="9.35"/>
        <n v="7.4"/>
        <n v="8.1666666666666661"/>
        <n v="6.833333333333333"/>
        <n v="8.1166666666666671"/>
        <n v="9.3000000000000007"/>
        <n v="8.3000000000000007"/>
        <n v="7.3"/>
        <n v="6.8666666666666663"/>
        <n v="8.4"/>
        <n v="7.3166666666666664"/>
        <n v="7.0333333333333332"/>
        <n v="6.6"/>
        <n v="8.6833333333333336"/>
        <n v="8.8000000000000007"/>
        <n v="9.25"/>
        <n v="8.9166666666666661"/>
        <n v="9.0500000000000007"/>
        <n v="6.7833333333333332"/>
        <n v="7.4666666666666668"/>
        <n v="6.333333333333333"/>
        <n v="8.6"/>
        <n v="10.133333333333333"/>
        <n v="9.8833333333333329"/>
        <n v="6.0166666666666666"/>
        <n v="8.65"/>
        <n v="7.15"/>
        <n v="7.9666666666666668"/>
        <n v="11"/>
        <n v="8.8166666666666664"/>
        <n v="9.1166666666666671"/>
        <n v="9.65"/>
        <n v="8.5500000000000007"/>
        <n v="7.9833333333333334"/>
        <n v="7.55"/>
        <n v="7.7833333333333332"/>
        <n v="7.8833333333333337"/>
        <n v="7.916666666666667"/>
        <n v="9.3833333333333329"/>
        <n v="7.2833333333333332"/>
        <n v="8.6166666666666671"/>
        <n v="5.333333333333333"/>
        <n v="8.25"/>
        <n v="6.5666666666666664"/>
        <n v="9.8000000000000007"/>
        <n v="6.9666666666666668"/>
        <n v="8.8666666666666671"/>
        <n v="10.55"/>
        <n v="8.0500000000000007"/>
        <n v="7.583333333333333"/>
        <n v="9.2833333333333332"/>
        <n v="3.85"/>
        <n v="10.083333333333334"/>
        <n v="6.75"/>
        <n v="7.2666666666666666"/>
        <n v="9.3333333333333339"/>
        <n v="10"/>
        <n v="9.0666666666666664"/>
        <n v="7.2333333333333334"/>
        <n v="10.183333333333334"/>
        <n v="7.05"/>
        <n v="7.3833333333333337"/>
        <n v="9.1"/>
        <n v="5.1166666666666663"/>
        <n v="9.8166666666666664"/>
        <n v="6.1"/>
        <n v="10.466666666666667"/>
        <n v="6.0666666666666664"/>
        <n v="9.0333333333333332"/>
        <n v="8.5166666666666675"/>
        <n v="9.7666666666666675"/>
        <n v="8.9666666666666668"/>
        <n v="7.6"/>
        <n v="9.3666666666666671"/>
        <n v="5.9833333333333334"/>
        <n v="5.0333333333333332"/>
        <n v="9.15"/>
        <n v="11.966666666666667"/>
        <n v="7.1"/>
        <n v="9.0833333333333339"/>
        <n v="6.85"/>
        <n v="6.2"/>
        <n v="5.6833333333333336"/>
        <n v="5.916666666666667"/>
        <n v="10.1"/>
        <n v="7.4833333333333334"/>
        <n v="7.333333333333333"/>
        <n v="8.9499999999999993"/>
        <n v="7.7"/>
        <n v="7.5333333333333332"/>
        <n v="7.6166666666666663"/>
        <n v="5.9"/>
        <n v="9.8333333333333339"/>
        <n v="9.9833333333333325"/>
        <n v="9.2333333333333325"/>
        <n v="7.85"/>
        <n v="8.5"/>
        <n v="8"/>
        <n v="8.1999999999999993"/>
        <n v="6.25"/>
        <n v="9.2166666666666668"/>
        <n v="6.55"/>
        <n v="4.3499999999999996"/>
        <n v="7.1166666666666663"/>
        <n v="1.9"/>
        <n v="9.4166666666666661"/>
        <n v="7.8"/>
        <n v="7.0166666666666666"/>
        <n v="7.1333333333333337"/>
        <n v="5.833333333333333"/>
        <n v="7.8666666666666663"/>
        <n v="6.95"/>
        <n v="8.5333333333333332"/>
        <n v="7.5666666666666664"/>
        <n v="10.666666666666666"/>
        <n v="8.9833333333333325"/>
        <n v="10.050000000000001"/>
        <n v="8.75"/>
        <n v="8.7833333333333332"/>
        <n v="5.416666666666667"/>
        <n v="10.199999999999999"/>
        <n v="5.65"/>
        <n v="9.6833333333333336"/>
        <n v="9.4499999999999993"/>
        <n v="6.4666666666666668"/>
        <n v="2.0333333333333332"/>
        <n v="4.5666666666666664"/>
        <n v="6.65"/>
        <n v="5.8166666666666664"/>
        <n v="6.05"/>
        <n v="3.25"/>
        <n v="6.2166666666666668"/>
        <n v="5.7166666666666668"/>
        <n v="7.1833333333333336"/>
        <n v="9.75"/>
        <n v="8.85"/>
        <n v="5.1333333333333337"/>
        <n v="6.5166666666666666"/>
        <n v="7.3666666666666663"/>
        <n v="6.6833333333333336"/>
        <n v="4.083333333333333"/>
        <n v="5.95"/>
        <n v="6.35"/>
        <n v="6.9333333333333336"/>
        <n v="7.4333333333333336"/>
        <n v="10.366666666666667"/>
        <n v="5.2666666666666666"/>
        <n v="7.166666666666667"/>
        <n v="9.5500000000000007"/>
        <n v="6.4333333333333336"/>
        <n v="4.6166666666666663"/>
        <n v="7.7333333333333334"/>
        <n v="6.8166666666666664"/>
        <n v="6.1833333333333336"/>
        <n v="2.5"/>
        <n v="7.7666666666666666"/>
        <n v="6.7166666666666668"/>
        <n v="9.2666666666666675"/>
        <n v="5.85"/>
        <n v="12.85"/>
        <n v="4.8833333333333337"/>
        <n v="7.65"/>
        <n v="6.1333333333333337"/>
        <n v="9.4666666666666668"/>
        <n v="8.9333333333333336"/>
        <n v="7.6333333333333337"/>
        <n v="3.55"/>
        <n v="6.9"/>
        <n v="5.55"/>
        <n v="9.5333333333333332"/>
        <n v="6.6166666666666663"/>
      </sharedItems>
    </cacheField>
    <cacheField name="TT HH:MM " numFmtId="20">
      <sharedItems containsSemiMixedTypes="0" containsNonDate="0" containsDate="1" containsString="0" minDate="1899-12-30T00:00:00" maxDate="1899-12-31T00:00:00" count="243">
        <d v="1899-12-30T00:00:00"/>
        <d v="1899-12-30T03:50:00"/>
        <d v="1899-12-30T05:31:00"/>
        <d v="1899-12-30T06:00:00"/>
        <d v="1899-12-30T09:01:00"/>
        <d v="1899-12-30T11:05:00"/>
        <d v="1899-12-30T08:19:00"/>
        <d v="1899-12-30T09:00:00"/>
        <d v="1899-12-30T10:17:00"/>
        <d v="1899-12-30T03:58:00"/>
        <d v="1899-12-30T01:00:00"/>
        <d v="1899-12-30T08:26:00"/>
        <d v="1899-12-30T08:16:00"/>
        <d v="1899-12-30T08:43:00"/>
        <d v="1899-12-30T09:35:00"/>
        <d v="1899-12-30T18:34:00"/>
        <d v="1899-12-30T07:12:00"/>
        <d v="1899-12-30T07:41:00"/>
        <d v="1899-12-30T08:20:00"/>
        <d v="1899-12-30T07:31:00"/>
        <d v="1899-12-30T09:11:00"/>
        <d v="1899-12-30T08:57:00"/>
        <d v="1899-12-30T09:36:00"/>
        <d v="1899-12-30T09:14:00"/>
        <d v="1899-12-30T09:29:00"/>
        <d v="1899-12-30T07:05:00"/>
        <d v="1899-12-30T08:02:00"/>
        <d v="1899-12-30T10:10:00"/>
        <d v="1899-12-30T09:10:00"/>
        <d v="1899-12-30T09:08:00"/>
        <d v="1899-12-30T09:24:00"/>
        <d v="1899-12-30T08:29:00"/>
        <d v="1899-12-30T08:09:00"/>
        <d v="1899-12-30T08:28:00"/>
        <d v="1899-12-30T08:27:00"/>
        <d v="1899-12-30T08:44:00"/>
        <d v="1899-12-30T08:54:00"/>
        <d v="1899-12-30T07:23:00"/>
        <d v="1899-12-30T09:05:00"/>
        <d v="1899-12-30T04:59:00"/>
        <d v="1899-12-30T08:22:00"/>
        <d v="1899-12-30T08:11:00"/>
        <d v="1899-12-30T07:56:00"/>
        <d v="1899-12-30T08:17:00"/>
        <d v="1899-12-30T08:06:00"/>
        <d v="1899-12-30T06:05:00"/>
        <d v="1899-12-30T09:16:00"/>
        <d v="1899-12-30T09:57:00"/>
        <d v="1899-12-30T09:23:00"/>
        <d v="1899-12-30T09:40:00"/>
        <d v="1899-12-30T08:14:00"/>
        <d v="1899-12-30T09:26:00"/>
        <d v="1899-12-30T08:13:00"/>
        <d v="1899-12-30T07:15:00"/>
        <d v="1899-12-30T09:02:00"/>
        <d v="1899-12-30T08:04:00"/>
        <d v="1899-12-30T09:46:00"/>
        <d v="1899-12-30T09:38:00"/>
        <d v="1899-12-30T09:25:00"/>
        <d v="1899-12-30T09:21:00"/>
        <d v="1899-12-30T09:19:00"/>
        <d v="1899-12-30T09:12:00"/>
        <d v="1899-12-30T08:08:00"/>
        <d v="1899-12-30T07:45:00"/>
        <d v="1899-12-30T07:04:00"/>
        <d v="1899-12-30T10:44:00"/>
        <d v="1899-12-30T17:23:00"/>
        <d v="1899-12-30T09:42:00"/>
        <d v="1899-12-30T10:21:00"/>
        <d v="1899-12-30T06:50:00"/>
        <d v="1899-12-30T09:07:00"/>
        <d v="1899-12-30T09:18:00"/>
        <d v="1899-12-30T08:18:00"/>
        <d v="1899-12-30T17:07:00"/>
        <d v="1899-12-30T08:00:00"/>
        <d v="1899-12-30T07:18:00"/>
        <d v="1899-12-30T15:52:00"/>
        <d v="1899-12-30T08:24:00"/>
        <d v="1899-12-30T07:36:00"/>
        <d v="1899-12-30T08:46:00"/>
        <d v="1899-12-30T09:13:00"/>
        <d v="1899-12-30T08:41:00"/>
        <d v="1899-12-30T08:48:00"/>
        <d v="1899-12-30T09:15:00"/>
        <d v="1899-12-30T17:55:00"/>
        <d v="1899-12-30T09:03:00"/>
        <d v="1899-12-30T15:47:00"/>
        <d v="1899-12-30T08:55:00"/>
        <d v="1899-12-30T09:20:00"/>
        <d v="1899-12-30T08:36:00"/>
        <d v="1899-12-30T10:08:00"/>
        <d v="1899-12-30T09:53:00"/>
        <d v="1899-12-30T09:31:00"/>
        <d v="1899-12-30T08:39:00"/>
        <d v="1899-12-30T09:09:00"/>
        <d v="1899-12-30T07:57:00"/>
        <d v="1899-12-30T08:58:00"/>
        <d v="1899-12-30T11:00:00"/>
        <d v="1899-12-30T09:49:00"/>
        <d v="1899-12-30T09:06:00"/>
        <d v="1899-12-30T09:39:00"/>
        <d v="1899-12-30T08:10:00"/>
        <d v="1899-12-30T17:21:00"/>
        <d v="1899-12-30T07:59:00"/>
        <d v="1899-12-30T07:33:00"/>
        <d v="1899-12-30T07:47:00"/>
        <d v="1899-12-30T08:53:00"/>
        <d v="1899-12-30T08:38:00"/>
        <d v="1899-12-30T07:17:00"/>
        <d v="1899-12-30T08:37:00"/>
        <d v="1899-12-30T05:20:00"/>
        <d v="1899-12-30T08:15:00"/>
        <d v="1899-12-30T09:48:00"/>
        <d v="1899-12-30T06:58:00"/>
        <d v="1899-12-30T11:52:00"/>
        <d v="1899-12-30T08:01:00"/>
        <d v="1899-12-30T10:33:00"/>
        <d v="1899-12-30T09:28:00"/>
        <d v="1899-12-30T07:35:00"/>
        <d v="1899-12-30T08:33:00"/>
        <d v="1899-12-30T16:15:00"/>
        <d v="1899-12-30T09:17:00"/>
        <d v="1899-12-30T06:51:00"/>
        <d v="1899-12-30T10:05:00"/>
        <d v="1899-12-30T09:45:00"/>
        <d v="1899-12-30T07:16:00"/>
        <d v="1899-12-30T07:55:00"/>
        <d v="1899-12-30T09:22:00"/>
        <d v="1899-12-30T06:23:00"/>
        <d v="1899-12-30T10:00:00"/>
        <d v="1899-12-30T08:59:00"/>
        <d v="1899-12-30T09:04:00"/>
        <d v="1899-12-30T07:14:00"/>
        <d v="1899-12-30T10:11:00"/>
        <d v="1899-12-30T07:03:00"/>
        <d v="1899-12-30T10:23:00"/>
        <d v="1899-12-30T17:04:00"/>
        <d v="1899-12-30T10:01:00"/>
        <d v="1899-12-30T05:07:00"/>
        <d v="1899-12-30T17:15:00"/>
        <d v="1899-12-30T10:28:00"/>
        <d v="1899-12-30T09:33:00"/>
        <d v="1899-12-30T10:46:00"/>
        <d v="1899-12-30T08:05:00"/>
        <d v="1899-12-30T10:04:00"/>
        <d v="1899-12-30T17:01:00"/>
        <d v="1899-12-30T05:02:00"/>
        <d v="1899-12-30T11:03:00"/>
        <d v="1899-12-30T08:03:00"/>
        <d v="1899-12-30T11:58:00"/>
        <d v="1899-12-30T07:51:00"/>
        <d v="1899-12-30T10:54:00"/>
        <d v="1899-12-30T05:30:00"/>
        <d v="1899-12-30T10:06:00"/>
        <d v="1899-12-30T07:29:00"/>
        <d v="1899-12-30T08:07:00"/>
        <d v="1899-12-30T07:20:00"/>
        <d v="1899-12-30T09:47:00"/>
        <d v="1899-12-30T17:27:00"/>
        <d v="1899-12-30T06:12:00"/>
        <d v="1899-12-30T07:42:00"/>
        <d v="1899-12-30T07:32:00"/>
        <d v="1899-12-30T09:50:00"/>
        <d v="1899-12-30T07:37:00"/>
        <d v="1899-12-30T05:54:00"/>
        <d v="1899-12-30T09:59:00"/>
        <d v="1899-12-30T09:44:00"/>
        <d v="1899-12-30T09:51:00"/>
        <d v="1899-12-30T08:30:00"/>
        <d v="1899-12-30T17:12:00"/>
        <d v="1899-12-30T09:43:00"/>
        <d v="1899-12-30T12:13:00"/>
        <d v="1899-12-30T12:05:00"/>
        <d v="1899-12-30T16:07:00"/>
        <d v="1899-12-30T18:15:00"/>
        <d v="1899-12-30T06:34:00"/>
        <d v="1899-12-30T08:25:00"/>
        <d v="1899-12-30T04:21:00"/>
        <d v="1899-12-30T07:19:00"/>
        <d v="1899-12-30T10:07:00"/>
        <d v="1899-12-30T01:54:00"/>
        <d v="1899-12-30T07:48:00"/>
        <d v="1899-12-30T12:01:00"/>
        <d v="1899-12-30T07:08:00"/>
        <d v="1899-12-30T08:50:00"/>
        <d v="1899-12-30T07:52:00"/>
        <d v="1899-12-30T06:57:00"/>
        <d v="1899-12-30T08:12:00"/>
        <d v="1899-12-30T16:52:00"/>
        <d v="1899-12-30T08:32:00"/>
        <d v="1899-12-30T18:04:00"/>
        <d v="1899-12-30T07:34:00"/>
        <d v="1899-12-30T11:40:00"/>
        <d v="1899-12-30T18:03:00"/>
        <d v="1899-12-30T08:45:00"/>
        <d v="1899-12-30T08:47:00"/>
        <d v="1899-12-30T05:25:00"/>
        <d v="1899-12-30T11:12:00"/>
        <d v="1899-12-30T06:39:00"/>
        <d v="1899-12-30T11:07:00"/>
        <d v="1899-12-30T10:36:00"/>
        <d v="1899-12-30T09:41:00"/>
        <d v="1899-12-30T09:27:00"/>
        <d v="1899-12-30T08:49:00"/>
        <d v="1899-12-30T06:03:00"/>
        <d v="1899-12-30T03:15:00"/>
        <d v="1899-12-30T06:13:00"/>
        <d v="1899-12-30T14:43:00"/>
        <d v="1899-12-30T08:51:00"/>
        <d v="1899-12-30T06:31:00"/>
        <d v="1899-12-30T07:22:00"/>
        <d v="1899-12-30T08:21:00"/>
        <d v="1899-12-30T09:52:00"/>
        <d v="1899-12-30T11:38:00"/>
        <d v="1899-12-30T06:19:00"/>
        <d v="1899-12-30T08:42:00"/>
        <d v="1899-12-30T13:06:00"/>
        <d v="1899-12-30T10:26:00"/>
        <d v="1899-12-30T10:22:00"/>
        <d v="1899-12-30T06:26:00"/>
        <d v="1899-12-30T17:22:00"/>
        <d v="1899-12-30T08:23:00"/>
        <d v="1899-12-30T10:12:00"/>
        <d v="1899-12-30T07:44:00"/>
        <d v="1899-12-30T03:00:00"/>
        <d v="1899-12-30T17:08:00"/>
        <d v="1899-12-30T09:30:00"/>
        <d v="1899-12-30T07:02:00"/>
        <d v="1899-12-30T07:46:00"/>
        <d v="1899-12-30T10:13:00"/>
        <d v="1899-12-30T08:35:00"/>
        <d v="1899-12-30T10:03:00"/>
        <d v="1899-12-30T07:50:00"/>
        <d v="1899-12-30T12:51:00"/>
        <d v="1899-12-30T13:53:00"/>
        <d v="1899-12-30T07:39:00"/>
        <d v="1899-12-30T08:56:00"/>
        <d v="1899-12-30T17:17:00"/>
        <d v="1899-12-30T07:54:00"/>
        <d v="1899-12-30T05:33:00"/>
        <d v="1899-12-30T09:32:00"/>
        <d v="1899-12-30T06:37:00"/>
        <d v="1899-12-30T10:34:00"/>
      </sharedItems>
    </cacheField>
    <cacheField name="Time In Store + Leave" numFmtId="165">
      <sharedItems containsSemiMixedTypes="0" containsString="0" containsNumber="1" minValue="0" maxValue="18.566666666666666" count="253">
        <n v="0"/>
        <n v="3.8333333333333335"/>
        <n v="5.5166666666666666"/>
        <n v="6"/>
        <n v="9.0166666666666675"/>
        <n v="11.083333333333334"/>
        <n v="8.3166666666666664"/>
        <n v="9"/>
        <n v="10.283333333333333"/>
        <n v="3.9666666666666668"/>
        <n v="1"/>
        <n v="8.4333333333333336"/>
        <n v="8.2666666666666675"/>
        <n v="8.7166666666666668"/>
        <n v="9.5833333333333339"/>
        <n v="18.566666666666666"/>
        <n v="7.2"/>
        <n v="7.6833333333333336"/>
        <n v="8.3333333333333339"/>
        <n v="7.5166666666666666"/>
        <n v="9.1833333333333336"/>
        <n v="8.9499999999999993"/>
        <n v="9.6"/>
        <n v="9.2333333333333325"/>
        <n v="9.4833333333333325"/>
        <n v="7.083333333333333"/>
        <n v="8.0333333333333332"/>
        <n v="10.166666666666666"/>
        <n v="9.1666666666666661"/>
        <n v="9.1333333333333329"/>
        <n v="9.4"/>
        <n v="8.4833333333333325"/>
        <n v="8.15"/>
        <n v="8.4666666666666668"/>
        <n v="8.4499999999999993"/>
        <n v="8.7333333333333325"/>
        <n v="8.9"/>
        <n v="7.3833333333333337"/>
        <n v="9.0833333333333339"/>
        <n v="4.9833333333333334"/>
        <n v="8.3666666666666671"/>
        <n v="8.1833333333333336"/>
        <n v="7.9333333333333336"/>
        <n v="8.2833333333333332"/>
        <n v="8.1"/>
        <n v="6.083333333333333"/>
        <n v="9.2666666666666675"/>
        <n v="9.9499999999999993"/>
        <n v="9.3833333333333329"/>
        <n v="9.6666666666666679"/>
        <n v="8.2333333333333325"/>
        <n v="9.4333333333333336"/>
        <n v="8.2166666666666668"/>
        <n v="7.25"/>
        <n v="9.6666666666666661"/>
        <n v="9.0333333333333332"/>
        <n v="8.0666666666666664"/>
        <n v="9.7666666666666675"/>
        <n v="9.6333333333333329"/>
        <n v="9.4166666666666661"/>
        <n v="9.35"/>
        <n v="9.3166666666666664"/>
        <n v="9.1999999999999993"/>
        <n v="8.1333333333333329"/>
        <n v="7.75"/>
        <n v="7.0666666666666664"/>
        <n v="10.733333333333333"/>
        <n v="17.383333333333333"/>
        <n v="9.6999999999999993"/>
        <n v="10.35"/>
        <n v="6.833333333333333"/>
        <n v="9.1166666666666671"/>
        <n v="9.3000000000000007"/>
        <n v="8.3000000000000007"/>
        <n v="17.116666666666667"/>
        <n v="8"/>
        <n v="7.3"/>
        <n v="15.866666666666667"/>
        <n v="8.4"/>
        <n v="7.6"/>
        <n v="8.7666666666666675"/>
        <n v="9.2166666666666668"/>
        <n v="8.6833333333333336"/>
        <n v="8.8000000000000007"/>
        <n v="9.25"/>
        <n v="17.916666666666664"/>
        <n v="9.0500000000000007"/>
        <n v="15.783333333333333"/>
        <n v="8.9166666666666661"/>
        <n v="9.3333333333333321"/>
        <n v="8.6"/>
        <n v="10.133333333333333"/>
        <n v="9.8833333333333329"/>
        <n v="9.5166666666666657"/>
        <n v="8.65"/>
        <n v="9.15"/>
        <n v="7.95"/>
        <n v="8.9666666666666668"/>
        <n v="11"/>
        <n v="9.8166666666666664"/>
        <n v="9.1"/>
        <n v="9.65"/>
        <n v="8.1666666666666661"/>
        <n v="17.350000000000001"/>
        <n v="7.9833333333333334"/>
        <n v="7.55"/>
        <n v="7.7833333333333332"/>
        <n v="8.8833333333333329"/>
        <n v="8.9166666666666679"/>
        <n v="8.6333333333333329"/>
        <n v="7.2833333333333332"/>
        <n v="8.6166666666666671"/>
        <n v="5.333333333333333"/>
        <n v="8.25"/>
        <n v="9.8000000000000007"/>
        <n v="6.9666666666666668"/>
        <n v="11.866666666666667"/>
        <n v="8.0166666666666675"/>
        <n v="10.55"/>
        <n v="9.4666666666666668"/>
        <n v="7.583333333333333"/>
        <n v="8.5500000000000007"/>
        <n v="16.25"/>
        <n v="9.2833333333333332"/>
        <n v="6.85"/>
        <n v="10.083333333333334"/>
        <n v="9.75"/>
        <n v="7.2666666666666666"/>
        <n v="7.916666666666667"/>
        <n v="9.3666666666666671"/>
        <n v="6.3833333333333337"/>
        <n v="9.3333333333333339"/>
        <n v="10"/>
        <n v="8.9833333333333343"/>
        <n v="9.0666666666666664"/>
        <n v="7.2333333333333334"/>
        <n v="10.183333333333334"/>
        <n v="7.05"/>
        <n v="10.383333333333333"/>
        <n v="17.066666666666666"/>
        <n v="10.016666666666667"/>
        <n v="5.1166666666666663"/>
        <n v="17.25"/>
        <n v="10.466666666666667"/>
        <n v="9.5500000000000007"/>
        <n v="9.2333333333333343"/>
        <n v="9.5166666666666675"/>
        <n v="10.766666666666667"/>
        <n v="8.0833333333333339"/>
        <n v="10.066666666666666"/>
        <n v="17.016666666666666"/>
        <n v="5.0333333333333332"/>
        <n v="11.05"/>
        <n v="8.0500000000000007"/>
        <n v="11.966666666666667"/>
        <n v="7.85"/>
        <n v="10.9"/>
        <n v="5.5"/>
        <n v="10.1"/>
        <n v="7.4833333333333334"/>
        <n v="8.1166666666666671"/>
        <n v="7.333333333333333"/>
        <n v="9.7833333333333332"/>
        <n v="17.45"/>
        <n v="6.2"/>
        <n v="7.7"/>
        <n v="7.5333333333333332"/>
        <n v="9.8333333333333321"/>
        <n v="7.6166666666666663"/>
        <n v="5.9"/>
        <n v="9.8333333333333339"/>
        <n v="9.9833333333333325"/>
        <n v="9.7333333333333325"/>
        <n v="9.85"/>
        <n v="8.5"/>
        <n v="17.2"/>
        <n v="9.7166666666666668"/>
        <n v="12.216666666666667"/>
        <n v="12.083333333333334"/>
        <n v="16.116666666666667"/>
        <n v="18.25"/>
        <n v="6.5666666666666664"/>
        <n v="8.4166666666666661"/>
        <n v="4.3499999999999996"/>
        <n v="7.3166666666666664"/>
        <n v="10.116666666666667"/>
        <n v="1.9"/>
        <n v="9.5833333333333321"/>
        <n v="7.8"/>
        <n v="12.016666666666666"/>
        <n v="7.1333333333333337"/>
        <n v="8.8333333333333321"/>
        <n v="7.8666666666666663"/>
        <n v="6.95"/>
        <n v="8.1999999999999993"/>
        <n v="16.866666666666667"/>
        <n v="8.5333333333333332"/>
        <n v="18.066666666666666"/>
        <n v="7.5666666666666664"/>
        <n v="11.666666666666666"/>
        <n v="8.9833333333333325"/>
        <n v="18.05"/>
        <n v="8.75"/>
        <n v="8.7833333333333332"/>
        <n v="5.416666666666667"/>
        <n v="11.2"/>
        <n v="6.65"/>
        <n v="11.116666666666667"/>
        <n v="10.6"/>
        <n v="9.6833333333333336"/>
        <n v="9.4499999999999993"/>
        <n v="8.8166666666666664"/>
        <n v="6.05"/>
        <n v="3.25"/>
        <n v="6.2166666666666668"/>
        <n v="14.716666666666667"/>
        <n v="8.85"/>
        <n v="6.5166666666666666"/>
        <n v="7.3666666666666663"/>
        <n v="8.35"/>
        <n v="9.8666666666666671"/>
        <n v="11.633333333333333"/>
        <n v="6.3166666666666664"/>
        <n v="8.2666666666666657"/>
        <n v="8.6999999999999993"/>
        <n v="13.1"/>
        <n v="10.433333333333334"/>
        <n v="10.366666666666667"/>
        <n v="8.1666666666666679"/>
        <n v="6.4333333333333336"/>
        <n v="17.366666666666667"/>
        <n v="8.3833333333333329"/>
        <n v="10.199999999999999"/>
        <n v="7.7333333333333334"/>
        <n v="3"/>
        <n v="17.133333333333333"/>
        <n v="9.5"/>
        <n v="7.0333333333333332"/>
        <n v="7.7666666666666666"/>
        <n v="10.216666666666667"/>
        <n v="8.5833333333333321"/>
        <n v="10.050000000000001"/>
        <n v="7.833333333333333"/>
        <n v="12.85"/>
        <n v="13.883333333333333"/>
        <n v="7.65"/>
        <n v="8.9333333333333336"/>
        <n v="17.283333333333331"/>
        <n v="7.9"/>
        <n v="5.55"/>
        <n v="9.5333333333333332"/>
        <n v="6.6166666666666663"/>
        <n v="10.566666666666666"/>
      </sharedItems>
    </cacheField>
    <cacheField name="Reporte in" numFmtId="0">
      <sharedItems containsSemiMixedTypes="0" containsString="0" containsNumber="1" containsInteger="1" minValue="0" maxValue="1"/>
    </cacheField>
    <cacheField name="Reporte Out" numFmtId="0">
      <sharedItems containsSemiMixedTypes="0" containsString="0" containsNumber="1" containsInteger="1" minValue="0" maxValue="1"/>
    </cacheField>
    <cacheField name="Observación Justificada" numFmtId="0">
      <sharedItems/>
    </cacheField>
    <cacheField name="Observaciones en caso de Otros" numFmtId="0">
      <sharedItems/>
    </cacheField>
    <cacheField name="Rango" numFmtId="0">
      <sharedItems count="3">
        <s v="Incompleto"/>
        <s v="Completo"/>
        <s v="Superior"/>
      </sharedItems>
    </cacheField>
    <cacheField name="Descuento" numFmtId="0">
      <sharedItems count="2">
        <s v="No"/>
        <s v="Si"/>
      </sharedItems>
    </cacheField>
    <cacheField name="Razon" numFmtId="0">
      <sharedItems count="4">
        <s v="No_cumple_el_Tiempo"/>
        <s v=""/>
        <s v="Sin_Registro_In_Out"/>
        <s v="No_Realizo_Salida"/>
      </sharedItems>
    </cacheField>
    <cacheField name="CM" numFmtId="0">
      <sharedItems count="21">
        <s v="RICO OSSA JOSE NOEL"/>
        <s v="HERRERA OLIVERA NATALIA"/>
        <s v="SANCHEZ RODRIGUEZ LILIANA"/>
        <s v="GARCIA BELLO JORGE ANDRES"/>
        <s v="MONTAÑO MEDINA DIANA CAROLINA"/>
        <s v="JOHN HENRY JIMENEZ VEGA"/>
        <s v="MARTINEZ PINZON JESUS ANTONIO"/>
        <s v="PARRA MANCERA KAREN ANGELICA"/>
        <s v="MEJIA LONDOÑO HAROLD"/>
        <s v="ESTERLIN CARLOS ARMANDO"/>
        <s v="GIRALDO RAMIREZ ESTEFANIA"/>
        <s v="SALAZAR GOMEZ OSCAR"/>
        <s v="TORRES JOSE RICARDO"/>
        <s v="CUCHUMBE PATIÑO JENY ANDREA"/>
        <s v="TOVAR JOSE RAMON"/>
        <s v="CALDERON FONSECA IVAN CAMILO"/>
        <s v="NAVAS CASAS JULIO JULIO"/>
        <s v="NAVAS VELASQUEZ ANDRES JULIAN"/>
        <s v="UMBARILA VELOZA CRISTIAN LEONARDO"/>
        <s v="MICHAEL HUMBERTO SOTELO POLANCO"/>
        <s v="Harold Stiven Niño Raquira"/>
      </sharedItems>
    </cacheField>
    <cacheField name="Campo1" numFmtId="0" formula="#NAME?-#NAME?" databaseField="0"/>
    <cacheField name="Cant No Registrados" numFmtId="0" formula="Cant-'Reporte in'" databaseField="0"/>
    <cacheField name="% No Registrado" numFmtId="0" formula="'Cant No Registrados'/Cant" databaseField="0"/>
    <cacheField name="Cant No Registrados Out" numFmtId="0" formula="'Reporte in'-'Reporte Out'" databaseField="0"/>
    <cacheField name="% No Registrado Out" numFmtId="0" formula="'Cant No Registrados Out'/Cant" databaseField="0"/>
  </cacheFields>
  <extLst>
    <ext xmlns:x14="http://schemas.microsoft.com/office/spreadsheetml/2009/9/main" uri="{725AE2AE-9491-48be-B2B4-4EB974FC3084}">
      <x14:pivotCacheDefinition pivotCacheId="131887590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32.401858333331" createdVersion="8" refreshedVersion="8" minRefreshableVersion="3" recordCount="2164" xr:uid="{FE36415D-FB2F-41B7-9C7C-CC64298BDB5F}">
  <cacheSource type="worksheet">
    <worksheetSource name="Leave"/>
  </cacheSource>
  <cacheFields count="16">
    <cacheField name="Leave Type" numFmtId="0">
      <sharedItems count="13">
        <s v="Day Off"/>
        <s v="(Paid) Work From Home"/>
        <s v="(Paid) Be Out On Duty"/>
        <s v="(Paid) Personal Leave"/>
        <s v="Store Closed"/>
        <s v="(Paid) Sick Leave"/>
        <s v="(No-Paid) Leave Without Pay"/>
        <s v="(Paid) Maternity leave"/>
        <s v="(Paid) Annual Leave"/>
        <s v="(Paid) Parental Leave" u="1"/>
        <s v="(Paid) Funeral Leave" u="1"/>
        <s v="(Paid) Marital leave" u="1"/>
        <s v="(Paid) Paternity Leave" u="1"/>
      </sharedItems>
    </cacheField>
    <cacheField name="Start Time" numFmtId="14">
      <sharedItems containsSemiMixedTypes="0" containsNonDate="0" containsDate="1" containsString="0" minDate="2024-03-01T00:00:00" maxDate="2025-10-31T00:00:00" count="601">
        <d v="2025-10-06T00:00:00"/>
        <d v="2025-10-03T00:00:00"/>
        <d v="2025-10-02T00:00:00"/>
        <d v="2025-10-01T00:00:00"/>
        <d v="2025-10-07T00:00:00"/>
        <d v="2025-10-11T00:00:00"/>
        <d v="2025-10-12T00:00:00"/>
        <d v="2025-10-05T00:00:00"/>
        <d v="2025-10-10T00:00:00"/>
        <d v="2025-10-09T00:00:00"/>
        <d v="2025-10-08T00:00:00"/>
        <d v="2025-10-04T00:00:00"/>
        <d v="2025-10-13T00:00:00"/>
        <d v="2025-10-26T00:00:00"/>
        <d v="2025-10-25T00:00:00"/>
        <d v="2025-10-19T00:00:00"/>
        <d v="2025-10-18T00:00:00"/>
        <d v="2025-10-14T00:00:00"/>
        <d v="2025-10-30T00:00:00"/>
        <d v="2025-10-16T00:00:00"/>
        <d v="2025-10-17T00:00:00"/>
        <d v="2025-10-15T00:00:00"/>
        <d v="2025-09-25T00:00:00" u="1"/>
        <d v="2025-09-10T00:00:00" u="1"/>
        <d v="2025-09-09T00:00:00" u="1"/>
        <d v="2025-09-15T00:00:00" u="1"/>
        <d v="2025-09-05T00:00:00" u="1"/>
        <d v="2025-09-04T00:00:00" u="1"/>
        <d v="2025-09-08T00:00:00" u="1"/>
        <d v="2025-09-11T00:00:00" u="1"/>
        <d v="2025-09-30T00:00:00" u="1"/>
        <d v="2025-09-29T00:00:00" u="1"/>
        <d v="2025-09-26T00:00:00" u="1"/>
        <d v="2025-09-24T00:00:00" u="1"/>
        <d v="2025-09-23T00:00:00" u="1"/>
        <d v="2025-09-22T00:00:00" u="1"/>
        <d v="2025-09-19T00:00:00" u="1"/>
        <d v="2025-09-18T00:00:00" u="1"/>
        <d v="2025-09-17T00:00:00" u="1"/>
        <d v="2025-09-16T00:00:00" u="1"/>
        <d v="2025-09-21T00:00:00" u="1"/>
        <d v="2025-09-12T00:00:00" u="1"/>
        <d v="2025-09-03T00:00:00" u="1"/>
        <d v="2025-09-01T00:00:00" u="1"/>
        <d v="2025-09-02T00:00:00" u="1"/>
        <d v="2025-09-27T00:00:00" u="1"/>
        <d v="2025-09-20T00:00:00" u="1"/>
        <d v="2025-09-14T00:00:00" u="1"/>
        <d v="2025-09-07T00:00:00" u="1"/>
        <d v="2025-09-28T00:00:00" u="1"/>
        <d v="2025-09-13T00:00:00" u="1"/>
        <d v="2025-09-06T00:00:00" u="1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16T00:00:00" u="1"/>
        <d v="2024-10-07T00:00:00" u="1"/>
        <d v="2024-10-05T00:00:00" u="1"/>
        <d v="2024-10-15T00:00:00" u="1"/>
        <d v="2024-10-20T00:00:00" u="1"/>
        <d v="2024-10-17T00:00:00" u="1"/>
        <d v="2024-10-18T00:00:00" u="1"/>
        <d v="2024-10-13T00:00:00" u="1"/>
        <d v="2024-10-14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</cacheField>
    <cacheField name="End Time" numFmtId="14">
      <sharedItems containsSemiMixedTypes="0" containsNonDate="0" containsDate="1" containsString="0" minDate="2024-03-01T00:00:00" maxDate="2025-12-08T00:00:00" count="603">
        <d v="2025-10-06T00:00:00"/>
        <d v="2025-10-03T00:00:00"/>
        <d v="2025-10-02T00:00:00"/>
        <d v="2025-10-01T00:00:00"/>
        <d v="2025-10-07T00:00:00"/>
        <d v="2025-10-11T00:00:00"/>
        <d v="2025-10-12T00:00:00"/>
        <d v="2025-10-05T00:00:00"/>
        <d v="2025-10-10T00:00:00"/>
        <d v="2025-10-09T00:00:00"/>
        <d v="2025-10-08T00:00:00"/>
        <d v="2025-10-04T00:00:00"/>
        <d v="2025-10-13T00:00:00"/>
        <d v="2025-10-26T00:00:00"/>
        <d v="2025-10-25T00:00:00"/>
        <d v="2025-10-19T00:00:00"/>
        <d v="2025-10-18T00:00:00"/>
        <d v="2025-10-14T00:00:00"/>
        <d v="2025-10-30T00:00:00"/>
        <d v="2025-10-31T00:00:00"/>
        <d v="2025-10-16T00:00:00"/>
        <d v="2025-10-17T00:00:00"/>
        <d v="2025-10-15T00:00:00"/>
        <d v="2025-09-25T00:00:00" u="1"/>
        <d v="2025-09-10T00:00:00" u="1"/>
        <d v="2025-09-09T00:00:00" u="1"/>
        <d v="2025-09-15T00:00:00" u="1"/>
        <d v="2025-09-05T00:00:00" u="1"/>
        <d v="2025-09-04T00:00:00" u="1"/>
        <d v="2025-09-08T00:00:00" u="1"/>
        <d v="2025-09-11T00:00:00" u="1"/>
        <d v="2025-09-30T00:00:00" u="1"/>
        <d v="2025-09-29T00:00:00" u="1"/>
        <d v="2025-09-26T00:00:00" u="1"/>
        <d v="2025-09-24T00:00:00" u="1"/>
        <d v="2025-09-23T00:00:00" u="1"/>
        <d v="2025-09-22T00:00:00" u="1"/>
        <d v="2025-09-19T00:00:00" u="1"/>
        <d v="2025-09-18T00:00:00" u="1"/>
        <d v="2025-09-17T00:00:00" u="1"/>
        <d v="2025-09-16T00:00:00" u="1"/>
        <d v="2025-09-21T00:00:00" u="1"/>
        <d v="2025-09-12T00:00:00" u="1"/>
        <d v="2025-09-03T00:00:00" u="1"/>
        <d v="2025-09-01T00:00:00" u="1"/>
        <d v="2025-09-02T00:00:00" u="1"/>
        <d v="2025-09-27T00:00:00" u="1"/>
        <d v="2025-09-20T00:00:00" u="1"/>
        <d v="2025-09-14T00:00:00" u="1"/>
        <d v="2025-09-07T00:00:00" u="1"/>
        <d v="2025-09-28T00:00:00" u="1"/>
        <d v="2025-09-13T00:00:00" u="1"/>
        <d v="2025-09-06T00:00:00" u="1"/>
        <d v="2025-12-07T00:00:00" u="1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07T00:00:00" u="1"/>
        <d v="2024-10-05T00:00:00" u="1"/>
        <d v="2024-10-15T00:00:00" u="1"/>
        <d v="2024-10-20T00:00:00" u="1"/>
        <d v="2024-10-16T00:00:00" u="1"/>
        <d v="2024-10-17T00:00:00" u="1"/>
        <d v="2024-10-18T00:00:00" u="1"/>
        <d v="2024-10-14T00:00:00" u="1"/>
        <d v="2024-10-13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  <fieldGroup par="15"/>
    </cacheField>
    <cacheField name="Leave Reasons" numFmtId="0">
      <sharedItems containsBlank="1" count="8000">
        <s v="Día compensatorio "/>
        <s v="Hora legal "/>
        <s v="Jornada administrativa "/>
        <s v="Reducción laboral "/>
        <s v="Descanso "/>
        <s v="Día de Descanso "/>
        <s v="Capacitación"/>
        <s v="Día libre "/>
        <s v="Compensatorio "/>
        <s v="Tienda cerrada "/>
        <s v="Día libre"/>
        <s v="Tienda cierra temprano"/>
        <s v="Horas de ley "/>
        <s v="Compensatorio, tienda no abre."/>
        <s v="Dominical "/>
        <s v="Reducción horas gobierno "/>
        <s v="Hora de ley "/>
        <s v="Capacitación "/>
        <s v="Hora de reducción."/>
        <s v="Hora de reducción "/>
        <s v="Día de la familia."/>
        <s v="Dia compensatorio."/>
        <s v="Dos horas del gobierno "/>
        <s v="Hora del gobierno "/>
        <s v="Día compensatorio."/>
        <s v="2 horas de gobierno."/>
        <s v="Hora de gobierno."/>
        <s v="Hora de reducción laboral "/>
        <s v="Capacitación 15 T y 15T pro y Maestro de venta."/>
        <s v="Día compentorio "/>
        <s v="Día compensatorio"/>
        <s v="Reducción laborar "/>
        <s v="Domingo "/>
        <s v="Hora de reduccion"/>
        <s v="Hora de reduccion "/>
        <s v="Descanso"/>
        <s v="Hora reduccion "/>
        <s v="Reducción "/>
        <s v="Horas de reducción "/>
        <s v="Domi ical "/>
        <s v="Cierre de tienda "/>
        <s v="Tienda cerrada"/>
        <s v="Trabajar desde casa"/>
        <s v="Compensatorio entre semana "/>
        <s v="Formación Xiaomi 15T"/>
        <s v="Reducción hora semanal "/>
        <s v="Dia Compensatorio "/>
        <s v="Día compensatorio de descanso"/>
        <s v="Compensatorio de descanso"/>
        <s v="Domingo compensatorio "/>
        <s v="Reducción laboral"/>
        <s v="Horas de gobierno "/>
        <s v="1 hora de almuerzo, 2 horas de desplazamiento "/>
        <s v="Hora gobierno "/>
        <s v="Compensa"/>
        <s v="Administrativo "/>
        <s v="Compensa "/>
        <s v="Día de compensación"/>
        <s v="Hora reducción "/>
        <s v="Capacitación series 15T"/>
        <s v="Reducción horaria de ley "/>
        <s v="Recorte horario ley"/>
        <s v="Reducción horaria de ley"/>
        <s v="Compensatorio dominical "/>
        <s v="Administrativo/Horas de ley"/>
        <s v="Compensa dominical "/>
        <s v="Capacitación Xiaomi 15T y Xiaomi 15T Pro"/>
        <s v="Día Lunes Festivo"/>
        <s v="Día Domingo"/>
        <s v="Día domingo "/>
        <s v="Horas de ley"/>
        <s v="Trabajando "/>
        <s v="Reducción de horario "/>
        <s v="Trabajo en casa "/>
        <s v="Capacitación Xiaomi 15T "/>
        <s v="Horas de reducción laboral"/>
        <s v="Horas reducción laboral"/>
        <s v="Horas reducción laboral "/>
        <s v="Día de descanso asignado "/>
        <s v="APOYO COMERCIAL "/>
        <s v="ALMUERZO-DESPLAZAMIENTO "/>
        <s v="VIRTUAL - INFORME - DESPLAZAMIENTO-ALMUERZO "/>
        <s v="Compensatorio"/>
        <s v="Reducir laboral"/>
        <s v="Capacitación _x000a_Series 15 T y 15 T pro"/>
        <s v="Hora ley"/>
        <s v="Horas del gobierno "/>
        <s v="Hora petro"/>
        <s v="Capacitación y traslado a punto!!"/>
        <s v="Hora de ley"/>
        <s v="."/>
        <s v="Día descanso "/>
        <s v="DESPLAZAMIENTOS _x000a_ALMUERZO_x000a_ACOMPAÑAMIENTO CLARO_x000a_REUNION TRAINING"/>
        <s v="APOYO "/>
        <s v="APOYO"/>
        <s v="DIA FESTIVO"/>
        <s v="Domingo"/>
        <s v="Día administrativo "/>
        <s v="Dominical"/>
        <s v="Día de la familia "/>
        <s v="Conoens"/>
        <s v="Cav cerrado "/>
        <s v="Compensatorios "/>
        <s v="Compensando "/>
        <s v="Día descabso"/>
        <s v="Día de descanso"/>
        <s v="No laborado"/>
        <s v="No laborado "/>
        <s v="Capacitación serie 14T"/>
        <s v="11/7 Hora de reducción "/>
        <s v="Día compensatorio o descanso "/>
        <s v="Conpensado "/>
        <s v="Se toman las 2 horas de ley"/>
        <s v="Se toma la hora de ley"/>
        <s v="Conpensado"/>
        <s v="Reduccion"/>
        <s v="_DIA COMPENSADO "/>
        <s v="_HORAS DE LEY "/>
        <s v="_HORA DE LEY "/>
        <s v="_HORAS DE LEY"/>
        <s v="_HORA DE LEY"/>
        <s v="Trabajo en Casa, capacitación, entrevistas, reunión, legalización de actividades en agentes."/>
        <s v="Día festivo "/>
        <s v="Reducción de horas "/>
        <s v="Compensatorio."/>
        <s v="Tienda Cerrada."/>
        <s v="Descanso."/>
        <s v="Capacitación 15T y 15Tpro y reubicación de punto "/>
        <s v="Reducción hora laboral "/>
        <s v="Día descanso"/>
        <s v="Reducción horas laborales "/>
        <s v="Reducción de horas"/>
        <s v="Oras reducción laboral "/>
        <s v="Xiaomi 15T, de 8 a 10:30_x000a_"/>
        <s v="2 horas de ley+ 1 hora de almuerzo "/>
        <s v="2 Horas de ley y 1 hora de almuerzo "/>
        <s v="Capacitación serie 15T"/>
        <s v="DIA DE DESCANSO "/>
        <s v="Horas fe Reducción "/>
        <s v="Enferma "/>
        <s v="Cierre de tienda por dominical "/>
        <s v="Formación casa "/>
        <s v="Reducción laboral 1 hora "/>
        <s v="Día de compensatorio "/>
        <s v="Reducción de la hora de gobierno "/>
        <s v="Reducción de la hora de gobierno."/>
        <s v="Descanso dominical "/>
        <s v="Almuerzo y traslados"/>
        <s v="Festivo"/>
        <s v="..."/>
        <s v=".. "/>
        <s v="  ..."/>
        <s v=".."/>
        <s v=","/>
        <s v=" ."/>
        <s v="Hora de ley #4"/>
        <s v="Hora de ley #3"/>
        <s v="Hora de ley #2"/>
        <s v="Horas de key"/>
        <s v="Incapacidad día 3"/>
        <s v="Incapacidad día 2"/>
        <s v="Incapacidad día 1"/>
        <s v="Horas de reducción laboral "/>
        <s v="No habré el punto "/>
        <s v="Domingo de compensatorio "/>
        <s v="Día Compensatorio o descanso por dominical "/>
        <s v="Hora petro "/>
        <s v="Reducción de jornada laboral "/>
        <s v="Día de compensatorio"/>
        <s v="Incapacidad médica "/>
        <s v="1 hora de Ley "/>
        <s v="2 Horas de Ley 1 de almuerzo _x000a_"/>
        <s v="Cierre de tienda"/>
        <s v="Hora de reducción laboral"/>
        <s v="Ingreso 10:30 por autorización para exámenes médicos que tuve en la mañana "/>
        <s v="Compensatorio domingo "/>
        <s v="Reducción jornada laboral "/>
        <s v="Compensatorio domingo"/>
        <s v="Hora de reducción laboral por ley "/>
        <s v="Hora de reducion laboral "/>
        <s v="Hora de reduccion laboral "/>
        <s v="Jornada de reducción laboral "/>
        <s v="Ajuste horario laboral "/>
        <s v="Ajuste laboral "/>
        <s v="Reducción de ley"/>
        <s v="DIA COMPENSATORIO"/>
        <s v="Capacitación Xiaomi 15T"/>
        <s v="Descanso día Domingo "/>
        <s v="Aplicación de reducción laboral "/>
        <s v="Horas de reducción"/>
        <s v="DOMINICAL CAV Palmira no labora"/>
        <s v="Horas de reducción de ley"/>
        <s v="Hora reducción laboral "/>
        <s v="-DIA COMPENSATORIO "/>
        <s v="SESION VIRTUAL _x000a_ADMINISTRATIVO "/>
        <s v="RUTA O PROYECTO _x000a_HORAS DE LEY "/>
        <s v="Festivo "/>
        <s v="Trabajo desde casa "/>
        <s v="Compensatorio_x000a_"/>
        <s v="Compensatorio _x000a_"/>
        <s v="DIA FESTIVO, DESCANSO "/>
        <s v="HORAS DEL GOBIERNO"/>
        <s v="DIA DE DESCANSO"/>
        <s v="Compesatorio"/>
        <s v="Descanso semana "/>
        <s v="Capacitación de la serie 15T"/>
        <s v="1h Reducción Laboral "/>
        <s v="Descanso domingo "/>
        <s v="_x000a_Descanso "/>
        <s v="Horas de ley / almuerzo "/>
        <s v="Capacitación series Xiaomi 15t"/>
        <s v="Día libre de descanso"/>
        <s v="Inducción "/>
        <s v="Reducción de horas ordenadas por el gobierno "/>
        <s v="Horas de reducción ordenadas por el gobierno "/>
        <s v="Tienda cerrada dia compensatorio "/>
        <s v="-CAPACITACION "/>
        <s v="Hora legal del gobierno "/>
        <s v="Día compensatorio,la tienda no abre ese día "/>
        <s v="Horas compensatorias "/>
        <s v="Capacitación virtual "/>
        <s v="Hora reducido"/>
        <s v="Hora reducida "/>
        <s v="Recogida material Merchandising y reunión city "/>
        <s v="Tienda cerrada_x000a_Compensatorio "/>
        <s v="Compensatorio tienda cerrada "/>
        <s v="Ajuste horas gobierno "/>
        <s v="Ajuste horario gobierno "/>
        <s v="CE MOVISTAR CHAPINERO IBAGUÉ NO TIENE APERTURA DIA DOMINGO "/>
        <s v="CE MOVISTAR CHAPINERO IBAGUÉ, NO TIENE APERTURA DIA DOMINGO "/>
        <s v="Lunes festivo, tienda cerrada "/>
        <s v="Domingo compensatorio tienda no abre "/>
        <s v="Hora reducción legal de gobierno "/>
        <s v="Hora reducción legal del gobierno "/>
        <s v="Día compensatorio, Tienda no abre "/>
        <s v="Hora de  reducción de gobierno "/>
        <s v="Hora menos reducción de Gobierno "/>
        <s v="Primera comunión de hijo "/>
        <s v="INDUCCIÓN PRODUCTO PARA PMT NUEVO "/>
        <s v="capacitación de lanzamiento "/>
        <s v="Compensación, horas de ley"/>
        <s v="Horas gobierno "/>
        <s v="Dale a compensatorio "/>
        <s v="Horario Cav "/>
        <s v="Descanso o compensatorio "/>
        <s v="Movilidad"/>
        <s v="CE cerrado no abre el día domingo "/>
        <s v="CENTRO DE EXPERIENCIA MOVISTAR PIEDRA PINTADA NO ABRE EL DIA DOMINGO "/>
        <s v="Hora de almuerzo y desplazamiento "/>
        <s v="reducción de horas laborales "/>
        <s v="Una hora Petro "/>
        <s v="2 horas Petro y una hora de almuerzo "/>
        <s v="Una hora Petro y una hora de almuerzo "/>
        <s v="Dos horas Petro y una hora de almuerzo "/>
        <s v="Día de descanzo"/>
        <s v="Día  de descanzo"/>
        <s v="Reducción Laboral _x000a_Proyecto "/>
        <s v="Desplazamiento _x000a_Almuerzo "/>
        <s v="Capacitación 15T y 14T pro "/>
        <s v="CAPACITACION "/>
        <s v="Compenso "/>
        <s v="Traslado entre puntos y almuerzo "/>
        <s v="Administrativo 8 am 1 pm_x000a_horas de reducción 4 horas"/>
        <s v="2 horas de reducción y una hora de almuerzo "/>
        <s v="2 horas de reducción laboral más una de almuerzo "/>
        <s v="Compensatorio tienda no abre"/>
        <s v="Dia libre"/>
        <s v="Recolección de material y compra incentivos"/>
        <s v="Dos horas de Gobierno "/>
        <s v="Hora de Gobierno "/>
        <s v="Hor Petro"/>
        <s v="Cita Medica "/>
        <s v="Inducción"/>
        <s v="Administrativo"/>
        <s v="Capacitación series Xiaomi 15t y 15T pro"/>
        <s v="Tienda "/>
        <s v="Estar fuera de servicio "/>
        <s v="Domingo en descanso."/>
        <s v="2 horas de reducción jornada laboral."/>
        <s v="Día compensatorio por domingo trabajado."/>
        <s v="2 horas reducción jornada laboral."/>
        <s v="Día compensatorio por el domingo trabajado."/>
        <s v="Capacitación  Xiaomi 15t , más 3 horas,  horas de administrativo "/>
        <s v="Dia festivo "/>
        <s v="Cierre de pdv , se toman horas de ley "/>
        <s v="Dia administrativo "/>
        <s v="4 horas de ley "/>
        <s v="Cierre de tienda."/>
        <s v="ALMUERZO _x000a_BODEGA "/>
        <s v="DIA DESCANSO "/>
        <s v="Hora estado "/>
        <s v="Lunes festivo "/>
        <s v="Horario de tienda "/>
        <s v="Horario establecido por el gobierno "/>
        <s v="Día laboral "/>
        <s v="Jornada De Reducción Laboral"/>
        <s v="Reduccion laboral"/>
        <s v="Reduccion laboral "/>
        <s v="Horario administrativo _x000a_Work Plane _x000a_Legalización _x000a_Pendientes "/>
        <s v="Dominicales "/>
        <s v="Reduccion "/>
        <s v="Compensatoio"/>
        <s v="Dia de compensatorio"/>
        <s v="Horas de reducción laboral-traslado "/>
        <s v="Traslado "/>
        <s v="Desc"/>
        <s v="Reducción de la jornada laboral "/>
        <s v="Capacitación Series 15T Periferia "/>
        <s v="Ompensatorio"/>
        <s v="Incapacidad "/>
        <s v="Reducción de jornada, se realiza ruta según indicaciones del jefe "/>
        <s v="Jornada con reducción laboral, se realiza ruta de acuerdo a instrucciones del jefe "/>
        <s v="Licencia de maternidad "/>
        <s v="Capacitación Xiaomi 15 series"/>
        <s v="Horas reducción "/>
        <s v="Hora compensatorio "/>
        <s v="4 horas de reducción _x000a_Compensatorio "/>
        <s v="Capacitación Xiaomi"/>
        <s v="Horario de la tienda"/>
        <s v="Horario de la tienda "/>
        <s v="Capacitación(trabajo en casa) "/>
        <s v="Día compesatorio "/>
        <s v="Punto de encuentro "/>
        <s v="Domingo descanso "/>
        <s v="- CAPACITACIÓN CORPORATIVA "/>
        <s v="Reducción"/>
        <s v="Hora de Petro "/>
        <s v="Jornada Reducción Laboral"/>
        <s v="Capacitación Xiaomi  15 T  y 15T pro "/>
        <s v="-INDUCCIÓN CORPORATIVA"/>
        <s v="-COMPENSATORIO "/>
        <s v="-COMPENSATORIO"/>
        <s v="Inconvenientes con el transporte "/>
        <s v="Compesatorio "/>
        <s v="Reducción de hora laboral "/>
        <s v="Día de descanso."/>
        <s v="Día de compensación "/>
        <s v="Trabajo en casa"/>
        <s v="Día festivo"/>
        <s v="Hora de reducción por ley"/>
        <s v="Hora de reducción por ley_x000a_"/>
        <s v="Reducción hora de ley"/>
        <s v="CAPACITACIÓN VIRTUAL"/>
        <s v="DÍA NO LABORAL"/>
        <s v="REDUCCIÓN DE HORA LABORAL"/>
        <s v="REDUCCIÓN DE HORA LOBORAL"/>
        <s v="Reducción de jornada "/>
        <s v="Hora feliz "/>
        <s v="Vacaciones "/>
        <s v="Vacy"/>
        <s v="Solicitud de vacaciones "/>
        <s v="Permiso vacaciones "/>
        <s v="Permiso de vacaciones "/>
        <s v="Hora ley "/>
        <s v="Hora de reduccion laboral"/>
        <s v="Domingo no laboral "/>
        <s v="No sé trabaja "/>
        <s v="1 Hora reducción "/>
        <s v="HR REDUCCIÓN "/>
        <s v="Bodega "/>
        <s v="Traslado entre puntos "/>
        <s v="Compensatoti "/>
        <s v="REDUCCIÓN LABORAL."/>
        <s v="Vacaciones"/>
        <s v="Reducción de hora de gobierno"/>
        <s v="Reducción de horas de gobierno"/>
        <s v="Reducción de hora del gobierno"/>
        <s v="Hora de reducción del gobierno "/>
        <s v="Reducción de horario laboral "/>
        <s v="Compensatorio ( Tienda cerrada)"/>
        <s v="Capacitación Xiaomi 15t series"/>
        <s v="Domingo no laborable"/>
        <s v="Refu"/>
        <s v="Lunes festivo, no laboro "/>
        <s v="Dominical no laboro"/>
        <s v="Dominical (no laboro)"/>
        <s v="Cuerre"/>
        <s v="Hora de reducción"/>
        <s v="Reduccion horario "/>
        <s v="Día compensatorio tienda cerrada "/>
        <s v="Almuerzo _x000a_Desplazamiento "/>
        <s v="Proyecto _x000a_Reducción "/>
        <s v="Día de decanso"/>
        <s v="Proyecto _x000a_Reducción _x000a_Almuerzo "/>
        <s v="2 horas de ley+1 almuerzo "/>
        <s v="Domingo no laborado "/>
        <s v="Tienda no abre "/>
        <s v="Tienda cierra "/>
        <s v="Capacitación  Xiaomi 15T"/>
        <s v="Tienda abre tarde por domingo 12Am"/>
        <s v="Reducción horaria jornada laboral "/>
        <s v="Compensatorio semanal "/>
        <s v="-CAPACITACIÓN "/>
        <s v="- CAPACITACIÓN/ INDUCCIÓN "/>
        <s v="Dia libre dia de descanso "/>
        <s v="Reducción horas "/>
        <s v="Reducción horas de ley"/>
        <s v="Trabajo casa "/>
        <s v="Fuera de servicio "/>
        <s v="Reducción hora"/>
        <s v="Horas ajuste de Gobierno "/>
        <s v="Horas ajustes de Gobierno "/>
        <s v="Capacitación de producto 15t series "/>
        <s v="-DOMINICAL "/>
        <s v="Descanso o compensatorio"/>
        <s v="Cargue ruta w40 "/>
        <s v="Cargue ruta w40"/>
        <s v="Administrativo de 8:00 a 1:00_x000a_Horas de reducción 4h"/>
        <s v="2 Hora de ley/1 almuerzo "/>
        <s v="2 Horas de ley / 1 almuerzo "/>
        <s v="Capacitación Xiaomi " u="1"/>
        <s v="Capacitación de xiaomi " u="1"/>
        <s v="Falla en registro de aplicación Re tail " u="1"/>
        <s v="Capacitación alkosto 68" u="1"/>
        <s v="Hora legal" u="1"/>
        <s v="Distribución material R15, desplazamiento hacía  CE Chia. " u="1"/>
        <s v="Reducción laboral 1 hora" u="1"/>
        <s v="Horario de PDV 11-7" u="1"/>
        <s v="Reducción 1 hora" u="1"/>
        <s v="Reducción laboral 2 horas " u="1"/>
        <s v="Permiso hora libre, inconveniente personal" u="1"/>
        <s v="Tienda abre tarde" u="1"/>
        <s v="Capacitación l" u="1"/>
        <s v="Ingreso al punto a las 08:50 am pero el RMS no me deja loguear, si no hasta las 9:20 am" u="1"/>
        <s v="Compensatorio, tienda no abre " u="1"/>
        <s v="Hora almuerzo " u="1"/>
        <s v="Desplazamiento, bodega y almuerzo " u="1"/>
        <s v="Almuerzo y desplazamiento " u="1"/>
        <s v="Día compensatoio " u="1"/>
        <s v="Permiso personal " u="1"/>
        <s v="Son equipo por daño en pantalla " u="1"/>
        <s v="Hora de reduccion." u="1"/>
        <s v="Capacitación." u="1"/>
        <s v="Hora de reduccion_x000a_" u="1"/>
        <s v="Desplazamiento de población " u="1"/>
        <s v="Reunión plan comisional " u="1"/>
        <s v="Horas de gobierno." u="1"/>
        <s v="Desplazamiento a poblaciónes" u="1"/>
        <s v="Desplazamiento a población " u="1"/>
        <s v="Capacitación refuerzo 15C y Hyperos" u="1"/>
        <s v="Terrapias " u="1"/>
        <s v="Hora de reducción laboral." u="1"/>
        <s v="Día.compensatorio." u="1"/>
        <s v="Reunión para ampliación de comisiones " u="1"/>
        <s v="Hora de reducción laborar " u="1"/>
        <s v="Capacitación redmi 15 series y redmi 15c series " u="1"/>
        <s v="Hora reduccion" u="1"/>
        <s v="Horav de reduccion" u="1"/>
        <s v="Día de Compensatorio _x000a_" u="1"/>
        <s v="Reducion" u="1"/>
        <s v="Descansó  " u="1"/>
        <s v="Lanzamiento redmi 15" u="1"/>
        <s v="Trabajo administrativo post maping " u="1"/>
        <s v="Reunión mensual equipo IR" u="1"/>
        <s v="Capacitación regional  línea 15 y 15c presencia " u="1"/>
        <s v="Licencia maternidad " u="1"/>
        <s v="Tienda cerrda" u="1"/>
        <s v="Trabajo desde casa" u="1"/>
        <s v="Reunión interna con supervisores y City" u="1"/>
        <s v="Reducción de hora semanal " u="1"/>
        <s v="Hora de reducción semanal " u="1"/>
        <s v="Hora de reducción semanal" u="1"/>
        <s v="Día de Capacitación Bogotá " u="1"/>
        <s v="Día compensatorio especial " u="1"/>
        <s v="Entrada 10 c c florida" u="1"/>
        <s v="Entrada 10 Centro Comercial Florida" u="1"/>
        <s v="Entrada a las 10 menos las horas reducidas del gobierno" u="1"/>
        <s v="Entrada a las 10 menos las horas del gobierno" u="1"/>
        <s v="Dia compensatorio de descanso" u="1"/>
        <s v="Salida 4 pm por capacitación desde 8 am menos  la hora de descuento del gobierno total 2 horas" u="1"/>
        <s v="Capacitación desde casa" u="1"/>
        <s v="Día de la familia no laboral" u="1"/>
        <s v="Salida a las 4 pm menos 1 hora de entrada más temprano de lo habitual  y más la hora del gobierno " u="1"/>
        <s v="Entrada 8 am por capacitación y llegada al punto a las 12 pm" u="1"/>
        <s v="Desplazamiento pdv " u="1"/>
        <s v="Reducción horaria laboral " u="1"/>
        <s v="Desplazamiento fuerte lluvia " u="1"/>
        <s v="Desplazamiento a pdv fuerte lluvia " u="1"/>
        <s v="Reunión nuevo plan de incentivos" u="1"/>
        <s v="Horario de cav tienda cerrada " u="1"/>
        <s v="Reducción laboral por horas de ley " u="1"/>
        <s v="Ingreso rms por equivocacion de usuario " u="1"/>
        <s v="Día compensatorio, domingo 14 septiembre " u="1"/>
        <s v="Día compensatorio domingo 7 de septiembre " u="1"/>
        <s v="Compensatorio domingo 31 de agosto " u="1"/>
        <s v="Capacitación inicial " u="1"/>
        <s v="Reducción hora de ley " u="1"/>
        <s v="Inducción inicial " u="1"/>
        <s v="Reunión " u="1"/>
        <s v="Hora de reeducación " u="1"/>
        <s v="Reducción  laboral " u="1"/>
        <s v="Reducción  laboral" u="1"/>
        <s v="Nuevo ingreso " u="1"/>
        <s v="1 hora de almuerzo, 2 horas administrativo, 30 minutos de desplazamiento " u="1"/>
        <s v="Proyecto, 4 horas de reducción laboral " u="1"/>
        <s v="Reunión area de entrenamiento " u="1"/>
        <s v="4 horas de reducción laboral " u="1"/>
        <s v="1 hora de almuerzo, 2 horas de desplazamiento, 3 horas de administrativo." u="1"/>
        <s v="1 hora de desplazamiento, 4 horas de reducción laboral." u="1"/>
        <s v="1 hora de almuerzo, 2 horas de desplazamiento, 3 horas administrativo." u="1"/>
        <s v="1 hora de almuerzo, 2 horas de desplazamiento." u="1"/>
        <s v="1 hora de almuerzo, 1 hora de desplazamiento, 4 horas administrativo." u="1"/>
        <s v="Capacitación redmi 15 c" u="1"/>
        <s v="Una hora de reducción de gobierno " u="1"/>
        <s v="Hora y media de reducción de gobierno " u="1"/>
        <s v="Una hora de gobierno " u="1"/>
        <s v="Una hora de reducción del gobierno " u="1"/>
        <s v="Hora y medio de reducción " u="1"/>
        <s v="Media hora de reducción de gobierno " u="1"/>
        <s v="Media hora de reducción del gobierno " u="1"/>
        <s v="Cierre Punto de venta" u="1"/>
        <s v="Cita médica, el día sábado se repone la hora " u="1"/>
        <s v="Cumpleaños " u="1"/>
        <s v="Capacitación redmi 15c y entrega de equipos bodega " u="1"/>
        <s v="Desplazamiento " u="1"/>
        <s v="Administración " u="1"/>
        <s v="Cambio compensatorio" u="1"/>
        <s v="Recorte de horario Gobierno" u="1"/>
        <s v="Recorte de horario petro" u="1"/>
        <s v="Reducción del Gobierno" u="1"/>
        <s v="Calamidad doméstica 6 de la tarde" u="1"/>
        <s v="Cierre de tienda domingo" u="1"/>
        <s v="Recorte de horario del gobierno" u="1"/>
        <s v="_x000a_Xd" u="1"/>
        <s v="_x000a_Compensación " u="1"/>
        <s v="Día compensatorio _x000a_" u="1"/>
        <s v="Falla app" u="1"/>
        <s v="Capacitación serie Xiaomi 14T" u="1"/>
        <s v="Novedad de la aplicación " u="1"/>
        <s v="Horas ley" u="1"/>
        <s v="Traslados" u="1"/>
        <s v="Traslado" u="1"/>
        <s v="Administrativo/ Horas de ley" u="1"/>
        <s v="Traslados " u="1"/>
        <s v="Inducción y capacitación de producto personal nuevo " u="1"/>
        <s v="Lanzamiento de producto Redmi 15" u="1"/>
        <s v="Capacitación Redmi 15, Redmi 15 c ._x000a_" u="1"/>
        <s v="Hora Reducción laboral" u="1"/>
        <s v="Hora de Reducción labora" u="1"/>
        <s v=" la oficina Cav Claro San Andrés se encuentra sin apertura ya que de días anteriores se a tenido problemas con el alcantarillado y se a revosado en baños, cafetería las aguas negras, " u="1"/>
        <s v="Día de descanso. Compensatorio " u="1"/>
        <s v="Reducción jornada laboral" u="1"/>
        <s v="Capacitacion de producto _x000a_" u="1"/>
        <s v="Capacitación de productos" u="1"/>
        <s v="Trabajar " u="1"/>
        <s v="Ruegues de 14t" u="1"/>
        <s v="Día de familia " u="1"/>
        <s v=" trabajo " u="1"/>
        <s v="Incapacitada" u="1"/>
        <s v="Capacitación producto " u="1"/>
        <s v="Permiso " u="1"/>
        <s v="Reducción horaria " u="1"/>
        <s v="Hora de reducción horaria " u="1"/>
        <s v="No contaba con equipo ni app de logeo " u="1"/>
        <s v="No contaba en el momento con equipo ni app de logeo " u="1"/>
        <s v="Cambio de descanso a solicitud del supervisor Andrés por nuevo esquema operativo en ce Movistar suba " u="1"/>
        <s v="Día de descanso compensatorio " u="1"/>
        <s v="Cambio de día de descanso por solicitud de city manager por motivo lanzamiento redmi 15 " u="1"/>
        <s v="RUTA/ADMINISTRATIVO " u="1"/>
        <s v="TTT" u="1"/>
        <s v="TTT " u="1"/>
        <s v="TECNOFERIA - RUTA - ALMUERZO - DESPLAZAMIENTO " u="1"/>
        <s v="ADMINISTRATIVO -RUTA" u="1"/>
        <s v="TECNOFERIA- RUTA-DESPLAZAMIENTO" u="1"/>
        <s v="Administrativo - tecnoferia " u="1"/>
        <s v="Tecnoferia " u="1"/>
        <s v="Entrega merch " u="1"/>
        <s v="CAPACITACIÓN CALLCENTER" u="1"/>
        <s v="DESPLAZAMIENTO-ALMUERZO" u="1"/>
        <s v="RUTA-VIDEO-EDICION" u="1"/>
        <s v="CAPACITACIÓN PRESENCIAL REDMI 15-ALMUERZO" u="1"/>
        <s v="Cierre tienda " u="1"/>
        <s v="Cierre tienda" u="1"/>
        <s v="Exámen médico periódico " u="1"/>
        <s v="Reducción de horas laborales." u="1"/>
        <s v="Reducción de horas." u="1"/>
        <s v="Compensatorio. " u="1"/>
        <s v="Capacitación de producto." u="1"/>
        <s v="Capacitación de producto. " u="1"/>
        <s v="Jornada de reducción laboral." u="1"/>
        <s v="Novedades con la app" u="1"/>
        <s v="Hasta ahora me dieron RMS" u="1"/>
        <s v="Ora de reducción laboral " u="1"/>
        <s v="2 horas de reduccion " u="1"/>
        <s v="REUNIÓN NACIONAL VIRTUAL " u="1"/>
        <s v="CAPACITACIÓN VIRTUAL REDMI 15 C y REDMI 15" u="1"/>
        <s v="MPS ma+ch18 sopo" u="1"/>
        <s v="Reunión de líderes equipo ir" u="1"/>
        <s v="Capacitación REDMI 15 y redmi 15c exámenes médicos people" u="1"/>
        <s v="Día de permiso para estudiar" u="1"/>
        <s v="Dejo solicitud de cierre de rms por cierre de punto de venta " u="1"/>
        <s v="Dejo solicitud de permiso por temas de salud " u="1"/>
        <s v="Novedad por lluvia " u="1"/>
        <s v="Cambio de horario " u="1"/>
        <s v="Hora de reducoot" u="1"/>
        <s v="Cambio horario " u="1"/>
        <s v="Inducción día 2" u="1"/>
        <s v="Inducción día 1" u="1"/>
        <s v="Desplazamientos " u="1"/>
        <s v="Capacitación y visita a Palmira " u="1"/>
        <s v="Horas petro" u="1"/>
        <s v="Capacitación, serie note 15." u="1"/>
        <s v="Capacitación Redmi 15 series " u="1"/>
        <s v="Permiso" u="1"/>
        <s v="Reunión regional" u="1"/>
        <s v="Capacitación Redmi 15 y redmi 15c" u="1"/>
        <s v="SESION PERIFERIAS _x000a_INFORME SESION PERIFERIAS _x000a_DESPLAZAMIENTOS _x000a_ALMUERZO _x000a_ADMIN" u="1"/>
        <s v="TRAINING ROOM ACTUALIZACIÓN XIAOMI 15T SERIES" u="1"/>
        <s v="TRAINING LAB " u="1"/>
        <s v="TRAINING LAB" u="1"/>
        <s v="ALMUERZO_x000a_DESPLAZAMIENTOS _x000a_Q+ CALL CENTER " u="1"/>
        <s v="DESPLAZAMIENTOS _x000a_ALMUERZO_x000a_XIAOMI FANS" u="1"/>
        <s v="DESPLAZAMIENTOS _x000a_ALMUERZO_x000a_TECNOFERIA" u="1"/>
        <s v="TRAINING REPORT_x000a_DESPLAZAMIENTOS _x000a_ALMUERZO" u="1"/>
        <s v="DESPLAZAMIENTOS _x000a_ALMUERZO_x000a_APOYO TECNOFERIA" u="1"/>
        <s v="DESPLAZAMIENTOS _x000a_ALMUERZO_x000a_ADMINISTRATIVO _x000a_MEETING TRAINING" u="1"/>
        <s v="DESPLAZAMIENTOS _x000a_ALMUERZO _x000a_MARKETING_x000a_TRAINING REPORT " u="1"/>
        <s v="DESPLAZAMIENTOS _x000a_ALMUERZO " u="1"/>
        <s v="EXÁMENES _x000a_DESPLAZAMIENTOS _x000a_ALMUERZO _x000a_ADMINISTRATIVO " u="1"/>
        <s v="CREACIÓN VIDEOS" u="1"/>
        <s v="DESPLAZAMIENTOS _x000a_ALMUERZO _x000a_GRABACION MARKETING" u="1"/>
        <s v="ALMUERZO INFORME " u="1"/>
        <s v="INFORME SESION PRESENCIAL _x000a_ALMUERZO" u="1"/>
        <s v="Traslado - almuerzo" u="1"/>
        <s v="Labores administrativas " u="1"/>
        <s v="Traslado - Almuerzo " u="1"/>
        <s v="Capacitación RMS - legalización " u="1"/>
        <s v="Legalizaciones " u="1"/>
        <s v="Dia de familia " u="1"/>
        <s v="Capacitación redmi 15 y 15c" u="1"/>
        <s v="Hora de santa reducción " u="1"/>
        <s v="Hora de reducción y la tienda cierra a las 7 " u="1"/>
        <s v="La tienda cierra a las 5 de la tarde " u="1"/>
        <s v="Capacitación y reunión " u="1"/>
        <s v="Demora de tránsito" u="1"/>
        <s v="Di" u="1"/>
        <s v="Reunión presencial con el city manager " u="1"/>
        <s v="Reducción laboral+ hora de almuerzo " u="1"/>
        <s v="Hora de reducción laboral+ hora de almuerzo " u="1"/>
        <s v="Hola reducción laboral + hora de almuerzo " u="1"/>
        <s v="Día xompensatorio" u="1"/>
        <s v="Cav cerrado" u="1"/>
        <s v="Reunión virtual " u="1"/>
        <s v="Capacitación Presencial " u="1"/>
        <s v="Capacitación lanzamiento Redmi 15c Redmi 15" u="1"/>
        <s v="Cita médica odontología " u="1"/>
        <s v="Horas de ley, reducción laboral " u="1"/>
        <s v="Horas de ley, reducción laboral" u="1"/>
        <s v="Cierre por horario de punto de venta" u="1"/>
        <s v="Permiso personal" u="1"/>
        <s v="Reunión incentivos " u="1"/>
        <s v="Problema con la aplicación." u="1"/>
        <s v="Incapacidad Medica" u="1"/>
        <s v="Reducción horas de ley " u="1"/>
        <s v="Hora pendiente capacitación Redmi 15C" u="1"/>
        <s v="Traslado pasto Ipiales, Ipiales pasto " u="1"/>
        <s v="Día administrativo y horas de reducción laboral " u="1"/>
        <s v="Traslado Ipiales pasto pasto Ipiales " u="1"/>
        <s v="Traslado pasto Ipiales Ipiales pasto " u="1"/>
        <s v="Se toman las 2 horas de ley " u="1"/>
        <s v="Compensado " u="1"/>
        <s v="Comensado" u="1"/>
        <s v="Se toman la hora de ley" u="1"/>
        <s v="Se toma la hora de ley " u="1"/>
        <s v="Se toma la hora" u="1"/>
        <s v="Compensado" u="1"/>
        <s v="Día del gobierno " u="1"/>
        <s v="Día de gobierno " u="1"/>
        <s v="Cierre de punto " u="1"/>
        <s v="Exámenes médicos " u="1"/>
        <s v="Hora de reducción laboral 4" u="1"/>
        <s v="_INCAPACIDAD POR ENFERMEDAD " u="1"/>
        <s v="_HORA REDUCCIÓN LABORAL " u="1"/>
        <s v="Transporte chaparral - ibague" u="1"/>
        <s v="Transporte Ibagué - chaparral" u="1"/>
        <s v="Traslado de Ibagué a espinal." u="1"/>
        <s v="Trabajo en Casa/ día administrativo " u="1"/>
        <s v="Capacitación agente conectividad / traslado Ibagué a Girardot." u="1"/>
        <s v="Traslado de ciudad Ibagué a Saldaña para visitar tiendas de periferia." u="1"/>
        <s v="Trabajo administrativo " u="1"/>
        <s v="Compensatorio domingo trabajado" u="1"/>
        <s v="Calamidad familiar " u="1"/>
        <s v="Capacitación redmi 15" u="1"/>
        <s v="Capacitación de redmi 15 series Reunión y desplazamiento " u="1"/>
        <s v="Trabajo Administrativo." u="1"/>
        <s v="Reunión con People and Trade" u="1"/>
        <s v="Trabajo Administrativo...(POS MAPPING)" u="1"/>
        <s v="Reunión Tráfico IR" u="1"/>
        <s v="Cita médica prenatal " u="1"/>
        <s v="Lluvias, tienda cerrada " u="1"/>
        <s v="Control prenatal cita médica " u="1"/>
        <s v="Se hace el ingreso pero el aplicativo lo muestra y lo reinicia y ahora no sale " u="1"/>
        <s v="Capacitación corporativa " u="1"/>
        <s v="Día compensatorio (descanso)" u="1"/>
        <s v="Reducción hora laboral (sábado)" u="1"/>
        <s v="Día compensatorio, (descanso)" u="1"/>
        <s v="Día dominical " u="1"/>
        <s v="Retraso informe al jefe" u="1"/>
        <s v="Capacitación lanzamiento redmi 15 y redmi 15c" u="1"/>
        <s v="Fallo dispositivo corporativo " u="1"/>
        <s v="Configuración usuario nuevo de RMS" u="1"/>
        <s v="Entrada 10:00_x000a_Salida 6:00_x000a_Hora de reducción laboral " u="1"/>
        <s v="Reducción laboral _x000a_Entrada 10:30 am _x000a_Salida 6:30 pm" u="1"/>
        <s v="Entrada_x000a_10:30 am_x000a_Salida_x000a_6:30 pm" u="1"/>
        <s v="Cierra de tienda " u="1"/>
        <s v="Reducción laboral _x000a_Entrada 10:30 am_x000a_Salida 6:30 pm" u="1"/>
        <s v="Reducción laboral _x000a_Entrada 10:30_x000a_Salida 6:30pm" u="1"/>
        <s v="Reducion laboral " u="1"/>
        <s v="Lanzamiento " u="1"/>
        <s v="Traslado Buesaco - Pasto" u="1"/>
        <s v="Traslado Pasto - Buesaco_x000a_" u="1"/>
        <s v="Exámenes periódicos people and trade" u="1"/>
        <s v="Capacitación de formación " u="1"/>
        <s v="2 horas de ley más hora de almuerzo " u="1"/>
        <s v="Día d descanso " u="1"/>
        <s v="Configuración de RMS" u="1"/>
        <s v="2 DIA DE RUTA CON GERENTE DE ECOSISTEMA DE DISTRIBUIDOR IMPRESISTEM " u="1"/>
        <s v="RUTA CON GERENTE DE ECOSISTEMA DE DISTRIBUIDOR IMPRESISTEM " u="1"/>
        <s v="Reunión de tráfico " u="1"/>
        <s v="Plaza claro " u="1"/>
        <s v="Entrenamiento Alcalá " u="1"/>
        <s v="Hora dé reducción " u="1"/>
        <s v="Cierre de tienda dominical" u="1"/>
        <s v="Tienda cerrada por dominical " u="1"/>
        <s v="Salida  temprano por reunión " u="1"/>
        <s v="Reunión al nuevo plan de incentivo " u="1"/>
        <s v="Capacitación presencial redmi 15 y redmi 15c " u="1"/>
        <s v="Viaje de población por calamidad " u="1"/>
        <s v="Cita médica " u="1"/>
        <s v="Dos horas de reducción laboral " u="1"/>
        <s v="2 horas de reducción laboral " u="1"/>
        <s v="Apoyo Tecnoferia claro mercurio " u="1"/>
        <s v="Apoyo Tecnoferia Mercurio " u="1"/>
        <s v="Vacaciones Anuales " u="1"/>
        <s v="Vacaciones Anuales" u="1"/>
        <s v="Capacitacion presencial serie redmi 15 y 15c" u="1"/>
        <s v="Reducción de las horas de gobierno." u="1"/>
        <s v="La hora de gobierno y medía hora de trayecto del punto cell plus valle de lili a otro punto cell plus Jamundí " u="1"/>
        <s v="Reducción de las horas de gobierno" u="1"/>
        <s v="Las horas de reducción de gobierno " u="1"/>
        <s v="Reducción de las horas del gobierno " u="1"/>
        <s v="Almuerzo, traslados" u="1"/>
        <s v="RMS, Planer, foco, almuerzo, legalización y viáticos." u="1"/>
        <s v="TTT BOGOTA " u="1"/>
        <s v="TTT PROYECTO " u="1"/>
        <s v="TTT BOGOTA" u="1"/>
        <s v="Inducción inicial asesora de Tito tuluán por 2 horas, rns,Traslados aeropuerto, almuerzo" u="1"/>
        <s v="Ruta sábado " u="1"/>
        <s v="Almuerzo y traslados " u="1"/>
        <s v="Traslados almuerzo " u="1"/>
        <s v="RMS, foco, planer" u="1"/>
        <s v="Traslados y almuerzo" u="1"/>
        <s v="Traslado y almuerzo " u="1"/>
        <s v="Traslados y almuerzo " u="1"/>
        <s v="Traslados hacia el sur y almuerzo" u="1"/>
        <s v="RMS, foco, planeación, legalización merchan" u="1"/>
        <s v="Visita la flora y Ktronix chipichape" u="1"/>
        <s v="RMS, PLANER, FOCO" u="1"/>
        <s v="...." u="1"/>
        <s v="Comprnsatorio " u="1"/>
        <s v="Horas reducción de laboral" u="1"/>
        <s v="Hora de ley #1" u="1"/>
        <s v="COMPENSATORIO ASIGNADO MARTES 30" u="1"/>
        <s v="COMPENSATORIO ASIGNADO " u="1"/>
        <s v="#4 hora ley " u="1"/>
        <s v="#3 hora ley " u="1"/>
        <s v="#2 hora ley" u="1"/>
        <s v="#1 hora ley " u="1"/>
        <s v="Capacitación de Xiaomi seríe 15 " u="1"/>
        <s v="Descanso asignado " u="1"/>
        <s v="Horas ley/almuerzo " u="1"/>
        <s v="Horas de ley/almuerzo " u="1"/>
        <s v="Capacitación inducción Rms " u="1"/>
        <s v="Capacitación inducción producto " u="1"/>
        <s v="Cambio de 1 hora de reducción laboral del sábado" u="1"/>
        <s v="Hora de reducción laboral pagada por la semana que hubo visita que quedaron pendientes" u="1"/>
        <s v="Horas de reducción laboral cambiadas por el día de ayer de la capacitación de las series redmi 15" u="1"/>
        <s v="Días que no habren el punto " u="1"/>
        <s v="Capacitación nuevos equipos Redmi 15 y Redmi 15c" u="1"/>
        <s v="Reunión de información Xiaomi a nivel nacional " u="1"/>
        <s v="Capacitación jurado de votación. " u="1"/>
        <s v="Domingo compesatorio del mes " u="1"/>
        <s v="Capacitación virtual." u="1"/>
        <s v="Capacitación presencial." u="1"/>
        <s v="Reunión de Equipo regional para socializar nuevo plan de incentivos, reunión de líderes de marcas con el agente Team Comunicaciones, socialización de resultados agosto (Team Comunicaciones) y almuerzo" u="1"/>
        <s v="Citación a exámenes médicos periódicos, reunión con CM para definicion de plan estratégico mensual, capacitación refuerzo RMS, recogida de bonos y reunión nacional nuevo plan de Incentivos PMTS" u="1"/>
        <s v="Hora libre " u="1"/>
        <s v="Hora. Libre " u="1"/>
        <s v="Hora libre" u="1"/>
        <s v="Reducción de horas por el gobierno " u="1"/>
        <s v="Premiso personal " u="1"/>
        <s v="Reducción de horarios laboral por parte del gobierno " u="1"/>
        <s v="Exámenes médicos anuales " u="1"/>
        <s v="Sale para urgencias " u="1"/>
        <s v="Día linre" u="1"/>
        <s v="Domingo laborado " u="1"/>
        <s v="Día domingo laborado " u="1"/>
        <s v="Media jornada por motivo de cumpleaños " u="1"/>
        <s v="Hora de leye" u="1"/>
        <s v="Reducción horas" u="1"/>
        <s v="Dia de compensación " u="1"/>
        <s v="Hospitalización " u="1"/>
        <s v="Permiso para asistir al colegio de mi hija" u="1"/>
        <s v="Dominical Rest. " u="1"/>
        <s v=" 1 hora de Ley " u="1"/>
        <s v="Dominical Rest " u="1"/>
        <s v="2 horas de ley, 1 Hora de Almuerzo " u="1"/>
        <s v="Hora de Ley." u="1"/>
        <s v="Asunto personal " u="1"/>
        <s v="Capacitación Redmi 15, 15C series" u="1"/>
        <s v="Hora de reducción la oral" u="1"/>
        <s v="Reunión comercial" u="1"/>
        <s v="Reunión comercial " u="1"/>
        <s v="Se presenta dificultades con el celular corporativo y no pude marcar" u="1"/>
        <s v="Reducción horaril" u="1"/>
        <s v="Lanzamiento Redmi 15 y 15C" u="1"/>
        <s v="Reducción jornada " u="1"/>
        <s v="Organización " u="1"/>
        <s v="Horas de reducción laboral por ley " u="1"/>
        <s v="Horario de PDV " u="1"/>
        <s v="Reducción laboral de horas por ley " u="1"/>
        <s v="Horario de Cav Gran Colombia " u="1"/>
        <s v="Hora de reducción laboral por ley" u="1"/>
        <s v="Hora por ley " u="1"/>
        <s v="Horas por  ley reducción laboral " u="1"/>
        <s v="Día de desca" u="1"/>
        <s v="Compen" u="1"/>
        <s v="Recogida de equipos de exhibición " u="1"/>
        <s v="Recogida de celulares de exhibición " u="1"/>
        <s v="Cierre de PDV " u="1"/>
        <s v="Se Cierra RMS por Cierre de Tienda " u="1"/>
        <s v="Incapacidad" u="1"/>
        <s v="Cierre de PDV" u="1"/>
        <s v="Cambio de historia por horario extendido autorizado por el supervisor Andrés " u="1"/>
        <s v="Compensatorio ( Domingo descanso  correspondiente a 1 domingo de no labor ) " u="1"/>
        <s v="Capacitación con Kevin" u="1"/>
        <s v="Ingreso a punto de venta por tema de lanzamiento REDMI 15 Autorizado por city manager Angélica " u="1"/>
        <s v="Personal nuevo con activación de RMS sin inducción para el registro y salida de PDV" u="1"/>
        <s v="Ajuste jornada laboral " u="1"/>
        <s v="Modificación horario laboral " u="1"/>
        <s v="Jornada reducción Laboral " u="1"/>
        <s v="Día de descanso o compensatorio" u="1"/>
        <s v="Reducción lavoral" u="1"/>
        <s v="Reunión TL" u="1"/>
        <s v="Bodega Spring " u="1"/>
        <s v="Reunión refurbi y reunión con el equipo de trabajo " u="1"/>
        <s v="Ra de reducción " u="1"/>
        <s v="Alineación de condiciones comerciales con el agente " u="1"/>
        <s v="Hora de reducción de ley" u="1"/>
        <s v="Problemas con la aplicacion" u="1"/>
        <s v="Hora reducción de ley " u="1"/>
        <s v="DOMINICAL CAV Palmira no labora " u="1"/>
        <s v="Problemas con el transporte" u="1"/>
        <s v="Capacitación presencial serie redmi 15 " u="1"/>
        <s v="Capacitación presencial serie 15 " u="1"/>
        <s v="Horas reducción" u="1"/>
        <s v="SESION VIRTUAL _x000a_SHOPPING DE PRECIOS " u="1"/>
        <s v="ADMINISTRATIVO - EVENTO XIAOMI FANS " u="1"/>
        <s v="RUTA O PROYECTO " u="1"/>
        <s v="RUTA " u="1"/>
        <s v="2 HORAS SESIÓN _x000a_1 HORA DESPLAZAMIENTO _x000a_ADMINISTRATIVO " u="1"/>
        <s v="2 HORAS SESION_x000a_7 HORAS ADMINISTRATIVO " u="1"/>
        <s v="Cargue de LDU en otro punto de venta " u="1"/>
        <s v="Dominical laborado " u="1"/>
        <s v="Compensatorio dominical laborado" u="1"/>
        <s v="Dominical laborado" u="1"/>
        <s v="Dominical trabajado" u="1"/>
        <s v="CAPACITACION SERIE REDMI 15 Y 15C" u="1"/>
        <s v="Cuando compensatorio " u="1"/>
        <s v="Reducción 3" u="1"/>
        <s v="Apertura de la tienda a las 11.30 por tema de inventario general de alkomprar " u="1"/>
        <s v="CAPACITACIÓN PRESENCIAL REDMI 15 Y 15 C" u="1"/>
        <s v="City manager, supervisor" u="1"/>
        <s v="Capacitación redmi 15C, redmi 15 " u="1"/>
        <s v="Falla mecánica en vehículo " u="1"/>
        <s v="Curso materno " u="1"/>
        <s v="Horario laboral falla rms " u="1"/>
        <s v="Horario laboral falla rms" u="1"/>
        <s v="Inducción series 15" u="1"/>
        <s v="Personal nuevo con usuario activo sin capacitación de RMS, se realiza Capacitación." u="1"/>
        <s v="Reunión plaza claro " u="1"/>
        <s v="Capacitación bodega " u="1"/>
        <s v="Horario tienda" u="1"/>
        <s v="Reducción horario laboral " u="1"/>
        <s v="Dia compesatorio " u="1"/>
        <s v="1,h reducción laboral " u="1"/>
        <s v="Hora Petro _x000a_" u="1"/>
        <s v="1 h Reducción Laboral " u="1"/>
        <s v="H Reducción Laboral " u="1"/>
        <s v="Reducción Laboral 1h" u="1"/>
        <s v="1h Reducción Laboral" u="1"/>
        <s v="Cambio de horario.  " u="1"/>
        <s v="Reducción laboral. " u="1"/>
        <s v="Horario tienda " u="1"/>
        <s v="Exámenes periódicos" u="1"/>
        <s v="Reunion" u="1"/>
        <s v="Diligencia Call Center  " u="1"/>
        <s v="Lanzamiento series Redmi 15 y 15C " u="1"/>
        <s v="Horas de ley /almuerzo " u="1"/>
        <s v="Hora de ley y almuerzo " u="1"/>
        <s v="Compensatorio, el día martes fue mi capacitación #1" u="1"/>
        <s v="Capacitación 2 con yuleisy" u="1"/>
        <s v="Capacitación Rms" u="1"/>
        <s v="Reducción e" u="1"/>
        <s v="Compensar " u="1"/>
        <s v="Sensibilización con nuevo esquema comisional" u="1"/>
        <s v="Día libre de descanso " u="1"/>
        <s v="Salida autorizada por supervisor" u="1"/>
        <s v="Tramite" u="1"/>
        <s v="Reducción de " u="1"/>
        <s v="Día de descansó " u="1"/>
        <s v="Reducción de horas por ley" u="1"/>
        <s v="Desplazamiento periferias " u="1"/>
        <s v="Desplazamiento periferias" u="1"/>
        <s v="Reducción hora gobierno tienda cerrada " u="1"/>
        <s v="Desplazamiento de periferia " u="1"/>
        <s v="Desplazamiento a periferia " u="1"/>
        <s v="Hora gobierno tienda cerrada " u="1"/>
        <s v="Ajuste de malla " u="1"/>
        <s v="Tienda cerrada horas gobierno " u="1"/>
        <s v="Capacitación nuevas comisiónes Redmi 15c" u="1"/>
        <s v="Capacitación nuevo incentivo 15 c" u="1"/>
        <s v="Visita team 13 ldu " u="1"/>
        <s v="Domingo compensatorio,la tienda no abre " u="1"/>
        <s v="Domingo compensatorio la tienda no abre ese día " u="1"/>
        <s v="Hora legal de gobierno " u="1"/>
        <s v="Hora menos legal del gobierno " u="1"/>
        <s v="Administrativo pos mapping" u="1"/>
        <s v="Reunión mensual " u="1"/>
        <s v="Compra de botas y tiempo en bodega." u="1"/>
        <s v="Horas de reducción." u="1"/>
        <s v="Capacitación y movilización Bogotá - Chía " u="1"/>
        <s v="Administrativo." u="1"/>
        <s v="Capacitación Refurbi - Reunión equipó de trabajo." u="1"/>
        <s v="Día de descanso por laborar el 21 de septiembre " u="1"/>
        <s v="Día de descanso 07 septiembre 2025" u="1"/>
        <s v="Horario de tienda de 11 am a 7pm " u="1"/>
        <s v="Reducción laboral hora pendiente del miércoles 27 de agosto del 2025 " u="1"/>
        <s v="Reducción vehículos en la vía " u="1"/>
        <s v="Evento Team " u="1"/>
        <s v="Reducción de la hora del gobierno " u="1"/>
        <s v="Novedad con la aplicación RMS no dejaba hacer ingreso " u="1"/>
        <s v="Reducción hora del gobierno " u="1"/>
        <s v="Salida temprano por Capacitación " u="1"/>
        <s v="Reunión de nuevo esquema de comisión " u="1"/>
        <s v="Salida temprano por evento de claro " u="1"/>
        <s v="Incapacitada " u="1"/>
        <s v="Reunión cambio contrato " u="1"/>
        <s v="Socializacion incentivo septiembre con el equipo comercial región costa" u="1"/>
        <s v="Capacitación, trabajo en casa " u="1"/>
        <s v="Horas petro " u="1"/>
        <s v="Comoeny" u="1"/>
        <s v="Adny" u="1"/>
        <s v="CE MOVISTAR CHAPINERO IBAGUÉ " u="1"/>
        <s v="CE MOVISTAR PIEDRA PINTADA IBAGUÉ NO TIENE APERTURA DIA DOMINGO " u="1"/>
        <s v="Modificación de horario por descanso de mi compañero, horario de 10 a 7pm " u="1"/>
        <s v="Hora legal de  gobierno " u="1"/>
        <s v="Cita medica" u="1"/>
        <s v="Reunión de padres " u="1"/>
        <s v="Exámenes periódicos anuales" u="1"/>
        <s v="Capacitación, redmi 15 series " u="1"/>
        <s v="Novedad RMS" u="1"/>
        <s v="Reducción gobierno " u="1"/>
        <s v="Reducción hora gobierno " u="1"/>
        <s v="INDUCCIÓN RMC PROMOTOR NUEVO " u="1"/>
        <s v="Creación reciente de mi usuario RMS" u="1"/>
        <s v="Compensación, hora de gobierno " u="1"/>
        <s v="Compensación hora de gobierno " u="1"/>
        <s v="Hora de compensación, y tuve una calamidad con mi transporte " u="1"/>
        <s v="Compensación, día de descanso " u="1"/>
        <s v="Compensación, hora de gobierno _x000a_" u="1"/>
        <s v="Compensación, dia de descanso " u="1"/>
        <s v="Hora de gobierno, compensación " u="1"/>
        <s v="Dia de descanso, compensación _x000a_" u="1"/>
        <s v="1 hora de ley el día de hoy " u="1"/>
        <s v="1 hora de. Ley el di hoy en mi horario normal " u="1"/>
        <s v="1 hora y media de ley el día de hoy" u="1"/>
        <s v="1 hora de ley el di de hiy" u="1"/>
        <s v="Día compensatorio descanso día de mañana " u="1"/>
        <s v="1 hora de ley a la hora de mi ingreso" u="1"/>
        <s v="Domingo de descanso líder dejo novedad" u="1"/>
        <s v="1 hora y media  de ley el día de hoy" u="1"/>
        <s v="Media hora de ley pendiente " u="1"/>
        <s v="Toma la hora de ley " u="1"/>
        <s v="Ingreso doble marcación " u="1"/>
        <s v="Compensatorio pendiente " u="1"/>
        <s v="Dia compensatorio de la semana " u="1"/>
        <s v="Movilidad " u="1"/>
        <s v="Día administrativo" u="1"/>
        <s v="Capacitación RMS y entrevistas" u="1"/>
        <s v="CE PIEDRA PINTADA IBAGUE no abre el día domingo domingo " u="1"/>
        <s v="Novedad con RMS" u="1"/>
        <s v="Reducción laboral me dieron dos horas  en la entrada, y dos horas a la salida, las cargue así de corrido " u="1"/>
        <s v="Capacitación combarranquilla, del not 15 y redmi 15C" u="1"/>
        <s v="Reducción de hora " u="1"/>
        <s v="Reducción de hora" u="1"/>
        <s v="Desplazamiento y hora de almuerzo " u="1"/>
        <s v="Desplazamiento de punto y hora de almuerzo " u="1"/>
        <s v="Hora de desplazamiento y almuerzo " u="1"/>
        <s v="Lanzamiento redmi 15 y redmi 15C" u="1"/>
        <s v="reducción horas laborales" u="1"/>
        <s v="reducción hora laboral" u="1"/>
        <s v="1 hora Petro y una hora de almuerzo " u="1"/>
        <s v="Día de descanzo " u="1"/>
        <s v="Reconocimiento de tienda " u="1"/>
        <s v="Proyecto " u="1"/>
        <s v="Reducción Laboral _x000a_Proyecto o Ruta " u="1"/>
        <s v="Virtuales. Viajes TTT_x000a_Desplazamiento " u="1"/>
        <s v="Evento Xs" u="1"/>
        <s v="Reducción laboral _x000a_Proyecto _x000a_Ruta " u="1"/>
        <s v="Virtuales _x000a_Administrativo _x000a_Planeación _x000a_Reunión _x000a_" u="1"/>
        <s v="Reducción laboral _x000a_Proyecto o Ruta_x000a__x000a_" u="1"/>
        <s v="Exámenes Médicos _x000a_Administrativo _x000a_Desplazamiento _x000a_Almuerzo " u="1"/>
        <s v="Reducción Laboral _x000a_Proyecto o apoyo " u="1"/>
        <s v="Virtuales _x000a_Reunión _x000a_Administrativo " u="1"/>
        <s v="Descanso compensatorio " u="1"/>
        <s v="Tienda cerro por cierre de vias " u="1"/>
        <s v="Tiempo de reducción " u="1"/>
        <s v="Inducción personal nuevo " u="1"/>
        <s v="Capacitación, desplazamiento " u="1"/>
        <s v=" Hora petro " u="1"/>
        <s v="1 hora de petro" u="1"/>
        <s v="Días de vacaciones " u="1"/>
        <s v="Motivos de salud " u="1"/>
        <s v="Compensstorio" u="1"/>
        <s v="Hora del gobierno" u="1"/>
        <s v="Por novedad en rms " u="1"/>
        <s v="Hora de gobierno de martes y miércoles " u="1"/>
        <s v="Hora de gobierno" u="1"/>
        <s v="Traslado entre puntos, almuerzo " u="1"/>
        <s v="Administrativo, horas de reducción " u="1"/>
        <s v="Almuerzo, traslado entre puntos " u="1"/>
        <s v="Traslado entre puntos, almuerzo" u="1"/>
        <s v="Administrativo, reducción laboral " u="1"/>
        <s v="Día administrativo, horas de reducción " u="1"/>
        <s v="Reporto novedad con el ingreso, por temas de transporte " u="1"/>
        <s v="Inducción corporativa _x000a_Almuerzo" u="1"/>
        <s v="Reducción laboral_x000a_Proyecto" u="1"/>
        <s v="Desplazamiento_x000a_Almuerzo_x000a_Shopping de precios " u="1"/>
        <s v="Reducción laboral_x000a_Apoyo evento marketing" u="1"/>
        <s v="Desplazamiento_x000a_Almuerzo " u="1"/>
        <s v="Almuerzo " u="1"/>
        <s v="Desplazamiento_x000a_Almuerzo_x000a_Shopping de precios" u="1"/>
        <s v="Desplazamiento_x000a_Almuerzo" u="1"/>
        <s v="Desplazamiento_x000a_Almuerzo _x000a_Shopping de precios" u="1"/>
        <s v="Desplazamiento_x000a_Almuerzo_x000a_Administrativo" u="1"/>
        <s v="Desplazamiento 3h_x000a_Almuerzo 1h" u="1"/>
        <s v="Shopping de precios " u="1"/>
        <s v="Almuerzo_x000a_Informe_x000a_Organización sala formación" u="1"/>
        <s v="Administrativo _x000a_horas de reducción " u="1"/>
        <s v="8 am 1 pm reducción " u="1"/>
        <s v="Exito felicidad " u="1"/>
        <s v="Visita exito gran estación 🚉 ya que el app no funciono" u="1"/>
        <s v="Administrativo _x000a_8 /1 pm_x000a_4 horas de reducción " u="1"/>
        <s v="Capacitación _x000a_Redmi 15_x000a_Redmi 15C" u="1"/>
        <s v="Día administrativo 8/1 pm_x000a_Horas de reducción 4 " u="1"/>
        <s v="Tienda cierra" u="1"/>
        <s v="Exámenes periódicos " u="1"/>
        <s v="Compensatorio laboral " u="1"/>
        <s v="Lanzamiento REDMI 15 REDMI 15 c" u="1"/>
        <s v="Hora gobierno" u="1"/>
        <s v="Ley" u="1"/>
        <s v="Capacitación presencial, Redmi 15C series y Redmi 15 Series " u="1"/>
        <s v="Día administrativo y horas de reducción " u="1"/>
        <s v="Día administrativo y reducción laboral " u="1"/>
        <s v="Dominical compensado " u="1"/>
        <s v="Falla en el equipo " u="1"/>
        <s v="Horas de reducción y día administrativo " u="1"/>
        <s v="Reunión Nuevo esquema comisional para PMT" u="1"/>
        <s v="Desplazamiento de Montería a Sincelejo " u="1"/>
        <s v="Desplazamiento Sincelejo a Montería " u="1"/>
        <s v="Día administrativo (informes)" u="1"/>
        <s v="Reunión People and Trade " u="1"/>
        <s v="Administrativo (Pos mapping)" u="1"/>
        <s v="Reunión de trafico mensual " u="1"/>
        <s v="Exámenes médicos People and Trade " u="1"/>
        <s v="Día administrativo (informes) " u="1"/>
        <s v="Dos horas petro 1 hora almuerzo " u="1"/>
        <s v="Una hora petro" u="1"/>
        <s v="Dos horas petro una hora almuerzo " u="1"/>
        <s v="Situación personal " u="1"/>
        <s v="Permiso médico " u="1"/>
        <s v="El que tenía no me permitía descargar al app" u="1"/>
        <s v="Acidente " u="1"/>
        <s v="Reporte" u="1"/>
        <s v="Capacitación de incentivo" u="1"/>
        <s v="Domingo del mes (descanso)" u="1"/>
        <s v="Hora reducción" u="1"/>
        <s v="Se me cerró la aplicación por error durante estaba realizando las actividades  me disculpo" u="1"/>
        <s v="Feria de WOM " u="1"/>
        <s v="1 hora extra feria de WOM MERCURIO " u="1"/>
        <s v="Capacitación RMS y exámenes médicos periódicos " u="1"/>
        <s v="Capacitación Redmi 15 y Redmi 15C " u="1"/>
        <s v="Motivo personal " u="1"/>
        <s v="1 hora legal" u="1"/>
        <s v="As del gobierno " u="1"/>
        <s v="1 hora de reducción jornada laboral." u="1"/>
        <s v="4 horas de ley _x000a_1 de almuerzo " u="1"/>
        <s v="Día compensado " u="1"/>
        <s v="4 horas de ley _x000a_1 hora de almuerzo " u="1"/>
        <s v="Incapacidad por enfermedad general " u="1"/>
        <s v="Incapacidad por enfermedad geneal" u="1"/>
        <s v="Error en la aplicación " u="1"/>
        <s v=" Tienda cerrada compensatorio " u="1"/>
        <s v=" Día compensatorio " u="1"/>
        <s v="Daño en aplicativo" u="1"/>
        <s v="DÍA COMPESATORIO" u="1"/>
        <s v="Inducción día 1 " u="1"/>
        <s v="Capacitación presencial" u="1"/>
        <s v="ALMUERZO _x000a_BODEGA" u="1"/>
        <s v="ALMUERZO _x000a_DESPLAZAMIENTOS " u="1"/>
        <s v="EVENTO CLUB HATO GRANDE" u="1"/>
        <s v="ALMUERZO _x000a_DESPLAZAMIENTOS" u="1"/>
        <s v="DESPLAZAMIENTOS _x000a_ALMUERZO _x000a_BODEGA" u="1"/>
        <s v="BODEGA _x000a_DESPLAZAMIENTOS _x000a_ALMUERZO " u="1"/>
        <s v="DESPLAZAMIENTOS _x000a_BODEGA _x000a_ALMUERZO " u="1"/>
        <s v="BODEGA _x000a_ALMUERZO _x000a_DESPLAZAMIENTOS " u="1"/>
        <s v="ALMUERZO _x000a_DESPLAZAMIENTOS _x000a_BODEGA CAMBIO DE LDU" u="1"/>
        <s v="BODEGA _x000a_DESPLAZAMIENTOS ALMUERZO _x000a_ROMARIN" u="1"/>
        <s v="CALL CENTER GNP_x000a_ALMUERZO _x000a_DESPLAZAMIENTOS " u="1"/>
        <s v=" Estado " u="1"/>
        <s v=" Hora estado " u="1"/>
        <s v="Calamidad " u="1"/>
        <s v="Capacitación y hora de almuerzo " u="1"/>
        <s v="Hora de devolución capacitación " u="1"/>
        <s v="1 hora de reducción " u="1"/>
        <s v="1 hora de reducción. " u="1"/>
        <s v="Cierre del punto de venta 4:40 pm " u="1"/>
        <s v="Cierre de punto 5:00pm " u="1"/>
        <s v="Cierre del punto de venta 5:00pm" u="1"/>
        <s v="Horario de tienda" u="1"/>
        <s v="Vacaciones anual" u="1"/>
        <s v="..... " u="1"/>
        <s v="Permiso parental" u="1"/>
        <s v="Capacitación serie redmi 15 y redmi 15 c" u="1"/>
        <s v="Horario establecido por el gobierno" u="1"/>
        <s v="Cubrimiento sala " u="1"/>
        <s v="Acompañamiento en sala conexiónes celulares Saravena " u="1"/>
        <s v="Horario hasta las 7" u="1"/>
        <s v="Compensatorio Compensatorio" u="1"/>
        <s v="Capacitación serie 15t y 15t pro" u="1"/>
        <s v="Capacitación de refuerzo, Note 14 series" u="1"/>
        <s v="Reunión sobre cambio de contrato" u="1"/>
        <s v="Capacitación dia 2" u="1"/>
        <s v="Inducción dia uno" u="1"/>
        <s v=" reducción laboral" u="1"/>
        <s v="11/7 por reducción " u="1"/>
        <s v="Tráfico vial Bogotá -Soacha" u="1"/>
        <s v="Capacitación redmi 14c" u="1"/>
        <s v="Entrenamiento " u="1"/>
        <s v="Administrativo _x000a_Work Plane _x000a_Legalización " u="1"/>
        <s v="Mallas , Work Plane, varios " u="1"/>
        <s v="Labores Administrativos, cargué de mallas , ventas pendientes " u="1"/>
        <s v="Día compensatorio de Dominical " u="1"/>
        <s v="Dominical tienda cerrada " u="1"/>
        <s v="Actualización de Malla_x000a_Link de ventas_x000a_Legalizaciónes _x000a_Pendientes " u="1"/>
        <s v="Permiso de actividad de universidad autorizada por  supervisor Aalejandro " u="1"/>
        <s v="Compensatorio enferma" u="1"/>
        <s v="Horas de ley 2 horas  y hora de almuerzo " u="1"/>
        <s v="Horario extendido " u="1"/>
        <s v="Capacitación de producto día 2" u="1"/>
        <s v="Capacitación de producto " u="1"/>
        <s v="Movilización paro nacional " u="1"/>
        <s v="Error en la plataforma" u="1"/>
        <s v="Reducción laboral por horas de ley" u="1"/>
        <s v="Problemas rms , no equipo telefónico " u="1"/>
        <s v="Equivocacion de usuario rms" u="1"/>
        <s v="Problemas con RMS" u="1"/>
        <s v="Horas de reducción laboral - traslado " u="1"/>
        <s v="Visita oficinas movistar/ traslado " u="1"/>
        <s v="Horas de reducción laboral/ traslado " u="1"/>
        <s v="Jornada de reducción laboral-traslado " u="1"/>
        <s v="Exámenes médicos- traslado " u="1"/>
        <s v="Entrenamiento presencial- traslado " u="1"/>
        <s v="Reconocimiento de Zona Villavicencio " u="1"/>
        <s v="Evento MPS SOPO MA+CH18" u="1"/>
        <s v="Viaje Granada meta " u="1"/>
        <s v="Viaje a Villavicencio " u="1"/>
        <s v="Día administrativo y elaboración de informes " u="1"/>
        <s v="Día administrativo elaboración de informes " u="1"/>
        <s v="Reunión People and Trade, aclarar dudas " u="1"/>
        <s v="Día administrativo elaboración de Pos Mapping " u="1"/>
        <s v="Reunión IR mensual" u="1"/>
        <s v="Capacitación Redmi 15 - Redmi 15C, exámenes periódicos temporal People and Trade " u="1"/>
        <s v="Conpensatorio" u="1"/>
        <s v=" Jornada de reducción laboral " u="1"/>
        <s v="Tienda Cierra." u="1"/>
        <s v="Permiso Fúnebre " u="1"/>
        <s v="Reconocimiento de zona " u="1"/>
        <s v="Administrativo pos mapping " u="1"/>
        <s v="Reunión de trafico " u="1"/>
        <s v="Entrenamiento Redmi 15 y Redmi 15 C " u="1"/>
        <s v="Compenzatorio" u="1"/>
        <s v="Lanzamiento 15 series" u="1"/>
        <s v="1 hora de almuerzo_x000a_2 de desplazamiento " u="1"/>
        <s v="1 hora de almuerzo _x000a_2 horas de desplazamiento " u="1"/>
        <s v="Inducción de producto " u="1"/>
        <s v="Reducción de jornada laboral. Se realiza ruta de acuerdo a instrucciones del jefe " u="1"/>
        <s v="1 hora de almuerzo_x000a_2 horas de desplazamiento " u="1"/>
        <s v="Reducción de jornada laboral, se realiza ruta de acuerdo a instrucciones del jefe " u="1"/>
        <s v="Reducción laboral y ruta asignada por el líder " u="1"/>
        <s v="Reducción de jornada laboral y se realiza ruta de acuerdo a instrucciones del jefe " u="1"/>
        <s v="Compensatorio domingo 28 de septiembre" u="1"/>
        <s v="Compensatorio domingo 21 de septiembre" u="1"/>
        <s v="Compensatorio domingo 14 de septiembre" u="1"/>
        <s v="Compensatorio domingo 7 de septiembre" u="1"/>
        <s v="Compensatorio domingo 31 de agosto" u="1"/>
        <s v="Horas de reduccion" u="1"/>
        <s v="Capacitación_x000a_" u="1"/>
        <s v="Compensatorio _x000a_4 horas de reducción " u="1"/>
        <s v="POS Mapping " u="1"/>
        <s v="Reunión de Tráfico Nacional " u="1"/>
        <s v="Entrenamiento REDMI 15 &amp; REDMI 15C " u="1"/>
        <s v="Jornada laboral " u="1"/>
        <s v="Capacitación de la seríe Redmi 15_x000a__x000a_" u="1"/>
        <s v="2 horas de ley 10:00 -12:00" u="1"/>
        <s v="Hora de ley 8:30-9:30" u="1"/>
        <s v="1 hora de ley" u="1"/>
        <s v="2 horas de ley 10-12" u="1"/>
        <s v="Hora de ley 8:30:-9:30" u="1"/>
        <s v="Día comoens" u="1"/>
        <s v="Desplazamiento" u="1"/>
        <s v="Día de la Familia" u="1"/>
        <s v="Evento " u="1"/>
        <s v="Compensatorio autorizado " u="1"/>
        <s v="Reunión con la supervisora (Actividad Amor&amp;Amistad)" u="1"/>
        <s v="Domingo compensatorio del mes " u="1"/>
        <s v="Domingo , descanso " u="1"/>
        <s v="Call cerrado " u="1"/>
        <s v="Capacitación Redmi 15 series" u="1"/>
        <s v="- INDUCCIÓN COOPERATIVA" u="1"/>
        <s v="Nuevo ingreso RMS" u="1"/>
        <s v="Vacaciones. " u="1"/>
        <s v="Hora de ley. " u="1"/>
        <s v="Co.oensatorio" u="1"/>
        <s v="Comoensatorio " u="1"/>
        <s v="Permiso para ensayo de grado " u="1"/>
        <s v="Call center cerrado " u="1"/>
        <s v="Call center cerrado _x000a_Sábado de 9:00 am a 1:00pm" u="1"/>
        <s v="Call center cierra a la 1:00pm" u="1"/>
        <s v="Call center cerrado _x000a_Horario sábado es de 9:00am a 1:00pm" u="1"/>
        <s v="Asignación de RMS" u="1"/>
        <s v="Reducción de horas laboral " u="1"/>
        <s v="Horade reducción " u="1"/>
        <s v="-INDUCCIÓN CORPORATIVA " u="1"/>
        <s v="-ADMINISTRATIVO _x000a_-RUTA" u="1"/>
        <s v="-RUTA Ó PROYECTO " u="1"/>
        <s v="-TTT" u="1"/>
        <s v="-VIRTUAL CLARO NOROCCIDENTE _x000a_-VIRTUAL EXITO RIONEGRO _x000a_-VIAJE TTT" u="1"/>
        <s v="-RUTA " u="1"/>
        <s v="-DESPLAZAMIENTO _x000a_-ALMUERZO " u="1"/>
        <s v="-ADMINISTRATIVO _x000a_-REUNION PEOPLE " u="1"/>
        <s v="-ADMINISTRATIVO _x000a_-RUTA _x000a_-EXAMENES MEDICOS" u="1"/>
        <s v="-RUTA CCSAN DIEGO " u="1"/>
        <s v="Incapacidad por enfermedad " u="1"/>
        <s v="Lanzamiento redmi 15 " u="1"/>
        <s v="Compensatorio dominical" u="1"/>
        <s v="Compest" u="1"/>
        <s v="Horas de reduccion." u="1"/>
        <s v="Día Libre." u="1"/>
        <s v="día de compensacion" u="1"/>
        <s v="Días de compensación " u="1"/>
        <s v="Día de conpensatirio" u="1"/>
        <s v="Formación de Xiaomi redmi 15 y 15c" u="1"/>
        <s v="Descanzo" u="1"/>
        <s v="Día de d scabso " u="1"/>
        <s v="Capacitación de serie redmi 15 y 15C" u="1"/>
        <s v="Exámenes médicos periodicos " u="1"/>
        <s v="Horario de reducción " u="1"/>
        <s v="Horario de reducción" u="1"/>
        <s v="Horario de reducción laboral " u="1"/>
        <s v="Permiso Cita medica " u="1"/>
        <s v="Hora de reducción por ley " u="1"/>
        <s v="Hora de reduccion por ley" u="1"/>
        <s v="DÍA NO LABORADO " u="1"/>
        <s v="Novedad por fuertes lluvias " u="1"/>
        <s v="Tienda. Errada " u="1"/>
        <s v="Se me daño el celular " u="1"/>
        <s v="Descanso Dominical" u="1"/>
        <s v="Hora de r dicción " u="1"/>
        <s v="Incapacidad por extracción de cordales " u="1"/>
        <s v="Formación de REDMI 15 y 15C" u="1"/>
        <s v="Reducción de jornada" u="1"/>
        <s v="Hora feliz" u="1"/>
        <s v="Hora de reducción _x000a_" u="1"/>
        <s v="2 horas de ley y 1 de almuerzo " u="1"/>
        <s v="2 horas de ley y 1 Hora de almuerzo" u="1"/>
        <s v="2 horas de ley " u="1"/>
        <s v="Motivo Me siento bastante agripada, me debían un compensatorio y por lo tanto pido permiso _x000a_Para retirarme del punto " u="1"/>
        <s v="Compensatario" u="1"/>
        <s v="Hora " u="1"/>
        <s v="Descansó " u="1"/>
        <s v="Día compensación " u="1"/>
        <s v="Inducción, hora de reducción laboral " u="1"/>
        <s v="Compensatorio de domingo 21" u="1"/>
        <s v="Compensatorio de domingo 14 " u="1"/>
        <s v="Compensatorio domingo 31" u="1"/>
        <s v="Proceso Eva " u="1"/>
        <s v="Reunión" u="1"/>
        <s v="Ventas " u="1"/>
        <s v="Horas de ley y almuerzo " u="1"/>
        <s v="Horas de traslados " u="1"/>
        <s v="Transportes " u="1"/>
        <s v="Horas de transporte " u="1"/>
        <s v="Hora de almuerzo y traslados " u="1"/>
        <s v="Día compensatorio,  descanso " u="1"/>
        <s v="Hora de redacción " u="1"/>
        <s v="Terapias hidráulicas , no tomaré hora de almuerzo para compensar menos tiempo ." u="1"/>
        <s v="No sé labora" u="1"/>
        <s v="Reorganización del pos mapping" u="1"/>
        <s v="Reunión de tráfico, socialización de target" u="1"/>
        <s v="Examenes  rutinarios people and trade" u="1"/>
        <s v="1 hora y media de reducción de ley " u="1"/>
        <s v="1 hora de reducción de ley " u="1"/>
        <s v="Una hora y media de reducción de ley " u="1"/>
        <s v="1hora de reducción de ley " u="1"/>
        <s v="1hora de ley de reducción " u="1"/>
        <s v="Horas de ley/ almuerzo " u="1"/>
        <s v="1hr reducción " u="1"/>
        <s v="1 HR REDUCCIÓN " u="1"/>
        <s v=" HR REDUCCIÓN " u="1"/>
        <s v="Bodega _x000a_Alistamiento 15t demo RETAIL " u="1"/>
        <s v="Desplazamiento _x000a_Almuerzo _x000a_Entrega de dummys" u="1"/>
        <s v="_x000a_Ikone grup recolección de sistemas _x000a_Almuerzo _x000a_Desplazamiento " u="1"/>
        <s v="Abastecimiento bodega _x000a_Desplazamientos_x000a_Almuerzo _x000a_" u="1"/>
        <s v="Desplazamientos _x000a_Almuerzo _x000a_Bodega " u="1"/>
        <s v="Desplazamientos_x000a_ Almuerzo _x000a_Recogida de logos Xiaomi claro " u="1"/>
        <s v="Desplazamiento _x000a_Almuerzo _x000a_Plaza claro recolección de ldu" u="1"/>
        <s v="Desplazamiento y almuerzo " u="1"/>
        <s v="Desplazamientos_x000a_Almuerzo " u="1"/>
        <s v="Almuerzo _x000a_Desplazamiento _x000a_Bodega " u="1"/>
        <s v="Almuerzo y desplazamientos " u="1"/>
        <s v="Bodega _x000a_Almuerzo _x000a_Desplazamiento " u="1"/>
        <s v="Exámenes laborales " u="1"/>
        <s v="Hora compensatoria" u="1"/>
        <s v="Día capacitación" u="1"/>
        <s v="Compenzo " u="1"/>
        <s v="Administrativo_x000a_4 horas de reducción " u="1"/>
        <s v="Capac" u="1"/>
        <s v="Llegada tarde por trancón " u="1"/>
        <s v="Traslado entre puntos" u="1"/>
        <s v="Día compensatorio descanso" u="1"/>
        <s v="Reducción laboral petro " u="1"/>
        <s v="Reducción petro " u="1"/>
        <s v="Hora petro reducción " u="1"/>
        <s v="Día completo " u="1"/>
        <s v="2 horas de ley _x000a_1 hora " u="1"/>
        <s v="2 horas de ley _x000a_1 hora de almuerzo " u="1"/>
        <s v="2 horas de ley _x000a_Hora de almuerzo " u="1"/>
        <s v="Día de reducción del gobierno " u="1"/>
        <s v="Licencia por luto" u="1"/>
        <s v="Incapacidad médica" u="1"/>
        <s v="Tienda cerrada! " u="1"/>
        <s v="Apertura de tienda domingo " u="1"/>
        <s v="Transporte " u="1"/>
        <s v="Apertura de tienda " u="1"/>
        <s v="Compensatorio domingo 22" u="1"/>
        <s v="Descanso pendiente " u="1"/>
        <s v="Motivos de movilización " u="1"/>
        <s v="Personal " u="1"/>
        <s v="Exámen Periódicos " u="1"/>
        <s v="Incapacidad de el 1 al 2 de septiembre " u="1"/>
        <s v="Hora de ley (hora petro )" u="1"/>
        <s v="Hora de ley (petro )" u="1"/>
        <s v="Hora de ley ( hora petro )" u="1"/>
        <s v="Descanso ( compensatorio)" u="1"/>
        <s v="Apertura almacén abren 10 am domingo laborado " u="1"/>
        <s v="Hora de ley (hora petro)" u="1"/>
        <s v="Compensatorio (descanso)" u="1"/>
        <s v="Hora de LEY (PETRO)" u="1"/>
        <s v="Hora de LEY  (petro " u="1"/>
        <s v="Hora de ley hora (petro)" u="1"/>
        <s v="Día de descanso ( compensatorio)" u="1"/>
        <s v="Mal marcaje " u="1"/>
        <s v="Fallo en el celular " u="1"/>
        <s v="Compra de mecato " u="1"/>
        <s v="Exámenes periódicos anuales " u="1"/>
        <s v="Capacitación de Redmi 15 y Redmi 15 c" u="1"/>
        <s v="Configuración RMS" u="1"/>
        <s v="Domingo,descanso" u="1"/>
        <s v="Descansa " u="1"/>
        <s v="Hora pendiente por pagar " u="1"/>
        <s v="Traslado a la EPS para cita prioritaria " u="1"/>
        <s v="Exámenes médicos anuales de la empresa " u="1"/>
        <s v="Exámenes médicos periódicos " u="1"/>
        <s v="Lanzamiento serie redmi 15" u="1"/>
        <s v="Cita  de maternidad " u="1"/>
        <s v="Cierre" u="1"/>
        <s v="Cierre " u="1"/>
        <s v="2 horas de reducción laboral gobierno " u="1"/>
        <s v="Recogiendo bonos en bodega " u="1"/>
        <s v="Horario extendido ce Soacha " u="1"/>
        <s v="1 hora de Horario extendido " u="1"/>
        <s v="Horas de reducción laboral gobierno " u="1"/>
        <s v="Capacitación series 15 y 15 c" u="1"/>
        <s v="Cambió de mueble CE SOACHA " u="1"/>
        <s v="Cambio del mueble CE SOACHA , UNA HORA Y MEDIA EXTRA ." u="1"/>
        <s v="Capacitación RMS " u="1"/>
        <s v="Problemas de trafico" u="1"/>
        <s v="Problemas de movilidad" u="1"/>
        <s v="Operativo" u="1"/>
        <s v="Capacitación de inducción " u="1"/>
        <s v="Inducción Xiaomi " u="1"/>
        <s v="1 hora de ley + 1 hora de almuerzo " u="1"/>
        <s v="1 Hora de ley y almuerzo" u="1"/>
        <s v="1 h de almuerzo + 1h de ley " u="1"/>
        <s v="Reducción laboral _x000a_" u="1"/>
        <s v="Domingo mensual " u="1"/>
        <s v="Compensatorio domingo laborado " u="1"/>
        <s v="Tienda cerrada por reducción de hora laboral " u="1"/>
        <s v="Tienda cerrada por reducción de horas laborales " u="1"/>
        <s v="Reunión, nuevas comisiones" u="1"/>
        <s v="Capacitación _x000a_Almuerzo _x000a_Desplazamiento " u="1"/>
        <s v="Almuerzo _x000a_Desplazamiento _x000a_Evento Xiaomi fans " u="1"/>
        <s v="Almuerzo_x000a_Desplazamiento " u="1"/>
        <s v="Proyecto _x000a_Reducción laboral _x000a_Almuerzo " u="1"/>
        <s v="Almuerzo _x000a_Reducción laboral _x000a_Proyecto " u="1"/>
        <s v="Inducción RMS " u="1"/>
        <s v="Inducción producto " u="1"/>
        <s v="Administrativo _x000a_Almuerzo _x000a_Reunión t_x000a_" u="1"/>
        <s v="Capacitacion de redmi 15c y redmi 15" u="1"/>
        <s v="Problemas trasporte " u="1"/>
        <s v="Trasporte malo" u="1"/>
        <s v="Hora de entrada aclaro y tenía descargado el celu" u="1"/>
        <s v="Entrada a claro" u="1"/>
        <s v="Problemas técnicos del equipo no me prendía " u="1"/>
        <s v="Trasporte " u="1"/>
        <s v="Hora de ley y 4 horas  por cumpleaños." u="1"/>
        <s v="2 reducción+1 almuerzo " u="1"/>
        <s v="2 horas de ley+ 1de almuerzo " u="1"/>
        <s v="Horas de ley + almuerzo " u="1"/>
        <s v="Domingo no laborado" u="1"/>
        <s v="Tienda no abre" u="1"/>
        <s v="No abre " u="1"/>
        <s v="Tienda cierrs" u="1"/>
        <s v="Me llegó el periodo me manche toda _x000a_Y estoy así en  el punto de trabajo " u="1"/>
        <s v="Inducción serie 15" u="1"/>
        <s v="Horario especial de la tienda" u="1"/>
        <s v="Horario especial de la tienda " u="1"/>
        <s v="Reducción la laboral" u="1"/>
        <s v="Descanso de domingo " u="1"/>
        <s v="Calamidad doméstica " u="1"/>
        <s v="Lanzamiento Redmi 15 series y Redmi 15C series" u="1"/>
        <s v="Tienda abre tarde por Domingo " u="1"/>
        <s v="3 hora de ley " u="1"/>
        <s v="Hora de ley 2" u="1"/>
        <s v="Hora de ley 1" u="1"/>
        <s v="Dia libre " u="1"/>
        <s v="Hora de ley 4" u="1"/>
        <s v="Hora de ley 3" u="1"/>
        <s v="Por motivos de salud " u="1"/>
        <s v="Día de compensatorio semanal " u="1"/>
        <s v="Inconveniente con la aplicación " u="1"/>
        <s v="Compesarorio " u="1"/>
        <s v="Compesarorio" u="1"/>
        <s v="Dia libre dia de descanso" u="1"/>
        <s v="Dia libre descanso" u="1"/>
        <s v="D" u="1"/>
        <s v="Día de descanso día libre" u="1"/>
        <s v="Dia compensatorio_x000a_" u="1"/>
        <s v="Reducción de horas y problemas al ingresar en RMS " u="1"/>
        <s v="Lanzamiento serie 15" u="1"/>
        <s v="Proyecto" u="1"/>
        <s v="Trabajo casa  " u="1"/>
        <s v="Trabajo casa  ir" u="1"/>
        <s v="Informes" u="1"/>
        <s v="Administrativo _x000a_Virtuales _x000a_Almuerzo " u="1"/>
        <s v="Reducción hora " u="1"/>
        <s v="Ruta con Ejecutiva Comunicaribe en la ciudad de Popayán " u="1"/>
        <s v="Viaje a la Ciudad de Popayán, Activación y Ruta" u="1"/>
        <s v="Trabajo administrativo ( pos mapping) " u="1"/>
        <s v="Capacitación presencial Redmi 15c y Redmi 15 " u="1"/>
        <s v="Horas laborales ajuste de Gobierno " u="1"/>
        <s v="Exámenes médicos periodicos de la empresa " u="1"/>
        <s v="Ajuste horas de gobierno " u="1"/>
        <s v="Ajuste horas del gobierno " u="1"/>
        <s v="Dis Compensatorio " u="1"/>
        <s v="- CREACIÓN DE USUARIO RMS " u="1"/>
        <s v="-CAPACITACIÓN CORPORATIVA " u="1"/>
        <s v="Capacitación entrenamiento presencial" u="1"/>
        <s v="Cambio de compensatorio " u="1"/>
        <s v="Cambio compensatorio " u="1"/>
        <s v="Cambio de compensatorio" u="1"/>
        <s v="Montaje de tienda." u="1"/>
        <s v="Montaje de tienda" u="1"/>
        <s v="Capacitación e inducción " u="1"/>
        <s v="Capacitación e inducción." u="1"/>
        <s v="Capacitación e inducción" u="1"/>
        <s v="Inducción - Capacitación " u="1"/>
        <s v="Usuario rms acabo de llegar " u="1"/>
        <s v="Hora de.ley " u="1"/>
        <s v="Capacitacion presencial series redmi 15" u="1"/>
        <s v="Descanso, compensatorio" u="1"/>
        <s v="2 horas de ley / almuerzo " u="1"/>
        <s v="Hora de recuccion " u="1"/>
        <s v="Día com" u="1"/>
        <s v="Hora de reducción laboral ya que el punto tiene horario de 9am-6pm" u="1"/>
        <s v="Hora de reducción laboral,el punto de venta trabaja de 9am a  6pm" u="1"/>
        <s v="Horas  de reducción " u="1"/>
        <s v="Capacitación 8 a 2 y una reducción laboral " u="1"/>
        <s v="Domingo Compensatorio del mes" u="1"/>
        <s v="Solicitud de descanso " u="1"/>
        <s v="Solicitud de permiso de descanso " u="1"/>
        <s v="Inducción Xiaomi redmi 15c " u="1"/>
        <s v="Inducción corporativa de entrada " u="1"/>
        <s v="Hora de redacción laboral " u="1"/>
        <s v="Hora reducción. " u="1"/>
        <s v="Capacitación, inducción, conferencia reunion, conferencia laboral " u="1"/>
        <s v="Día compensatorio _x000a_Cita médica de mi hijito 6 meses edad " u="1"/>
        <s v="Inducción de 8 a 12 _x000a_" u="1"/>
        <s v="Reunión nacional " u="1"/>
        <s v="Día. Compensatorio " u="1"/>
        <s v="Hora de aventura " u="1"/>
        <s v="Descanso remunerado " u="1"/>
        <s v="Error en la app " u="1"/>
        <s v="Hora administrativa " u="1"/>
        <s v="Hora administrativa" u="1"/>
        <s v="1 hora de desplazamiento _x000a__x000a_Reducción laboral de 4 a 7" u="1"/>
        <s v="Virtual de 7 a 12._x000a_1 hora de almuerzo _x000a_1 hora y media de desplazamiento " u="1"/>
        <s v="Formación virtual de 9 a 11_x000a_1 hora de almuerzo _x000a_2 horas de desplazamiento " u="1"/>
        <s v="Formación Redmi 15 series" u="1"/>
        <s v="1 hora de almuerzo _x000a_1 hora de desplazamiento _x000a_Capacitación de 1 a 5 en bodega" u="1"/>
        <s v="Inducción _x000a_Administrativo " u="1"/>
        <s v="Por capacitación de productos " u="1"/>
        <s v="Inducción y capacitación de RMS" u="1"/>
        <s v="3 horas del gobierno " u="1"/>
        <s v="Proyecto - apoyo comercial " u="1"/>
        <s v="Desplazamiento entre ciudades _x000a_Almuerzo " u="1"/>
        <s v="Apoyo comercial -proyecto" u="1"/>
        <s v="Apoyo comercial - proyecto " u="1"/>
        <s v="Capacitación inducción " u="1"/>
        <s v="No sé labora " u="1"/>
        <s v="Día compensatorio y " u="1"/>
        <s v="Problemas en la operación " u="1"/>
        <s v="Reunión incentivos" u="1"/>
        <s v="Inducción dia 1" u="1"/>
        <s v="Day off" u="1"/>
        <s v="Se realiza ajuste debido a configuración de app RMS" u="1"/>
        <s v="Trabajo " u="1"/>
        <s v="Incapacidad 3 dias desde el dia 07 de septiembre 2025 hasta el dia 09 de septiembre 2025" u="1"/>
        <s v="Hora se reducción " u="1"/>
        <s v="Compensatorio dominical trabajado" u="1"/>
        <s v="Compensación " u="1"/>
        <s v="Ajuste de jornadaaboral " u="1"/>
        <s v="Horarios punto de venta 11-7" u="1"/>
        <s v="Horario de punto de venta 11am 7pm" u="1"/>
        <s v="Reducción laboral 4horas." u="1"/>
        <s v="Horario especial por cierre de punto de venta" u="1"/>
        <s v="Horario especial, cierre de punto de venta 11-7" u="1"/>
        <s v="Horario especial de punto de venta, 11am a 07pm" u="1"/>
        <s v="Horario especial cierre de tienda " u="1"/>
        <s v="Reducción laboral 2hrs." u="1"/>
        <s v="Reducción laboral pa" u="1"/>
        <s v="Dos horas de ley" u="1"/>
        <s v="Tienda abre tarde por domingo" u="1"/>
        <s v="Día compensatorio, la tienda no abre." u="1"/>
        <s v="Urgencia médica " u="1"/>
        <s v="Permiso compensatorio por q la tienda no abre. " u="1"/>
        <s v="Permiso por compensatorio por q el punto de venta no abre " u="1"/>
        <s v="Compensatorio dominical por q el punto de venta no abre " u="1"/>
        <s v="Permiso por tráfico vehicular." u="1"/>
        <s v="Cita para realizar examen medico." u="1"/>
        <s v="Salida temprano, no tomo hora de almuerzo." u="1"/>
        <s v="Día administrativo y tecnoferia " u="1"/>
        <s v="Tecnoferia plaza claro" u="1"/>
        <s v="comprns" u="1"/>
        <s v="horas reducción gobierno " u="1"/>
        <s v="Permiso  por reunión personal " u="1"/>
        <s v=" dominical" u="1"/>
        <s v="Reducion " u="1"/>
        <s v="Día  compensatorio " u="1"/>
        <s v="Compensación día festivo" u="1"/>
        <s v="Hora del gobierno." u="1"/>
        <s v="Festivo. " u="1"/>
        <s v="Novedad con ingreso a aplicación RMS" u="1"/>
        <s v="Horas del gobierno y de almuerzo." u="1"/>
        <s v="Día festivo." u="1"/>
        <s v="Translado a población " u="1"/>
        <s v="Compensatorio de capacitación de 15 C 5g y 15 5g" u="1"/>
        <s v="Capacitación y evaluación de 15 C5G y 15 5G" u="1"/>
        <s v="Día de compensatorio." u="1"/>
        <s v="Día de compentorio " u="1"/>
        <s v="Día compentorio." u="1"/>
        <s v="Horas de recuperación laboral " u="1"/>
        <s v="Jordana de reducción laborar " u="1"/>
        <s v="Jornada de reducción laborar " u="1"/>
        <s v="Domingo tienda cerrada " u="1"/>
        <s v="Hora de reducciin" u="1"/>
        <s v="Descanso programado" u="1"/>
        <s v="Capacitación series redmi 15" u="1"/>
        <s v="Reunión con jefes Bogotá " u="1"/>
        <s v="Capacitación en bodega " u="1"/>
        <s v="Capacitación línea 14c" u="1"/>
        <s v="Administrativo presentación work shop bogota semana del 25 al 29" u="1"/>
        <s v="Congreso de líderes work shop bogota" u="1"/>
        <s v="Calamidad médica " u="1"/>
        <s v="Cimpe" u="1"/>
        <s v="Trabajar desde casa " u="1"/>
        <s v="Formación Serie Redmi 15 y 15C" u="1"/>
        <s v="Reducción de hora semanal" u="1"/>
        <s v="Hora de apertura de la tienda es de 11am-8pm" u="1"/>
        <s v="Hg" u="1"/>
        <s v="H g" u="1"/>
        <s v="Entrada a las 10 menos las horas de reducción del gobierno" u="1"/>
        <s v="Reducción de hora laboral  , permiso personal y cambio en la asignación de tienda " u="1"/>
        <s v="Día compensatorio no laboral de descanso" u="1"/>
        <s v="Día festivo no laboral " u="1"/>
        <s v="Entrada a las 10 am menos las horas de gobierno" u="1"/>
        <s v="Entrada 10 am menos las horas reducidas del gobierno" u="1"/>
        <s v="Día no laboral por ser festivo " u="1"/>
        <s v="Dia de descanso compensatorio" u="1"/>
        <s v="Capacitación redmi 15,15c " u="1"/>
        <s v="Desplazamiento pdv población " u="1"/>
        <s v="Desplazamiento pdv." u="1"/>
        <s v="Día compensatorio domingo 17 de agosto " u="1"/>
        <s v="Día compensatorio Domingo 10 de agosto " u="1"/>
        <s v="Día compensatorio domingo 3 de agosto " u="1"/>
        <s v="Actualización RMS" u="1"/>
        <s v="Horas de gobierno" u="1"/>
        <s v="Capacitación series 15" u="1"/>
        <s v="Día festivo tienda cerradas" u="1"/>
        <s v="Apoyo comercial, Feria Móvistar Plaza Imperial, 4 horas de reducción laboral." u="1"/>
        <s v="1 hora de almuerzo, 2 horas de desplazamiento" u="1"/>
        <s v="Apoyo comercial Ktronix Salitre" u="1"/>
        <s v="Visita puntos focalizados, 4 horas de reducción laboral " u="1"/>
        <s v="1 hora de almuerzo, 2 de desplazamiento " u="1"/>
        <s v="1 hora de almuerzo, 1 hora de desplazamiento, 2 horas de reunión Training." u="1"/>
        <s v="4 horas de reducción laboral, apoyo gestión comercial Ktronix Centro Mayor " u="1"/>
        <s v="Apoyo Comercial, Falabella Fontanar Chia" u="1"/>
        <s v="Reducción de ley " u="1"/>
        <s v="Compensa domingo " u="1"/>
        <s v="Compensa festivo " u="1"/>
        <s v="Día de desy" u="1"/>
        <s v="Horas  de reduccion" u="1"/>
        <s v="Trabajo" u="1"/>
        <s v="Comoensa" u="1"/>
        <s v="Reunión De presentación teléfono nuevo" u="1"/>
        <s v="DIA DE LA FAMILIA " u="1"/>
        <s v="Compra de mecato" u="1"/>
        <s v="On boarding " u="1"/>
        <s v="Administrativo/ 4 horas de ley" u="1"/>
        <s v="Administrativo y 4  horas de ley " u="1"/>
        <s v="Permiso por calamidad" u="1"/>
        <s v="Día  Lunes Festivo" u="1"/>
        <s v="Descanso por trabajar el domingo" u="1"/>
        <s v="Hora meno " u="1"/>
        <s v="Capacitación 15c y 15 noté " u="1"/>
        <s v="No trabajo " u="1"/>
        <s v=" tienda cerrada " u="1"/>
        <s v="Tienda cerrada día festivo " u="1"/>
        <s v="Reducción horaria" u="1"/>
        <s v="Horas de reducción del gobierno y hora de capacitación día 27 de agosto 2025" u="1"/>
        <s v="Horas devolución del gobierno " u="1"/>
        <s v="Dia de compensatorio descanso " u="1"/>
        <s v="Días de descanso compensatorio " u="1"/>
        <s v="Por temas de tráfico se ingresa a turno de 9:30 am a las 10:00 am informe de novedad " u="1"/>
        <s v="Cambio de horario por ser lunes festivo horario dado por pdv ce Movistar suba alpaso " u="1"/>
        <s v="Día de compensatorio (descanso)" u="1"/>
        <s v="Se aplica este horario por ser día festivo 10am a 4pm como se aplica en los dominicales ya que así se maneja en ce Movistar suba alpaso " u="1"/>
        <s v="Día de compensatorio descanso " u="1"/>
        <s v="RUTA - TECNOFERIA" u="1"/>
        <s v="MARKETING - COMUNICACIONES CARIBE " u="1"/>
        <s v="Tecnoferia- ruta" u="1"/>
        <s v="RUTA- TORRE SIGMA " u="1"/>
        <s v="VIRTUALES- ADMINISTRATIVO " u="1"/>
        <s v="APOYO CLARO" u="1"/>
        <s v=" ALMUERZO-DESPLAZAMIENTO " u="1"/>
        <s v="ALMUERZO- DESPLAZAMIENTO " u="1"/>
        <s v="RUTA-REUNION SIGMA-ALMUERZO-DESPLAZAMIENTO" u="1"/>
        <s v="DESCANSO FESTIVO " u="1"/>
        <s v="RUTA-ALMUERZO-DESPLAZAMIENTO " u="1"/>
        <s v="RUTA- ADMINISTRATIVO " u="1"/>
        <s v="Cierre close" u="1"/>
        <s v="Capacitación _x000a_Series REDMI 15  5g y REDMI 15 c 5g" u="1"/>
        <s v="Dia de descanso_x000a_" u="1"/>
        <s v="Cerrada" u="1"/>
        <s v="Elaboración presentación work shop Bogotá ppt" u="1"/>
        <s v="Work shop Bogotá " u="1"/>
        <s v="Work shop" u="1"/>
        <s v="Descanso domingo" u="1"/>
        <s v="Permiso para estudiar " u="1"/>
        <s v="Festivo no laborado " u="1"/>
        <s v="Dejo solicitud de apertura a las 10 por capacitación de la serie 15 " u="1"/>
        <s v="Dejo solicitud de cierre de rms por orden de la supervisora Natalia " u="1"/>
        <s v="Día linre " u="1"/>
        <s v="Dejo solicitud de día de compensatorio " u="1"/>
        <s v="Dejo solicitud de apertura en rms a las 9;18 por fuertes lluvias " u="1"/>
        <s v="Dejo solicitud de apertura por hora de reducción " u="1"/>
        <s v="Dejo solicitud de permiso con autorización por jefe Noel por cuestiones médicas " u="1"/>
        <s v="Domingo no laboramos " u="1"/>
        <s v="Desplazamientos cali Palmira " u="1"/>
        <s v="Cobrimiento evento b2b" u="1"/>
        <s v="Organizar merchan y entrega en pos" u="1"/>
        <s v="Dominical." u="1"/>
        <s v="Día festivo la tienda no abre " u="1"/>
        <s v="Hora de redu" u="1"/>
        <s v="DESPLAZAMIENTOS _x000a_ALMUERZO" u="1"/>
        <s v="INFORME SESION CLARO_x000a_TRAINING REPORT_x000a_DESPLAZAMIENTOS _x000a_ALMUERZO " u="1"/>
        <s v="DESPLAZAMIENTOS _x000a_ALMUERZO _x000a_ADMINISTRATIVO " u="1"/>
        <s v="APOYO TECNOFERIA" u="1"/>
        <s v="DESPLAZAMIENTOS _x000a_ALMUERZO_x000a_GRABACIÓN SIGMA" u="1"/>
        <s v="TRAINING REPORT _x000a_DESPLAZAMIENTOS _x000a_ALMUERZO_x000a_SIGMA" u="1"/>
        <s v="DIA DE LA FAMILIA" u="1"/>
        <s v="APOYO BAVARIA" u="1"/>
        <s v="DESPLAZAMIENTOS _x000a_ALMUERZO _x000a_TRAINING REPORT_x000a_APOYO VISITA" u="1"/>
        <s v="ALINEACIÓN B2B PLAZA CLARO _x000a_DESPLAZAMIENTOS _x000a_ALMUERZO _x000a_MEETING TRAINING " u="1"/>
        <s v="Dominfo" u="1"/>
        <s v="No aparecen asignados mis PDV " u="1"/>
        <s v="Los puntos de ventas no me han sido asignados" u="1"/>
        <s v="No tengo pdv asignado" u="1"/>
        <s v="Llegada tarde por Trancon " u="1"/>
        <s v="Horario de la tienda, hasta las 5:00 PM " u="1"/>
        <s v="Domingo de descanso " u="1"/>
        <s v="Día de descanso, por que el día que iba a descansar no lo hice por qué me necesitaban en punto de venta " u="1"/>
        <s v="Capacitación redmi 15- 15c" u="1"/>
        <s v="Tiempo de reducción 4H " u="1"/>
        <s v="Tiempo de reducción 4H" u="1"/>
        <s v="Capacitación lanzamiento series 15 " u="1"/>
        <s v="Compensatotio" u="1"/>
        <s v="Compensando" u="1"/>
        <s v="Redmi 15 - Redmi15c" u="1"/>
        <s v="Cita " u="1"/>
        <s v="Cita médica revisión tratamiento odontología " u="1"/>
        <s v="Induccion " u="1"/>
        <s v="Lunes Festivo" u="1"/>
        <s v="Plataforma " u="1"/>
        <s v="Dia compensación " u="1"/>
        <s v="Capacitación Redmi 15, Redmi 15C" u="1"/>
        <s v="Compensación horas de ley " u="1"/>
        <s v="Capacitación traslado " u="1"/>
        <s v="Traslado pasto Ipiales / Ipiales pasto " u="1"/>
        <s v="Traslado pasto Ipiales/ Ipiales pasto " u="1"/>
        <s v="Traslado entre pdv." u="1"/>
        <s v="Administrativo horas de reducción " u="1"/>
        <s v="Traslado entre pdv y almuerzo " u="1"/>
        <s v="Se toma hora ley" u="1"/>
        <s v="Reporto día compensatorio " u="1"/>
        <s v="Reducción laboral de " u="1"/>
        <s v="Capacitación serie 15" u="1"/>
        <s v=" Día festivo " u="1"/>
        <s v="CAPACITACION" u="1"/>
        <s v="Arreglando ubicación de la app" u="1"/>
        <s v="Dia de descanso (Domingo)" u="1"/>
        <s v="Evento plaza claro " u="1"/>
        <s v="Descanso día festivo " u="1"/>
        <s v="_AUSENTISMO POR INCAPACIDAD " u="1"/>
        <s v="_DIA FESTIVO " u="1"/>
        <s v="_COMPENSATORIO " u="1"/>
        <s v="_DIA COMPENSATORIO " u="1"/>
        <s v="Calamida familiar " u="1"/>
        <s v="Entrenamiento de producto Serie Redmi 15 y Redmi 15C" u="1"/>
        <s v="Trabajo Administrativo (PPT Work Shop Bogotá) " u="1"/>
        <s v="Retorno del congreso de líderes." u="1"/>
        <s v="Congreso de líderes." u="1"/>
        <s v="Congreso de líderes " u="1"/>
        <s v="Festivo." u="1"/>
        <s v="Inconveniente RMS (Carga Fallida) por ingreso de IMEI no me dejó avanzar proceso de salida Check Out apesar de que se realizó muchos intentos." u="1"/>
        <s v="Horas compensatorio reforma laboral " u="1"/>
        <s v="Horas compensatoria por reforma laboral " u="1"/>
        <s v="Día de capacitación " u="1"/>
        <s v="Tienda cerrada, festivo " u="1"/>
        <s v="dia descanso" u="1"/>
        <s v="Reducción de horas, día sábado " u="1"/>
        <s v="Apoyo e-commerce GNP" u="1"/>
        <s v="Novedad " u="1"/>
        <s v="Error en marcacion " u="1"/>
        <s v="Horario por hora reducción laboral " u="1"/>
        <s v="Entrada 11:00_x000a_Salida 6:00_x000a_Dos horas reducción laboral " u="1"/>
        <s v="Reducción laboral 2 horas_x000a_Entrada 11:30 am _x000a_Salida 6:30 pm" u="1"/>
        <s v="Día libre compensatorio " u="1"/>
        <s v="Reducción laboral _x000a_Entrada 11:30pm_x000a_Salida 6:30pm" u="1"/>
        <s v="Reducción laboral _x000a_Entrada: 11:00 am_x000a_Salida: 06:00 pm" u="1"/>
        <s v="Reducción laboral 2 horas_x000a_De 10-12 am" u="1"/>
        <s v="Día libre, compensatorio." u="1"/>
        <s v="Reducción laboral _x000a_De 10 a 12" u="1"/>
        <s v="Refuerzo de serie note 14 y Xiaomi 14T " u="1"/>
        <s v="Hora de ley?" u="1"/>
        <s v="Manifestaciones portal Américas " u="1"/>
        <s v="Servicio de transporte demorado " u="1"/>
        <s v="Reducción de horas había manifestaciones " u="1"/>
        <s v="Hora de reducción gobierno " u="1"/>
        <s v="2 horas de ley + hora de almuerzo " u="1"/>
        <s v="Horario especial de tienda " u="1"/>
        <s v="Capacitaciones " u="1"/>
        <s v="Descanso por calamidad familiar " u="1"/>
        <s v="Hora de ley + media hora de capacitación pre turno día 11 agosto " u="1"/>
        <s v="PPT WORK shop " u="1"/>
        <s v="Desplazamiento a Bogotá " u="1"/>
        <s v="LEGALIZACIÓN VIATICOS " u="1"/>
        <s v="Feria de empleados CLARO" u="1"/>
        <s v="Torre Sigma" u="1"/>
        <s v="Hora Compensatoria " u="1"/>
        <s v="Cierre de tienda y compensación de horas del gobierno " u="1"/>
        <s v="Evento team comunicaciones " u="1"/>
        <s v="Fallo en la aplicación para hacer el ingreso " u="1"/>
        <s v="Hospitalización de mi hija " u="1"/>
        <s v="Cierre de tienda por festivo " u="1"/>
        <s v="Cierre de tienda día festivo " u="1"/>
        <s v="Dos horas por reducción laboral " u="1"/>
        <s v="Dos horas laborales " u="1"/>
        <s v="Domingo, no laborado " u="1"/>
        <s v="Reducción de dos horas laborales " u="1"/>
        <s v="Dos horas de recorte laboral " u="1"/>
        <s v="Apoyo Tecnoferia plaza Claro " u="1"/>
        <s v="Asistencia a Tecnoferia en plaza claro " u="1"/>
        <s v="Apoyo Tecnoferia en Plaza Claro " u="1"/>
        <s v="Asistencia Tecnoferia Claro." u="1"/>
        <s v="Asistencia a la tecno feria de claro." u="1"/>
        <s v="Día lunes Festivo " u="1"/>
        <s v="Capacitación en torre Sigma " u="1"/>
        <s v="Apertura tienda " u="1"/>
        <s v="Apertura de la tienda " u="1"/>
        <s v="1 hora de ley 1 hora cita médica " u="1"/>
        <s v="Descanso semanal " u="1"/>
        <s v="La hora de gobierno." u="1"/>
        <s v="CAV estacion, Alkosto Norte, traslados " u="1"/>
        <s v="Traslados en zona Sur, almuerzo " u="1"/>
        <s v="RMS, planer, foco, reunión formación " u="1"/>
        <s v="Apoyo comercial CE Centro" u="1"/>
        <s v="Almuerzo, traslado " u="1"/>
        <s v="RMS, foco, planer, almuerzo y traslados " u="1"/>
        <s v="Proyecto speech venta premium " u="1"/>
        <s v="Traslados zona Sur y almuerzo " u="1"/>
        <s v="Almuerzo y traslado" u="1"/>
        <s v="Foco, RMS, planer " u="1"/>
        <s v="Apoyo Éxito San Fernando " u="1"/>
        <s v="Almuerzo y tralados " u="1"/>
        <s v="Almuerzo y tralados" u="1"/>
        <s v="RMS, foco, planer " u="1"/>
        <s v="Apoyo Alkosto Norte " u="1"/>
        <s v="Apoyo falabella WTC " u="1"/>
        <s v="Calamidad doméstica" u="1"/>
        <s v="Comprnsatorio" u="1"/>
        <s v="Vacaciones confirmadas gracias " u="1"/>
        <s v="Permiso de 1 hora de reducción laboral pendiente " u="1"/>
        <s v="Solicitud de permiso " u="1"/>
        <s v="Permiso para eps" u="1"/>
        <s v="En la clínica por accidente de tránsito " u="1"/>
        <s v="En clínica por accidente de tránsito " u="1"/>
        <s v="Atención medica por accidente " u="1"/>
        <s v="Preparación de usuario " u="1"/>
        <s v="Recepción de usuario" u="1"/>
        <s v="Día de descanso por festivo " u="1"/>
        <s v="Compensatorio ( lunes a viernes horas de reducción)" u="1"/>
        <s v="Compensatorio y de lunes a jueves 1 hora menos." u="1"/>
        <s v="S" u="1"/>
        <s v="Hora laboral " u="1"/>
        <s v="Hore de Reducción " u="1"/>
        <s v="Día domingo laborado" u="1"/>
        <s v="El dia descanso " u="1"/>
        <s v="Festivo laborado " u="1"/>
        <s v="Domingo laborado" u="1"/>
        <s v="De descanso " u="1"/>
        <s v="Día hora domingo laborado " u="1"/>
        <s v="Horaria reducción " u="1"/>
        <s v="Compensatorio  semanal" u="1"/>
        <s v="Reducción  horaria jornada laboral " u="1"/>
        <s v="Reducción jornada  laboral " u="1"/>
        <s v="Reducción  horaria  jornada laboral " u="1"/>
        <s v="Día compensativo " u="1"/>
        <s v="Licencia de funeral " u="1"/>
        <s v="Licencia de funeral" u="1"/>
        <s v="Licencia funeral " u="1"/>
        <s v="Licencia funeral" u="1"/>
        <s v="Domical" u="1"/>
        <s v="Festivo, descanso " u="1"/>
        <s v="Capacitación redmi 15-15c" u="1"/>
        <s v="Hora de Ley _x000a_Reducción " u="1"/>
        <s v="Hora de Ley reducción." u="1"/>
        <s v="Dominical Rest" u="1"/>
        <s v="1 hora de Ley _x000a_Reducción Laboral " u="1"/>
        <s v="2 Horas de ley _x000a_Reducción Laboral" u="1"/>
        <s v="2 Horas de Ley y 1 Hora de Almuerzo. " u="1"/>
        <s v="Dominical Rest." u="1"/>
        <s v="Capacitación. " u="1"/>
        <s v="Asunto personal" u="1"/>
        <s v="Punto de venta no abre" u="1"/>
        <s v="Salida por evento de fuerza mayor " u="1"/>
        <s v="Reducción jornada" u="1"/>
        <s v="Compensatorio festivo " u="1"/>
        <s v="Permiso por asunto personal urgente " u="1"/>
        <s v="Reducción horario" u="1"/>
        <s v="Compensatorio festivo" u="1"/>
        <s v="Día Descanso compensatorio " u="1"/>
        <s v="Capacitación de Redmi 15 5G y Redmi 15C 5G" u="1"/>
        <s v="Horario de Cav " u="1"/>
        <s v="Reducción laboral hora de ley" u="1"/>
        <s v="Descánso" u="1"/>
        <s v="Reduccion de la hora laboral " u="1"/>
        <s v="Reducción laboral hora " u="1"/>
        <s v="Reducción laboral Entrada a las 11 AM de el Martes 12 de Agosto" u="1"/>
        <s v="Cierre Punto de Venta " u="1"/>
        <s v="Descanso Por Cierre de PDV" u="1"/>
        <s v="Se Cierra aplicación por Cierre de PDV" u="1"/>
        <s v="Reforma laboral " u="1"/>
        <s v="Modificación horario del gobierno " u="1"/>
        <s v="Horario por nueva reforma laboral " u="1"/>
        <s v="Ajuste de hora laboral " u="1"/>
        <s v="Horas " u="1"/>
        <s v="Capacitación todo el día " u="1"/>
        <s v="Inducción capacitación toda la. Jornada laboral " u="1"/>
        <s v="Reducción de la hora laboral" u="1"/>
        <s v="Batalla de boyaca" u="1"/>
        <s v="RMS no me permitió acceso de ingreso" u="1"/>
        <s v="Entrega bonos " u="1"/>
        <s v="Work plan " u="1"/>
        <s v="Bodega Spring watch 2 " u="1"/>
        <s v="Entrevistas " u="1"/>
        <s v="Horas administrativas " u="1"/>
        <s v="Día de compesatorio " u="1"/>
        <s v="Dos horas de reducción " u="1"/>
        <s v="Dos hora de reducción " u="1"/>
        <s v="Aplicación reducción laboral " u="1"/>
        <s v="Festivo CAV Palmira no labora " u="1"/>
        <s v=" " u="1"/>
        <s v="VISITA EN BOGOTÁ " u="1"/>
        <s v="1 HORA ALMUERZO_x000a_1 HORA _x000a_DESPLAZAMIENTO_x000a_7 HORAS ADMINISTRATIVO " u="1"/>
        <s v="2.5 HORAS SESIÓN VIRTUAL _x000a_2.5 HORAS DESPLAZAMIENTOS _x000a_1 HORA ALMUERZO " u="1"/>
        <s v="1 HORA ALMUERZO _x000a_2.5 HORAS DESPLAZAMIENTOS " u="1"/>
        <s v="1 HORA ALMUERZO_x000a_1 HORA REUNIÓN _x000a_4 HORAS ADMINISTRATIVO _x000a_2 HORAS DESPLAZAMIENTOS " u="1"/>
        <s v="APOYO COMERCIAL _x000a_1 HORA DE ALMUERZO " u="1"/>
        <s v="FERIADO" u="1"/>
        <s v="RUTA O PROYECTO _x000a_HORAS DE LEY" u="1"/>
        <s v="RUTA O PROYECTO _x000a_HORA DE LEY " u="1"/>
        <s v="DIA FERIADO " u="1"/>
        <s v="Horario oficina cav cali sur " u="1"/>
        <s v="Hola de ley" u="1"/>
        <s v="Horario cav 10 00 a 18 00 " u="1"/>
        <s v=" Hora de ley" u="1"/>
        <s v="Compensatorio dominical laborado " u="1"/>
        <s v="AJUSTE DE HORA POR MANIFESTACIÓN EN PEREIRA " u="1"/>
        <s v="DIS DE DESCANSO " u="1"/>
        <s v="Capacitación, inducción." u="1"/>
        <s v="Visita pdv" u="1"/>
        <s v="Permiso familiar por sepelio " u="1"/>
        <s v="Dos horas de gobierno y una de almuerzo " u="1"/>
        <s v="Horario normal " u="1"/>
        <s v=" 1 hora de Reducción laboral " u="1"/>
        <s v="Compensatorio domingo laboradoA" u="1"/>
        <s v="1 Reducción Laboral " u="1"/>
        <s v="Reducción de horas. " u="1"/>
        <s v="Cambio de horario" u="1"/>
        <s v="Día festivo (modificación horario)" u="1"/>
        <s v="Reorganización horario." u="1"/>
        <s v="Reducción de horas (cambio de horario)" u="1"/>
        <s v="Reducción laboral (corrección horarios)" u="1"/>
        <s v="Modificación horario" u="1"/>
        <s v="Capacitación - reducción laboral" u="1"/>
        <s v="Capacitación torre sigma" u="1"/>
        <s v="Recorte de horas" u="1"/>
        <s v="Permiso de 9am-1pm por capacitación de RMS." u="1"/>
        <s v="Traslado de material Call Center " u="1"/>
        <s v="Diá de la Familia " u="1"/>
        <s v="Comprny" u="1"/>
        <s v="Capacitación lanzamiento de Redmi 15 y Redmi 15c" u="1"/>
        <s v="Dia festivo de descanso" u="1"/>
        <s v="Dia libre de descanso" u="1"/>
        <s v="Reunión con el jefe regional de Carolina de claro con promotores de marcas en Cav Centro Armenia " u="1"/>
        <s v="Día festivo, día libre" u="1"/>
        <s v="Capacitación virtual serie note 14 " u="1"/>
        <s v="Reducción de horas ordenada por el gobierno " u="1"/>
        <s v="Reducción ordenada por el gobierno " u="1"/>
        <s v="Horas de educación del gobierno " u="1"/>
        <s v="Capacitación Redmi 15c y note 15 5g" u="1"/>
        <s v="Tienda cerrada hora gobierno " u="1"/>
        <s v="Día festivo tienda cerrada " u="1"/>
        <s v="Capacitación virtual series 15 " u="1"/>
        <s v="Hora reducida" u="1"/>
        <s v="Cierre congreso lideres " u="1"/>
        <s v="Congreso lideres" u="1"/>
        <s v="Día administrativo." u="1"/>
        <s v="Descansó." u="1"/>
        <s v="Horario de tienda 11 am a 7pm" u="1"/>
        <s v="Horario de tienda 8 a 4 " u="1"/>
        <s v="Día feriado , descanso" u="1"/>
        <s v="Salida temprano por evento " u="1"/>
        <s v="Evento de claro " u="1"/>
        <s v="Desplazamiento  " u="1"/>
        <s v="Reducción de la movilidad en la via" u="1"/>
        <s v="Festivo tienda cerrada " u="1"/>
        <s v="Evento de claro Dominion " u="1"/>
        <s v="Cumplimiento Gnp" u="1"/>
        <s v="Feria de empleados claro " u="1"/>
        <s v="Día de descanso compensación" u="1"/>
        <s v="Capacitación presencial en sigma " u="1"/>
        <s v="Días compensatorios " u="1"/>
        <s v="Labor administrativa y reducción laboral " u="1"/>
        <s v="Ruta en gran Colombia " u="1"/>
        <s v="Día de Familia" u="1"/>
        <s v="Diligencia personal " u="1"/>
        <s v="  Evento. Tabasco claro , hora de inicio 6 am  a. 3pm , " u="1"/>
        <s v="Domingo compensatorio, tienda no abre " u="1"/>
        <s v="Hora menos legal de gobierno " u="1"/>
        <s v="Dia compensatorio, lunes festivo, tienda no abre." u="1"/>
        <s v="Horas menos legal del gobierno " u="1"/>
        <s v="Domingo compensatorio, tienda no habre" u="1"/>
        <s v="Festivo compensatorio, tinda  no habre " u="1"/>
        <s v=" Domingo descansado, tienda no abre " u="1"/>
        <s v="Reunión con jefe " u="1"/>
        <s v="Problemas de transporte " u="1"/>
        <s v="Motivo, cita medica" u="1"/>
        <s v="Capacitación con el formador " u="1"/>
        <s v="Horas de ley pendientes" u="1"/>
        <s v="Imprevisto vehículo movilidad" u="1"/>
        <s v="Capacitación lanzamiento Redmi 15" u="1"/>
        <s v="Apoyo B2B oficinas Movistar, retraso en ruta por lluvias en movilidad e implementación es WOM" u="1"/>
        <s v="Acompañamiento oficinas movistar" u="1"/>
        <s v="Correria" u="1"/>
        <s v="Cierre en el punto de venta " u="1"/>
        <s v="Horas de ley , almuerzo " u="1"/>
        <s v="reducción 2 horas laborales " u="1"/>
        <s v="una hora de reducción laboral " u="1"/>
        <s v="una hora de reducción " u="1"/>
        <s v="una hora de " u="1"/>
        <s v="reducción 1 hora laboral " u="1"/>
        <s v="Una hora Petro y una almuerzo " u="1"/>
        <s v="1 hora Petro " u="1"/>
        <s v="2 horas Petro y 1 hora de almuerzo " u="1"/>
        <s v="Una hora Petro y 1 hora almuerzo " u="1"/>
        <s v="(1) hora Petro " u="1"/>
        <s v="(2) hora Petro y (1) hora de almuerzo " u="1"/>
        <s v="(1) hora Petro y (1) hora de almuerzo " u="1"/>
        <s v="(2) hora Petro (1) hora almuerzo " u="1"/>
        <s v="(1) hora Petro (1) hora almuerzo " u="1"/>
        <s v="Día descanzo" u="1"/>
        <s v="Citas médicas y examen médico " u="1"/>
        <s v="Reducción _x000a_Apoyo " u="1"/>
        <s v="Virtuales _x000a_Administrativo _x000a_Reunión Training _x000a_Informe periferias" u="1"/>
        <s v="Desplazamiento  viaje cartagena _x000a_Alm_x000a_" u="1"/>
        <s v="Desplazamiento _x000a_Almuerzo _x000a_Administrativo " u="1"/>
        <s v="Reducción Laboral _x000a_Apoyo comercial " u="1"/>
        <s v="Día feriado " u="1"/>
        <s v="Administrativo _x000a_Reunión Training _x000a_Planner" u="1"/>
        <s v="Apoyo_x000a_Reducción Laboral " u="1"/>
        <s v="Virtuales _x000a_Administrativo _x000a_Reunión Training " u="1"/>
        <s v="Apoyo falabella " u="1"/>
        <s v="Reducción laboral_x000a_Proyecto - Ruta" u="1"/>
        <s v="No sé abre la tienda " u="1"/>
        <s v="Media hora de reducción " u="1"/>
        <s v="Día compensarlo " u="1"/>
        <s v="Reducción labor" u="1"/>
        <s v="Problemas con ingreso en RMS" u="1"/>
        <s v="Día festivo (7 Agosto)" u="1"/>
        <s v="Gobierno horas" u="1"/>
        <s v=" Capacitación de la serie redmi 15 5g y 15C 5g" u="1"/>
        <s v="CAPACITACIÓN REDMI 15 " u="1"/>
        <s v="FESTIVO, batalla de boyaca " u="1"/>
        <s v="Fes" u="1"/>
        <s v="Administrativo, horas Petro " u="1"/>
        <s v="Almuerzo, traslado entre puntos" u="1"/>
        <s v="Reducción laboral_x000a_Legalización viáticos_x000a_Compensación horas" u="1"/>
        <s v="Apoyo feria Movistar _x000a_Almuerzo " u="1"/>
        <s v="Desplazamiento_x000a_Almuerzo_x000a_Shopping" u="1"/>
        <s v="Desplazamiento Girardot - Fusagasugá _x000a_Almuerzo" u="1"/>
        <s v="Desplazamiento_x000a_Almuerzo_x000a_Reunión" u="1"/>
        <s v="Apoyo evento Pádel_x000a_" u="1"/>
        <s v="Planeación Viaje Girardot - Fusagasugá_x000a_Desplazamiento_x000a_Almuerzo" u="1"/>
        <s v="Shopping _x000a_Desplazamiento_x000a_Almuerzo" u="1"/>
        <s v="Apoyo IR" u="1"/>
        <s v="Shopping de precios _x000a_" u="1"/>
        <s v="Shopping_x000a_Reunión_x000a_Administrativo" u="1"/>
        <s v="Apoyo comercial Éxito Bosa _x000a_Reducción laboral " u="1"/>
        <s v="Apoyo comercial Falabella Centro Mayor_x000a_Almuerzo" u="1"/>
        <s v="Gira de reducción " u="1"/>
        <s v="_x000a_Administrativo 8 am 1 pm_x000a_Horas de reducción " u="1"/>
        <s v="Dia administrativo horas de reducción " u="1"/>
        <s v=" compensAtorio" u="1"/>
        <s v="Recogida material en bodega Sprin " u="1"/>
        <s v="Administrativo,horas reducción " u="1"/>
        <s v="Error de la aplicación " u="1"/>
        <s v="Día compensatorios " u="1"/>
        <s v="Tienda ciera" u="1"/>
        <s v="Feriado tienda no abre" u="1"/>
        <s v="Feriado tienda no abre " u="1"/>
        <s v="Capacitación alkomprar y seguimiento zona " u="1"/>
        <s v="Compensatorio por dominical laborado " u="1"/>
        <s v="Día administrativo y reducción laboral" u="1"/>
        <s v="Reunión con la zona y compartir el MS " u="1"/>
        <s v="Envío target y seguimiento mes de agosto y hora de almuerzo " u="1"/>
        <s v="Se baja información al equipo y se deja drive actualizado " u="1"/>
        <s v="Día horas de Gobierno " u="1"/>
        <s v="Día Fes" u="1"/>
        <s v="Lunes festivo laborado " u="1"/>
        <s v="Entrenamiento Redmi 15 y Redmi 15C " u="1"/>
        <s v="Administrativo (informe del encuentro de líderes) " u="1"/>
        <s v="Work shop Bogotá (oficina principal)" u="1"/>
        <s v="Work shop Bogotá (oficina principa) " u="1"/>
        <s v="Work shop (Bogotá) oficina principal " u="1"/>
        <s v="Hora petro hora de almuerzo " u="1"/>
        <s v="Hora petro una hora almuerzo " u="1"/>
        <s v="Una hora petro una hora almuerzo " u="1"/>
        <s v="2 horas petro 1 hora almuerzo " u="1"/>
        <s v="1 hora de petro 1 hora de almuerzo " u="1"/>
        <s v="1 hora petro 1 hora de almuerzo " u="1"/>
        <s v="1 hora petro 1 hora de  almuerzo " u="1"/>
        <s v="1 hora petro" u="1"/>
        <s v="Horas de reducción y examen médico " u="1"/>
        <s v="Compensatorio (cumpleaños)" u="1"/>
        <s v="Error d aplicación " u="1"/>
        <s v="Error aplicación " u="1"/>
        <s v="De ley " u="1"/>
        <s v="Gompensatorio" u="1"/>
        <s v="Horas reduccion " u="1"/>
        <s v="Centro mayor recogida de material" u="1"/>
        <s v="Día administrativo con reducción laboral " u="1"/>
        <s v="Inducción día 2 " u="1"/>
        <s v="Compensantorio " u="1"/>
        <s v="Dos horas de reducción laboral y una hora de devolución por capacitación Xiaomi 15." u="1"/>
        <s v="Dos horas de reducción jornada laboral, una hora de reducción por reunión de Xiaomi 15 y una hora de almuerzo." u="1"/>
        <s v="Descanso día festivo." u="1"/>
        <s v="4 horas de ley _x000a_1 almuerzo " u="1"/>
        <s v="1 hora de almuerzo _x000a_2 horas reunión con nuestra city Diana Montaño " u="1"/>
        <s v="Hora de almuerzo, una hora de traslados" u="1"/>
        <s v="Compensado domingo " u="1"/>
        <s v="2 horas de transporte Pasto e Ipiales _x000a_4  horas de ley " u="1"/>
        <s v="Horas de ley , hora de almuerzo " u="1"/>
        <s v="Día festivo, compensatorio " u="1"/>
        <s v="Tienda cerrada día compensatorio " u="1"/>
        <s v="  Permiso por día de la familia. " u="1"/>
        <s v="Tienda cerrada día compesatorio" u="1"/>
        <s v=" Día festivo tienda no abre _x000a_" u="1"/>
        <s v=" Día compensatorio tienda cerrada" u="1"/>
        <s v="REUNIÓN BODEGA _x000a_ALMUERZO _x000a_DESPLAZAMIENTOS " u="1"/>
        <s v="ALMUERZO _x000a_BODEGA _x000a_DESPLAZAMIENTOS " u="1"/>
        <s v="ALMUERZO_x000a_DESPLAZAMIENTOS _x000a_CONCENTRACION TECNO FERIA" u="1"/>
        <s v="IR CENTRO_x000a_DESPLAZAMIENTOS _x000a_BODEGA " u="1"/>
        <s v="BODEGA_x000a_ALMUERZO _x000a_DESPLAZAMIENTOS " u="1"/>
        <s v="OFICINA _x000a_BODEGA_x000a_ALMUERZO _x000a_DESPLAZAMIENTOS " u="1"/>
        <s v="BODEGA" u="1"/>
        <s v="Referencias laboral " u="1"/>
        <s v="Horas de reduccion " u="1"/>
        <s v="Jueves festivo " u="1"/>
        <s v="Cierre del punto de venta 5;00pm." u="1"/>
        <s v="Capacitación y horas de reducción. " u="1"/>
        <s v="Cierre del Pdv 5:00pm." u="1"/>
        <s v="Cierre PDV 5:00pm." u="1"/>
        <s v="Cierre de punto 4:00pm." u="1"/>
        <s v="Cierre de punto de venta 5:00pm " u="1"/>
        <s v="Horas de reducción. " u="1"/>
        <s v="Cierre de punto de venta 5:00pm. " u="1"/>
        <s v="Día festivo descanso" u="1"/>
        <s v="Hora de.ley" u="1"/>
        <s v="A compensatorio " u="1"/>
        <s v="Hora establecida por el gobierno" u="1"/>
        <s v="Horario de gibierno" u="1"/>
        <s v="+ hora solicitud " u="1"/>
        <s v="Redu" u="1"/>
        <s v="no tenia ingreso en exito itagui" u="1"/>
        <s v="Entrenamiento" u="1"/>
        <s v="Tareas administrativas " u="1"/>
        <s v="Desplazamiento más hora de almuerzo " u="1"/>
        <s v="Ingreso a bodega, desplazamiento y hora de almuerzo " u="1"/>
        <s v="Cubrimiento Feria empleados claro" u="1"/>
        <s v="Feria empleados claro " u="1"/>
        <s v="Redu laboral " u="1"/>
        <s v="Comoensatorio" u="1"/>
        <s v="Horario reduccion" u="1"/>
        <s v="Horario redu" u="1"/>
        <s v="Hora de reposición " u="1"/>
        <s v="Compensatorio de Dominical " u="1"/>
        <s v="Administrativo _x000a_Cargué de malla" u="1"/>
        <s v="Capacitación en hotel " u="1"/>
        <s v="Capacitación de Redmi 15c 4g y Redmi 15 4g" u="1"/>
        <s v="Creación de RMS " u="1"/>
        <s v="Capacitación, traslado " u="1"/>
        <s v="Apoyo toma B2B Movistar " u="1"/>
        <s v="Día administrativo capacitación Redmi 15 y 15C, seguimiento semanal mesas de exhibición zona" u="1"/>
        <s v="Día administrativo, elaboración PPT WORK SHOP" u="1"/>
        <s v="Día administrativo work shop " u="1"/>
        <s v="Día administrativo work shop" u="1"/>
        <s v="Una hora " u="1"/>
        <s v="Reducción. " u="1"/>
        <s v="Día libre, tienda cerrada " u="1"/>
        <s v="2 horas de reducción " u="1"/>
        <s v="Tratamiento Cita odontología _x000a_Vacunación " u="1"/>
        <s v="Cita vacunación " u="1"/>
        <s v="Entrega de material 14 T " u="1"/>
        <s v="Calamidad de salud " u="1"/>
        <s v="Cita odontología " u="1"/>
        <s v="Tráfico " u="1"/>
        <s v="Ptt work shop " u="1"/>
        <s v="WORKSHOP" u="1"/>
        <s v="WORKSHOP " u="1"/>
        <s v="Días compensatorio " u="1"/>
        <s v="Compenzatorio " u="1"/>
        <s v="Jornada con reducción laboral y ruta ejecutada de acuerdo a indicaciones del lider " u="1"/>
        <s v="Jornada de acuerdo al ajuste horario y asignación de ruta de acuerdo a instrucciones del jefe" u="1"/>
        <s v="Jornada con reducción laboral y se realiza ruta según asignación del lider. " u="1"/>
        <s v="Solicitud por reducción de jornada laboral " u="1"/>
        <s v="1 HORA DE ALMUERZO _x000a_2 HORAS DE DESPLAZAMIENTO _x000a_" u="1"/>
        <s v="Compensatorio domingo 24 de agosto" u="1"/>
        <s v="Compensatorio domingo 17" u="1"/>
        <s v="Compensatorio domingo 10 de agosto" u="1"/>
        <s v="Compensatorio domingo 3 de agosto" u="1"/>
        <s v="Incapacidad medica " u="1"/>
        <s v="Capacitación Redmi 15C y Redmi 15" u="1"/>
        <s v="Horas de referencia " u="1"/>
        <s v="Día festivo.ningun punto abre" u="1"/>
        <s v="Día festivo ningún punto abre " u="1"/>
        <s v="Horas compensatorio de reforma laboral " u="1"/>
        <s v="Hora compensatoria reforma laboral " u="1"/>
        <s v="Domingo, tienda cerrada " u="1"/>
        <s v="Entrenamiento REDMI 15 &amp; REDMI 15C" u="1"/>
        <s v="PPT e información para el Workshop " u="1"/>
        <s v="Redacción jornada laboral " u="1"/>
        <s v="Reducción de horario." u="1"/>
        <s v="Reducción de Horarios." u="1"/>
        <s v="2 horas de ley 10-2" u="1"/>
        <s v="2 horas de ley al ingreso 10-12" u="1"/>
        <s v="Día festivo no abren tiendas" u="1"/>
        <s v="Por ser Día festivo no abren la tienda " u="1"/>
        <s v="Recogida herramientas " u="1"/>
        <s v="Día de reducción " u="1"/>
        <s v="Horas de ley." u="1"/>
        <s v="Administrativo recogida material feria Morato " u="1"/>
        <s v="Reducción _x000a_" u="1"/>
        <s v="Capacitación redmi 15c" u="1"/>
        <s v="Reducción laborla" u="1"/>
        <s v="Entrenamiento virtual " u="1"/>
        <s v="Cierre de pos" u="1"/>
        <s v="Activación rms" u="1"/>
        <s v="Trabajo administrativo desde casa " u="1"/>
        <s v="-RUTA CC MAYORCA" u="1"/>
        <s v="-DESPLAZAMIENTO _x000a_-ALMUERZO _x000a_-CAPACITACION REDMI 15 CLARO PERIFERIAS _x000a_-INFORME " u="1"/>
        <s v="-ADMINISTRATIVO _x000a_-REDMI 15" u="1"/>
        <s v="-RUTA CE MAYORCA " u="1"/>
        <s v="-DESPLAZAMIENTO _x000a_-ALMUERZO _x000a_-TRAINING REPORT " u="1"/>
        <s v="-ADMINISTRATIVO _x000a_- RUTA SEGÚN INDICACIÓN " u="1"/>
        <s v="-RUTA ALKOMPRAR -KTRONIX" u="1"/>
        <s v="-DESPLAZAMIENTO _x000a_-ALMUERZO" u="1"/>
        <s v="-DESPLAZAMIENTO _x000a_-ALMUERZO _x000a_TRAINING REPORT_x000a_- PPT EXTERNOS CLARO" u="1"/>
        <s v="-RMS_x000a_-PLANNER _x000a_-LEGALIZACIÓN DE MERCHANDISING _x000a_-FOCO SEMANAL_x000a_-PRETURNOS CLARO" u="1"/>
        <s v="-DIA FESTIVO " u="1"/>
        <s v="-APOYO EXITO BELLO" u="1"/>
        <s v="-ALMUERZO _x000a_-DESPLAZAMIENTO " u="1"/>
        <s v="-DESPLAZAMIENTO " u="1"/>
        <s v="-REUNION TRAINING _x000a_-ADMINISTRATIVO _x000a_-RMS HORARIO _x000a_-PLANNER_x000a_-PUNTOS FOCO SEMANAL_x000a_-TRAINING REPORT " u="1"/>
        <s v="-FESTIVO " u="1"/>
        <s v="-PROYECTO Ó RUTA SEGÚN INSTRUCCIÓN " u="1"/>
        <s v="1 hora de reducción laboral " u="1"/>
        <s v="Labores Administrativas." u="1"/>
        <s v="Cambio de POS en RMS sin deslogueo." u="1"/>
        <s v="Día de compensatirio" u="1"/>
        <s v="Molestias en aplicativo " u="1"/>
        <s v="Permiso personal estudio " u="1"/>
        <s v="Horarios de reducción " u="1"/>
        <s v="DIA NO LABORAL " u="1"/>
        <s v="CAPACITACION VIRTUAL " u="1"/>
        <s v="Capacitación lanzamiento series 15" u="1"/>
        <s v="Tienda cerrada por festivo " u="1"/>
        <s v="Tienda cerrada por festivo" u="1"/>
        <s v="Falla plataforma " u="1"/>
        <s v="Cambio de ubicación RMS" u="1"/>
        <s v="Capacitación presencial torre sigma" u="1"/>
        <s v="Compensatorio festivo autorizado" u="1"/>
        <s v="2 horas de ley" u="1"/>
        <s v="Hora de almuerzo más reducción laboral" u="1"/>
        <s v="Reducción laboral más hora de almuerzo " u="1"/>
        <s v="Médico " u="1"/>
        <s v="Reducción laboral más hora de almuerzo" u="1"/>
        <s v="1  hora de reducción " u="1"/>
        <s v="Festival " u="1"/>
        <s v="Reunión torre Sigma " u="1"/>
        <s v="Horas de reduccion laboral " u="1"/>
        <s v="Hora de red" u="1"/>
        <s v="Dos horas capacitación referencias redmi 15 y 15C y una hora de ley " u="1"/>
        <s v="Compensatorio de domingo 17 " u="1"/>
        <s v="Hor" u="1"/>
        <s v="Festivo no laboral " u="1"/>
        <s v="Compensatorio de domingo 3 de agosto " u="1"/>
        <s v="Domingo no laboral" u="1"/>
        <s v="Horas de ley y transportes" u="1"/>
        <s v="Días administrativo " u="1"/>
        <s v="Horas de ley y traslados " u="1"/>
        <s v="Domingo trabajando " u="1"/>
        <s v="Ecografía de tejidos blandos " u="1"/>
        <s v="Programación de terapias físicas " u="1"/>
        <s v="Terapias hidráulicas " u="1"/>
        <s v="Cita medicina laboral" u="1"/>
        <s v="Terapias hidraulicas" u="1"/>
        <s v="Tienda  Cerrada " u="1"/>
        <s v="Tienda cerrada Festivo " u="1"/>
        <s v="Entrenamiento Redmi 15 y 15c" u="1"/>
        <s v="Elaboración de ppt work shop " u="1"/>
        <s v="Capacitación de Redmi 15 5G y Redmi 15C" u="1"/>
        <s v="30minu de reducción de hora de ley " u="1"/>
        <s v="30minu de reducción de ley " u="1"/>
        <s v="Reducción de hora de ley " u="1"/>
        <s v="30min de reducción " u="1"/>
        <s v="1 HR REDUCCIÓN" u="1"/>
        <s v="HR reducción" u="1"/>
        <s v="Desplazamiento _x000a_" u="1"/>
        <s v="Desplazamiento _x000a_Almuerzo" u="1"/>
        <s v="Recogida base bodega _x000a_" u="1"/>
        <s v="Almuerzo, desplazamiento, bodega " u="1"/>
        <s v="Desplazamiento_x000a_Almuerzo _x000a_CE medellín los molinos _x000a_Alkomprar los molinos medellín _x000a_Trámites y dirección a el aeropuerto " u="1"/>
        <s v="Desplazamiento, almuerzo, vista a puntos de venta _x000a_Exito fábricato _x000a_Movistar puerta del norte _x000a_Exito san Diego _x000a_Fallabella san Diego_x000a_Alkomprar san Diego " u="1"/>
        <s v="Desplazamiento, almuerzo, alkomprar la central, exito san Antonio " u="1"/>
        <s v="Desplazamiento _x000a_Almuerzo _x000a_Bodega " u="1"/>
        <s v="Hora de almuerzo y desplazamientos " u="1"/>
        <s v="Oficina_x000a_Bodega _x000a_Almuerzo _x000a_Entrega de vacuum Titan " u="1"/>
        <s v="Inducción de producto" u="1"/>
        <s v="Traslado entre puntos  Cali Popayan Popayán Cali" u="1"/>
        <s v="Traslado entre puntos vista Alkosto" u="1"/>
        <s v="Hora reducción petro " u="1"/>
        <s v="Reducción hora petro " u="1"/>
        <s v="Descuento de reducción laboral " u="1"/>
        <s v="Descuento hora de reducción laboral " u="1"/>
        <s v="1hora de ley " u="1"/>
        <s v="Hora de reducción del gobierno" u="1"/>
        <s v="Reducción de hora del gobierno " u="1"/>
        <s v="Laborando en tienda " u="1"/>
        <s v="Ausencia por fractura " u="1"/>
        <s v="Ausencia por fractura, pdte soportes " u="1"/>
        <s v="Permiso por trancón " u="1"/>
        <s v="Formación virtual de 8 a 11_x000a__x000a_1 hora de almuerzo _x000a_2 horas de desplazamiento " u="1"/>
        <s v="Apoyo comercial _x000a_" u="1"/>
        <s v="1 hora de almuerzo _x000a_Administrativo de 1 a 7 " u="1"/>
        <s v="(Compensatorio)" u="1"/>
        <s v="Capacitación en casa" u="1"/>
        <s v="Compensatorio domingo 24" u="1"/>
        <s v="Compensatorio domingo 10" u="1"/>
        <s v="Compensatorio domingo 3 " u="1"/>
        <s v="Compensatorio domingo 3" u="1"/>
        <s v="Ahora del gobierno " u="1"/>
        <s v="Cierre de tienda horario 8Am - 4Pm " u="1"/>
        <s v="Hora de reducción laboral. " u="1"/>
        <s v="Cierre de tienda horario 8Am a 4Pm" u="1"/>
        <s v="Hora de reducción laboral. Horario 12Pm a 7Pm " u="1"/>
        <s v="Cierre de tienda horario 10Am a 5Pm " u="1"/>
        <s v="Compensación del domingo 10 de agosto laborado" u="1"/>
        <s v="Ajuste por apertura de PDV " u="1"/>
        <s v="Ajuste por reducción laboral 1hora " u="1"/>
        <s v="Ajuste por 1 hora de reducción laboral " u="1"/>
        <s v="Salida temprana por reducción laboral " u="1"/>
        <s v="Ajuste por modalidad y fallas en el transporte público " u="1"/>
        <s v="Ajuste por apertura en PDV " u="1"/>
        <s v="Ajuste por movilidad reducida en transporte público " u="1"/>
        <s v="Ajuste por 2 horas .. reunión mensual del distribuidor gedima " u="1"/>
        <s v="Ajuste de 1 hora reducción por reducción laboral " u="1"/>
        <s v="Salida temprano por reducción laboral (1hora)" u="1"/>
        <s v="Entrada 1 hora después por hora de gobierno " u="1"/>
        <s v="Día " u="1"/>
        <s v="Salida temprana por reducción de 1 hora de gobierno " u="1"/>
        <s v="Apertura de almacen  10 am y cierran a las 18 " u="1"/>
        <s v="Hora Petro (hora de ley " u="1"/>
        <s v="Permiso día no remunerado " u="1"/>
        <s v="Permiso ( día no remunerado)" u="1"/>
        <s v="Permiso no remunerado " u="1"/>
        <s v="Día no remunerado " u="1"/>
        <s v="Apertura de tienda 10 am y salida 6 pm domingo laborado " u="1"/>
        <s v="Compensatorio ( descanso )" u="1"/>
        <s v="Domingo laborado apertura tienda " u="1"/>
        <s v="Hora de ley (hora de petro )" u="1"/>
        <s v="Jueves laborado festivo apertura cav norte " u="1"/>
        <s v="Día domingo laboradoo apertura de tienda claro " u="1"/>
        <s v="Hora de ley. ( Petro )" u="1"/>
        <s v="Día reducción laboral " u="1"/>
        <s v="Recuccion laboral " u="1"/>
        <s v="Descansa día libre" u="1"/>
        <s v="Compensatorio _x000a__x000a_Evento familiar " u="1"/>
        <s v="Capacitación de Redmi 15 y Redmi 15C" u="1"/>
        <s v="Incapacidad por enfermedad (2 días, desde el 11 hasta el 12 de agosto)" u="1"/>
        <s v="Lunes festivo (no laboro)" u="1"/>
        <s v="Capacitación en cali (incluye desplazamiento)" u="1"/>
        <s v="Dominical (no laboró)" u="1"/>
        <s v="Hora pendiente por pagar" u="1"/>
        <s v="Dominical (no laboró) " u="1"/>
        <s v="Festivo (batalla de boyaca) no laboró " u="1"/>
        <s v="_x000a_1 HORA DE HORARIO EXTENDIDO CE MOVISTAR SOACHA ._x000a_HORARIO EXTENDIDO DE 06:30 PM A 07:30 PM ." u="1"/>
        <s v="Falla de RMS NO INGRESABA A RMS PRESENTABA FALLA AL INGRESAR._x000a_FALLA PRESENTADA DE 09:30 AM A 11:37 AM ._x000a__x000a_1 HORA DE HORARIO EXTENDIDO CE MOVISTAR SOACHA ._x000a_HORARIO EXTENDIDO DE 06:30 PM A 07:30 PM ." u="1"/>
        <s v="Reducción de 2 horas laboral " u="1"/>
        <s v="Vacaciones Anuales 8 al 16 Agosto" u="1"/>
        <s v=" Compensatorio " u="1"/>
        <s v="Solicitud " u="1"/>
        <s v="Horario" u="1"/>
        <s v=" Problemas en la instalación de la APK " u="1"/>
        <s v="Descanso 😴" u="1"/>
        <s v="1 hora de ley + 1 hora de almuerzo (llego almorzado)" u="1"/>
        <s v="Capacitación Redmi 15 5G y Redmi 15C 5G" u="1"/>
        <s v="Presente problemas con la aplicación para tomar la foto de ingreso " u="1"/>
        <s v="Tienda cerrada por reducción de horas laborales" u="1"/>
        <s v="Día festivo, tienda cerrada " u="1"/>
        <s v="Administrativo _x000a_" u="1"/>
        <s v="Administrativo _x000a_Almuerzo _x000a_Desplazamiento " u="1"/>
        <s v="Cita _x000a_Almuerzo _x000a_Desplazamiento " u="1"/>
        <s v="_x000a_Almuerzo _x000a_Desplazamiento " u="1"/>
        <s v="Proyecto o apoyo _x000a_Almuerzo _x000a_Reducción laboral " u="1"/>
        <s v="Proyecto _x000a_Almuerzo _x000a_Reducción laboral " u="1"/>
        <s v="Apoyo falabella alegra_x000a_Almuerzo " u="1"/>
        <s v="Almuerzo _x000a_Proyecto_x000a_Reducción laboral " u="1"/>
        <s v="Apoyo comercial - Proyecto" u="1"/>
        <s v="Legalización viáticos Julio _x000a_Almuerzo _x000a_Desplazamiento " u="1"/>
        <s v="Desplazamiento entre ciudades _x000a_Almuerzo" u="1"/>
        <s v="Entrada a claro " u="1"/>
        <s v="Problema de transporte " u="1"/>
        <s v="Hor de ley" u="1"/>
        <s v="Permiso y hora de ley" u="1"/>
        <s v="Entrada claro" u="1"/>
        <s v="Error de marcación " u="1"/>
        <s v="Horas de ley (2) y hora de almuerzo " u="1"/>
        <s v="Hora de reducción hora de ley " u="1"/>
        <s v="2 Horas de reducción, 1hora almuerzo " u="1"/>
        <s v="1H de reducción " u="1"/>
        <s v="Problemas de ingreso " u="1"/>
        <s v="Problema de ingreso" u="1"/>
        <s v="Tienda cierr" u="1"/>
        <s v="Horas de " u="1"/>
        <s v="Reducción laboral y capacitación " u="1"/>
        <s v="Horario de especial de la tienda " u="1"/>
        <s v="Horario especial " u="1"/>
        <s v="Compensatorio de domingo " u="1"/>
        <s v="Se solicita cubrir la tienda de Palmetto plaza y el horario en dicha tienda es de 9:00 a 6:00" u="1"/>
        <s v="Trámite de documentos en migración para mi pareja, solicitud de PPT." u="1"/>
        <s v="Hora de ley para " u="1"/>
        <s v="Red" u="1"/>
        <s v="Capacitación -induccion " u="1"/>
        <s v="La aplicación no tomo el horario adecuado " u="1"/>
        <s v="Reunión Presencial " u="1"/>
        <s v="Reporto compensatorio" u="1"/>
        <s v="Reducciones laboral " u="1"/>
        <s v="Día libre día de descanso " u="1"/>
        <s v="Día, Festivo " u="1"/>
        <s v="Tienda cerrada - día festivo " u="1"/>
        <s v="Dia festivo, tienda cerrada" u="1"/>
        <s v="Día de compensatorio, " u="1"/>
        <s v="Hors gobierno" u="1"/>
        <s v="Informes " u="1"/>
        <s v="Trabajo casa" u="1"/>
        <s v="Administrativo _x000a_Virtual_x000a_Almuerzo " u="1"/>
        <s v="Virtual _x000a_Traslado " u="1"/>
        <s v="Visita Bogotá " u="1"/>
        <s v="Informes _x000a_" u="1"/>
        <s v="Administrativo _x000a_Virtual _x000a_Almuerzo " u="1"/>
        <s v="Virtual _x000a_Traslado _x000a_Almuerzo " u="1"/>
        <s v="Personal" u="1"/>
        <s v="Compensatorio," u="1"/>
        <s v="Reducción laboral hora pendiente lunes festivo ! " u="1"/>
        <s v="Elaboración de PPT Word shop Bogota " u="1"/>
        <s v="Work shop Bogota " u="1"/>
        <s v="Work shop Bogota" u="1"/>
        <s v="Activación Popayán Distribuidor Mayorista " u="1"/>
        <s v="Viaje a la Ciudad de Popayán " u="1"/>
        <s v="Día compensatorio festivo " u="1"/>
        <s v="Ajustes horas del gobierno " u="1"/>
        <s v="Ajustes horas de gobierno " u="1"/>
        <s v="Día festivo compensatorio " u="1"/>
        <s v="Horas de ley del gobierno " u="1"/>
        <s v=" Capacitación " u="1"/>
        <s v="Domingo laboral cierre de tienda " u="1"/>
        <s v="Domingo laboral" u="1"/>
        <s v="Capacitación de producto" u="1"/>
        <s v=" Hora petro" u="1"/>
        <s v="Tienda cerrada. " u="1"/>
        <s v="Día compensatorio Dominical " u="1"/>
        <s v="Día compensatorio (Festivo)" u="1"/>
        <s v="Día compensado Festivo " u="1"/>
        <s v="Compensatorio Dominical." u="1"/>
        <s v="Día festivo no abre tienda " u="1"/>
        <s v="2 horas petro" u="1"/>
        <s v="Día compensatorio entre semana " u="1"/>
        <s v="Hora extra " u="1"/>
        <s v="Visita CAV's Centro Mayor y Soacha Mercurio " u="1"/>
        <s v="Desplazamiento - almuerzo " u="1"/>
        <s v="Petro" u="1"/>
        <s v="Reducción de hora laboral y hora de almuerzo" u="1"/>
        <s v="Reducción 2 horas petro y hora de almuerzo" u="1"/>
        <s v="Reducción 2  petro y hora de almuerzo" u="1"/>
        <s v="Reducción horas laboral y almuerzo" u="1"/>
        <s v="Reducción hora laboral y almuerzo" u="1"/>
        <s v="Día Admi7" u="1"/>
        <s v="Falla aplicación RMS / PDV  inicio no aparece" u="1"/>
        <s v="Urgencia medica" u="1"/>
        <s v="No me deja cerrar la aplicación " u="1"/>
        <s v="Salida temprano por ingreso temprano" u="1"/>
        <s v="Día festivo tiendas cerradas " u="1"/>
        <s v="Ingreso a punto de venta a las 3" u="1"/>
        <s v="Virtuales _x000a_Almuerzo _x000a_Trasladon" u="1"/>
        <s v="1 Hora de ley / almuerzo " u="1"/>
        <s v="Cpmpensatorio" u="1"/>
        <s v="Hora ley/ almuerzo " u="1"/>
        <s v="Hora ley / almuerzo " u="1"/>
        <s v="2 Horas ley / almuerzo " u="1"/>
        <s v="C compensatorio" u="1"/>
        <s v="Conpensando " u="1"/>
        <s v=" Por enfermedad" u="1"/>
        <s v="Retraso por lluvia " u="1"/>
        <s v="Domingo día de relax " u="1"/>
        <s v="Reducción laboral !!" u="1"/>
        <s v="Reducción laboral !! " u="1"/>
        <s v="Reducción laboral!!" u="1"/>
        <s v="Reducción laboral!! " u="1"/>
        <s v="Compensatorio domingo laborado!!" u="1"/>
        <s v="Reducción laboral  !! " u="1"/>
        <s v="Compensatorio domingo laborado!! " u="1"/>
        <s v="Virtual_x000a_Traslado _x000a_Almuerzo " u="1"/>
        <s v="Domingos de descanso " u="1"/>
        <s v="Día de la famili" u="1"/>
        <s v="Tienda cerrada , descanso " u="1"/>
        <s v="Compensatorio, descanso " u="1"/>
        <s v="Tienda cerrada , festivo" u="1"/>
        <s v="Descanso, compensatorio " u="1"/>
        <s v="Descanso,compeñsatorio" u="1"/>
        <s v="Lactancia -reduccion " u="1"/>
        <s v="Lactancia " u="1"/>
        <s v="Lactancia reducción " u="1"/>
        <s v="Problemas de movilidad " u="1"/>
        <s v="Salida de tienda" u="1"/>
        <s v="Problemas para instalar RMS en dispositivo Apple" u="1"/>
        <s v="Reducción laboral.. " u="1"/>
        <s v="Horario cavs 8 a 4 pm festivos y domingos .." u="1"/>
        <s v="Reducción laboral.." u="1"/>
        <s v="Domingo. " u="1"/>
        <s v="Hora laboral legal " u="1"/>
        <s v="Mi RMS tuvo una falla durante el ingreso por lo cual lo informe a Andrés Peñuela " u="1"/>
        <s v="No tenía usuario " u="1"/>
        <s v="Recorte de jornada laboral " u="1"/>
        <s v="Día de descanso por dominical " u="1"/>
        <s v="HORS GOBIERNO " u="1"/>
        <s v="ADMINISTRATIVO _x000a_ALMUERZO _x000a_VIRTUAL " u="1"/>
        <s v="Proyecto o apoyo " u="1"/>
        <s v="Virtuales _x000a_Almuerzo_x000a_Traslado" u="1"/>
        <s v="Virtuales _x000a_Almuerzo_x000a_Traslado " u="1"/>
        <s v="Horas de desplazamientos y hora de almuerzo " u="1"/>
        <s v="Tienda abre" u="1"/>
        <s v="Día de y" u="1"/>
        <s v="Compensatorio 15 años hija " u="1"/>
        <s v="Reducción laboral de 4 hrs." u="1"/>
        <s v="Horario especial de punto de venta " u="1"/>
        <s v="Horario especial por cierre de punto de venta " u="1"/>
        <s v="Olvide el celular corporativo y tuve q esperar q me lo llevarán " u="1"/>
        <s v="Se me quedó el celular corporativo y tuve q esperar q me lo trajeran para loguearme" u="1"/>
        <s v="Entrega celular dotación " u="1"/>
        <s v="Desplazamiento, almuerzo y reducción laboral " u="1"/>
        <s v="Pago de spiff febrero, desplazamiento y almuerzo " u="1"/>
        <s v="Recoger bonos, desplazamiento y almuerzo " u="1"/>
        <s v="Capacitación Bodega Xiaomi " u="1"/>
        <s v="Diaa compensatorio " u="1"/>
        <s v="compensatorio dia" u="1"/>
        <s v="Una hora del gobierno " u="1"/>
        <s v="Excepción laboral por horas del gobierno." u="1"/>
        <s v="Capacitación de producto y habilidades blandas." u="1"/>
        <s v="Entrega de uniformes y capacitación." u="1"/>
        <s v="Calamidad por enfermedad." u="1"/>
        <s v="Hora Reducción laboral." u="1"/>
        <s v="Presente problemas con la aplicación de registro en RMS " u="1"/>
        <s v="Compensatorio por labor 6 de julio " u="1"/>
        <s v="Dedcanso programado" u="1"/>
        <s v="Horas de reduccion reprogramadas" u="1"/>
        <s v="Fia de descanso" u="1"/>
        <s v="Capacitación bodega Xiaomi" u="1"/>
        <s v="Horade gobierno " u="1"/>
        <s v="Compensatorio por el domingo laborado" u="1"/>
        <s v="Hora de ley asignada " u="1"/>
        <s v="Reunión del mes " u="1"/>
        <s v="Permiso de incapacidad, control prenatal " u="1"/>
        <s v="Tienda cerrada, dominical " u="1"/>
        <s v="Cambio de tienda" u="1"/>
        <s v="Finalizado evento fuerzas militares en Villa María Caldas" u="1"/>
        <s v="Eps" u="1"/>
        <s v="Menos una hora del gobierno descuento" u="1"/>
        <s v="Entrada 10 am menos las horas reducidas del gobierno " u="1"/>
        <s v="Hora descontada por el gobierno entrada 10 am " u="1"/>
        <s v="Incapacidad por cirugía " u="1"/>
        <s v="Domingo de descanso compensatorio " u="1"/>
        <s v="Novedad con RMS para abrir aplicación pero se estaba en tienda desde las 8:52 am " u="1"/>
        <s v="Entrada a las 10 menos 1 hora recortada del gobierno" u="1"/>
        <s v="Entrada a las 10 menos 1 hora reducida de labor" u="1"/>
        <s v="Día compensatorio no laboral , descanso " u="1"/>
        <s v="Me avisaron ingresar a una tienda diferente a la que ya estába programada para otra y por eso la entrada a las 10 am en el desplazamiento " u="1"/>
        <s v="Día no laboral de descanso compensatorio " u="1"/>
        <s v="Día compensatorio de descanso " u="1"/>
        <s v=" novedades para realizar ingreso en RMS" u="1"/>
        <s v="Día compensatorio domingo 29" u="1"/>
        <s v="2 horas petro más hora de almuerzo" u="1"/>
        <s v="2 horas petro más la hora de almuerzo" u="1"/>
        <s v="Día compensatorio de la semana" u="1"/>
        <s v="Reducción hora petro" u="1"/>
        <s v="1 hora de almuerzo, 1 hora de desplazamiento, 7 horas de proyecto comparativos." u="1"/>
        <s v="Proyecto comparativos" u="1"/>
        <s v="1 hora de almuerzo, 2 horas desplazamiento " u="1"/>
        <s v="2 horas de reducción laboral, apoyo comercial Exito Country " u="1"/>
        <s v="1 hora de almuerzo, 1 hora y 30 minutos de desplazamiento " u="1"/>
        <s v="Apoyo comercial, 2 horas de reducción laboral " u="1"/>
        <s v="Inducción corporativa " u="1"/>
        <s v="Entrega de Merchán " u="1"/>
        <s v="Desmontar muebles " u="1"/>
        <s v="Hora del gobierno y desmontar el wall " u="1"/>
        <s v="Reducción -lactancia " u="1"/>
        <s v="Reducción -lactancia" u="1"/>
        <s v="Reducción- lactancia " u="1"/>
        <s v="Lactancia -reduccion laboral" u="1"/>
        <s v="Lactancia- reducción laboral " u="1"/>
        <s v="Capacitación, evaluación " u="1"/>
        <s v="Reunión Carlos nuestro Bogotá " u="1"/>
        <s v="Adm" u="1"/>
        <s v="Administrativo competencia " u="1"/>
        <s v="Descuento de ley " u="1"/>
        <s v="Evento conexiones " u="1"/>
        <s v="Reunión zona centro " u="1"/>
        <s v="Evento Conexiones claro " u="1"/>
        <s v="Día descansando " u="1"/>
        <s v="Trabajando en casa " u="1"/>
        <s v="Reunión Bogotá " u="1"/>
        <s v="Hora reducción." u="1"/>
        <s v="admi" u="1"/>
        <s v="Capacitación Refurbi " u="1"/>
        <s v="Capacitación y traslados " u="1"/>
        <s v="Exámenes anuales y traslados " u="1"/>
        <s v="Capacitación pad 2" u="1"/>
        <s v="Cita médica Cali " u="1"/>
        <s v="Extención de horario " u="1"/>
        <s v="Capacitación credy Smart " u="1"/>
        <s v="Día compensatorio acumulado " u="1"/>
        <s v="Montaje Vive Claro_x000a_" u="1"/>
        <s v="Cita Prioritaria en la EPS , revisión de exámenes " u="1"/>
        <s v="Capacitación pay joy " u="1"/>
        <s v="Capacitación presencial crr 47 # 136 - 36" u="1"/>
        <s v="Horas reducción del gobierno " u="1"/>
        <s v="Horas reducción del gobierno y hora de almuerzo " u="1"/>
        <s v="El día de hoy creación RMS " u="1"/>
        <s v="CAPACITACIÓN- RUTA-ALMUERZO-DESPLAZAMIENTO " u="1"/>
        <s v="ALMUERZO - DESPLAZAMIENTO " u="1"/>
        <s v="CNC - CAPACITACIÓN PAD 2 - ALMUERZO - DESPLAZAMIENTO - RUTA" u="1"/>
        <s v="APOYO CLARO B2B" u="1"/>
        <s v="Descanzo " u="1"/>
        <s v="Capacitación presencial REDMI PAD 2 SERIES" u="1"/>
        <s v="Capacitación REDMI PAD 2" u="1"/>
        <s v="Error en marcación de rms" u="1"/>
        <s v="Capacitación note 14 tecphone virtual " u="1"/>
        <s v="Horq de reducción " u="1"/>
        <s v="Reunión city" u="1"/>
        <s v="Capacitación 14T pro" u="1"/>
        <s v="Medico" u="1"/>
        <s v="Consulta medica" u="1"/>
        <s v="Horas administrativa, supervisadas por sister mánager " u="1"/>
        <s v="Tienda cerrada cav centro B/quilla _x000a_" u="1"/>
        <s v="-" u="1"/>
        <s v="Dejo solicitud de entrada por reducción laboral " u="1"/>
        <s v="Dejo solicitud de entrada por hora de reducción laboral " u="1"/>
        <s v="Dejo solicitud de cierre de rms por hora de reducción laboral " u="1"/>
        <s v="Dejo solicitud de entrada de rms a las 10:01 ya que no me dejaba ingresar por temas de cuanta " u="1"/>
        <s v="Dejo solicitud de día libre  ya que el punto lo cerraron " u="1"/>
        <s v="Traslado ida y vuelta cuidad da Palmira" u="1"/>
        <s v="Traslado Cali a Palmira, Palmira a Cali" u="1"/>
        <s v="Administrativo dofa" u="1"/>
        <s v="Bogota " u="1"/>
        <s v="Bogota" u="1"/>
        <m u="1"/>
        <s v="Jornada laboral" u="1"/>
        <s v="Solicitud por calamidad" u="1"/>
        <s v="Ingreso falabella " u="1"/>
        <s v="Solicitud HE" u="1"/>
        <s v="Solicitud de incapacidad " u="1"/>
        <s v="Solicitud de descanso" u="1"/>
        <s v="Reducción de jornada laboral" u="1"/>
        <s v="Solicitud día compensatorio " u="1"/>
        <s v="Solicitud día de descanso" u="1"/>
        <s v="Horas extras" u="1"/>
        <s v="Induccion pad 2" u="1"/>
        <s v="Capacitación de pad 2 presencial " u="1"/>
        <s v="Hora de reducción de ley " u="1"/>
        <s v="Hora reducción por ley " u="1"/>
        <s v="Dos hora de reducción por ley" u="1"/>
        <s v="Día compe" u="1"/>
        <s v="Recorte de horas de reducción por ley " u="1"/>
        <s v="DESPLAZAMIENTOS _x000a_ALMUERZO_x000a_TRAINING 3" u="1"/>
        <s v="DESPLAZAMIENTOS _x000a_ALMUERZO_x000a_ASISTENCIA QUALA" u="1"/>
        <s v="INDUCCION PRESENCIAL " u="1"/>
        <s v="EVALUACION REGIONAL_x000a_DESPLAZAMIENTOS _x000a_ALMUERZO " u="1"/>
        <s v="CREACIÓN COMPARATIVOS_x000a_TRAINING REPORT_x000a_DESPLAZAMIENTOS _x000a_ALMUERZO" u="1"/>
        <s v="VIRTUAL EXITO FUSA_x000a_DESPLAZAMIENTOS _x000a_ALMUERZO " u="1"/>
        <s v="TRAINING REPORT_x000a_DESPLAZAMIENTOS _x000a_ALMUERZO " u="1"/>
        <s v="PRESENCIAL MAGISTRAL OM CARRIERS REDMI PAD 2 INFORMES " u="1"/>
        <s v="SESION PRESENCIAL REDMI PAD 2" u="1"/>
        <s v="Cierro en la tienda centro plaza" u="1"/>
        <s v="Permiso grado hijas " u="1"/>
        <s v="Día de eescan" u="1"/>
        <s v="Día de descans" u="1"/>
        <s v="Cierre de la tienda" u="1"/>
        <s v="No se labora " u="1"/>
        <s v="Reunión escolar " u="1"/>
        <s v="Socialización de la Evaluación " u="1"/>
        <s v="Incapacidad por molestia abdominal " u="1"/>
        <s v="CONVERSACIÓN DE LÍDERES " u="1"/>
        <s v="CONVENCIÓN DE LÍDERES " u="1"/>
        <s v="CONVENCÍON DE LIDERES " u="1"/>
        <s v="CAPACITACIÓN PRESENCIAL/ NOMINA " u="1"/>
        <s v="COMPENSTARIO POR DOMINICAL LABORADO " u="1"/>
        <s v="VACACIONES 6 DIAS HABILES" u="1"/>
        <s v="TIEMPO DE REDUCCIÓN 2H" u="1"/>
        <s v="BODEGA/ APOYO ZONA POR VACACIONES " u="1"/>
        <s v="VISITAS ZONA - APOYO VACACIONES " u="1"/>
        <s v="Horde reducción " u="1"/>
        <s v="Capacitación credismart " u="1"/>
        <s v="Capacitación Reunión " u="1"/>
        <s v="Capacitación en casa , para ingreso por primera vez al PDV" u="1"/>
        <s v="Capacitación Pay joy" u="1"/>
        <s v="Evaluación de promotores" u="1"/>
        <s v="Cita médica odontologíca" u="1"/>
        <s v="Cita médica odontología revisión de tratamiento " u="1"/>
        <s v="Permiso cita médica " u="1"/>
        <s v="CAPACITACIÓN PRESENCIAL PAD 2 SERIES" u="1"/>
        <s v="Capacitación xiomi bodega" u="1"/>
        <s v="Hora por ley" u="1"/>
        <s v="Por estado de Salud " u="1"/>
        <s v="Permiso por cierre de vía " u="1"/>
        <s v="Tienda habré tarde por domingo " u="1"/>
        <s v="Tienda habré tarde Domingo  12 pm " u="1"/>
        <s v="Compensación horas de ley" u="1"/>
        <s v="Hora pendiente viaje periferia " u="1"/>
        <s v="Fallas en rms" u="1"/>
        <s v="Exámenes periodicos" u="1"/>
        <s v="Se toman las 3 horas de ley" u="1"/>
        <s v="C9mpensado" u="1"/>
        <s v="Recompensado " u="1"/>
        <s v="Se tom" u="1"/>
        <s v="-INDUCCIÓN RMS " u="1"/>
        <s v="Hora del ley " u="1"/>
        <s v="Ley " u="1"/>
        <s v="_HORA DE DEVOLUCIÓN " u="1"/>
        <s v="_COMPENSATORIO" u="1"/>
        <s v="-DIA DE DESCANSO " u="1"/>
        <s v="_HORAS REDUCCION LABORAL " u="1"/>
        <s v="Hora de compensación " u="1"/>
        <s v="Hora compensación laboral " u="1"/>
        <s v="Capacitación presencial pad 2" u="1"/>
        <s v="Capacitación de payjoy" u="1"/>
        <s v="Reducción  de horas " u="1"/>
        <s v="Descanso. " u="1"/>
        <s v="Reunión con el equipo IR." u="1"/>
        <s v="Hora por la reforma laboral " u="1"/>
        <s v="Hora por Reforma laboral " u="1"/>
        <s v="Cambio de jerarquía " u="1"/>
        <s v="Día libre // día compensatorio " u="1"/>
        <s v="Cita médica maternidad " u="1"/>
        <s v="exámenes ocupacionales " u="1"/>
        <s v="Tienda cerrada compensatorio " u="1"/>
        <s v="Callcenter cumplió con meta y se finalizo operación, por ende los asesores salieron del turno " u="1"/>
        <s v="Reunión inicio de mes " u="1"/>
        <s v="Entrada 11:00 am _x000a_Salida 6:00 pm_x000a_Reducción laboral 2 horas " u="1"/>
        <s v="Reducción laboral _x000a_Entrada 11:00_x000a_Salida 6:00 _x000a_Dos horas." u="1"/>
        <s v="Traslado Buesaco/pasto" u="1"/>
        <s v="Traslado  Pasto/Buesaco" u="1"/>
        <s v="Traslado Samaniego/Pasto " u="1"/>
        <s v="Traslado de PASTO / Samaniego " u="1"/>
        <s v="Hora de y" u="1"/>
        <s v="Llegada tarde " u="1"/>
        <s v="Instalación rms" u="1"/>
        <s v="Compensatorio pendiente" u="1"/>
        <s v="Reducción laboral salida _x000a_Entrada 12 reducción de 11 a 12" u="1"/>
        <s v="Reducción laboral_x000a_Salida 7pm reducción laboral de 7 a 8pm " u="1"/>
        <s v="Hora de reducción salida 6 de la tarde " u="1"/>
        <s v="Desplazamiento a la población de San gil y socorro" u="1"/>
        <s v="Capacitación presencial Xiaomi " u="1"/>
        <s v="Falla de aplicación" u="1"/>
        <s v="Formación bodega Alcalá " u="1"/>
        <s v="Evento Alpina " u="1"/>
        <s v="Evento Alpina" u="1"/>
        <s v="DIA COMPEN" u="1"/>
        <s v="Cierre de tienda por día dominical " u="1"/>
        <s v="Cierre de tienda día dominical " u="1"/>
        <s v="Problemas con el teléfono " u="1"/>
        <s v="Horas compensadas " u="1"/>
        <s v="Tienda cerrad" u="1"/>
        <s v="Apertura de tienda domingo laborado " u="1"/>
        <s v="Apertura del cav " u="1"/>
        <s v="Reducción de la hora de gobierno._x000a_" u="1"/>
        <s v="Compensatorio semanal." u="1"/>
        <s v="Reducción de la hora de gobierno y retrasos de transporte " u="1"/>
        <s v="Reducción de la hora del gobierno colombiano." u="1"/>
        <s v="Exámenes médicos de control por people and trade desde las 8am " u="1"/>
        <s v="Ruta comercial " u="1"/>
        <s v="Traslados, almuerzo " u="1"/>
        <s v="Dos horas de traslado y 1 hora de almuerzo " u="1"/>
        <s v="Comparativos, trayectos a Palmira y almuerzo " u="1"/>
        <s v="Comparativo" u="1"/>
        <s v="Comparativos " u="1"/>
        <s v="2 horas de traslados y 1 hora de almuerzo" u="1"/>
        <s v="Desplazamiento y tiempo de almuerzo " u="1"/>
        <s v="Calinegocios, Cav gran comercio, wom centro, ce centro, 1 hora de almuerzo y 1 hora de traslado" u="1"/>
        <s v="RMS, foco, planer, almuerzo " u="1"/>
        <s v="2 horas de traslado y 1 hora de almuerzo " u="1"/>
        <s v="Lanzamiento Pad, Cav Cali norte, Alkomprar Único, Cellplus Unico, 1 hora de almuerzo y 1 hora 30 de traslado " u="1"/>
        <s v="Planer, RMS, Correo foco, 1 hora de almuerzo y una hora de traslado " u="1"/>
        <s v="1 hora de almuerzo y traslados" u="1"/>
        <s v="Almuerzo, traslados " u="1"/>
        <s v="1 hora de almuerzo y  traslados" u="1"/>
        <s v="Proyecto Redmi Pad 2, RMS, foco, planer " u="1"/>
        <s v="Entrega De RMS " u="1"/>
        <s v="Reducción labora" u="1"/>
        <s v="Día compensatorio asignado " u="1"/>
        <s v="Capacitación en cali sobre pad 2 _x000a_Gracias " u="1"/>
        <s v="ME ENCONTRABA REALIZANDOME LOS EXÁMENES PERIODICOS DE LA EMPRESA PROGRAMADOS PARA HOY  GRACIAS " u="1"/>
        <s v="HORA de ley asignada #2" u="1"/>
        <s v="HORA de ley asignada #1" u="1"/>
        <s v="Capacitación de pay joy " u="1"/>
        <s v="Capacitación combarranquilla country" u="1"/>
        <s v="Día Compensatorio o descanso por dominical (festivo)" u="1"/>
        <s v="Apoyo logístico en el montaje del concierto de Claro en Medellín: Jessi Uribe y Paola Jara " u="1"/>
        <s v="Día Compensatorio por Dominical " u="1"/>
        <s v="Comptns" u="1"/>
        <s v="Procedimiento quirúrgico de mamá, acompañamiento" u="1"/>
        <s v="Dos horas de reducción laborar " u="1"/>
        <s v="Solicitud de descansi" u="1"/>
        <s v="Horas de y" u="1"/>
        <s v="Renovación de cédula de extranjeria " u="1"/>
        <s v="Reducción laboral_x000a_Tengo cita médica_x000a_Y me demoro 2 horas en dirigirme hasta el punto de la cita. " u="1"/>
        <s v="Actualización de aplicación._x000a_Al celular coorporativo " u="1"/>
        <s v="1 Hora del gobierno " u="1"/>
        <s v="Instalación de rms" u="1"/>
        <s v="Permiso de supervisora " u="1"/>
        <s v="Permiso hora de ley " u="1"/>
        <s v="Ra de ley" u="1"/>
        <s v="Hora de ley petro" u="1"/>
        <s v="Hora acomulada de ley" u="1"/>
        <s v="Hora de ley petro " u="1"/>
        <s v="1 hora de Ley. " u="1"/>
        <s v="1 hora de Ley." u="1"/>
        <s v="1 Hora de ley Reducción " u="1"/>
        <s v="1 Hora de Reducción Ley " u="1"/>
        <s v="1 Hora de Reducción Ley" u="1"/>
        <s v="Horas de Ley. " u="1"/>
        <s v="Capacitación credismart" u="1"/>
        <s v="Capacitación presencial Redmi pad 2 " u="1"/>
        <s v="Salida " u="1"/>
        <s v="Permiso por cita médica " u="1"/>
        <s v="Hora reducción laboral por ley " u="1"/>
        <s v="Hora de reducción laboral ley" u="1"/>
        <s v="Hora reducción laboral por ley" u="1"/>
        <s v="Salida de PDV Por Cierre de PDV Temprano" u="1"/>
        <s v="Horas de ley (2 horas)" u="1"/>
        <s v="Capacitación presencial tema redmi pad 2 " u="1"/>
        <s v="Ajuste hora de gobierno " u="1"/>
        <s v="CAMBIO DE TIENDA " u="1"/>
        <s v="Empalme nuevo cargo " u="1"/>
        <s v="Inconvenientes con el Celular corporativo" u="1"/>
        <s v="1 HORA ALMUERZO _x000a_1 HORA INFORME SENIOR _x000a_1 HORA CARGUE DE PDVS_x000a_2 HORAS SESION OM_x000a_1 HORA SESION CLARO _x000a_2 HORAS DESPLAZAMIENTOS " u="1"/>
        <s v="1 HORA ALMUERZO _x000a_3 HORAS DESPLAZAMIENTOS " u="1"/>
        <s v="1 HORA ALMUERZO _x000a_3 HORAS DESPLAZAMIENTOS _x000a_1 HORA SESION REGION" u="1"/>
        <s v="2 HORAS SESIOKES VIRTUALES _x000a_1 HORA ALMUERZO _x000a_3 HORAS DESPLAZAMIENTOS " u="1"/>
        <s v="3 HORAS DESPLAZAMIENTOS_x000a_1 HORA ALMUERZO" u="1"/>
        <s v="2 HORAS DESPLAZAMIENTOS _x000a_1 HORA ALMUERZO _x000a_4 HORAS PROYECTO " u="1"/>
        <s v="2.5 HORAS DESPLAZAMIENTOS _x000a_1 HORA ALMUERZO _x000a_3 HORAS REUNIÓN MIKE _x000a_1 HORA PRUEBA" u="1"/>
        <s v="3 HORAS DESPLAZAMIENTOS _x000a_1 HORA ALMUERZO " u="1"/>
        <s v="2 Horas DESPLAZAMIENTOS _x000a_1 HORA ALMUERZO_x000a_3 HORAS REUNIÓN _x000a_3 HORAS ADMINISTRATIVO " u="1"/>
        <s v="7 HORAS SESIÓN CELLPLUS _x000a_1 HORA ALMUERZO " u="1"/>
        <s v="3 HORAS DESPLAZAMIENTOS _x000a_1 HORA ALMUERZO _x000a_1 HORA REUNIÓN TRAINING _x000a_1 HORA LEGALIZACIÓN " u="1"/>
        <s v="4 HORAS CAPACITACIÓN _x000a_1 HORA ALMUERZO _x000a_2.5 HORAS DESPLAZAMIENTOS " u="1"/>
        <s v="3 HORAS REUNIÒN TRAINING _x000a_1 HORA SOCIALIZACION CNC _x000a_1 HORA ALMUERZO _x000a_4 HORAS ADMINISTRATIVO_x000a_" u="1"/>
        <s v="30 MINUTOS SESIÓN CANCELADA _x000a_3 HORAS DESPLAZAMIENTOS_x000a_1 HORA ALMUERZO " u="1"/>
        <s v="5 HORAS DESPLAZAMIENTOS INTERMUNICIPALES _x000a_1 HORA ALMUERZO " u="1"/>
        <s v="RUTA O PROYECTO _x000a_2 HORAS DE LEY " u="1"/>
        <s v="2 HORAS DESPLAZAMIENTOS _x000a_1 HORA ALMUERZO _x000a_4 HORAS ADMINISTRATIVO " u="1"/>
        <s v="Horario cav Palmetto 10:00 a 18:00 " u="1"/>
        <s v="Horario cav Palmetto 10:00 a 18:00" u="1"/>
        <s v="Horario cav Palmetto " u="1"/>
        <s v="Hora pendiente" u="1"/>
        <s v="Redución laborql" u="1"/>
        <s v="Problemas para abrir rms" u="1"/>
        <s v="REUNIÓN DE MARCA PAD 2" u="1"/>
        <s v="Licencia calamidad familiar " u="1"/>
        <s v="Compensatorio para " u="1"/>
        <s v="Horas de gobierno y hora de almuerzo " u="1"/>
        <s v="Compensarorio" u="1"/>
        <s v="Compens" u="1"/>
        <s v="Capacitación laboral" u="1"/>
        <s v="Capacitación PAD SE 2" u="1"/>
        <s v="Reducción Laboral 2h" u="1"/>
        <s v="Reducción 2h" u="1"/>
        <s v="Refuerzo " u="1"/>
        <s v="Inducción/ capacitación " u="1"/>
        <s v="Jefe que pena no me registre en ingreso en la aplicación " u="1"/>
        <s v="Tienda cierra temprano " u="1"/>
        <s v="Reunión con los jefes " u="1"/>
        <s v="Hora del gobierno pendiente " u="1"/>
        <s v="Permiso por malestar desde hace tres dias. No había asistido xq necesito un permiso el sa" u="1"/>
        <s v="Call Center cerrado por aplicativos " u="1"/>
        <s v="Trabajo en casa  " u="1"/>
        <s v="Compensatorio por labor domingo 6 de julio " u="1"/>
        <s v="Tiempo en premium " u="1"/>
        <s v="Horas de el gobierno " u="1"/>
        <s v="Hora d ley" u="1"/>
        <s v="Reunión fuerza comercial " u="1"/>
        <s v="Hora" u="1"/>
        <s v="Venta premium " u="1"/>
        <s v="Gestión gigantografía " u="1"/>
        <s v="Horas de ajuste ordenadas por el gobierno " u="1"/>
        <s v="Formación " u="1"/>
        <s v="Desplazamiento a punto de venta " u="1"/>
        <s v="Tienda cerrada hora gobierno reducción de horas laborales " u="1"/>
        <s v="Reunión presencial" u="1"/>
        <s v="Horas Gobierno" u="1"/>
        <s v="Horas reducidas" u="1"/>
        <s v="Compensar" u="1"/>
        <s v="Reunión mensual Target " u="1"/>
        <s v="Día de vacaciones " u="1"/>
        <s v="Montaje evento claro" u="1"/>
        <s v="Administrativo - TTT" u="1"/>
        <s v="Distribución Destacadores Pad 7 - Pad 7 Pro - Redmi PAD 2." u="1"/>
        <s v="Distribución Merchandising Mega prima Éxito." u="1"/>
        <s v="Día de descanso por laborar 27 de julio del 2025" u="1"/>
        <s v="Día laborado en CLEARPHONE horario de tienda 11 am a 8:00pm" u="1"/>
        <s v="Salida temprano eventos de claro " u="1"/>
        <s v="Enfermedad asistencia eps " u="1"/>
        <s v="Desplazamiento vía congestionada " u="1"/>
        <s v="Desplazamiento de pueblo " u="1"/>
        <s v="Tienda cerrada_x000a__x000a_Compensatorio " u="1"/>
        <s v="Tienda cerrada  " u="1"/>
        <s v="Permiso para sacar la cédula" u="1"/>
        <s v="Capacitación presencial 2 horas extras " u="1"/>
        <s v="Incapacidad 29 y 30 de Julio " u="1"/>
        <s v="Reducción laboral, evaluación regional costa, traffic report TEAM leader, City manager, supervisores nacional" u="1"/>
        <s v="Traslado a pdv" u="1"/>
        <s v="Reducción laboral_x000a_Link de competencias dealers, Cavs_x000a_Link de ventas diarias" u="1"/>
        <s v="Reunión con City y Fuerza de Ventas " u="1"/>
        <s v="Reunión, traslado y almuerzo " u="1"/>
        <s v="CE MOVISTAR PIEDRA PINTADA IBAGUÉ DE NO TIENE APERTURA DIA DOMINGO " u="1"/>
        <s v="Horas de reducción laboral _x000a_" u="1"/>
        <s v="Modificación de horario, horario de cierre de 10 am a 7 pm " u="1"/>
        <s v="Cambio de hora, ingreso desde las 10am hasta las 7pm " u="1"/>
        <s v="Modificación de horario laboral " u="1"/>
        <s v="Cambio de horario, de 11am a 8pm " u="1"/>
        <s v="Cambio de horario, de 11 am a 7pm _x000a_Horario de cierre " u="1"/>
        <s v="Cambio de horario, de 11am a 7pm, horario de cierre " u="1"/>
        <s v="Hora menos de gobierno " u="1"/>
        <s v="Hora menos del gobierno " u="1"/>
        <s v="Día compensatorio tienda no abre " u="1"/>
        <s v="Domingo descansado,Tienda no abre " u="1"/>
        <s v="Reunión con jefes " u="1"/>
        <s v="Problemas de transporte público " u="1"/>
        <s v="Examen medico" u="1"/>
        <s v="Se me había olvidado el corporativo " u="1"/>
        <s v="Día de descanso, compensatorio " u="1"/>
        <s v="1 hora de reducción laboral" u="1"/>
        <s v="Razón horas de ley" u="1"/>
        <s v="Domingo  no laboral " u="1"/>
        <s v="Horas de ley  salgo más tempranito de mi horario laboral " u="1"/>
        <s v="Día no laboral domingo descanso " u="1"/>
        <s v="Incapacidad 17/07/2025- 22/07/2025" u="1"/>
        <s v="Dos horas petro" u="1"/>
        <s v="La tienda cierra el punto " u="1"/>
        <s v="DIA ADMINISTRATIVO" u="1"/>
        <s v="Convension" u="1"/>
        <s v="Horario del cierre de la tienda, se labora hasta las 17:00" u="1"/>
        <s v="Cierre del punto de venta " u="1"/>
        <s v="Reduccin" u="1"/>
        <s v="reducción 2 horas " u="1"/>
        <s v="reducción de 2 horas" u="1"/>
        <s v="reducción de 1 hora " u="1"/>
        <s v="reducción de una hora laboral " u="1"/>
        <s v="reducción de 2 horas " u="1"/>
        <s v="reducción de una hora " u="1"/>
        <s v="fallecimiento " u="1"/>
        <s v="2 horas Petro (1) de almuerzo " u="1"/>
        <s v="2 horas perro (1) hora almuerzo" u="1"/>
        <s v="Proyecto _x000a_Reducción Laboral _x000a_" u="1"/>
        <s v="Proyecto _x000a_Reducción Laboral " u="1"/>
        <s v="Virtuales _x000a_Administrativo _x000a_Reunión Entrenamiento " u="1"/>
        <s v="Desplazamiento evento _x000a_Almuerzo " u="1"/>
        <s v="Apoyo comercial _x000a_Reducción Laboral " u="1"/>
        <s v="Reunión Entrenamiento _x000a_Administrativo " u="1"/>
        <s v="Virtuales _x000a_Desplazamiento _x000a_Almuerzo " u="1"/>
        <s v="Virtual _x000a_Desplazamiento _x000a_Almuerzo " u="1"/>
        <s v="Virtuales_x000a_Desplazamiento _x000a_Almuerzo " u="1"/>
        <s v="Administrativo _x000a_Legalización de viáticos _x000a_Informe de viajes_x000a_" u="1"/>
        <s v="Capacitación de Xiaomi desde las 7 am y horas de reducción " u="1"/>
        <s v="Administrativo _x000a_Entrevista de selección de personal éxito Rionegro " u="1"/>
        <s v="Calamidad personal " u="1"/>
        <s v="H. Gobierno " u="1"/>
        <s v="Cierre de Call por reducción laboral " u="1"/>
        <s v="Día libre _x000a_" u="1"/>
        <s v="Por cumplimento de cuota interna del Call cierre" u="1"/>
        <s v="Cierre del Call por pago de horas extra _x000a_" u="1"/>
        <s v="Permiso personal por salud " u="1"/>
        <s v="Traslado Pereira-cartago-pereira, almuerzo " u="1"/>
        <s v="Reunió  Bogota" u="1"/>
        <s v="Reducción de horas de gobierno " u="1"/>
        <s v="Reducción de horas laborales de 11Am a 12 pm - 19:00 pm a 20:00 pm" u="1"/>
        <s v="Cambio de hora de reducción laboral del jueves a hoy(martes 01 de julio)" u="1"/>
        <s v="Incapacidad médica por 2 días " u="1"/>
        <s v="Administrativo _x000a_Desplazamiento _x000a_Almuerzo " u="1"/>
        <s v="Desplazamiento _x000a_Almuerzo _x000a_Shopping de precios " u="1"/>
        <s v="Apoyo feria Movistar_x000a_Reducción laboral" u="1"/>
        <s v="Apoyo Feria Movistar Mercurio_x000a_Almuerzo" u="1"/>
        <s v="Elaboración taller _x000a_Desplazamiento bodega _x000a_Almuerzo" u="1"/>
        <s v="Permiso laboral _x000a_Shopping de precios" u="1"/>
        <s v="Administrativo - Proyecto Comparativos" u="1"/>
        <s v="Desplazamiento _x000a_Almuerzo _x000a_Reunión Training" u="1"/>
        <s v="Taller sesión claro_x000a_Almuerzo " u="1"/>
        <s v="Sesión IR (CNC - Capacitación Pad 2 - Taller)_x000a_Desplazamiento _x000a_Almuerzo " u="1"/>
        <s v="Proyecto Taller Claro_x000a_Desplazamiento_x000a_Almuerzo" u="1"/>
        <s v="Ruta distribuidores claro _x000a_Desplazamiento _x000a_Almuerzo " u="1"/>
        <s v="Ruta distribuidores claro _x000a_Desplazamiento _x000a_Almuerzo" u="1"/>
        <s v="Shopping de precios _x000a_Desplazamiento _x000a_Almuerzo " u="1"/>
        <s v="Proyecto _x000a_Administrativo " u="1"/>
        <s v="Montaje claro" u="1"/>
        <s v="Alkosto Venecia " u="1"/>
        <s v="Congreso " u="1"/>
        <s v="Cierre de vias" u="1"/>
        <s v="Solicitud día compensatorio de descanso " u="1"/>
        <s v="Capacitación addi" u="1"/>
        <s v="Capacitación Credi smart " u="1"/>
        <s v="Reunión  colegio Hijo " u="1"/>
        <s v="Hora d eley" u="1"/>
        <s v="Día administrativo y reduccion laboral " u="1"/>
        <s v="Capacitación de plan retoma falabella " u="1"/>
        <s v="Capacitación presencial de pad 2" u="1"/>
        <s v="Trabajo administrativo y exámenes anuales " u="1"/>
        <s v="Alistamiento y verificación de planimetría con el personal de visual, el día de mañana se hará el density de alkostos floridablanca " u="1"/>
        <s v="Trabajo en Call Center" u="1"/>
        <s v="Dos horas de Gobierno" u="1"/>
        <s v="Día pendiente para descansar." u="1"/>
        <s v="Reunión_x000a_" u="1"/>
        <s v="Reducción de horas laborales" u="1"/>
        <s v="2 horas laborales" u="1"/>
        <s v="Descanso programado " u="1"/>
        <s v="Conpensatorio " u="1"/>
        <s v="Adelanto compensatorio " u="1"/>
        <s v="Servicios de urgencia " u="1"/>
        <s v="Novedad logeo de RMS" u="1"/>
        <s v="Hora de ley_x000a_" u="1"/>
        <s v="Exámenes médicos periódicos" u="1"/>
        <s v="Aplicación en fallas alkosto Venecia " u="1"/>
        <s v="Torre sigma " u="1"/>
        <s v="Novedad en aplicación " u="1"/>
        <s v="Capacitación bodega spring " u="1"/>
        <s v="Exámen anuales" u="1"/>
        <s v="Compensatorio de la semana pasada " u="1"/>
        <s v="Acompañamiento a promotora por defunción de nieto" u="1"/>
        <s v="C hy ompensatorio" u="1"/>
        <s v="Horario extendido feria ce soacha " u="1"/>
        <s v="Capacitación y hora legal " u="1"/>
        <s v="_x000a_Compensantorio " u="1"/>
        <s v="Compensantorio dom " u="1"/>
        <s v="Estar fuera de servicio" u="1"/>
        <s v="Hora reducción jornada laboral." u="1"/>
        <s v="Hora de reducción jornada laboral." u="1"/>
        <s v="Segunda hora de reducción jornada laboral." u="1"/>
        <s v="Compensatorio por dominical trabajado." u="1"/>
        <s v="2 horas de ajuste de tiempo jornada laboral y 1 hora de almuerzo." u="1"/>
        <s v="Descanso domingo." u="1"/>
        <s v="Horas reducción jornada laboral y hora de almuerzo, no se tomaron el día jueves, se tomarán día viernes." u="1"/>
        <s v="Solicitud 2 horas de reducción jornada laboral y hora de almuerzo." u="1"/>
        <s v="1 hora de almuerzo _x000a_" u="1"/>
        <s v="1 hora almuerzo _x000a_1 hora traslados " u="1"/>
        <s v="Horas de ley _x000a_Hora de almuerzo " u="1"/>
        <s v="1 hora de almuerzo _x000a_1 hora traslados de punto a punto " u="1"/>
        <s v="1 hora de almuerzo _x000a_1 hora de traslados de punto " u="1"/>
        <s v="2 horas de ley _x000a_1 almuerzo _x000a_1 envío de malla " u="1"/>
        <s v="Domingo compensado " u="1"/>
        <s v="2 horas de ley _x000a_1 administrativo malla de horario _x000a_1 almuerzo." u="1"/>
        <s v="2 horas de ley y hora de almuerzo " u="1"/>
        <s v="Capacitación  presencial de pad 2" u="1"/>
        <s v="Reducción labo5" u="1"/>
        <s v="DESPLAZAMIENTOS _x000a_ALMUERZO _x000a_ENTREVISTA SUPERVISOR CALI" u="1"/>
        <s v="DESPLAZAMIENTOS 1H_x000a_ALMUERZO _x000a_BODEGA 2H" u="1"/>
        <s v="FALABELLA CASTILLO_x000a_EXITO CASTELLANA _x000a_ALMUERZO _x000a_DESPLAZAMIENTOS " u="1"/>
        <s v="ALMUERZO _x000a_DESPLAZAMIENTO BODEGA_x000a_ADMINISTRATIVO " u="1"/>
        <s v="ENCUENTRO DIANA PARDO 2H_x000a_ALMUERZO _x000a_DESPLAZAMIENTOS " u="1"/>
        <s v="IMPLEMENTACIÓN ALKOSTO MOSQUERA " u="1"/>
        <s v="ALMUERZO _x000a_BODEGA _x000a_DESPLAZAMIENTOS _x000a_DESPLAZAMIENTOS ENTREGA POP" u="1"/>
        <s v="BODEGA_x000a_ALMUERZO _x000a_DESPLAZAMIENTO " u="1"/>
        <s v="ALMUERZO _x000a_DESPLAZAMIENTOS _x000a_BODEGA " u="1"/>
        <s v="Gobierno " u="1"/>
        <s v="Horas del estado " u="1"/>
        <s v="Problema con rms" u="1"/>
        <s v="Paga de horas extras" u="1"/>
        <s v="1 hora de reduccion " u="1"/>
        <s v="Solicitud día " u="1"/>
        <s v="Horas de capacitación " u="1"/>
        <s v="Modificacion de rms por cambio de punto " u="1"/>
        <s v="Dominical, error de entrada al punto de venta. " u="1"/>
        <s v="Cierre de punto de venta 5:00pm" u="1"/>
        <s v="Día compensatorio. " u="1"/>
        <s v="Ingreso al punto de venta 11:00am. " u="1"/>
        <s v="Accidente en el punto de venta. " u="1"/>
        <s v="Entrada al punto 10:00am" u="1"/>
        <s v="Reducción de jornada novedad horario cambio justificado " u="1"/>
        <s v="Dos compensatorio " u="1"/>
        <s v="Ajuste horario de gobierno " u="1"/>
        <s v="Admin" u="1"/>
        <s v="Reporto compensatorio " u="1"/>
        <s v="Reunión en atento, desplazamiento y hora de almuerzo " u="1"/>
        <s v="Desplazamiento, más hora de almuerzo " u="1"/>
        <s v="Plan canguro, vista call Center one contact, Maver y interactivo " u="1"/>
        <s v="Error rms" u="1"/>
        <s v="Capacitación payjoy" u="1"/>
        <s v="Ingreso a gran plaza Bosa " u="1"/>
        <s v="Intalacion rms" u="1"/>
        <s v="Vacacion4s" u="1"/>
        <s v="Monitoreo evaluación LATAM _x000a_Tráfico _x000a_Movilización " u="1"/>
        <s v="Dominical descanso " u="1"/>
        <s v="Evento Telecel Planeta Rica " u="1"/>
        <s v="Actividades Administrativas _x000a_Malla de PMT_x000a_Work Plane _x000a_Legalizaciónes" u="1"/>
        <s v="Realización de Feria de Marcas _x000a_Municipio de Tierra Alta Córdoba _x000a_Agente Telcel " u="1"/>
        <s v="Tienda cerrada Domical " u="1"/>
        <s v="Día Administrativo _x000a_Actualización de Malla_x000a_Legalizaciónes " u="1"/>
        <s v="Administrativo _x000a_Actualización de Link_x000a_Mallas de PMT_x000a_SPV_x000a_Legalizaciónes " u="1"/>
        <s v="Reducción laboral_x000a_" u="1"/>
        <s v="Pago horas de reduccion " u="1"/>
        <s v="Capacitación Redmi pad 2 " u="1"/>
        <s v="Calamidad doméstica autorizada por supervisor " u="1"/>
        <s v="Pago de hora extra" u="1"/>
        <s v="Compensartorio " u="1"/>
        <s v="Bodega/// seguimiento zona centro " u="1"/>
        <s v="Reducción jornada laboral, traslado " u="1"/>
        <s v="Convención Carriers, viaje a Bogotá " u="1"/>
        <s v="Día administrativo informes " u="1"/>
        <s v="Administrativo, horas el cubo Colsubsidio " u="1"/>
        <s v="Capacitación CADENA DE ALMACENES MEGA GUAY RESTREPO ZONA 2" u="1"/>
        <s v="Capacitación Pad 2 y certificación nacional " u="1"/>
        <s v="Administrativo, elaboración de informes " u="1"/>
        <s v="Reunió IR mensual, elaboración Shopping de precios " u="1"/>
        <s v="Administrativo informes " u="1"/>
        <s v="Reunión congreso " u="1"/>
        <s v="1 horas de reducción laboral " u="1"/>
        <s v="Reducción..." u="1"/>
        <s v="Citas de ecografias" u="1"/>
        <s v="Reunión con el equipo IR " u="1"/>
        <s v="Jornada administrativa" u="1"/>
        <s v="1 hora de desplazamiento _x000a_2 horas de almuerzo " u="1"/>
        <s v="Calamidad por urgencia medica de Hermana Paula Manuela Pembertty Villegas " u="1"/>
        <s v="Realización de comparativos " u="1"/>
        <s v="ALMUERZO_x000a_DESPLAZAMIENTO _x000a_ALINEACIÓN DE CAPACITACIÓNREDMI  PAD 2" u="1"/>
        <s v=" Concierto De claro" u="1"/>
        <s v="Compensatorio domingo 27 de julio" u="1"/>
        <s v="Compensatorio domingo 20 de julio" u="1"/>
        <s v="Compensatorio domingo 13 de julio" u="1"/>
        <s v="Compensatorio domingo 6 de julio" u="1"/>
        <s v="Compensatorio del domingo 29 de junio" u="1"/>
        <s v="Hora menos " u="1"/>
        <s v="Horas de ley, almuerzo y desplazamientos " u="1"/>
        <s v="Hora de almuerzo y desplazamientos" u="1"/>
        <s v="Traslados y horas de almuerzo " u="1"/>
        <s v="Compensatorio domingo laborado 20 de julio " u="1"/>
        <s v="Horas de ley reducción y desplazamientos " u="1"/>
        <s v="Desplazamientos y hora de almuerzo " u="1"/>
        <s v="Horas de almuerzo,. Y desplazamientos " u="1"/>
        <s v="Tareas administrativos " u="1"/>
        <s v="Reducciones de ley y hora de almuerzo " u="1"/>
        <s v="Cita con Ginecología y Obstetricia, la cita es a las 4:30 hay que estar 20 minutos antes para facturar y es en el sur en los cambulos, me transportó en bus del mío ." u="1"/>
        <s v="Enfermó " u="1"/>
        <s v="Media hora de ley " u="1"/>
        <s v="Capacitación Hotel karlo" u="1"/>
        <s v="Horas reforma laboral " u="1"/>
        <s v="Día compensatorio o día dominical " u="1"/>
        <s v="Reunión y capacitación Jefe Carlos Esterlin" u="1"/>
        <s v="(DOMINICAL) DIA TRABAJADO" u="1"/>
        <s v="CAPACITACIÓN PRESENCIAL DEARLES CENTRO " u="1"/>
        <s v="Entrenamiento Presencial Redmi Pad 2 " u="1"/>
        <s v="Reunión virtual de tráfico " u="1"/>
        <s v="Descanso , compensatorio" u="1"/>
        <s v="DIA DE  DESCANSO " u="1"/>
        <s v="Compensatorio por Domingo laborado." u="1"/>
        <s v="Se realizó ingreso a las 9am_x000a_Y salida a las 5pm" u="1"/>
        <s v="Falla de inicio de sección Rms" u="1"/>
        <s v="Hora de ley al ingreso " u="1"/>
        <s v="2 horas de ley al cierre" u="1"/>
        <s v="2 horas de ley al ingreso y 1 hora de capacitación " u="1"/>
        <s v="Hora de ley a la apertura " u="1"/>
        <s v="Hora de ley al cierre " u="1"/>
        <s v="Hora de ley una hora " u="1"/>
        <s v="Hora  de ley de 8:30 - 9:30 y de 9:30 a 10 no pude ingresar a la aplicación por temas de error de la misma " u="1"/>
        <s v="Educación hora de ley " u="1"/>
        <s v="Se timbró salida a las 2 por motivos de cambio de tiendas de conexiones a tecphone " u="1"/>
        <s v="Horas de let" u="1"/>
        <s v="Horas extras: capacitación Redmi pad 2 " u="1"/>
        <s v="Día de descanso remunerado " u="1"/>
        <s v="Cierre de operación call" u="1"/>
        <s v="Visita en one " u="1"/>
        <s v="Cierre de Call " u="1"/>
        <s v="Reunión con city manager" u="1"/>
        <s v="Se realiza dos pdv periferi" u="1"/>
        <s v="Se realiza 1 tienda por reunión comercial " u="1"/>
        <s v="Se vista 1 pdv y administrativo " u="1"/>
        <s v="Convención Sigma " u="1"/>
        <s v="Convención Sigma" u="1"/>
        <s v="Cómpesatorio" u="1"/>
        <s v="Solicitud personal " u="1"/>
        <s v="Reunión con Noel rico " u="1"/>
        <s v="Día compensatorio_x000a_" u="1"/>
        <s v="Call center " u="1"/>
        <s v="Capacitación de 9:00am a 11:001am " u="1"/>
        <s v="Presente problemas en rms para notificar el ingreso y salida _x000a_Dejo constancia de mi jornada laboral de 10:00am a 7:00pm" u="1"/>
        <s v="Labor administrativa " u="1"/>
        <s v="Reducción horas   laboral " u="1"/>
        <s v="Reducción de horas laboral" u="1"/>
        <s v="-ADMINISTRATIVO _x000a_- PLAN DEL MES,INCLUYE PDV A VISITAR _x000a_- LEGALIZACIÓN DE MERCHANDISING _x000a_-BANCO DE PREGUNTAS" u="1"/>
        <s v="-DESPLAZAMIENTO _x000a_-ALMUERZO _x000a_-TRAINING REPORT _x000a_-PROGRAMACION CARRIERS " u="1"/>
        <s v="-TERMINACIÓN DE LOS COMPARATIVOS _x000a_-TRAINING REPORT _x000a_-DESPLAZAMIENTO " u="1"/>
        <s v="-ADMINISTRATIVO _x000a_-REUNION " u="1"/>
        <s v="-COMPARATIVOS" u="1"/>
        <s v="-DESPLAZAMIENTO _x000a_-ALMUERZO _x000a_-REUNION CAMILO SÁNCHEZ " u="1"/>
        <s v="- DESPLAZAMIENTO _x000a_- ALMUERZO _x000a_- INFORME SENIOR " u="1"/>
        <s v="-ADMINISTRATIVO _x000a_-ASSESTMENT" u="1"/>
        <s v="-DESPLAZAMIENTO _x000a_-ALMUERZO _x000a_-INFORME CNC " u="1"/>
        <s v="-ALMUERZO _x000a_-DESPLAZAMIENTO _x000a_-ALINEACIÓN CAPACITACIÓN REDMI PAD 2" u="1"/>
        <s v="-ADMINISTRATIVO " u="1"/>
        <s v="-EVENTO CLARO MUSICA" u="1"/>
        <s v="-ADMINISTRATIVO _x000a_-DESPLAZAMIENTO _x000a_-ALMUERZO " u="1"/>
        <s v="-Ruta ó proyecto según instrucción." u="1"/>
        <s v="Entrada 10 am, horario extendido " u="1"/>
        <s v="Entrada 11 am por jornada extendida " u="1"/>
        <s v="Labor administrativa" u="1"/>
        <s v="Día de descznso" u="1"/>
        <s v="Problemas con la plataforma de ingreso " u="1"/>
        <s v="Capacitación de tablet 2 " u="1"/>
        <s v="Se genera cambio de POS por rms " u="1"/>
        <s v="Horario reducción laboral " u="1"/>
        <s v="Horario de reducción laboral" u="1"/>
        <s v="Horario de resultados laboral " u="1"/>
        <s v="Cierre punto de venta y hora de reducción " u="1"/>
        <s v="DIA NO LABORADO " u="1"/>
        <s v="DIA COMPENSADO " u="1"/>
        <s v="Horas reglamentarias " u="1"/>
        <s v="Descanso domingo del mes " u="1"/>
        <s v="Día de la_x000a_Familia " u="1"/>
        <s v="Día libre Y compensatorio." u="1"/>
        <s v="Recudccion " u="1"/>
        <s v="Reducción horario laboral más hora de almuerzo " u="1"/>
        <s v="Reunión en Alcalá _x000a_Capacitación " u="1"/>
        <s v="1 hora capacitación de refuerzo y 1 hora de ley" u="1"/>
        <s v="Compensatorio de domingo 20" u="1"/>
        <s v="Compensatorio de domingo 29" u="1"/>
        <s v="Compensatorio domingo 6 " u="1"/>
        <s v="Día compensatorio, descanso " u="1"/>
        <s v="Horas de ley y traslados" u="1"/>
        <s v="Dos horas de ley y traslados más almuerzo" u="1"/>
        <s v="Hora de almuerzo y traslados" u="1"/>
        <s v="Traslados y 2 hrs de ley" u="1"/>
        <s v="Hora almuerzo y tralados" u="1"/>
        <s v="Capacitación pad 2 " u="1"/>
        <s v="Reducción laboral jueves!! " u="1"/>
        <s v="Reducción laboral jueves!!" u="1"/>
        <s v="Terapias hidraulicas " u="1"/>
        <s v="Terapias hidráulicas , hidroterapia " u="1"/>
        <s v="Terapias hidráulicas (hidroterapia )" u="1"/>
        <s v="Entrega de resultado y lectura de  electromiografia " u="1"/>
        <s v="Terapias hidraulicas hidroterapia " u="1"/>
        <s v="Terapia fisica" u="1"/>
        <s v="Procedimiento electromiografia " u="1"/>
        <s v="CAPACITACION PRESENCIAL REDMI PAD 2" u="1"/>
        <s v="Terapias hidráulicas e híbridas " u="1"/>
        <s v="Incapacidad cirugía " u="1"/>
        <s v="Cirugía, citas pre operatoria" u="1"/>
        <s v="30min. De reducción " u="1"/>
        <s v="Horas de reducción de ley " u="1"/>
        <s v="2 hora de reducción de ley y 1 hora de reunión " u="1"/>
        <s v="1 hora por capacitación " u="1"/>
        <s v="Una hora que me deben " u="1"/>
        <s v="Hora que se debe " u="1"/>
        <s v="Compensatorio del día domingo " u="1"/>
        <s v="1H reducción " u="1"/>
        <s v="1h reduccion" u="1"/>
        <s v="Decanso" u="1"/>
        <s v="Entrega POP _x000a_DESPLAZAMIENTO _x000a_ALMUERZO " u="1"/>
        <s v="Desplazamiento _x000a_Almuerzo _x000a_Bodega" u="1"/>
        <s v="Desplazamiento sin hora de almuerzo " u="1"/>
        <s v="Evento apertura ALKOSTO MOSQUERA " u="1"/>
        <s v="Bodega_x000a_Almuerzo _x000a_Administrativo " u="1"/>
        <s v="Almuerzo _x000a_Desplazamiento _x000a_Bodega/oficina " u="1"/>
        <s v="Oficina _x000a_Bodega " u="1"/>
        <s v="Almuerzo desplazamiento " u="1"/>
        <s v="Tuve que salir del punto de venta por qué mi.esposa está embarazada y se enfermo y tenemos amenaza de aborto tube que salir " u="1"/>
        <s v="Examen medicos " u="1"/>
        <s v="Traslado entre puntos y visita a Alkosto Sur" u="1"/>
        <s v="Horas de  reducción " u="1"/>
        <s v="Traslado entre puntos y elaboración de informe " u="1"/>
        <s v="Capacitación Refurbi" u="1"/>
        <s v="Traslado entre puntos y olvide marcar hace 2 horas" u="1"/>
        <s v="Horqs" u="1"/>
        <s v="Día   de reducción de la jornada laboral " u="1"/>
        <s v="Compensatorio semanal" u="1"/>
        <s v="Reducción del gobierno " u="1"/>
        <s v="Hora de reducción de gobierno " u="1"/>
        <s v="Hora reducción del gobierno" u="1"/>
        <s v="Reducción de gobierno " u="1"/>
        <s v="Reducción del gobiernos " u="1"/>
        <s v="Reducción laboral 7 a 8 cuarta hora salida 7:00pm " u="1"/>
        <s v="Me encuentro en urgencias " u="1"/>
        <s v="Cita con cirujano de cordales" u="1"/>
        <s v="Cambio por horario extendido " u="1"/>
        <s v="Administrativo 8 a 11_x000a_2 horas de desplazamiento _x000a_1 hora de almuerzo " u="1"/>
        <s v="Magistral virtual externos de 8 a 10_x000a_2 horas de desplazamiento _x000a_1 hora de almuerzo " u="1"/>
        <s v="1 hora de desplazamiento de 12 a 1 _x000a_Reducción laboral de 4 a 7" u="1"/>
        <s v="Sesión interna Claro de 7 a 3_x000a_1 hora de almuerzo _x000a_" u="1"/>
        <s v="Proyecto de 8 AM a 11 am _x000a_1 hora de almuerzo _x000a_2 horas de desplazamiento " u="1"/>
        <s v="(Compensatorio )" u="1"/>
        <s v="Compensatorio domingo 27" u="1"/>
        <s v="Compensatorio domingo 13" u="1"/>
        <s v="Compensatorio domingo 6" u="1"/>
        <s v="Hora del gob" u="1"/>
        <s v="Motivos de salud" u="1"/>
        <s v="Cierre de tienda horario de 10Am a 5Pm " u="1"/>
        <s v="Reducción laboral pendiente " u="1"/>
        <s v="Ajuste por Congestión en vías al llegar al pdv" u="1"/>
        <s v="Entrada a población " u="1"/>
        <s v="Salida temprana por viaje a población " u="1"/>
        <s v="Entrada tarde por una hora de gobierno " u="1"/>
        <s v="Salida temprana por 1 hora de gobierno " u="1"/>
        <s v="Ajuste por 1 hora de gobierno " u="1"/>
        <s v="Ajusté por una hora de gobierno " u="1"/>
        <s v="Salida temprana por hora de gobierno " u="1"/>
        <s v="Compensatorio ( Descanso)" u="1"/>
        <s v="Domingo laborado apertura de punto de venta 10am" u="1"/>
        <s v="Hora de ley ( petro)" u="1"/>
        <s v="Compensatorio ( descanso hoy martes )" u="1"/>
        <s v="Domingo laborado.apertura de punto de venta 10 am " u="1"/>
        <s v="Día. De descansar " u="1"/>
        <s v="Cambio de tienda con permiso de la Jefe.._x000a_Inicie en Icell Llano Grande y me traslado a Cell Pluss" u="1"/>
        <s v=" Vacaciones " u="1"/>
        <s v="Vacasiones " u="1"/>
        <s v="Enfermedad" u="1"/>
        <s v="Reunion city manager " u="1"/>
        <s v="Horas de reducción laboral semana pasada " u="1"/>
        <s v="Horario extendido y apoyo en feria ce Soacha " u="1"/>
        <s v="08:00 AM a 10:00 AM montaje feria Movistar Soacha._x000a__x000a_06:00 PM a 07:00 PM horario extendido Movistar Soacha." u="1"/>
        <s v="Capacitación virtual credismart " u="1"/>
        <s v="Capacitación presencial Redmi pad 2" u="1"/>
        <s v="Programación laboral  Normal" u="1"/>
        <s v="Día en el que se crea RMS" u="1"/>
        <s v="Hora legal menos del gobierno " u="1"/>
        <s v="CAv abren tarde " u="1"/>
        <s v="Inducción de RMS" u="1"/>
        <s v="Compe" u="1"/>
        <s v="Descanso citas medicas " u="1"/>
        <s v="Permisos personal" u="1"/>
        <s v="Ingreso por equivocacion al punto de venta " u="1"/>
        <s v="Acompañamiento a mi bb en clínica " u="1"/>
        <s v="Hora de almuerzo ausente " u="1"/>
        <s v="2 horas de ley + 1 hora de almuerzo " u="1"/>
        <s v="Laboral" u="1"/>
        <s v="Novedades con la aplicación " u="1"/>
        <s v="_x000a_Dia compensatorio tienda cerrada " u="1"/>
        <s v="Novedades con la aplicación de RMS para hacer ingreso " u="1"/>
        <s v="Informe inducción _x000a_Almuerzo _x000a_Administrativo _x000a_Reunión traininng" u="1"/>
        <s v="Informe carries _x000a_Almuerzo _x000a_Desplazamiento " u="1"/>
        <s v="Comparativos _x000a_Almuerzo _x000a_Desplazamiento " u="1"/>
        <s v="Terapia _x000a_Almuerzo _x000a_Proyecto _x000a_" u="1"/>
        <s v="Almuerzo _x000a_Desplazamiento _x000a_Terapia " u="1"/>
        <s v="Almuerzo _x000a_Desplazamiento _x000a_Terapias " u="1"/>
        <s v="Almuerzo _x000a_Desplazamiento _x000a_Terapia" u="1"/>
        <s v="Reducción laboral _x000a_Almuerzo _x000a_Desplazamiento " u="1"/>
        <s v="Reducción laboral _x000a_Almuerzo _x000a_Apoyo o ruta_x000a_Desplazamiento " u="1"/>
        <s v="Almuerzo _x000a_Desplazamiento _x000a_" u="1"/>
        <s v="Proyecto o apoyo_x000a_Reducción laboral_x000a_Almuerzo " u="1"/>
        <s v="Proyecto_x000a_ almuerzo _x000a_Reducción laboral _x000a_" u="1"/>
        <s v="Desplazamiento _x000a_Entrenamiento virtual _x000a_Almuerzo " u="1"/>
        <s v="Desplazamiento entre ciudades_x000a_Almuerzo " u="1"/>
        <s v="Inducción de producto _x000a_Elaboración de informe _x000a_Almuerzo_x000a_Inducción virtual " u="1"/>
        <s v="_x000a_Desplazamiento_x000a_Preparación de material formaciones virtuales _x000a_Almuerzo " u="1"/>
        <s v="Apoyo comercial" u="1"/>
        <s v="Apoyo comercial, proyecto " u="1"/>
        <s v="Problema con el transporte" u="1"/>
        <s v="Entrada aclaro" u="1"/>
        <s v="Hora de ley y permiso por emergencia " u="1"/>
        <s v="Vacaciones vacaciones " u="1"/>
        <s v="Exámenes médicos" u="1"/>
        <s v="Incapacidad por 1 día " u="1"/>
        <s v="Tienda cierra a las 2 " u="1"/>
        <s v="La tienda cambio el horario 8: 30 apertura y cierre a las 5: 00 pm" u="1"/>
        <s v="Tiendacierra" u="1"/>
        <s v="Horario cav de 8 a 4 días domingo y festivos " u="1"/>
        <s v="Horario cav 8 a 4 dominicales y festivos .." u="1"/>
        <s v="Hora de ley ." u="1"/>
        <s v=" Libre " u="1"/>
        <s v="Descansando" u="1"/>
        <s v="Descanso por domingo " u="1"/>
        <s v="Tienda no abre, día de descanso " u="1"/>
        <s v="Día de descansó_x000a_" u="1"/>
        <s v="Reunión con líderes " u="1"/>
        <s v="No tenía rms " u="1"/>
        <s v="Horas extras adicionales" u="1"/>
        <s v="Hora de ley y tiempo para permiso " u="1"/>
        <s v="Tienda abre tarde por Domingo 12.pm" u="1"/>
        <s v="Tienda abre tarde por domingo 12 pm" u="1"/>
        <s v="Hpta de ley " u="1"/>
        <s v="Reducción jornada laboral semanal " u="1"/>
        <s v="..........." u="1"/>
        <s v="Se restablece contraseña de rms presenta falla al momento del ingreso en punto de venta escalandoselo a mi supervisor " u="1"/>
        <s v="Domingo día de descanso " u="1"/>
        <s v="Horas legales " u="1"/>
        <s v="Horas laborales " u="1"/>
        <s v="Viaje a Bogotá " u="1"/>
        <s v="Desmontaje " u="1"/>
        <s v="Trabajo normal " u="1"/>
        <s v="Problemas con ingreso en RMS " u="1"/>
        <s v="Se cambia hora del gobierno del jueves para hoy , debido a que el jueves ingreso a las 9 por capacitación con analista del centro de experiencia. " u="1"/>
        <s v="Hola del gobierno " u="1"/>
        <s v="Administrativo _x000a_Virtual " u="1"/>
        <s v="Virtuales _x000a_Almuerzo _x000a_Traslado " u="1"/>
        <s v="Proyecto o ruta " u="1"/>
        <s v="Virtual _x000a_Traslado _x000a_" u="1"/>
        <s v="Virtual _x000a_Traslado _x000a_Permiso" u="1"/>
        <s v="Virtual _x000a_Traslado _x000a_Permiso " u="1"/>
        <s v="Virtuales_x000a_Traslados _x000a_Almuerzo " u="1"/>
        <s v="Administrativo _x000a_Virtuales_x000a_Almuerzo " u="1"/>
        <s v="Virtual _x000a_Almuerzo _x000a_Traslado " u="1"/>
        <s v="Store closed " u="1"/>
        <s v="Reunión capacitación de Payjoy" u="1"/>
        <s v="Reduccion hora " u="1"/>
        <s v="Estuve en sanitas urgencias " u="1"/>
        <s v="Entrenamiento presencial PAD 2 " u="1"/>
        <s v="Reunión trafico todo el equipo IR" u="1"/>
        <s v="Viaje a la ciudad de Tulua con el " u="1"/>
        <s v="Fallo en de sistema en Rms" u="1"/>
        <s v="Día que me deben de vacaciones " u="1"/>
        <s v="3 Horas de capacitación " u="1"/>
        <s v="Las dos horas de reducción " u="1"/>
        <s v="Hora gobierno al salir " u="1"/>
        <s v="Hora de gobierno al salir" u="1"/>
        <s v="Hora de gobierno al ingresar " u="1"/>
        <s v="Hora de gobierno a la salida " u="1"/>
        <s v="Exámenes laborales anuales de people " u="1"/>
        <s v="Capacitación pad2" u="1"/>
        <s v="Capacitación y horas de ley " u="1"/>
        <s v="2 horas reducción laboral " u="1"/>
        <s v="Capacitación de la pad 2" u="1"/>
        <s v="Tiempo de desplazamiento - hora de almuerzo " u="1"/>
        <s v="Hora de ñey" u="1"/>
        <s v="Trabajando desde casa" u="1"/>
        <s v="-HORA DE LEY " u="1"/>
        <s v="-HORA DE LEY" u="1"/>
        <s v="Horas  de gobierno " u="1"/>
        <s v="Hora de gobierno ingreso" u="1"/>
        <s v="Hora de gobierno al ingreso " u="1"/>
        <s v="Día de libre " u="1"/>
        <s v="Permiso por enfermedad de mi hija " u="1"/>
        <s v="Permiso por cita con especialista de mi hija " u="1"/>
        <s v="Reducción de horas y hora de almuerzo " u="1"/>
        <s v="Día de de" u="1"/>
        <s v="Día de descazo" u="1"/>
        <s v="Hora de " u="1"/>
        <s v="Licencia no remunerada " u="1"/>
        <s v="Dominica " u="1"/>
        <s v="Falla en el inicio de sesión de rms" u="1"/>
        <s v="Domingo Día descanso " u="1"/>
        <s v="La tienda está cerrada " u="1"/>
        <s v="Capacitación redmi pad2 " u="1"/>
        <s v="Compensatorio x 6 julio" u="1"/>
        <s v="Sin ingreso ha rms" u="1"/>
        <s v="Horas de petro" u="1"/>
        <s v="Administrativo en casa" u="1"/>
        <s v="REDUCCIÓN LABORAL + HORA DE ALMUERZO" u="1"/>
        <s v="Capacitación de credismart " u="1"/>
        <s v="Capacitación pad" u="1"/>
        <s v="horas capacitación laboral" u="1"/>
        <s v="hora legal #4" u="1"/>
        <s v="Reunión jefe carlos" u="1"/>
        <s v="Dominical, día libre " u="1"/>
        <s v="Día compensatorio - domingo del mes " u="1"/>
        <s v="2 horas de ley + 1 hora de almuerzo" u="1"/>
        <s v="Compensatorio domingo 15 de junio" u="1"/>
        <s v="Día compensatorio domingo 15 de junio" u="1"/>
        <s v="Demora en abrir la aplicación " u="1"/>
        <s v="Exámenes medico periódico " u="1"/>
        <s v="Sábado Tienda cerrada " u="1"/>
        <s v="Traslado _x000a_Virtual _x000a_Almuerzo " u="1"/>
        <s v="Virtual _x000a_Traslado _x000a_Almuerzo _x000a_Ruta" u="1"/>
        <s v="Di alivee " u="1"/>
        <s v="REUNION " u="1"/>
        <s v="Petro " u="1"/>
        <s v="Día ley" u="1"/>
        <s v="VIRTUAL-DESPLAZAMIENTO - ALMUERZO " u="1"/>
        <s v="Los días domingo la tienda no abre " u="1"/>
        <s v="Hora disminución laboral " u="1"/>
        <s v="Se deja novedad en rms ya que no me dejó ingresar y mi horario es de 8 a am a 16 pm, igual se reporta la novedad a la hora de ingreso al mi jefe directo " u="1"/>
        <s v="Home office " u="1"/>
        <s v="Día libre festivo" u="1"/>
        <s v="Ingreso 2 horas más tarde por tema de malestar general _x000a_Autorizado por la jefa Tania Hernández " u="1"/>
        <s v="Induccion Habilidades Blandas-Productos" u="1"/>
        <s v="Canguro" u="1"/>
        <s v="Horario especial tienda cerrada " u="1"/>
        <s v="Incapacidad, deje lugar de trabajo por malestar general" u="1"/>
        <s v="Capacitación con alejandra bernal " u="1"/>
        <s v="Reducción laboral 2hras." u="1"/>
        <s v="Horarios especial cierre de punto de venta" u="1"/>
        <s v="Horas de ley petro" u="1"/>
        <s v="Compensarorio " u="1"/>
        <s v="Hora de ley hora petro" u="1"/>
        <s v="Hora petro de ley" u="1"/>
        <s v="Descanso puente autorizado" u="1"/>
        <s v="Cambio de  jornada por horario extendido " u="1"/>
        <s v="Tienda no abre día festivo " u="1"/>
        <s v="Día festivo tienda no abre " u="1"/>
        <s v="El día 11 ingreba a las 8 pero por motivos de fuerza pública y el punto Movistar  centro no abrió las puertas tocó desplazarnos para otro punto hoy inicie laboral a las 9:24 en calle 9@" u="1"/>
        <s v="Día de l familia " u="1"/>
        <s v="Domingo del mes (compensatorio)" u="1"/>
        <s v="Hora de reducción laboral semanal " u="1"/>
        <s v="1 hora de reducción laboral semanal." u="1"/>
        <s v="Dis de compensatorio." u="1"/>
        <s v="Día de compentorio." u="1"/>
        <s v="Día cerrada día festivo." u="1"/>
        <s v="Festivo cierre tienda _x000a_" u="1"/>
        <s v="Capacitación habilidades blandas " u="1"/>
        <s v="Festivo, tienda cerrada " u="1"/>
        <s v="Día de cumpleaños " u="1"/>
        <s v="S de reduccion" u="1"/>
        <s v="Reduccíon de horas" u="1"/>
        <s v="Día libre por domingo 15" u="1"/>
        <s v="Incapacidad      " u="1"/>
        <s v="Desacanso" u="1"/>
        <s v="Hora de ley asignada" u="1"/>
        <s v="Compensatorio  por domingo trabajado" u="1"/>
        <s v="Hora de capacitación " u="1"/>
        <s v="Día  descanso " u="1"/>
        <s v="Descanzo festivo " u="1"/>
        <s v="Capacitación Potencia virtual " u="1"/>
        <s v="Desplazamiento Medellín al municipio de  entre ríos " u="1"/>
        <s v="Asistencia a cita médica y realización de exámenes de control prenatal" u="1"/>
        <s v="Formación habilidades blandas " u="1"/>
        <s v="Permiso para salida mas temprano " u="1"/>
        <s v="Menos 1 hora del gobierno entrada a las 10 am" u="1"/>
        <s v="Entrada 10 am menos 1 hora reducida por el gobierno " u="1"/>
        <s v="Día compensado por laborar el domingo " u="1"/>
        <s v="Menos 1 hora reducida por el gobierno " u="1"/>
        <s v="Día festivo no laboral" u="1"/>
        <s v="Entrada 10 por la hora menos del gobierno " u="1"/>
        <s v="Día no laborado por motivo del día de la familia " u="1"/>
        <s v="Menos 1 hora autorizada por el gobierno" u="1"/>
        <s v="Tiempo de Capacitación más desplazamiento al punto de venta " u="1"/>
        <s v="Menos 1 hora del gobierno " u="1"/>
        <s v="Día no laboral festivo " u="1"/>
        <s v="Incapacidad extracción muela fracturada " u="1"/>
        <s v="cita odontológica para extracción de muela fracturada" u="1"/>
        <s v="Giras de reducción " u="1"/>
        <s v="Compensatorio 25 años de mi hija" u="1"/>
        <s v="Apoyo feria empleados plaza Claro " u="1"/>
        <s v="2 horas desplazamiento,1 hora almuerzo " u="1"/>
        <s v="2 horas reducción laboral, 40 minutos de desplazamiento." u="1"/>
        <s v="3 horas entrenamiento Falabella, 2 horas desplazamiento 1 hora de almuerzo." u="1"/>
        <s v="Hora gobierno _x000a_" u="1"/>
        <s v="Festivo asignado " u="1"/>
        <s v="Lunes festivo la tienda no abre " u="1"/>
        <s v="Lactancia- reducción laboral" u="1"/>
        <s v="Lactancia+ reducción laboral " u="1"/>
        <s v="Evento Xiaomi conexiones sitp " u="1"/>
        <s v="Convención supervisores Xiaomi " u="1"/>
        <s v="Convención supervisores " u="1"/>
        <s v="Administración" u="1"/>
        <s v="Trabajando en casa _x000a_" u="1"/>
        <s v="Trabajando en cada " u="1"/>
        <s v="Día de descanso _x000a_" u="1"/>
        <s v="Trabajo en casa _x000a_" u="1"/>
        <s v="Cambio de día compensatorio de miércoles a martes, por motivos médico." u="1"/>
        <s v="Incapacidad médica." u="1"/>
        <s v="CAPACITACIÓN POTENCIANDO TU POTENCIAL" u="1"/>
        <s v="Traslado sur a norte " u="1"/>
        <s v="Capacitación PAYJOY WOM " u="1"/>
        <s v="Reduccion la laboral" u="1"/>
        <s v="Queda un  registro de entrada a las 10:15 ya que en la isla no había sistema, ni señal de claro." u="1"/>
        <s v="Dia compensatorio por trabajar domingo" u="1"/>
        <s v="Horas menos " u="1"/>
        <s v="Capacitación refuerzo " u="1"/>
        <s v="Tienes cerrada " u="1"/>
        <s v="Capacitación de potenciacion " u="1"/>
        <s v="Tienda cerrada ( día festivo)" u="1"/>
        <s v="Reunión virtual, tema de posicionamiento y ventas " u="1"/>
        <s v="Capacitación de habilidades blandas y producto " u="1"/>
        <s v="Cursos " u="1"/>
        <s v="Apoyo concierto " u="1"/>
        <s v="Horas de reducción con el gobierno y hora de almuerzo " u="1"/>
        <s v="Horas reducción jornada laboral " u="1"/>
        <s v="EVENTO MOVISTAR-RUTA" u="1"/>
        <s v="DIA FESTIVO DESCANSO " u="1"/>
        <s v="INDUCCIÓN PRESENCIAL " u="1"/>
        <s v="RUTA FIN DE SEMANA " u="1"/>
        <s v="APOYO FERIA CLARO" u="1"/>
        <s v="APOYO FERIA MOVISTAR " u="1"/>
        <s v="APOYO MOVISTAR B2B Y COLMENA" u="1"/>
        <s v="APOYO MOVISTAR MORATO B2B" u="1"/>
        <s v="Salida por tener  uniforme antiguo " u="1"/>
        <s v="RMS ingreso por primer vez" u="1"/>
        <s v="Capacitación _x000a_Habilidades Blandas" u="1"/>
        <s v="Feriado_x000a_" u="1"/>
        <s v="Reunión mensual sigma" u="1"/>
        <s v="Capacitación y reunión canal IR " u="1"/>
        <s v="Cita médica con el Urólogo " u="1"/>
        <s v="Citas medicas " u="1"/>
        <s v="Cita medica, exámenes " u="1"/>
        <s v="Lunes Festivo tienda cerrada " u="1"/>
        <s v="Solicitud de permiso Exámenes médicos " u="1"/>
        <s v="Horas deley" u="1"/>
        <s v="Hola as de ley " u="1"/>
        <s v="Reunión con city, supervisores y compañeros " u="1"/>
        <s v="Horas reducción petro" u="1"/>
        <s v="Dejo solicitud de mi día de compensatorio " u="1"/>
        <s v="Dejo solicitud de rms por cierre de punto de venta " u="1"/>
        <s v="Compensatori " u="1"/>
        <s v="Compensatori" u="1"/>
        <s v="Elaboración de informe semanal" u="1"/>
        <s v="Tráfico Nacional" u="1"/>
        <s v="Capacitación home" u="1"/>
        <s v="HE" u="1"/>
        <s v="Reducción Hilario laboral" u="1"/>
        <s v="Capacitación y reducción laboral" u="1"/>
        <s v="Tienda cerrada, lunes festivo " u="1"/>
        <s v="Tienda cerrada Lunes festivo " u="1"/>
        <s v="2 horas reducción por ley " u="1"/>
        <s v="Reducción de  dos por horas por ley" u="1"/>
        <s v="Día libre descanso" u="1"/>
        <s v="Horaw de reducción por ley " u="1"/>
        <s v="Horas de reducción por ley " u="1"/>
        <s v="DESPLAZAMIENTOS_x000a_ALMUERZO" u="1"/>
        <s v="Permiso, cita medica hijas y exámenes " u="1"/>
        <s v="Acompañamiento evento Wom " u="1"/>
        <s v="Llegada 10:07, por transporte demorado " u="1"/>
        <s v="Inducción en bodega " u="1"/>
        <s v="Capacitación y desplazamiento al punto" u="1"/>
        <s v="Hora semanal " u="1"/>
        <s v="Entrega el usuario en la tarde 9am 6 pm" u="1"/>
        <s v="Capacitación habilidades blandas" u="1"/>
        <s v="Domingo descanzo " u="1"/>
        <s v="Festivo - compensatorio " u="1"/>
        <s v="Libre por horas de cumpleaños " u="1"/>
        <s v="Ausencia de punto por temas de Dotación " u="1"/>
        <s v="2H DE REDUCC" u="1"/>
        <s v="2H de reducción laboral " u="1"/>
        <s v="2H de Reducción " u="1"/>
        <s v="DESCANSÓ FESTIVO " u="1"/>
        <s v="Permiso personal para autorización de cita médica " u="1"/>
        <s v="Comopensando " u="1"/>
        <s v="Habilidades blandas " u="1"/>
        <s v="Día libre festivo " u="1"/>
        <s v="Descanso(compensatorio)" u="1"/>
        <s v="Salida autorizada por urgencias supervisor Andrés Peñuela" u="1"/>
        <s v="Horas  pendientes viaje periferia " u="1"/>
        <s v="Desplazamiento de Florencia a san Vicente. Ruta periferia. 🧡" u="1"/>
        <s v="Tienda cerrada festivo" u="1"/>
        <s v="Se toman las hora de ley" u="1"/>
        <s v="Se toman las hora de ley " u="1"/>
        <s v="Se toman las 2 horas de ey " u="1"/>
        <s v="Entró 1 tarde fui a la eps por situación de calamidad " u="1"/>
        <s v="-DIA DESCANSO " u="1"/>
        <s v="- INDUCCION DE PRODUCTO " u="1"/>
        <s v="-DIA COMPENSADO FESTIVO " u="1"/>
        <s v="-CIERRE PDV TOMA HORA DE LEY" u="1"/>
        <s v="REDUCCIÓN LABORAL + HORA DE ALMUERZO " u="1"/>
        <s v="Hora e compensación " u="1"/>
        <s v="Tienda abre hasta las 10 am " u="1"/>
        <s v="Se trabaja en punto" u="1"/>
        <s v="festivo_x000a__x000a_" u="1"/>
        <s v="Doningo" u="1"/>
        <s v="Almuerzo y 4 horas de ley " u="1"/>
        <s v="Capacitación y tiempo de capacitación." u="1"/>
        <s v="Festivo descanso " u="1"/>
        <s v="Día de la familia primer semestre" u="1"/>
        <s v="Incapacidad de mi hija" u="1"/>
        <s v="Incapacidad de mi hija " u="1"/>
        <s v="Mi hija esta enferma, estoy en el hospital con ella haciéndole exámenes " u="1"/>
        <s v="Reunión buimon 7 am" u="1"/>
        <s v="Ida por urgencias" u="1"/>
        <s v="Dominical, tienda cerrada " u="1"/>
        <s v="Reunión Tráfico equipo IR." u="1"/>
        <s v="Tráfico y Taller equipo Wholesalers." u="1"/>
        <s v="Día compensatorio, día de descanso " u="1"/>
        <s v="Hora de reducción laboral _x000a_Autorizada por el jefe de zona" u="1"/>
        <s v="Calamidad" u="1"/>
        <s v="El día domingo la tienda no abre " u="1"/>
        <s v="La tienda no abre los domingos_x000a_" u="1"/>
        <s v="Horas de refvi" u="1"/>
        <s v="Permiso calamidad" u="1"/>
        <s v="Complicaciones de salud " u="1"/>
        <s v="Traslado y recogida de suéter de dotación " u="1"/>
        <s v="Capacitación Inducción Rms" u="1"/>
        <s v="Horario normal domingo, la app no me permitía ponerla normal. " u="1"/>
        <s v="Día de la familia  " u="1"/>
        <s v="Reunión y desplazamiento " u="1"/>
        <s v="Reducción jornada laboral 1 hora " u="1"/>
        <s v="Compensario pendiente x domingo 2 junio" u="1"/>
        <s v="Cierre tienda temprano" u="1"/>
        <s v="Domingo del mes" u="1"/>
        <s v="Compensario del 1 junio" u="1"/>
        <s v="Legalización de viaticos " u="1"/>
        <s v="Reunión comité  del plan de seguridad vial " u="1"/>
        <s v="Reunión de tráfico" u="1"/>
        <s v="Capacitación de formación y reunión semanal del canal IR " u="1"/>
        <s v="Tienda" u="1"/>
        <s v="Domingo. No abre tienda " u="1"/>
        <s v="Salida anticipada por compensación de tiempo en el evento hoy de TEAM comunicaciones y cinco sas" u="1"/>
        <s v="Capacitación Redmi note 14, desplazamiento punto de venta, tienda cerrada por reunión del distribuidor." u="1"/>
        <s v="Día compensatorio por dominical." u="1"/>
        <s v="Día descanso por festivo " u="1"/>
        <s v="Descanso por dominical " u="1"/>
        <s v="Descanso por dominical" u="1"/>
        <s v="Hora oficina" u="1"/>
        <s v="Cierre de tiendas " u="1"/>
        <s v="Reducción de la hora del gobierno." u="1"/>
        <s v="Apertura de CAV desde las 10 AM " u="1"/>
        <s v="Cierre punto de venta por precaución de orden público " u="1"/>
        <s v="Compensatorio dominical semanal " u="1"/>
        <s v="Cav Palmetto Cali la apertura de la tienda es a partir de las 10:00am" u="1"/>
        <s v="Descanso dominical." u="1"/>
        <s v="Inducción RMS, ruta IR, evento WOM, 1 hora de almuerzo y una hora de traslado " u="1"/>
        <s v="Cav Girardot, Cav Neiva, Ktronix Chipichape, falabella WTC, alkosto norte, 1 hora de almuerzo y 1 hora de traslado " u="1"/>
        <s v="Capacitación agentes SURYTEL, administrativo (RMS, FOCO) Alkomprar Unico, Cav Cali norte, 1 hora de almuerzo y una de traslados" u="1"/>
        <s v="Apoyo ce centro" u="1"/>
        <s v="Cellplus Calima, wom Calima, Ktronix chipichape " u="1"/>
        <s v="Refuerzo Éxito Tuluá, Cav Palmira, agentes Palmira, 1 hora de almuerzo y 2 horas de traslado " u="1"/>
        <s v="Inducción personal nuevo de 7 AM a 12 am, Alkomprar Único, Cav Cali sur, 1 hora de almuerzo y 1 hora de traslado " u="1"/>
        <s v="Agentes Valle, agentes Toluca, Cellplus Yumbo, wom Yumbo, 1 hora de almuerzo y 1 30 de traslado" u="1"/>
        <s v="RMS, planer, borrador video" u="1"/>
        <s v="Cav estación, ce calima, alkosto norte, traslado 1 hora y 20," u="1"/>
        <s v="Evento claro " u="1"/>
        <s v="Éxito la flora, Ce Calima, montaje evento Claro, 1 hora de almuerzo y 1 hora 30 de traslado " u="1"/>
        <s v="Falabella WTC, Ktronix Chipichape, wom chipichape, Ktronix Chipichape, Ce Calima,1 hora de almuerzo y 1 30 de traslado" u="1"/>
        <s v="Cav Neiva, ce centro, ce Santa Mónica, ce calima, 1 hora de almuerzo y 1 30 hora de traslado " u="1"/>
        <s v="1a1 Puerto Asis, RMS, Planer, 1 hora de almuerzo" u="1"/>
        <s v="Cav Cali norte, Alkomprar Unico, Icell kiosco, Icell local, alkosto norte, 1 hora de almuerzo y una hora 30  de traslado" u="1"/>
        <s v="Tigo Vasquez Cobos, Cav estación, Ktronix Chipichape, falabella WTC, 1 hora de almuerzo y 1 hora de traslado " u="1"/>
        <s v="Éxito tuluá, won UNICENTRO Palmira, éxito llanogrande, ce Palmira, 2 horas trayecto y 1 hora de almuerzo " u="1"/>
        <s v="Nacional corbeta, Cav Cali norte, Alkomprar Unico, almuerzo y 1 hora de traslado " u="1"/>
        <s v="Proyecto orange" u="1"/>
        <s v="HORA DE LEY ASIGNADA # 2" u="1"/>
        <s v="HORA DE LEY ASIGNADA #1 " u="1"/>
        <s v="Cambio.de día de descanso para por el día jueves 5" u="1"/>
        <s v="Congreso nacional de líderes 2025" u="1"/>
        <s v="Compensatorio entre semana _x000a_" u="1"/>
        <s v="Compensatorio _x000a__x000a_" u="1"/>
        <s v="Capacitación virtual de habilidades blandas de smartphones Note 14 series vs referencias de la competencias " u="1"/>
        <s v="Horas de reducción laboral semanal " u="1"/>
        <s v="Festivo de Descanso " u="1"/>
        <s v="Problemas de ingreso a la plataforma " u="1"/>
        <s v=" Apoyo Concierto " u="1"/>
        <s v="Apoyo concierto" u="1"/>
        <s v="A de descanso " u="1"/>
        <s v="Apertura dominical des de las 10de la mañana " u="1"/>
        <s v="Hora reducida de petro " u="1"/>
        <s v="Cita médica cirugía " u="1"/>
        <s v="Alteración de orden público por artefactos explosivo" u="1"/>
        <s v="Capacitación note 14s" u="1"/>
        <s v="ADMINISTRATIVO_x000a_" u="1"/>
        <s v="Calamidad personal" u="1"/>
        <s v="La tienda no abre" u="1"/>
        <s v="Competatorio " u="1"/>
        <s v="Se realiza entrada a las 10 por horario extendido " u="1"/>
        <s v="Permiso por calamidad doméstica " u="1"/>
        <s v="Se autoriza salida por por situación de orden " u="1"/>
        <s v="Se llega tarde al punto por bloqueo de vía debido a situación de orden público por artefactos explosivos " u="1"/>
        <s v="Horario de cav 8:00a.m a 4:00p.m domingos y festivos " u="1"/>
        <s v="2 horas de Reducción laboral y cierre de punto de venta" u="1"/>
        <s v="Transporte de material Xiaomi " u="1"/>
        <s v="Cambió de horario " u="1"/>
        <s v="Hora de reducción  laboral " u="1"/>
        <s v="Entrenamiento habilidades blandas " u="1"/>
        <s v="Capacitación de payjoy " u="1"/>
        <s v="Horas de. Reducción laboral " u="1"/>
        <s v="Se deja Solicitud por Cierre de PDV " u="1"/>
        <s v="Salida Por Cierre de PDV" u="1"/>
        <s v="Descanso Tienda Cerra por Festivo" u="1"/>
        <s v="2 horas del gobierno " u="1"/>
        <s v="Reduccion horas " u="1"/>
        <s v="Tenda cerrada " u="1"/>
        <s v="Compensatorio Domingo De Feria" u="1"/>
        <s v="Compensando Domingo De Feria" u="1"/>
        <s v="Festivo CAV Palmira no labora" u="1"/>
        <s v="Domingo CAV Palmira no labora " u="1"/>
        <s v="1 HORA REUNIÓN _x000a_1 HORA ALMUERZO _x000a_2.5 HORAS DESPLAZAMIENTOS " u="1"/>
        <s v="1 HORA ALMUERZO _x000a_1 HORA INFORME SENIOR _x000a_3 HORAS DESPLAZAMIENTOS " u="1"/>
        <s v="4 HORAS ADMINISTRATIVO _x000a_1 HORA ALMUERZO _x000a_1 HORA INFORME SENIOR " u="1"/>
        <s v="1 HORA ALMUERZO _x000a_2 HORAS DESPLAZAMIENTOS _x000a_3 HORAS (NOVEDAD REPORTADA) _x000a_" u="1"/>
        <s v="1 HORA INFORME SENIOR _x000a_2.5 HORAS ALMUERZO _x000a_1 HORA ALMUERZO " u="1"/>
        <s v="2.5 HORAS DESPLAZAMIENTOS_x000a_1 HORA ALMUERZO " u="1"/>
        <s v="DESCANSO DÍA FERIADO" u="1"/>
        <s v="2 HORAS DESPLAZAMIENTOS _x000a_1 HORA ALMUERZO " u="1"/>
        <s v="1 HORA ALMUERZO _x000a_2 HORAS MOVILIDAD - 2 HORAS TRANSPORTE A JAMUNDÍ " u="1"/>
        <s v="1 HORA INFORME SENIOR_x000a_1 HORA ALMUERZO _x000a_3 HORAS DESPLAZAMIENTOS+ NOVEDAD " u="1"/>
        <s v="DESCANSO DIA FERIADO" u="1"/>
        <s v="SESIÓN VIRTUAL 1.5 HORAS _x000a_ADMINISTRATIVO 4 HORAS_x000a_1 HORA ALMUERZO_x000a_3 HORAS REUNIÓN " u="1"/>
        <s v="1 HORA ALMUERZO _x000a_30 MINUTOS SESIÓN VIRTUAL NO CONECTADA_x000a_2.5 HORAS DESPLAZAMIENTOS " u="1"/>
        <s v="1 HORA ALMUERZO _x000a_2.5 HORAS DESPLAZAMIENTOS" u="1"/>
        <s v="6 HORAS RUTA O PROYECTO _x000a_2 HORAS DE LEY " u="1"/>
        <s v="RUTA O PROYECTO 6 HORAS _x000a_2 HORAS DE LEY " u="1"/>
        <s v="ADMINISTRATIVO 4 HORAS _x000a_PROYECTO 2 HORAS _x000a_REUNIÓN 2 HORAS _x000a_ALMUERZO 1 HORA " u="1"/>
        <s v="Horario del cav 10:00 a 18:00" u="1"/>
        <s v="Horario almacén 10:00 a 18:00" u="1"/>
        <s v="Horario apertura almacén " u="1"/>
        <s v="Reducción de e" u="1"/>
        <s v="Entrega dotación " u="1"/>
        <s v="Horarios extendido " u="1"/>
        <s v="Dia festivo tienda cerrada " u="1"/>
        <s v="Día compensatorio domingo laborado" u="1"/>
        <s v="Capacitación de redmi note 14 5G" u="1"/>
        <s v="Capacitación de ecosistema ventas cruzada " u="1"/>
        <s v="Cierre de teinda" u="1"/>
        <s v="Cierre de tiend" u="1"/>
        <s v="2h Reducción Laboral " u="1"/>
        <s v="2 h Reducción Laboral " u="1"/>
        <s v="Capacitación - cita médica " u="1"/>
        <s v="Recorte de horas_x000a_" u="1"/>
        <s v="Recorte de horas " u="1"/>
        <s v="Se informa que se asiste al punto de venta , pero por implementación de el nuevo uniforme de claro . Nos hacen retirar de el punto de venta  " u="1"/>
        <s v="Horario cav festivo" u="1"/>
        <s v="Capacitación _x000a_" u="1"/>
        <s v="Hora de ley y hora almuerzo " u="1"/>
        <s v="Día Familia " u="1"/>
        <s v="Descanso compensatorio" u="1"/>
        <s v="Día festivo con cierre de tienda" u="1"/>
        <s v="Capacitación, habilidades Blandas" u="1"/>
        <s v="Impresión de fichas técnicas" u="1"/>
        <s v="Capacitación refuerzo de alineación " u="1"/>
        <s v="Capacitación de venta cruzada " u="1"/>
        <s v="Tienda cerrada dia festivo " u="1"/>
        <s v="Capacitación de producto virtual desde casa " u="1"/>
        <s v="Desplazamiento punto de venta entre ríos " u="1"/>
        <s v="Capacitaciones Bogotá " u="1"/>
        <s v="Distribución de bonos y entrega de Kits EPP." u="1"/>
        <s v="Distribución dotación." u="1"/>
        <s v="Distribución Stickers Redmi A5." u="1"/>
        <s v="Día Compensatorio._x000a_" u="1"/>
        <s v="Distribución Bodega Specs Card Xiaomi Buds 5 Pro y Watch S4." u="1"/>
        <s v="Día administrativo_x000a_" u="1"/>
        <s v="Arreglos de mesa frontera aeropuerto " u="1"/>
        <s v="Día de descanso por laborar el día 15 de junio 2025 CLEARPHONE " u="1"/>
        <s v="Cierre de tienda 11 a 6pm" u="1"/>
        <s v="Día de descanso por la laborar el día 15 de junio del 2025" u="1"/>
        <s v="Día de descanso por laborar el domingo 01 de junio 2025" u="1"/>
        <s v="Horario cav de 8 a 4pm " u="1"/>
        <s v="Horario de CAV 8am a 4pm" u="1"/>
        <s v="Salida temprano " u="1"/>
        <s v="Hora de reducción laboral e imprevisto en desplazamiento al pdv" u="1"/>
        <s v="Salida anticipada por reducción laboral " u="1"/>
        <s v="Tienda cerrada_x000a_Festivo" u="1"/>
        <s v="Desplazamiento población la vía estaban congestionada " u="1"/>
        <s v="Capacitación de productos " u="1"/>
        <s v="Incapacidad malestar general " u="1"/>
        <s v="Incapacitada malestar general" u="1"/>
        <s v="Capacitación de casados " u="1"/>
        <s v="Tips de ventas y productos " u="1"/>
        <s v="Labor administrativo, malla mes de Julio " u="1"/>
        <s v="Dominical_x000a_" u="1"/>
        <s v="Novedad en aplicación RMS " u="1"/>
        <s v="Conferencia " u="1"/>
        <s v="Apoyo administrativo " u="1"/>
        <s v="Traslado, retiro de envío a deprisa en aeropuerto de cartagena " u="1"/>
        <s v="Salida" u="1"/>
        <s v="Domingo _x000a_" u="1"/>
        <s v="Descanso _x000a_" u="1"/>
        <s v="Festivos " u="1"/>
        <s v="CAPACITACIÓN DE REFUERZO EN POTENCIAL DE MARCAS" u="1"/>
        <s v="Gestión de legalización de premios " u="1"/>
        <s v="Día de descanso después de ser apoyo en concierto " u="1"/>
        <s v="Apoyo del concierto " u="1"/>
        <s v="Primer día laboral, no contaba ese día con RMS para registro del día" u="1"/>
        <s v="Logística y apoyo concierto " u="1"/>
        <s v="Tienda cerrada, día festivo " u="1"/>
        <s v="Hora menos  legal del gobierno " u="1"/>
        <s v="CAV cierra por orden público de la ciudad " u="1"/>
        <s v="Salida temprano por solicitud del CAV " u="1"/>
        <s v="Domingo no laborado _x000a__x000a_" u="1"/>
        <s v="Problemas de transporte por que las vías de los cai de policía están cerradas " u="1"/>
        <s v="Por temas de explosivos el medio de transporte no estaba pasando por donde vivo , tuve que tomar otras alternativas de transporte público " u="1"/>
        <s v="Montaje de concierto" u="1"/>
        <s v=" Día no laboral por día  festivo la tienda no abre" u="1"/>
        <s v="Tienda cierra a las 4 de la tarde " u="1"/>
        <s v="Razón  retiro de pdv por parte de jefe de tienda" u="1"/>
        <s v="Día laboral domingo salgo a las 4 por motivo que la tienda trabaja hasta esa hora" u="1"/>
        <s v="Domingo  de descanso laboral" u="1"/>
        <s v="Día no laboral de descanso " u="1"/>
        <s v="Motivo  día festivo " u="1"/>
        <s v="Horario cav" u="1"/>
        <s v="Dia compensatorio de la semana" u="1"/>
        <s v="La tienda no abre compensa " u="1"/>
        <s v="Work from home" u="1"/>
        <s v="capacitación presencial payjoy " u="1"/>
        <s v="compenso dominical " u="1"/>
        <s v="dos horas de reducción laboral y cita médica " u="1"/>
        <s v="2 horas petro una hora almuerzo" u="1"/>
        <s v="2 horas Petro (1) hora almuerzo " u="1"/>
        <s v="CAPACITACIÓN VIRTUAL. " u="1"/>
        <s v="Ausencia en punto de venta por temas de dotación" u="1"/>
        <s v="Incapacitada por enfermedad " u="1"/>
        <s v="Desplazamiento _x000a_Almuerzo _x000a_" u="1"/>
        <s v="Desplazamiento _x000a_Almuerzo _x000a_Reunión Rms " u="1"/>
        <s v="Concierto Claro" u="1"/>
        <s v="Virtuales_x000a_Desplazamiento _x000a_Almuerzo _x000a_Evento IR" u="1"/>
        <s v="Magistral Rnote 14s _x000a_Informe_x000a_Desplazamiento _x000a_Almuerzo " u="1"/>
        <s v="Reducción Laboral _x000a_Desplazamiento " u="1"/>
        <s v="Uno a uno virtual_x000a_Uno a uno Virtual _x000a_Desplazamiento _x000a_Almuerzo " u="1"/>
        <s v="Proyecto _x000a_Desplazamiento " u="1"/>
        <s v="Inducción nacional de producto _x000a_Informe _x000a_Almuerzo " u="1"/>
        <s v="Desplazamiento _x000a_Almuerzo _x000a_Virtual es " u="1"/>
        <s v="Entrenamiento Magistral claro_x000a_Desplazamiento _x000a_Almuerzo " u="1"/>
        <s v="Finalizando jornada" u="1"/>
        <s v="Llegada tarde por tema de transporte " u="1"/>
        <s v="Cita Bancolombia cambio de tarjeta" u="1"/>
        <s v="Día compensando " u="1"/>
        <s v="Día compensatorio _x000a__x000a_" u="1"/>
        <s v="Día compensando _x000a__x000a_" u="1"/>
        <s v="Reducción de horas _x000a_" u="1"/>
        <s v="Festivo compensatorio" u="1"/>
        <s v="Compensación" u="1"/>
        <s v="1 hora de petro " u="1"/>
        <s v="Capacitación habilidades blanda" u="1"/>
        <s v="Gobierno horas " u="1"/>
        <s v="Dia de compensatorio " u="1"/>
        <s v="Capacitación virtual claro potencia el potencial " u="1"/>
        <s v="TIENDA CERRADA- FESTIVO " u="1"/>
        <s v="Hora extra de día de la feria " u="1"/>
        <s v="Hora de reducción por feria del cel " u="1"/>
        <s v="Hora de descanso " u="1"/>
        <s v="Pago de hora feria del celular " u="1"/>
        <s v="Pago de hora de reducción laboral " u="1"/>
        <s v="Por cumplimiento de cuota interna del Call cierre " u="1"/>
        <s v="Horas de reducción y hora de almuerzo " u="1"/>
        <s v="Capacitación/desplazamiento " u="1"/>
        <s v="Traslado entre puntos almuerzo " u="1"/>
        <s v="Traslado entre puntos, almuerzo, retorno manizales pereira" u="1"/>
        <s v="Almuerzo traslado entre puntos " u="1"/>
        <s v="Traslado armenia Pereira y almuerzo " u="1"/>
        <s v="Almuerzo, traslado entre puntos cartago" u="1"/>
        <s v="Traslado Manizales Pereira y hora de almuerzo " u="1"/>
        <s v="En bodega recibiendo dotación " u="1"/>
        <s v="Reducción laboral _x000a_Apoyo comercial Éxito Bosa" u="1"/>
        <s v="Elaboración informe ruta Villavicencio - Acacias_x000a_Legalización viáticos Villavicencio - Acacias_x000a_Almuerzo " u="1"/>
        <s v="Ruta Mayoristas Villavicencio _x000a_Desplazamiento Villavicencio - Acacias_x000a_Ruta Acacias _x000a_Almuerzo _x000a_" u="1"/>
        <s v="Ruta Villavicencio _x000a_Desplazamiento _x000a_Almuerzo " u="1"/>
        <s v="Apoyo comercial _x000a_Shopping de precios _x000a_Desplazamiento _x000a_Reducción " u="1"/>
        <s v="Sesión virtual Dealer Claro Externos_x000a_Sesión virtual Dealer Claro Girardot 1a1_x000a_Desplazamiento_x000a_Almuerzo _x000a_" u="1"/>
        <s v="Shopping de precios _x000a_Desplazamiento _x000a_Almuerzo _x000a_Administrativo (planeación ruta Villavicencio - Acacias)" u="1"/>
        <s v="Ruta dealers claro _x000a_Desplazamiento _x000a_Almuerzo " u="1"/>
        <s v="Mistery Shopper_x000a_Ruta_x000a_" u="1"/>
        <s v="Apoyo Feria Movistar Plaza de las Américas _x000a_Almuerzo " u="1"/>
        <s v="Reunión comité seguridad vial _x000a_Desplazamiento _x000a_Almuerzo " u="1"/>
        <s v="Shopping de precios _x000a_Administrativo " u="1"/>
        <s v="Desplazamiento _x000a_Reducción laboral " u="1"/>
        <s v="Apoyo Mayoristas 75 min_x000a_Desplazamiento 2 horas _x000a_Almuerzo 1 hora " u="1"/>
        <s v="Entrenamiento IR_x000a_Taller liderazgo " u="1"/>
        <s v="Shopping de precios _x000a_Apoyo Evento IR cubo Colsubsidio " u="1"/>
        <s v="Entrega de dotación _x000a_Personal zona sur_x000a_Recogida en bodega material para activar 1 pm_x000a_Entrega de materiales alkosto Venecia 4 pm_x000a__x000a__x000a__x000a_" u="1"/>
        <s v="Administrativo miércoles 4 se corre del lunes por el festivo " u="1"/>
        <s v="Compensatorio f" u="1"/>
        <s v="Feriado punto no abre " u="1"/>
        <s v="Feriado almacén no abre" u="1"/>
        <s v="Compensatorio Día de la familia " u="1"/>
        <s v="Capacitación Credi smart" u="1"/>
        <s v="Capacitación de habilidades blandas " u="1"/>
        <s v="Día feriado la tienda no abre " u="1"/>
        <s v="Festivo, descanso" u="1"/>
        <s v="Portal 80 bonos - bodega band 10 " u="1"/>
        <s v="Viaje Tunja " u="1"/>
        <s v="Bodega recogida botas de seguridad y Sample note 14s" u="1"/>
        <s v="Bodega recogida termos" u="1"/>
        <s v="Ingreso Bodega entrega dotación - Falabella Unicentro " u="1"/>
        <s v="Vacaciones anuales a disfrutar " u="1"/>
        <s v="Revision de llegada de uniformes zona oriente " u="1"/>
        <s v="Día de compensatorio por dominical laborado " u="1"/>
        <s v="Día compensatorio por dominical laborado " u="1"/>
        <s v="Exámenes medicos de la temporal" u="1"/>
        <s v="Reunión de Tráfico 🚦" u="1"/>
        <s v="Capacitación potencia tú potencial " u="1"/>
        <s v="Reconocimiento de zona Maicao Guajira " u="1"/>
        <s v="Traslado al Municipio de Sahagún Córdoba (Ruta comercial con Comunicaribe)" u="1"/>
        <s v="Reunión de trafico IR" u="1"/>
        <s v="Entrenamiento de habilidades blandas, refuerzo de producto ecosistema y reunión equipo IR" u="1"/>
        <s v="Trabajo en casa 🏠" u="1"/>
        <s v="Dos horas horas laborales" u="1"/>
        <s v="Trabajo desde casa desde las 7 am hasta las 16pm" u="1"/>
        <s v="Una hora de jornada de reducción laboral " u="1"/>
        <s v="No tenía el usuario aún activo " u="1"/>
        <s v="Tienda cerrada _x000a_" u="1"/>
        <s v="_x000a_Tienda cerrada " u="1"/>
        <s v="Capacitación en casa " u="1"/>
        <s v="Alkosto 68 recogida de stickers Redmi A5" u="1"/>
        <s v="Reunión en medellín " u="1"/>
        <s v="Capacitación motoras " u="1"/>
        <s v="Reunión payjaoy y entrega de dotación " u="1"/>
        <s v="Congreso de lideres" u="1"/>
        <s v="Capacitación Movistar " u="1"/>
        <s v="Capacitación crediminuto " u="1"/>
        <s v="Montaje evento Morato " u="1"/>
        <s v="Dis feriado " u="1"/>
        <s v="Recompensación" u="1"/>
        <s v="Capacitación de producto+almuerzo " u="1"/>
        <s v="Compensantorio dom" u="1"/>
        <s v="Compensantorio" u="1"/>
        <s v="Tienda cerrada plaza colonial " u="1"/>
        <s v="1 hora " u="1"/>
        <s v="Tienda cerrada, abre tarde" u="1"/>
        <s v="Trámite personal " u="1"/>
        <s v="Horas de reducción jornada laboral, adicional hora de almuerzo." u="1"/>
        <s v="Devolucion Hora y media de capacitación  el pasado 4 de junio." u="1"/>
        <s v="Devolucion horas capacitación." u="1"/>
        <s v="Horas de reducción jornada laboral." u="1"/>
        <s v="Administrativo envío base recogida samples , reunión city , 1 hora de almuerzo " u="1"/>
        <s v="Exámenes medicos  people " u="1"/>
        <s v="Solicitud día de la familia " u="1"/>
        <s v="Almuerzo isamovil " u="1"/>
        <s v="1 hora Reunión de supervisores con Mónica coordinadora del cav, 1 hora de almuerzo " u="1"/>
        <s v="2 horas de ley _x000a_1 de informe _x000a_1 de almuerzo " u="1"/>
        <s v="2 horas de ley _x000a_1 hora de malla el informe _x000a_1 hora de almuerzo " u="1"/>
        <s v="Tienda cerrada día festivo" u="1"/>
        <s v="Tienda cerrada  día compensatorio " u="1"/>
        <s v="Día compensatorio tienda cerrada" u="1"/>
        <s v="Capacitación virtual  con  el formador Kevin Sánchez " u="1"/>
        <s v="Día compensatorio , tienda cerrada" u="1"/>
        <s v=" Día no laboral   festivo" u="1"/>
        <s v=" Día compesatorio" u="1"/>
        <s v="ADMINISTRATIVO-BODEGA" u="1"/>
        <s v="ADMINISTRATIVO _x000a_ALMUERZO _x000a_DESPLAZAMIENTOS " u="1"/>
        <s v="ALMUERZO _x000a_DESPLAZAMIENTOS _x000a_BODEGA" u="1"/>
        <s v="ALMUERZO_x000a_DESPLAZAMIENTOS " u="1"/>
        <s v="HORA DE ALMUERZO _x000a_DESPLAZAMIENTOS " u="1"/>
        <s v="HORA DE ALMUERZO _x000a_6 HORAS DE BODEGA " u="1"/>
        <s v="Claro conciertos" u="1"/>
        <s v="Entrada a punto de venta 10:00am. " u="1"/>
        <s v="Entrada al punto 11:00am. " u="1"/>
        <s v="Entrada a PDV 10:00am " u="1"/>
        <s v="Permiso paternidad " u="1"/>
        <s v="Lunes festivo del mes " u="1"/>
        <s v="Primer domingo de descanso mes junio " u="1"/>
        <s v="Vacaciones _x000a_" u="1"/>
        <s v="Reunión con. El city Carlos " u="1"/>
        <s v="Horas reduccion" u="1"/>
        <s v="Congreso líderes claro " u="1"/>
        <s v=" festivo " u="1"/>
        <s v="Capacitación desde la casa " u="1"/>
        <s v="Movilización y Almuerzo " u="1"/>
        <s v="Movilización al aeropuerto a material POP" u="1"/>
        <s v="Tienda cerrada Domical" u="1"/>
        <s v="Día administrativo _x000a_Link de ventas Diarias_x000a_Malla SPV_x000a_Aprobación Work Planes_x000a_" u="1"/>
        <s v="Dominical Tienda Cerrada" u="1"/>
        <s v="Trabajo Reunión Torre Sigma" u="1"/>
        <s v="Feriado tienda cerrada " u="1"/>
        <s v="Capacitación 8am a 10:00am_x000a_" u="1"/>
        <s v="Retiro del punto de venta por autorización del supervisor " u="1"/>
        <s v="Capacitación payjoy " u="1"/>
        <s v="no laboral " u="1"/>
        <s v="Se realiza entrenamiento en sede de la compañía " u="1"/>
        <s v="Usuario entregado en la tarde, se trabajo todo el día." u="1"/>
        <s v="Reunión Movistar " u="1"/>
        <s v="Capacitación- traslado " u="1"/>
        <s v="Comite plan seguridad vial- traslado " u="1"/>
        <s v="Reunión IR mensual Torre Sigma " u="1"/>
        <s v="Día administrativo elaboración de informes" u="1"/>
        <s v="Reconocimiento de zona Cajicá " u="1"/>
        <s v="Capacitación Habilidades blandas, reunión IR." u="1"/>
        <s v="MPS FERIATE" u="1"/>
        <s v="Día administrativo informes" u="1"/>
        <s v="Feria Movistar plaza de las américas " u="1"/>
        <s v="Libre " u="1"/>
        <s v="Tienda cerrada_x000a_" u="1"/>
        <s v="BTL" u="1"/>
        <s v="Reunión copasst, capacitación habilidades blandas" u="1"/>
        <s v="Citas medicas por embarazo " u="1"/>
        <s v="Cierre de punto de venta y recogida de camiseta " u="1"/>
        <s v="Permiso por citas" u="1"/>
        <s v="Capacitación de habilidades blandas" u="1"/>
        <s v="Descanse " u="1"/>
        <s v="Por motivo de cambio de perfil en RMS " u="1"/>
        <s v="Desplazamiento a entrerrios " u="1"/>
        <s v="Compensatorio domingo 22 de junio" u="1"/>
        <s v="Compensatorio domingo 8 de junio" u="1"/>
        <s v="Compensatorio del domingo 1 de junio" u="1"/>
        <s v="Terapias _x000a_" u="1"/>
        <s v="Terapias " u="1"/>
        <s v="Terapias físicas " u="1"/>
        <s v="Descansa _x000a_" u="1"/>
        <s v="Descanso_x000a__x000a_" u="1"/>
        <s v="Horas de almuerzo, horas de ley reducción " u="1"/>
        <s v="Desplazamientos, hora de almuerzo " u="1"/>
        <s v="Dia de familia" u="1"/>
        <s v="Horas de desplazamientos, almuerzo y aficiina trabajo administrativo " u="1"/>
        <s v="Dia de familia." u="1"/>
        <s v="Permiso del día de la familia " u="1"/>
        <s v="Capacitación de acciones blandas" u="1"/>
        <s v="Mucho tráfico " u="1"/>
        <s v="Día trabajado_x000a_" u="1"/>
        <s v="Usuario nuevo rms " u="1"/>
        <s v="Día festivo._x000a_Ningún punto abre" u="1"/>
        <s v="Día festivo. Ningún punto abre" u="1"/>
        <s v="HORA DE R DUCCIÓN LABORAL" u="1"/>
        <s v="Visita a la ciudad de Ibagué " u="1"/>
        <s v="Entrenamiento Habilidades Blandas &amp; Reunión IR Nacional " u="1"/>
        <s v="DIA FESTIVO TIENDA CERRADA" u="1"/>
        <s v="Día de la famila" u="1"/>
        <s v="Capacitación 1 hora, ingreso a pdv de 11-7" u="1"/>
        <s v="Administrativo- vacaciones City" u="1"/>
        <s v="Reposición de hora de ley" u="1"/>
        <s v="Reducción de hora de ley" u="1"/>
        <s v="Capacitación desde casa " u="1"/>
        <s v="Domingo del mes compensatorio " u="1"/>
        <s v="Apoyo montaje concierto" u="1"/>
        <s v="Dia de la familia." u="1"/>
        <s v="Se realiza solo 1 pdv   por evento claro " u="1"/>
        <s v="Festivo _x000a_" u="1"/>
        <s v="Dia de descanso _x000a_" u="1"/>
        <s v="Congreso Bogotá " u="1"/>
        <s v="Permiso personal cita médica medellín " u="1"/>
        <s v="- COMPENSATORIO " u="1"/>
        <s v="-DESPLAZAMIENTO _x000a_-ALMUERZO _x000a_-INFORME -RMS" u="1"/>
        <s v="-DESPLAZAMIENTO _x000a_-ALMUERZO _x000a_-INFORME ORANGE_x000a_-TRAINING REPORT " u="1"/>
        <s v="-VACACIONES " u="1"/>
        <s v="-PROYECTO Ó RUTA " u="1"/>
        <s v="-FESTIVO" u="1"/>
        <s v="Ingreso a las 10 por jornada extendida " u="1"/>
        <s v="Se autoriza salida por situación de orden pública " u="1"/>
        <s v="Se llega tarde al punto por bloqueó por artefactos explosivos en la vía." u="1"/>
        <s v="Trabajo des de casa" u="1"/>
        <s v="Día compesatori" u="1"/>
        <s v="Hora de gobierno y permiso de cita médica aprobado por Julián rojas supervisor" u="1"/>
        <s v="Novedad de entrada trancón en el camino hacia el trabajo supervisor conoce la novedad" u="1"/>
        <s v="Inconveniente en la ruta supervisor conoce la novedad" u="1"/>
        <s v="Día dominical" u="1"/>
        <s v="Procedimiento médico " u="1"/>
        <s v="Novedad aplicación RMS " u="1"/>
        <s v="Reducción de horario" u="1"/>
        <s v="Día libre festivo _x000a_" u="1"/>
        <s v="Día festivo libre " u="1"/>
        <s v="Salida temprano por orden público_x000a_" u="1"/>
        <s v="Hora reducción por ley_x000a_" u="1"/>
        <s v="Reducción hora de ley_x000a_" u="1"/>
        <s v="Capacitación potenciando tu potencial virtual y viaje a puerto Tejada _x000a_" u="1"/>
        <s v="Día libre lunes festivo" u="1"/>
        <s v="CAPACITACION DE PAYJOY" u="1"/>
        <s v="REDUCCION DE HORA LABORAL " u="1"/>
        <s v="COMPENSADO  " u="1"/>
        <s v="Capacitación claro  potencia el potencial " u="1"/>
        <s v="Las 2 horas del gobierno autorizadas para reunión de mi hija" u="1"/>
        <s v="Permiso de cita médica " u="1"/>
        <s v="Capacitación presencial Pay Joy" u="1"/>
        <s v="Horas reglamentarias" u="1"/>
        <s v="Dia  festivo dia libre " u="1"/>
        <s v="Domingo día libre " u="1"/>
        <s v="Domingo dia de descanso " u="1"/>
        <s v="Dia festivo dia no lavoral " u="1"/>
        <s v="Domingo dia libre " u="1"/>
        <s v="Problemas con la aplicación power apps no me dejó ingresar y no pude logearme ayer 09/06/2025 " u="1"/>
        <s v="Descanso_x000a_" u="1"/>
        <s v="Día compen" u="1"/>
        <s v="Permiso para salir dos horas antes " u="1"/>
        <s v="Enfermedad " u="1"/>
        <s v="Hora de almuerzo " u="1"/>
        <s v="Reducción laboral más hora de almuezo" u="1"/>
        <s v="De horas " u="1"/>
        <s v="Entrega en asiste " u="1"/>
        <s v="Reunión habilidades blandas" u="1"/>
        <s v="Horas de reducción laboral." u="1"/>
        <s v="Autorizado por supervisor de zona " u="1"/>
        <s v="Una hora de ley y una hora de capacitación  habilidades blandas del 5 de junio " u="1"/>
        <s v="Compensatorio de domingo 15 " u="1"/>
        <s v="Compensatorio de domingo 1 laborado " u="1"/>
        <s v="Horas de reducción semanal " u="1"/>
        <s v="Horario de cav" u="1"/>
        <s v="Hora de almuerzo y 2 hrs de ley" u="1"/>
        <s v="Horas de ley almuerzo y traslados" u="1"/>
        <s v="Transportes y hora de almuerzo " u="1"/>
        <s v="Alineación congreso de líderes Bogotá " u="1"/>
        <s v="Congreso de líderes , bigota" u="1"/>
        <s v="Alineación congreso líderes Bogotá " u="1"/>
        <s v="Compensatorio autorizado mes !! " u="1"/>
        <s v="Horas dé Reducción " u="1"/>
        <s v="Terapias de fortalecimiento tobillo" u="1"/>
        <s v="Terapia de fortalecimiento pie" u="1"/>
        <s v="Terapias físicas  para fortalecimiento " u="1"/>
        <s v="Cita valoración para terapia hidráulicas e híbridas para el pie " u="1"/>
        <s v="Reducción de hora s laboral" u="1"/>
        <s v="Festivo no abre la tienda " u="1"/>
        <s v="Cirugía, citas post y pre operatorias" u="1"/>
        <s v="Reunión people  generalidades del PESV" u="1"/>
        <s v="Capacitación con el área de entrenamiento y reunión equipo IR" u="1"/>
        <s v="La hora de reducción de ley " u="1"/>
        <s v="Lunes festivo no se abre CAV " u="1"/>
        <s v="Lunes festivos no se trabaja " u="1"/>
        <s v="Cierre del Cav " u="1"/>
        <s v="Hora pendiente " u="1"/>
        <s v="Lunes festivo no se labora CAV NEIVA CENTRO " u="1"/>
        <s v="Administrativo -bodega " u="1"/>
        <s v="Administrativo y bodega " u="1"/>
        <s v="Almuerzo y desplazamientos" u="1"/>
        <s v="Día bodega " u="1"/>
        <s v="Horario de oficina " u="1"/>
        <s v="Hora de petro" u="1"/>
        <s v="Traslado entre puntos,  " u="1"/>
        <s v="Horas libres " u="1"/>
        <s v="Horas libres de ley" u="1"/>
        <s v="Horas de reducción ley " u="1"/>
        <s v="Entrega de usuario a las 3 pm, por cual me logueo a esta hora" u="1"/>
        <s v="Cambio de horario por razones de horario extendido " u="1"/>
        <s v="Permiso por toma de exámenes médicos " u="1"/>
        <s v="Cambio de tienda por cierre " u="1"/>
        <s v="Hora petro _x000a__x000a_" u="1"/>
        <s v="Legalización de viáticos " u="1"/>
        <s v="Ruta comercial yopal" u="1"/>
        <s v="Ruta Comercial de 7 a 4 pm " u="1"/>
        <s v="Apoyo comercial de 10 a 4 _x000a_Reducción laboral de 4 a 7 pm" u="1"/>
        <s v="Administrativo de 7 a 11 y 30_x000a_1 hora de almuerzo _x000a_2 horas de desplazamiento " u="1"/>
        <s v="Reducción laboral de 4 pm a 7 pm" u="1"/>
        <s v="Horas Reducción laboral de 4 a 7 " u="1"/>
        <s v="Formación call" u="1"/>
        <s v="Formación Orange Externos" u="1"/>
        <s v="Formación magistral virtual CARRIERS de 7 a 9 am._x000a_Formación virtual Movistar B2B de 9:30 a 11:15 am. _x000a_1 hora de almuerzo _x000a_2 horas de desplazamiento " u="1"/>
        <s v="Festivo laborado apertura 10" u="1"/>
        <s v="Apertura de tienda y retrasó de trasporte " u="1"/>
        <s v="Desmonte de conciertos de Jessi Uribe " u="1"/>
        <s v="Toque de queda " u="1"/>
        <s v="Día  de descanso " u="1"/>
        <s v="Cierre de tienda,horario festivo" u="1"/>
        <s v="Horario cierre de tienda " u="1"/>
        <s v="No laborable " u="1"/>
        <s v="Compensatorio domingo 15" u="1"/>
        <s v="Compensatorio domingo 8" u="1"/>
        <s v="Compensatorio domingo 1" u="1"/>
        <s v="Compensatorio.  " u="1"/>
        <s v="Problema con las vías de Ciénaga a Santa Marta " u="1"/>
        <s v="Cierre de tienda. Horario 10am a 5pm" u="1"/>
        <s v="Salida temprana por cambio de pdv" u="1"/>
        <s v="Salida temprana por reducción de 2 horas de gobierno " u="1"/>
        <s v="Cambio de punto de venta " u="1"/>
        <s v="Aprobación del Día de la familia " u="1"/>
        <s v="Salida temprana por capacitación virtual de habilidades blandas y refuerzo de note 14 series vs referencias de la competencia " u="1"/>
        <s v="_x000a_Capacitación virtual de habilidades blandas de smartphones Note 14 series vs referencias de la competencias" u="1"/>
        <s v="Retraso en transporte " u="1"/>
        <s v="Festivo laborado  apertura de tienda 10 am" u="1"/>
        <s v="Evento claro teatro los cristales " u="1"/>
        <s v="Cierre del cav temprano " u="1"/>
        <s v="Día lunes  festivo " u="1"/>
        <s v="Cierre de punto por prevención " u="1"/>
        <s v="Día libre por puente o compensatorio " u="1"/>
        <s v="Lunes festivo (no laboró)" u="1"/>
        <s v="Dominical (no, laboró)" u="1"/>
        <s v="Compemsatorio" u="1"/>
        <s v="Actualización de RMS" u="1"/>
        <s v="Horas legales" u="1"/>
        <s v="Reunión payjoy y entrega de dotación " u="1"/>
        <s v="Reducción 2 horas del gobierno " u="1"/>
        <s v="Reunión Equipo comercial R.Centro." u="1"/>
        <s v=" Personal " u="1"/>
        <s v="Desca" u="1"/>
        <s v="Des" u="1"/>
        <s v="Horas d gobierno " u="1"/>
        <s v="Dial libre" u="1"/>
        <s v="Hora, legal" u="1"/>
        <s v="Hora legal. " u="1"/>
        <s v="Capacitación note 14 s" u="1"/>
        <s v="Reporte carries otro si _x000a_Almuerzo_x000a_desplazamiento _x000a_" u="1"/>
        <s v="Almuerzo _x000a_Desplazamiento _x000a_Administrativo " u="1"/>
        <s v="Almuerzo _x000a_Desplazamiento _x000a_Cita médica " u="1"/>
        <s v="Almuerzo _x000a_Desplazamiento _x000a_Correo plan de viajes " u="1"/>
        <s v="Almuerzo _x000a_Desplazamiento _x000a_Retraso lluvia " u="1"/>
        <s v="Almuerzo _x000a_Compensatorio " u="1"/>
        <s v="Reducción _x000a_Almuerzo _x000a_Proyecto " u="1"/>
        <s v="Capacitacion potencia tu potencial _x000a_Almuerzo _x000a_Desplazamiento " u="1"/>
        <s v="Proyecto _x000a_Reducción horas " u="1"/>
        <s v="Legalización de viáticos _x000a_Elaboración de informe _x000a_Planear julio " u="1"/>
        <s v="Desplazamiento _x000a_Almuerzo _x000a_Entrenamiento virtual CE Pereira " u="1"/>
        <s v="Entrenamiento virtual CE_x000a_Desplazamiento _x000a_Almuerzo " u="1"/>
        <s v="Inducción de producto _x000a_Elaboración de informe _x000a_Almuerzo " u="1"/>
        <s v="Transporte" u="1"/>
        <s v="Entrada a claro domingo" u="1"/>
        <s v="11minutos tarde por aguacero" u="1"/>
        <s v="Salida de emergencia por accidente de mi hija" u="1"/>
        <s v="Festivo trabajado" u="1"/>
        <s v="Entrada a claro a 10 am 14 min de tardanza por trasporte" u="1"/>
        <s v="La tienda cierra" u="1"/>
        <s v="Tienda no abre festivos " u="1"/>
        <s v="Libtt" u="1"/>
        <s v="Libre" u="1"/>
        <s v="Horario cav gran colombia domingo y festivos de 8 a 4 pm .." u="1"/>
        <s v="Horario tienda cav 8 a 4 de la tarde domingos y festivos.." u="1"/>
        <s v="El día presentandose la novedad de que no nos permitieron la entrada por no contar con el uniforme correspondiente, por tal motivo nos envían a nuestras casas hasta tener el uniforme.." u="1"/>
        <s v="Horario cav festivos y dominicales 8 am a 4 pm. " u="1"/>
        <s v="Horario cav gran Colombia domingo y festivos 8 AM a 4 pm .." u="1"/>
        <s v="Compensetario " u="1"/>
        <s v="Hora del gobernó " u="1"/>
        <s v="Horario especial del almacén " u="1"/>
        <s v="Capacitación inducción de productos " u="1"/>
        <s v="Reducción laboral  2 horas " u="1"/>
        <s v="Horas petro_x000a_" u="1"/>
        <s v="Capacitación de credismart" u="1"/>
        <s v="Horas extra" u="1"/>
        <s v="Tienda abre tarde por festivo " u="1"/>
        <s v="Tienda abre tarde " u="1"/>
        <s v="Tienda  abre tarde por domingo " u="1"/>
        <s v="Emergencia " u="1"/>
        <s v="Día de reducción jornada laboral " u="1"/>
        <s v="Día jueves 5 de junio compensatorio semanal " u="1"/>
        <s v="Día festivos tiendas cerradas " u="1"/>
        <s v="Trabajo el domingo " u="1"/>
        <s v="Día libre (domingo)" u="1"/>
        <s v="Salida 6 pm con permiso de supervisor se toma solo una hora de almuerzo " u="1"/>
        <s v="Domingo descanso" u="1"/>
        <s v="Día de de descanso" u="1"/>
        <s v="Dia festivo no laboral" u="1"/>
        <s v="Horas reducción de ley" u="1"/>
        <s v="Día festivo no laboral_x000a_" u="1"/>
        <s v="Virtuales_x000a_Almuerzo _x000a_Traslado " u="1"/>
        <s v="Inducción producto _x000a_Informe_x000a_Almuerzo " u="1"/>
        <s v="Proyecto _x000a_Dos horas gobierno " u="1"/>
        <s v="Virtuales _x000a_Ruta _x000a_Almuerzo " u="1"/>
        <s v="Proyecto _x000a_2 horas gobierno " u="1"/>
        <s v="Virtual_x000a_Almuerzo _x000a_Traslado" u="1"/>
        <s v="Capacitación potenciando tú potencial" u="1"/>
        <s v="Store closed" u="1"/>
        <s v="Capacitación potenciando tu potencial " u="1"/>
        <s v="Día libre_x000a_" u="1"/>
        <s v="Reunión mensual  de trafico uno a uno " u="1"/>
        <s v="Capacitación área de entrenamiento y reunión equipo IR" u="1"/>
        <s v="Día compensatorio Domingo " u="1"/>
        <s v="Horario extra" u="1"/>
        <s v="Cambio de compensatorio por día laboral con horas de reducción " u="1"/>
        <s v="DESCANSO DIA LUNES FESTIVO " u="1"/>
        <s v="Las 2 horas de reducción " u="1"/>
        <s v="Día libre/ tienda cerrada" u="1"/>
        <s v="Día libre/ tienda cerrada " u="1"/>
        <s v="Tienda  cerrada" u="1"/>
        <s v="Compensatorio pendiente domingo 4 de mayo." u="1"/>
        <s v="Día comprensatorio " u="1"/>
        <s v="Seguimiento Región Centro " u="1"/>
        <s v="Dominical y permiso personal " u="1"/>
        <s v="Permiso de 1 hora " u="1"/>
        <s v="Tienda y" u="1"/>
        <s v="Vacaciones Programadas " u="1"/>
        <s v="Toma de hora de ley " u="1"/>
        <s v="Domingo día libre" u="1"/>
        <s v="Descanso y horas de reducción " u="1"/>
        <s v="Reducción laboral sábado 14" u="1"/>
        <s v="Tiempo de reducción laboral." u="1"/>
        <s v="Tiempo de reducción laboral " u="1"/>
        <s v="Permiso por enfermedad " u="1"/>
        <s v="Tienda cerrada dominical " u="1"/>
        <s v="Compensatirio " u="1"/>
        <s v="Domingo no será  laborado " u="1"/>
        <s v="Tienda cerrada (festivo)" u="1"/>
        <s v="Trabajo desde casa administrativo " u="1"/>
        <s v="Tienda no abre festivo " u="1"/>
        <s v="Cierre de punto marcha " u="1"/>
        <s v="Capacitación y desplazamiento a punto" u="1"/>
        <s v="Cierre de la tienda " u="1"/>
        <s v="Horas del ley " u="1"/>
        <s v="Se le envía incapacidad a mi supervisor " u="1"/>
        <s v="Capacitación inducción de producto" u="1"/>
        <s v="Horas de ley_x000a_" u="1"/>
        <s v="Horario especial por cierre de tienda " u="1"/>
        <s v="Horario especial,  por punto de venta cerrado" u="1"/>
        <s v="Reducción laboral se toma la hora, según lo asignado" u="1"/>
        <s v="Horario especial, cierre de punto de venta 6pm" u="1"/>
        <s v="Horario especial por cierre de punto de venta, domingo 11am- 6pm " u="1"/>
        <s v="Entrega usuario RMS" u="1"/>
        <s v="Capacitación riesgos laborales" u="1"/>
        <s v="Horas de reducción laboral, almuerzo y desplazamiento " u="1"/>
        <s v="Feria del estrene Movistar " u="1"/>
        <s v="Día feria del estrene " u="1"/>
        <s v=" Día  Compensatorio " u="1"/>
        <s v="Incapacidad por el día de hoy " u="1"/>
        <s v="Capacitación de riesgo laborales" u="1"/>
        <s v="Desplazamiento a población._x000a_" u="1"/>
        <s v="Cita médica." u="1"/>
        <s v="Baja por enfermedad, dirigirse al área de urgencias y solicitar cita prioritaria." u="1"/>
        <s v="Compensatorio del día domingo 11 trabajo." u="1"/>
        <s v="Hora de compensatorio por capacitación de riesgos laborales." u="1"/>
        <s v="Capacitación sobre riesgos laborales." u="1"/>
        <s v="Día de compensatorio_x000a_" u="1"/>
        <s v="Family Day " u="1"/>
        <s v="Capacitación riesgo laboral " u="1"/>
        <s v="Descanso comoensatorio" u="1"/>
        <s v="Reduccion de horas" u="1"/>
        <s v="Horario " u="1"/>
        <s v="Día compensatorio  por domingo 4 de mayo_x000a__x000a_" u="1"/>
        <s v="Compensatorio por domingo 25_x000a_" u="1"/>
        <s v="Dia compensatorio por domingo 11 de mayo" u="1"/>
        <s v="Día compensatorio por domingo 4 de mayo" u="1"/>
        <s v="Compensatorio por el domingo laborando " u="1"/>
        <s v="Hora asignada de ley " u="1"/>
        <s v="Compensatorio de domingo laborado " u="1"/>
        <s v="Compensatorio de  día domingo laborado" u="1"/>
        <s v="Horas asignada de ley " u="1"/>
        <s v="Hora de capacitación asignada " u="1"/>
        <s v="Capacitación identificación riesgos " u="1"/>
        <s v="Hora de ley _x000a_" u="1"/>
        <s v="Reunión De Riesgos Laborales" u="1"/>
        <s v="Desplazamiento por mesa de marca por evento" u="1"/>
        <s v="Descanso Día Festivo y Día Del Trabajo " u="1"/>
        <s v="Menos 1 hora laboral del gobierno" u="1"/>
        <s v="Menos1 hora laboral descontada por el gobierno " u="1"/>
        <s v="Entrada a las 10 por la hora de descuento del gobierno " u="1"/>
        <s v="Menos 1 hora laboral del gobierno " u="1"/>
        <s v="Hora de la última capacitación que se me debía " u="1"/>
        <s v="Buenos días , retraso en la entrada por motivo de inconvenientes en la movilidad del transporte por protesta en la vía " u="1"/>
        <s v="Menos 1 hora otorgada por el gobierno " u="1"/>
        <s v="Entrada 10 am menos 1 hora la oral del gobierno " u="1"/>
        <s v="Incapacidad por enfermedad general del día 12 de mayo al 13 de mayo " u="1"/>
        <s v="Incapacidad por enfermedad general 2 días 12/13" u="1"/>
        <s v="Menos 1 reducidas del gobierno" u="1"/>
        <s v="Desplazamiento pdv" u="1"/>
        <s v="Cierre PDV,  sin energía por mantenimiento  de EPM zona uraba " u="1"/>
        <s v="Desplazamiento fuerte lluvias " u="1"/>
        <s v="2 horas libres" u="1"/>
        <s v="Proyecto, 2 horas de reducción laboral " u="1"/>
        <s v=" 2 horas entrenamiento Call Bentoint Claro, apoyo feria empleados plaza Claro." u="1"/>
        <s v="1 hora de almuerzo 2 horas de desplazamiento " u="1"/>
        <s v="Proyecto, 2 horas reducción laboral " u="1"/>
        <s v="1 hora almuerzo, 2 horas desplazamiento " u="1"/>
        <s v="Administrativo, 1 hora y 30 minutos de magistral Carriers, suba al paso" u="1"/>
        <s v="2 horas desplazamiento, 1 hora de almuerzo " u="1"/>
        <s v="1 hora de almuerzo, 2 horas cita médica, 1 hora desplazamiento." u="1"/>
        <s v="2 horas de capacitación RMS, 2 horas desplazamiento, 1 hora de almuerzo " u="1"/>
        <s v="Proyecto 6 hora, 2 horas reducción laboral " u="1"/>
        <s v="Apoyo feria de empleados plaza Claro " u="1"/>
        <s v="1hora de almuerzo, 2 horas desplazamiento " u="1"/>
        <s v="Hora de gobierno _x000a_" u="1"/>
        <s v="Evento Transmilenio Xiaomi " u="1"/>
        <s v="descnso " u="1"/>
        <s v="4abr" u="1"/>
        <s v="CAPACITACIÓN DIA 15" u="1"/>
        <s v="Tralados" u="1"/>
        <s v="Compensatorio por dominical " u="1"/>
        <s v="Compensatorio de dominical" u="1"/>
        <s v="CAPACITACIÓN RIESGOS LABORALES PEOPLE AND TRADE." u="1"/>
        <s v="NO LABORO" u="1"/>
        <s v="ENTREGA DE USUARIO RMS" u="1"/>
        <s v="Reduccion laboral_x000a_" u="1"/>
        <s v="Reduccion de horas_x000a_" u="1"/>
        <s v="Reduccion de  horas" u="1"/>
        <s v="Entrada Hora Petro " u="1"/>
        <s v="Capacitación Riesgos" u="1"/>
        <s v="Jueves Festivo" u="1"/>
        <s v="Dia descanso, compensatorio " u="1"/>
        <s v="Urgencias con mi hijo " u="1"/>
        <s v="Hora menoy" u="1"/>
        <s v="Hora acumulada de reducción de ley " u="1"/>
        <s v="Salida media hora antes por caída de sistema " u="1"/>
        <s v="Una Hora de ley " u="1"/>
        <s v="Ajuste de horas" u="1"/>
        <s v="Extensión de horario _x000a_" u="1"/>
        <s v="Reducción de horario_x000a_" u="1"/>
        <s v="Reducción de horario _x000a_" u="1"/>
        <s v="Capacitación sobre producto " u="1"/>
        <s v="Capacitación sobre onboarding RMS" u="1"/>
        <s v="Incapacidad enfermedad " u="1"/>
        <s v="CIERRE DE OPERACIÓN POR MANIFESTACIONES " u="1"/>
        <s v="Horas reducción del gobierno _x000a_" u="1"/>
        <s v="Horas de reducción del gobierno y media hora de devolución de jornada del lunes 12  de mayo de 2025_x000a_" u="1"/>
        <s v="Capacitación riesgos laborales y devolución hora del gobierno " u="1"/>
        <s v="Hora reducción del gobierno " u="1"/>
        <s v="RUTA TUNJA " u="1"/>
        <s v="RUTA DUITAMA" u="1"/>
        <s v="RUTA-ALMUERZO-DESPLAZAMIENTO" u="1"/>
        <s v="RUTA SOGAMOSO " u="1"/>
        <s v="ACOMPAMIENTO PLAZA CLARO " u="1"/>
        <s v="Labor" u="1"/>
        <s v="Capacitación _x000a_Socialización de riesgos" u="1"/>
        <s v="Inacapcidad" u="1"/>
        <s v="Problemas con dispositivo celular_x000a_" u="1"/>
        <s v="Reunión Supervisor " u="1"/>
        <s v="Descanso, Domingo " u="1"/>
        <s v="Ajuste de horario punto de venta " u="1"/>
        <s v="Capacitación Riesgos laborales " u="1"/>
        <s v="Ajuste horario de tienda " u="1"/>
        <s v="Festivo, día del trabajador " u="1"/>
        <s v="Descsnso" u="1"/>
        <s v="Dia libre_x000a_" u="1"/>
        <s v="Capacitación salud ocupacional " u="1"/>
        <s v="Permiso calamidad doméstica " u="1"/>
        <s v="Horario extendido _x000a_" u="1"/>
        <s v="Capacitación Riesgos / Reducción laboral " u="1"/>
        <s v="Cambio de hora por compensatorio de compañera " u="1"/>
        <s v="Dejo solicitud de cierre de rms por cierre del punto de venta " u="1"/>
        <s v="Dejo solicitud de 2 a 6 para completar las horas establecidas ya que el punto de venta cierra a las 2pm " u="1"/>
        <s v="Solicitud de 2 a 6 por cierre de punto de venta " u="1"/>
        <s v="Cierre a las 5 pm por cierre de punto de venta " u="1"/>
        <s v="Problemas de movilidad por protestas" u="1"/>
        <s v="Desplazamientos" u="1"/>
        <s v="Feria Cosmocentro " u="1"/>
        <s v="Feria Movistar Cosmocentro " u="1"/>
        <s v="Motocicleta en taller de marca" u="1"/>
        <s v="Festivo día del trabajo" u="1"/>
        <s v="Actualización aplicación " u="1"/>
        <s v="Cobertura único." u="1"/>
        <s v="Iniciando app de RMS." u="1"/>
        <s v="DESPLAZAMIENTOS_x000a_ALMUERZOS_x000a_" u="1"/>
        <s v="ADMINISTRATIVO SIGMA" u="1"/>
        <s v="Cronograma de Tecno feria" u="1"/>
        <s v="Apoyo en evento empresarial Claro " u="1"/>
        <s v="Movilidad, reducción laboral " u="1"/>
        <s v="Movilidad y reducción laboral " u="1"/>
        <s v="Capacitación People and trade y movilidad " u="1"/>
        <s v="Reunión Team lider, city manager y Spv . _x000a_Consolidación de auditoría Call Center " u="1"/>
        <s v="Auditoría de Call Center " u="1"/>
        <s v="Reunión con jefe y reposición de hora de reunión " u="1"/>
        <s v="Cometario " u="1"/>
        <s v="APOYO VISITAS  KTRONIX TITAN / FALABELLA TITAN  " u="1"/>
        <s v="2H REDUCCIÓN " u="1"/>
        <s v="2H DE REDUCCION " u="1"/>
        <s v="Día de cumpleaños media jornada _x000a_Reducción de dia del 5 al 18_x000a_" u="1"/>
        <s v="Consulta médica " u="1"/>
        <s v="Identificación de riesgo pdv " u="1"/>
        <s v="Alineación promotora Carriers_x000a_" u="1"/>
        <s v="Día compensatorio domingo 25 de mayo " u="1"/>
        <s v="Riesgos laborales " u="1"/>
        <s v="Retroalimentación people and trade" u="1"/>
        <s v="Reunión con supervisor, aclaración de dudas sobre entrega de merchandising, solicitudes en RMS, horas de ley etc." u="1"/>
        <s v="Compensatorio (día de la familia )" u="1"/>
        <s v="Traslado pasto Ipiales - Ipiales pasto " u="1"/>
        <s v="Traslado pasto- Ipiales, Ipiales _pasto " u="1"/>
        <s v="Traslado de pasto tuquerres/ tuquerres a pasto " u="1"/>
        <s v="Se toma el día de la familia " u="1"/>
        <s v="Se toman las 2 horas " u="1"/>
        <s v="DIA LIBRE (DOMINGO)" u="1"/>
        <s v="Hora de compensatorio hora extra día sábado _x000a_10/05/25" u="1"/>
        <s v="Capacitación/ hora de ley " u="1"/>
        <s v="Capacitación/ reunión con supervisor." u="1"/>
        <s v="Festivo dia del trabajador" u="1"/>
        <s v="Día de Cumpleaños" u="1"/>
        <s v="Reunion ofertas Mes de mayo " u="1"/>
        <s v="Razonamiento de horas" u="1"/>
        <s v="Instalación aplicacion por primera vez de  Rms" u="1"/>
        <s v="Compensatorio._x000a_" u="1"/>
        <s v="Teléfono de dotación con fallas de batería...no enciendio al hacer check out." u="1"/>
        <s v="Reconocimiento de zona Ipiales, Nariño." u="1"/>
        <s v="Reunión equipo Wholesalers." u="1"/>
        <s v="Cierre de punto" u="1"/>
        <s v="Horas petra" u="1"/>
        <s v="Día de compensatorio solicitando por calamidad familiar con la jefe Maria y aprobado " u="1"/>
        <s v="Hora de reducción laboral _x000a_Hora petro" u="1"/>
        <s v="Hora de rediccion _x000a_Hora petro" u="1"/>
        <s v="Hora autorizada " u="1"/>
        <s v="Jornada extendida " u="1"/>
        <s v="Horas compensación " u="1"/>
        <s v="Los domingos la tienda no abre " u="1"/>
        <s v="Horas de reducción _x000a_" u="1"/>
        <s v="Capacitación People" u="1"/>
        <s v="Reunión con el can Sergio Granados " u="1"/>
        <s v="Horas de petro " u="1"/>
        <s v="Recogida de equipos y traslado " u="1"/>
        <s v="Recogida de equipos " u="1"/>
        <s v="Capacitación y traslado." u="1"/>
        <s v="Entrenamiento de Xiaomi 14T con David Giraldo" u="1"/>
        <s v="Se toma hora de ley del jueves 08, por capacitación programada " u="1"/>
        <s v="Compensario cambiado " u="1"/>
        <s v="Cierra tienda " u="1"/>
        <s v="Hora reducción laboral pendiente " u="1"/>
        <s v="Compensario pendiente.." u="1"/>
        <s v="Voy a la clínica porque ando vomitando y con fiebre " u="1"/>
        <s v="Capacitación people and trade" u="1"/>
        <s v="Desplazamiento Barrancabermeja " u="1"/>
        <s v="CONSOLIDACIÓN VIATICOS " u="1"/>
        <s v="No abre la tienda " u="1"/>
        <s v="Incapacidad medica laboral por enfermedad general " u="1"/>
        <s v="Incapacidad medica laboral por enfermedad general." u="1"/>
        <s v="Ausencia por cita médica" u="1"/>
        <s v="Permiso personal para asistir a reunión escolar de mi hija." u="1"/>
        <s v="Descargar aplicaciones de la app de RMS" u="1"/>
        <s v="Reunión accidentes laborales people and trade" u="1"/>
        <s v="Día incapacidad " u="1"/>
        <s v="Compensatorio de la semana." u="1"/>
        <s v="Compensatorio atrasados." u="1"/>
        <s v="Alkosto Norte, falabella WTC, éxito la flora, 1 hora de almuerzo y 1 hora de traslado " u="1"/>
        <s v="Magistral IR, Cav Cali norte, Alkomprar Unico 1 hora de almuerzo y una de traslado " u="1"/>
        <s v="Inducción inicial 7 a 12, Ktronix Chipichape, éxito la flora, 1 hora de almuerzo y una de traslado " u="1"/>
        <s v="Comunicaribe, Cav gran comercio, agentes Claro, éxito la flora, 1 hora almuerzo y 1 hora de traslado " u="1"/>
        <s v="Proyecto, Planer, RMS, educaplay, viáticos Popayán e informe Popayán " u="1"/>
        <s v="Cellplus Popayán 1 y 2, ce Movistar cr 9, éxito Popayán, 1 hora de almuerzo y 1 hora  30 de traslados" u="1"/>
        <s v="Cav Popayán, wom Popayán, Cav Colonial, agente mundo movil 1 hora de almuerzo y 1 hora de traslado " u="1"/>
        <s v="Cav Popayán, wom Popayán, Cav Colonial, agente mundo movil, 1 hora de almuerzo y 1 30 de traslado " u="1"/>
        <s v="Éxito Tuluá, Alkomprar Unico, Cav Cali norte, 1 hora de almuerzo y 1 hora de traslado " u="1"/>
        <s v="Tigo Unicentro, Cav Palmeto, falabella WTC, 1 hora de almuerzo y 2 horas traslado " u="1"/>
        <s v="Proyecto video Pad 2, planer estratégico junto con viaje a Popayán, RMS, 1 hora de almuerzo " u="1"/>
        <s v="Proyecto Pad 2 series" u="1"/>
        <s v="Cav estación, ce calima, alkosto norte, 1 hora de almuerzo y 1 hora de traslado " u="1"/>
        <s v="Cav Chipichape, Ktronix chipichape, falabella Wtc, 1 hora de almuerzo y 1 hora de traslado " u="1"/>
        <s v="Icell Unico, Alkomprar Unico, Cav Norte, alkosto norte, 2 horas traslado y 1 hora de almuerzo " u="1"/>
        <s v="Agentes Nariño, agentes valle, Cav Gran comercio, ce centro, Cellplus centro, 1 hora almuerzo y 1 hora de traslado " u="1"/>
        <s v="Planer, RMS, terminar proyecto Poco X7 pro, " u="1"/>
        <s v="Proyecto poco x7 pro" u="1"/>
        <s v="Cav Palmira, Cellplus Palmira, éxito llanogrande, ce llanogrande, 1 hora de almuerzo, 1 30 de traslado" u="1"/>
        <s v="Alkosto Norte, Cav Norte, Alkomprar Unico, 1 hora almuerzo y 1 hora de traslado " u="1"/>
        <s v="Cav estación, capa externos claro, falabella WTC, Cav chipichape, éxito Chipichape, 1 hora de almuerzo y 1 hora de traslado " u="1"/>
        <s v="Planer, Ce Santa Mónica, ce calima, alkosto norte, 1 hora almuerzo, 1 hora traslado" u="1"/>
        <s v="Atento a indicaciones para ese día después de una haciendo instalaciones de alarmas " u="1"/>
        <s v="Se me bajo la presión y tuve que ir para el hospital " u="1"/>
        <s v="Horario estendiso hasta las 7" u="1"/>
        <s v="Legalización y reducción laboral " u="1"/>
        <s v="Cierre de tienda a" u="1"/>
        <s v="Hora de ley asignada 2" u="1"/>
        <s v="Hora de ley asignada 1" u="1"/>
        <s v="HORA de ley asignada gracias " u="1"/>
        <s v="HORA DE LEY ASIGNADA 2 " u="1"/>
        <s v="Día de descanso por el domingo trabajado 11 de mayo " u="1"/>
        <s v="Espacio destinado para el almuerzo y desplazamiento en servicio de transporte público hacia el PDV Team Comunicaciones El Tesoro (Barrio El Poblado)" u="1"/>
        <s v="Horas de reducción laboral y fin de jornada " u="1"/>
        <s v="Acompañamiento virtual a PMT Inducción RMS y capacitación PAT en identificación de riesgos en el trabajo  - desplazamiento a PDV." u="1"/>
        <s v="Sesión de Capacitación de Inducción con PMT, reunión nacional para revisión de cifras y estrategias Mayo, almuerzo y desplazamiento." u="1"/>
        <s v="Trabajo en casa en asesoría técnica en simultánea con Cristian Zúñiga, Ingeniero de Sistemas de People And Trade." u="1"/>
        <s v="Compensatorio entre semana" u="1"/>
        <s v="Hora  del gobierno " u="1"/>
        <s v="Capacitación Identificación de riesgos en el pdv" u="1"/>
        <s v="Descansando " u="1"/>
        <s v="Salida 15 mn, se termina la gestión " u="1"/>
        <s v="Permiso personal medico " u="1"/>
        <s v="Inducción RMS" u="1"/>
        <s v="Inducción de productos " u="1"/>
        <s v="Reclamo de SIM corporativa desplazamiento a un cap del operador claro " u="1"/>
        <s v="Toma de horas semanales " u="1"/>
        <s v="Toma de horas semanales_x000a_" u="1"/>
        <s v="Cierra la tienda por día de la madre " u="1"/>
        <s v="Reducción de horas de ley " u="1"/>
        <s v="Hora de reducción de jornada laboral " u="1"/>
        <s v="Tienda cerrada por alteración de orden público " u="1"/>
        <s v="Cierre de tienda por alteración de orden público " u="1"/>
        <s v="Calamidad domestica " u="1"/>
        <s v="Licencia personal " u="1"/>
        <s v="Compensatorio Dominical (Día Sin auto) " u="1"/>
        <s v="_x000a_Reducción Hora de ley " u="1"/>
        <s v="Recoger dotación" u="1"/>
        <s v="Capacitación de la 8oo am asta  900am " u="1"/>
        <s v="Hora de reducción día jueves " u="1"/>
        <s v="Reducción laboral 9/30/5/30" u="1"/>
        <s v="Se Recoge merchar y obsequios " u="1"/>
        <s v="Reclamación de medicamentos " u="1"/>
        <s v="Salida por cita y reclamación de medicamentos " u="1"/>
        <s v="Descanso día compensatorio " u="1"/>
        <s v="Capacitación People and trade, identificación de riesgos y reducción laboral" u="1"/>
        <s v="Capacitación de ADDI" u="1"/>
        <s v="Permiso para ir al médico " u="1"/>
        <s v="Salida por Tienda Cerrada " u="1"/>
        <s v="Solicitud por Cierre de Tienda " u="1"/>
        <s v="Apoyo logístico a activaciones Dealer _x000a_WINCELL y TELECELL desplazamiento de Gifs Box" u="1"/>
        <s v="Descanso por día de la familia" u="1"/>
        <s v="Cierre de PDV por eso se Cierra RMS" u="1"/>
        <s v="Se cierra RMS por cierre de oficina " u="1"/>
        <s v="Horas de reducción (horas de ley)" u="1"/>
        <s v="Cierran a las 8 la tienda por paro nacional " u="1"/>
        <s v="Horas reducción_x000a_" u="1"/>
        <s v="Jornada de reduccion familiar " u="1"/>
        <s v="Jornada de reduccion Laboral " u="1"/>
        <s v="Indiccion RMS Apertura de RMS " u="1"/>
        <s v="Cierre dos horas antes por manifestaciones " u="1"/>
        <s v="Día de la familia _x000a_" u="1"/>
        <s v="Congestión Vehicular Por Paro" u="1"/>
        <s v="Apoyo Feria Empresarial Cosmocentro " u="1"/>
        <s v="Apoyo CE Centro Cali" u="1"/>
        <s v="Inconvenientes con el medio de transporte " u="1"/>
        <s v="2.5 HORAS DESPLAZAMIENTOS _x000a_1 HORA ALMUERZO " u="1"/>
        <s v="3 HORAS DESPLAZAMIENTOS (PARO) _x000a_1 HORA ALMUERZO _x000a_2.5 HORAS SESIONES VIRTUALES (OLVIDÉ MARCAR EN RMS) " u="1"/>
        <s v="1 HORA ALMUERZO_x000a_2 HORAS DESPLAZAMIENTOS " u="1"/>
        <s v="1  HORA ALMUERZO _x000a_4 HORAS DESPLAZAMIENTOS (AEROPUERTO, CAMINO A AEROPUERTO) " u="1"/>
        <s v="4 HORAS DESPLAZAMIENTOS VIAJE A IPIALES _x000a_1 HORA ALMUERZO " u="1"/>
        <s v="OLVIDO DE CHECK OUT " u="1"/>
        <s v="1 HORA ALMUERZO_x000a_3 HORAS DESPLAZAMIENTOS " u="1"/>
        <s v="2 HORAS LEY _x000a_6 HORAS APOYO COMERCIAL " u="1"/>
        <s v="2.5 HORAS DESPLAZAMIENTOS_x000a_1 HORA ALMUERZO_x000a_1 HORA VALIDACIÓN DE CURSOS" u="1"/>
        <s v="1 HORA INFORME SENIOR_x000a_2.5 HORAS ALMUERZO _x000a_1 HORA ALMUERZO " u="1"/>
        <s v="3 HORAS RUTA MAYORISTA (OLVIDÉ MARCAR) _x000a_1 HORA ALMUERZO _x000a_2.5 HORAS DESPLAZAMIENTOS " u="1"/>
        <s v="PROYECTO _x000a_2 HORAS DE LEY" u="1"/>
        <s v="ADMINISTRATIVO _x000a_REUNIÓN TRAINING" u="1"/>
        <s v="FERIADO DIA DEL TRABAJO " u="1"/>
        <s v="Día compensatorio pendiente " u="1"/>
        <s v="Reunión people and trade" u="1"/>
        <s v="MARCACION tarde por falla en RMS" u="1"/>
        <s v="Horario almacén 10:00 a 16:00 domingo" u="1"/>
        <s v="Atraso por transporte " u="1"/>
        <s v="Apertura de almacén 10:00 a 18:00 cav claro " u="1"/>
        <s v="Día compensatorio domingo trabajado" u="1"/>
        <s v="Compensatorio domingo trabajado " u="1"/>
        <s v="BLOQUEO DE CARRETERA DEBIDO AL PARO " u="1"/>
        <s v="REDUCCION HORARIA " u="1"/>
        <s v="REDUCCION HORARIA" u="1"/>
        <s v="Asercamiento a bodega por mercancía " u="1"/>
        <s v="Capacitación modulos" u="1"/>
        <s v="Horario reducción " u="1"/>
        <s v="Hora de gobierno y hora de capacitación" u="1"/>
        <s v="Reunión con supervisor " u="1"/>
        <s v="Día de descanso_x000a_" u="1"/>
        <s v="Horaa de reducción " u="1"/>
        <s v="Reducción Laboral 2 h" u="1"/>
        <s v="Extensión horario tienda " u="1"/>
        <s v="Extensión de horario tienda " u="1"/>
        <s v="Capacitación People and Trade- Reducción laboral " u="1"/>
        <s v="Retardo por orden público" u="1"/>
        <s v="Hora de reducción más almuerzo " u="1"/>
        <s v="Horario horario de cav de 8 a 4 " u="1"/>
        <s v="Permiso por cita médica. Reclamar certificado " u="1"/>
        <s v="Radiografía de Vacumm Faringeo de mi hija Liana Sofía " u="1"/>
        <s v="Capacitación identificación de riesgos " u="1"/>
        <s v="Día de ley" u="1"/>
        <s v="Día Competencia " u="1"/>
        <s v="Capacitación identificación de riesgos" u="1"/>
        <s v="Reunión de cav " u="1"/>
        <s v="Descanso compensatorios " u="1"/>
        <s v="Compensatorio_x000a__x000a_" u="1"/>
        <s v="Tienda cerrada, apertura a las 9:30am" u="1"/>
        <s v="Capacitación riesgos en el trabajo" u="1"/>
        <s v="Tienda cerrada hasta las 9:30, apertura a esta hora por reducción de hora de gobierno " u="1"/>
        <s v="Impresión de fichas técnicas para Team ya que con las actividades y actividades anteriores se dañaron por pliegues, desgarro y humedad " u="1"/>
        <s v="Domingo día de descanso" u="1"/>
        <s v="Trabajando en casa" u="1"/>
        <s v="Home office" u="1"/>
        <s v="Capacitación refuerzo estratégico " u="1"/>
        <s v="Gestión " u="1"/>
        <s v="Día compensatorio por día domingo día de madres " u="1"/>
        <s v="Ajuste RMS " u="1"/>
        <s v="Capacitación riesgo laborales " u="1"/>
        <s v="Tienes cerrada dia compensatorio " u="1"/>
        <s v="Capacitación y entrega merchandising " u="1"/>
        <s v="Evento claro tech el tesoro " u="1"/>
        <s v="Evento claro centro de convenciones el tesoro" u="1"/>
        <s v="Distribución de Chocolates día de madres. " u="1"/>
        <s v="Distribución Gift Box y Merchandising Zona Norte." u="1"/>
        <s v="Día administrativo._x000a_" u="1"/>
        <s v="Horario de tienda de 8 a 4pm" u="1"/>
        <s v="Capacitación People and trade " u="1"/>
        <s v="Horario de cav de 8 am a 4pm" u="1"/>
        <s v="Horario de tienda día feriado de 8am a 4pm" u="1"/>
        <s v="Día de descanso por laborar el día 04 de mayo 2025" u="1"/>
        <s v="Desplazamiento de poblaciones" u="1"/>
        <s v="Desplazamiento poblaciones" u="1"/>
        <s v="Cierre de tienda por fuertes lluvias y caída del sistema de claro " u="1"/>
        <s v="Vía  congestionada y cierre " u="1"/>
        <s v="Capacitación identificación de riesgos en el punto de venta " u="1"/>
        <s v="Capacitación regional y alimiento de deberes y socialización " u="1"/>
        <s v="Día de descanso compensatorio" u="1"/>
        <s v="Capacitación People y traslado " u="1"/>
        <s v="Reunión TEAM Leader, city manager y Supervisores" u="1"/>
        <s v="Ruta viajera " u="1"/>
        <s v="Activación " u="1"/>
        <s v="Reducción laboral, traslado y hora de almuerzo " u="1"/>
        <s v="Cargue de malla de junio, traslado y hora de almuerzo " u="1"/>
        <s v="Cierre de PDV cav ejecutivos" u="1"/>
        <s v="Traslado y hora de almuerzo " u="1"/>
        <s v="Hora de almuerzo y traslado " u="1"/>
        <s v="Traslado, hora de almuerzo y reducción laboral " u="1"/>
        <s v="Capacitación y redacción laboral " u="1"/>
        <s v="Reunión con Team Líder, city. _x000a_Traslado y hora de almuerzo " u="1"/>
        <s v="Traslado, hora de almuerzo y reducción " u="1"/>
        <s v="Feria empleados " u="1"/>
        <s v="Domingo_x000a_" u="1"/>
        <s v="Hora menos del gobierno _x000a_" u="1"/>
        <s v="Jueves festivo laborado " u="1"/>
        <s v="INCONVENIENTE EN LA VÍA " u="1"/>
        <s v="EVENTO MORATOS" u="1"/>
        <s v="TIENDA CERRA, DÍA FESTIVO " u="1"/>
        <s v="Reunión escolar y cita médica " u="1"/>
        <s v="Problema de transporte público " u="1"/>
        <s v="El mío se varo" u="1"/>
        <s v="Gracias " u="1"/>
        <s v="Fin vacacional " u="1"/>
        <s v="Día compensatorio por domingo laboral " u="1"/>
        <s v="Domingo no labora día domingo de descanso" u="1"/>
        <s v="Día compensatorio laboral " u="1"/>
        <s v="Compensatorio de trabajo " u="1"/>
        <s v="Día del trabajo " u="1"/>
        <s v="Dia compesatorio" u="1"/>
        <s v="Busqué merchandising en la tienda claro centro." u="1"/>
        <s v="Movilizaciónes en la ciudad " u="1"/>
        <s v="Compensatorio adelantado " u="1"/>
        <s v="Reducción dos horas jornada laboral " u="1"/>
        <s v="capacitación ADDI " u="1"/>
        <s v="reducción de horas  laborales " u="1"/>
        <s v="reunión lanzamiento campaña madres " u="1"/>
        <s v="2 horas petro 1 hora de almuerzo " u="1"/>
        <s v="3 horas petro 1 hora almuerzo " u="1"/>
        <s v="Cierre de tienda de 4 a 6" u="1"/>
        <s v="Ajuste Cierre de tienda " u="1"/>
        <s v="Inicio de labores " u="1"/>
        <s v="Licencia de paternidad " u="1"/>
        <s v="Licencia de paternidad" u="1"/>
        <s v="Reunión _x000a_Y repocision de hora de reunión " u="1"/>
        <s v="Proyecto , reducción laboral " u="1"/>
        <s v="Administrativo _x000a_Proyecto " u="1"/>
        <s v="Reunión Rms_x000a_Desplazamiento _x000a_Almuerzo " u="1"/>
        <s v="Informe _x000a_Almuerzo _x000a_Informe senior " u="1"/>
        <s v="Desplazamiento _x000a_Almuerzo _x000a_Proyecto evaluación Pad 7" u="1"/>
        <s v="Inicio de sesión en RMS" u="1"/>
        <s v="Día compensando _x000a_" u="1"/>
        <s v="CAPACITACION RIESGOS LABORALES " u="1"/>
        <s v="Capacitación asociación de riesgos " u="1"/>
        <s v="Ingreso a punto y abordaje inmediato a clientes" u="1"/>
        <s v="Capacitación sobre identificación de riesgos 2025" u="1"/>
        <s v="EQUIPO CORPORATIVO " u="1"/>
        <s v="PUNTO DE ENCUENTRO, ENTREGA DE MERCHANDISING " u="1"/>
        <s v="Tiempo de reducción laboral. " u="1"/>
        <s v="Día la familia " u="1"/>
        <s v="Día descanso _x000a_" u="1"/>
        <s v="Capacitación y desplazamiento " u="1"/>
        <s v="Domingos " u="1"/>
        <s v="Dia del trabajo festivo" u="1"/>
        <s v="Almuerzo y traslado entre puntos" u="1"/>
        <s v="Almuerzo y traslado entre puntos " u="1"/>
        <s v="Reducción de horas del gobierno " u="1"/>
        <s v="Administrativo - Proyecto " u="1"/>
        <s v="Desplazamiento 2 horas _x000a_Almuerzo 1 hora _x000a_Apoyo feria empleados Plaza Claro 45 min (aplazado)." u="1"/>
        <s v="Desplazamiento _x000a_Almuerzo _x000a_Inconvenientes desplazamiento manifestaciones " u="1"/>
        <s v="Desplazamiento 2 horas _x000a_Almuerzo 1 hora _x000a_" u="1"/>
        <s v="Desplazamiento _x000a_Almuerzo_x000a_Ruta Fusagasugá " u="1"/>
        <s v="Desplazamiento _x000a_Almuerzo _x000a_Ruta Girardot " u="1"/>
        <s v="Desplazamiento 2 horas _x000a_Almuerzo 1 hora" u="1"/>
        <s v="Desplazamiento _x000a_Almuerzo _x000a_Ruta_x000a_Permiso autorizado Michael Sotelo " u="1"/>
        <s v="Desplazamiento _x000a_Almuerzo _x000a_Ruta " u="1"/>
        <s v="Desplazamiento 2 horas _x000a_Almuerzo 1 hora _x000a_Ruta" u="1"/>
        <s v="Desplazamiento _x000a_Almuerzo _x000a_Ruta _x000a_Proyecto " u="1"/>
        <s v="Reunión RMS_x000a_Ruta Mayoristas_x000a_Desplazamiento _x000a_Almuerzo " u="1"/>
        <s v="Administrativo _x000a_Shopping de precios " u="1"/>
        <s v="Desplazamiento 2 horas _x000a_Almuerzo 1 hora " u="1"/>
        <s v="Desplazamiento _x000a_Almuerzo _x000a_Ruta Mayoristas" u="1"/>
        <s v="Shopping de precios" u="1"/>
        <s v="Domingo descansó " u="1"/>
        <s v="Recogida material obsequio 🎁 bodega Xiaomi " u="1"/>
        <s v="Día administrativo _x000a_Cifras _x000a_Hc _x000a_" u="1"/>
        <s v="Problemas con la entrada por dispositivo " u="1"/>
        <s v="Capacitación riesgos en el punto de trabajo " u="1"/>
        <s v="Día compensatorio de la familia " u="1"/>
        <s v="Día compensatorio descanso " u="1"/>
        <s v="Se cierra la tienda" u="1"/>
        <s v="Falla rms" u="1"/>
        <s v="Hola de reducción laboral " u="1"/>
        <s v="Día feriado centro de experiencia no abre" u="1"/>
        <s v="Recogida bonos calle 80 " u="1"/>
        <s v="Recogida de bonos y bodega Spring " u="1"/>
        <s v="Reunión Torre Sigma" u="1"/>
        <s v="Ingreso Bodega Spring recogida de chocolates madres y recogida dotación Mosquera " u="1"/>
        <s v="Fallo con aplicativo RMS " u="1"/>
        <s v="Ingreso Bodega Spring recogida equipos Falabella " u="1"/>
        <s v="Ingreso Bodega Spring " u="1"/>
        <s v="Se recoge dotación en bodega y recorrido con city maganer y supervisor " u="1"/>
        <s v="Reunión sst" u="1"/>
        <s v="Se realiza entrevistas para la vacante y se deja drive de ventas al día ✅ seguimiento de kasados alkomprar " u="1"/>
        <s v="Trabajo en drive ventas, verificación y seguimiento a los kasados alkomprar " u="1"/>
        <s v="Reunión nacional (RMS )" u="1"/>
        <s v="Capacitación Segurudad en el trabajo_x000a_Capacitación Seguridad Vial con People and Tarde_x000a_" u="1"/>
        <s v="Evento Claro Tech Summit" u="1"/>
        <s v="Acompañamiento evento Claro B2B" u="1"/>
        <s v="Cierran call " u="1"/>
        <s v="Call sale Temprano " u="1"/>
        <s v="Salida a las 4:45 finaliza evento claro (atento) " u="1"/>
        <s v="Salida a las 12:50  call cierra por cumplimiento de meta " u="1"/>
        <s v="Capacitación de RMS " u="1"/>
        <s v="Capacitación introducción " u="1"/>
        <s v="*" u="1"/>
        <s v="Apertura " u="1"/>
        <s v="Identificación de riesgos en el pdv " u="1"/>
        <s v="Hora gubernamental " u="1"/>
        <s v="Sali a las 6 pm por hora paro nacional " u="1"/>
        <s v="Compesaroeio" u="1"/>
        <s v="Reconocimiento de Zona Lorica, Sahagún y Ciénaga de Oro Córdoba " u="1"/>
        <s v="Compensatorio por Calamidad Doméstica " u="1"/>
        <s v="Capacitación Riesgos en el trabajo " u="1"/>
        <s v="Compensatorio por Calamidad " u="1"/>
        <s v="Cita médica, programada a las 8:20 y me atendieron a las 8:45.... Saliendo de ella a las 9 para dirigirme a turno de trabajo " u="1"/>
        <s v="Iniciando app RMS " u="1"/>
        <s v="Capacitación claro" u="1"/>
        <s v="1 hora  horario extendido " u="1"/>
        <s v="Reducción de 2 horas petro" u="1"/>
        <s v="Dos horas de reducción _x000a_" u="1"/>
        <s v="Horas de viaje intermunicipal ida y vuelta" u="1"/>
        <s v="Transporte intermunicipal " u="1"/>
        <s v="Capacitación riesgos en punto de venta." u="1"/>
        <s v="Fin de evento y transporte intermunicipal " u="1"/>
        <s v="Transporte en la ciudad " u="1"/>
        <s v="Recogida Sim y kit de aseo " u="1"/>
        <s v="Material feria Movistar centro mayor " u="1"/>
        <s v="Reunión copass" u="1"/>
        <s v="Horas reducción jornada laboral gobierno." u="1"/>
        <s v="Día compensatorio por Dominical trabajado._x000a_" u="1"/>
        <s v="Reajuste horario gobierno." u="1"/>
        <s v="Horas de reducción jornada laboral gobierno." u="1"/>
        <s v="Día compensatorio por Domingo 11 de mayo trabajado." u="1"/>
        <s v="Compensatorio por día de la madre 11-05-2025" u="1"/>
        <s v="1 hora de capacitación pendiente de pago " u="1"/>
        <s v="1 hora de capacitación pendiente de pago" u="1"/>
        <s v="Compensatorio por día laborado del dominical 11-05-2025" u="1"/>
        <s v="Capacitación Xiaomi 15" u="1"/>
        <s v="Capacitación Xiaomi entrega Merchán " u="1"/>
        <s v="Jueves festivo día del trabajo " u="1"/>
        <s v="Trabajo en informe de.merchan suroccidente _x000a_1 hora de almuerzo, 1 hora de traslados " u="1"/>
        <s v="2 horas administrativo y reunión city _x000a_1 hora de almuerzo " u="1"/>
        <s v="1 hora de almuerzo _x000a_1 hora de entrevistas _x000a_1 hora traslados " u="1"/>
        <s v="Entrevistas colmoviles, malla de horario " u="1"/>
        <s v=" 1 hora Entrevistas para dealers puerto Asís _x000a_1 hora de traslados de punto a punto " u="1"/>
        <s v="Se toman 2 horas de ley 1 de informes " u="1"/>
        <s v="Se toman dos horas de ley , 1  hora de informe semanal  " u="1"/>
        <s v="1 hora de almuerzo y una hora de desplazamiento de punto a punto " u="1"/>
        <s v="Hora de almuerzo, y  reunión de presentación resultados (Juan Nieto)" u="1"/>
        <s v="Dos horas de ley , una hora de informe y malla semanal." u="1"/>
        <s v="Capacitación riesgos, hora almuerzo, hora de desplazamiento." u="1"/>
        <s v="Reunión supervisores verificación de cifras y una hora de almuerzo." u="1"/>
        <s v="2 horas de ley,  1: 30 hora de almuerzo e informe de competencia." u="1"/>
        <s v="1 hora de almuerzo y 1 hora de recorridos de punto a punto." u="1"/>
        <s v="Se toman las dos horas de ley, una hora de informe administrativo y una hora de almuerzo." u="1"/>
        <s v="REDUCCIÓN HORARIO " u="1"/>
        <s v="No me deja subir horario " u="1"/>
        <s v="_x000a_HORA DE ALMUERZO _x000a_DESPLAZAMIENTOS " u="1"/>
        <s v="ABASTECIMIENTO BODEGA" u="1"/>
        <s v="1HORA DE ALMUERZO _x000a_DESPLAZAMIENTOS" u="1"/>
        <s v="1 HORA DE ALMUERZO _x000a_DESPLAZAMIENTOS" u="1"/>
        <s v="1 HORA DE ALMUERZO _x000a_2 HORAS DESPLAZAMIENTOS " u="1"/>
        <s v="1HORA DE ALMUERZO _x000a_2:00 DE DESPLAZAMIENTO _x000a_3:00 BODEGA " u="1"/>
        <s v="HORA DE ALMUERZO _x000a_HORA Y MEDIA DESPLAZAMIENTOS " u="1"/>
        <s v="1HORA DE ALMUERZO _x000a_2 HORAS 45 MINUTOS TRAYECTOS" u="1"/>
        <s v="1 HORA DE ALMUERZO _x000a_1 HORA BODEGA _x000a_DESPLAZAMIENTOS_x000a_" u="1"/>
        <s v="APOYO LOGÍSTICA EN BODEGA " u="1"/>
        <s v="APOYO BODEGA " u="1"/>
        <s v="1 HORA DE ALMUERZO _x000a_1:30 DE TRAYECTO " u="1"/>
        <s v="1 HORA DE ALMUERZO _x000a_40 MINUTOS TRAYECTO _x000a_2 HORAS 20 MINUTOS EN BODEGA " u="1"/>
        <s v="1 HORA DE ALMUERZO _x000a_1:30 EXITO CHAPINERO _x000a_1 HORA DESPLAZAMIENTOS " u="1"/>
        <s v="APOYO BODEGA" u="1"/>
        <s v="1 HORA DE ALMUERZO _x000a_1:30 HORA Y MEDIA DESPLAZAMIENTOS " u="1"/>
        <s v="1 HORA DE ALMUERZO _x000a_4 HORAS EN OFICINA _x000a_HORA Y MEDIA DESPLAZAMIENTOS " u="1"/>
        <s v="Día 2 de incapacidad " u="1"/>
        <s v="Día 1 de incapacidad " u="1"/>
        <s v="Horas compensatorias _x000a_Por martes 6 de mayo" u="1"/>
        <s v="Compensatorio dominical _x000a_" u="1"/>
        <s v="Entrada a punto de venta " u="1"/>
        <s v="Entrada a punto 10am " u="1"/>
        <s v="Cierre de punto. " u="1"/>
        <s v="Novedad con ingreso de RMS " u="1"/>
        <s v="Día compensarorio de descanso " u="1"/>
        <s v="Horas del gobierno _x000a_" u="1"/>
        <s v="Urgencia personal " u="1"/>
        <s v="Compensarsrio" u="1"/>
        <s v="Capacitación con supervisor " u="1"/>
        <s v="Festivo dia del trabajo " u="1"/>
        <s v="Horas de ley _x000a_" u="1"/>
        <s v="Feria empleados, plaza claro " u="1"/>
        <s v="Salida por paro nacional " u="1"/>
        <s v="Reporte de compensatorio " u="1"/>
        <s v="Descanso por ser festivo " u="1"/>
        <s v="Capacitación series note 14 TIGO SOSCHA" u="1"/>
        <s v="Inducción día de madres _x000a_" u="1"/>
        <s v="Capacitación de riesgos en el trabajo " u="1"/>
        <s v="Labores Administrativas _x000a_Link ventas díarias_x000a_Mallas SPV_x000a_Aprobaciones WP_x000a_Legalización de PPT" u="1"/>
        <s v="Transporte y Almuerzo " u="1"/>
        <s v="Día Administrativo _x000a_Link de Ventas Diarias_x000a_Malla de PMT y SPV_x000a_Aprobaciones Work Plane _x000a_Legalización de PPT" u="1"/>
        <s v="Capacitación SST con People_x000a_Reunión de Movilidad y Elección de Presidente y Secretario " u="1"/>
        <s v="Reunión de Tráfico CAV Nacional _x000a_Más movilización " u="1"/>
        <s v="Labores Administrativas _x000a_Legalización _x000a_Planeación comercial _x000a_Programación de Capacitaciones " u="1"/>
        <s v="Doninical " u="1"/>
        <s v="Día Feriados " u="1"/>
        <s v="Descanso de 9-5" u="1"/>
        <s v="Calamidad familiar" u="1"/>
        <s v="Capacitación IDENTIFICACION DE RIESGOS EN EL PDV" u="1"/>
        <s v="Permiso personal- traslado " u="1"/>
        <s v="Capacitación addi- traslado" u="1"/>
        <s v="Traslado- horas de reducción laboral" u="1"/>
        <s v="Reunión comite- traslado " u="1"/>
        <s v="Administrativo/ traslado " u="1"/>
        <s v="Implementación de aviso provisional SEFTON " u="1"/>
        <s v="Administrativo Mapping RMS" u="1"/>
        <s v="Administrativo recibido material Merchandising " u="1"/>
        <s v="Administrativo recibir material POP de Redmi A5 y Dummy Redmi A5." u="1"/>
        <s v="Administrativo reunión mensual IR." u="1"/>
        <s v="Entrenamiento Addi" u="1"/>
        <s v="Feria mega toma centro mayor Movistar " u="1"/>
        <s v="Reducción.. " u="1"/>
        <s v="Día del trabajador " u="1"/>
        <s v="Reunión copasst " u="1"/>
        <s v="Buenas, día de descanso " u="1"/>
        <s v="Retraso" u="1"/>
        <s v="Recogida de obsequios " u="1"/>
        <s v="Capacitación de riesgos " u="1"/>
        <s v="Cita por ecografías " u="1"/>
        <s v="Retraso en la movilidad " u="1"/>
        <s v="Reunión con el equipo IR" u="1"/>
        <s v="Capacitación people " u="1"/>
        <s v="Compensatorio del domingo 25 de mayo" u="1"/>
        <s v="Compensatorio del domingo 18" u="1"/>
        <s v="Compensatorio del domingo 4 de mayo" u="1"/>
        <s v="Terapias fisicas" u="1"/>
        <s v="Terapias" u="1"/>
        <s v="Desplazamientos y hora de almuerzo" u="1"/>
        <s v="Tareas administrativas, almuerzo y desplazamientos " u="1"/>
        <s v="Traslados, almuerzo y horas administrativo " u="1"/>
        <s v="Hora de almuerzo, hora de tengas administrativas" u="1"/>
        <s v="Hora de reducción, hora de almuerzo y desplazamiento " u="1"/>
        <s v="Horas de almuerzo desplazamientos y así es así mismo horas de reducción de" u="1"/>
        <s v="Almuerzo, desplazamiento " u="1"/>
        <s v="Desplazamientos, hora de almuerzos" u="1"/>
        <s v="Traslado de ruta Ibagué a Neiva, desplazamiento y almuerzo " u="1"/>
        <s v="Reunión people and trade, almuerzo y desplazamiento " u="1"/>
        <s v="Reunión con team líder, desplazamientos y" u="1"/>
        <s v="Reunión comercial,.reducción de ley y hora de almuerzo " u="1"/>
        <s v="Domingo festivo " u="1"/>
        <s v="Capacitación identificación de riesgos en el punto de venta" u="1"/>
        <s v="Alineación promotoria carriers" u="1"/>
        <s v="Día de descanso por trabajo dominical " u="1"/>
        <s v="Salida hora de ley" u="1"/>
        <s v="Entrada hora de reducción " u="1"/>
        <s v="Reducciónes de ley y horas de capacitación " u="1"/>
        <s v="DOMINGO LIBRE" u="1"/>
        <s v="INCAPACIDAD POR MEDICO GENERAL " u="1"/>
        <s v="INCAPACIDAD POR MEDICO GENERAL" u="1"/>
        <s v="Visita Ibagué " u="1"/>
        <s v="Salida temprana por horas de ley" u="1"/>
        <s v="Horas de ley en salida" u="1"/>
        <s v="Hora de ley Al ingreso 10-11" u="1"/>
        <s v="Hora de ley 10-11" u="1"/>
        <s v="Hora de reducción de ley de 10-11" u="1"/>
        <s v="Ingreso a labores más temprano por alineamiento comercial " u="1"/>
        <s v="Día compensatorio del domingo trabajado " u="1"/>
        <s v="Inducción de people and trade " u="1"/>
        <s v="Reunión 1 hora " u="1"/>
        <s v="Horas" u="1"/>
        <s v="Día Festivo Descanso " u="1"/>
        <s v="Hora extra (2)" u="1"/>
        <s v="Hora extra" u="1"/>
        <s v="Incapacidad 2." u="1"/>
        <s v="Incapacidad. " u="1"/>
        <s v="No cargo ingreso y salida " u="1"/>
        <s v="No sé realizaron los 3 pdv por  trabajo administrativo y recepción de  material " u="1"/>
        <s v="No sé realizaron las rindas asignadas por cambio a reunión comercial claro y recepción de material pop" u="1"/>
        <s v="Se realizó solo un pdv por acompañamiento y reunión comercial cellplus " u="1"/>
        <s v="Reunión de People" u="1"/>
        <s v="Reunión de empresa" u="1"/>
        <s v="Festivo_x000a_" u="1"/>
        <s v="Incapacidad _x000a_" u="1"/>
        <s v="Ajuste de tiempo" u="1"/>
        <s v="Trabajó en casa" u="1"/>
        <s v="Ajuste de horas por aplicativo" u="1"/>
        <s v="Día festivo_x000a_" u="1"/>
        <s v="Reunión identificación de riesgo" u="1"/>
        <s v="Díafestivo_x000a_" u="1"/>
        <s v="Cambio horario 9 a 6 pm" u="1"/>
        <s v="- DESPLAZAMIENTO _x000a_-ALMUERZO " u="1"/>
        <s v="_DESPLAZAMIENTO_x000a__ ALMUERZO " u="1"/>
        <s v="-PROYECTO Ó RUTA" u="1"/>
        <s v="-DESPLAZAMIENTO _x000a_-ALMUERZO _x000a_-MATERIAL PRETURNO " u="1"/>
        <s v="PROYECTO Ó RUTA " u="1"/>
        <s v="- ADMINISTRATIVO " u="1"/>
        <s v="-DESPLAZAMIENTO _x000a_-ALMUERZO _x000a_-REUNION COPPAST" u="1"/>
        <s v="-PROYECTO " u="1"/>
        <s v="-ADMINISTRATIVO _x000a_- RIESGOS :PEOPLE AND TRADE" u="1"/>
        <s v="-DIA FESTIVO" u="1"/>
        <s v="Ingreso a las 12 apenas se habilita ingreso en rms" u="1"/>
        <s v="El motivo por cual sali temprano fue por que la niña se me enfermo " u="1"/>
        <s v="Apoyo movistar _x000a_" u="1"/>
        <s v="Capacitación de people and trade" u="1"/>
        <s v="Problema para cerrar rms" u="1"/>
        <s v="Capacitación de Addi " u="1"/>
        <s v="Estaba en otro punto reclamando un equipo para un cliente _x000a_" u="1"/>
        <s v="Capacitación sobre los riesgos de el empleador " u="1"/>
        <s v="Permiso para cita familiar " u="1"/>
        <s v="Falla RMS para ingreso y recibimiento de kit merchandising " u="1"/>
        <s v="Capacitacion RMS" u="1"/>
        <s v="Se recibió capacitación virtual cursos sistemas y evaluaciones " u="1"/>
        <s v="Dia compensado" u="1"/>
        <s v="Capacitacion socialización de riesgos 2025" u="1"/>
        <s v="Día no laboral " u="1"/>
        <s v="Capacitación riesgo en el trabajo " u="1"/>
        <s v="Tienda verrada" u="1"/>
        <s v="Festivo compensatorio " u="1"/>
        <s v="Novedad aplicación RMS" u="1"/>
        <s v="Domingo dia libre" u="1"/>
        <s v="Reducción de horas semanales " u="1"/>
        <s v="Dia libre festivo " u="1"/>
        <s v="Dia de descanso 20/05/2025 " u="1"/>
        <s v="Hora  de  tomada " u="1"/>
        <s v="Domingo libre." u="1"/>
        <s v="Compensatorio por domingo laborado" u="1"/>
        <s v="Entrega de obsequios en bodega." u="1"/>
        <s v="Capacitación riesgos_x000a_" u="1"/>
        <s v="Fin evento claro_x000a_" u="1"/>
        <s v="Horas ley " u="1"/>
        <s v="Falla al iniciar rms" u="1"/>
        <s v="Reducción horario laboral más almuerzo " u="1"/>
        <s v="Reducción laboratorio ral más hora de almuerzo " u="1"/>
        <s v="Reducción horario laboral más hora de almuerzo" u="1"/>
        <s v="Reducion de horas " u="1"/>
        <s v="Asiste" u="1"/>
        <s v="Compensatorio de domingo 25" u="1"/>
        <s v="Compensatorio de domingo 18 " u="1"/>
        <s v="Compensatorio de domingo 11 " u="1"/>
        <s v="Compensatorio de domingo laborado 11 de mayo " u="1"/>
        <s v="Compensatorio de domingo 27 de abril " u="1"/>
        <s v="Salida punto de venta por el paro nacional " u="1"/>
        <s v="Hora de almuerzo y traslados." u="1"/>
        <s v="Almuerzo y traslados." u="1"/>
        <s v="2 horas de ley, 1 almuerzo " u="1"/>
        <s v="Hora almuerzo y traslados " u="1"/>
        <s v="Licencia por enfermedad de mi hijo" u="1"/>
        <s v="Permiso para llevar hijo a EPS por enfermedad." u="1"/>
        <s v="Horario Am administrativo y traslados  " u="1"/>
        <s v="Capacitación riegos laborales y traslados " u="1"/>
        <s v="Hora de traslados." u="1"/>
        <s v="Horas ley y traslados " u="1"/>
        <s v="Reducción laboral jueves!!! " u="1"/>
        <s v="Reducción laboral jueves " u="1"/>
        <s v="Permiso terapias " u="1"/>
        <s v="PERMISO PARA REALIZAR TERAPIAS autorizadas por mis jefes " u="1"/>
        <s v="Horas de reduccion laboral" u="1"/>
        <s v="8Am- 9Am capacitación " u="1"/>
        <s v="Reducción de hora pendiente " u="1"/>
        <s v="Domingo de descanso _x000a_" u="1"/>
        <s v="Hora de Capacitación" u="1"/>
        <s v="Compensatorio del domingo del día 27 de abril 2025 _x000a_" u="1"/>
        <s v="Domingo día de descanso." u="1"/>
        <s v="Tienda cerrada por festivo. " u="1"/>
        <s v="Salida temprano motivo de manifestaciones " u="1"/>
        <s v="No tenía tienda cargada" u="1"/>
        <s v="Capacitación y hora a de reducción " u="1"/>
        <s v="R2educción laboral " u="1"/>
        <s v="Se cierra la tienda " u="1"/>
        <s v="Llegada tardé por marchas en diferentes puntos de la ciudad " u="1"/>
        <s v="Horas de reducción laboral 2 horas" u="1"/>
        <s v="Traslado entre puntos visita Alkosto Sur se cubre descanso de Rox en ruta" u="1"/>
        <s v="1 hora feliz por qué la otra me la tomé ayer que salí a las 6 y no debía " u="1"/>
        <s v="Paro nacional " u="1"/>
        <s v="Horas libre " u="1"/>
        <s v="Horas lobres" u="1"/>
        <s v="Horas felíz " u="1"/>
        <s v="Dia de descanso 😃" u="1"/>
        <s v="Reducción laborsl" u="1"/>
        <s v="Horas de reducción de horario " u="1"/>
        <s v="Problema de transporte por la lluvia " u="1"/>
        <s v="Marco en RMS tarde por problemas de la aplicación que no me dejaba ingresar ni cambiar contraseña " u="1"/>
        <s v="Capacitación RMS_x000a_Creación de material" u="1"/>
        <s v="Feria tecnológica IR " u="1"/>
        <s v="Hora de ley  " u="1"/>
        <s v="Permiso _x000a_" u="1"/>
        <s v="Capacitación de RMS" u="1"/>
        <s v="Apertura de tienda a las 10 " u="1"/>
        <s v="Se cambia compensatorio del 7 de mayo para el 6 de mayo " u="1"/>
        <s v="Media hora Reducción laboral " u="1"/>
        <s v="Compensatorio domingo 11" u="1"/>
        <s v="Compensatorio domicilio 4 mayo" u="1"/>
        <s v="Cierre de tienda. Horario 10am - 5Pm " u="1"/>
        <s v="Cierre de tienda de 10am a 5pm " u="1"/>
        <s v="Cierre de tienda de 10am a  5pm " u="1"/>
        <s v="Salida temprana por cierre de pdv" u="1"/>
        <s v="Salida temprana por cierre de pdv en población " u="1"/>
        <s v="Ajuste de horario por viaje a población al pdv Team comunicaciónes santa rosa de osos y apertura de pdv " u="1"/>
        <s v="Se extendí horario hasta las 4pm .. y se realiza ajuste de 4:00pm hasta las 6pm por cierre de pdv " u="1"/>
        <s v="Día de descanso , por compensación de trabajo el día domingo 11" u="1"/>
        <s v="Salida temprana por reducción de 2 horas de gobierno y una hora de cierre de pdv " u="1"/>
        <s v="Salida temprana por capacitación DE INDUCCIÓN DE RIESGOS LABORALES EN PDV " u="1"/>
        <s v="Capacitación virtual : IDENTIFICACIÓN DE RIESGOS LABORALES en PDV " u="1"/>
        <s v="Salida temprana por cita médica " u="1"/>
        <s v="Salida temprana por 2 horas de gobierno y una hora de cierre de pdv " u="1"/>
        <s v="Salida temprana por cierre de punto por evento empresarial con claro" u="1"/>
        <s v="Marco a esta hora porque recién me crearon usuario para la aplicación rms pero marque ubicación en el grupo y mi horario es de 9 a 6 " u="1"/>
        <s v="Horas petro _x000a_" u="1"/>
        <s v="Festivo (día del trabajo)" u="1"/>
        <s v="Cita control prenatal eco" u="1"/>
        <s v="Control maternidad" u="1"/>
        <s v="Capacitación peoople" u="1"/>
        <s v="Hora de reducción laboral sábado pasado " u="1"/>
        <s v="Reducción de 2 horas gobierno " u="1"/>
        <s v="2 horas de reducción del gobierno " u="1"/>
        <s v="Horario de la tienda domingos y festivos 10:00 AM a 05:00 PM" u="1"/>
        <s v="Capacitación Riesgos en PDV " u="1"/>
        <s v="Reunión TEAM Leader, Citys y Supervisores- Traslado a PDV." u="1"/>
        <s v="Comesatorio " u="1"/>
        <s v="Horal legal" u="1"/>
        <s v="Hola legal" u="1"/>
        <s v="Capacitación riesgo " u="1"/>
        <s v="Descanso 💤" u="1"/>
        <s v="Compensatorio domingo laborado" u="1"/>
        <s v="Tienda cerrada por reducción de hora laboral _x000a_" u="1"/>
        <s v="Desplazamiento a poblaciones " u="1"/>
        <s v="Día compensatorio tienda cerrada _x000a_" u="1"/>
        <s v="Dia festivo, tienda cerrada " u="1"/>
        <s v="Almuerzo _x000a_Desplazamiento y entrega de  refrigerios " u="1"/>
        <s v="Almuerzo _x000a_Desplazamiento _x000a_Recibo refrigerios " u="1"/>
        <s v="Desplazamientos y almuerzo " u="1"/>
        <s v="Almuerzo _x000a_Desplazamientos y cita médica _x000a_" u="1"/>
        <s v="Almuerzo _x000a__x000a_Desplazamiento " u="1"/>
        <s v="Almuerzo _x000a_Desplazamiento _x000a_Seguimiento Prueba regional " u="1"/>
        <s v="Almuerzo _x000a_Desplazamiento _x000a_Reunión " u="1"/>
        <s v="Almuerzo _x000a_Desplazamiento _x000a_Reunión traininng " u="1"/>
        <s v="Evaluación Xiaomi pad 7_x000a_Almuerzo _x000a_Desplazamiento " u="1"/>
        <s v="Foco semanal _x000a_Administrativo _x000a_Almuerzo " u="1"/>
        <s v="Legalización_x000a_Reunión carries _x000a_Almuerzo _x000a_Desplazamiento " u="1"/>
        <s v="Descuento de hora de reducción laboral " u="1"/>
        <s v="Capacitación de riesgos en el pdv " u="1"/>
        <s v="Día del trabajo festivo " u="1"/>
        <s v="Entrenamiento virtual OPEN MARKET _x000a_Entrenamiento virtual mayoristas _x000a_Desplazamiento_x000a_Almuerzo " u="1"/>
        <s v="Desplazamiento _x000a_Entrenamiento virtual Call Center _x000a_Almuerzo " u="1"/>
        <s v="Entrenamiento virtual Open market_x000a_Desplazamiento _x000a_Almuerzo " u="1"/>
        <s v="Desplazamiento entre ciudades _x000a_Problemas derrumbes en la vía _x000a_Almuerzo " u="1"/>
        <s v="Desplazamiento _x000a_Reunión RMS_x000a_Entrenamiento virtual Carriers _x000a_Almuerzo" u="1"/>
        <s v="Entrenamiento virtual Carrier _x000a_Entrenamiento virtual Call Center _x000a_Desplazamiento _x000a_Almuerzo_x000a_" u="1"/>
        <s v="Tiemda cierra " u="1"/>
        <s v="Tienda cierra a las 2" u="1"/>
        <s v="Horario tienda fines de semana, festivos y domingo de 8am a 4 pm." u="1"/>
        <s v="Horario de tienda de cav fin de semana 8 a 4.." u="1"/>
        <s v="Horario de cav cucuta gran Colombia 8 AM a 4 pm días domingos y festivos ." u="1"/>
        <s v="Horario de cav festivo 8 a 4 pm y domingos." u="1"/>
        <s v="Reducción raboral " u="1"/>
        <s v="Día de reducción laboral " u="1"/>
        <s v="Día de descanso 😸" u="1"/>
        <s v="Horario especial punto de venta " u="1"/>
        <s v="Reducción laboral (2 Horas)" u="1"/>
        <s v="2 horas de reducción laboral_x000a_" u="1"/>
        <s v="Día libre compensatorio" u="1"/>
        <s v="Compensatorio de la semana " u="1"/>
        <s v="Dia libre por compensatorio " u="1"/>
        <s v="Horas de reducción y tienda cerrada " u="1"/>
        <s v="Hora de reducción y tienda cerrada " u="1"/>
        <s v="Compensador " u="1"/>
        <s v="Capacitación en bodega alcala" u="1"/>
        <s v="CE MOVISTAR " u="1"/>
        <s v="Capacitación riesgo en el área de trabajo " u="1"/>
        <s v="Día libre descanso " u="1"/>
        <s v="CANGURO ENTREGA DE PUESTO CON CM" u="1"/>
        <s v="Hora de el gobierno " u="1"/>
        <s v="INDUCCIÓN PRODUCTO _x000a_INFORME _x000a_" u="1"/>
        <s v="Proyecto _x000a_2  horas gobierno " u="1"/>
        <s v="Virtual_x000a_Almuerzo _x000a_Traslado " u="1"/>
        <s v="Administrativo _x000a_Virtuales _x000a_Almuerzo" u="1"/>
        <s v="Virtuales_x000a_Traslado _x000a_Almuerzo" u="1"/>
        <s v="Virtuales_x000a_Traslado _x000a_Almuerzo " u="1"/>
        <s v="Virtuales _x000a_Almuerzo _x000a_Administrativo " u="1"/>
        <s v="Virtuales _x000a_Administrativo _x000a_Almuerzo " u="1"/>
        <s v="Permiso personal/enfermedad" u="1"/>
        <s v="Capacitación inicial RMS " u="1"/>
        <s v="Hora de reducción_x000a_" u="1"/>
        <s v="Horas de reducción_x000a_" u="1"/>
        <s v="Reunión addi " u="1"/>
        <s v="Ruta a clientes ciudad Popayán con Comercial de Comunicaribe " u="1"/>
        <s v="Visita  a la Ciudad de Tulua con Comercial de Comunicaribe " u="1"/>
        <s v="Activación Distribuidor Mayorista Popayán " u="1"/>
        <s v="Visita clientes Popayán " u="1"/>
        <s v="Implementación demos" u="1"/>
        <s v="Día Compensatorio _x000a_Día del trabajo " u="1"/>
        <s v="Retroalimentacion " u="1"/>
        <s v="Horario extendido tienda extra" u="1"/>
        <s v="Extensión de horario extra laboral " u="1"/>
        <s v="Compensatorio descanso " u="1"/>
        <s v="Descanso tienda cerrada" u="1"/>
        <s v="Descanso Tienda cerrada " u="1"/>
        <s v="Tienda cerrada descanso " u="1"/>
        <s v="Cierre de tienda a las 4" u="1"/>
        <s v="Capacitación y traslado " u="1"/>
        <s v="Compensatorio pendiente 4 de mayo" u="1"/>
        <s v="Compensatorio pendiente 27 de abril" u="1"/>
        <s v="Calamidad domestica" u="1"/>
        <s v="Día comprensatorio" u="1"/>
        <s v="Capacitación riesgos en pdv _x000a_" u="1"/>
        <s v="Movilizaciones en la ciudad" u="1"/>
        <s v="Horas de ley por cita médica " u="1"/>
        <s v="Trabajo en casa reunión de las nuevas ofertas " u="1"/>
        <s v="Hora de ley 😋 _x000a_" u="1"/>
        <s v="Hora de ley 😋" u="1"/>
        <s v="Capacitación people  riesgos laborales ☺️" u="1"/>
        <s v="Hora festiva " u="1"/>
        <s v="Cierre de punto _x000a_" u="1"/>
        <s v="Entrada 1 pm por reducción laboral" u="1"/>
        <s v="Horas extras " u="1"/>
        <s v="Extensión laboral por novedad con compañero" u="1"/>
        <s v="Incapacidad 06/05/2025-07/05/2025" u="1"/>
        <s v="Ingreso rms por primera vez" u="1"/>
        <s v="Hora reducción laborar" u="1"/>
        <s v="Legalización btl " u="1"/>
        <s v="Tienda cerrada por dia dominical " u="1"/>
        <s v="Capacitación de people and trade sst" u="1"/>
        <s v="Tienda cierra por día dominical " u="1"/>
        <s v="Tienda cierra por día dominical" u="1"/>
        <s v="Tienda cierra después de las dos " u="1"/>
        <s v="Tienda cerrada por dia festivo " u="1"/>
        <s v="Tienda cierra después de las 2 de la tarde " u="1"/>
        <s v="Cursos sistel" u="1"/>
        <s v="Horario reducción laboral" u="1"/>
        <s v="Hora de ley asignada gracias #1" u="1"/>
        <s v="Hora de Ley y cierre pdv " u="1"/>
        <s v="Hora de ley y cierre de punto de venta " u="1"/>
        <s v="CIERRE DE DE PDV " u="1"/>
        <s v="COMPENSATORIO DEL DOMINGO 4 DE MAYO LABORADO" u="1"/>
        <s v="Día compensatorio que me tenía pendiente. " u="1"/>
        <s v="Extensión de horario por día comercial _x000a_de la madre" u="1"/>
        <s v="Fallas en el cel" u="1"/>
        <s v="Descanso.. compensatorio " u="1"/>
        <s v="Compensatorio , descanso" u="1"/>
        <s v="Domingo no se labora " u="1"/>
        <s v="Horas reducidas " u="1"/>
        <s v="Hora de reducción laboral _x000a__x000a_" u="1"/>
        <s v="Horas de compensación laboral " u="1"/>
        <s v="Horas deducción " u="1"/>
        <s v="Desplazamiento (1:30)_x000a_Cav CRA 8 - Asiste ingeniería _x000a_Asiste ingeniería - Falabella plaza _x000a_Asiste ingeniería (2:00)_x000a_Almuerzo (1:00)" u="1"/>
        <s v="Administrativo 8:30 - 11:30 (3h)_x000a_Desplazamiento  (1:40h)_x000a_Oficina - Cav 94_x000a_Cav 94 (RMS)- Ktronix 94 (Sin RMS)_x000a_Ktronix 94 - oficina _x000a_Oficina -  bodega _x000a_Labor Ktronix 94 (1:30h)_x000a_Labor en bodega (1:30h)_x000a_" u="1"/>
        <s v="BODEGA_x000a_" u="1"/>
        <s v="Hora reducción + almuerzo" u="1"/>
        <s v="Hora reducción y almuerzo " u="1"/>
        <s v="....." u="1"/>
        <s v="Horario especial por cierre de punto de venta _x000a_Cierre 18pm" u="1"/>
        <s v="Capacitación con Alejandra Bernal" u="1"/>
        <s v="Capacitación 15 Series con Kevin sanchez" u="1"/>
        <s v="Bodega recogiendo dmerchab y reunión con Juan " u="1"/>
        <s v="Compensatorio autorizado" u="1"/>
        <s v="Entrada 30 minutos después por tráfico de lluvias " u="1"/>
        <s v="Permiso por reunión del colegio 🏫 de mi hija " u="1"/>
        <s v="Cambio de cronograma por horario extendido " u="1"/>
        <s v="Capacitación de portafolio todo el día virtual " u="1"/>
        <s v="Entrega de apk" u="1"/>
        <s v="Problema de movilidad " u="1"/>
        <s v="Cancelación de actividad y desplazamiento a el punto " u="1"/>
        <s v="Festivo por semana santa " u="1"/>
        <s v="Capacitación de Xiaomi 15 series " u="1"/>
        <s v="La dos horas del gobierno " u="1"/>
        <s v="Tallere de habilidades para la ventas y refuerzo de Band 9 band 5 Redmi Note 14 pro y Redmi Note 14 pro 5G." u="1"/>
        <s v="Hora de reducción laboral semanal." u="1"/>
        <s v="Permiso personal para reclamar medicamentos en EPS" u="1"/>
        <s v="Capacitación Xiaomi 15 últra, Xiaomi 13, watch S4 y desplazamiento al punto." u="1"/>
        <s v="Viernes festivo " u="1"/>
        <s v="Xiaomi 15 Series, watch S4, Redmi A5" u="1"/>
        <s v="Capacitación virtual note 14 series_x000a_" u="1"/>
        <s v="Día libre por festivo semana santa" u="1"/>
        <s v="Capacitacion series redmi 15" u="1"/>
        <s v="Salida urgencia médica " u="1"/>
        <s v="  Hora pendiente  de capacitación " u="1"/>
        <s v="Hora  de  ley " u="1"/>
        <s v=" Capacitación serie 15" u="1"/>
        <s v="Permiso hora de gobierno " u="1"/>
        <s v="Taller de Producto " u="1"/>
        <s v="Capacitación Xiaomi 15 serie " u="1"/>
        <s v="Hora le ley" u="1"/>
        <s v="Hor de ley " u="1"/>
        <s v="Tienda cerrada por semana santa " u="1"/>
        <s v="Tienda cerrada por semana santa" u="1"/>
        <s v="Descansó por semana santa" u="1"/>
        <s v="Compensatorio entré semana " u="1"/>
        <s v="Taller" u="1"/>
        <s v="Descanso por ser vienes santo, punto de venta cerrado" u="1"/>
        <s v="Descanso por ser jueves santo, punto de venta cerrado" u="1"/>
        <s v="Capacitación Xiaomi 15 series, watch 4 y Redmi A5" u="1"/>
        <s v="Menos 1 hora del gobierno" u="1"/>
        <s v="Hora del gobierno entrada 10 am" u="1"/>
        <s v="Tienda cerro por sábado santo ordeno doña Paula 1 hora antes " u="1"/>
        <s v="Día laboral menos 1 hora debido a capacitación desde las 8  am" u="1"/>
        <s v="Hora del gobierno menos" u="1"/>
        <s v="Dis compensatorio de descanso de la semana" u="1"/>
        <s v="Día no laboral por motivo de semana santa viernes santo " u="1"/>
        <s v="Día no laboral por motivo de semana santa " u="1"/>
        <s v="Menos 1 hora por capacitación desde las 8 am" u="1"/>
        <s v="Desplazamiento población PDV " u="1"/>
        <s v="Desplazamiento pdv por fuertes lluvias " u="1"/>
        <s v=" Desplazamiento poblaciónes fuertes lluvias " u="1"/>
        <s v="Capacitación band 9, buds 5 , series note 14" u="1"/>
        <s v="Desplazamiento pdv por, fuertes lluvias" u="1"/>
        <s v="Festivo por semana Santa" u="1"/>
        <s v="Capacitación Xiaomi 15, 15ultra, A5, Xiaomi whash 4 + desplazamiento pdv" u="1"/>
        <s v="Viernes santo, alkomprar no abre" u="1"/>
        <s v="Tienda cerrada, día descanso " u="1"/>
        <s v="Capacitacion Xiaomi 15 series, wS4, A5" u="1"/>
        <s v="Tienda cerrada, descanso " u="1"/>
        <s v="1hora almuerzo, 2horas desplazamiento " u="1"/>
        <s v="Dos horas reducción laboral, 30 minutos de desplazamiento " u="1"/>
        <s v="1 hora almuerzo, 2 horas desplazamiento _x000a_" u="1"/>
        <s v="Magistral virtual internos, desde 8:30 am hasta las 11:30 am, 1 hora almuerzo 2 horas desplazamiento ._x000a_" u="1"/>
        <s v="2 horas desplazamiento, 1 hora almuerzo _x000a__x000a_" u="1"/>
        <s v="Día de descanso _x000a__x000a_" u="1"/>
        <s v="1hora almuerzo, 2 horas desplazamiento " u="1"/>
        <s v="2 horas de almuerzo 1 desplazamiento " u="1"/>
        <s v="Magistral virtual internos, desde 7 am hasta las 11 am, 1 hora almuerzo 2 horas desplazamiento _x000a_Recogida bodega material de 2 a 3." u="1"/>
        <s v="2 horas desplazamiento," u="1"/>
        <s v="2 horas desplazamiento 1 hora almuerzo " u="1"/>
        <s v="2 horas desplazamiento y 1 hora de almuerzo " u="1"/>
        <s v="2 horas de rodamiento y 1 hora de almuerzo " u="1"/>
        <s v="3 horas reducción laboral,1 hora y 20 minutos de traslado " u="1"/>
        <s v="Inducción corporativa" u="1"/>
        <s v="CAV plaza Claro desde 8:30 am hasta 1:30 pm, 1hora de almuerzo y 2horas de desplazamiento." u="1"/>
        <s v="Hora del gobierno _x000a_" u="1"/>
        <s v="Recogida material bodega " u="1"/>
        <s v="Día libre premio 🏆" u="1"/>
        <s v="Capacitación note 14 series " u="1"/>
        <s v="Desciendo hora de ley " u="1"/>
        <s v="Desplazamiento trabajo en casa_x000a_" u="1"/>
        <s v="ADMINISTRAIVO" u="1"/>
        <s v="Compensatorio x dominical " u="1"/>
        <s v="Visita PDV no asignado y traslado" u="1"/>
        <s v="Reduccion de horas laborables" u="1"/>
        <s v="Dia de compensantorio" u="1"/>
        <s v="Capacitación serie 15 " u="1"/>
        <s v="Capacitación de redmi Note 14 pro y redmi Note 14 Pro 5g recibida en pdv" u="1"/>
        <s v="Capacitación 14 pro 4" u="1"/>
        <s v="Cierre por manifestación " u="1"/>
        <s v="Capacitación whath 4" u="1"/>
        <s v="30 minutos de hora de ley " u="1"/>
        <s v="Una hora de ley" u="1"/>
        <s v="Día festivo santo" u="1"/>
        <s v="Día festivo santo " u="1"/>
        <s v="Perturno con los análisistas de Movistar capacitación Xiaomi 15" u="1"/>
        <s v="Día compensatorio ( domingo 30 marzo ) " u="1"/>
        <s v="Hora reglamentaria " u="1"/>
        <s v="Hora reglamentaria" u="1"/>
        <s v="Reducción de horas y hora almuerzo" u="1"/>
        <s v="Tienda cerrada horario punto de venta " u="1"/>
        <s v="Recolección de material pop para activación centro comercial nuestro " u="1"/>
        <s v="Viernes santo tienda cerrada " u="1"/>
        <s v="Jueves santo tienda cerrada " u="1"/>
        <s v="COMPENSATORIO POR DOMINGO 27 ABRIL LABORADO " u="1"/>
        <s v="DESCANSO DIA FESTIVO " u="1"/>
        <s v="COMPENSATORIO POR DOMINGO 20 DE ABRIL LABORADO " u="1"/>
        <s v="Capacitación pad 7 series " u="1"/>
        <s v="Viernes santo " u="1"/>
        <s v="Hora reducción jornada laboral" u="1"/>
        <s v="Día  de compensatorio " u="1"/>
        <s v="Horas devolución de capacitación día 1 abril 2025" u="1"/>
        <s v="RUTA MAYORISTA - EVENTO MOVISTAR " u="1"/>
        <s v="RUTA-ALMUERZO - DESPLAZAMIENTO " u="1"/>
        <s v="RUTA - ALMUERZO - DESPLAZAMIENTO " u="1"/>
        <s v="RUTA- CAPACITACIÓN MOVISTAR-ALMUERZO-DESPLAZAMIENTO" u="1"/>
        <s v="RUTA- ALMUERZO - DESPLAZAMIENTO " u="1"/>
        <s v="Ruta" u="1"/>
        <s v="LANZAMIENTO XIAOMI 15 SERIES " u="1"/>
        <s v="Capacitación producto _x000a_Taller _x000a_Refuerzo de conocimiento serie note 14 pro_x000a_Y smart band 9" u="1"/>
        <s v="Compensatorio _x000a_Día de descanso " u="1"/>
        <s v="Capacitación series Xiaomi 15 _x000a_Capacitación watch S4" u="1"/>
        <s v="Cierran tienda porque los de miró solo están hasta las 5 el día de hoy " u="1"/>
        <s v="Reducción horas del gobierno " u="1"/>
        <s v="Compensatorio semana santa " u="1"/>
        <s v="Horas del gobierno 2 horas" u="1"/>
        <s v="Horario reducción laboral 2 horas " u="1"/>
        <s v="Recibo de usuario rms" u="1"/>
        <s v="Tienda cerrada viernes santo 18-04-2025" u="1"/>
        <s v="Administrativo reunión canal ir" u="1"/>
        <s v="Horario de punto de venta " u="1"/>
        <s v="Jueves Santo " u="1"/>
        <s v="Capacitación Serie Xiaomi 15" u="1"/>
        <s v="Cambio de día horas petro " u="1"/>
        <s v="Cambio de turno " u="1"/>
        <s v="Compensatorio pdv no abre" u="1"/>
        <s v="Inducción xiaomi" u="1"/>
        <s v="Capacitacion redmi note 14 series, smartband y buds" u="1"/>
        <s v="Taller habilidades blandas" u="1"/>
        <s v="Capacitación Xiaomi 15 , A5, " u="1"/>
        <s v="Hora  Petro " u="1"/>
        <s v="Hora de reposición petro" u="1"/>
        <s v="Cierre de rms por horario del punto de venta " u="1"/>
        <s v="Dejo solicitud de 2 a 6 para completar las horas ya que el punto de venta su horario es de 9 a 2 " u="1"/>
        <s v="Dejo solicitud el día de hoy por el día de la familia " u="1"/>
        <s v="Urgencia" u="1"/>
        <s v="Entrega de gitf box cali" u="1"/>
        <s v="Capacitación taller comercial " u="1"/>
        <s v="Festivo semana santa " u="1"/>
        <s v="DESPLAZAMIENTOS _x000a_ALMUERZO_x000a_LEGALIZACION VIÁTICOS " u="1"/>
        <s v="DESPLAZAMIENTO _x000a_ALMUERZO_x000a_CAPACITACIÓN EXTERNOS MOVISTAR SOACHA" u="1"/>
        <s v="INDUCCION RMS_x000a_INFORME INDUCCIÓN RMS _x000a_DESPLAZAMIENTOS _x000a_ALMUERZO" u="1"/>
        <s v="RUTA IBAGUE" u="1"/>
        <s v="RUTA IBAGUÉ " u="1"/>
        <s v="SESION CELTEL CLARO DISTRIBUIDORES" u="1"/>
        <s v="INFORME SENIOR" u="1"/>
        <s v="CAPACITACIÓN REG. CLARO CENTRO_x000a_INFORME CAPACITACIÓN _x000a_DESPLAZAMIENTOS _x000a_ALMUERZO" u="1"/>
        <s v="EN VIVO RED+ CLARO" u="1"/>
        <s v="SESION IR POR DOCENA SOACHA_x000a_DESPLAZAMIENTOS _x000a_ALMUERZO_x000a_REUNION TRAINERS SENIOR_x000a_TRAINING REPORT" u="1"/>
        <s v="DIA FESTIVO, VIERNES SANTO" u="1"/>
        <s v="FESTIVO, JUEVES SANTO" u="1"/>
        <s v="OBO ALKOMPRAR IBAGUÉ _x000a_DESPLAZAMIENTOS _x000a_ALMUERZO" u="1"/>
        <s v="Capacitación - validación de la MAESTRA " u="1"/>
        <s v="Activación Comtel y B2B2C" u="1"/>
        <s v="Capacitación Xiaomi 15 " u="1"/>
        <s v="Capacitación, Xiaomi 15 " u="1"/>
        <s v="Domingo día  de descanzo " u="1"/>
        <s v="Jueves  festivo " u="1"/>
        <s v="Domingo día descanzo " u="1"/>
        <s v="Control administrativo en tienda por Visita / " u="1"/>
        <s v="ENTREVISTAS" u="1"/>
        <s v="CAPACITACIÓN Xiaomi 15 Series " u="1"/>
        <s v="2H DE REDUCION " u="1"/>
        <s v="Día de semana santa " u="1"/>
        <s v="Refuerzos series 15 " u="1"/>
        <s v="Habilidades blandas Xiaomi 15 Redmi PAD 7 " u="1"/>
        <s v="Capacitación Xiaomi pad 7_x000a_" u="1"/>
        <s v="Capacitación Xiaomi serie 15, Redmi A5 , Xiaomi watch S4 " u="1"/>
        <s v="Festivo semana santa" u="1"/>
        <s v="Hora el gobierno " u="1"/>
        <s v="Taller refuerzo " u="1"/>
        <s v="Capacitación serie 15 y wacth s4" u="1"/>
        <s v="Pago hora de capacitación " u="1"/>
        <s v="Capacitación/traslado" u="1"/>
        <s v="Horas de reducción  laboral " u="1"/>
        <s v="Desplazamiento pasto Ipiales " u="1"/>
        <s v="Traslado tuquerres pasto" u="1"/>
        <s v="Se toman las 2 horas de ley ya que cav tumaco sierra temprano " u="1"/>
        <s v="Capacitación de  wacth s4 y A5" u="1"/>
        <s v="_x000a_Hora de ley" u="1"/>
        <s v="Capacitación my stile _x000a_Y portafolio de productos " u="1"/>
        <s v="Cierre de tienda por semana santa " u="1"/>
        <s v="Hora compensación " u="1"/>
        <s v="Festivo  descanso" u="1"/>
        <s v="Traslado de pdv " u="1"/>
        <s v="Capacitación Xiaomi / horas de capacitación " u="1"/>
        <s v="Capacitación A5 S4 X15 / horas de capacitación/ hora de almuerzo." u="1"/>
        <s v="Exámenes medicos" u="1"/>
        <s v="Citas médicas " u="1"/>
        <s v="Problemas con ingreso en RMS_x000a_Solucionado. " u="1"/>
        <s v="No laboral." u="1"/>
        <s v="Compensatorios." u="1"/>
        <s v="Viaje a Ipiales Nariño." u="1"/>
        <s v="Fuera de la operatividad ( día de la familia)" u="1"/>
        <s v="Tráfico equipo Wholesalers " u="1"/>
        <s v="Capacitación desplazamiento al punto " u="1"/>
        <s v="DESCANSO VIERNES SANTO" u="1"/>
        <s v="Descuento horas no laborales " u="1"/>
        <s v="La tienda no abre los días domingo " u="1"/>
        <s v="La tienda no abre el día domingo " u="1"/>
        <s v="CAPACITACIÓN REDMI PAD SERIE 7 " u="1"/>
        <s v="Capacitación Xiaomi serie 15" u="1"/>
        <s v="Día compensatorio por domingo laborado." u="1"/>
        <s v="Traslado de Pasto a la Union Nariño" u="1"/>
        <s v="Capacitación de Xiaomi Watch S4, Redmi A3 y refuerzo serie Xiaomi 15" u="1"/>
        <s v="Día compensatorio semana santa " u="1"/>
        <s v="Hora reducción laboral  una hora " u="1"/>
        <s v="Día descanso festivo " u="1"/>
        <s v="Incapacitado " u="1"/>
        <s v="Licencia" u="1"/>
        <s v="Licencia " u="1"/>
        <s v="Aplicación RMS no funcionó, lo que no me dejó loguear, hasta ahora que soluciono soporte técnico." u="1"/>
        <s v="Capacitación entrenamiento " u="1"/>
        <s v="Capacitación lanzamiento serie 15, Watch s4 y A5 " u="1"/>
        <s v="Capacitación  &quot;taller comercial&quot; " u="1"/>
        <s v="Viernes santo festivo " u="1"/>
        <s v="JUEVES SANTO FESTIVO " u="1"/>
        <s v="Compensario " u="1"/>
        <s v="Capacitación serie Xiaomi 15 , repaso" u="1"/>
        <s v="Capacitación serie 15_x000a_Watch S4 _x000a_Redmi A5" u="1"/>
        <s v="3er día de incapacidad " u="1"/>
        <s v="2 día de incapacidad " u="1"/>
        <s v="1er día de incapacidad " u="1"/>
        <s v="Work from Home " u="1"/>
        <s v="Capacitación ,hora de ley , traslado de casa a trabajo " u="1"/>
        <s v="Descanso del día festivo viernes Santo." u="1"/>
        <s v="Punto de venta realiza la apertura desde las 10:00 AM por ser día festivo " u="1"/>
        <s v="Compensatorio de la semana" u="1"/>
        <s v="Reducción de la hora del gobierno" u="1"/>
        <s v="Reducción de la hora de gobierno y medía hora de retraso en el apertura por retraso en el transporte " u="1"/>
        <s v="Apoyo en Cav Cali norte, Alkomprar Único, 1 hora de almuerzo, 1 hora de traslado " u="1"/>
        <s v="Agentes Ipiales, Ktronix Chipichape, Falabella WTC, Cav Chipichape, 01 hora de almuerzo y hora de traslado " u="1"/>
        <s v="Alkosto Ipiales, refuerzo presencial agentes Claro, Alkosto Norte, Cellplus Calima, 1 hora de almuerzo y 1 hora de traslado " u="1"/>
        <s v="Capacitación inducción nacional de producto, assesment, alkomprar único, isla único icell, almuerzo y traslado" u="1"/>
        <s v="Éxito Tuluá, Alkosto Nariño, Cav Estación, Alkosto Norte, hora de almuerzo y 1 hora traslado " u="1"/>
        <s v="Planner cierre de mes, RMS, proyecto propuestas " u="1"/>
        <s v="Capa virtual Florencia, éxito la flora, falabella WTC, almuerzo y traslado" u="1"/>
        <s v="Capacitación presencial Ce Calima 7 am, refuerzo Neiva 9 am, 1 hora de almuerzo, 1 hora de traslado, Cav Norte, Alkomprar Único " u="1"/>
        <s v="Capacitación Tab 7 nacional Alkosto, informe, RMS, Planner, creación proyecto fotográfia de elite Xiaomi 15." u="1"/>
        <s v="Día de la familia, de acuerdo a aprobación recibida por correo " u="1"/>
        <s v="Cav Norte, Alkomprar Unico, Alkosto Norte, 1 hora de almuerzo y 1 hora de traslado " u="1"/>
        <s v="7 am Comunicaribe, ruta IR, CE Centro, Alkosto Sur, 1 hora almuerzo y 1 30 traslado" u="1"/>
        <s v="7 am Alkosto, 8 Cav Popayán, 1 hora almuerzo, 1 30 de traslado, Cav Estación y CE Calima." u="1"/>
        <s v="7 am gran comercio externos y un interno, ce centro, agentes team comunicaciones centro, 1 hora de almuerzo y 1 hora de traslado " u="1"/>
        <s v="Remoto con agentes Nariño, remoto con Cav Tuluá, visita presencial Éxito la Flora, CE Santa Mónica, 1 30 hora de traslado y 1 hora de almuerzo " u="1"/>
        <s v="Administrativo de 730 a 12 30, Cav estación, Cellplus estación " u="1"/>
        <s v="Alkosto norte, Alkomprar Unico, 1 hora de almuerzo, 1 traslado" u="1"/>
        <s v="8 am capacitación refuerzo serie 15, Cav cali norte, Alkomprar Unico, Alkosto norte " u="1"/>
        <s v="Call Center GNP, Alkosto Sur, 1 hora de almuerzo y 1 hora de traslado " u="1"/>
        <s v="Agente Cellplus Unico, Alkomprar Único, Cav norte, 1 hora de almuerzo y 1 30 de desplazamiento " u="1"/>
        <s v="Refuerzo serie 15 Claro, Cav Palmeto, Alkosto Sur" u="1"/>
        <s v="Capacitación serie Xiaomi pad 7 " u="1"/>
        <s v="Refuerzo Xiaomi 15 " u="1"/>
        <s v="Día  asignado por ser jueves santo " u="1"/>
        <s v="Día de descanso día santo " u="1"/>
        <s v="Compensatorio día domingo " u="1"/>
        <s v="Retraso por falla en el metro." u="1"/>
        <s v="Sesión de capacitación virtual en Boarding Producto, Taller de habilidades comerciales y refuerzo de la Serie Redmi Note 14 Pro. Trabajo administrativo y desplazamiento a PDV." u="1"/>
        <s v="Labores de trabajo administrativo y reunión con CM regional " u="1"/>
        <s v="Capacitación en: Xiaomi 15 Series, Xiaomi Watch S4 y Redmi A5, trabajo en casa y almuerzo." u="1"/>
        <s v="Dia de descanso por dominical " u="1"/>
        <s v="Por motivos de semana santa " u="1"/>
        <s v="Capacitación Xiaomi 15T,15T ultra, Xiaomi watch s4, Redmi A5 y desplazamiento a pdv " u="1"/>
        <s v="Salida a las 5:21  por cierre de tienda. " u="1"/>
        <s v="Día de la familia/ 1 semestre " u="1"/>
        <s v="Día ñibre" u="1"/>
        <s v="Cierre por alteracion del orden público " u="1"/>
        <s v="Regulación de horas " u="1"/>
        <s v="Reducción debira" u="1"/>
        <s v="Horas de Reducción laboral de ley _x000a_" u="1"/>
        <s v="Capacitación Producto _x000a_Series Xiaomi 15 " u="1"/>
        <s v="Capacitación Xiaomi pat 7 series" u="1"/>
        <s v="No abren punto" u="1"/>
        <s v="Salida antes de la hora por entrega de equipo " u="1"/>
        <s v="Se presentaron inundaciones en mi sector y se me pincho la moto en medio de la inundacion" u="1"/>
        <s v="Se me baro la moto en el trayecto " u="1"/>
        <s v="Capacitación wacht S4 y serie 15" u="1"/>
        <s v="Pad series " u="1"/>
        <s v="Falla de RMS " u="1"/>
        <s v="15 series, S4 y A5" u="1"/>
        <s v="Permiso personal.." u="1"/>
        <s v="Trabajo desde Casa Verificación de IMEI en RMS" u="1"/>
        <s v="Cierre de Punto de venta por Horario de la Tienda " u="1"/>
        <s v="Tienda Cerrada Viernes Santo" u="1"/>
        <s v="Tienda Cerrada Jueves Santo" u="1"/>
        <s v="RMS no me quería abrir pero Estuve en el Punto de Venta Trabajando las 8 horas Completas " u="1"/>
        <s v="Dia compensatorio semana santa " u="1"/>
        <s v="Se ingresa más tarde por apertura de tienda " u="1"/>
        <s v="Día festivo, la tienda no abre " u="1"/>
        <s v="Capacitación redmi pad 7 series " u="1"/>
        <s v="Falla de la aplicación se generó el ingreso a la tienda desde las 9:00 AM" u="1"/>
        <s v="Viaje barranca " u="1"/>
        <s v="Reunión con city manager " u="1"/>
        <s v="DOMINICAL CAV Palmira no o labora" u="1"/>
        <s v="3 HORAS DESPLAZAMIENTOS_x000a_1 HORA ALMUERZO _x000a_2 HORAS ASSESMENT " u="1"/>
        <s v="1 HORA ALMUERZO _x000a_3 HORAS DESPLAZAMIENTOS _x000a_1 HORA INFORME SENIOR " u="1"/>
        <s v="4 HORAS ADMINISTRATIVO _x000a_1 HORA ALMUERZO _x000a_4 HORAS PROYECTO " u="1"/>
        <s v="2 HORAS DE LEY _x000a_6 HORAS DE PROYECTO O RUTA " u="1"/>
        <s v="2 HORAS DE LEY _x000a_6 HORAS RUTA" u="1"/>
        <s v="1 HORA ALMUERZO _x000a_3 DESPLAZAMIENTO " u="1"/>
        <s v="3 HORAS DESPLAZAMIENTOS _x000a_1 HORA ALMUERZO_x000a_1 HORA ALINEACIÓN INFORME SENIOR _x000a_1 HORA SESIÓN VIRTUAL " u="1"/>
        <s v="3 HORAS DESPLAZAMIENTOS_x000a_1 HORA ALMUERZO " u="1"/>
        <s v="4 HORAS ADMINISTRATIVO _x000a_1 HORA ALMUERZO_x000a_2.5 HORAS DESPLAZAMIENTOS " u="1"/>
        <s v="VIERNES SANTO" u="1"/>
        <s v="JUEVES SANTO" u="1"/>
        <s v="LANZAMIENTO BOGOTÁ " u="1"/>
        <s v="VIAJE A BOGOTÁ LANZAMIENTO " u="1"/>
        <s v="Horario Cav claro PALMETTO 10:00 am/ 18:00pm" u="1"/>
        <s v="Día compensatorio dominical" u="1"/>
        <s v="Día de descanso festivo _x000a_" u="1"/>
        <s v="Pago horas pendientes " u="1"/>
        <s v="Contra tiempo por factor externo" u="1"/>
        <s v="Pago hora pendiente " u="1"/>
        <s v="Horario evento " u="1"/>
        <s v="Compensatorio día miércoles 30 de abril" u="1"/>
        <s v="Capacitación de Xiaomi pad 7 _x000a_Xiaomi pad 7 pro " u="1"/>
        <s v="Descanso semana santa no abre la tienda " u="1"/>
        <s v="Redución laboral " u="1"/>
        <s v="CAPACITACIÓN RMS 8 AM A 10 AM." u="1"/>
        <s v="Formacion" u="1"/>
        <s v="Reducción laboral 4 horas + hora de almuerzo " u="1"/>
        <s v="4 horas reducción laboral + 1 hora de almuerzo " u="1"/>
        <s v="Horas de gobierno y hora de almuerzo!" u="1"/>
        <s v="compenso" u="1"/>
        <s v="hora de almuerzo y lsd dos hora de gobierno" u="1"/>
        <s v="Disciibre" u="1"/>
        <s v="Capacitación de taller " u="1"/>
        <s v="Hora del gobierno..._x000a_Por cambio del horario del día de ayer" u="1"/>
        <s v="Feriado " u="1"/>
        <s v="1 Hora de ley que no se tomó el día martes por apoyo en tienda " u="1"/>
        <s v="Día compensatorio domingo 13" u="1"/>
        <s v="Descanso por festivo" u="1"/>
        <s v="Descanso por compensatorio  del domindgo" u="1"/>
        <s v="Capacitación Redmi note 14pro 4g y 5g" u="1"/>
        <s v="Viernes santo festivo" u="1"/>
        <s v="Jueves santo festivo" u="1"/>
        <s v="Tienda cerrada con apertura a las 9:30" u="1"/>
        <s v="Capacitación y tiempo de desplazamiento al PDV " u="1"/>
        <s v="Festivo por semana" u="1"/>
        <s v="Se toman los 30 minutos faltantes para completar las horas de gobierno" u="1"/>
        <s v="Se toma la media hora de gobierno aprovechando que la tienda también está cerrada entre las 9:00 y 9:30am por la misma razón" u="1"/>
        <s v="La tienda la abrieron a las 9:30am por tema de la hora de gobierno " u="1"/>
        <s v="Capacitación Xiaomi 15 series y Watch S4 más el tiempo de desplazamiento de mi casa al PDV " u="1"/>
        <s v="Diligencia " u="1"/>
        <s v="Viaje población istmina -quibdo" u="1"/>
        <s v="Capacitación redmi note 14 pro 5G y buds pro " u="1"/>
        <s v="Tienda cerrada semana santa " u="1"/>
        <s v="Capacitación a5  Xiaomi 15 " u="1"/>
        <s v="Licencia personal remunerada" u="1"/>
        <s v="Se recoge material Merchandising, camisetas para cav Rionegro y desplazamiento " u="1"/>
        <s v="Recogida, separación y ruta de entrega de camisetas día de marca por cav " u="1"/>
        <s v="Cav la central error rms" u="1"/>
        <s v="Entrenamiento Xiaomi 15" u="1"/>
        <s v="Desplazamientos entre puntos y Bodega Spring dónde se recoger SAMPLES Note 14 5g para implementación." u="1"/>
        <s v="Hora de almuerzo y 20 minutos de traslado Alkosto 68 - Ktronix Suba" u="1"/>
        <s v="Hora de almuerzo y 30 minutos de traslado Alkosto 68 - Ktronix Suba." u="1"/>
        <s v="Recogida en bodega de brochure y entrega de Merchandising Alkosto 68." u="1"/>
        <s v="Tienda cierra tiene horario de 8am  a 4pm" u="1"/>
        <s v="Día libre por laborar 27 de abril " u="1"/>
        <s v="Día libre por laborar el domingo 30 de marzo " u="1"/>
        <s v="Capacitación A5 y repaso 15T y 15Tpro" u="1"/>
        <s v="Día libre por laborar el día 06/04/2025" u="1"/>
        <s v="Día de descanso por laborar el día 30 de marzo del 2025" u="1"/>
        <s v="Incapacidad malestar etc" u="1"/>
        <s v="Capacitación y refuerzo Not 14 pro 5G " u="1"/>
        <s v="Tienda cerrada (compensatorio) " u="1"/>
        <s v="Semana santa tienda cerrada " u="1"/>
        <s v="Capacitación Xiaomi 15 ultra Xiaomi 13 Watch S4 Y desplazamiento al punto " u="1"/>
        <s v="Urgencia familiar " u="1"/>
        <s v="Capacitación de Xiaomi 15 y Xiaomi 15 Ultra. Pad 7 y Pad 7 Pro. " u="1"/>
        <s v="Capacitación de Xiaomi Pad 7 y Pad 7 Pro " u="1"/>
        <s v="Capacitación de redmi A5 watch S4 y refuerzo Xiaomi 15 y Xiaomi 15 Ultra " u="1"/>
        <s v="Dia de descanso compensatorio " u="1"/>
        <s v="Salida autorizada por cumplimiento de la operación " u="1"/>
        <s v="Trabajo en casa malla Mayo y hora de reducción laboral." u="1"/>
        <s v="Revisión de maestra agentes " u="1"/>
        <s v="Trabajo en casa, planeación actividades agentes" u="1"/>
        <s v="Dia de descansó " u="1"/>
        <s v="Feria Activación " u="1"/>
        <s v="Recoger Material Merchandising " u="1"/>
        <s v="Entrevista para personal nuevo " u="1"/>
        <s v="Alienación de claro " u="1"/>
        <s v="Capacitación presencial Agente" u="1"/>
        <s v="Almuerzo y traslado " u="1"/>
        <s v="Malla de mayo, traslado y entrevistas presenciales " u="1"/>
        <s v="Capacitación y día administrativo " u="1"/>
        <s v="Capacitación y trabajo en casa " u="1"/>
        <s v="Domingo 13 de abril " u="1"/>
        <s v="Día festivo se ingresa desde las 10  -6" u="1"/>
        <s v="Comp nsatorio " u="1"/>
        <s v="Compensatorio 6 de Abril" u="1"/>
        <s v="Taller de producto" u="1"/>
        <s v="CAPACITACIÓN SERIE PAD 7" u="1"/>
        <s v="TIENDA CERRADA, DÍA DE DESCANSO" u="1"/>
        <s v="Transporte público se estrella _x000a_" u="1"/>
        <s v="Fuertes lluvias y problemas de transporte " u="1"/>
        <s v="Semana santa " u="1"/>
        <s v="Semana santa" u="1"/>
        <s v=" 2 Horas de reducción " u="1"/>
        <s v="Día compensatorio por motivo de cita_x000a_" u="1"/>
        <s v="Día festivo semana santa " u="1"/>
        <s v="Permiso cita " u="1"/>
        <s v="Salida temprano por cierre del cav" u="1"/>
        <s v="Horas  de ley" u="1"/>
        <s v="Apertura de la tienda a las 11" u="1"/>
        <s v="Solicitud de entrada a la tienda por hora de apertura " u="1"/>
        <s v="4 dias de incapacidad por accidente de tránsito del 11/04/2025 al 14/04/2025" u="1"/>
        <s v="Dia libre compensatorio de la semana " u="1"/>
        <s v="Día descansó " u="1"/>
        <s v="Horas gobiernos" u="1"/>
        <s v="FESTIVO NO LABORADO" u="1"/>
        <s v="Dos horas reducción laboral " u="1"/>
        <s v="Creación usuario RMS" u="1"/>
        <s v="capacitación pad serie 7" u="1"/>
        <s v="repaso Xiaomi 15 " u="1"/>
        <s v="Reunión pad 7 " u="1"/>
        <s v="Dos horas petro (1) hora almuerzo " u="1"/>
        <s v="Desplazamiento medico" u="1"/>
        <s v="Novedad de ingreso al PDV" u="1"/>
        <s v="Realización de exámenes médicos " u="1"/>
        <s v="Capacitación TALLER" u="1"/>
        <s v="Capacitación serie Xiaomi 15, WATCH s4 y REDMI A5" u="1"/>
        <s v="Proyecto _x000a_Informe _x000a_Desplazamiento _x000a_Almuerzo " u="1"/>
        <s v="Desplazamiento cartagena _x000a_Almuerzo " u="1"/>
        <s v="Proyecto _x000a_Desplazamiento _x000a_Almuerzo " u="1"/>
        <s v="Desplazamiento _x000a_Almuerzo _x000a_Creación de video " u="1"/>
        <s v="Desplazamiento _x000a_Almuerzo _x000a_Proyecto vídeo " u="1"/>
        <s v="Evento claro" u="1"/>
        <s v="Desplazamiento _x000a_Almuerzo _x000a_Reunión BTB" u="1"/>
        <s v="Almuerzo _x000a_Reunión SÉNIOR " u="1"/>
        <s v="Uno a uno falabella el castillo _x000a_Desplazamiento _x000a_Almuerzo " u="1"/>
        <s v="Desplazamiento _x000a_Almuerzo _x000a_Reducción laboral " u="1"/>
        <s v="Evento Xf" u="1"/>
        <s v="Informe Senior _x000a_Desplazamiento _x000a_Almuerzo _x000a_Uno a uno delears Montería _x000a_" u="1"/>
        <s v="Inducción inicial _x000a_Desplazamiento _x000a_Almuerzo " u="1"/>
        <s v="Tienda cerro " u="1"/>
        <s v="Tienda cerro _x000a_" u="1"/>
        <s v="Envío planes de trabajo _x000a_Desplazamiento Rionegro " u="1"/>
        <s v="Compensatorio semana santa" u="1"/>
        <s v="Capacitación serie 15 y pad 7 y 7 pro" u="1"/>
        <s v="Capacitación serie  Xiaomi 15, A5, WATCH S4 " u="1"/>
        <s v="Día compensatorio (domingo)" u="1"/>
        <s v="Festivo por" u="1"/>
        <s v="Día sábado " u="1"/>
        <s v="Tienda cerrada por domingo " u="1"/>
        <s v="_x000a_Hora de reducción (Petro)" u="1"/>
        <s v="Pago de horas petro (11-8) reducción (1-8)" u="1"/>
        <s v="Capacitación de las series Xiaomi 15 " u="1"/>
        <s v="DOMICAL " u="1"/>
        <s v="Día santo viernes festivo " u="1"/>
        <s v="Día santo jueves festivo " u="1"/>
        <s v="Reducción de horas del gobierno y una de almuerzo " u="1"/>
        <s v="Cita médica y desplazamiento " u="1"/>
        <s v="Tienda cerrada/ festivo " u="1"/>
        <s v="Tienda cerrada /festivo " u="1"/>
        <s v="Capacitación de abilidades blanda y refuerzo XIOMI 15" u="1"/>
        <s v="Salida de urgencias " u="1"/>
        <s v="Hora de reducción laboral _x000a_" u="1"/>
        <s v="Una hora de reducción laboral" u="1"/>
        <s v="Notificación de Reducción de horas para el día lunes " u="1"/>
        <s v="Para notificar reducción de horas laborales el día jueves " u="1"/>
        <s v="Para notificar cambio de reducción de horas para el día martes, por error se colocó el día 16 miércoles " u="1"/>
        <s v="Reducción de horas laborales para el día martes " u="1"/>
        <s v="Para notificar la reducción de horas a la hora de la apertura del punto " u="1"/>
        <s v="Notificación de horas de reducción para el día jueves " u="1"/>
        <s v="Legalización viáticos_x000a_Almuerzo _x000a_Desplazamiento _x000a_Ruta" u="1"/>
        <s v="Ruta Cúcuta _x000a_CAV Gran Colombia _x000a_CAV AV 5TA _x000a_Distribuidor Claro x 2_x000a_Éxito San Mateo _x000a_Alkomprar" u="1"/>
        <s v="Ruta Cúcuta _x000a_CE AVENIDA 0_x000a_TIGO VENTURA _x000a_CE AVENIDA 5TA_x000a_MAYORISTAS _x000a__x000a_Desplazamiento _x000a_Almuerzo " u="1"/>
        <s v="Formación Virtual IR _x000a_Formación Virtual CE Villavicencio _x000a_Almuerzo _x000a_Assestment " u="1"/>
        <s v="Ruta_x000a_Desplazamiento _x000a_Almuerzo _x000a_Shopping de precios " u="1"/>
        <s v="Entrega PC corporativo _x000a_Ruta_x000a_Desplazamiento _x000a_Almuerzo " u="1"/>
        <s v="Ruta Mayorista _x000a_Desplazamiento _x000a_Almuerzo " u="1"/>
        <s v="Administrativo _x000a_Almuerzo _x000a_Desplazamiento _x000a_Ruta" u="1"/>
        <s v="Ruta (1 punto) + Shopping de precios " u="1"/>
        <s v="2 horas de desplazamiento _x000a_1 hora de almuerzo " u="1"/>
        <s v="Bodega _x000a_Ruta Mayorista _x000a_Desplazamiento _x000a_Almuerzo " u="1"/>
        <s v="2 horas de desplazamiento _x000a_1 hora de almuerzo _x000a_Shopping precios" u="1"/>
        <s v="Apoyo Feria Movistar Plaza de las Américas " u="1"/>
        <s v="Apoyo feria Movistar Plaza de la Américas " u="1"/>
        <s v="Desplazamiento_x000a_Almuerzo _x000a_Ruta" u="1"/>
        <s v="2 horas de desplazamiento _x000a_1 hora de almuerzo _x000a_Administrativo " u="1"/>
        <s v="Bodega Xiaomi recogida samples " u="1"/>
        <s v="Descanso viernes santo " u="1"/>
        <s v="Día administrativo_x000a_Reunión cifras zona general " u="1"/>
        <s v="Refuerzo capacitación " u="1"/>
        <s v="Capacitación watch s4 y redmi A5" u="1"/>
        <s v="Capacitación habilidades blandas detective " u="1"/>
        <s v="Capacitación Xiaomi pad 7 series" u="1"/>
        <s v="Hora reducción laboral falla RMS conocimiento supervisor " u="1"/>
        <s v="Capacitación refuerzo Xiaomi 15 _x000a_Redmi a 6 _x000a_Watchs 4" u="1"/>
        <s v="Es domingo" u="1"/>
        <s v="Viernes semana santa " u="1"/>
        <s v="Capacitación plan retoma alkomprar " u="1"/>
        <s v="Capacitación Taller comercial propiedades invisibles " u="1"/>
        <s v="Call cierra por cumplimiento de cuota " u="1"/>
        <s v="Festivos _x000a_" u="1"/>
        <s v="Festivo laborado" u="1"/>
        <s v="Festivo no laborado _x000a_" u="1"/>
        <s v="Compensatorio del domingo 6 de abril " u="1"/>
        <s v="Hora menos legal " u="1"/>
        <s v="Día compensatoria " u="1"/>
        <s v="Horas de reducción (Horas del gobierno)" u="1"/>
        <s v="Jornada de reducción " u="1"/>
        <s v="Desplazamiento a Sincelejo " u="1"/>
        <s v="Reconocimiento de zona departamento de Córdoba " u="1"/>
        <s v="Se sale 20 min antes por jornada de fumigación del PDV " u="1"/>
        <s v="Catalítico " u="1"/>
        <s v="Inconveniente familiar..... " u="1"/>
        <s v="Capacitación en casa taller de repaso" u="1"/>
        <s v="Capacitación, redmi A5, watch s4" u="1"/>
        <s v="Capacitación note 14" u="1"/>
        <s v="La tienda la cierran a las 7:00pm " u="1"/>
        <s v="Reunión Ciudades " u="1"/>
        <s v="Refuerzo de capacitación " u="1"/>
        <s v="Viaje de pueblo a pueblo " u="1"/>
        <s v="Entrega de camisetas día de marca fuera del punto, entrega de implementación nueva" u="1"/>
        <s v="Talleres " u="1"/>
        <s v="Capacitación watch s4 y xiaomi serie 15" u="1"/>
        <s v="Transporte intermunicipal Pereira-Armenia" u="1"/>
        <s v="Día de descanso ." u="1"/>
        <s v="Recibo de dotación bodega " u="1"/>
        <s v="Capacitación y recibo de bonos pago asesores " u="1"/>
        <s v="Entrevistas Mosquera " u="1"/>
        <s v="Hora del gobierno. " u="1"/>
        <s v="Capacitación refuerzo del Xiaomi 15 ultra; ingreso en RMS 11:00" u="1"/>
        <s v="Capacitación RMS desde las 7 a las 10 llegué a punto 11:30 am " u="1"/>
        <s v="Capacitación desde las 7 am hasta las 1 pm " u="1"/>
        <s v="No contaba con usuario de RMS por tal razón abrí ubicación tarde. " u="1"/>
        <s v="_x000a_Capacitación " u="1"/>
        <s v="Horas de reducción jornada laboral._x000a_" u="1"/>
        <s v="Día compensatorio por trabajar domingo." u="1"/>
        <s v="Horas reducción jornada " u="1"/>
        <s v="Hora de reajuste horario gobierno." u="1"/>
        <s v="1 Hora reducción gobierno." u="1"/>
        <s v="Día compensatorio por Dominical trabajado." u="1"/>
        <s v="Ajuste de tiempo de reducción del gobierno, hora de capacitación y hora de almuerzo." u="1"/>
        <s v="Ajuste de tiempo por inducción y hora de almuerzo." u="1"/>
        <s v="Hora de almuerzo y movilidad de punto a punto " u="1"/>
        <s v="Instalación paquete Office y hora de almuerzo " u="1"/>
        <s v="Administrativo informe de competencia y malla de horario." u="1"/>
        <s v="Reunión con city y presentación de team lider , hora de almuerzo y rodamientos." u="1"/>
        <s v="Reunión con city , revisión de cifras " u="1"/>
        <s v=" 2 Horas de de ley , + 1 hora administrativa." u="1"/>
        <s v="Reunión con city , y se toma hora de almuerzo " u="1"/>
        <s v="Taller Capacitación redmi note 14 pro 4g y 5g con duración de 1.5 hrs + 1 hora en traslado a pdv " u="1"/>
        <s v="Se solicita,1 hora de almuerzo, más una hora de reunión con personal nuevo del Cav , generando capacitación, la ruta en tiempo se cumple en su totalidad, Pero no se alcanzó a visitar el último punto." u="1"/>
        <s v="Se solicita una hora de almuerzo, y una hora que se estuvo en reunión, con la coordinadora de Cav Pasto, por tal motivo se cumplió el horario en rms, Pero no se pudieron visitar los 3 puntos detrabajo" u="1"/>
        <s v="Dominical compensado." u="1"/>
        <s v="Solicitud hora de almuerzo y una hora de desplazamiento de punto a punto " u="1"/>
        <s v="Capacitación  A5, ecosistem y reunión con city manager." u="1"/>
        <s v="Se toman dos horas de ley , más una hora adicional para enviar informe de competencia en labores administrativas." u="1"/>
        <s v="Se toman dos horas de ley y una hora adicional para realizar el informe semanal." u="1"/>
        <s v="APOYO EN BODEGA " u="1"/>
        <s v="1HORA DE ALMUERZO _x000a_1 HORA EN LA VACUNA_x000a_2:30 HORAS Y MEDIA DESPLAZAMIENTOS" u="1"/>
        <s v="1 HORA DE ALMUERZO _x000a_1 HORA DESPLAZAMIENTOS _x000a_3 HORAS BODEGA NORTE" u="1"/>
        <s v="1 HORA ALMUERZO _x000a_1:30 DESPLAZAMIENTOS " u="1"/>
        <s v="1 HORA DE ALMUERZO _x000a_1 HORA DE DESPLAZAMIENTO _x000a_2 HORAS EN BODEGA " u="1"/>
        <s v="1 HORA ALMUERZO _x000a_2 HORAS RETAIL &quot;BARRIO FERIAS&quot;_x000a_1:30 DESPLAZAMIENTOS " u="1"/>
        <s v="1HORA DE ALMUERZO _x000a_2 HORAS DESPLAZAMIENTOS" u="1"/>
        <s v="ADMINISTRATIVO OFICINA " u="1"/>
        <s v="1HORA DE ALMUERZO _x000a_1:30 DESPLAZAMIENTOS" u="1"/>
        <s v="APOYO  BODEGA MONTEVIDEO " u="1"/>
        <s v="1 HORA DE ALMUERZO _x000a_2 HORAS  EN BODEGA _x000a_1 HORA DESPLAZAMIENTOS " u="1"/>
        <s v="ALISTAMIENTO BODEGA" u="1"/>
        <s v="1 HORA DE ALMUERZO _x000a_1:30 EN BODEGA _x000a_1 HORA DESPLAZAMIENTOS" u="1"/>
        <s v="1HORA DESPLAZAMIENTO _x000a_2HORAS EN DESPLAZAMIENTO ENTRE PUNTOS" u="1"/>
        <s v="1 HORA DE ALMUERZO _x000a_2 HORAS DESPLAZAMIENTO ENTRE PUNTOS DE LA RUTA _x000a_" u="1"/>
        <s v="1 HORA DE ALMUERZO /20 MIN EN BODEGA X LA MAÑANA /40 MIN TRAYECTO BODEGA-EXITO UNICENTRO/20 MIN DESPLAZAMIENTOS ENTRE EXITO, FALABELLA Y KTRONIX UNICENTRO" u="1"/>
        <s v="1 HORA DE ALMUERZO _x000a_1:50 MINUTOS EN BODEGA _x000a_55 MINUTOS TRAYECTO BODEGA-CAV PLAZA IMPERIAL _x000a_20 MINUTOS DESPLAZAMIENTOS ENTRE PUNTOS " u="1"/>
        <s v="Reducción la" u="1"/>
        <s v="Capacitación virtual _x000a_" u="1"/>
        <s v="Reducción jornada laboral _x000a_" u="1"/>
        <s v="Capacitación pad 7 y 7 pro" u="1"/>
        <s v="Día compensarorio" u="1"/>
        <s v="Se actualiza la hora de entrada por fallo de ingreso en rms" u="1"/>
        <s v="Compensatirio" u="1"/>
        <s v="Administratvi" u="1"/>
        <s v="Horas reducción _x000a_" u="1"/>
        <s v="Compensatorios_x000a_" u="1"/>
        <s v="Revisión tareas administrativas " u="1"/>
        <s v="Feria de empreados Claro " u="1"/>
        <s v="Día festivo y tienda cerrada " u="1"/>
        <s v="Capacitación de 8:30 a 10:00" u="1"/>
        <s v="Descanso por festivo santo" u="1"/>
        <s v="Horas pendientes compensatorio " u="1"/>
        <s v="Capacitación Xiaomi 15, REDMI A5,etc" u="1"/>
        <s v="Dia Compensasorio" u="1"/>
        <s v="Xiaomi 15,detective,pad 7,pad 7pro " u="1"/>
        <s v="Capacitación Xiaomi pad 7  y Xiaomi pad 7 pro " u="1"/>
        <s v="Reducción Laboral y movilización " u="1"/>
        <s v="Planeación Malla Mayo _x000a_" u="1"/>
        <s v="Desplazamiento a ciudad de Sincelejo " u="1"/>
        <s v="Reunión con Team Leader _x000a_Ruta PDV con City Managuer " u="1"/>
        <s v=" Alineación comercial Claro Team Dealer _x000a_Visita con Kam , Team Leader y City Managuer" u="1"/>
        <s v="Capacitación habilidades Blandas _x000a_Revisión y complementación de Maestra Dealer " u="1"/>
        <s v="Administrativo, mallas , cargué de Work Plane, pendientes " u="1"/>
        <s v="Doninical" u="1"/>
        <s v="Tienda cerrada Viernes Santo " u="1"/>
        <s v="Tienda cerrada Feriado Jueves Santo" u="1"/>
        <s v="Jornada de entrenamiento Xiaomi 15 _x000a_&amp; Jornada reuniónes Dealer " u="1"/>
        <s v="Trabajo en casa actualización de Link y pendientes " u="1"/>
        <s v="Horario extendido" u="1"/>
        <s v="Capacitación pad 7 series" u="1"/>
        <s v="Capacitación Xiaomi 15 y Xiaomi pad 7 series " u="1"/>
        <s v="Capacitación Xiaomi pad 7 series " u="1"/>
        <s v="Viernes santos descanso " u="1"/>
        <s v="Jueves santos descanso" u="1"/>
        <s v="no se trabaja " u="1"/>
        <s v="Compensatorio por festivo " u="1"/>
        <s v="Evento feria wom puerta del norte " u="1"/>
        <s v="Capacitación/ traslado" u="1"/>
        <s v="Capacitación pad 7 serie / traslado " u="1"/>
        <s v="Horas de reducción laboral- traslado " u="1"/>
        <s v="Traslado- administrativo " u="1"/>
        <s v="Administrativo- traslado " u="1"/>
        <s v="Día administrativo Bodega " u="1"/>
        <s v="Administrativo informe Pos Mapping" u="1"/>
        <s v="Administrativo, recibir material POP." u="1"/>
        <s v="Administrativo enviós en  bodega, reunión de Tráfico IR." u="1"/>
        <s v="Entrenamiento Pap 7 Series " u="1"/>
        <s v="Día viernes Santo festivo " u="1"/>
        <s v="Día jueves Santo festivo " u="1"/>
        <s v="Refuerzo Xiaomi 15 series " u="1"/>
        <s v="Problemas de salud" u="1"/>
        <s v="Día libre. " u="1"/>
        <s v="Capacitación Lanzamiento Xiaomi A5 y Xiaomi 15, 15Ultra " u="1"/>
        <s v="Recogida de camiseta " u="1"/>
        <s v="Hora y media " u="1"/>
        <s v="POS mapping" u="1"/>
        <s v="Reconocimiento de zona Riohacha " u="1"/>
        <s v="Las horas del gobierno " u="1"/>
        <s v="Capacitación: Taller comercial" u="1"/>
        <s v="Punto de venta cerrado" u="1"/>
        <s v="Hora compensatoria del gobierno " u="1"/>
        <s v="Compensatorio del domingo 27 de marzo" u="1"/>
        <s v="Jueves santo dia de reflexion" u="1"/>
        <s v="Compensatorio domingo 20_x000a_" u="1"/>
        <s v="Compensatorio_x000a_Domingo 13" u="1"/>
        <s v="Compensatorio domingo 6 abril" u="1"/>
        <s v="Compensatorio 30 marzo" u="1"/>
        <s v="Incapacidad medica_x000a_" u="1"/>
        <s v="Desplazamientos y almuerzo" u="1"/>
        <s v="Traslados , almuerzo y reunión team líder " u="1"/>
        <s v="Reunión city manager, traslados y hora de almuerzo " u="1"/>
        <s v="Tareas administrativas y reunión con city manager " u="1"/>
        <s v="Traslados de punto a punto, horas de almuerzo y capacitación de 8 AM a 9:30 AM " u="1"/>
        <s v="Desplazamientos, hora de almuerzo, reducción de ley permiso por city " u="1"/>
        <s v="Capacitación dealers R3, almuerzo y desplazamientos " u="1"/>
        <s v="Hora de almuerzo, desplazamiento y trabajo administrativo " u="1"/>
        <s v="Hora de almuerzo, reducción de ley y desplazamiento " u="1"/>
        <s v="Traslados y almuerzos" u="1"/>
        <s v="Buen día compensatorio " u="1"/>
        <s v="Capacitación PAD 7" u="1"/>
        <s v="Dia" u="1"/>
        <s v="Capacitación de busd 5. Series note 14 y Smart band 9" u="1"/>
        <s v="Día festivo _x000a_Viernes Santo " u="1"/>
        <s v="Día festivo jueves santo" u="1"/>
        <s v="HORA DE REEUCCION LABORAL" u="1"/>
        <s v="Entrenamiento Virtual _x000a_Detectives de lo Invisible " u="1"/>
        <s v="Día de la Familia (Motivo: Graduación)" u="1"/>
        <s v="Monthly strategy" u="1"/>
        <s v="Cerrada tienda " u="1"/>
        <s v="Horas de reducción de jordana " u="1"/>
        <s v="Hora menos" u="1"/>
        <s v="Capacitación Detectives Invisibles " u="1"/>
        <s v="Inducción Producto" u="1"/>
        <s v="Oras de reducción de ley" u="1"/>
        <s v="Capacitación con Yule, mi  style " u="1"/>
        <s v="Viernes festivo" u="1"/>
        <s v="Permiso Estudio " u="1"/>
        <s v="Día santo " u="1"/>
        <s v="Solo se realiza un pdv por cubrimiento de evento" u="1"/>
        <s v="Reunión city, adicional debido al tiempo se visitan 2 pdv " u="1"/>
        <s v="Se realizan 2 pdv por actividades y distribución de bonos " u="1"/>
        <s v="Reunión city trabajo maestra " u="1"/>
        <s v="No sé alcanza a realizar 3 pdv por activaciones en el segundo " u="1"/>
        <s v="Viernes santos" u="1"/>
        <s v="Capacitación del Xiaomi 15 ultra" u="1"/>
        <s v="Reducción laboral y almuerzo " u="1"/>
        <s v="Mercado" u="1"/>
        <s v="Horas desgobierno " u="1"/>
        <s v="Reducción jornada_x000a_" u="1"/>
        <s v="Taller comercial" u="1"/>
        <s v="Viernes santo. Descanso_x000a_" u="1"/>
        <s v="Jueves santo. Descanso" u="1"/>
        <s v="Hora por capacitación Xiaomi serie 15" u="1"/>
        <s v="Capacitación casa " u="1"/>
        <s v="Reducción de la hora laboral " u="1"/>
        <s v="-UPB XFC_x000a_-XS FC" u="1"/>
        <s v="-ASSESTMENT_x000a_-INFORME CAPACITACIÓN _x000a_-REINDUCCIÓN WOM_x000a_" u="1"/>
        <s v="-PROYECTO" u="1"/>
        <s v="-ADMINISTRATIVO _x000a_-MATERIAL N14S MAYORISTA _x000a_-VIRTUAL XS XPAD7" u="1"/>
        <s v="-REUNION SENIOR TRAINING REPORT" u="1"/>
        <s v="-FESTIVO SEMANA SANTA" u="1"/>
        <s v="-FESTIVO SEMANA SANTA " u="1"/>
        <s v="-DESPLAZAMIENTO _x000a_-REDUCCIÓN LABORAL " u="1"/>
        <s v="-EVENTO X15 PERIODISTA" u="1"/>
        <s v="-EVENTO X15 PERIODISTA " u="1"/>
        <s v="-EVENTO X15 BTM" u="1"/>
        <s v="Capacitación Xiaomi pad serie 7" u="1"/>
        <s v="Cita médica autorización por el supervisor Julián rojas " u="1"/>
        <s v="Refuerzo note 14 pro 5g  y habilidades blandas" u="1"/>
        <s v="Capacitación refuerzo Xiaomi 15 series" u="1"/>
        <s v="Día festivo, viernes santo" u="1"/>
        <s v="Día festivo, jueves santo " u="1"/>
        <s v="Tienda cerrada por viernes santo " u="1"/>
        <s v="Indisposición en el punto de venta " u="1"/>
        <s v="Capacitación pad 7 y traslado " u="1"/>
        <s v="Día festivo _x000a_" u="1"/>
        <s v="Capacitación y traslado a punto de venta " u="1"/>
        <s v="DIA  NO LABORADO " u="1"/>
        <s v="Capacitación talleres con Alejandra Bernal " u="1"/>
        <s v="Capacitación watch s4 y Xiaomi 15 series _x000a_" u="1"/>
        <s v="Reducción de horas mas hora de almuerzo " u="1"/>
        <s v="Festivo Libre" u="1"/>
        <s v="Comoesatorio" u="1"/>
        <s v="Trabajando" u="1"/>
        <s v="Día libre por festivo semana santa " u="1"/>
        <s v="Problemas al abrir el aplicativo " u="1"/>
        <s v="Falla en el inicio del RMS " u="1"/>
        <s v="Reducción laboral más almuerzo" u="1"/>
        <s v="Descanso santo " u="1"/>
        <s v="Reducción de horas y almuerzo " u="1"/>
        <s v="Urgencia " u="1"/>
        <s v="Capacitación Xiaomi pad  7 series " u="1"/>
        <s v="Día libre semana santa" u="1"/>
        <s v="RECOLECCION EN BODEGA (2h)_x000a_Ingreso 9:20 am _x000a_Salida 11:20 am _x000a_Desplazamientos Bogotá _x000a_Bodega - Alkosto 170_x000a_Alkosto 170 - Ktronix unicentro (1:20h)_x000a_Ktronix Unicentro - Ktronix Mosquera (1:30)_x000a_Almuerzo " u="1"/>
        <s v="Desplazamiento_x000a_Galerías - Alkosto 68 _x000a_Alkosto 68 - Alkosto 170_x000a_Alkosto 170 - Bodega_x000a_Almuerzo 1h_x000a_Labor en bodega 2h " u="1"/>
        <s v="Apoyo logístico bodega Montevideo " u="1"/>
        <s v="Desplazamientos _x000a_C.C vívelo (Movistar) - Gran plaza Soacha_x000a_Gran plaza Soacha (Éxito - ktronix) _x000a_Gran plaza Soacha - Alkosto Venecia _x000a_Almuerzo (1h)" u="1"/>
        <s v="Desplazamiento Centro mayor PDV (Contralor)_x000a_Almuerzo" u="1"/>
        <s v="DESPLAZAMIENTO _x000a_bodega - Falabella unicentro_x000a_Falabella unicentro - Éxito_x000a_Éxito - ktronix _x000a_Almuerzo " u="1"/>
        <s v="Desplazamientos_x000a_Éxito Norte - bodega _x000a_Bodega - ikone_x000a_Labor en bodega limpieza de muebles, movimiento de mobiliario, alistamiento de Alarmas medellín - Bucaramanga _x000a_Almuerzo " u="1"/>
        <s v="DESPLAZAMIENTO _x000a_Alkosto 170 - Falabella santa fe _x000a_Falabella santa fe - alkosto 170_x000a_Almuerzo " u="1"/>
        <s v="Desplazamientos _x000a_Alkosto 68 - Bodega _x000a_Labor _x000a_Trabajo en Bodega destrucción de material_x000a_Almuerzo " u="1"/>
        <s v="Desplazamiento _x000a__x000a_Ktronix Soacha - Éxito Soacha _x000a_Éxito Soacha - Falabella hayuelos_x000a_Falabella hayuelos - Ktronix suba_x000a_Almuerzo " u="1"/>
        <s v="Desplazamientos_x000a__x000a_Mall plaza - Éxito Diver plaza _x000a_Éxito diver plaza - Falabella diver plaza _x000a_Almuerzo _x000a_" u="1"/>
        <s v="DESPLAZAMIENTO _x000a__x000a_EXITO COUNTRY - BODEGA_x000a_BODEGA - EXITO 170_x000a_EXITO 170 - BODEGA_x000a_BODEGA - CC NUESTRO BOGOTÁ _x000a_ALMUERZO " u="1"/>
        <s v="Desplazamientos_x000a_Bodega - Alkosto 170_x000a_Alkosto 170 - Éxito colina _x000a_Éxito colina - XS Colina _x000a_XS Colina - Falabella Colina_x000a_Falabella Colina - Ktronix Unicentro _x000a_Ktronix Unicentro - Cav Unicentro " u="1"/>
        <s v="Desplazamiento _x000a__x000a_Falabella galerías - Cav Centro mayor _x000a_Cav centro mayor - Falabella Hayuelos _x000a_Falabella hayuelos - Falabella Plaza central _x000a_Almuerzo " u="1"/>
        <s v="DESPLAZAMIENTOS _x000a__x000a_EXITO-FALABELLA PLAZA CENTRAL_x000a_PLAZA CENTRAL- CC MULTIPLAZA _x000a_CAV LA FELICIDAD -FALABELLA LA FELICIDAD _x000a_ALMUERZO" u="1"/>
        <s v="Compensatorio por domingo 12 laborado" u="1"/>
        <s v="Descanso por domingo laborado " u="1"/>
        <s v="Hora de reducción semanal _x000a_" u="1"/>
        <s v="Festivo del mes comensatorio" u="1"/>
        <s v="Hora de almuerzo y horas de ley" u="1"/>
        <s v="Hora de almuerzo y hora de traslados" u="1"/>
        <s v="Reunión alineación supervisores R3 y traslados " u="1"/>
        <s v="Hora almuerzo y traslados." u="1"/>
        <s v="Hora de almuerzo y hora de traslados " u="1"/>
        <s v="Capacitación habilidades blandas y hora de traslados " u="1"/>
        <s v="Hora almuerzo y 2 horas de ley " u="1"/>
        <s v="Hora transporte y hora de almuerzo " u="1"/>
        <s v="Reunión R3 alineación, hora de almuerzo y hora de traslados." u="1"/>
        <s v="Hora de almuerzo y transporte." u="1"/>
        <s v="Hora de almuerzo y hora de traslados." u="1"/>
        <s v="Entrenamiento A5, watch S4 y reunión de líderes." u="1"/>
        <s v=" 2 horas de reducción laboral y 1 hora de permiso por cita médica" u="1"/>
        <s v="Novedad con RMS , no se configuraba la appa ni enviaba codigo de validacion_x000a_" u="1"/>
        <s v="Compensatorio autorizado semana santa " u="1"/>
        <s v="Compensatorio domingo laborado !! " u="1"/>
        <s v="2 Horas reducción laboral" u="1"/>
        <s v="Compensario festivo " u="1"/>
        <s v="Horas de reducción laboral y cierre de tienda " u="1"/>
        <s v="Por recomendación de Diego Ávila y cambio de tienda se realiza solicitud  , ya que no se pudo realizar el cierre de la tienda anterior ." u="1"/>
        <s v="Examen de valoración con medicinal laboral pos incapacidad" u="1"/>
        <s v="Festivo compesado" u="1"/>
        <s v=" 1.5 horas capacitación redmi note 14 pro 4g y 5g , recibida desde pdv." u="1"/>
        <s v="Hora de ley cierre pdv " u="1"/>
        <s v="Capacion y refuerzo de Xiaomi 15 vs Xiaomi 14T " u="1"/>
        <s v="Capacitación &quot;detectives invisibles&quot;" u="1"/>
        <s v="Reunión  de tráfico " u="1"/>
        <s v="Hora que me debían _x000a_" u="1"/>
        <s v="Reducción de ley 1 hora." u="1"/>
        <s v="Pago de horas _x000a_" u="1"/>
        <s v="Recuperación de hora, media hora._x000a_" u="1"/>
        <s v="Reducción de ley _x000a_" u="1"/>
        <s v="Día festivo, el punto no abre" u="1"/>
        <s v="Worth Home inducción " u="1"/>
        <s v="Problema con RMS " u="1"/>
        <s v="Cierre de tienda por qué los de moto de seguridad todos están hasta las 5 pm " u="1"/>
        <s v="Horas de gobierno 2 horas_x000a_" u="1"/>
        <s v="Traslado entre puntos, olvide marcar  al ingreso del pdv Exito San Fdo" u="1"/>
        <s v="Evento Pay Joy" u="1"/>
        <s v="Traslado entre puntos entrega de Xiaomi 15 zona Norte y Sur" u="1"/>
        <s v="Horas feliz " u="1"/>
        <s v="Horas libres estipuladas" u="1"/>
        <s v="Capacitación RMS torre Sigma " u="1"/>
        <s v="Horas de reducción, ley" u="1"/>
        <s v="Capacitación de Xiaomi 15 TALLER" u="1"/>
        <s v="CAPACITACIÓN DE  Xiaomi PAD 7 y PAD 7 PRO " u="1"/>
        <s v="CAPACITACIÓN DE LA SERIE XIAOMI 15 " u="1"/>
        <s v="Permiso por problemas en trasporte por lluvias " u="1"/>
        <s v="Permiso por lluvias " u="1"/>
        <s v="Permiso por inundaciones " u="1"/>
        <s v="Ingreso a RMS a las 11 por aplicación no estaba cargada la tienda " u="1"/>
        <s v="Compensatorio  " u="1"/>
        <s v="Hora petro _x000a__x000a__x000a__x000a_" u="1"/>
        <s v="3 horas de reducción laboral _x000a_" u="1"/>
        <s v="1 hora de almuerzo _x000a_2 horas de desplazamiento _x000a_Ruta mayoristas de 2 a 6" u="1"/>
        <s v="Entrega de Xiaomi 15 ultra oficina de 8 a 10_x000a_1 hora de almuerzo _x000a_2 horas de desplazamiento " u="1"/>
        <s v="Magistral virtual de 7 a 11_x000a_1 hora de almuerzo _x000a_2 horas de desplazamiento " u="1"/>
        <s v="Magistral virtual claro dealers de 7 a 9_x000a_2 horas de desplazamiento _x000a_3 horas de reducción laboral " u="1"/>
        <s v="1 hora de almuerzo _x000a_Capacitación oficina de 2 a 6 " u="1"/>
        <s v="1 hora de almuerzo _x000a_2 horas de desplazamiento _x000a_1 hora de administrativo " u="1"/>
        <s v="3 horas de reducción laboral _x000a_1 hora de desplazamiento " u="1"/>
        <s v="Sesión de refuerzo virtual de 8 a 11_x000a_1 hora de almuerzo _x000a_2 horas de desplazamiento _x000a_" u="1"/>
        <s v="Horas autorizadas por coordinador de 8 a 11 _x000a_1 hora de almuerzo _x000a_2 horas de desplazamiento _x000a_" u="1"/>
        <s v="Lanzamiento 15 series " u="1"/>
        <s v="Capacitación torre Sigma " u="1"/>
        <s v="Día 5 de incapacidad" u="1"/>
        <s v="Día 3 de incapacidad " u="1"/>
        <s v="Día dos de incapacidad " u="1"/>
        <s v="Día uno de incapacidad " u="1"/>
        <s v="Viernes santo - festivo" u="1"/>
        <s v="Jueves santo - festivo" u="1"/>
        <s v="Capacitación de 8am a 11am " u="1"/>
        <s v="1 hora reducción laboral " u="1"/>
        <s v="Ajuste por problemas con la aplicación de RMS  al hacer ingreso check-in" u="1"/>
        <s v="Se realiza ajuste por desplazamiento evento en población con team comunicaciones santa rosa de osos " u="1"/>
        <s v="Desplazamiento anticipado para recogida de merchandising, para evento en población " u="1"/>
        <s v="Salida temprana por cierre de punto que realizó apertura a las 8:30am y cierre a las 6:30pm" u="1"/>
        <s v="Salida temprana por viajé a población y cierre de pdv" u="1"/>
        <s v="Salida temprana por 2 horas de gobierno y 1 hora de cierre de pdv " u="1"/>
        <s v="Salida temprana por 2 horas de capacitación habilidades blandas , Redmi Wacth 5 y Redmi buds 5" u="1"/>
        <s v="Capacitación virtual de habilidades blandas , refuerzo de redmi buds 5, redmi note 14 pro 4G y samsrwacht" u="1"/>
        <s v="Salida temprana por 2 horas de gobierno y una hora de cierre de pdv" u="1"/>
        <s v="Tienda cerrada por día festivo de Samaná santa " u="1"/>
        <s v="Salida temprana por 2 horas de gobierno y una hora por cierre  de pdv" u="1"/>
        <s v="Capacitación virtual de Xiaomi 15 y 15 ultra, smartwatch S4 , Redmi A5 y desplazamiento al pdv " u="1"/>
        <s v="Capacitación A5_x000a_Serie 15" u="1"/>
        <s v="Entrenamiento habilidades blandas y Xiaomi 14T en Cali (hora de almuerzo y transporte)" u="1"/>
        <s v="Taller de habilidades (Band 9, Buds 5, Redmi Note 14 Pro 4G y 5G)" u="1"/>
        <s v="Permiso día de la familia (primer semestre)" u="1"/>
        <s v="Tiempo pendiente por pagar" u="1"/>
        <s v="Viernes santo (festivo)" u="1"/>
        <s v="Jueves santo (festivo)" u="1"/>
        <s v="Horario pendiente " u="1"/>
        <s v="Capacitación Smartwatch s4, A5 y refuerzo de Xiaomi 15 y 15 ultra" u="1"/>
        <s v="Dominical, no laboro" u="1"/>
        <s v="Sin circuito electrico" u="1"/>
        <s v="Solitud permiso personal" u="1"/>
        <s v="Taller de capacitación " u="1"/>
        <s v="Comensatorio" u="1"/>
        <s v="Reducción de 2 horas del gobierno " u="1"/>
        <s v="Horario de ce Movistar Soacha 10:00 AM a 05:00 PM" u="1"/>
        <s v="Capacitación y refuerzo de Xiaomi series 15 " u="1"/>
        <s v="Capacitación Xiaomi 15 ultra y Xiaomi 15 y Redmi watch S4" u="1"/>
        <s v="Reducción 1 hora del gobierno " u="1"/>
        <s v="Labores administrativas/Traslado a Pdv" u="1"/>
        <s v="Capacitación Refuerzo" u="1"/>
        <s v="Días festivo semana Santa " u="1"/>
        <s v="Capacitación Xiaomi 15, A5" u="1"/>
        <s v="Día Santo" u="1"/>
        <s v="Capacitación y" u="1"/>
        <s v="Apertura de tienda a las 10am_x000a__x000a_" u="1"/>
        <s v="Reunión refuerzo note 14 pro 4g y 5g/Smart band 9" u="1"/>
        <s v="Cita médica y hora de ley" u="1"/>
        <s v="Capacitación refuerzo Xiaomi 15 " u="1"/>
        <s v="Horas de gobierno _x000a_" u="1"/>
        <s v="Refuerzo Xiaomi 15" u="1"/>
        <s v="Descanso 😪" u="1"/>
        <s v="Capacitación Redmi note 14 pro- Xiaomi band 9" u="1"/>
        <s v="Tienda cerrada, día festivo (Semana Santa)" u="1"/>
        <s v="Capacitación Xiaomi wacht S4, Redmi A5- Xiaomi 15 y desplazamiento al PDV " u="1"/>
        <s v="Magital interno operadores _x000a_Informe _x000a_Cargue puntos claro y operadores _x000a_Asssement " u="1"/>
        <s v="Almuerzo _x000a_Desplazamiento _x000a_Ce granja " u="1"/>
        <s v="Tour universitario Xiaomi _x000a_Lanzamiento serie Xiaomi 15 Xiaomi fans " u="1"/>
        <s v="Inducción RMS _x000a_Magistral claro _x000a_Informe induccion _x000a_Almuerzo _x000a_Capacitación _x000a_" u="1"/>
        <s v="Desplazamiento _x000a_Magistral externo call center contact solucións _x000a_Almuerzo  _x000a_Uno a uno presencial call Center contact solucións " u="1"/>
        <s v="Capacitación de Redmi watch s4 y Redmi A3" u="1"/>
        <s v="Entrenamiento virtual be Call _x000a_Entrenamiento virtual atento _x000a_Entrenamiento virtual CE Pereira _x000a_Almuerzo _x000a_Desplazamiento " u="1"/>
        <s v="Entrenamiento virtual Retail_x000a_Elaboración de informe _x000a_Diligenciamiento de link _x000a_Almuerzo _x000a_Assestment  formación " u="1"/>
        <s v="Inducción producto inicial _x000a_Almuerzo _x000a_Desplazamiento entre ciudades " u="1"/>
        <s v="Entrenamiento virtual Operadores 4 sesiones durante el día _x000a_Administrativo _x000a_Almuerzo " u="1"/>
        <s v="Entrenamiento virtual Operadores _x000a_Desplazamiento _x000a_Almuerzo " u="1"/>
        <s v="Entrenamiento virtual Claro Distribuidor _x000a_Entrenamiento virtual Operadores _x000a_Entrenamiento virtual Operadores _x000a_Desplazamiento _x000a_Almuerzo " u="1"/>
        <s v="Entrenamiento virtual Claro _x000a_Entrenamiento virtual Xiaomi Store _x000a_Almuerzo _x000a_Permiso personal " u="1"/>
        <s v="Entrada a tienda " u="1"/>
        <s v="Descanso semana santa" u="1"/>
        <s v="Reunión en banda 9 " u="1"/>
        <s v="Tienda no abre debió a semana santa dia festivo " u="1"/>
        <s v="Tienda no abre debió a semana santa " u="1"/>
        <s v="Hora de ley..!" u="1"/>
        <s v="Capacitación y traslado.!!" u="1"/>
        <s v="Capacitación , hora de ley y traslado.." u="1"/>
        <s v="Capacitación y traslado. " u="1"/>
        <s v="1 hora y media de capacitación note 14pro y note14 pro 5G más 30 minutos de desplazamiento " u="1"/>
        <s v="Reunión plan seguridad vial recogida material plaza de las Américas " u="1"/>
        <s v="Capacitacion tabletas" u="1"/>
        <s v="Permiso autorizado" u="1"/>
        <s v="Capacitación refuerzo note 14 pro 4g y 5g" u="1"/>
        <s v="Capacitación refuerzo series 15" u="1"/>
        <s v="Compensatorio aprobado " u="1"/>
        <s v="Tienda cerrada horas de reducción " u="1"/>
        <s v="Trabajo en casa habilidades blandas " u="1"/>
        <s v="Capacitación de smartwatch S y smartphones Xiaomi 15 y A5" u="1"/>
        <s v="Tienda cerrada por dia festivo de semana santa " u="1"/>
        <s v="Tienda cerrada por dia dominical" u="1"/>
        <s v="Reducción horas de ley_x000a_" u="1"/>
        <s v="Días festivos no laborales" u="1"/>
        <s v="Capacitación refuerzo Xiaomi 15 series_x000a_" u="1"/>
        <s v="Almorzar _x000a_Traslado _x000a_Barranca regreso " u="1"/>
        <s v="Almorzar _x000a_Legalización _x000a_Virtual " u="1"/>
        <s v="Virtuales _x000a_Traslado _x000a_Almuerzo " u="1"/>
        <s v="Proyecto _x000a_Horas gobierno " u="1"/>
        <s v="Virtual _x000a_Almuerzo _x000a_Administrativo " u="1"/>
        <s v="Virtuales _x000a_Almuerzo _x000a_Traslado _x000a_Ruta " u="1"/>
        <s v="Preturno con los analistas de Movistar, capacitación Xiaomi 15" u="1"/>
        <s v="Capacitación serie PAD7" u="1"/>
        <s v="Capacitación detectives invisibles" u="1"/>
        <s v="Capacitación mayorista presencial (Variedades Jazmin), Entrenamiento virtual Detectives Invisibles " u="1"/>
        <s v="Apoyo activación distribuidor Comunicaribe " u="1"/>
        <s v="Día Compensatorio viernes santo" u="1"/>
        <s v="Día Compensatorio jueves santo" u="1"/>
        <s v="Punto de venta cerrado " u="1"/>
        <s v="Inconvenientes con el teléfono " u="1"/>
        <s v="DESCANSO FESTIVO" u="1"/>
        <s v="Capacitación; ingreso a las 12 " u="1"/>
        <s v="Capacitación taller _x000a_" u="1"/>
        <s v="Salida del punto a urgencias por dolor en la espalda " u="1"/>
        <s v="Descanso último domingo del mes" u="1"/>
        <s v="Aplicación no me dejaba loguear " u="1"/>
        <s v="Descansar " u="1"/>
        <s v="Día de la familia_x000a_" u="1"/>
        <s v="Tienda no abre día santo_x000a_" u="1"/>
        <s v="Descanso laboral " u="1"/>
        <s v="Apoyo comercial taim comunicaciones " u="1"/>
        <s v="Cita con el médico " u="1"/>
        <s v="Habilidades blandas de Xiaomi 15 y Xiaomi 15 pro y la pad 7 " u="1"/>
        <s v="Domingo resurección semana santa " u="1"/>
        <s v="Viernes santo semana santa " u="1"/>
        <s v="Jueves festivo semana santa " u="1"/>
        <s v="Capacitación de Xiaomi 15 redmi a5 y wacht s4" u="1"/>
        <s v="Administrativo, Desplazamiento y hora de almuerzo " u="1"/>
        <s v="Hora de" u="1"/>
        <s v="Hora.dominical." u="1"/>
        <s v="Apertura de la tienda a las 10" u="1"/>
        <s v="Hora festiva" u="1"/>
        <s v="30 minutos de atraso x terapia _x000a_" u="1"/>
        <s v="Terapia y transporte " u="1"/>
        <s v="Terapia " u="1"/>
        <s v="Wstch s4_x000a_Redmi A5_x000a_Xiaomi 15 _x000a_" u="1"/>
        <s v="Reducion la boral " u="1"/>
        <s v="Tuenda cerrada " u="1"/>
        <s v="Día de descanso  dominical " u="1"/>
        <s v="Permiso no remunerado - aprobado " u="1"/>
        <s v="Reajuste de horario ya que el día 9 se salio a las 640 pm y el día en curso se ingresa a las 840 am _x000a_" u="1"/>
        <s v="Día de descanso dominical " u="1"/>
        <s v="Día de festivo  por semana santa " u="1"/>
        <s v="Día festivo por semana santa " u="1"/>
        <s v="Salida por capacitación  Xiaomi series 15 _x000a_Xiaomi 15 ultra  Xiaomi Smart washt S 5 desde _x000a_Por comienzo de jornada a las 8 de la mañana " u="1"/>
        <s v="Horario de capacitación y desplazamiento sobre temas de Xiaomi series.15 _x000a_Xiaomi Smart washt _x000a_Xiaomi 15 ultra " u="1"/>
        <s v="Día de descanso semanal ( organizar denecidades principales. ( Comida, aseo, transportes, vivienda )" u="1"/>
        <s v="Dia compensatorio  descanso " u="1"/>
        <s v="Horas ley de reduccion (petro)" u="1"/>
        <s v="Dia descanso compensatorio " u="1"/>
        <s v="Horas reducción laboral _x000a_" u="1"/>
        <s v="Capacitación de Xiaomi 15 series y watchs s4_x000a_" u="1"/>
        <s v="Día compensatorio faltante " u="1"/>
        <s v="Taller  formativo" u="1"/>
        <s v="Cambio" u="1"/>
        <s v="Compensatorio del dominical laborado " u="1"/>
        <s v="Horas laboradas ingresó de RMS después de indicaciones del supervisor." u="1"/>
        <s v="Entrega de samples en bodega Spring y recogida de Xiaomi Buds 5 pro " u="1"/>
        <s v="Entrega de bonos Spif febrero alkosto 68" u="1"/>
        <s v="Recogida de samples y bases Bodega Spring " u="1"/>
        <s v="Trayecto Bogotá - Mosquera " u="1"/>
        <s v="Recogida de Material POP bodega Spring " u="1"/>
        <s v="Capacitación refuerzo Xiaomi 15 series _x000a_" u="1"/>
        <s v="Día compensatorio festivo" u="1"/>
        <s v="Capacitación xiaomi 15, redmi A5, wacht 4s" u="1"/>
        <s v="Virtual _x000a_Almuerzo _x000a_Traslado _x000a_" u="1"/>
        <s v="CE MOVISTAR PIEDRA PINTADA IBAGUÉ NO TIENE APERTURA DIA FESTIVO " u="1"/>
        <s v="Cambio de punto " u="1"/>
        <s v="Virtual _x000a_Almuerzo _x000a_Traslado" u="1"/>
        <s v="Capacitación con Yule, tema tratado REDMI NOTE 14 PRO + " u="1"/>
        <s v="Capacitación  Xiaomi 15" u="1"/>
        <s v="Problema de movilidad para llegar a el punto " u="1"/>
        <s v="Cita médica y exámenes " u="1"/>
        <s v="Capacitación de pausas activas y desplazamiento a pdv " u="1"/>
        <s v="Recogida de publicidad mercha para activación " u="1"/>
        <s v="Capacitación buds 5,buds 5 pro desplazamiento a pdv" u="1"/>
        <s v="Transando desde el área de eventos del batallón a punto." u="1"/>
        <s v="Horas de reducción laboral y cierre de tienda temprana." u="1"/>
        <s v="Compensatorio de Capacitación virtual de pausas activas." u="1"/>
        <s v="Capacitación pausas activas y desplazamiento a punto." u="1"/>
        <s v="Capacitación Xiaomi Buds 5 pro y desplazamiento a punto." u="1"/>
        <s v="Horas de el gobierno" u="1"/>
        <s v="No se pudo realizar ingreso por la app" u="1"/>
        <s v="15 Series " u="1"/>
        <s v="Día de compesatorio" u="1"/>
        <s v="Capacitación Xiaomi buds 5 pro " u="1"/>
        <s v="Capacitación buds 6 pro " u="1"/>
        <s v="Capacitación BUDS 6 pro y BUDS 5 pro" u="1"/>
        <s v="Capacitación Xiaomi 15 y Xiaomi 15 Ultra " u="1"/>
        <s v="Hira" u="1"/>
        <s v="Pausas Activas People &amp; Trade" u="1"/>
        <s v="Evento para cooperativa en edificio caja social" u="1"/>
        <s v="Buds 5 y 5 Pro" u="1"/>
        <s v="Día libre domingo del mes" u="1"/>
        <s v="Entrada temprana por la capacitación 8 AM salida 5 pm" u="1"/>
        <s v="Permiso por fecha de cumpleaños de mi hijo " u="1"/>
        <s v="Hora laboral del gobierno _x000a_Más hora para ir a Comfama y me ingresarán al niño para la cuota monetaria ya que la empresa no me lo ingreso" u="1"/>
        <s v="Dis compensatorio de descanso" u="1"/>
        <s v="Día festivo , no laboral" u="1"/>
        <s v="Hora de recorte del gobierno" u="1"/>
        <s v="Compensación hora del gobierno y desplazamiento a otra tienda por autorización del agente comercial " u="1"/>
        <s v="Hora Por capacitación pausas activas" u="1"/>
        <s v="Cita médica urgente por salud de mi hijo_x000a_" u="1"/>
        <s v="Capacitación virtual en Xiaomi Buds 5 Pro y desplazamiento al PDV. Nueva Asignación de tiendas por cambio de jerarquía" u="1"/>
        <s v="Recorte horas del gobierno" u="1"/>
        <s v=" Desplazamiento población pdv_x000a__x000a_" u="1"/>
        <s v=" Desplazamiento fuerte lluvia al PDV_x000a_" u="1"/>
        <s v=" Cita odontología  5:00 pm " u="1"/>
        <s v="Capacitación people and trade pausas activas_x000a_" u="1"/>
        <s v="Desplazamiento población fuerte lluvia " u="1"/>
        <s v="Capacitación Xiaomi bud 5, Xiaomi bud 5 pro  más desplazamiento  a PDV " u="1"/>
        <s v="Capacitación pausas activas " u="1"/>
        <s v="Tienda cerrrada" u="1"/>
        <s v="Calamidad doméstica por derrumbe " u="1"/>
        <s v="Reducción laboral sin almuerzo " u="1"/>
        <s v="Capacitación Xiaomi 15_x000a_" u="1"/>
        <s v="Sahzhsk" u="1"/>
        <s v="Capacitación buds 5 pro _x000a_" u="1"/>
        <s v="Cierre de tienda por horario normal " u="1"/>
        <s v="Cierre de tienda por día festivo " u="1"/>
        <s v="Pausas Activas " u="1"/>
        <s v="Reunión con Gerente meltec y visita a bodega " u="1"/>
        <s v="Hora administrativa informe de competencia " u="1"/>
        <s v="Desplu" u="1"/>
        <s v="Reduccion de horas " u="1"/>
        <s v="Capacitación de pausas activas " u="1"/>
        <s v="Capacitación de Buds 5 pro " u="1"/>
        <s v="Bloqueo de vía " u="1"/>
        <s v="Pasa activea" u="1"/>
        <s v="Capacitación xiaomi note 15 ultra " u="1"/>
        <s v="Capacitación app movistar. " u="1"/>
        <s v="Recogida pc supervisores, entrega telefónos callcenter y Entega pc supervisores. " u="1"/>
        <s v="Hora de ley y sin hora de almuerzo " u="1"/>
        <s v="Capacitación de Xiaomi 15" u="1"/>
        <s v="Facultad personal _x000a_" u="1"/>
        <s v="Capacitación Xiaomi 15, Redmi A5 y watch S4" u="1"/>
        <s v="Día horario extendido 22 febrero " u="1"/>
        <s v="Capacitación Xiaomi 15 y 15 ultra" u="1"/>
        <s v="Centro comercial nuestro " u="1"/>
        <s v="Hora de capacitación Pausas activas " u="1"/>
        <s v="Devolución horas de capacitación día 4 de marzo 2025" u="1"/>
        <s v="RUTA- ALMUERZO - DESPLAZAMIENTO _x000a_" u="1"/>
        <s v="Lanzamiento capacitación " u="1"/>
        <s v="CAPACITACIÓN LANZAMIENTO " u="1"/>
        <s v="Ruta - almuerzo - traslados" u="1"/>
        <s v="RUTA SOGAMOSO" u="1"/>
        <s v="RUTA BOYACA" u="1"/>
        <s v="TOUR UNIVERSITARIO " u="1"/>
        <s v="RUTA - ALMUERZO - DESPLAZAMIENTO - PROYECTO CLARO B2B " u="1"/>
        <s v="SHOWROOM CARLOS BUSTOS MIRATEX- ALMUERZO - DESPLAZAMIENTO - RUTA" u="1"/>
        <s v="SESION VIRTUAL- INFORME- ALMUERZO - DESPLAZAMIENTOS" u="1"/>
        <s v="ADMINISTRATIVO TORRE SIGMA " u="1"/>
        <s v="Capacitación Xiaomi 15 - Xiaomi 15 ultra " u="1"/>
        <s v="Capacitación Xiaomi buds 5" u="1"/>
        <s v="Capacitación _x000a_Pausa activas de claro" u="1"/>
        <s v="Capacitación _x000a_Buds 5 pro" u="1"/>
        <s v="Capacitación Xiaomi 15 series y wacth s4" u="1"/>
        <s v="Horas de reducción laboral del gobierno 2 horas " u="1"/>
        <s v="Capacitación Xiaomi 15 ultra y Xiaomi 15" u="1"/>
        <s v="Capacitación Mps" u="1"/>
        <s v="Administrativo y pausas activas capacitación " u="1"/>
        <s v="Work shop 2025" u="1"/>
        <s v="Word shop Bogotá administrativo " u="1"/>
        <s v="Word shop Bogotá administrativo" u="1"/>
        <s v="Permiso personal, arreglo.moto" u="1"/>
        <s v="Pausa activa people and trade" u="1"/>
        <s v="Capacitación XIAOMI buds 5 pro" u="1"/>
        <s v="Apoyo cav ejecutivos" u="1"/>
        <s v="Capacitación y reducción laboral " u="1"/>
        <s v="Capacitación de bust 5 y bust 5 pro y reducción de horas " u="1"/>
        <s v="Lanzamiento Xiaomi 15 " u="1"/>
        <s v="Capacitación de los buds 5 y Busd 5 pro" u="1"/>
        <s v="Traslados Cali a btura y Btura a Cali" u="1"/>
        <s v="Traslado Cali a Palmira y vuelta" u="1"/>
        <s v="Conseguir e instalar canaleta mueble aventura plaza" u="1"/>
        <s v="Desplazamientos Cali Palmira , Palmira a Cali" u="1"/>
        <s v="Domingo _x000a_Descanso" u="1"/>
        <s v="Día festivo _x000a_Descanso" u="1"/>
        <s v="REUNION PEOPLE AND TRADE_x000a_TRAINING LAB_x000a_XIOAMI BUDS 5 PRO_x000a_XIAOMI PAD 7 SERIES " u="1"/>
        <s v="TRAINING LAB_x000a_XIAOMI 15 SERIES" u="1"/>
        <s v="PRPYECTO" u="1"/>
        <s v="RUTA MAYORISTAS" u="1"/>
        <s v="RUTA FUSAGASUGA " u="1"/>
        <s v="RUTA GIRARDOT" u="1"/>
        <s v="APOYO AICONIC UNIVERSITARIO _x000a_U. TADEO LOZANO " u="1"/>
        <s v="APOYO AICONIC TOUR UNIVERSITARO U. TADEO LOZANO" u="1"/>
        <s v="SESION VIRTUAL OBO EXITO IBAGUE_x000a_DESPLAZAMIENTOS_x000a_ALMUERZO" u="1"/>
        <s v="SESION VIRTUAL REG. CENTRO_x000a_SESION VIRTUAL CALL CENTER SAC_x000a_DESPLAZAMIENTOS_x000a_ALMUERZO" u="1"/>
        <s v="Traslado de material " u="1"/>
        <s v="Movilidad por inauguración de Call Center Altycom " u="1"/>
        <s v="Capacitación y administrativo." u="1"/>
        <s v="Capacitación pausas activas - reducción laboral " u="1"/>
        <s v="Domingo día de descanzo " u="1"/>
        <s v="Domingo día. De. Descanzo " u="1"/>
        <s v="X" u="1"/>
        <s v="Ausencia debido aún dolor intenso por más 8 días." u="1"/>
        <s v="Refuerzo de ventaja ante la competencia " u="1"/>
        <s v="Seguimientos - Legalizaciones " u="1"/>
        <s v="Apoyo Comercial / " u="1"/>
        <s v="REUNION ZONA - SEGUIMIENTO - NOMINA " u="1"/>
        <s v="2 H DE REDUCCIÓN LABORAL " u="1"/>
        <s v="Entrega de premios en Bodega y recogida de sample watch S4" u="1"/>
        <s v="Entrega de samples en bodega y recogida de bases" u="1"/>
        <s v="Día de descanso festivo" u="1"/>
        <s v="Capacitación serie Xiaomi 15 presencial" u="1"/>
        <s v="Permiso pesonal" u="1"/>
        <s v="Capacitación Buds 5,Buds 5 pro" u="1"/>
        <s v="Día descansa " u="1"/>
        <s v="Refuerzo serie note 14" u="1"/>
        <s v="Horas pendientes de capacitación " u="1"/>
        <s v="Capacitación traslado" u="1"/>
        <s v="Traslado de Ipiales a pasto " u="1"/>
        <s v="Se toman 2 horas de ley ya que cav tumaco sierra temprano " u="1"/>
        <s v="Hora de compensación _x000a_" u="1"/>
        <s v="Realizó Inducción desde las 10  de la mañana hasta las 7 pm" u="1"/>
        <s v="Autoestima " u="1"/>
        <s v="Horas de ley de la semana 24 de marzo al 30 de marzo 2025." u="1"/>
        <s v="Capacitación/ hora de capacitación/ hora de ley y hora de almuerzo." u="1"/>
        <s v="Capacitación/ horas de capacitación/ almuerzo " u="1"/>
        <s v="Capacitación redmi buds 5 pro" u="1"/>
        <s v="Incapacidad por Fractura" u="1"/>
        <s v="Capacitación Xiaomi serie 15_x000a_" u="1"/>
        <s v="Capacitación Buds 5 pro " u="1"/>
        <s v="Pausas Activas, People and Trade " u="1"/>
        <s v="Entrenamiento Redmi Note 14S" u="1"/>
        <s v="Capacitación ida al punto " u="1"/>
        <s v="Hora de ley cierre de punto " u="1"/>
        <s v="Cuerre de punto hora de ley _x000a__x000a_" u="1"/>
        <s v="Cierre de punto hora de ley " u="1"/>
        <s v="Descansó" u="1"/>
        <s v="Día domingo la tienda no abre " u="1"/>
        <s v="La tienda no abre los domingos " u="1"/>
        <s v="Los días domingo la tienda no abre_x000a_" u="1"/>
        <s v="Capacitación Xiaomi budds 5 pro" u="1"/>
        <s v="Traslado de Sandona a Pasto" u="1"/>
        <s v="Pausas activas People&amp;trade" u="1"/>
        <s v="Hora de key" u="1"/>
        <s v="Lanzamiento serie 15 " u="1"/>
        <s v="Lunes festivo de descanso " u="1"/>
        <s v="Sábado " u="1"/>
        <s v="Capacitación y desplazamiento al punto " u="1"/>
        <s v="Día libre, descanso " u="1"/>
        <s v="Capacitación pausas activas" u="1"/>
        <s v="Capacitación presencial Xiaomi 15 " u="1"/>
        <s v="Reunión con MPS " u="1"/>
        <s v="Capacitación pausas activas people " u="1"/>
        <s v="WORK shop " u="1"/>
        <s v="Compensatorio , domingo no laborado " u="1"/>
        <s v="Capacitación,pausas activas peopple and trade" u="1"/>
        <s v=" Reducción de hora " u="1"/>
        <s v="Retraso de transporte." u="1"/>
        <s v="Horas extras pendientes " u="1"/>
        <s v="Lanzamiento Xioami 15, más trayecto al cav palmetto en bus. " u="1"/>
        <s v="Reducción de la hora del gobierno. " u="1"/>
        <s v="Capacitación por parte de peoole and trade sobre las pausas activas. " u="1"/>
        <s v="Reducción de la hora del gobierno._x000a_" u="1"/>
        <s v="Extras horas pendientes " u="1"/>
        <s v="Borrador video YouTube 8 am, Alkosto Norte, Éxito la Flora, 1 hora de almuerzo, 1 30 de traslado" u="1"/>
        <s v="Tigo Palmira 7:30 am, uno a uno remoto Nariño, Cav Palmira, agentes Palmira, éxito Palmira, 1 hora de almuerzo y 2 horas de trayecto " u="1"/>
        <s v="Lanzamiento Redmi 15 y 15 Ultra, ruta centro" u="1"/>
        <s v="Organización planer, Ktronix Chipichape, Falabella WTC, Cav Chipichape " u="1"/>
        <s v="7 am capacitació cav Ipiales, capacitación agentes Claro Montería, Ce Calima y Alkosto Norte" u="1"/>
        <s v="Capacitación IR, planer, Alkomprar Unico, Cav Norte" u="1"/>
        <s v="TTT torre sigma" u="1"/>
        <s v="TTT Bogotá " u="1"/>
        <s v="Compra de tickets a Bogotá, RMS aplicación turnos, visita Alkosto Norte apoyo activación, 1 hora de almuerzo y 1 hora de traslado " u="1"/>
        <s v="7 am call comunicaribe, ruta IR, call Center GNP, Ktronix Chipichape, " u="1"/>
        <s v="Alkosto norte, éxito Palmira, Cav Palmira, Cellplus Palmira, 1 hora de almuerzo y 1 hora de traslado." u="1"/>
        <s v="7 am a 12 pm inducción producto asesores nuevos, visita Alkomprar Unico, agentes Único, 1 hora de almuerzo y 1 hora de traslados" u="1"/>
        <s v="7 am Tulua, 8 am Buenaventura, visita  Agente Cellplus Calima, Alkosto Norte y CE Calima. 1 hora de Almuerzo y hora de traslados." u="1"/>
        <s v="Planer, RMS, foco semana, visita Cav único norte,.1 hora de almuerzo y 1 hora de traslado " u="1"/>
        <s v="Ruta Ce centro, Alkosto norte, 1 hora de almuerzo y 1 hora de traslado " u="1"/>
        <s v="Cav chipichape, Ktronix Chipichape, Éxito la Flora y Alkosto Norte" u="1"/>
        <s v="Entrenamiento Claro agente Buga, Cav estación externos, Cav gran comercio, 1 hora de almuerzo y 1 de traslados." u="1"/>
        <s v="7 am capacitación asesor Nariño, capacitación XS nacional hasta las 12 30, 1 hora de almuerzo, 1 hora de trayecto, Icell Unico, Tigo único." u="1"/>
        <s v="Ruta Chipichape, Ktronix, Cav claro, ce San Antonio, 1 hora de almuerzo y 1 hora de trayecto " u="1"/>
        <s v="Diligenciar planer, cargue de semana, se agenda ruta a Palmira y agendamiento de refuerzos virtuales " u="1"/>
        <s v="Proyecto Redmi note 14S" u="1"/>
        <s v="Horas de compensación " u="1"/>
        <s v="Capacitación en cali series 15" u="1"/>
        <s v="Día compensatorio asignado , se realizó cambio de día de descanso para hoy 24  gracias " u="1"/>
        <s v="Compensatorio asignado gracias " u="1"/>
        <s v="Lanzamiento Xiaomi 15" u="1"/>
        <s v="Capacitación de people de 7 a 8 ... más horas de reducción laboral  " u="1"/>
        <s v="Ruta Viajera en compañía de la City Manager, trayecto Medellín - Apartadó (Antioquia). " u="1"/>
        <s v="Trabajo administrativo y reunión de equipo de líderes regional " u="1"/>
        <s v="Descanso por día festivo." u="1"/>
        <s v="Capacitación PAT en Pausas Activas y desplazamiento a PDV." u="1"/>
        <s v="Capacitación en Xiaomi Buds 5 Pro, trabajo administrativo, almuerzo y desplazamiento al PDV. " u="1"/>
        <s v="Día Compensatorio o descanso por Dominical." u="1"/>
        <s v="Capacitación buds 5, buds 5 pro y desplazamiento a pdv" u="1"/>
        <s v="Protesta y bloqueos en las vías " u="1"/>
        <s v="Capacitación refuerzo de Xiaomi 15" u="1"/>
        <s v="Pausa activa " u="1"/>
        <s v="Compensario" u="1"/>
        <s v="Capacitación buds 6 pro _x000a_" u="1"/>
        <s v="Series 5 _x000a_Lanzamiento Capacitación." u="1"/>
        <s v="No abren punto " u="1"/>
        <s v="Competatorio  " u="1"/>
        <s v="Lanzamiento Xiaomi 15 series" u="1"/>
        <s v="Permiso para diligencia de la moto" u="1"/>
        <s v="Recoger moto del mecánico " u="1"/>
        <s v="Inconveniente con la moto " u="1"/>
        <s v="Salida de trabajar " u="1"/>
        <s v="Reunión pausas activas " u="1"/>
        <s v="Cierre de oficina" u="1"/>
        <s v="Horas gubernamentales " u="1"/>
        <s v="Cobertura Movistar Aventura Plaza" u="1"/>
        <s v="Cobertura Aventura Plaza" u="1"/>
        <s v="Pausa activa - aplicación de reducción laboral " u="1"/>
        <s v="Medio día administrativo " u="1"/>
        <s v="Medio día admin " u="1"/>
        <s v="Día admin " u="1"/>
        <s v="Capacitación Pausas Activas." u="1"/>
        <s v="Capacitación producto Buds 5 pro" u="1"/>
        <s v="Permiso personal (1 hora de gobierno adelantada)" u="1"/>
        <s v="4 HORAS INDUCCIÓN _x000a_1 HORA INFORME SENIOR _x000a_1 HORA ALMUERZO _x000a_2 HORAS DESPLAZAMIENTOS " u="1"/>
        <s v="1 HORA ALMUERZO _x000a_5 HORAS SESIÓN " u="1"/>
        <s v="3 HORAS DESPLAZAMIENTOS._x000a_3 HORAS ADMINISTRATIVO _x000a_1 HORA ALMUERZO" u="1"/>
        <s v="1 HORA INFORME SENIOR _x000a_3 HORAS DESPLAZAMIENTOS _x000a_1 HORA ALMUERZO " u="1"/>
        <s v="3.5 HORAS DESPLAZAMIENTOS _x000a_1 HORA ALMUERZO " u="1"/>
        <s v="NOVEDAD REPORTADA A MIKE " u="1"/>
        <s v="4 HORAS DESPLAZAMIENTOS + VIAJE A PALMIRA _x000a_1 HORA INFORME SENIOR _x000a_1 HORA ALMUERZO " u="1"/>
        <s v="4 HORAS ADMINISTRATIVO _x000a_3 HORAS DESPLAZAMIENTOS _x000a_1 HORA ALMUERZO " u="1"/>
        <s v="NOVEDAD REPORTADA " u="1"/>
        <s v="2 HORAS SESION VIRTUAL _x000a_1 HORA NOVEDAD transporte _x000a_1 HORA almuerzo _x000a_2 HORAS DESPLAZAMIENTOS _x000a_" u="1"/>
        <s v="2 HORAS SESION VIRTUAL _x000a_3 HORAS DESPLAZAMIENTOS _x000a_1 HORA ALMUERZO " u="1"/>
        <s v="DIA DE DESCANSO FERIADO" u="1"/>
        <s v="DIA DE DESCANSO DOMINICAL " u="1"/>
        <s v="1 HORA INFORME SENIOR _x000a_2 HORAS SESIÓN VIRTUAL _x000a_1 HORA INFORME _x000a_3 HORAS DESPLAZAMIENTOS _x000a_1 HORA ALMUERZO " u="1"/>
        <s v="3 HORAS ADMINISTRATIVO _x000a_2 HORAS DESPLAZAMIENTOS _x000a_2 HORA ALMUERZO " u="1"/>
        <s v="PROYECTO_x000a_2 HORAS DE LEY " u="1"/>
        <s v="Capacitación pautas activas " u="1"/>
        <s v="Compensatorio (festivo)" u="1"/>
        <s v="Capacitación y desplazamiento a pdv " u="1"/>
        <s v="Entrenamiento presencial Xiaomi 15 series" u="1"/>
        <s v="Día compensatorio del 23 de marzo laborado" u="1"/>
        <s v="Capacitación virtual _x000a_ series 15 : Xiaomi 15 - Xiaomi 15 ultra _x000a_Xiaomi Watch S4_x000a_Redmi A5" u="1"/>
        <s v="Se cambia el día del compensatorio por capacitación " u="1"/>
        <s v="Novedad con RMS cambio de contraseña " u="1"/>
        <s v="Día libre ( descanso ) " u="1"/>
        <s v="Reducción laboral y cierre de tienda" u="1"/>
        <s v="Reducción laboral - Cierre de tienda." u="1"/>
        <s v="Horas de reducción de ley  y almuerzo " u="1"/>
        <s v="Hora de almuerzo y dos hora de gobierno " u="1"/>
        <s v="Falla de la aplicación (se envía pruebas al jefe inmediato)" u="1"/>
        <s v="Fallo de aplicación (se envía prueba al jefe inmediato) " u="1"/>
        <s v="Incapacidad.  Momentatia mientras el  especialista. Me da de alta " u="1"/>
        <s v="2 h reducción laboral" u="1"/>
        <s v="Capacitación- reducción laboral " u="1"/>
        <s v="Dia libre descanso_x000a_" u="1"/>
        <s v="2 horas pendiente de la hora del gobierno de la semana 03/03 al 09/03" u="1"/>
        <s v="Capacitación de los Xiaomi busd 5 pro" u="1"/>
        <s v="Lanzamiento Xiaomi serie 15_x000a_" u="1"/>
        <s v="Horas de ley cierre de PDV" u="1"/>
        <s v="Capacitación buds 5 pro" u="1"/>
        <s v="Tienda no abre por festivo " u="1"/>
        <s v="Tienda estaba cerrada y abrieron a las 9:30" u="1"/>
        <s v="Capacitación pausas activas y desplazamiento desde mi casa hasta el pdv en transporte público" u="1"/>
        <s v="La tienda cerró a las 3pm" u="1"/>
        <s v="Capacitación en casa y desplazamiento al PDV" u="1"/>
        <s v="No hay servicio" u="1"/>
        <s v="Trámite " u="1"/>
        <s v="Exámenes " u="1"/>
        <s v="Desplazamiento punto de venta periferia (1) hora gobierno (2)" u="1"/>
        <s v="Cierre punto de venta (permiso )" u="1"/>
        <s v="Capacitación redmi buds 5 pro " u="1"/>
        <s v="Capacitación redmi buds pro 5 " u="1"/>
        <s v="Día festivo- " u="1"/>
        <s v="Capacitación virtual pausas activas " u="1"/>
        <s v="Compensatorio de dom2" u="1"/>
        <s v="Merchandising " u="1"/>
        <s v="Entrenamiento Xiaomi 15 Séries_x000a_" u="1"/>
        <s v="Vacaciones." u="1"/>
        <s v="Día  administrativo." u="1"/>
        <s v="Día de descanso por trabajo el día 16 de marzo" u="1"/>
        <s v="Día de descanso por laborar el 09 de marzo del 2025" u="1"/>
        <s v="Capacitación de buds 5 pro" u="1"/>
        <s v="Capacitación de pausa activas y desplazamiento al punto " u="1"/>
        <s v="Lanzamiento del Xiaomi 15 ultra" u="1"/>
        <s v="Tienda cerrada por carnavales" u="1"/>
        <s v="Capacitación  pausas activas retail " u="1"/>
        <s v="Hora extra por capacitación " u="1"/>
        <s v="Salida temprano porque no ahí sistema de llamadas " u="1"/>
        <s v="Los chicos salen temprano por el día cívico para evitar paros " u="1"/>
        <s v="Trabajo en casa, reunión líderes, cities y team leader" u="1"/>
        <s v="Trabajo administrativo, malla abril" u="1"/>
        <s v="Reunión OCAÑAXEL " u="1"/>
        <s v="Día administrativo, planimetría " u="1"/>
        <s v="Diminical" u="1"/>
        <s v="Xiaomi 15 , Xiaomi 15 ultra " u="1"/>
        <s v="Capacitación Fuerza comercial " u="1"/>
        <s v="Incapacidad 22 de marzo " u="1"/>
        <s v="Incapacidad 21 de marzo " u="1"/>
        <s v="Traslado de ruta viajera " u="1"/>
        <s v="Capacitación con agente Solumovil - R &amp; L comunicaciones _x000a_2. Día administrativo " u="1"/>
        <s v="Capacitación con agente Comtel, traslado y hora de almuerzo " u="1"/>
        <s v="Cierre de PDV de apoyo " u="1"/>
        <s v="Entrenamiento Xiaomi 15, Xiaomi 15 ultra " u="1"/>
        <s v="Programación RMS" u="1"/>
        <s v="Pausas activas de 8a9" u="1"/>
        <s v="Problemas de transporte por fuertes lluvias _x000a_" u="1"/>
        <s v="Me dirijo ala EPS porque me siento maluca " u="1"/>
        <s v="Entrenamiento serie Xiaomi 15" u="1"/>
        <s v=" Reunión IR MPS" u="1"/>
        <s v="Pausas activas people and trade" u="1"/>
        <s v="Workshop día 3" u="1"/>
        <s v="Work Shop  día 2" u="1"/>
        <s v="Work Shop 1er dia" u="1"/>
        <s v="Capacitación más reducción laboral" u="1"/>
        <s v="Capacitación _x000a_Xiaomi watch s4_x000a_REDMI A15_x000a_Xiaomi 15 series " u="1"/>
        <s v="Descuento hora de ley " u="1"/>
        <s v="Lanzamiento xiaomi 15 serie" u="1"/>
        <s v="Horas capacitación y gobierno " u="1"/>
        <s v="Tiempo de capacitación una una hora" u="1"/>
        <s v="Día pago compensatorio " u="1"/>
        <s v="Trabajar Domingo 2 de marzo, que no me deja subir el RMS en solicitud de turno" u="1"/>
        <s v="por urgencias medicas de mi hijo " u="1"/>
        <s v="capacitación seríe Xiaomi 15 " u="1"/>
        <s v="Capacitación,A4,S4, refuerzo Xiaomi 15 y 15 ultra" u="1"/>
        <s v="Dos horas petro (1) hora de almuerzo " u="1"/>
        <s v="Dos horas petro (1) almuerzo " u="1"/>
        <s v="Refuerzo serie note 14 " u="1"/>
        <s v="Capacitación-Xiaomi BUDS 5 y BUDS 5 pro " u="1"/>
        <s v="Informe senior_x000a_Informe de notas_x000a_Desplazamiento _x000a_Almuerzo " u="1"/>
        <s v="Uno a uno virtual alkomprar Montería _x000a_Desplazamiento _x000a_Almuerzo " u="1"/>
        <s v="Lanzamiento _x000a_Desplazamiento _x000a_Almuerzo " u="1"/>
        <s v="Uno a uno virtual  exito cartagena _x000a_Uno a uno virtual Falabella el castillo _x000a_Informe_x000a_Desplazamiento _x000a_Administrativo " u="1"/>
        <s v="Proyecto _x000a_Legalización " u="1"/>
        <s v="Día libre , feriado " u="1"/>
        <s v="Viaje MONTERÍA " u="1"/>
        <s v="Ruta Sincelejo " u="1"/>
        <s v="Uno a uno virtual delears cartagena _x000a_Uno a uno virtual cav cartagena _x000a_Desplazamiento _x000a_Almuerzo _x000a_Reunión " u="1"/>
        <s v="Magistral virtual claro_x000a_Uno a uno virtual  Tigo Castellana _x000a_Uno a uno virtual ce badel_x000a_Desplazamiento _x000a_Almuerzo " u="1"/>
        <s v="Uno a uno virtual cav caribe plaza _x000a_Uno a uno virtual cav cartagena _x000a_Desplazamiento _x000a_Almuerzo " u="1"/>
        <s v="Inducción Rms _x000a_Informe _x000a_Desplazamiento _x000a_Almuerzo " u="1"/>
        <s v="Uno a uno virtual exito cartagena _x000a_Uno a uno virtual cav alameda _x000a_Desplazamiento _x000a_Almuerzo _x000a_Seguimiento de cursos " u="1"/>
        <s v="Uno a uno virtual alkomprar Montería _x000a_Uno a uno virtual Falabella castellana _x000a_Uno a uno virtual Tigo Castellana _x000a_Informe senior_x000a_Almuerzo._x000a_Plan de viaje _x000a_Proyecto " u="1"/>
        <s v="Magistral exito Nacional Xiaomi Buds 5 pro_x000a_Administrativo " u="1"/>
        <s v="Capacitación pausas activas y traslado " u="1"/>
        <s v="Capacitación pausas activas _x000a_Falla con app" u="1"/>
        <s v="Incapacidad por hoy estaba en el medico " u="1"/>
        <s v="Problemas de movilidad para llegar al punto " u="1"/>
        <s v="Día de descanso por domingo " u="1"/>
        <s v="Paid. Sick leave" u="1"/>
        <s v="Lanzamiento Xiaomi serie 15" u="1"/>
        <s v="Reponiendo día 27 de febrero " u="1"/>
        <s v="Permiso personal cita médica " u="1"/>
        <s v="Domingos día libre " u="1"/>
        <s v="Lunes festivo día de san jose" u="1"/>
        <s v="Día libre (,Domingo)" u="1"/>
        <s v="Almuerzo y density " u="1"/>
        <s v="Para notificar cambio sobre la reducción de horas del gobierno para el día martes 25" u="1"/>
        <s v="Compensatorio cambiado del día miércoles 26 para el día jueves 27" u="1"/>
        <s v="Para notificar la toma  de1 hora de gobierno a la salida del punto de venta el día martes 18" u="1"/>
        <s v="1.5 horas formación Dealer Claro Cúcuta_x000a_2 horas de desplazamiento _x000a_1 hora de almuerzo " u="1"/>
        <s v="Formación Xiaomi 15 series y Shopping de precios " u="1"/>
        <s v="Compensatorio por lanzamiento RN 14 " u="1"/>
        <s v="Administrativo/TTT" u="1"/>
        <s v="Feria financiación Movistar Mercurio " u="1"/>
        <s v="Ruta Comercial Centro Mayor " u="1"/>
        <s v="Ruta Mayoristas " u="1"/>
        <s v="2 horas de formación virtual _x000a_2 horas de desplazamiento _x000a_1 hora de almuerzo " u="1"/>
        <s v="1 hora acompañamiento a formación _x000a_1 hora almuerzo _x000a_2 horas desplazamiento " u="1"/>
        <s v="Vacaciones 🏞️" u="1"/>
        <s v="Vacaciones 🏞️ _x000a_" u="1"/>
        <s v="Recogida material bodega suba" u="1"/>
        <s v="Capacitación lanzamiento Xiaomi 15" u="1"/>
        <s v="Capacitación XIAOMI 15 Y XIAOMI 15 ULTRA" u="1"/>
        <s v="Refuerzo serie redmi note 14 " u="1"/>
        <s v="Capacitación Xiaomi 15 Xiaomi 15 ultra" u="1"/>
        <s v="Domingo laboral compensatorio " u="1"/>
        <s v="Capacitación Xiaomi 15 y 15 Ultra " u="1"/>
        <s v="Capacitación People AndTrade pausa activas " u="1"/>
        <s v="Pago de horas " u="1"/>
        <s v="Pago horas" u="1"/>
        <s v="Lanzamiento de xioami 15" u="1"/>
        <s v="Capacitación con entrenamiento " u="1"/>
        <s v="Capacitación pausas activas y desplazamiento a punto de venta " u="1"/>
        <s v="Capacitación Xiaomi Buds 5 y 5 Pro" u="1"/>
        <s v="Virtual retail_x000a_Preturno cav claro la central_x000a_Proyecto " u="1"/>
        <s v="Virtual externos carriers_x000a_Proyecto " u="1"/>
        <s v="Nacional Open market_x000a_Informe _x000a_Proyecto " u="1"/>
        <s v="Entrenamiento Xiaomi series 15" u="1"/>
        <s v="1hora menos del gobierno " u="1"/>
        <s v="2horas menos legal " u="1"/>
        <s v="Hora menos de ley" u="1"/>
        <s v="Traslado a Sincelejo " u="1"/>
        <s v="Entrenamiento Note 14S " u="1"/>
        <s v="Administrativo informes Work Shop " u="1"/>
        <s v="2 horas de reducción laboral por ley de gobierno " u="1"/>
        <s v="2 horas de por ajuste de horas de gobierno " u="1"/>
        <s v="2 Horas de reducción laboral  _x000a__x000a_" u="1"/>
        <s v="Permiso personal con 1 hora pagada del día martes 11 de marzo del 2025 entrando en teams alpujarra a las 8 am " u="1"/>
        <s v="Cierre de tienda ,horas de reducción laboral ,1 hora por capacitación de Xiaomi buds 5pro " u="1"/>
        <s v="Día compensatorio (día de descanso )" u="1"/>
        <s v="Capacitación de Xiaomi buds 5 pro y desplazamiento al punto " u="1"/>
        <s v="Reducción de horario de gobierno " u="1"/>
        <s v="Día compensatorio (descanso )" u="1"/>
        <s v="Entrenamiento (Capacitación)." u="1"/>
        <s v="Capacitación serie Xiaomi 15 y Xiaomi 15 ULTRA " u="1"/>
        <s v="Tienda cerrada, día festivo" u="1"/>
        <s v="Desplazamiento e ingreso del call center " u="1"/>
        <s v="Ingrese unos min tarde por las manifestaciones en camino método desplazamiento bus urbano" u="1"/>
        <s v="Capacitación Xiaomi 15, Xiaomi 15ulta / administrativo." u="1"/>
        <s v="Trabajo desde casa." u="1"/>
        <s v="Capacitación Xiaomi buds 5 " u="1"/>
        <s v="Hora reducción gobierno." u="1"/>
        <s v="Día compensatorio Dominical." u="1"/>
        <s v="Hora de reducción del gobierno." u="1"/>
        <s v="Horas pendientes de capacitación." u="1"/>
        <s v="Horas reducción jornada laboral._x000a_" u="1"/>
        <s v="Compensatorio Dominical_x000a_" u="1"/>
        <s v="Reajuste horas gobierno." u="1"/>
        <s v="Capacitación buds pro" u="1"/>
        <s v="Capacitación y revisión de cifras " u="1"/>
        <s v="Pausas activas people " u="1"/>
        <s v="Día Festivo , compensatorio " u="1"/>
        <s v="De 8:00 am a 10:00 am capacitación Xiaomi BUDS 5 ...el resto de día, administrativo " u="1"/>
        <s v="Hora reducido _x000a_" u="1"/>
        <s v="APOYO LOGÍSTICO BODEGA " u="1"/>
        <s v="1:50 MINUTOS EN BODEGA_x000a_40 MINUTOS TRAYECTO BODEGA-CAV FLORESTA_x000a_1 HORA DE ALMUERZO _x000a_45 MINUTOS TRAYECTO FLORESTA- CAV SANTAFE _x000a_15 MINUTOS DESPLAZAMIENTOS CORTOS" u="1"/>
        <s v="1 HORA DE ALMUERZO _x000a_45 MINUTOS TRAYECTO SOACHA -CAV VENECIA_x000a_15 MINUTOS DESPLAZAMIENTO ENTRE PUNTOS SOACHA" u="1"/>
        <s v="1 HORA DE ALMUERZO _x000a_42 MINUTOS TRAYECTO CAV KENNEDY - CAV PLAZA DE LAS AMERICAS_x000a_30 MINUTOS TRAYECTO PLAZA DE LAS AMERICAS- BODEGA_x000a_20 MINUTOS BODEGA_x000a_15 MINUTOS TRAYECTO BODEGA- CAV FELICIDAD _x000a_" u="1"/>
        <s v="HORA DE ALMUERZO _x000a_MEDIA HORA DESPLAZAMIENTO ENTRE PUNTOS DE VISITA" u="1"/>
        <s v="ASISTENCIA OFICINA " u="1"/>
        <s v="TRAYECTO EXITO SUBA-ESTACION TR SENA_x000a_TRAYECTO ESTACIÓN SENA- BODEGA _x000a_TRAYECTO BODEGA -C.C CENTRO MAYOR _x000a_HORA DE ALMUERZO " u="1"/>
        <s v="HORA DE ALMUERZO _x000a_TRAYECTO CAV ENSUEÑO-BODEGA" u="1"/>
        <s v="TRAYECTO ALKOSTO 170-BODEGA" u="1"/>
        <s v="55 MINUTOS TRAYECTO ÉXITO CALLE 80-CAV FONTIBÓN _x000a_48 MINUTOS TRAYECTO CAV FONTIBÓN - CAV MALL PLAZA _x000a_1 HORA DE ALMUERZO " u="1"/>
        <s v="55 MINUTOS TRAYECTO ALKOSTO 170-TORRE SIGMA _x000a_2HORAS 54 MINUTOS EN LA OFICINA _x000a_1 HORA DE ALMUERZO _x000a_55 MINUTOS TRAYECTO CALLE 100-CAV PLAZA CLARO_x000a_45 MINUTOS TRAYECTO PLAZA CLARO - BODEGA " u="1"/>
        <s v="1 HORA DE ALMUERZO _x000a_15 MINUTOS TRAYECTO KTRONIX SALITRE - CAV PLAZA CLARO _x000a_30 MINUTOS TRAYECTO PLAZA CLARO - BODEGA_x000a_1/15 HORA 15 MINUTOS ESPERA ENTREGA DE IMPLEMENTACIÓN DENSITY " u="1"/>
        <s v="Horas compensatorias" u="1"/>
        <s v="Capacitación xioami 15" u="1"/>
        <s v="Pausas activas" u="1"/>
        <s v="Capacitación digital Price " u="1"/>
        <s v="Work From Home capacitación " u="1"/>
        <s v="Licencia de luto " u="1"/>
        <s v="Licencia de luto" u="1"/>
        <s v="Serie Xiaomi 15" u="1"/>
        <s v="Planeación de Malla del mes de abril y verificación de LDU" u="1"/>
        <s v="Capacitación de SST " u="1"/>
        <s v="Labores admitrativas " u="1"/>
        <s v="Actualización de PTT Movimientos Mesas CAV " u="1"/>
        <s v="Trabajo en casa Capacitación _x000a_Planimetrías " u="1"/>
        <s v="Trabajo administrativo, ajuste de malla, informes " u="1"/>
        <s v=" Día Compensatorio" u="1"/>
        <s v="Reunión en casa" u="1"/>
        <s v="Capacitación, Xiaomi 15" u="1"/>
        <s v="Capacitación, pausas activas " u="1"/>
        <s v="Retraso vuelo Yopal " u="1"/>
        <s v="Horas de reducción laboral- Traslado" u="1"/>
        <s v="Horas de reducción laboral-desplazamiento " u="1"/>
        <s v="Capacitación Movistar- Desplazamiento " u="1"/>
        <s v="Reducción laboral-traslado " u="1"/>
        <s v="Capacitación pausas activas/ traslado " u="1"/>
        <s v="Administrativo- traslado" u="1"/>
        <s v="Capacitación buds 6 pro - traslado " u="1"/>
        <s v="Reducción jornada laboral- traslado " u="1"/>
        <s v="Administrativo capacitación XIAOMI 15, informes." u="1"/>
        <s v="Administrativo capacitación MPS" u="1"/>
        <s v="Día administrativo informes oficina " u="1"/>
        <s v="Administrativo Word Shop " u="1"/>
        <s v="Capacitación y día administrativo informes Word Shop " u="1"/>
        <s v="Entrenamiento Buds 5 pro " u="1"/>
        <s v="Día Descansó  :)_x000a_" u="1"/>
        <s v="Reunión copasst" u="1"/>
        <s v="Día de permiso " u="1"/>
        <s v="Entrenamiento Xiaomi 15 series " u="1"/>
        <s v="Apertura punto mega guay- activación " u="1"/>
        <s v="Reunión con MPS" u="1"/>
        <s v="Pausas activas (people and trade)" u="1"/>
        <s v="Entrenamiento Redmi Note 14 S" u="1"/>
        <s v="Capacitación serie note 15 " u="1"/>
        <s v="Capacitación Redmi Note 14S" u="1"/>
        <s v="Reunión de comité de convivencia " u="1"/>
        <s v="Compensatorio domingo 23" u="1"/>
        <s v="Compensatorio domingo 16 de marzo" u="1"/>
        <s v="Compensatorio domingo 9 marzo" u="1"/>
        <s v="Compensatorio domingo 02 de marzo" u="1"/>
        <s v="Hora menos _x000a_" u="1"/>
        <s v="Hora de almuerzo y capacitación" u="1"/>
        <s v="Administrativo dia" u="1"/>
        <s v="Horas de Capacitación presencial del lanzamiento del Xiaomi 15 y Xiaomi 15 ultra " u="1"/>
        <s v="Capacitación y refuerzo Xiaomi 15" u="1"/>
        <s v="Capacitación digital price Movistar " u="1"/>
        <s v="Novedad en transporte público " u="1"/>
        <s v="Salida temprano por horas de capacitación pendientes" u="1"/>
        <s v="INDUCCIÓN DE RMS " u="1"/>
        <s v="Lanzamiento 15T" u="1"/>
        <s v="Dia descanso_x000a_" u="1"/>
        <s v="Día festivo. Ningún punto abre ese dia" u="1"/>
        <s v="Compensacion 3 horas día de ayer por capacitación " u="1"/>
        <s v="Solicito permiso para el día 29 de marzo del presente año, por motivos personales " u="1"/>
        <s v="Entrenamiento Xiaomi 15 Series" u="1"/>
        <s v="Incapacidad General " u="1"/>
        <s v="Reunión distribuidor MPS" u="1"/>
        <s v="Entrenamiento Pausas Activas People and Trade" u="1"/>
        <s v="Día Administrativo y Entrenamiento Buds5 Pro" u="1"/>
        <s v="Workshop Bogotá " u="1"/>
        <s v="Fallo en rms " u="1"/>
        <s v="Capacitación Movistar y Capacitación con City Manager " u="1"/>
        <s v="Fin de la feria " u="1"/>
        <s v="Reducción de hora _x000a_" u="1"/>
        <s v="Annual leave" u="1"/>
        <s v="Anual leave " u="1"/>
        <s v="Anual leave" u="1"/>
        <s v="Horario carnaval" u="1"/>
        <s v="Horario carnaval " u="1"/>
        <s v="Incapacidad por dolor pelvico." u="1"/>
        <s v="Examen médico " u="1"/>
        <s v="Capacitación se visitan solo 2 pdv " u="1"/>
        <s v="Lanzamiento Xiaomi 15 - Xiaomi 15 Ultra " u="1"/>
        <s v="Capacitacion digital price" u="1"/>
        <s v="Día administrativo _x000a_" u="1"/>
        <s v="Permiso personal cita con hijo" u="1"/>
        <s v="Refuerzo  de conocimientos y reunión " u="1"/>
        <s v="Dios de descanso" u="1"/>
        <s v="-DESPLAZAMIENTO _x000a_-ALMUERZO _x000a_-TRAINING REPORT" u="1"/>
        <s v="-PRESENCIAL XIAOMI 15 ULTRA _x000a_- RUTA SUR" u="1"/>
        <s v="-DESPLAZAMIENTO _x000a_-ALMUERZO _x000a_-ADMINISTRATIVO_x000a_-XIAOMI 15 ESTUDIO" u="1"/>
        <s v="- PROYECTO _x000a_-LEGALIZACIÓN " u="1"/>
        <s v="-LEGALIZACIÓN_x000a_-INDUCCIÓN RMS_x000a_- RUTA_x000a_-ALMUERZO_x000a_-DESPLAZAMIENTO" u="1"/>
        <s v="-RUTA Ó PROYECTO SEGÚN INDICACIONES." u="1"/>
        <s v="-DESPLAZAMIENTOS _x000a_-ALMUERZO" u="1"/>
        <s v="-DESPLAZAMIENTOS _x000a_-ALMUERZO _x000a_-ELECTROFERIA MAYORISTA " u="1"/>
        <s v="-DESPLAZAMIENTOS _x000a_-ALMUERZO _x000a_-VIRTUAL SPV MAYORISTA _x000a_-VIRTUAL SPV MAYORISTA " u="1"/>
        <s v="-ADMINISTRATIVO, PROYECTO Ó RUTA SEGÚN INDICACIONES." u="1"/>
        <s v="-DESPLAZAMIENTOS _x000a_-ALMUERZO " u="1"/>
        <s v="-VIRTUAL COPASST _x000a_-DESPLAZAMIENTOS _x000a_-ALMUERZO " u="1"/>
        <s v="-VIRTUAL MAYORISTA XB5PRO _x000a_-INFORME DE CAPACITACIÓN _x000a_- VIDEO INSTAGRAM DIA A DIA_x000a_-DESPLAZAMIENTOS _x000a_-ALMUERZO " u="1"/>
        <s v="-PROYECTO Ó RUTA SEGÚN INDICACIONES..." u="1"/>
        <s v="-ADMINISTRATIVO _x000a_-PROYECTO _x000a_- UNO A UNO VIRTUALES " u="1"/>
        <s v="-PROYECTO WATCH S4_x000a_-PRESENTACION XB5PRO" u="1"/>
        <s v="Lanzamiento serie Xiaomi 15" u="1"/>
        <s v="Capacitación Xiaomi  buds 5 pro" u="1"/>
        <s v="Capacitación S4, redmi A5 y refuerzo serie 15" u="1"/>
        <s v="Capacitación series Xiaomi 15" u="1"/>
        <s v="Permiso personal _x000a_" u="1"/>
        <s v="Cierre punto de venta y hora de reduccion" u="1"/>
        <s v="Cierre punto de venta y hora Ade reduccion" u="1"/>
        <s v="REDUCCIÓN DE  HORA LABORAL" u="1"/>
        <s v="REDUCCIÓN DE HORA LABORAL _x000a_" u="1"/>
        <s v="Novedad familiar " u="1"/>
        <s v="Capacitación pausas activas claro " u="1"/>
        <s v="Capacitación Xiaomi series 15" u="1"/>
        <s v="Inició de vacaciones" u="1"/>
        <s v="En capacitación " u="1"/>
        <s v="En bodega " u="1"/>
        <s v="Reunión de capacitación " u="1"/>
        <s v="Desplazamientos _x000a__x000a_Falabella primavera-cav villacentro _x000a_Cav villacentro-movistar la 40_x000a_Movistar la 40-cav oriente _x000a_Almuerzo_x000a_" u="1"/>
        <s v="Desplazamientos _x000a_Alkosto-unicentro_x000a_Unicentro-barzal_x000a_Barzal-viva _x000a_Almuerzo _x000a_PDV Dealer Claro Movilco" u="1"/>
        <s v="Desplazamientos Bogotá_x000a_Ktronix salitre-Bodega_x000a_Bodega - alkosto Eden_x000a_Alkosto eden- falabella felicidad_x000a_Falabella felicidad - Bodega _x000a_Bodega - Alkosto Eden_x000a_Alkosto Eden Villavicencio " u="1"/>
        <s v="ASISTENCIA OFICINA PLAN DE TRABAJO" u="1"/>
        <s v="ADMINISTRATIVO BODEGA NORTE " u="1"/>
        <s v="370 min _x000a_Desplazamientos _x000a_Bogotá - Chia_x000a_Chia - PDV_x000a_Almuerzo _x000a_Chia - Bogotá " u="1"/>
        <s v="9:00_x000a_9:30 oficina entrega de material_x000a__x000a_9:30 oficina _x000a_10:00 Cav Toberin _x000a__x000a_10:33 Cav Toberin _x000a_11:37 Cav Unicentro _x000a__x000a_11:57 Cav Unicentro _x000a_1:07 Cav Alamos _x000a__x000a_1:30 _x000a_2:30 Almuerzo _x000a__x000a_2:50 Cav Alamos _x000a_3:15 sub" u="1"/>
        <s v="Reunión oficina Xiaomi" u="1"/>
        <s v="En bodega recibiendo material _x000a__x000a_Éxito suba _x000a_Equipos claro " u="1"/>
        <s v="Desplazamiento falabella santa fe " u="1"/>
        <s v="Permiso autorizado por supervisor " u="1"/>
        <s v="Dominical no laboral " u="1"/>
        <s v="Incapacidad 2_x000a_" u="1"/>
        <s v="2 horas de ley, 1 hr de almuerzo y 1 traslados" u="1"/>
        <s v="Capacitación Xiaomi 15 series líderes, reunión team y supervisores y hora de almuerzo." u="1"/>
        <s v="Lanzamiento oficial Xiaomi 15 series, alineación equipo a cargo." u="1"/>
        <s v="Horas de ley y hora de almuerzo " u="1"/>
        <s v="2 horas de ley, hora almuerzo y traslados." u="1"/>
        <s v="Capacitación pausas activas, hora de almuerzo, traslado y administrativo." u="1"/>
        <s v="Capacitación Buds 5 pro y traslados" u="1"/>
        <s v="Reducción laboral jueves !! " u="1"/>
        <s v="Incapacidad 😓" u="1"/>
        <s v="Reducción  horas " u="1"/>
        <s v="Capacitación Xiaomi Buds 5Pro" u="1"/>
        <s v="Hora de ley y cierre de punto de venta" u="1"/>
        <s v="Calamidad con el transporte " u="1"/>
        <s v="Cita prioritaria " u="1"/>
        <s v="Día festivos " u="1"/>
        <s v="Calamidad de transporte " u="1"/>
        <s v="Pausad activado people and trade" u="1"/>
        <s v="Entrenamiento note 14s" u="1"/>
        <s v="Día administradores " u="1"/>
        <s v="Día administrativo y entrenamiento  buds 5 pro" u="1"/>
        <s v="Work shop día 3" u="1"/>
        <s v="Word shop día 2" u="1"/>
        <s v="Word shop día 1" u="1"/>
        <s v="Me dirijo al médico _x000a_" u="1"/>
        <s v="Solicitud descanso " u="1"/>
        <s v="Traslado entre puntos ruta en el norte " u="1"/>
        <s v="Traslado entre puntos, Modulación Alkomprar Único, Almuerzo." u="1"/>
        <s v="Traslado entre puntos, modulación Falabella " u="1"/>
        <s v="Traslado entre puntos y capacitación presencial de Xiaomi 15" u="1"/>
        <s v="Traslado entre puntos  Alkosto Norte, Hora de almuerzo " u="1"/>
        <s v="Traslado entre puntos Alkosto" u="1"/>
        <s v="Traslado entre puntos Alkosto Cali Sur" u="1"/>
        <s v="Traslado entre puntos Jamundi-Cali" u="1"/>
        <s v="Traslado entre puntos Reunión pendientes zona norte " u="1"/>
        <s v="Traslado Cali Popayan" u="1"/>
        <s v="Traslado entre puntos, Reunión density" u="1"/>
        <s v="Traslado entre puntos, entrega en muelle de teclados para Falabella, recogida de cheques al centro y almuerzo " u="1"/>
        <s v="CAPACITACIÓN DE SERIE XIAOMI 15" u="1"/>
        <s v="Capacitación de Redmi Buds 6 pro" u="1"/>
        <s v="Descanso, no se trabaja día no laborable " u="1"/>
        <s v="Llegada tarde por lluvias" u="1"/>
        <s v="Permiso para cita médica " u="1"/>
        <s v="Toma exámenes médicos " u="1"/>
        <s v="Hora petro _x000a__x000a__x000a_" u="1"/>
        <s v="Formación magistral ir de 9 a 12_x000a_1 hora de almuerzo _x000a_2 horas de desplazamiento " u="1"/>
        <s v="Magistral virtual externos de 7 a 11 _x000a_1 hora de almuerzo _x000a_2 horas de desplazamiento " u="1"/>
        <s v="Magistral Lanzamiento 15 series " u="1"/>
        <s v="Formación magistral Xiaomi 15 series " u="1"/>
        <s v="Apoyo comercial feria del financiamiento Movistar Soacha " u="1"/>
        <s v="Pop up universidad Tadeo " u="1"/>
        <s v="2 horas de reducción laboral _x000a_1 hora de almuerzo " u="1"/>
        <s v="Apoyo Ai conic festival " u="1"/>
        <s v="Entrenamiento nacional claro de 7 a 11_x000a_1 hora de almuerzo _x000a_2 horas de desplazamiento " u="1"/>
        <s v="Capacitación Buds 5 pro nacional claro._x000a_1 hora de almuerzo _x000a_2 horas de desplazamiento " u="1"/>
        <s v="Error de logueo en rms " u="1"/>
        <s v="Capacitación Xiaomibuds 5 pro" u="1"/>
        <s v="Compensatorio del domingo " u="1"/>
        <s v="Capacitación virtual Xiaomi buds 5 pro" u="1"/>
        <s v="Error de RMS no me dejaba ingresar, ingresé al punto a las  8:50AM" u="1"/>
        <s v="Capacitación a las 8:00AM, ingreso a las 11:30AM, hora de reducción laboral a las 5:00PM " u="1"/>
        <s v="Salida temprana por 2 horas de gobiernos y por una hora de cierre de punto" u="1"/>
        <s v="Salida (1 hora ) temprana por activación del batallón Pedro justo berrío el día 26 de marzo " u="1"/>
        <s v="Salida temprana por evento en batallón hasta las 5pm" u="1"/>
        <s v="Salida temprana por reunión de equipo y supervisor" u="1"/>
        <s v="Salida temprana por capacitación de pausas activas people and trade " u="1"/>
        <s v="Capacitación de pausas activas people and trade y desplazamiento al pdv " u="1"/>
        <s v="Salida temprana por reducción de 2 horas de gobierno y 1 hora más por cierre de pdv " u="1"/>
        <s v="Salida temprana por 2 horas de gobierno y 1 hora por cierre de pdv" u="1"/>
        <s v="Salida temprana por capacitación en la mañana sobre buds 5 y buds 5 pro" u="1"/>
        <s v="Capacitación de buds5 , buds5pro Y desplazamiento al pdv " u="1"/>
        <s v="Salida temprana por reducción de 2 horas de gobierno y 1 más por cierre de pdv " u="1"/>
        <s v="Salida temprana por 2 horas de reducción de gobierno y 1 hora más por cierre del pdv." u="1"/>
        <s v="Dominical Cell Pluss e Icell no laboran" u="1"/>
        <s v="Festivo Cell Pluss PALMIRA no labora " u="1"/>
        <s v="Dominical (CAV PALMIRA no labora)" u="1"/>
        <s v="Hora de ingreso después por fallas en la aplicación RMS (ingrese al punto desde las 8.25) envié pruebas a los jefes " u="1"/>
        <s v="Capacitación bus 5 pro" u="1"/>
        <s v="Reducción de 1 hora del gobierno " u="1"/>
        <s v="2 horas extras pausas activas virtual " u="1"/>
        <s v="Capacitación Xiaomi 5 Xiaomi 5 pro" u="1"/>
        <s v="1 hora de reducción laboral, por el gobierno" u="1"/>
        <s v="1 hora de reducción laboral, por el gobierno " u="1"/>
        <s v="Capacitación Lideras _x000a_" u="1"/>
        <s v="Reunión City Manager Centro Carlos Esterlin _x000a_Traslado a Pdv" u="1"/>
        <s v="Actualización planimetría " u="1"/>
        <s v="Cita médica a las 4:55 " u="1"/>
        <s v="Capacitación Pausas Activas y transporte " u="1"/>
        <s v="Capacitación y transporte al PDV" u="1"/>
        <s v="Capacitación XIAOMI BUDS 5 PRO CON_x000a_ALEJANDRA BERNAL" u="1"/>
        <s v="Retraso por lluvia y trancón " u="1"/>
        <s v="Cali Cav Chipichape " u="1"/>
        <s v=".._x000a_" u="1"/>
        <s v="Inconveniente/permiso/ hora de ley " u="1"/>
        <s v="Compensatorio domingo laborado_x000a_" u="1"/>
        <s v="Desplazamiento al PDV " u="1"/>
        <s v="Capacitación pausas activas y desplazamiento al PDV _x000a_" u="1"/>
        <s v="Capacitación Xiaomi buds 5 y 5 Pro y desplazamiento al PDV _x000a_" u="1"/>
        <s v="Informe _x000a_Puntos carries _x000a_Almuerzo _x000a_Desplazamiento " u="1"/>
        <s v="Uno. Aunó virtual cav guatapuri _x000a_Uno a uno virtual cav RioHACHA _x000a_Uno a uno virtual éxito riohacha _x000a_Acta herramientas _x000a_Almuerzo _x000a_Desplazamiento " u="1"/>
        <s v="Lanzamiento serie Xiaomi 15 _x000a_Almuerzo _x000a_Desplazamiento " u="1"/>
        <s v="Uno a uno virtual éxito santa Marta _x000a_Uno a uno virtual éxito santa Marta pmt 2 _x000a_Ajuste ppt serie Xiaomi 15_x000a_Almuerzo _x000a_Administrativo " u="1"/>
        <s v="Otro si y correo corporativ_x000a_Almuerzo _x000a_Desplazamientos " u="1"/>
        <s v="_x000a_Uno. Aunó virtual _x000a_Almuerzo _x000a_Desplazamiento " u="1"/>
        <s v="Trainning lab " u="1"/>
        <s v="Trainning lab" u="1"/>
        <s v="Magistral externo Tigo centro _x000a_Uno a uno Tigo centro _x000a_Almuerzo _x000a_Desplazamientos " u="1"/>
        <s v="Uno a uno cav RUOHACHA _x000a_Almuerzo y  desplazamientos " u="1"/>
        <s v="Magistral externo claro R&amp;L comunicaciones _x000a_Uno a uno virtual cav RUOHACHA _x000a_Almuerzo _x000a_Desplazamiento " u="1"/>
        <s v="Reunión comité de convivencia _x000a_Tigo castellana _x000a_Éxito castellana _x000a_Almuerzo _x000a_Desplazamiento _x000a_La gran manzana My Mobile _x000a_Cav gran manzana " u="1"/>
        <s v="Uno a uno virtual ce Valledupar _x000a_Almuerzo _x000a_Desplazamientos " u="1"/>
        <s v="Uno a uno virtual cav guatapuri _x000a_Uno a uno virtual cav Riohacha _x000a_Uno a uno virtual cav orbe Valledupar _x000a_Desplazamiento _x000a_Almuerzo " u="1"/>
        <s v="Inducción de producto _x000a_Informe induccion _x000a_Almuerzo_x000a_Desplazamiento " u="1"/>
        <s v="Uno a uno virtual éxito las flores _x000a_Uno a uno virtual alkomprar Valledupar _x000a_Uno a uno virtual éxito Riohacha _x000a_Almuerzo _x000a_Informe _x000a_Proyecto" u="1"/>
        <s v="Entrenamiento virtual Claro Manizales _x000a_Desplazamiento _x000a_Almuerzo " u="1"/>
        <s v="Día administrativo _x000a_Legalizacion de viáticos _x000a_Legalizacion de refrigerios _x000a_Almuerzo " u="1"/>
        <s v="Desplazamiento entre ciudades _x000a_Entrenamiento Xiaomi 15 series Todas las cuentas _x000a_Almuerzo " u="1"/>
        <s v="Actualización otro si_x000a_Entrenamiento virtual Operadores _x000a_Entrenamiento virtual OM_x000a_Desplazamiento _x000a_Almuerzo " u="1"/>
        <s v="Inducción RMS _x000a_Elaboración informe _x000a_Desplazamiento _x000a_Almuerzo " u="1"/>
        <s v="Entrenamiento virtual Operadores _x000a_Entrenamiento virtual Open market _x000a_Entrenamiento virtual Open market _x000a_Desplazamiento _x000a_Almuerzo " u="1"/>
        <s v="Capacitación virtual Pereira _x000a_Capacitación virtual Manizales _x000a_Desplazamiento _x000a_Almuerzo " u="1"/>
        <s v="Capacitación de Xiaomi 15 " u="1"/>
        <s v="Capacitación doble y traslado." u="1"/>
        <s v="Pausas activas más 30 minutos de desplazamiento " u="1"/>
        <s v="Capacitación Xiaomi buds 5 pro   más 40 minutos de desplazamiento " u="1"/>
        <s v="Descanso del domingo " u="1"/>
        <s v="Capacitación 15t y accesorios " u="1"/>
        <s v="Capacitación digital price y recogida implementos evento morato " u="1"/>
        <s v="Capacitación presencial serie Xiaomi 15" u="1"/>
        <s v="Pausas Activas People" u="1"/>
        <s v="Capacitación people _x000a_Capacitación de retoma " u="1"/>
        <s v="Capacitación redmi busd 5 pro" u="1"/>
        <s v="Permiso para reunión de colegio pago con 1 hora almuerzo 1 hora ley" u="1"/>
        <s v="Capacitación virtual series Xiaomi 15_x000a_Redmi A5" u="1"/>
        <s v="Se deja solicitud por cambio de día compensatorio estaba para el jueves 27 de marzo y se cambia para el martes 25 de marzo" u="1"/>
        <s v="Capacitación de serie Xiaomi 15 " u="1"/>
        <s v="Tienda cierra después de las dos de la tarde " u="1"/>
        <s v="Tienda cierra después de las 2 y abre hasta el lunes " u="1"/>
        <s v="Vacaciones inicial desde el día 07/03/25 finalizadas hasta el día 25/03/25" u="1"/>
        <s v="Lunes :festivo" u="1"/>
        <s v="Ausencia por permiso de cita médica " u="1"/>
        <s v="Actividad pausas activas " u="1"/>
        <s v="Capacitación y traslado" u="1"/>
        <s v="VIRTUAL _x000a_ADMINISTRATIVO _x000a_ALMUERZO " u="1"/>
        <s v="Virtuales _x000a_Almuerzo _x000a_Traslado _x000a_Ruta" u="1"/>
        <s v="Virtuales _x000a_Administrativo _x000a_Almuerzo _x000a_ " u="1"/>
        <s v="Virtuales _x000a_Ruta _x000a_Almuerzo _x000a_Traslado " u="1"/>
        <s v="Virtuales _x000a_ Administrativo _x000a_Almuerzo _x000a_ " u="1"/>
        <s v="Día libre domingo " u="1"/>
        <s v="Virtual _x000a_Viaje _x000a_Traslado " u="1"/>
        <s v="Ruta _x000a_Almuerzo _x000a_Traslado " u="1"/>
        <s v="Viaje _x000a_Ruta _x000a_Almuerzo _x000a_Traslados " u="1"/>
        <s v="Virtuales_x000a_Administrativo_x000a_Almuerzo " u="1"/>
        <s v="Proyecto_x000a_Dos horas gobierno " u="1"/>
        <s v="Virtual_x000a_Informes_x000a_Almuerzo " u="1"/>
        <s v="Administrativo_x000a_Virtuales _x000a_Almuerzo " u="1"/>
        <s v="Proyecto_x000a_2 horas gobierno " u="1"/>
        <s v="Tiendacerrada" u="1"/>
        <s v="Reunión MPS, Reunión Comunicaribe, acompañamiento rueda de negocios electro millonaria hotel dann carlton" u="1"/>
        <s v="People and trade Pausas Activas " u="1"/>
        <s v="Trabajo administrativo work shop " u="1"/>
        <s v="Inconvenientes con el celular personal problemas con el dispositivo para usarlo no dejaba conectarse y se encontraba el táctil paralizado hasta la solución " u="1"/>
        <s v="Apoyo de rms con yenys Martínez " u="1"/>
        <s v="1 hora de almuerzo no tomada en el punto " u="1"/>
        <s v="Trabaje una hora extra" u="1"/>
        <s v="DESCANSÓ _x000a_" u="1"/>
        <s v="Capacitación; ingreso a las 11 " u="1"/>
        <s v="Salida a las 3 por cierre de calles y transporte en la ciudad " u="1"/>
        <s v="Xiaomi 15 series" u="1"/>
        <s v="CAPACITACION XIAOMI 15 SERIES PP ALLÁ ESTÁN CUATRO VECES PERO ACÁ LLEGA COMO EL 7 ALLÁ ESTÁ EN CUATRO CINCO PALOS" u="1"/>
        <s v="Domingo descanso." u="1"/>
        <s v="Día no laborado" u="1"/>
        <s v="Capacitación de Xiaomi 15 y desplazamiento " u="1"/>
        <s v="Descanso lunes " u="1"/>
        <s v="Trabajo en casa capacitación de redmi busd 5 y 5 pro " u="1"/>
        <s v="9-10 am hora de ley _x000a_30 minutos de transporte " u="1"/>
        <s v="Capacitación Xiaomi bus 5 pro" u="1"/>
        <s v="Compensatorio gracias " u="1"/>
        <s v="CAPACITACIÓN=  = PEOPLE &amp; TRADE " u="1"/>
        <s v="CAPACITACIÓN XIAOMI REDMI BUDS 5 PRO_x000a_08:00 AM - 09:30 AM " u="1"/>
        <s v="Día libre descanso Domingo " u="1"/>
        <s v="Festivo - tienda cerrada " u="1"/>
        <s v="Día descanso." u="1"/>
        <s v="Capacitación pausa activa carriers" u="1"/>
        <s v="Incapacidad por accidente " u="1"/>
        <s v="Incapacidad por accidente" u="1"/>
        <s v="Hora reglamentaria del gobierno " u="1"/>
        <s v="Domingo del mes " u="1"/>
        <s v="Capacitación de buds 5 " u="1"/>
        <s v="Traslado entre punto de venta " u="1"/>
        <s v="Día compensatorio (Tienda Cerrada)_x000a_" u="1"/>
        <s v="Día compensatorio ( Tienda Cerrada )" u="1"/>
        <s v="Hora de capacitación de Xiaomi buds 5 y 5 pro " u="1"/>
        <s v="Capacitación de Xiaomi buds 5 y 5 pro, desplazamiento a pdv y problemas con la app" u="1"/>
        <s v="Tienda cerrada - día compensatorio " u="1"/>
        <s v="Tienda cerrada - hora de reducción laboral " u="1"/>
        <s v="Tienda cerrada/ día compensatorio " u="1"/>
        <s v="Horas de recorte laboral " u="1"/>
        <s v="Reducción de jornada de laboral. " u="1"/>
        <s v="No sé labora. " u="1"/>
        <s v="Reducción de jornada laboral. " u="1"/>
        <s v="Problema con la app" u="1"/>
        <s v="Desplazamiento a poblaciones." u="1"/>
        <s v="Compensatorio de Capacitación de buds 6 y buds 6 pro, reunión Noroccidente y desplazamiento a punto." u="1"/>
        <s v="Capacitación de buds 6 y buds 6 pro, reunión Noroccidente y desplazamiento a punto." u="1"/>
        <s v="Hora de compensatorio por _x000a_Capacitación de Redmi watch 5, reportes fotográfico RMS" u="1"/>
        <s v="Capacitación de Redmi watch 5, reportes fotográfico RMS y desplazamiento a punto." u="1"/>
        <s v="Incapacidad médica de hijo y cuidado materno de éste." u="1"/>
        <s v="Capacitación Buds 6 y Buds6 pro" u="1"/>
        <s v="Capacitación RMS,  Note 14 Series y watch5 " u="1"/>
        <s v=" Hora de ley " u="1"/>
        <s v="Capacitación de RMS evidencia fotografíca, watch 5,   not 14 serie  " u="1"/>
        <s v="Horas de ley  " u="1"/>
        <s v="Capacitación buds 6 ,_x000a_ buds 6 pro y reunión " u="1"/>
        <s v="Capacitación del Redmi Watch 5 y Registro fotográfico de RMS " u="1"/>
        <s v="Entrega de material nueva referencia Note 14 " u="1"/>
        <s v="Capacitación Redmi Watch 5, Rms, serie note 14" u="1"/>
        <s v="Capacitación Buds 6 y Pro" u="1"/>
        <s v="Capacitación watch 5 y de uso del RMS" u="1"/>
        <s v="Descuento de las 2 horas del gobierno " u="1"/>
        <s v="Recorte de hora laboral por el gobierno" u="1"/>
        <s v="Recorte horas del gobierno " u="1"/>
        <s v="Recorte 2 horas del gobierno" u="1"/>
        <s v="Compensatorio día de descanso" u="1"/>
        <s v="Domingo compensatorios " u="1"/>
        <s v=" Capacitación buds 6  buds 6 pro_x000a_Desplazamiento pdv" u="1"/>
        <s v="Desplazamiento población " u="1"/>
        <s v=" Domingo compensatorio " u="1"/>
        <s v="Capacitación watch 5 y rms" u="1"/>
        <s v="Tienda cerrada, descanso" u="1"/>
        <s v="Refuerzo watch 5 _x000a_" u="1"/>
        <s v="Hora d e gobierno _x000a_" u="1"/>
        <s v="Reunión gerente celtel city " u="1"/>
        <s v="Despacio " u="1"/>
        <s v="Compensatorio se Dominical " u="1"/>
        <s v="Capacitación de Buds 6 y Buds 6 Pro" u="1"/>
        <s v="Refuerzo watch 5, Serie 14 &amp; RMS" u="1"/>
        <s v="Solo me dió día de trabajo por horas tomada de cumpleaños " u="1"/>
        <s v="Salida una hora antes de hora extra " u="1"/>
        <s v="Dos horas que me debía de capacitación " u="1"/>
        <s v="Inducción y capacitación " u="1"/>
        <s v="N/A" u="1"/>
        <s v="Capacitación producto y  Rms " u="1"/>
        <s v="La tienda cierra por motivo de horario " u="1"/>
        <s v="Saco mi compensatorio " u="1"/>
        <s v="Saco día de compensatorio " u="1"/>
        <s v="Evento lanzamiento note 14" u="1"/>
        <s v="En revisión de mi Roy mi supervisor detectó que no había iniciado sesión, inició nuevamente sesión ya que estábamos realizando activación " u="1"/>
        <s v="REDUCCIÓN DE HORAS LABORALES _x000a_" u="1"/>
        <s v="INDUCCIÓN TORRE SIGMA" u="1"/>
        <s v="Ruta-almuerzo- desplazamiento " u="1"/>
        <s v="Capacitación buds 6 y 6 pro -1H  ALMUERZO - DESPLAZAMIENTO " u="1"/>
        <s v="Administrativo Torre Sigma - desplazamiento - almuerzo " u="1"/>
        <s v="REFUERZO RN 14 VIRTUAL COSTA-RUTA DISTRIBUIDORES - 1H ALMUERZO - 2 DESPLAZAMIENTO " u="1"/>
        <s v="CAPACITACIÓN UNO A UNO EXTERNO - ALMUERZO - DESPLAZAMIENTO " u="1"/>
        <s v="INDUCCIÓN TORRE SIGMA- MAGISTRAL EXTERNO-ALMUERZO- DESPLAZAMIENTO " u="1"/>
        <s v="RUTA DISTRIBUIDORES CLARO- ALMUERZO - DESPLAZAMIENTO " u="1"/>
        <s v="CAPACITACIÓN PRESENCIAL TORRE SIGMA " u="1"/>
        <s v="2H DESPLAZAMIENTO Y 1H ALMUERZO " u="1"/>
        <s v="CAPACITACIÓN EXTERNOS TIGO SOACHA" u="1"/>
        <s v="Solcito permiso de Capacitación de buds 6 " u="1"/>
        <s v="Capacitación _x000a_Buds 6 y Buds 6 pro_x000a_" u="1"/>
        <s v="Capacitación RMS y serie watch 5 " u="1"/>
        <s v="Capacitación rms My style note 14 series" u="1"/>
        <s v="Capacitación en casa. Y reducción laboral " u="1"/>
        <s v="Capacitación buds 6  y pro" u="1"/>
        <s v="Capacitación RMS, refuerzo serie note 14 " u="1"/>
        <s v="Capacitación note14" u="1"/>
        <s v="Dejo solicitud de mi llegada tarde ya que por problemas de lluvias no me dejó estar a tiempo " u="1"/>
        <s v="Permiso por incidente personal " u="1"/>
        <s v="Reducción de horas pendientes de la semana pasada entrada a las 10 y no cerré ya que la app de rms no me dejaba ingresar hubo problemas " u="1"/>
        <s v="Reducción de horas entraba a las 10 pero app de rms no me dejaba ingresar había problema para el ingreso " u="1"/>
        <s v="Traslado Buga a Cali" u="1"/>
        <s v="Actualización ldu " u="1"/>
        <s v="Administrativo ldu" u="1"/>
        <s v="Capacitación Note 14,RMS note 14, RMS fotográfico " u="1"/>
        <s v="APOYO AICONIC TOUR UNIVERSIDAD MILITAR_x000a_" u="1"/>
        <s v="SESION VIRTUAL CLARO REGIONAL CENTRO_x000a_RUTA MAYORISTAS_x000a_ALMUERZO_x000a_DESPLAZAMIENTOS " u="1"/>
        <s v="APOYO AICONIC TOUR " u="1"/>
        <s v="VIRTUAL UNO A UNO PROMOTORES VILLAVICENCIO CUEBTA CLARO_x000a_DESPLAZAMIENTOS _x000a_ALMUERZO" u="1"/>
        <s v="DESPLAZAMIENTOS _x000a_ALMUERZO _x000a_SMART LIVING ALKOSTO 68" u="1"/>
        <s v="FORMACIÓN MEGA GUAY MAYORISTAS_x000a_DESPLAZAMIENTOS _x000a_ALMUERZO" u="1"/>
        <s v="INDUCCIÓN PRESENCIAL SIGMA" u="1"/>
        <s v="STREAMING NACIONAL WOM" u="1"/>
        <s v="SESION MAYORISTA LOGIC CM_x000a_TORRE SIGMA" u="1"/>
        <s v="LANZAMIENTO RN14 SERIES" u="1"/>
        <s v="EVENTO INTERNO LANZAMIENTO RN14 SERIES" u="1"/>
        <s v="Alineación comercial" u="1"/>
        <s v="Tráfico y movilidad " u="1"/>
        <s v="Ida a bodega " u="1"/>
        <s v="Lanzamiento note 14 series" u="1"/>
        <s v="Hora de capacitación de redmi buds 6 y 6pro" u="1"/>
        <s v="Capacitación de redmi buds 6 y 6 pro, reunión con City Manager y traslado a pdv" u="1"/>
        <s v="Salida por capacitación _x000a_" u="1"/>
        <s v="Capacitación Redmi Watch 5, Rms, Serie note 14 y desplazamiento a pdv " u="1"/>
        <s v="Dominical- día compensatorio " u="1"/>
        <s v="Día compensatorio - tienda cerrada " u="1"/>
        <s v="Capacitación RMS/ y refuerzo note 14 " u="1"/>
        <s v="Com_x000a__x000a_pensatirio" u="1"/>
        <s v="CAPACITACIÓN/ REUNION " u="1"/>
        <s v="Realización de entrevistas y temas administrativos " u="1"/>
        <s v="Recogida de bandejas en bodega y evaluación regional " u="1"/>
        <s v="Horas de capacitación note 14" u="1"/>
        <s v="Reunión lanzamiento serie note 14 " u="1"/>
        <s v="Capacitación Redmi buds 6 - Redmi Buds 6 Pro" u="1"/>
        <s v="Capacitación habilidades blandas RMS , Redmi watch 5 , Note 14 " u="1"/>
        <s v="Capacitación wacth 5 y rms " u="1"/>
        <s v="Horas pendientes por capacitación " u="1"/>
        <s v="Tienda cerrada por caída de r d" u="1"/>
        <s v="Hora d ley " u="1"/>
        <s v="No tenía equipo" u="1"/>
        <s v="Amenaza de bomba_x000a_" u="1"/>
        <s v="Día compensatorio _x000a_Tienda cerrada" u="1"/>
        <s v="CAPACITACIÓN - DESPLAZAMIENTO " u="1"/>
        <s v="Descanso ( Día compensatorio )" u="1"/>
        <s v="Capacitación Redmi Buds 6 " u="1"/>
        <s v="Capacitación Watch 5, RMS, Refuerzo serie RN14 _x000a_" u="1"/>
        <s v="Sim asignación de punto" u="1"/>
        <s v="Sin asignación de punto nuevo " u="1"/>
        <s v="Entrenamiento Redmi Watch 5 + RMS + Refuerzo Serie Redmi Note 14 + Evaluación Sofl Skills Redmi Note 14 Pro." u="1"/>
        <s v="Reconocimiento de zona." u="1"/>
        <s v="Capacitación rms serie note 14" u="1"/>
        <s v="Capacitación watch 5,rms y refuerzo de la nueva familia REDMI NOTE 14 " u="1"/>
        <s v="Los días domingo no abre la tienda " u="1"/>
        <s v="Capacitación Redmi buds 6" u="1"/>
        <s v="Capacitación RMS _x000a_Refuerzo Note 14 _x000a_Redmi watch 5" u="1"/>
        <s v="Hora gobierno ( petro )" u="1"/>
        <s v="Capacitación Redmi Buds 6 y 6 pro" u="1"/>
        <s v="Refuerzo de Watch 5, serie Note 14, y RMS" u="1"/>
        <s v="Día compensatorio pendiente!!!" u="1"/>
        <s v="Capacitación xiomy y desplazamiento al punto " u="1"/>
        <s v="Día domingo descanso " u="1"/>
        <s v="Lanzamiento serie note 14 ." u="1"/>
        <s v="Compensatorio 1 domingo febrero " u="1"/>
        <s v="Capacitación _x000a_Reducción laboral " u="1"/>
        <s v="Descanso, día libre " u="1"/>
        <s v="Capacitación bud 6 y bud 6 pro " u="1"/>
        <s v="Ruta representante de comunicaribe RETAIL B " u="1"/>
        <s v="Ruta representante comunicaribe RETAIL B " u="1"/>
        <s v="Compensatorio domingo no laborado " u="1"/>
        <s v="Capacitación redmi Watch 5" u="1"/>
        <s v="Capacitación virtual buds 6 y buds 6 pro, más trayecto al cav palmetto. " u="1"/>
        <s v="Horas extras pendientes" u="1"/>
        <s v="Hora pendiente de entrenamiento " u="1"/>
        <s v="Refuerzo apartir de 8 am claro Palmira, ruta alkomprar único, éxito la flora, 2 horas traslado y 1 hora de almuerzo " u="1"/>
        <s v="Ruta zona único, 1 hora traslado y 1 hora de almuerzo " u="1"/>
        <s v="1 hora de traslado, 1 hora de almuerzo. Ruta en puntos zona de Chipichape." u="1"/>
        <s v="Se realizó capacitación para supervisor ir nariño,  se realiza refuerzo para supervisor ir centro Cali, se realiza visita a ce centrose realiza visita a ce San Antonio. 1 hora traslado y 1 hora de alm" u="1"/>
        <s v="1 hora y 30 de capacitación serie buds 6 para XS y  agendamiento planer cierre de mes" u="1"/>
        <s v="Proyecto A3X" u="1"/>
        <s v="Ruta zona norte de Cali" u="1"/>
        <s v="Recorrido zona Sur " u="1"/>
        <s v="Ruta de reconocimiento de zona Sur junto formador David" u="1"/>
        <s v="Todo el día apoyo comercial Ktronix Salitre " u="1"/>
        <s v="2 horas de capacitación para distribuidor en Galerías, resto de la tarde assestment para formadores en torre Sigma" u="1"/>
        <s v="(3 horas) 7 am a 10 am capacitación de personal nuevo en RMS, 2 horas de traslado y 1 hora de almuerzo" u="1"/>
        <s v="Apartir de las 8 AM a 10 capacitación serie distribuidores, 2 traslado y 1 hora de almuerzo " u="1"/>
        <s v="2 horas formación RMS y Watch 5. 1 hora en refuerzo serie 14 y informe. 2 horas de traslado y 1 hora de almuerzo " u="1"/>
        <s v="Proyecto torre sigma" u="1"/>
        <s v="AIconic centro mayor" u="1"/>
        <s v="Receso AIconic" u="1"/>
        <s v="AIconic campus" u="1"/>
        <s v="Proyecto AIconic" u="1"/>
        <s v="Lanzamiento Mall plaza" u="1"/>
        <s v="1 hora de almuerzo, el resto del día en proyecto en torre Sigma" u="1"/>
        <s v="Capacitación Redmi buds 6 y buds 6 pro " u="1"/>
        <s v="Capacitación watch 5, refuerzo de serie note 14, reporte serie note 14 RMS" u="1"/>
        <s v="Capacitación plan retoma refurbi " u="1"/>
        <s v="Día compensatorio asignado gracias " u="1"/>
        <s v="Día compensatorio, se realiza cambio de martes  asignado en malla, a día lunes 10 por órdenes del jefe gracias " u="1"/>
        <s v="Día de compensatorio asignado gracias " u="1"/>
        <s v="Cambio de día de descanso por el día y lanzamiento serie 14" u="1"/>
        <s v="Sesión de Capacitación virtual en Aoit (Redmi Buds 6 y 6 Pro), reunión de equipo y desplazamiento al PDV " u="1"/>
        <s v="Sesión de capacitación para evaluación región Redmi Note 14 Pro Plus 5G, seguimiento al proceso de equipo PMTS y desplazamiento a PDV." u="1"/>
        <s v="Sesiones de capacitación agente Team Comunicaciones y Redmi watch 5, visibilidad RMS y refuerzo Serie Redmi Note 14, desplazamiento al PDV." u="1"/>
        <s v="Capacitación _x000a_Watch 5_x000a_Series Note 14 _x000a_Registro fotográfico " u="1"/>
        <s v="Capacitación de redmi buds 6,buds 6 pro, reunión regional y desplazamiento a pdv" u="1"/>
        <s v="Capacitación de redmi watch 5 y registro fotográfico RMS" u="1"/>
        <s v="Dia conpesatorio " u="1"/>
        <s v="Capacitación buds 6" u="1"/>
        <s v="Cita médica en la ciudad de Cali " u="1"/>
        <s v="Capacitación buds 6 y buds 6 pro " u="1"/>
        <s v="Evaluación serie note14" u="1"/>
        <s v="Capacitación RMS , watch 5 y refuerzo de serie 14" u="1"/>
        <s v="Capacitación Producto Buds " u="1"/>
        <s v="Inducción Eva Alkosto ( Capacitación)" u="1"/>
        <s v="Lanzamiento 14 series" u="1"/>
        <s v="COMPENSATORIO DE DOMINGO 9 DE FEBRERO " u="1"/>
        <s v="Por novedad " u="1"/>
        <s v="Compesantorio" u="1"/>
        <s v="Compensatorio del domingo 5 de enero " u="1"/>
        <s v="Día descanso compensatorio" u="1"/>
        <s v="2 horas de descuento laboral" u="1"/>
        <s v="Capacitación de producto+jornada de reducción laboral+adelanto de jornada de reducción laboral próxima semana  " u="1"/>
        <s v="Capacitación watch 5" u="1"/>
        <s v="Lanzamiento serie 14" u="1"/>
        <s v="Capacitación  watch 5 y Rms" u="1"/>
        <s v="Adelanto de horas del gobierno " u="1"/>
        <s v="Horario, Único " u="1"/>
        <s v="Activación Wom Único " u="1"/>
        <s v="Trabajando desde casa " u="1"/>
        <s v="Capacitación plan retoma Movistar " u="1"/>
        <s v="Medio día admin" u="1"/>
        <s v="Capacitación ecosistema " u="1"/>
        <s v="Dia admin" u="1"/>
        <s v="Store close " u="1"/>
        <s v="Desplazamiento y almuerzo y 2h" u="1"/>
        <s v="5 HORAS INDUCCIÓN+ 1 HORA INFORME _x000a_2 HORAS DESPLAZAMIENTOS _x000a_1 HORA ALMUERZO " u="1"/>
        <s v="2 HORAS SESIONES VIRTUALES _x000a_1 HORA INFORME SENIOR _x000a_2.5  HORAS DESPLAZAMIENTOS _x000a_1 HORA ALMUERZO " u="1"/>
        <s v="1 hora ALMUERZO _x000a_2 horas desplazamientos" u="1"/>
        <s v="1.5 HORAS SESIÓN VIRTUAL _x000a_30 INFORME SESIÓN _x000a_4 HORAS ADMINISTRATIVO _x000a_2.5 HORAS DESPLAZAMIENTOS _x000a_1 HORA ALMUERZO " u="1"/>
        <s v="1.5 HORAS INFORME SENIOR _x000a_3 HORAS DESPLAZAMIENTOS _x000a_1 HORA ALMUERZO " u="1"/>
        <s v="1:5 HORAS SESIÓN VIRTUAL _x000a_3 HORAS DESPLAZAMIENTOS _x000a_1 HORA ALMUERZO " u="1"/>
        <s v="1 HORA NOVEDAD REPORTADA _x000a_2.5 HORAS DESPLAZAMIENTOS _x000a_1 HORA ALMUERZO " u="1"/>
        <s v="2.5 HORAS SESIONES VIRTUALES_x000a_3 HORAS DESPLAZAMIENTOS _x000a_1 HORA ALMUERZO " u="1"/>
        <s v="2 HORAS SESIONES EVALUACIÓN _x000a_1 HORA INFORME SENIOR _x000a_1 HORA ALMUERZO _x000a_3 HORAS DESPLAZAMIENTOS " u="1"/>
        <s v="SESIÓN UNO A UNO VIRTUAL 1 HORA_x000a_DESPLAZAMIENTOS 3 HORAS _x000a_1 HORA ALMUERZO " u="1"/>
        <s v="CAPACITACIÓN _x000a_INFORME CAPACITACIÓN _x000a_ADMINISTRATIVO " u="1"/>
        <s v="PROYECTO_x000a_2 HORAS DE LEY" u="1"/>
        <s v="PROYECTO _x000a_2 HORAS DE LEY " u="1"/>
        <s v="1.5 HORAS INFORME SENIOR_x000a_3 HORAS DESPLAZAMIENTOS_x000a_1 HORA ALMUERZO " u="1"/>
        <s v="1 HORA DE ALMUERZO _x000a_3 HORAS DE DESPLAZAMIENTO " u="1"/>
        <s v="1 HORA SESIÓN UNO A UNO CE BUGA _x000a_1.5 HORAS SESIÓN DEALERS _x000a_3 HORAS DESPLAZAMIENTOS _x000a_1 HORA ALMUERZO " u="1"/>
        <s v="1 HORA ALMUERZO _x000a_3HORAS DESPLAZAMIENTOS " u="1"/>
        <s v="1 HORA SESIÓN VIRTUAL _x000a_1 HORA ALMUERZO _x000a_2.5 HORAS DESPLAZAMIENTOS " u="1"/>
        <s v="Capacitación y traslado a pdv" u="1"/>
        <s v="Material trabajo" u="1"/>
        <s v="Capacitación virtual de_x000a_ redmi buds 6 pro _x000a_redmi buds 6" u="1"/>
        <s v="Capacitación virtual RMS watch 5 serie noté 14" u="1"/>
        <s v="Permiso, Personal en razón." u="1"/>
        <s v="Capacitación!!!" u="1"/>
        <s v="2 horas petro_x000a_" u="1"/>
        <s v="2h Reducción Laboral" u="1"/>
        <s v="Capacitación - reducción laboral " u="1"/>
        <s v="Ajuste horario ,  reducción de hora laboral " u="1"/>
        <s v="Cierre de tienda , anticipado " u="1"/>
        <s v="Capacitación , de refuerzo " u="1"/>
        <s v="Día libre domingo _x000a_" u="1"/>
        <s v="Capacitación de busd 6 y busd 6 Pro" u="1"/>
        <s v="Hora asignada por el gobierno " u="1"/>
        <s v="Cambio hora gobierno por descanso del compañero el día de mañana " u="1"/>
        <s v="Capacitación RMS - NOTE 14 - WATCH 5 " u="1"/>
        <s v="Hora disminución laboral" u="1"/>
        <s v="Horas de ley, cierre del CAV" u="1"/>
        <s v="Error de rms autorizado por Andrés avendaño " u="1"/>
        <s v="Capacitación buds 6 pro y reunión jefa Estefanía desplazamiento a PDV " u="1"/>
        <s v="Desplazamiento población istmina -quibdo " u="1"/>
        <s v="Capacitación RMS y redmi what's 5 " u="1"/>
        <s v="Capacitación- Reunión " u="1"/>
        <s v="Capacitación - examen" u="1"/>
        <s v="Capacitación y desplazamiento rionegro" u="1"/>
        <s v="Capacitación _x000a_Entrega material merchandising " u="1"/>
        <s v="Día de descanso correspondiente al domingo laborado 23 de febrero del 2025" u="1"/>
        <s v="Capacitación de Buds 6 y Buds 6 Pro " u="1"/>
        <s v="Capacitación de ( RMS , REGISTRO FOTOGRÁFICO, WATCH 5, REFUERZO DE NOTE 14 )" u="1"/>
        <s v="Alineación comercial City Manager y Supervisor " u="1"/>
        <s v="Capacitacion, actualización malla marzo y labor administrativa " u="1"/>
        <s v="Alineación comercial con city manager, traslado y hora de almuerzo. " u="1"/>
        <s v="Capacitación, traslado y hora de almuerzo " u="1"/>
        <s v="Traslado y reducción laboral " u="1"/>
        <s v="Traslados, almuerzo y reducción laboral " u="1"/>
        <s v="CLASE UNIVERSIDAD " u="1"/>
        <s v="CE MOVISTAR PIEDRA PINTADA IBAGUÉ, NO TIENE APERTURA DIA DOMINGO " u="1"/>
        <s v="Hora de reducción. " u="1"/>
        <s v="1hora del gobierno " u="1"/>
        <s v="PROBLEMAS CON LA APP" u="1"/>
        <s v="PROBLEMAS CON LA APLICACIÓN" u="1"/>
        <s v="PROBLEMAS CON LA APLICACIÓN " u="1"/>
        <s v="PROBLEMAS CON APP" u="1"/>
        <s v="PROBABLEMAS CON APP" u="1"/>
        <s v="CAPACITACIÓN WATCH 5, RMS, SERIE NOTE 14" u="1"/>
        <s v="NOVEDAD CON LA APP, INGRESO A PUNTO 8:30, SALIDA 17:30 " u="1"/>
        <s v="Horario extendido de Movistar " u="1"/>
        <s v="Aplicación de RMS no dejaba realizar el ingreso por fallas de versión anterior " u="1"/>
        <s v="Problema en transporte público " u="1"/>
        <s v="Capacitación 7:00 am" u="1"/>
        <s v="Entrenamiento buds 6 y buds 6 Pro" u="1"/>
        <s v="Entrenamiento Watch 5 - RMS y refuerzo Note 14 " u="1"/>
        <s v="Se ingresa en este horario por falla en rms queda informado el supervisor " u="1"/>
        <s v="Capacitación buds 6 y 6 pro " u="1"/>
        <s v="Compemsatorio " u="1"/>
        <s v="Capacitación redmi note 14 y watch 5" u="1"/>
        <s v="Días de Incapacidad " u="1"/>
        <s v="capacitación habilidades blandas RMS y watch 5 Lite y refuerzo serie note 14" u="1"/>
        <s v="Trabajo en casa(capacitación)" u="1"/>
        <s v="Almuerzo , desplazamiento, exámenes pos incapacidad " u="1"/>
        <s v="Permiso por exámenes médicos y cita médica._x000a_" u="1"/>
        <s v="Capacitación WATCH 5 y RMS " u="1"/>
        <s v="Uno a uno virtual cav cartagena _x000a_Desplazamiento _x000a_Almuerzo " u="1"/>
        <s v="Uno a uno virtual exito castellana _x000a_Delearl Montería _x000a_Desplazamiento _x000a_Almuerzo " u="1"/>
        <s v="Uno a uno virtual exito Sincelejo _x000a_Informe senior_x000a_Desplazamiento _x000a_Almuerzo " u="1"/>
        <s v="Uno a uno virtual  Falabella el castillo _x000a_Uno a uno virtual supervisor mayorista _x000a_Desplazamiento _x000a_Almuerzo _x000a_" u="1"/>
        <s v="Magistral Serie Redmi buds 6 /Exito _x000a_Administrativo " u="1"/>
        <s v="Uno a uno virtual alkomprar Montería_x000a_Uno a uno virtual cav guacari_x000a_Desplazamiento _x000a_Almuerzo" u="1"/>
        <s v="Magistral virtual Ir_x000a_Uno a uno virtual exito Sincelejo _x000a_Desplazamiento _x000a_Almuerzo _x000a_Informe senior " u="1"/>
        <s v="Uno a uno virtual exito castellana _x000a_Uno a uno virtual cav popa_x000a_Desplazamiento _x000a_Almuerzo _x000a_" u="1"/>
        <s v="Uno a uno virtual Falabella El castillo _x000a_Uno a uno virtual alkosto Sincelejo _x000a_Uno a uno virtual Wom Bazurto _x000a_Administrativo _x000a_Reunión entrenamiento _x000a_Almuerzo " u="1"/>
        <s v="Magistral claro _x000a_Reunión entrenamiento _x000a_Desplazamiento _x000a_Almuerzo " u="1"/>
        <s v="Uno a uno delears Valledupar _x000a_Uno a uno cav caribe plaza_x000a_Uno a uno virtual badel_x000a_Almuerzo _x000a_Desplazamiento " u="1"/>
        <s v="Magistral virtual interno Regional Centro_x000a_Informe de  notas_x000a_Desplazamiento _x000a_Almuerzo " u="1"/>
        <s v="Magistral interno equipo exito_x000a_Informe de notas_x000a_Administrativo " u="1"/>
        <s v="Proyecto._x000a_Reducción laboral " u="1"/>
        <s v="Magistral externo call asiste _x000a_Desplazamiento _x000a_Almuerzo _x000a_Informe senior " u="1"/>
        <s v="Administrativo  viaje a Barranquilla " u="1"/>
        <s v="Evento de lanzamiento Redmi Note 14 " u="1"/>
        <s v="Entrenamiento en Oficina " u="1"/>
        <s v="Aiconic Campus Training Bogotá _x000a_Administrativo " u="1"/>
        <s v="Magistral virtual externos Gera Montería _x000a_Proyecto _x000a_Reducción Laboral " u="1"/>
        <s v="Trabajando infirmativo" u="1"/>
        <s v="Capacitación refuerzo note 4 y RMS " u="1"/>
        <s v="Día de descanso domingo " u="1"/>
        <s v="Día libre descanso Domingo compensatorio " u="1"/>
        <s v="Lanzamiento note 14 actividad " u="1"/>
        <s v="Lanzamiento y entrenamiento serie 14" u="1"/>
        <s v="POR CAPACITACIÓN " u="1"/>
        <s v="Capacitación  Buds 6" u="1"/>
        <s v="Salida temprano por Asuntos familiares" u="1"/>
        <s v="Capacitación RMS y Note 14 series" u="1"/>
        <s v="Domingo, día libre" u="1"/>
        <s v="Domingo 9 de febrero, día libre" u="1"/>
        <s v="1 Hora Formación Mayoristas _x000a_1Hora Almuerzo _x000a_2Horas Desplazamiento " u="1"/>
        <s v="2 horas de desplazamiento _x000a_1 hora de almuerzo _x000a_1 hora Magistral presencial externo Ktronix Plaza de las Américas " u="1"/>
        <s v="Formación Mayoristas_x000a_Celtel Madrid_x000a_CAV Mosquera _x000a_Ktronix Mosquera _x000a_Desplazamiento_x000a_Hora de almuerzo_x000a__x000a_Los puntos no registran en RMS por lo que se reportan por esta solicitud _x000a_" u="1"/>
        <s v="2 horas de desplazamiento _x000a_1 hora de almuerzo _x000a_2 horas capacitación call COS1_x000a_1 hora capacitación Mayoristas _x000a_" u="1"/>
        <s v="Shopping de precios de 9 am a 3 pm + hora de almuerzo y desplazamiento " u="1"/>
        <s v="2 horas de desplazamiento + 1 hora de almuerzo " u="1"/>
        <s v="2 horas de desplazamiento+ 1 hora de almuerzo " u="1"/>
        <s v="Apoyo comercial CAV Fontibón " u="1"/>
        <s v="Acompañamiento inducción / Assestment / Administrativo" u="1"/>
        <s v="2 horas traslado + 1 de almuerzo " u="1"/>
        <s v="Capacitación buds 6 y buds 6 pro" u="1"/>
        <s v="Capacitación y refuerzo " u="1"/>
        <s v="Compensatorio laboral domingo laborado " u="1"/>
        <s v="Capacitación plan retoma" u="1"/>
        <s v="Capacitación buds 6 buds 6 pro" u="1"/>
        <s v="Capacitación evaluación " u="1"/>
        <s v="Capacitación watchs 5  _x000a_RMS _x000a_Refuerzo note 14 series" u="1"/>
        <s v="Lanzamiento redmi note 14 series " u="1"/>
        <s v="Hora reducción laboral gobierno " u="1"/>
        <s v="Administrarivo" u="1"/>
        <s v="Administració" u="1"/>
        <s v="Capacitación refuerzo note 14 series , Watch 5 y rms " u="1"/>
        <s v="Capacitación Buds 6 y 6 Pro. Y Reunión Regional Noroccidente." u="1"/>
        <s v="Capacitación Redmi Watch 5 y RMS" u="1"/>
        <s v="Error en marcación de punto" u="1"/>
        <s v="Distribución material Serie 14" u="1"/>
        <s v="2 Horas de Gobierno" u="1"/>
        <s v="Uno a uno virtual_x000a_Desplazamientos_x000a_Almuerzo " u="1"/>
        <s v="Inducción de producto_x000a_Informe inducción " u="1"/>
        <s v="Capacitación virtual IR redmi buds 6 y buds 6 pro_x000a_Informe_x000a_Creación curso mi style _x000a_" u="1"/>
        <s v="Administrativo_x000a_Desplazamientos_x000a_Almuerzo_x000a_Cav claro Av Colombia_x000a_wom la central " u="1"/>
        <s v="Almuerzo_x000a_Reducción laboral " u="1"/>
        <s v="Virtual _x000a_Desplazamientos_x000a_Almuerzo" u="1"/>
        <s v="Virtual nacional IR_x000a_Virtual Noroccidente_x000a_Proyecto _x000a_Informe senior _x000a_Informe capacitación virtual " u="1"/>
        <s v="Desplazamientos_x000a_Capacitación_x000a_Administrativo " u="1"/>
        <s v="Virtual _x000a_Informe senior_x000a_Almuerzo_x000a_Proyecto " u="1"/>
        <s v="Virtual_x000a_Proyecto_x000a_Desplazamientos_x000a_Almuerzos " u="1"/>
        <s v="Virtual_x000a_Desplazamientos_x000a_Almuerzo" u="1"/>
        <s v="Proyecto_x000a_Almuerzo_x000a_Reducción " u="1"/>
        <s v="Entrenamiento redmi buds 6 y 6 pro " u="1"/>
        <s v="Capacitación watch 5, RMS, refuerzo note 14 series " u="1"/>
        <s v="1 hora menos por reunión " u="1"/>
        <s v="Entrenamiento Buds 6 y Buds 6 pro. " u="1"/>
        <s v="Capacitación Serie note 14 registro fotográfico y RMS." u="1"/>
        <s v="Reducción jornada laboral." u="1"/>
        <s v="Desmonte de Visibilidad ce bocagrande." u="1"/>
        <s v="Reducción jornada laboral. " u="1"/>
        <s v="No sé labora." u="1"/>
        <s v="Reducción jornada laboral_x000a_" u="1"/>
        <s v="Capacitación Redmi Buds 6 y Buds 6 pro" u="1"/>
        <s v="Reconocimiento de zona La Guajira " u="1"/>
        <s v="Capacitación RMS, Redmi Watch 5, Refuerzo Serie Note 14." u="1"/>
        <s v="Compensatorio de capacitación de buds 6 y de buds 6 pro,reunión noroccidente y desplazamiento a punto" u="1"/>
        <s v="Capacitación de buds 6 bud 6 pro, reunión noroccidente y desplazamiento a punto." u="1"/>
        <s v="Recepción de Material " u="1"/>
        <s v="Hora de ley compensatorio " u="1"/>
        <s v="Reducción de hora y traslado de puntos de venta " u="1"/>
        <s v="Tarea competencia, ventas y revisión " u="1"/>
        <s v="Capacitación de accesorios y refuerzo de RMS" u="1"/>
        <s v="Descano" u="1"/>
        <s v="Capacitación virtual, Rms y producto " u="1"/>
        <s v="Trabajo desde casa ( capacitación) _x000a_" u="1"/>
        <s v="Trabajo en casa (capacitación)" u="1"/>
        <s v="Capacitación buds 6 y reunión city manager " u="1"/>
        <s v="Capacitación watch 5 " u="1"/>
        <s v="Accidente en la vía " u="1"/>
        <s v="Problema personal " u="1"/>
        <s v="Evaluación LATAM " u="1"/>
        <s v="Capacitación Note 14 COMNORTE " u="1"/>
        <s v="Capacitación Claro._x000a_" u="1"/>
        <s v="Horas devolución capacitación miércoles 12 febrero 2025_x000a_" u="1"/>
        <s v="Hora, reajuste gobierno._x000a_" u="1"/>
        <s v="Horas reducción del gobierno" u="1"/>
        <s v="Capacitación Note 14 " u="1"/>
        <s v="Refuerzo Capacitación watch5, note 14 y rms " u="1"/>
        <s v="Capacitación redmi note 14 series" u="1"/>
        <s v="Capacitación serie redmi buds seis " u="1"/>
        <s v="Capacitación rms y redmi note 14 series" u="1"/>
        <s v="Cierre de tienda CE Movistar Pereira autorización de parte del supervisor " u="1"/>
        <s v="Distribución bodega" u="1"/>
        <s v="Administratico" u="1"/>
        <s v="Redención de meta jefe Carlos " u="1"/>
        <s v="Capacitación note 14 y reloj " u="1"/>
        <s v="Reducción laboral...." u="1"/>
        <s v="Horario normal" u="1"/>
        <s v="Ingresó por incentivo " u="1"/>
        <s v="Ingresó de Call " u="1"/>
        <s v="Salida anticipada por incentivo " u="1"/>
        <s v="Capacitación bud 6 bud 6 pro" u="1"/>
        <s v="Capacitación RMS, NOTE 14 Y SMART WACH 5" u="1"/>
        <s v="Lanzamiento note 14 MALL PLAZA" u="1"/>
        <s v="Capacitación de buds 6 y buds 6 pro _x000a__x000a_" u="1"/>
        <s v="Reunión con Líderes Regional Costa" u="1"/>
        <s v="Trabajo en casa Capacitación Busds 6 , revisión LDU y creación de usuario " u="1"/>
        <s v="Día administrativo _x000a_Actualización de Informes " u="1"/>
        <s v="Viaje a Wincell Montelibano y Telecell Montelibano se realizó capacitación entrega de Dummys, por temas de señal en población no se pudo realizar cierre en los PDV_x000a__x000a_" u="1"/>
        <s v="Capacitación RMS y Watch 5_x000a_Más reducción laboral " u="1"/>
        <s v="Trabajo Administrativo de la Regional " u="1"/>
        <s v="Desplazamientos a Sincelejo y Telecell Sincelejo " u="1"/>
        <s v="1 hora de almuerzo 2 horas de ley " u="1"/>
        <s v="Hora de almuerzo, 2 horas de ley" u="1"/>
        <s v="Capacitación watch 5,  series note 14, registro fotográfico " u="1"/>
        <s v="Hora de almuerzo,  horas de ley" u="1"/>
        <s v="Capacitación buds6 y buds 6 pro" u="1"/>
        <s v="Capacitación rms series Redmi noté 14" u="1"/>
        <s v="implementación serie note 14 " u="1"/>
        <s v="Compensatorio. _x000a_" u="1"/>
        <s v="Bodega, distribución note 14 series " u="1"/>
        <s v="Horas de reducción laborlam" u="1"/>
        <s v="Reunión- capacitación lanzamiento " u="1"/>
        <s v="Reducción de horas- traslado " u="1"/>
        <s v="Translado" u="1"/>
        <s v="Translado " u="1"/>
        <s v="Desplazamiento- horario reducción laboral" u="1"/>
        <s v="Implementación serie note 14" u="1"/>
        <s v="Horas de reducción laboral- desplazamiento " u="1"/>
        <s v="Retorno Villavicencio a Bogotá, capacitación ELECTRO JAPÓN " u="1"/>
        <s v="Reconocimiento de zona Granada, Acacias, Villavicencio " u="1"/>
        <s v="Capacitación buds 6 y buds 6 Pro." u="1"/>
        <s v="Día administrativo, reconocimiento de Zona LETICIA " u="1"/>
        <s v="Reconocimiento de zona LETICIA " u="1"/>
        <s v="Capacitación y refuerzo note 14 " u="1"/>
        <s v="Día administrativo implementación Dummies Note 14 en mobiliario." u="1"/>
        <s v="Entrenamiento watch 5, refuerzo de RMS y Note 14 series " u="1"/>
        <s v="Capacitación RMS Refuerzo refuerzo Fotográfico _x000a_Refuerzo serie Redmi note 14 " u="1"/>
        <s v="Día descansó. " u="1"/>
        <s v="Capacitación RMS SERIE NOTE 14,WATCH 5 " u="1"/>
        <s v="Reconocimiento de zona(comunicaribe)" u="1"/>
        <s v="Refuerzo note 14, Watch 5 " u="1"/>
        <s v="Audiencia " u="1"/>
        <s v="Capacitación de los redmi Buds 6 y Buds 6 pro " u="1"/>
        <s v="Capacitación refuerzo serie redmi note 14, fotografías RMS, evaluación soff skills y redmi watch 5" u="1"/>
        <s v="Usuario entregado en horas de la tarde " u="1"/>
        <s v="Compensatorio del domingo 16_x000a_y cumpleaños jeje" u="1"/>
        <s v="Compensatorio domingo 02" u="1"/>
        <s v="Compensatorio domingo 02 febrero" u="1"/>
        <s v="Horas de ley, de reducción laboral." u="1"/>
        <s v="Capacitación Redmi Buds 6 y Redmi Buds 6 pro " u="1"/>
        <s v="Capacitación refuerzo Note 14 Series, RMS y Redmi Wacht 5 " u="1"/>
        <s v="Capacitación virtual desde casa" u="1"/>
        <s v="Desplazamiento por tropezones " u="1"/>
        <s v="Compensatorio ( Día descanso)" u="1"/>
        <s v="Trabajo en casa_x000a_(evaluacion) " u="1"/>
        <s v="Trabajo en casa (capacitación ) " u="1"/>
        <s v="Solicitar permiso el día 7 de febrero para acompañar a mi madre a un procedimiento oftalmológico, cirugía de desprendimiento de retina " u="1"/>
        <s v="DIA COMPENSATORIO (DESCANSO)" u="1"/>
        <s v="Entrenamiento Redmi Buds 6 &amp; Redmi Buds 6 Pro" u="1"/>
        <s v="Entrenamiento Watch 5, RMS, Refuerzo Serie 14" u="1"/>
        <s v="Salida por capacitación " u="1"/>
        <s v="Compensatorio debido " u="1"/>
        <s v="Capacitación serie 14" u="1"/>
        <s v="Evaluación regional " u="1"/>
        <s v="Reunión redmi buds 6" u="1"/>
        <s v="Cierre de punto de venta " u="1"/>
        <s v="Descuento de hora de reunión p" u="1"/>
        <s v="Capacitación RMS _x000a_Noté 14_x000a__x000a_" u="1"/>
        <s v="Días de descanso remunerado " u="1"/>
        <s v="Reducción horario laboral" u="1"/>
        <s v="Domingo." u="1"/>
        <s v="Capacitación buds 6 y buds 6pro" u="1"/>
        <s v="Capacitación Watch 5, RMS y Note 14" u="1"/>
        <s v="Permiso.personal_x000a_" u="1"/>
        <s v="Capacitación  ventas" u="1"/>
        <s v="Evaluación soft skills Redmi not 14" u="1"/>
        <s v="Capacitación refuerzo serie note 14_x000a_" u="1"/>
        <s v="Capacitación My style 2" u="1"/>
        <s v="Novedad personal" u="1"/>
        <s v="Capacitación de 8am a10y 30 AM entrada a las 12 m " u="1"/>
        <s v="-DESPLAZAMIENTOS _x000a_-ALMUERZO _x000a_-SPV MAYORISTA " u="1"/>
        <s v="-DESPLAZAMIENTOS _x000a_-ALMUERZO _x000a_-INFORME SENIOR " u="1"/>
        <s v="-VIRTUAL REDMI BUDS 6 SERIES_x000a_-INFORME DE CAPACITACIÓN _x000a_-ADMINISTRATIVO " u="1"/>
        <s v="-PROYECTO _x000a_-COMUNICARIBE " u="1"/>
        <s v="-DESPLAZAMIENTOS _x000a_-ALMUERZO _x000a_-MATERIAL COMUNICARIBE " u="1"/>
        <s v="-RMS INDUCCIÓN _x000a_-INFORME RMS_x000a_-SEGUIMIENTO CURSOS SISTEL NOROCCIDENTE _x000a_-INFORME SENIOR TRAINING REPORT W7_x000a_-DESPLAZAMIENTOS _x000a_-ALMUERZO " u="1"/>
        <s v="-INDUCCIÓN VIRTUAL_x000a_-INFORME _x000a_-DESPLAZAMIENTOS _x000a_-ALMUERZO " u="1"/>
        <s v="-ALMUERZO _x000a_-DESPLAZAMIENTOS _x000a_- VIRTUAL CELUSTAR" u="1"/>
        <s v="-DESPLAZAMIENTOS _x000a_-ALMUERZO _x000a_-ADMINISTRATIVO _x000a_-REUNIÓN " u="1"/>
        <s v="-DESPLAZAMIENTOS _x000a_-ALMUERZO _x000a_-ASSESMENT_x000a_-VIRTUAL CARRIERS EXTERNOS" u="1"/>
        <s v="-DESPLAZAMIENTOS _x000a_-ALMUERZO _x000a_- CAV CLARO SANTA FE , PRETURNO ACOMPAÑADO DE CM Y SPV." u="1"/>
        <s v="-TEAM COMUNICACIONES N14 SERIES_x000a_-CLARO IR DISTRITEC N14 SERIES _x000a_-DESPLAZAMIENTOS _x000a_-ALMUERZO " u="1"/>
        <s v="- COMPENSATORIO" u="1"/>
        <s v="-DESPLAZAMIENTOS _x000a_-ALMUERZO _x000a_-VIRTUAL COPASST_x000a_-VIRTUAL SER COMUNICACIONES N14_x000a_-PRESENCIAL CONEXIONES DIGITALES 1 TURNO_x000a_-PRESENCIAL CONEXIONES DIGITALES 2 TURNO_x000a__x000a__x000a_" u="1"/>
        <s v="-VIRTUAL CLARO EXTERNO _x000a_-PROYECTO MI STYLE CON ANDRÉS TORRES " u="1"/>
        <s v="Capacitación de buds 6  y buds 6 pro" u="1"/>
        <s v="Hora de formación " u="1"/>
        <s v="Formacion " u="1"/>
        <s v="hora de gobierno y pago de horas " u="1"/>
        <s v="Horas pendientes por pagar" u="1"/>
        <s v="Capacitación watch 5 y rms note 14 series evidencias fotográficas " u="1"/>
        <s v="Capacitación producto y rms" u="1"/>
        <s v="Cierre punto de venta y hora  de reducción " u="1"/>
        <s v="Entrega equipos" u="1"/>
        <s v="REDUCCIÓN  DE HORA LABORAL " u="1"/>
        <s v="DÍA NO LABORAL _x000a_" u="1"/>
        <s v="Aplicación RMS  con novedad ,al ingresar _x000a_" u="1"/>
        <s v="Lanzamiento serie 14 en Medellín " u="1"/>
        <s v="Capacitación producto / evaluación Latam" u="1"/>
        <s v="Capacitación Note" u="1"/>
        <s v="Capacitación what's 5 serie note 14 y RMS " u="1"/>
        <s v="Descanso de domingo laborado" u="1"/>
        <s v="Declaron toque de queda en la cuidad de cucuta _x000a_" u="1"/>
        <s v="Capacitación Buds 6 y Buds 6 pro , desplazamiento y almuerzo " u="1"/>
        <s v="2 horas de ley y 1 almuerzo " u="1"/>
        <s v="Dos horas capacitación watch 5 y refuerzo note 14 y 1 hr almuerzo y 1 hora traslados." u="1"/>
        <s v="Hora de almuerzo y 2 horas de ley " u="1"/>
        <s v="Reducción laboral de jueves !! " u="1"/>
        <s v="Compensatorio domingo laborado !!! " u="1"/>
        <s v="Incapacidad 😔" u="1"/>
        <s v="Capacitación Xiaomi Buds 6 y 6Pro" u="1"/>
        <s v="Refuerzo Watch 5, RMS y Serie Note 14 " u="1"/>
        <s v="Refuerzo Watch 5, serie Note 14 y RMS " u="1"/>
        <s v="Hora pendiente por pagar debido a reunión " u="1"/>
        <s v="Novedad se me presento problema con la movilidad con la moto " u="1"/>
        <s v="Capacitación BUDS 6 y pro " u="1"/>
        <s v="Compesario " u="1"/>
        <s v="Retorno a Cúcuta, ruta con comercial de comunicaribe " u="1"/>
        <s v="Entrenamiento y refuerzo note 14" u="1"/>
        <s v="Capacitación de RMS y ecosystem y serir note 14 ." u="1"/>
        <s v="Reunión lanzamiento note 14 " u="1"/>
        <s v="Día off" u="1"/>
        <s v="Incapacidad laboral " u="1"/>
        <s v="Cambio compensatorio día lunes 10 " u="1"/>
        <s v="2 hora de reducción laboral " u="1"/>
        <s v="Punto de encuentro para entrega de gif box note 14 series " u="1"/>
        <s v="Capacitación Buds 6 y Buds 6 pro _x000a_" u="1"/>
        <s v="Capacitación note 14 series, rms y wacht 5 " u="1"/>
        <s v="Tienda verrafa" u="1"/>
        <s v="Salida por capacitación en la mañana " u="1"/>
        <s v="Magistral nacional claro RB6 SERIES de 8 a 10 am_x000a_1 hora de almuerzo _x000a_2 horas de desplazamiento " u="1"/>
        <s v="Día de proyecto " u="1"/>
        <s v="Apoyo evento pop up" u="1"/>
        <s v="Administrativo de 1 a 7 " u="1"/>
        <s v="Día de apoyo comercial " u="1"/>
        <s v="Formación virtual dealers de 7 a 10_x000a_1 hora de almuerzo _x000a_2 horas de desplazamiento " u="1"/>
        <s v="Evento RN14 SERIES" u="1"/>
        <s v="Lanzamiento RN 14 Series " u="1"/>
        <s v="Lanzamiento en 14 series internos" u="1"/>
        <s v="Capacitación buds 6, buds 6 pro " u="1"/>
        <s v="Reunión y capacitación crediminuto " u="1"/>
        <s v="Compensatorio domingo 9 febrero " u="1"/>
        <s v="Capacitación buds 6 series" u="1"/>
        <s v="Visita al punto de Gera la 14 - inversiones las palmas ( entrega de equipos y Dummy) " u="1"/>
        <s v="Visita a punto de Multicell Ciénaga, legalización de equipos y Dummy " u="1"/>
        <s v="Capacitación de 8am a 10:30am ingreso 12pm " u="1"/>
        <s v="Salida temprana por capacitación de buds 6 y buds 6pro y reunión con City manager " u="1"/>
        <s v="Capacitación de redmi buds 6 y 6pro..  , reunión con City manager y desplazamiento al pdv" u="1"/>
        <s v="salida temprana por ajuste de horas de gobierno (2horas) y (1hora) por cierre de punto " u="1"/>
        <s v="hora compensatoria por viaje a población " u="1"/>
        <s v="salida temprana por capacitación de serie redmi Wacht 5 y Rms " u="1"/>
        <s v="capacitación virtual de Wacht 5 , Rms y desplazamiento al punto ( población)" u="1"/>
        <s v="salida temprana por reducción de 2 horas de gobierno y 1 hora por cierre de PDV " u="1"/>
        <s v="ajuste por reducción de 2 horas labor y 1 hora por cierre de punto " u="1"/>
        <s v="Capacitación buds 6 buds 6pro" u="1"/>
        <s v="Hora gobierno (petro)" u="1"/>
        <s v="Capacitación Budd 6" u="1"/>
        <s v="Capacitación RMS, Watch 5, traslado a Pdv" u="1"/>
        <s v="Falla en RMS" u="1"/>
        <s v="Descanso 😃" u="1"/>
        <s v="Desplazamiento al PDV _x000a_" u="1"/>
        <s v="Capacitación Redmi buds 6 y Redmi buds 6 pro y desplazamiento al PDV " u="1"/>
        <s v="Uno a uno virtual cav santa Marta _x000a_Almuerzo _x000a_Desplazamientos " u="1"/>
        <s v="Magistral ecuador_x000a_Uno a uno éxito Valledupar _x000a_Almuerzo _x000a_50 horas comité " u="1"/>
        <s v="Uno a uno virtual éxito santa Marta _x000a_Uno a uno virtual éxito las flores _x000a_Uno a uno virtual éxito santa Marta pmt 2 _x000a_Puntos carries_x000a_Almuerzo _x000a_Desplazamientos " u="1"/>
        <s v="Uno a uno virtual éxito santa Marta_x000a_Almuerzo _x000a_Desplazamiento " u="1"/>
        <s v="Uno a uno virtual cav RUOHACHA _x000a_Uno. Aunó virtual cav guatapuri _x000a_Almuerzo _x000a_Desplazamientos " u="1"/>
        <s v="Uno a uno virtual cav san Andrés _x000a_Uno a uno virtual éxito santa Marta _x000a_Almuerzo _x000a_Desplazamientos " u="1"/>
        <s v="Magistral ir _x000a_Almuerzo _x000a_Desplazamientos " u="1"/>
        <s v="_x000a_Uno a uno ce Valledupar _x000a_Uno a uno ce Riohacha _x000a_Reunión asssement _x000a_Uno. Aunó éxito las flores _x000a_Almuerzo _x000a_Desplazamiento " u="1"/>
        <s v="Uno a uno virtual ce santa Marta _x000a_Uno a uno virtual éxito santa Marta _x000a_Uno a uno virtual éxito Valledupar _x000a_Almuerzo _x000a_Desplazamientos " u="1"/>
        <s v="Uno  a uno alkomprar _x000a_Formatos comité de convivencia _x000a_Almuerzo _x000a_Desplazamientos " u="1"/>
        <s v="Magistral call Center Catalítico_x000a_Almuerzo _x000a_Desplazamientos _x000a_Uno a uno éxito Buenavista _x000a_Uno a uno falabella mall plaza " u="1"/>
        <s v="Uno a uno virtual éxito Riohacha _x000a_Almuerzo _x000a_Desplazamientos " u="1"/>
        <s v="Uno a uno virtual cav santa Marta _x000a_Uno a uno virtual cav riohacha _x000a_Uno a uno virtual cav mayales _x000a_Almuerzo _x000a_Desplazamiento " u="1"/>
        <s v="Capacitación de Xiaomi vud 6 y Xiaomi 6 pro" u="1"/>
        <s v="Ecosistema y serie note 14" u="1"/>
        <s v="Corrección proyecto _x000a_Desplazamiento _x000a_Almuerzo " u="1"/>
        <s v="Entrenamiento virtual Operadores Tigo_x000a_Entrenamiento virtual Claro Distribuidor _x000a_Entrenamiento virtual Claro Cav _x000a_Desplazamiento _x000a_Almuerzo " u="1"/>
        <s v="Entrenamiento virtual mayoristas _x000a_Desplazamiento _x000a_Almuerzo " u="1"/>
        <s v="Entrenamiento virtual Claro _x000a_Realización de informe _x000a_Envío de puntos Carriers _x000a_Desplazamiento entre ciudades _x000a_Almuerzo " u="1"/>
        <s v="Entrenamiento virtual Operadores Manizales _x000a_Entrenamiento virtual Falabella Manizales _x000a_Entrenamiento virtual Exito Manizales _x000a_Desplazamiento _x000a_Almuerzo _x000a_Reunión Training " u="1"/>
        <s v="Desplazamiento entre ciudades _x000a_Entrenamiento virtual IR_x000a_Almuerzo " u="1"/>
        <s v="Entrenamiento virtual Claro _x000a_Entrenamiento virtual Claro _x000a_Reunión Training _x000a_Entrenamiento virtual Operadores _x000a_Desplazamiento _x000a_Almuerzo " u="1"/>
        <s v="Entrenamiento virtual Supervisor IR_x000a_Entrenamiento virtual Claro _x000a_Entrenamiento virtual Carriers _x000a_Desplazamiento _x000a_Almuerzo " u="1"/>
        <s v="Sesión virtual serie Redmi Note 14 _x000a_Desplazamiento entre ciudades _x000a_Almuerzo " u="1"/>
        <s v="Entrenamiento virtual Watch 5, RMS  y Refuerzo series note 14 _x000a_Elaboración de informe _x000a_Almuerzo _x000a_Desplazamiento " u="1"/>
        <s v="Entrenamiento virtual Claro Externos _x000a_Desplazamiento entre ciudades_x000a_Almuerzo " u="1"/>
        <s v="Entrenamiento virtual Claro 2 sesiones _x000a_Desplazamiento _x000a_Almuerzo " u="1"/>
        <s v="Buds 6 / buds 6 pro/ reunión con city" u="1"/>
        <s v="Watch 5/ rms serie note 14/ refuerzo de note 14/ sobre el obsequio del note 14 pro 5G" u="1"/>
        <s v="Tienda no sbre" u="1"/>
        <s v="Tienda claro cierra por toque de queda por atentados en la ciudad que afectan la seguridad de todos los ciudadanos.." u="1"/>
        <s v="Capacitación buds 6 ingreso a capacitación de 8 a 9 y 10  con 30 minutos de desplazamiento " u="1"/>
        <s v="Capacitación y reduccion laboral " u="1"/>
        <s v="Capacitación de refuerzo serie 14 " u="1"/>
        <s v="Compensatorio semana 17 al23" u="1"/>
        <s v="Compensatorio semana de lanzamiento del del 10 al 16" u="1"/>
        <s v="Compensación dominical " u="1"/>
        <s v="Capacitación RMS NOTE 14 SERIES y WATCH 5" u="1"/>
        <s v="Capacitación serie note y rms" u="1"/>
        <s v="Distribucion bodega " u="1"/>
        <s v="Fallas en el aplicativo " u="1"/>
        <s v="Horas de reducción, y tienda cerrada " u="1"/>
        <s v="Día libre por cumpleaños " u="1"/>
        <s v="Capacitación whatch 5 , habilidades RMS, eviden fotografícas." u="1"/>
        <s v="Capacitación de redmi note 14 y comisiones " u="1"/>
        <s v="Tienda cierra después de más 2 de la tarde " u="1"/>
        <s v="Tienda cerrada todo el día " u="1"/>
        <s v="Tienda cierra los sábados después de las 2 de la tarde " u="1"/>
        <s v="Tienda cierra por día domingo " u="1"/>
        <s v="Día libre día de descanso _x000a_" u="1"/>
        <s v="Virtuales _x000a_Informes _x000a_Traslado _x000a_Almuerzo " u="1"/>
        <s v="Administrativo_x000a_Virtuales_x000a_Almuerzo " u="1"/>
        <s v="Trabajo en casa _x000a_Dos horas gobierno _x000a_Almuerzo " u="1"/>
        <s v="Trabajo en casa _x000a_Virtuales _x000a_Almuerzo " u="1"/>
        <s v="Trabajo en casa _x000a_Virtuales _x000a_Almuerzo" u="1"/>
        <s v="Administrativo_x000a_Almuerzo_x000a_Virtuales " u="1"/>
        <s v="Trabajo en casa_x000a_Almuerzo_x000a_Virtual " u="1"/>
        <s v="Trabajo en casa _x000a_Almuerzo_x000a_Virtuales " u="1"/>
        <s v="Trabajo en casa _x000a_Almuerzo_x000a_Virtuales _x000a_" u="1"/>
        <s v="2 horas gobierno _x000a_Proyecto " u="1"/>
        <s v="Día domingo desc" u="1"/>
        <s v="Toque de queda" u="1"/>
        <s v="Capacitación desde casa  redmi buds 6 y pro" u="1"/>
        <s v="Capacitación audífonos Buds 6 y 6 pro" u="1"/>
        <s v="Apoyo activación de Impresistem a cliente Eléctro Japonesa " u="1"/>
        <s v="Capacitación refuerzo serie 14 _x000a_RMS " u="1"/>
        <s v="Trabajen casa" u="1"/>
        <s v="Descanso por tienda cerrada " u="1"/>
        <s v="Tienda cerrada por novedad" u="1"/>
        <s v="Capacitación buds 6 " u="1"/>
        <s v="Día descanso_x000a_" u="1"/>
        <s v="Capacitación virtual y fallo en rms por cambio de tienda" u="1"/>
        <s v="Trabajo desde casa capacitación de redmi busd 6" u="1"/>
        <s v="Capacitación de redmi busd 5,RMS y note 14 " u="1"/>
        <s v="Compensatorio 😊" u="1"/>
        <s v="Capacitación, wacht 5, RMS series note 14" u="1"/>
        <s v="Capacitación  buds 6  _x000a_Buds 6 pro " u="1"/>
        <s v="Capacitación serie note 14 _x000a_Rms _x000a_Wacth 5 " u="1"/>
        <s v="Capacitación plan retoma  " u="1"/>
        <s v="Capacitación Note 14 series" u="1"/>
        <s v="Capacitación sobre watch 5 y refuerzo de rms y sus tareas!" u="1"/>
        <s v="Capacitación de redmi watch 5 y refuerzo sobre rms y sus tareas !" u="1"/>
        <s v="Toma de horas otorgadas por el gobierno " u="1"/>
        <s v="Novedad en transporte público!" u="1"/>
        <s v="HORA DE LEY..." u="1"/>
        <s v="2 HORAS DE LEY MAS 1 HORA DE ALMUERZO " u="1"/>
        <s v="ALINEACIÓN B2B CLARO_x000a_DESPLAZAMIENTOS _x000a_ALMUERZO " u="1"/>
        <s v="Horas pendiente " u="1"/>
        <s v="Recoger obsequios note 14" u="1"/>
        <s v="Hirad" u="1"/>
        <s v="Incapacidad médica laboral " u="1"/>
        <s v="Incapacidad médica laboral" u="1"/>
        <s v="Hora de compensatorio por capacitación de redmi watch 5, reportes fotográficos RMS" u="1"/>
        <s v="Capacitación de redmi watch 5, reportes fotográficos RMS " u="1"/>
        <s v="Descanso por día compensatorio " u="1"/>
        <s v="Finalización de turno laboral por horas de reducción laboral en la semana." u="1"/>
        <s v="Día de incapacidad " u="1"/>
        <s v="Tienda cerrada dos horas de reducción laboral " u="1"/>
        <s v="Tienda cerrada y dos horas reducción laboral del gobierno " u="1"/>
        <s v="Fmdia libre" u="1"/>
        <s v="Cav no abre los domingos" u="1"/>
        <s v="Dia compensatorio la tienda no hace apertura. " u="1"/>
        <s v="Compensatorio la tienda no abre" u="1"/>
        <s v="Tienda no habré los domingos " u="1"/>
        <s v="1 enero festivo " u="1"/>
        <s v="Comopensatorio" u="1"/>
        <s v="FORMACION XIAOMI" u="1"/>
        <s v="Capacitacion redmi 14" u="1"/>
        <s v="Compensatorio por capacitación en MISTYLE clínica de ventas." u="1"/>
        <s v="Capacitación en MISTYLE clínica de ventas y desplazamiento a punto de venta." u="1"/>
        <s v="Permiso personal." u="1"/>
        <s v="Ida a marcar al Alkosto " u="1"/>
        <s v="Capacitación Note 14series - reducción laboral " u="1"/>
        <s v="Mi style" u="1"/>
        <s v="Reducción laboral semana 20-01-2025" u="1"/>
        <s v="(Capacitación redmi  serie Not 14 ) , reunión interna con supervisor " u="1"/>
        <s v="Capacitación lanzamiento serie note 14 " u="1"/>
        <s v="Capacitación de proceso de venta Premium My Style" u="1"/>
        <s v="Compensatorio aplazado por capacitación " u="1"/>
        <s v="Capacitación, inducción,producto/rms" u="1"/>
        <s v="Cerrada la tienda" u="1"/>
        <s v="Capacitación MI STYLE" u="1"/>
        <s v="Capacitación Redmi 14 Series" u="1"/>
        <s v="Capacitación producto serie 14, buds 6 pro" u="1"/>
        <s v="Capacitación serie 14 " u="1"/>
        <s v="Capacitación en casa producto " u="1"/>
        <s v="Vacaciones anual " u="1"/>
        <s v="Capacitación sería note 14" u="1"/>
        <s v="Permiso personal para la matrícula del colegio de mi hijo " u="1"/>
        <s v="2 Horas del gobierno" u="1"/>
        <s v="_x000a_habilidades blandas mistyle" u="1"/>
        <s v="Reducción horaria laboral_x000a__x000a_" u="1"/>
        <s v="Hora compensatoria capacitación  mistyle habilidades blandas " u="1"/>
        <s v="Capacitación habilidades blandas mistyle" u="1"/>
        <s v="Permiso autentcacion  documentos " u="1"/>
        <s v=" Capacitación nuevas referencias Redmi note 14 " u="1"/>
        <s v=" hora  compensatoria de Capacitación   redmi note 14 " u="1"/>
        <s v="Día compensatorio domingo 22 diciembre " u="1"/>
        <s v="Domingo  día descanso " u="1"/>
        <s v="Domingo día compensatorio " u="1"/>
        <s v="Lanzamiento Serie Redmi Note 14, ksp eh incentivos sobre cumplimiento de ventas, actividades relacionadas con la serie Redmi Note 14!" u="1"/>
        <s v="Capacitación sobre habilidades blandas _x000a__x000a_" u="1"/>
        <s v="Capacitación sobre habilidades blandas y capacidades de ventas_x000a__x000a__x000a_Desplazamiento a punto de venta y novedad con rms" u="1"/>
        <s v="Capacitación presencial lanzamiento _x000a__x000a_Serie Remi note 14 " u="1"/>
        <s v="Capacitación presencial de lanzamiento _x000a__x000a_Serie Redmi Note 14!" u="1"/>
        <s v="T" u="1"/>
        <s v="entrenamiento y reducción laboral" u="1"/>
        <s v="trabajo desde cas" u="1"/>
        <s v="Entrenamiento Xiaomi " u="1"/>
        <s v="Capacitación presencial note 14" u="1"/>
        <s v="Hora del gobierno_x000a_" u="1"/>
        <s v="Hora del gobierno _x000a__x000a__x000a_" u="1"/>
        <s v="Año nuevo" u="1"/>
        <s v="Reunión oficina " u="1"/>
        <s v="Capacitación note 14 y bodega " u="1"/>
        <s v="Administracion " u="1"/>
        <s v="Dian de la familia semestre anterior " u="1"/>
        <s v="Traslado sur a norte" u="1"/>
        <s v="Compensatorio acumulado " u="1"/>
        <s v="Día domingo." u="1"/>
        <s v="Trabajo en casa Capacitación Redmi Note 14" u="1"/>
        <s v="Compra de Snacks _x000a_" u="1"/>
        <s v="Capacitación Redmi Note 14" u="1"/>
        <s v="Compra de Snacks " u="1"/>
        <s v="Compensatorio semana 24 de diciembre " u="1"/>
        <s v="Primero de Enero " u="1"/>
        <s v="Capacitación + viaje de casa a CAV claro " u="1"/>
        <s v="Capacitación de MI STYLE" u="1"/>
        <s v="Apoyo comercial Cav único " u="1"/>
        <s v="Apoyo cav express único" u="1"/>
        <s v="Fuera de servicio 01 de enero " u="1"/>
        <s v="Capacitación Buds " u="1"/>
        <s v="Serie 140" u="1"/>
        <s v="Dos menos capacitación " u="1"/>
        <s v="Blandas " u="1"/>
        <s v="Capacitación de referencia 14" u="1"/>
        <s v="Salida temprano por toma de hora de ley " u="1"/>
        <s v="Capacitación de 7 a 9 y de 9 a 10 _x000a_Sin hora de almuerzo " u="1"/>
        <s v="Hora y media de ley " u="1"/>
        <s v="Capacitacion, cronograma inducción_x000a_" u="1"/>
        <s v="Reunión y capacitación " u="1"/>
        <s v="Capacitación (administrativo)" u="1"/>
        <s v="Capacitación y cursos (administrativo)_x000a_" u="1"/>
        <s v="Reducción  de horas _x000a_" u="1"/>
        <s v="Incapacidad 3 días " u="1"/>
        <s v="Inducción producto/rms" u="1"/>
        <s v="Capacitación de proceso de venta premium _x000a_Myi Style" u="1"/>
        <s v="Saco Hora del gobierno " u="1"/>
        <s v="Capacitación de la serie Redmi Note 14 " u="1"/>
        <s v="Mercado " u="1"/>
        <s v="CAPACITACION,TIEMPO DE DESPLAZAMIENTO DE CASA AL CAV" u="1"/>
        <s v="Entrega de Canguros" u="1"/>
        <s v="Situación doméstica" u="1"/>
        <s v="Mercado Alkosto " u="1"/>
        <s v="No abre la tienda _x000a_Feliz año " u="1"/>
        <s v="Hora reducción del gobierno." u="1"/>
        <s v="Lanzamiento serie 14 " u="1"/>
        <s v="Capacitación _x000a_Note 14 serie" u="1"/>
        <s v="Capacitación _x000a_Mi STYLE " u="1"/>
        <s v="Capacitación _x000a_Note 14 " u="1"/>
        <s v="Capacitación _x000a_Note 14" u="1"/>
        <s v="Diq de compensación " u="1"/>
        <s v="Capacitación pajoy" u="1"/>
        <s v="Capacitación serie note 14" u="1"/>
        <s v="Vacaciones_x000a_" u="1"/>
        <s v="HORA POR CAPACITACIÓN Y HORA DE ALMUERZO " u="1"/>
        <s v="INGRESO DE 9.00am hasta 18.00pm" u="1"/>
        <s v="FESTIVO TIENDA CERRADA" u="1"/>
        <s v="Me encuentro hospitalizada " u="1"/>
        <s v="Permiso por prioridad medica" u="1"/>
        <s v="Capacitación proceso de ventas" u="1"/>
        <s v="Capacitación modos de venta!" u="1"/>
        <s v="Capacitación series note 14" u="1"/>
        <s v="Capacitación/ Reducción laboral " u="1"/>
        <s v="Capacitación y reducción laboral _x000a_" u="1"/>
        <s v="Capacitación refuerzo de la serie note 14 y reducción laboral " u="1"/>
        <s v="Capacitación de Redmi note 14 serie" u="1"/>
        <s v="Ingreso por reducción laboral y capacitación " u="1"/>
        <s v="Capacitación de serie note 14 " u="1"/>
        <s v="D off" u="1"/>
        <s v="ADMINISTRATIVO TORRE SIGMA" u="1"/>
        <s v="ADMINISTRATIVO SIGMA " u="1"/>
        <s v="ALMA CONTACT CALL CENTER" u="1"/>
        <s v="SESION VIRTUAL CARRIERS_x000a_DESPLAZAMIENTOS _x000a_ALMUERZO" u="1"/>
        <s v="SESION MI STYLE_x000a_ADMINISTRATIVO" u="1"/>
        <s v="FORMACION PERSONAL INTERNO TORRE SIGMA" u="1"/>
        <s v="BODEGA DOTACIÓN _x000a_RUTA MAYORISTAS" u="1"/>
        <s v="SESION PRESENCIAL RN14 SERIES" u="1"/>
        <s v="UNO A UNO VIRTUAL PROMOTORA GRANADA" u="1"/>
        <s v="SESION VIRTUAL RN14 SERIES_x000a_INFORME SESION _x000a_DESPLAZAMIENTOS_x000a_ALMUERZO" u="1"/>
        <s v="SOFT SKILLS_x000a_XIAOMI MY STYLE " u="1"/>
        <s v="PRESENTACIÓN DEVICES" u="1"/>
        <s v="Lanzamiento Serie note 14" u="1"/>
        <s v="Reunión note 14" u="1"/>
        <s v="Reunión presencial de lanzamiento serie Redmi Note 14 y desplazamiento a pdv " u="1"/>
        <s v="Horas de capacitación de habilidades blandas " u="1"/>
        <s v="Capacitación de habilidades blandas y traslado a pdv " u="1"/>
        <s v="Tienda cerrada y hora de reducción laboral " u="1"/>
        <s v="Trámite matrícula estudiantil de hija" u="1"/>
        <s v="Día compensatorio por domingo trabajado" u="1"/>
        <s v="Salida por hora de capacitación de redmi note 14" u="1"/>
        <s v="Capacitación Redmi Note 14 y desplazamiento a pdv" u="1"/>
        <s v="Tienda cerrada - compensatorio " u="1"/>
        <s v="Tienda cerrada - domingo " u="1"/>
        <s v="Dia no Remunerado " u="1"/>
        <s v="Festivo día de descanzo " u="1"/>
        <s v="Horas del gobierno en regularización al horario " u="1"/>
        <s v="Día de la Familia 2024_x000a_" u="1"/>
        <s v="Devolución de compensatorio " u="1"/>
        <s v="Reposición hora de capacitación_x000a_" u="1"/>
        <s v="Capacitación habilidades blandas, reunión Citi manager " u="1"/>
        <s v="Tienda cerrada _x000a__x000a_" u="1"/>
        <s v="Capacitación de série 14_x000a_" u="1"/>
        <s v="CAPACITACIÓN - VIRTUAL " u="1"/>
        <s v="2HORAS DE REDUCCIÓN " u="1"/>
        <s v="Apoyo Ktronix Titan/ Falabella Titan " u="1"/>
        <s v="Recogida en bodega de Open wear y Buds 5 para implementación en puntos, adicional entrega de samples pendientes con supervisor Nestor Hernández " u="1"/>
        <s v="Entrega y recogida en bodega " u="1"/>
        <s v="No tenía usuario para la aplicación " u="1"/>
        <s v="Habilidades blandas, serie buds 6" u="1"/>
        <s v="Mercado de snacks " u="1"/>
        <s v="Festivo día libre " u="1"/>
        <s v="Festivo , día libre " u="1"/>
        <s v="Día libre , Domingos " u="1"/>
        <s v="Capacitación lanzamiento serie Redmi Note 14 " u="1"/>
        <s v="Cita médica, permiso personal" u="1"/>
        <s v="Capacitación serie Redmi Note 14 " u="1"/>
        <s v="LANZAMIENTO SERIES NOTE 14  " u="1"/>
        <s v="Capacitación Mi Style Y Evaluación LATAM " u="1"/>
        <s v="Dos horas de reduccion" u="1"/>
        <s v="Salida para la clínica por enfermedad " u="1"/>
        <s v="Capacitación serie note 14_x000a_Y reunión supervisor " u="1"/>
        <s v="Permiso personal / reunión " u="1"/>
        <s v="Capacitación/ lanzamiento/traslado_x000a_" u="1"/>
        <s v="Capacitación mi style " u="1"/>
        <s v="Capacitación mi style y desplazamiento " u="1"/>
        <s v="Captación note 14 serie " u="1"/>
        <s v="Vueltas medicas" u="1"/>
        <s v="Problema de movilización " u="1"/>
        <s v="Día feriado" u="1"/>
        <s v="Capacitación my style" u="1"/>
        <s v="Capacitación de habilidades comerciales " u="1"/>
        <s v="Solicitud permiso persona por motivo de graduación universitaria." u="1"/>
        <s v="Capacitación habilidades blandas / reunión city manager /  hora de almuerzo." u="1"/>
        <s v="Descanso festivo reyes " u="1"/>
        <s v="Descanso compensatorio del día laborado domingo 22 de diciembre." u="1"/>
        <s v="Descanso compensatorio del domingo 15 de diciembre " u="1"/>
        <s v="Festivo año nuevo descanso " u="1"/>
        <s v="LANZAMIENTO SERIE REDMI NOTE 14" u="1"/>
        <s v="Capacitación _x000a_Serie XIAOMI REDMI NOTE 14" u="1"/>
        <s v="Festivo ( Tienda Cerrada)_x000a_" u="1"/>
        <s v="Recoger Dotación " u="1"/>
        <s v="Visita Tigo portal " u="1"/>
        <s v="Visita otro punto de venta por falta de mercancía en Movistar. " u="1"/>
        <s v="Visitando Tigo por falta de mercancía en Movistar. " u="1"/>
        <s v="Reaccionario de punto de venta " u="1"/>
        <s v="Salida turno" u="1"/>
        <s v="Reunión lanzamiento." u="1"/>
        <s v="Dia_x000a__x000a_Compensatorio " u="1"/>
        <s v="No laboral. " u="1"/>
        <s v="Compensatorio año nuevo " u="1"/>
        <s v="Entrenamiento de Mi Styles (proceso de venta Premium)" u="1"/>
        <s v="Hora de reducion tienda cerrada " u="1"/>
        <s v="Compensatorio de capacitación " u="1"/>
        <s v="Capacitación de habilidades blandas y desplazamiento al PDV" u="1"/>
        <s v="Reducion hora laboral tienda cerrada " u="1"/>
        <s v="Descanso por dominicanal " u="1"/>
        <s v="Reporto incapacidad médica " u="1"/>
        <s v="Salida por capacitación de note 14 " u="1"/>
        <s v="Capacitación de redmi note 14, desplazamiento a PDV y capacitación de Rms" u="1"/>
        <s v="Compensatorio Acumulado Semana del 24" u="1"/>
        <s v="Compensatorio Acumulado Semana del 16" u="1"/>
        <s v="Descanso Año Nuevo" u="1"/>
        <s v="Capacitación series redmi 14" u="1"/>
        <s v="Los domingos no abre la tienda " u="1"/>
        <s v="Capacitación redmi note 14 series " u="1"/>
        <s v="La tienda no abre días festivos " u="1"/>
        <s v="Horas gobierno ( petro) " u="1"/>
        <s v="Habilidades Blandas, serie Redmi Buds 6" u="1"/>
        <s v="Habilidades blandas 7 a 9_x000a_ Reunión con city manager de 9 a 10" u="1"/>
        <s v="Funeral y sepelio de mi Suegro" u="1"/>
        <s v="Inducción serie Note 14" u="1"/>
        <s v="Capacitación de productos y desplazamiento al punto. De venta " u="1"/>
        <s v="Día compensatorio domingo 19 enero" u="1"/>
        <s v="Capacitación xiomy " u="1"/>
        <s v="Compensatorio del 12 enero" u="1"/>
        <s v="Descansa" u="1"/>
        <s v="Licencia paternidad " u="1"/>
        <s v="Licencia paternidad" u="1"/>
        <s v="Nació mi hijo hoy 9 de enero " u="1"/>
        <s v="Día no laboral, año nuevo" u="1"/>
        <s v="Se notifica al supervisor por reinicio de aplicación _x000a_." u="1"/>
        <s v="Instalación mueble solimán la cumbre " u="1"/>
        <s v="Desplazamiento a población san gil y socorro " u="1"/>
        <s v="Administrativo diversos informes " u="1"/>
        <s v="Almuerzo cliente GRUPO SOLIMAN " u="1"/>
        <s v="AI conic campus training" u="1"/>
        <s v="Hora de_x000a_ ley " u="1"/>
        <s v="My style " u="1"/>
        <s v="Asistencia de evento del lanzamiento de las series 14 y trayecto al cav de palmetto " u="1"/>
        <s v="Capacitación virtual y trayecto al punto de venta " u="1"/>
        <s v="Capacitación de lanzamiento series redmi 14 y trayecto al punto de venta cav palmetto. " u="1"/>
        <s v="1 hora de almuerzo, el resto del dia en torre Sigma" u="1"/>
        <s v="1 hora de almuerzo y resto de la tarde en torre Sigma proyecto lanzamiento " u="1"/>
        <s v="1:30 en conexión y planer, 2 horas de traslado y 1 hora de almuerzo " u="1"/>
        <s v="Proyecto Buds 6" u="1"/>
        <s v="Proyecto AI Conic Campus" u="1"/>
        <s v="Inicia jornada con revisión de evaluación mistile1 hora 30, 2 horas de traslado, 1 hora de almuerzo, " u="1"/>
        <s v="2 horas refuerzo RN 14 de 7 a 9, 2 horas de traslado, 1 hora de almuerzo, " u="1"/>
        <s v="1 hora de almuerzo, sesión magistral internos 7 am a 9 am y llegada a torre Sigma lanzamiento serie 14" u="1"/>
        <s v="Proyecto." u="1"/>
        <s v="Correos de solicitud capacitación externos A80 canal retail" u="1"/>
        <s v="- DIA DE DESCANSO " u="1"/>
        <s v="Capacitación serie note 14, más actividad física " u="1"/>
        <s v="Capacitación módulo 2 habilidades blandas,buds 6 y buds 6 pro " u="1"/>
        <s v="Capacitación serie note 14 " u="1"/>
        <s v="Compensatorio año nuevo" u="1"/>
        <s v="Reducción de ley asignada " u="1"/>
        <s v="Capacitación serie 14 cali y traslado hasta el punto de trabajo" u="1"/>
        <s v="1 Hora de ley asignada " u="1"/>
        <s v="Se cambió mi día de descanso que era ayer 28 por la capacitación por el día de hoy 29 " u="1"/>
        <s v="Compensatorio domingo 19" u="1"/>
        <s v="Tienda no labora" u="1"/>
        <s v="Exámenes médicos periódicos en laboratorio Anilab - Medellín." u="1"/>
        <s v="Apoyo logístico en evento de experiencia para el lanzamiento de Redmi Note 14 Seriesy guía de Modelo Xiaomi MiStyle, cierre de evento (Jardín botánico), almuerzo y traslado a PDV. " u="1"/>
        <s v="Reunión gerencial con City Manager y personal administrativo del agente comercial Gedima; Gestion logística para evento corporativo con  agente Team Comunicaciones. " u="1"/>
      </sharedItems>
    </cacheField>
    <cacheField name="User Code (Owning User) (Usuario)" numFmtId="0">
      <sharedItems count="1894">
        <s v="MIE2025020924271"/>
        <s v="MIE2025130824049"/>
        <s v="MIE2025170924482"/>
        <s v="MIE2025010522916"/>
        <s v="MIE2025200824132"/>
        <s v="MIE2025020723531"/>
        <s v="MIE2025120824042"/>
        <s v="MIE2025020723537"/>
        <s v="MIE2024021218521"/>
        <s v="MIE2024051118044"/>
        <s v="MIE2025140422288"/>
        <s v="MIE2025170623404"/>
        <s v="MIE2024261118415"/>
        <s v="MIE2025240221075"/>
        <s v="MIE2025210723785"/>
        <s v="MIE2023310310868"/>
        <s v="MIE202311019963"/>
        <s v="MIE2023031012780"/>
        <s v="MIE2025120523002"/>
        <s v="MIE2025020422051"/>
        <s v="MIE2025240221029"/>
        <s v="MIE2025260824192"/>
        <s v="MIE2025090623334"/>
        <s v="MIE2024271220125"/>
        <s v="MIE2023050611532"/>
        <s v="MIE2024260415265"/>
        <s v="MIE2025020723529"/>
        <s v="MIE2025170120390"/>
        <s v="MIE2024260415266"/>
        <s v="MIE2025270824214"/>
        <s v="MIE2025260321853"/>
        <s v="MIE2025270824216"/>
        <s v="MIE2025140824082"/>
        <s v="MIE2023081113262"/>
        <s v="MIE2025180924515"/>
        <s v="MIE2025270321860"/>
        <s v="MIE2024191017889"/>
        <s v="MIE2025160623397"/>
        <s v="MIE2025120924417"/>
        <s v="MIE2025260824194"/>
        <s v="MIE202208098447"/>
        <s v="MIE202302019866"/>
        <s v="MIE2023040912449"/>
        <s v="MIE2025080924323"/>
        <s v="MIE2025250723830"/>
        <s v="MIE2025130523016"/>
        <s v="MIE2025200321758"/>
        <s v="MIE2025290723858"/>
        <s v="MIE2025080823978"/>
        <s v="MIE2024010314547"/>
        <s v="MIE2025010522915"/>
        <s v="MIE2024221017907"/>
        <s v="MIE2025230924582"/>
        <s v="MIE2024131118196"/>
        <s v="MIE2023150310619"/>
        <s v="MIE2025040924297"/>
        <s v="MIE2024121219906"/>
        <s v="MIE2023240511395"/>
        <s v="MIE2025210422561"/>
        <s v="MIE2025220723798"/>
        <s v="MIE2025030120171"/>
        <s v="MIE2025080522988"/>
        <s v="MIE2025190824125"/>
        <s v="MIE2024140616115"/>
        <s v="MIE2025290723861"/>
        <s v="MIE2025300120666"/>
        <s v="MIE2025150924438"/>
        <s v="MIE2025260924634"/>
        <s v="MIE2024170415095"/>
        <s v="MIE2025040823888"/>
        <s v="MIE2023170110022"/>
        <s v="MIE202102072059"/>
        <s v="MIE2024090214319"/>
        <s v="MIE2024091118165"/>
        <s v="MIE202214109003"/>
        <s v="MIE2023150912590"/>
        <s v="MIE2025190623428"/>
        <s v="MIE2025180924524"/>
        <s v="MIE2025230824172"/>
        <s v="MIE2025160723716"/>
        <s v="MIE2024300716932"/>
        <s v="MIE2025050924317"/>
        <s v="MIE2025300523238"/>
        <s v="MIE2025050924303"/>
        <s v="MIE2025040220729"/>
        <s v="MIE2025150523068"/>
        <s v="MIE2023160210341"/>
        <s v="MIE2023260912705"/>
        <s v="MIE2025180623416"/>
        <s v="MIE202214109047"/>
        <s v="MIE2025160723714"/>
        <s v="MIE2024160415082"/>
        <s v="MIE2025190623427"/>
        <s v="MIE2024301220127"/>
        <s v="MIE202211077606"/>
        <s v="MIE2025210723786"/>
        <s v="MIE2025050522937"/>
        <s v="MIE202214109022"/>
        <s v="MIE2024101219074"/>
        <s v="MIE2024030414878"/>
        <s v="MIE2023160310634"/>
        <s v="MIE2024250716878"/>
        <s v="MIE2025270824213"/>
        <s v="MIE2025120824041"/>
        <s v="MIE2024161219956"/>
        <s v="MIE2024160114036"/>
        <s v="MIE202221119467"/>
        <s v="MIE202102072020"/>
        <s v="MIE2025230824173"/>
        <s v="MIE202203119293"/>
        <s v="MIE202311019949"/>
        <s v="MIE2025140723665"/>
        <s v="MIE2023090511243"/>
        <s v="MIE2025280723837"/>
        <s v="MIE2025280824236"/>
        <s v="MIE2025100623348"/>
        <s v="MIE2025020924277"/>
        <s v="MIE2025120824040"/>
        <s v="MIE2025190321752"/>
        <s v="MIE2023260611718"/>
        <s v="MIE2025060522957"/>
        <s v="MIE202102072526"/>
        <s v="MIE2023230110109"/>
        <s v="MIE2025260723832"/>
        <s v="MIE2025250723827"/>
        <s v="MIE2025130523033"/>
        <s v="MIE2024140314681"/>
        <s v="MIE2024291118486"/>
        <s v="MIE2025011024686"/>
        <s v="MIE2025280723851"/>
        <s v="MIE2025090723628"/>
        <s v="MIE2025150924433"/>
        <s v="MIE2025160623379"/>
        <s v="MIE2025160623380"/>
        <s v="MIE2023190912621"/>
        <s v="MIE2025030422101"/>
        <s v="MIE2023010310495"/>
        <s v="MIE2024111017815"/>
        <s v="MIE2025180924518"/>
        <s v="MIE2023230110107"/>
        <s v="MIE2025290523235"/>
        <s v="MIE2025080522986"/>
        <s v="MIE2025130523032"/>
        <s v="MIE2025200623429"/>
        <s v="MIE202224109223"/>
        <s v="MIE2024140515729"/>
        <s v="MIE2024151118235"/>
        <s v="MIE2025070723615"/>
        <s v="MIE2025240422685"/>
        <s v="MIE2024080314626"/>
        <s v="MIE2024240616179"/>
        <s v="MIE2025120924419"/>
        <s v="MIE2024080817061"/>
        <s v="MIE2025050823917"/>
        <s v="MIE2025010924262"/>
        <s v="MIE2025180723747"/>
        <s v="MIE202102072091"/>
        <s v="MIE202209067083"/>
        <s v="MIE2025260824199"/>
        <s v="MIE2025160924471"/>
        <s v="MIE2025070422165"/>
        <s v="MIE202214109041"/>
        <s v="MIE202302019869"/>
        <s v="MIE2023230110094"/>
        <s v="MIE2024101219068"/>
        <s v="MIE2025130824074"/>
        <s v="MIE2023230812359"/>
        <s v="MIE2024200817199"/>
        <s v="MIE2025310120708"/>
        <s v="MIE2025170321693"/>
        <s v="MIE2025040220725"/>
        <s v="MIE2024270917696"/>
        <s v="MIE2025200321786"/>
        <s v="MIE2025090924343"/>
        <s v="MIE2024131219936"/>
        <s v="MIE2024110917585"/>
        <s v="MIE2025110924412"/>
        <s v="MIE2024270515865"/>
        <s v="MIE2024300515939"/>
        <s v="MIE2025020924270"/>
        <s v="MIE2024261118431"/>
        <s v="MIE2025260824197"/>
        <s v="MIE2025040321168"/>
        <s v="MIE2025200221003"/>
        <s v="MIE2025080823976"/>
        <s v="MIE2025050823913"/>
        <s v="MIE2024171219988"/>
        <s v="MIE2025160623386"/>
        <s v="MIE2025180924520"/>
        <s v="MIE2025110623357"/>
        <s v="MIE2025280422782"/>
        <s v="MIE2023131012922"/>
        <s v="MIE2025110723645"/>
        <s v="MIE2024121219901"/>
        <s v="MIE2025160723712"/>
        <s v="MIE2025050924300"/>
        <s v="MIE2024300817480"/>
        <s v="MIE2024121219903"/>
        <s v="MIE202214109002"/>
        <s v="MIE2025240924609"/>
        <s v="MIE2023220210386"/>
        <s v="MIE2024051218577"/>
        <s v="MIE2023171012961"/>
        <s v="MIE2025130523019"/>
        <s v="MIE2023090511244"/>
        <s v="MIE2023240511393"/>
        <s v="MIE202216129742"/>
        <s v="MIE202215067227"/>
        <s v="MIE2025160422369"/>
        <s v="MIE2024190214438"/>
        <s v="MIE2025010924261"/>
        <s v="MIE2025060823966"/>
        <s v="MIE2025080924342"/>
        <s v="MIE2025020924269"/>
        <s v="MIE2024130616089"/>
        <s v="MIE2025110824004"/>
        <s v="MIE2025170623403"/>
        <s v="MIE202102072184"/>
        <s v="MIE2025070823967"/>
        <s v="MIE2025130824071"/>
        <s v="MIE202216129751"/>
        <s v="MIE2024180314714"/>
        <s v="MIE2024140817132"/>
        <s v="MIE2023121012913"/>
        <s v="MIE2025140422286"/>
        <s v="MIE2023180411030"/>
        <s v="MIE2024111017819"/>
        <s v="MIE202102072031"/>
        <s v="MIE2025280824233"/>
        <s v="MIE2025300120664"/>
        <s v="MIE2024120917590"/>
        <s v="MIE2023031012776"/>
        <s v="MIE2025040321166"/>
        <s v="MIE2025250924622"/>
        <s v="MIE2025020924279"/>
        <s v="MIE2025260924648"/>
        <s v="MIE2024190415138"/>
        <s v="MIE2024250716873"/>
        <s v="MIE2024260415267"/>
        <s v="MIE2025060823965"/>
        <s v="MIE2024021218524"/>
        <s v="MIE2024180415122"/>
        <s v="MIE2025090623333"/>
        <s v="MIE2023050410912"/>
        <s v="MIE202215036032"/>
        <s v="MIE2024190214437"/>
        <s v="MIE2025040321167"/>
        <s v="MIE2025011024687"/>
        <s v="MIE2025250221078"/>
        <s v="MIE2023250812380"/>
        <s v="MIE2024291017969"/>
        <s v="MIE2024190917637"/>
        <s v="MIE2025270623507"/>
        <s v="MIE202218119456"/>
        <s v="MIE2025140523038"/>
        <s v="MIE2024150817164"/>
        <s v="MIE2025060321443"/>
        <s v="MIE2023080210282"/>
        <s v="MIE202213129652"/>
        <s v="MIE2025080924324"/>
        <s v="MIE2025260924635"/>
        <s v="MIE2025290723863"/>
        <s v="MIE2023100310545"/>
        <s v="MIE202102072510"/>
        <s v="MIE2025230824174"/>
        <s v="MIE2025240924600"/>
        <s v="MIE2025240924601"/>
        <s v="MIE2024280616255"/>
        <s v="MIE2023080812179"/>
        <s v="MIE2025070220785"/>
        <s v="MIE2023060210233"/>
        <s v="MIE2025060220749"/>
        <s v="MIE2024150817163"/>
        <s v="MIE2025030623274"/>
        <s v="MIE2025030924291"/>
        <s v="MIE2025040924295"/>
        <s v="MIE2025300422908"/>
        <s v="MIE2025180924516"/>
        <s v="MIE2024160214435"/>
        <s v="MIE2024211118330"/>
        <s v="MIE202214108990"/>
        <s v="MIE2025140523044"/>
        <s v="MIE2025040321169"/>
        <s v="MIE2025140120268"/>
        <s v="MIE2025250924625"/>
        <s v="MIE2023080812175"/>
        <s v="MIE2024110716459"/>
        <s v="MIE2023060210235"/>
        <s v="MIE2024160817165"/>
        <s v="MIE2023070210259"/>
        <s v="MIE2025170321739"/>
        <s v="MIE2024061218597"/>
        <s v="MIE2024211118332"/>
        <s v="MIE2024190917634"/>
        <s v="MIE2024241017945"/>
        <s v="MIE202129124820"/>
        <s v="MIE2025020924278"/>
        <s v="MIE2024070214267"/>
        <s v="MIE2023151113403"/>
        <s v="MIE2024061218601"/>
        <s v="MIE2025300120665"/>
        <s v="MIE2024021218518"/>
        <s v="MIE2023240712034"/>
        <s v="MIE2024120415033"/>
        <s v="MIE2023140310607"/>
        <s v="MIE2025230824170"/>
        <s v="MIE2025280824234"/>
        <s v="MIE2025120924424"/>
        <s v="MIE2025250422731"/>
        <s v="MIE2024180415130"/>
        <s v="MIE2025190623424"/>
        <s v="MIE2024101219138"/>
        <s v="MIE2025140824080"/>
        <s v="MIE202102072174"/>
        <s v="MIE2025160723711"/>
        <s v="MIE2023230110113"/>
        <s v="MIE2025040823879"/>
        <s v="MIE2025120623369"/>
        <s v="MIE2025300120668"/>
        <s v="MIE2025040924298"/>
        <s v="MIE2025230523198"/>
        <s v="MIE2025160723715"/>
        <s v="MIE2025220924549"/>
        <s v="MIE2024021218523"/>
        <s v="MIE2025030924287"/>
        <s v="MIE2025030321156"/>
        <s v="MIE2024101219134"/>
        <s v="MIE2023240712016"/>
        <s v="MIE2025010421897"/>
        <s v="MIE2025090623326"/>
        <s v="MIE2024121219907"/>
        <s v="MIE2024300917707"/>
        <s v="MIE2024101219116"/>
        <s v="MIE2024190415192"/>
        <s v="MIE2025130523017"/>
        <s v="MIE2025100220792"/>
        <s v="MIE2025160523073"/>
        <s v="MIE2024221118347"/>
        <s v="MIE2023050410909"/>
        <s v="MIE202214108987"/>
        <s v="MIE2023171012957"/>
        <s v="MIE2024160917603"/>
        <s v="MIE2023280310773"/>
        <s v="MIE2024091118168"/>
        <s v="MIE202226109242"/>
        <s v="MIE202214109053"/>
        <s v="MIE2023081113264"/>
        <s v="MIE2025010220709"/>
        <s v="MIE2025140824085"/>
        <s v="MIE2024261118417"/>
        <s v="MIE2023060210223"/>
        <s v="MIE202102072603"/>
        <s v="MIE2023220210389"/>
        <s v="MIE2025020723534"/>
        <s v="MIE2024240616182"/>
        <s v="MIE2025240120582"/>
        <s v="MIE2024041017733"/>
        <s v="MIE2025090522993"/>
        <s v="MIE2024261118422"/>
        <s v="MIE2023180511342"/>
        <s v="MIE2024101218932"/>
        <s v="MIE2025050823914"/>
        <s v="MIE2025240924610"/>
        <s v="MIE2025270824215"/>
        <s v="MIE2023101113280"/>
        <s v="MIE2023090511248"/>
        <s v="MIE2025300723874"/>
        <s v="MIE2023250511409"/>
        <s v="MIE2025300120672"/>
        <s v="MIE2025290422819"/>
        <s v="MIE2025110422252"/>
        <s v="MIE2023140812248"/>
        <s v="MIE2025210523153"/>
        <s v="MIE2024200415193"/>
        <s v="MIE2025200120415"/>
        <s v="MIE2023140611614"/>
        <s v="MIE2023181213833"/>
        <s v="MIE2025200523150"/>
        <s v="MIE202215098555"/>
        <s v="MIE2024091017791"/>
        <s v="MIE2025040623292"/>
        <s v="MIE2025310120681"/>
        <s v="MIE2024231220068"/>
        <s v="MIE2024061218604"/>
        <s v="MIE2025280824231"/>
        <s v="MIE2024031017729"/>
        <s v="MIE2023230110105"/>
        <s v="MIE2023011213611"/>
        <s v="MIE2025040924292"/>
        <s v="MIE2025190824124"/>
        <s v="MIE2025170723736"/>
        <s v="MIE2024081017763"/>
        <s v="MIE2025090422199"/>
        <s v="MIE2025030321158"/>
        <s v="MIE2025300422823"/>
        <s v="MIE2025250221082"/>
        <s v="MIE2023050711825"/>
        <s v="MIE2023270611723"/>
        <s v="MIE2024101219088"/>
        <s v="MIE2025250924626"/>
        <s v="MIE2025010924257"/>
        <s v="MIE2025190220998"/>
        <s v="MIE2025140321682"/>
        <s v="MIE2024151017856"/>
        <s v="MIE202220015425"/>
        <s v="MIE2024290415306"/>
        <s v="MIE2025110220851"/>
        <s v="MIE2025300120675"/>
        <s v="MIE2025240221028"/>
        <s v="MIE2025250924628"/>
        <s v="MIE2025300120673"/>
        <s v="MIE2025150523070"/>
        <s v="MIE202101114113"/>
        <s v="MIE2025140523051"/>
        <s v="MIE202224119524"/>
        <s v="MIE2025230723820"/>
        <s v="MIE2025280422771"/>
        <s v="MIE202214109028"/>
        <s v="MIE2024240716850"/>
        <s v="MIE2023040511224"/>
        <s v="MIE2024280214535"/>
        <s v="MIE2025170723740"/>
        <s v="MIE2024190716719"/>
        <s v="MIE2025160924465"/>
        <s v="MIE2024161219954"/>
        <s v="MIE2024161219961"/>
        <s v="MIE2025280221142"/>
        <s v="MIE2025040823882"/>
        <s v="MIE2025050924301"/>
        <s v="MIE2024190214460"/>
        <s v="MIE2024170515762"/>
        <s v="MIE2025150924461"/>
        <s v="MIE2023270210457"/>
        <s v="MIE2025060522952"/>
        <s v="MIE2025240221074"/>
        <s v="MIE2024270114173"/>
        <s v="MIE2025250824178"/>
        <s v="MIE2024200817214"/>
        <s v="MIE2025070321447"/>
        <s v="MIE2025180220968"/>
        <s v="MIE202214109052"/>
        <s v="MIE2024130917595"/>
        <s v="MIE2025280120639"/>
        <s v="MIE2023151113398"/>
        <s v="MIE2023241013053"/>
        <s v="MIE2025120924418"/>
        <s v="MIE2025060823936"/>
        <s v="MIE2024160415085"/>
        <s v="MIE202215067206"/>
        <s v="MIE202209088023"/>
        <s v="MIE2023230110110"/>
        <s v="MIE2025040823880"/>
        <s v="MIE2024090414932"/>
        <s v="MIE2024200817211"/>
        <s v="MIE2024150515741"/>
        <s v="MIE2025220824162"/>
        <s v="MIE2024041218569"/>
        <s v="MIE2025060823934"/>
        <s v="MIE2024300415359"/>
        <s v="MIE2023010812102"/>
        <s v="MIE2024031017728"/>
        <s v="MIE2024271220123"/>
        <s v="MIE2023211113495"/>
        <s v="MIE2025170623401"/>
        <s v="MIE2023280611725"/>
        <s v="MIE2023130210308"/>
        <s v="MIE2025050321271"/>
        <s v="MIE2025060522955"/>
        <s v="MIE2025220924548"/>
        <s v="MIE2023180411020"/>
        <s v="MIE2025070220787"/>
        <s v="MIE202225119541"/>
        <s v="MIE2025210824155"/>
        <s v="MIE2023130410985"/>
        <s v="MIE2025150924462"/>
        <s v="MIE2023110310581"/>
        <s v="MIE2025190824126"/>
        <s v="MIE2024111219883"/>
        <s v="MIE2023160812260"/>
        <s v="MIE2025010522912"/>
        <s v="MIE2025200120505"/>
        <s v="MIE2024090716440"/>
        <s v="MIE2025290723860"/>
        <s v="MIE2025250221077"/>
        <s v="MIE2025040924299"/>
        <s v="MIE2025170723737"/>
        <s v="MIE2023140812242"/>
        <s v="MIE2023080812173"/>
        <s v="MIE2025080120206"/>
        <s v="MIE202102072961"/>
        <s v="MIE2025180924519"/>
        <s v="MIE2024170616131"/>
        <s v="MIE202224109224"/>
        <s v="MIE2025110824006"/>
        <s v="MIE2024091017792"/>
        <s v="MIE2025300120674"/>
        <s v="MIE2024101017805"/>
        <s v="MIE2025140723670"/>
        <s v="MIE2025060823935"/>
        <s v="MIE2024260616245"/>
        <s v="MIE2025190220997"/>
        <s v="MIE2024110616054"/>
        <s v="MIE2024191118270"/>
        <s v="MIE2025250924627"/>
        <s v="MIE2024291118489"/>
        <s v="MIE2024170616132"/>
        <s v="MIE2024170616130"/>
        <s v="MIE2025020723536"/>
        <s v="MIE2025230924581"/>
        <s v="MIE2024180415125"/>
        <s v="MIE2025290824240"/>
        <s v="MIE202225119542"/>
        <s v="MIE2025160723713"/>
        <s v="MIE2025230523196"/>
        <s v="MIE2025030120170"/>
        <s v="MIE2025140723666"/>
        <s v="MIE2025260623504"/>
        <s v="MIE2023120711871"/>
        <s v="MIE2025300422909"/>
        <s v="MIE2025040823906"/>
        <s v="MIE2024101017804"/>
        <s v="MIE2024190716730"/>
        <s v="MIE2023211113488"/>
        <s v="MIE2024090214347"/>
        <s v="MIE2025140120269"/>
        <s v="MIE2024260214498"/>
        <s v="MIE2024050817015"/>
        <s v="MIE2025260924633"/>
        <s v="MIE2024130616088"/>
        <s v="MIE2024251118397"/>
        <s v="MIE2025290924662"/>
        <s v="MIE2024101219131"/>
        <s v="MIE2025240924602"/>
        <s v="MIE2024101219095"/>
        <s v="MIE2025230924580"/>
        <s v="MIE2025050321269"/>
        <s v="MIE2025230924576"/>
        <s v="MIE202221119469"/>
        <s v="MIE2024040615953"/>
        <s v="MIE202209056563"/>
        <s v="MIE2024030716322" u="1"/>
        <s v="MIE2025250221076" u="1"/>
        <s v="MIE2024291017973" u="1"/>
        <s v="MIE2024180114062" u="1"/>
        <s v="MIE2025100422223" u="1"/>
        <s v="MIE2024161219960" u="1"/>
        <s v="MIE2025140723669" u="1"/>
        <s v="MIE2023211113493" u="1"/>
        <s v="MIE2024171219983" u="1"/>
        <s v="MIE2025260824189" u="1"/>
        <s v="MIE2024311220147" u="1"/>
        <s v="MIE2023110912508" u="1"/>
        <s v="MIE2024050314583" u="1"/>
        <s v="MIE2024111017822" u="1"/>
        <s v="MIE2025080321470" u="1"/>
        <s v="MIE2025080924341" u="1"/>
        <s v="MIE2024300515933" u="1"/>
        <s v="MIE2025150924439" u="1"/>
        <s v="MIE2023080812170" u="1"/>
        <s v="MIE2025310523255" u="1"/>
        <s v="MIE2025120924421" u="1"/>
        <s v="MIE2025300723873" u="1"/>
        <s v="MIE2025270321861" u="1"/>
        <s v="MIE2023240310727" u="1"/>
        <s v="MIE2025060823932" u="1"/>
        <s v="MIE2025200221002" u="1"/>
        <s v="MIE2024230415224" u="1"/>
        <s v="MIE2023010611503" u="1"/>
        <s v="MIE2025030623277" u="1"/>
        <s v="MIE2025110924411" u="1"/>
        <s v="MIE202205098406" u="1"/>
        <s v="MIE2025210723784" u="1"/>
        <s v="MIE2023021012749" u="1"/>
        <s v="MIE2024181118248" u="1"/>
        <s v="MIE2024110314651" u="1"/>
        <s v="MIE2025250623485" u="1"/>
        <s v="MIE2024201220027" u="1"/>
        <s v="MIE2025110220852" u="1"/>
        <s v="MIE2025250824179" u="1"/>
        <s v="MIE202214109035" u="1"/>
        <s v="MIE2025080823987" u="1"/>
        <s v="MIE2025020422053" u="1"/>
        <s v="MIE2025230422681" u="1"/>
        <s v="MIE2025300120670" u="1"/>
        <s v="MIE2025150723685" u="1"/>
        <s v="MIE2025140120262" u="1"/>
        <s v="MIE2024160415077" u="1"/>
        <s v="MIE2023281113573" u="1"/>
        <s v="MIE2025140120261" u="1"/>
        <s v="MIE2025150523064" u="1"/>
        <s v="MIE202213067120" u="1"/>
        <s v="MIE2025090522999" u="1"/>
        <s v="MIE2025300723872" u="1"/>
        <s v="MIE202102072033" u="1"/>
        <s v="MIE2025130523030" u="1"/>
        <s v="MIE2025190924542" u="1"/>
        <s v="MIE2025140824081" u="1"/>
        <s v="MIE2024240917672" u="1"/>
        <s v="MIE2025250321843" u="1"/>
        <s v="MIE2024110716460" u="1"/>
        <s v="MIE2024160716534" u="1"/>
        <s v="MIE2025200321785" u="1"/>
        <s v="MIE2025040823901" u="1"/>
        <s v="MIE2025080723620" u="1"/>
        <s v="MIE2025230523197" u="1"/>
        <s v="MIE2025100321492" u="1"/>
        <s v="MIE202214109039" u="1"/>
        <s v="MIE2024180114057" u="1"/>
        <s v="MIE2025070220782" u="1"/>
        <s v="MIE2024140616095" u="1"/>
        <s v="MIE2024280616254" u="1"/>
        <s v="MIE202217015191" u="1"/>
        <s v="MIE2025080422194" u="1"/>
        <s v="MIE2025170623399" u="1"/>
        <s v="MIE2025220924547" u="1"/>
        <s v="MIE2024261118433" u="1"/>
        <s v="MIE2025030422144" u="1"/>
        <s v="MIE2025070522970" u="1"/>
        <s v="MIE2025210723768" u="1"/>
        <s v="MIE2025180723742" u="1"/>
        <s v="MIE2024060917518" u="1"/>
        <s v="MIE2024301017984" u="1"/>
        <s v="MIE2025260824190" u="1"/>
        <s v="MIE2025200623442" u="1"/>
        <s v="MIE2025300723875" u="1"/>
        <s v="MIE2023230110095" u="1"/>
        <s v="MIE2025290422820" u="1"/>
        <s v="MIE2024200817196" u="1"/>
        <s v="MIE2025290523231" u="1"/>
        <s v="MIE2023120912534" u="1"/>
        <s v="MIE2024170114040" u="1"/>
        <s v="MIE2025080120209" u="1"/>
        <s v="MIE2025080422179" u="1"/>
        <s v="MIE2025050823918" u="1"/>
        <s v="MIE2025150924436" u="1"/>
        <s v="MIE2025070422168" u="1"/>
        <s v="MIE2025240924599" u="1"/>
        <s v="MIE2024091118166" u="1"/>
        <s v="MIE2025020723533" u="1"/>
        <s v="MIE2024141118225" u="1"/>
        <s v="MIE2025150924435" u="1"/>
        <s v="MIE202129124803" u="1"/>
        <s v="MIE202102072037" u="1"/>
        <s v="MIE202220015416" u="1"/>
        <s v="MIE2025060522958" u="1"/>
        <s v="MIE2025010924258" u="1"/>
        <s v="MIE2024230415228" u="1"/>
        <s v="MIE2025200523131" u="1"/>
        <s v="MIE202216129697" u="1"/>
        <s v="MIE2025120321625" u="1"/>
        <s v="MIE2025010924255" u="1"/>
        <s v="MIE2025090924345" u="1"/>
        <s v="MIE2025040924294" u="1"/>
        <s v="MIE2025250623483" u="1"/>
        <s v="MIE2025020924275" u="1"/>
        <s v="MIE2025120824037" u="1"/>
        <s v="MIE2025050321183" u="1"/>
        <s v="MIE2023030410899" u="1"/>
        <s v="MIE2024020816985" u="1"/>
        <s v="MIE2024090716432" u="1"/>
        <s v="MIE2024140515734" u="1"/>
        <s v="MIE2025120924422" u="1"/>
        <s v="MIE2024081118164" u="1"/>
        <s v="MIE2024101219070" u="1"/>
        <s v="MIE2025250824177" u="1"/>
        <s v="MIE2025200321759" u="1"/>
        <s v="MIE2025240623482" u="1"/>
        <s v="MIE2024220314775" u="1"/>
        <s v="MIE2025280723853" u="1"/>
        <s v="MIE2025090623336" u="1"/>
        <s v="MIE2024291118482" u="1"/>
        <s v="MIE2025080723621" u="1"/>
        <s v="MIE2024221118350" u="1"/>
        <s v="MIE2023240310731" u="1"/>
        <s v="MIE2024071017751" u="1"/>
        <s v="MIE2025150523066" u="1"/>
        <s v="MIE2025150523067" u="1"/>
        <s v="MIE2025050723611" u="1"/>
        <s v="MIE2025190824123" u="1"/>
        <s v="MIE2024300415325" u="1"/>
        <s v="MIE2024291118485" u="1"/>
        <s v="MIE2025130824072" u="1"/>
        <s v="MIE2025110924413" u="1"/>
        <s v="MIE2024191118269" u="1"/>
        <s v="MIE2024081118163" u="1"/>
        <s v="MIE2024261118424" u="1"/>
        <s v="MIE2024170415097" u="1"/>
        <s v="MIE2025130824051" u="1"/>
        <s v="MIE2024121118192" u="1"/>
        <s v="MIE2025130824048" u="1"/>
        <s v="MIE2025250623487" u="1"/>
        <s v="MIE2024220314772" u="1"/>
        <s v="MIE2025230422657" u="1"/>
        <s v="MIE2025310523260" u="1"/>
        <s v="MIE2025090522994" u="1"/>
        <s v="MIE2025120523012" u="1"/>
        <s v="MIE2023070711843" u="1"/>
        <s v="MIE2025250221083" u="1"/>
        <s v="MIE2025280824235" u="1"/>
        <s v="MIE2023131213784" u="1"/>
        <s v="MIE2025160924469" u="1"/>
        <s v="MIE2024101219108" u="1"/>
        <s v="MIE2023280210479" u="1"/>
        <s v="MIE2025180924514" u="1"/>
        <s v="MIE2025140523046" u="1"/>
        <s v="MIE2025260824195" u="1"/>
        <s v="MIE2023240812361" u="1"/>
        <s v="MIE2025030422143" u="1"/>
        <s v="MIE2023050410910" u="1"/>
        <s v="MIE2025150924437" u="1"/>
        <s v="MIE2025010723522" u="1"/>
        <s v="MIE2024200817198" u="1"/>
        <s v="MIE2025090522998" u="1"/>
        <s v="MIE2023280310782" u="1"/>
        <s v="MIE2024050917517" u="1"/>
        <s v="MIE2025110220858" u="1"/>
        <s v="MIE2025050321272" u="1"/>
        <s v="MIE202102072456" u="1"/>
        <s v="MIE2025280623512" u="1"/>
        <s v="MIE2025120924423" u="1"/>
        <s v="MIE2024210616175" u="1"/>
        <s v="MIE2025290723857" u="1"/>
        <s v="MIE2024190415137" u="1"/>
        <s v="MIE2025110824005" u="1"/>
        <s v="MIE2025280723850" u="1"/>
        <s v="MIE2025180220967" u="1"/>
        <s v="MIE2025080823977" u="1"/>
        <s v="MIE2025050823916" u="1"/>
        <s v="MIE2025290723859" u="1"/>
        <s v="MIE2025300723870" u="1"/>
        <s v="MIE2025270824202" u="1"/>
        <s v="MIE2025220824163" u="1"/>
        <s v="MIE2025070220786" u="1"/>
        <s v="MIE2025080522989" u="1"/>
        <s v="MIE2025130824070" u="1"/>
        <s v="MIE2025280723854" u="1"/>
        <s v="MIE2025120523013" u="1"/>
        <s v="MIE2025050522932" u="1"/>
        <s v="MIE2025040823902" u="1"/>
        <s v="MIE2025130824050" u="1"/>
        <s v="MIE2025200824138" u="1"/>
        <s v="MIE2025040422163" u="1"/>
        <s v="MIE2025260623503" u="1"/>
        <s v="MIE2024240515836" u="1"/>
        <s v="MIE2023050410911" u="1"/>
        <s v="MIE2025120824038" u="1"/>
        <s v="MIE2025290422792" u="1"/>
        <s v="MIE2023311013114" u="1"/>
        <s v="MIE2025220120552" u="1"/>
        <s v="MIE2023260210422" u="1"/>
        <s v="MIE2025120924420" u="1"/>
        <s v="MIE2024090716438" u="1"/>
        <s v="MIE2025050924319" u="1"/>
        <s v="MIE2025210824157" u="1"/>
        <s v="MIE2025250824176" u="1"/>
        <s v="MIE2025290523227" u="1"/>
        <s v="MIE2023011213620" u="1"/>
        <s v="MIE202215067159" u="1"/>
        <s v="MIE2025290523236" u="1"/>
        <s v="MIE202105103932" u="1"/>
        <s v="MIE2025290523234" u="1"/>
        <s v="MIE2024230917668" u="1"/>
        <s v="MIE2025070422176" u="1"/>
        <s v="MIE2025040924296" u="1"/>
        <s v="MIE2025020924274" u="1"/>
        <s v="MIE2023270210459" u="1"/>
        <s v="MIE2025110924414" u="1"/>
        <s v="MIE2024291118494" u="1"/>
        <s v="MIE2025140422282" u="1"/>
        <s v="MIE2025170723735" u="1"/>
        <s v="MIE2025210723769" u="1"/>
        <s v="MIE2025280824237" u="1"/>
        <s v="MIE2025250723828" u="1"/>
        <s v="MIE2025290824241" u="1"/>
        <s v="MIE2025290723865" u="1"/>
        <s v="MIE2025040823900" u="1"/>
        <s v="MIE2025040823887" u="1"/>
        <s v="MIE2025110824008" u="1"/>
        <s v="MIE202202087975" u="1"/>
        <s v="MIE2025280723852" u="1"/>
        <s v="MIE202214129653" u="1"/>
        <s v="MIE2025250321846" u="1"/>
        <s v="MIE202231015563" u="1"/>
        <s v="MIE2025230422656" u="1"/>
        <s v="MIE2023091012858" u="1"/>
        <s v="MIE2025260824198" u="1"/>
        <s v="MIE2025280221144" u="1"/>
        <s v="MIE2025290523233" u="1"/>
        <s v="MIE2024181118255" u="1"/>
        <s v="MIE2023081113269" u="1"/>
        <s v="MIE2024261118429" u="1"/>
        <s v="MIE2025040220724" u="1"/>
        <s v="MIE2025110723646" u="1"/>
        <s v="MIE2025090522995" u="1"/>
        <s v="MIE2025100623347" u="1"/>
        <s v="MIE2023081113265" u="1"/>
        <s v="MIE2024060716384" u="1"/>
        <s v="MIE2025190623425" u="1"/>
        <s v="MIE2024010314548" u="1"/>
        <s v="MIE2025260824193" u="1"/>
        <s v="MIE2025270120620" u="1"/>
        <s v="MIE2025070422173" u="1"/>
        <s v="MIE2025220824164" u="1"/>
        <s v="MIE2025240120585" u="1"/>
        <s v="MIE2025120824039" u="1"/>
        <s v="MIE202216129695" u="1"/>
        <s v="MIE2025010723525" u="1"/>
        <s v="MIE2024111219886" u="1"/>
        <s v="MIE2025230824171" u="1"/>
        <s v="MIE2024260415263" u="1"/>
        <s v="MIE2023050611538" u="1"/>
        <s v="MIE2024041218564" u="1"/>
        <s v="MIE2023051012804" u="1"/>
        <s v="MIE2025010723521" u="1"/>
        <s v="MIE2025160120385" u="1"/>
        <s v="MIE2025220523172" u="1"/>
        <s v="MIE2025180723746" u="1"/>
        <s v="MIE202219129767" u="1"/>
        <s v="MIE202217015193" u="1"/>
        <s v="MIE2025080522977" u="1"/>
        <s v="MIE2025250221079" u="1"/>
        <s v="MIE2025060823933" u="1"/>
        <s v="MIE2025070522976" u="1"/>
        <s v="MIE2024271118442" u="1"/>
        <s v="MIE202102093570" u="1"/>
        <s v="MIE2025290523232" u="1"/>
        <s v="MIE2023210912641" u="1"/>
        <s v="MIE2025120523015" u="1"/>
        <s v="MIE2025180623415" u="1"/>
        <s v="MIE2025180723748" u="1"/>
        <s v="MIE2025270623505" u="1"/>
        <s v="MIE2025020723532" u="1"/>
        <s v="MIE2025290723862" u="1"/>
        <s v="MIE2025120321629" u="1"/>
        <s v="MIE2024180917627" u="1"/>
        <s v="MIE2024101219115" u="1"/>
        <s v="MIE2025110623362" u="1"/>
        <s v="MIE2025040823898" u="1"/>
        <s v="MIE2024211017892" u="1"/>
        <s v="MIE2025210221007" u="1"/>
        <s v="MIE2025140723668" u="1"/>
        <s v="MIE2025040823881" u="1"/>
        <s v="MIE2025200623443" u="1"/>
        <s v="MIE2024230114115" u="1"/>
        <s v="MIE2025290523230" u="1"/>
        <s v="MIE2025040220728" u="1"/>
        <s v="MIE2024121219902" u="1"/>
        <s v="MIE2025180723741" u="1"/>
        <s v="MIE2023151113402" u="1"/>
        <s v="MIE2025130824073" u="1"/>
        <s v="MIE2023171113459" u="1"/>
        <s v="MIE2025240623479" u="1"/>
        <s v="MIE2025250321841" u="1"/>
        <s v="MIE2025050321182" u="1"/>
        <s v="MIE2025040823903" u="1"/>
        <s v="MIE2025020723530" u="1"/>
        <s v="MIE2024291017974" u="1"/>
        <s v="MIE202216129705" u="1"/>
        <s v="MIE2023200110082" u="1"/>
        <s v="MIE2025070422177" u="1"/>
        <s v="MIE2025040823897" u="1"/>
        <s v="MIE2025040823899" u="1"/>
        <s v="MIE2025050823915" u="1"/>
        <s v="MIE2025040823907" u="1"/>
        <s v="MIE2024050314577" u="1"/>
        <s v="MIE2025110824009" u="1"/>
        <s v="MIE2025300120671" u="1"/>
        <s v="MIE2025140523045" u="1"/>
        <s v="MIE2024131219937" u="1"/>
        <s v="MIE2025200523132" u="1"/>
        <s v="MIE2024220415211" u="1"/>
        <s v="MIE2025160523074" u="1"/>
        <s v="MIE2025140723667" u="1"/>
        <s v="MIE2024271118444" u="1"/>
        <s v="MIE2024211118326" u="1"/>
        <s v="MIE2024150515742" u="1"/>
        <s v="MIE2024300415327" u="1"/>
        <s v="MIE2025020723549" u="1"/>
        <s v="MIE2025090623327" u="1"/>
        <s v="MIE2025040823886" u="1"/>
        <s v="MIE2025310523258" u="1"/>
        <s v="MIE2024110414992" u="1"/>
        <s v="MIE2025050623295" u="1"/>
        <s v="MIE2025210321820" u="1"/>
        <s v="MIE2024291017968" u="1"/>
        <s v="MIE2023151113401" u="1"/>
        <s v="MIE2023211113484" u="1"/>
        <s v="MIE2023141113381" u="1"/>
        <s v="MIE2025250623484" u="1"/>
        <s v="MIE2025010723524" u="1"/>
        <s v="MIE2025160623396" u="1"/>
        <s v="MIE2024061218606" u="1"/>
        <s v="MIE2024270917695" u="1"/>
        <s v="MIE2025140422279" u="1"/>
        <s v="MIE2025080522985" u="1"/>
        <s v="MIE2025010220710" u="1"/>
        <s v="MIE2025030623276" u="1"/>
        <s v="MIE2025040321160" u="1"/>
        <s v="MIE2024191220024" u="1"/>
        <s v="MIE2025130523035" u="1"/>
        <s v="MIE2024261118416" u="1"/>
        <s v="MIE2024040615983" u="1"/>
        <s v="MIE2023141113382" u="1"/>
        <s v="MIE2024151118239" u="1"/>
        <s v="MIE2024261220095" u="1"/>
        <s v="MIE2025060522959" u="1"/>
        <s v="MIE2024161219958" u="1"/>
        <s v="MIE2024250616241" u="1"/>
        <s v="MIE2025140523048" u="1"/>
        <s v="MIE2024200917642" u="1"/>
        <s v="MIE2024231220065" u="1"/>
        <s v="MIE2025180723750" u="1"/>
        <s v="MIE2023181213830" u="1"/>
        <s v="MIE2024160817169" u="1"/>
        <s v="MIE2025050522928" u="1"/>
        <s v="MIE2024101219104" u="1"/>
        <s v="MIE2024180616160" u="1"/>
        <s v="MIE2024151118233" u="1"/>
        <s v="MIE2025060220747" u="1"/>
        <s v="MIE2025240623480" u="1"/>
        <s v="MIE2025090623325" u="1"/>
        <s v="MIE2024050615994" u="1"/>
        <s v="MIE2023140310608" u="1"/>
        <s v="MIE2025310523256" u="1"/>
        <s v="MIE2025210422562" u="1"/>
        <s v="MIE2025140120264" u="1"/>
        <s v="MIE2025050723610" u="1"/>
        <s v="MIE202214025658" u="1"/>
        <s v="MIE2024031017731" u="1"/>
        <s v="MIE202102072503" u="1"/>
        <s v="MIE2025260623502" u="1"/>
        <s v="MIE2025140422285" u="1"/>
        <s v="MIE2025290422818" u="1"/>
        <s v="MIE2025100321491" u="1"/>
        <s v="MIE2025020723528" u="1"/>
        <s v="MIE2025050522931" u="1"/>
        <s v="MIE2025230422682" u="1"/>
        <s v="MIE202216129749" u="1"/>
        <s v="MIE2024190917635" u="1"/>
        <s v="MIE2025280623513" u="1"/>
        <s v="MIE2024200817210" u="1"/>
        <s v="MIE2025200523133" u="1"/>
        <s v="MIE2024230415227" u="1"/>
        <s v="MIE2024300415323" u="1"/>
        <s v="MIE2024120415030" u="1"/>
        <s v="MIE2023010812103" u="1"/>
        <s v="MIE2024180917628" u="1"/>
        <s v="MIE2024010816980" u="1"/>
        <s v="MIE2025090623338" u="1"/>
        <s v="MIE2025270221088" u="1"/>
        <s v="MIE2025290523229" u="1"/>
        <s v="MIE2025010522911" u="1"/>
        <s v="MIE2024041218570" u="1"/>
        <s v="MIE2024081017787" u="1"/>
        <s v="MIE2024080817063" u="1"/>
        <s v="MIE2025110623361" u="1"/>
        <s v="MIE2025050522935" u="1"/>
        <s v="MIE2024191220019" u="1"/>
        <s v="MIE2025080522987" u="1"/>
        <s v="MIE2024041218556" u="1"/>
        <s v="MIE2025300422824" u="1"/>
        <s v="MIE2025050522936" u="1"/>
        <s v="MIE2024010816979" u="1"/>
        <s v="MIE2025090422201" u="1"/>
        <s v="MIE2025030120169" u="1"/>
        <s v="MIE2023020511208" u="1"/>
        <s v="MIE2025090623335" u="1"/>
        <s v="MIE2025190523109" u="1"/>
        <s v="MIE202224109225" u="1"/>
        <s v="MIE2025090522996" u="1"/>
        <s v="MIE2024260114155" u="1"/>
        <s v="MIE2025070623313" u="1"/>
        <s v="MIE2025070623314" u="1"/>
        <s v="MIE2025190221000" u="1"/>
        <s v="MIE2025190221001" u="1"/>
        <s v="MIE2025170623400" u="1"/>
        <s v="MIE2025020422052" u="1"/>
        <s v="MIE2025100220793" u="1"/>
        <s v="MIE2025250422720" u="1"/>
        <s v="MIE2025080422191" u="1"/>
        <s v="MIE2024220214480" u="1"/>
        <s v="MIE2024251118398" u="1"/>
        <s v="MIE2025240422688" u="1"/>
        <s v="MIE2025290422821" u="1"/>
        <s v="MIE2023050611528" u="1"/>
        <s v="MIE2025240422687" u="1"/>
        <s v="MIE2023211113483" u="1"/>
        <s v="MIE2025140523050" u="1"/>
        <s v="MIE2024200817207" u="1"/>
        <s v="MIE2023061213686" u="1"/>
        <s v="MIE2025190523126" u="1"/>
        <s v="MIE2025030422145" u="1"/>
        <s v="MIE2023101012871" u="1"/>
        <s v="MIE2025160623398" u="1"/>
        <s v="MIE2025140523049" u="1"/>
        <s v="MIE2025250321847" u="1"/>
        <s v="MIE2023131213779" u="1"/>
        <s v="MIE2025240623481" u="1"/>
        <s v="MIE2025280422784" u="1"/>
        <s v="MIE2024160817168" u="1"/>
        <s v="MIE2025210422563" u="1"/>
        <s v="MIE2023090812186" u="1"/>
        <s v="MIE2025160523108" u="1"/>
        <s v="MIE2024190917636" u="1"/>
        <s v="MIE2024021218526" u="1"/>
        <s v="MIE2024271118436" u="1"/>
        <s v="MIE2025230523189" u="1"/>
        <s v="MIE2024050113947" u="1"/>
        <s v="MIE2025280221145" u="1"/>
        <s v="MIE2024271220124" u="1"/>
        <s v="MIE2025300523239" u="1"/>
        <s v="MIE2025040220726" u="1"/>
        <s v="MIE202214108996" u="1"/>
        <s v="MIE2023120912540" u="1"/>
        <s v="MIE2024191220021" u="1"/>
        <s v="MIE202224119530" u="1"/>
        <s v="MIE2023171012966" u="1"/>
        <s v="MIE2025170321694" u="1"/>
        <s v="MIE2024260917690" u="1"/>
        <s v="MIE2025080120217" u="1"/>
        <s v="MIE2024300716931" u="1"/>
        <s v="MIE2023190912622" u="1"/>
        <s v="MIE2024190415134" u="1"/>
        <s v="MIE2025220422645" u="1"/>
        <s v="MIE2025080422192" u="1"/>
        <s v="MIE2025140523047" u="1"/>
        <s v="MIE2024191118274" u="1"/>
        <s v="MIE2025120523014" u="1"/>
        <s v="MIE2025030623273" u="1"/>
        <s v="MIE2025010421891" u="1"/>
        <s v="MIE2024101219072" u="1"/>
        <s v="MIE2025050522927" u="1"/>
        <s v="MIE2025140523057" u="1"/>
        <s v="MIE2024121219900" u="1"/>
        <s v="MIE2025130523018" u="1"/>
        <s v="MIE2025310523259" u="1"/>
        <s v="MIE2025210422564" u="1"/>
        <s v="MIE2024290415304" u="1"/>
        <s v="MIE2024300415328" u="1"/>
        <s v="MIE2025070422175" u="1"/>
        <s v="MIE2024220114109" u="1"/>
        <s v="MIE2025220422644" u="1"/>
        <s v="MIE2025050321270" u="1"/>
        <s v="MIE2025100220794" u="1"/>
        <s v="MIE2025170422559" u="1"/>
        <s v="MIE2023260912704" u="1"/>
        <s v="MIE2024181118250" u="1"/>
        <s v="MIE2025090522997" u="1"/>
        <s v="MIE2023060210230" u="1"/>
        <s v="MIE2025050522930" u="1"/>
        <s v="MIE2024261118426" u="1"/>
        <s v="MIE2024240716853" u="1"/>
        <s v="MIE2025130523031" u="1"/>
        <s v="MIE2025140523039" u="1"/>
        <s v="MIE2024061218608" u="1"/>
        <s v="MIE2025150523065" u="1"/>
        <s v="MIE2025240422686" u="1"/>
        <s v="MIE2025170422558" u="1"/>
        <s v="MIE2025190220999" u="1"/>
        <s v="MIE2025280422785" u="1"/>
        <s v="MIE2024161219953" u="1"/>
        <s v="MIE2025140523041" u="1"/>
        <s v="MIE2025010522914" u="1"/>
        <s v="MIE2024140616094" u="1"/>
        <s v="MIE2023230210398" u="1"/>
        <s v="MIE2025300120667" u="1"/>
        <s v="MIE2025100120239" u="1"/>
        <s v="MIE2024161219957" u="1"/>
        <s v="MIE2024290415307" u="1"/>
        <s v="MIE2024300415366" u="1"/>
        <s v="MIE2025300120676" u="1"/>
        <s v="MIE2023210411078" u="1"/>
        <s v="MIE2025140422280" u="1"/>
        <s v="MIE2025070422174" u="1"/>
        <s v="MIE2025300422910" u="1"/>
        <s v="MIE2024220214488" u="1"/>
        <s v="MIE2025140523056" u="1"/>
        <s v="MIE2024180415113" u="1"/>
        <s v="MIE2025270221089" u="1"/>
        <s v="MIE2025070321448" u="1"/>
        <s v="MIE2025270321863" u="1"/>
        <s v="MIE2025100220791" u="1"/>
        <s v="MIE2024281017966" u="1"/>
        <s v="MIE2024051218580" u="1"/>
        <s v="MIE2024080515547" u="1"/>
        <s v="MIE2024111219885" u="1"/>
        <s v="MIE2025070422167" u="1"/>
        <s v="MIE2025290422791" u="1"/>
        <s v="MIE2024131219940" u="1"/>
        <s v="MIE2023171012969" u="1"/>
        <s v="MIE202102072039" u="1"/>
        <s v="MIE2025030321157" u="1"/>
        <s v="MIE2024261220097" u="1"/>
        <s v="MIE2025180220977" u="1"/>
        <s v="MIE2025210221011" u="1"/>
        <s v="MIE2024180716716" u="1"/>
        <s v="MIE2024050113944" u="1"/>
        <s v="MIE2024220214487" u="1"/>
        <s v="MIE2025080422193" u="1"/>
        <s v="MIE2024120415026" u="1"/>
        <s v="MIE2025120321624" u="1"/>
        <s v="MIE2024051118041" u="1"/>
        <s v="MIE2024291118492" u="1"/>
        <s v="MIE2024200817215" u="1"/>
        <s v="MIE2023151213810" u="1"/>
        <s v="MIE2024020515370" u="1"/>
        <s v="MIE2025100321475" u="1"/>
        <s v="MIE2024251118411" u="1"/>
        <s v="MIE2025240221073" u="1"/>
        <s v="MIE2024081017761" u="1"/>
        <s v="MIE2025010421890" u="1"/>
        <s v="MIE2025140422281" u="1"/>
        <s v="MIE2024251118399" u="1"/>
        <s v="MIE2025140422284" u="1"/>
        <s v="MIE2025010421898" u="1"/>
        <s v="MIE2024021218525" u="1"/>
        <s v="MIE2025170120388" u="1"/>
        <s v="MIE2024010816971" u="1"/>
        <s v="MIE2023170812263" u="1"/>
        <s v="MIE2025270221090" u="1"/>
        <s v="MIE2025210422560" u="1"/>
        <s v="MIE2024260616247" u="1"/>
        <s v="MIE2024251118396" u="1"/>
        <s v="MIE2024151118234" u="1"/>
        <s v="MIE2025110422251" u="1"/>
        <s v="MIE2024120917589" u="1"/>
        <s v="MIE2024250616238" u="1"/>
        <s v="MIE2025140422283" u="1"/>
        <s v="MIE2024111017816" u="1"/>
        <s v="MIE2025070422170" u="1"/>
        <s v="MIE2025180321746" u="1"/>
        <s v="MIE2025100321476" u="1"/>
        <s v="MIE2024110716461" u="1"/>
        <s v="MIE2024250917676" u="1"/>
        <s v="MIE2024041218573" u="1"/>
        <s v="MIE2024101219119" u="1"/>
        <s v="MIE2024180415131" u="1"/>
        <s v="MIE2024140515730" u="1"/>
        <s v="MIE2025060220748" u="1"/>
        <s v="MIE2025080120203" u="1"/>
        <s v="MIE2025130220928" u="1"/>
        <s v="MIE2023080210267" u="1"/>
        <s v="MIE2025280221143" u="1"/>
        <s v="MIE2025250321840" u="1"/>
        <s v="MIE2024091017790" u="1"/>
        <s v="MIE2025100321473" u="1"/>
        <s v="MIE2025170321692" u="1"/>
        <s v="MIE2024130817119" u="1"/>
        <s v="MIE2024291118484" u="1"/>
        <s v="MIE2024281017955" u="1"/>
        <s v="MIE2024231220066" u="1"/>
        <s v="MIE2024151118242" u="1"/>
        <s v="MIE2024230515834" u="1"/>
        <s v="MIE2024050113945" u="1"/>
        <s v="MIE2025270221091" u="1"/>
        <s v="MIE2024111219882" u="1"/>
        <s v="MIE2024061218602" u="1"/>
        <s v="MIE2025120220898" u="1"/>
        <s v="MIE2025140220929" u="1"/>
        <s v="MIE2023020812118" u="1"/>
        <s v="MIE2024260415261" u="1"/>
        <s v="MIE2023160210340" u="1"/>
        <s v="MIE2025270221092" u="1"/>
        <s v="MIE2025250321845" u="1"/>
        <s v="MIE2024020917486" u="1"/>
        <s v="MIE2025250321836" u="1"/>
        <s v="MIE2024291118480" u="1"/>
        <s v="MIE202224119521" u="1"/>
        <s v="MIE2025240120584" u="1"/>
        <s v="MIE2023180711958" u="1"/>
        <s v="MIE2024281017954" u="1"/>
        <s v="MIE2025210120547" u="1"/>
        <s v="MIE2024021218517" u="1"/>
        <s v="MIE2025130120245" u="1"/>
        <s v="MIE2023240511396" u="1"/>
        <s v="MIE2024020816989" u="1"/>
        <s v="MIE2024181118252" u="1"/>
        <s v="MIE2024221017905" u="1"/>
        <s v="MIE2025040220732" u="1"/>
        <s v="MIE2023131012917" u="1"/>
        <s v="MIE2025240120581" u="1"/>
        <s v="MIE2024230716807" u="1"/>
        <s v="MIE2023160812262" u="1"/>
        <s v="MIE2024090716431" u="1"/>
        <s v="MIE2024101219127" u="1"/>
        <s v="MIE2024271118441" u="1"/>
        <s v="MIE2024141118224" u="1"/>
        <s v="MIE2023101012873" u="1"/>
        <s v="MIE2023180912618" u="1"/>
        <s v="MIE2024251118393" u="1"/>
        <s v="MIE2024160415087" u="1"/>
        <s v="MIE2025070220784" u="1"/>
        <s v="MIE2024270616252" u="1"/>
        <s v="MIE2024170917626" u="1"/>
        <s v="MIE2024301017983" u="1"/>
        <s v="MIE2024261118412" u="1"/>
        <s v="MIE2024261118425" u="1"/>
        <s v="MIE2024261220098" u="1"/>
        <s v="MIE2024171219987" u="1"/>
        <s v="MIE2024101219120" u="1"/>
        <s v="MIE2024050917516" u="1"/>
        <s v="MIE2023071113248" u="1"/>
        <s v="MIE2025080120205" u="1"/>
        <s v="MIE2024231017923" u="1"/>
        <s v="MIE2025300120677" u="1"/>
        <s v="MIE2023100812197" u="1"/>
        <s v="MIE2024211118331" u="1"/>
        <s v="MIE2024101218936" u="1"/>
        <s v="MIE2024221118340" u="1"/>
        <s v="MIE2024191220018" u="1"/>
        <s v="MIE2023131012919" u="1"/>
        <s v="MIE202209056565" u="1"/>
        <s v="MIE2024291118478" u="1"/>
        <s v="MIE2023270912727" u="1"/>
        <s v="MIE2024170415093" u="1"/>
        <s v="MIE2024221118348" u="1"/>
        <s v="MIE2025140120266" u="1"/>
        <s v="MIE2023130812233" u="1"/>
        <s v="MIE2023171113442" u="1"/>
        <s v="MIE2024101219090" u="1"/>
        <s v="MIE2024111219891" u="1"/>
        <s v="MIE2024041218574" u="1"/>
        <s v="MIE2025040220731" u="1"/>
        <s v="MIE2024101219136" u="1"/>
        <s v="MIE2024191017890" u="1"/>
        <s v="MIE2023071113239" u="1"/>
        <s v="MIE2025080120204" u="1"/>
        <s v="MIE2024311220148" u="1"/>
        <s v="MIE2024201220028" u="1"/>
        <s v="MIE2024271118440" u="1"/>
        <s v="MIE2024250917673" u="1"/>
        <s v="MIE2024231220064" u="1"/>
        <s v="MIE2024291118495" u="1"/>
        <s v="MIE2025080120218" u="1"/>
        <s v="MIE2025200120414" u="1"/>
        <s v="MIE2025080120207" u="1"/>
        <s v="MIE2024161017863" u="1"/>
        <s v="MIE2024141118226" u="1"/>
        <s v="MIE2024181118249" u="1"/>
        <s v="MIE2024101219093" u="1"/>
        <s v="MIE2023251013060" u="1"/>
        <s v="MIE2024101219101" u="1"/>
        <s v="MIE2024090716445" u="1"/>
        <s v="MIE2023171012951" u="1"/>
        <s v="MIE2024290817476" u="1"/>
        <s v="MIE2024080314627" u="1"/>
        <s v="MIE2024201220026" u="1"/>
        <s v="MIE2024060917519" u="1"/>
        <s v="MIE2024101017798" u="1"/>
        <s v="MIE2024291118483" u="1"/>
        <s v="MIE2024231220067" u="1"/>
        <s v="MIE2025170120386" u="1"/>
        <s v="MIE2024101219124" u="1"/>
        <s v="MIE2024221118349" u="1"/>
        <s v="MIE2024230917667" u="1"/>
        <s v="MIE202216129718" u="1"/>
        <s v="MIE2024291118488" u="1"/>
        <s v="MIE2024271118438" u="1"/>
        <s v="MIE2024221118341" u="1"/>
        <s v="MIE2024181220003" u="1"/>
        <s v="MIE2024161219955" u="1"/>
        <s v="MIE2024191220020" u="1"/>
        <s v="MIE2024151118231" u="1"/>
        <s v="MIE202216129706" u="1"/>
        <s v="MIE2024050214259" u="1"/>
        <s v="MIE2025170120387" u="1"/>
        <s v="MIE2024221017906" u="1"/>
        <s v="MIE2024131118195" u="1"/>
        <s v="MIE2024251017952" u="1"/>
        <s v="MIE2024160114031" u="1"/>
        <s v="MIE2024251118395" u="1"/>
        <s v="MIE2024171219984" u="1"/>
        <s v="MIE2024041218561" u="1"/>
        <s v="MIE2024181118254" u="1"/>
        <s v="MIE2024251118394" u="1"/>
        <s v="MIE2024291118491" u="1"/>
        <s v="MIE2024121219905" u="1"/>
        <s v="MIE2024120415031" u="1"/>
        <s v="MIE2024230716810" u="1"/>
        <s v="MIE2023131213780" u="1"/>
        <s v="MIE2024151118241" u="1"/>
        <s v="MIE2024050113942" u="1"/>
        <s v="MIE2025080120208" u="1"/>
        <s v="MIE2024111219890" u="1"/>
        <s v="MIE2024291118490" u="1"/>
        <s v="MIE2024131219938" u="1"/>
        <s v="MIE2024041218560" u="1"/>
        <s v="MIE2024261118428" u="1"/>
        <s v="MIE2024111219888" u="1"/>
        <s v="MIE2024261118413" u="1"/>
        <s v="MIE2024111219889" u="1"/>
        <s v="MIE2024261118427" u="1"/>
        <s v="MIE2024200817201" u="1"/>
        <s v="MIE2024270817453" u="1"/>
        <s v="MIE2024111017817" u="1"/>
        <s v="MIE2024041218559" u="1"/>
        <s v="MIE2024060917521" u="1"/>
        <s v="MIE2024060314604" u="1"/>
        <s v="MIE2024010314549" u="1"/>
        <s v="MIE2024041218571" u="1"/>
        <s v="MIE2024101219113" u="1"/>
        <s v="MIE2024101219097" u="1"/>
        <s v="MIE2024190616164" u="1"/>
        <s v="MIE2024291118493" u="1"/>
        <s v="MIE2024140314682" u="1"/>
        <s v="MIE2024271118439" u="1"/>
        <s v="MIE2024060314603" u="1"/>
        <s v="MIE202226109245" u="1"/>
        <s v="MIE2024271118437" u="1"/>
        <s v="MIE2024111219884" u="1"/>
        <s v="MIE2024131219939" u="1"/>
        <s v="MIE2024171219985" u="1"/>
        <s v="MIE2024181219992" u="1"/>
        <s v="MIE2024101219099" u="1"/>
        <s v="MIE2023061213687" u="1"/>
        <s v="MIE2024101219078" u="1"/>
        <s v="MIE2023081113270" u="1"/>
        <s v="MIE2024101218935" u="1"/>
        <s v="MIE2024300515929" u="1"/>
        <s v="MIE2024191220022" u="1"/>
        <s v="MIE2024061218600" u="1"/>
        <s v="MIE2023191013008" u="1"/>
        <s v="MIE2023041012796" u="1"/>
        <s v="MIE2024260214514" u="1"/>
        <s v="MIE2024241017946" u="1"/>
        <s v="MIE2024281017953" u="1"/>
        <s v="MIE2024170716542" u="1"/>
        <s v="MIE2023261213865" u="1"/>
        <s v="MIE2024291118479" u="1"/>
        <s v="MIE2024061218609" u="1"/>
        <s v="MIE2024101218931" u="1"/>
        <s v="MIE2024240716849" u="1"/>
        <s v="MIE2024041218557" u="1"/>
        <s v="MIE2024261118423" u="1"/>
        <s v="MIE2024041218576" u="1"/>
        <s v="MIE2024081017789" u="1"/>
        <s v="MIE2024101219106" u="1"/>
        <s v="MIE2024111017818" u="1"/>
        <s v="MIE2024061218607" u="1"/>
        <s v="MIE2024101218933" u="1"/>
        <s v="MIE2023090310538" u="1"/>
        <s v="MIE2024100414948" u="1"/>
        <s v="MIE2024151017844" u="1"/>
        <s v="MIE2024111219887" u="1"/>
        <s v="MIE2024021218520" u="1"/>
        <s v="MIE2024170917611" u="1"/>
        <s v="MIE2024151118238" u="1"/>
        <s v="MIE2024271118443" u="1"/>
        <s v="MIE2024260917688" u="1"/>
        <s v="MIE2024250616242" u="1"/>
        <s v="MIE2024180415120" u="1"/>
        <s v="MIE202303019876" u="1"/>
        <s v="MIE2023081113268" u="1"/>
        <s v="MIE2024030716321" u="1"/>
        <s v="MIE2024231017908" u="1"/>
        <s v="MIE2023031113205" u="1"/>
        <s v="MIE2024091118167" u="1"/>
        <s v="MIE2024151118237" u="1"/>
        <s v="MIE2024240716851" u="1"/>
        <s v="MIE2023041012793" u="1"/>
        <s v="MIE2024151118232" u="1"/>
        <s v="MIE2024250616240" u="1"/>
        <s v="MIE2024250616237" u="1"/>
        <s v="MIE2024041017732" u="1"/>
        <s v="MIE2023120912536" u="1"/>
        <s v="MIE2024311017998" u="1"/>
        <s v="MIE2023180411036" u="1"/>
        <s v="MIE2024200817195" u="1"/>
        <s v="MIE2024030716323" u="1"/>
        <s v="MIE2023110912532" u="1"/>
        <s v="MIE2023250912667" u="1"/>
        <s v="MIE2023261213863" u="1"/>
        <s v="MIE2024291017972" u="1"/>
        <s v="MIE2024031017724" u="1"/>
        <s v="MIE2024211017902" u="1"/>
        <s v="MIE2024240716812" u="1"/>
        <s v="MIE2024300415362" u="1"/>
        <s v="MIE2023061012813" u="1"/>
        <s v="MIE2024170616128" u="1"/>
        <s v="MIE2024200616171" u="1"/>
        <s v="MIE2024250616244" u="1"/>
        <s v="MIE2023040511219" u="1"/>
        <s v="MIE2024111017814" u="1"/>
        <s v="MIE2024051118043" u="1"/>
        <s v="MIE2024150716490" u="1"/>
        <s v="MIE2024081017762" u="1"/>
        <s v="MIE2024090716434" u="1"/>
        <s v="MIE2023121213765" u="1"/>
        <s v="MIE2023010210194" u="1"/>
        <s v="MIE2024090414938" u="1"/>
        <s v="MIE2024151017843" u="1"/>
        <s v="MIE2023040912450" u="1"/>
        <s v="MIE2024111017813" u="1"/>
        <s v="MIE2024031017730" u="1"/>
        <s v="MIE2024130817117" u="1"/>
        <s v="MIE2024090716441" u="1"/>
        <s v="MIE2024110616053" u="1"/>
        <s v="MIE202222129807" u="1"/>
        <s v="MIE202220129785" u="1"/>
        <s v="MIE2024050314581" u="1"/>
        <s v="MIE2024020816992" u="1"/>
        <s v="MIE2024300515931" u="1"/>
        <s v="MIE2023200912637" u="1"/>
        <s v="MIE2024161017862" u="1"/>
        <s v="MIE202219129775" u="1"/>
        <s v="MIE2024090716433" u="1"/>
        <s v="MIE2024230415229" u="1"/>
        <s v="MIE202211077600" u="1"/>
        <s v="MIE2024220314763" u="1"/>
        <s v="MIE2024160415079" u="1"/>
        <s v="MIE2023211113481" u="1"/>
        <s v="MIE2024130917596" u="1"/>
        <s v="MIE2024300415326" u="1"/>
        <s v="MIE2024140515736" u="1"/>
        <s v="MIE2024290515893" u="1"/>
        <s v="MIE2024250716879" u="1"/>
        <s v="MIE2024290114178" u="1"/>
        <s v="MIE2024170917612" u="1"/>
        <s v="MIE2024250616243" u="1"/>
        <s v="MIE2024220114102" u="1"/>
        <s v="MIE2024090515569" u="1"/>
        <s v="MIE2023230110088" u="1"/>
        <s v="MIE2023031012777" u="1"/>
        <s v="MIE2024050817014" u="1"/>
        <s v="MIE2024020816986" u="1"/>
        <s v="MIE2024050314578" u="1"/>
        <s v="MIE2024090716446" u="1"/>
        <s v="MIE2024240515843" u="1"/>
        <s v="MIE2024060515517" u="1"/>
        <s v="MIE2024200817213" u="1"/>
        <s v="MIE2024250716871" u="1"/>
        <s v="MIE2024180415126" u="1"/>
        <s v="MIE2023111213750" u="1"/>
        <s v="MIE2024060817024" u="1"/>
        <s v="MIE2024260214500" u="1"/>
        <s v="MIE202214129657" u="1"/>
        <s v="MIE2023111213746" u="1"/>
        <s v="MIE2024050314587" u="1"/>
        <s v="MIE2023061012812" u="1"/>
        <s v="MIE2024100515621" u="1"/>
        <s v="MIE2024140817133" u="1"/>
        <s v="MIE2023231013050" u="1"/>
        <s v="MIE2023011213621" u="1"/>
        <s v="MIE2024070314618" u="1"/>
        <s v="MIE2024070515538" u="1"/>
        <s v="MIE2024050314585" u="1"/>
        <s v="MIE2024080817062" u="1"/>
        <s v="MIE2024250716872" u="1"/>
        <s v="MIE2024230716809" u="1"/>
        <s v="MIE2024130214391" u="1"/>
        <s v="MIE2024180114059" u="1"/>
        <s v="MIE2024250716874" u="1"/>
        <s v="MIE2024120415034" u="1"/>
        <s v="MIE2023231013051" u="1"/>
        <s v="MIE2023140611617" u="1"/>
        <s v="MIE2024050615992" u="1"/>
        <s v="MIE2024090414937" u="1"/>
        <s v="MIE2023021113142" u="1"/>
        <s v="MIE2024080414931" u="1"/>
        <s v="MIE2024300415324" u="1"/>
        <s v="MIE2024170515780" u="1"/>
        <s v="MIE2023100812198" u="1"/>
        <s v="MIE2024260314802" u="1"/>
        <s v="MIE2024220415210" u="1"/>
        <s v="MIE2024160415080" u="1"/>
        <s v="MIE202211056586" u="1"/>
        <s v="MIE2024130817114" u="1"/>
        <s v="MIE2024150716494" u="1"/>
        <s v="MIE2024100515570" u="1"/>
        <s v="MIE2023020812115" u="1"/>
        <s v="MIE2024200817206" u="1"/>
        <s v="MIE2023191013005" u="1"/>
        <s v="MIE2024200817208" u="1"/>
        <s v="MIE2023100711851" u="1"/>
        <s v="MIE2024290114179" u="1"/>
        <s v="MIE202214108993" u="1"/>
        <s v="MIE2024040716352" u="1"/>
        <s v="MIE2024050615995" u="1"/>
        <s v="MIE2023171012967" u="1"/>
        <s v="MIE2024230515832" u="1"/>
        <s v="MIE2024180114061" u="1"/>
        <s v="MIE2024200817212" u="1"/>
        <s v="MIE202212077654" u="1"/>
        <s v="MIE2023120912537" u="1"/>
        <s v="MIE2024230716808" u="1"/>
        <s v="MIE202303019878" u="1"/>
        <s v="MIE2024080515549" u="1"/>
        <s v="MIE2023180912602" u="1"/>
        <s v="MIE2024230716804" u="1"/>
        <s v="MIE2024150716491" u="1"/>
        <s v="MIE2023040912436" u="1"/>
        <s v="MIE2024200817200" u="1"/>
        <s v="MIE2024130817116" u="1"/>
        <s v="MIE2024130817115" u="1"/>
        <s v="MIE2024060817025" u="1"/>
        <s v="MIE2024260716887" u="1"/>
        <s v="MIE2024190716718" u="1"/>
        <s v="MIE2024040716353" u="1"/>
        <s v="MIE202222098642" u="1"/>
        <s v="MIE2024220515823" u="1"/>
        <s v="MIE2024020515369" u="1"/>
        <s v="MIE2024260415262" u="1"/>
        <s v="MIE2024180415117" u="1"/>
        <s v="MIE2024070314617" u="1"/>
        <s v="MIE2023231113506" u="1"/>
        <s v="MIE2023151113399" u="1"/>
        <s v="MIE2023071113234" u="1"/>
        <s v="MIE2023041012795" u="1"/>
        <s v="MIE2023110511284" u="1"/>
        <s v="MIE2023250411118" u="1"/>
        <s v="MIE2023160310629" u="1"/>
        <s v="MIE2024170515760" u="1"/>
        <s v="MIE2023221113505" u="1"/>
        <s v="MIE202225119543" u="1"/>
        <s v="MIE2023011213617" u="1"/>
        <s v="MIE2023121012909" u="1"/>
        <s v="MIE2024190214439" u="1"/>
        <s v="MIE2024050113946" u="1"/>
        <s v="MIE2024230515835" u="1"/>
        <s v="MIE2024130817120" u="1"/>
        <s v="MIE2024300716929" u="1"/>
        <s v="MIE2023260511436" u="1"/>
        <s v="MIE2024250114137" u="1"/>
        <s v="MIE2024040716349" u="1"/>
        <s v="MIE2023050611530" u="1"/>
        <s v="MIE2024280616256" u="1"/>
        <s v="MIE2023071113242" u="1"/>
        <s v="MIE2024040615985" u="1"/>
        <s v="MIE2023110410951" u="1"/>
        <s v="MIE2024080314628" u="1"/>
        <s v="MIE2024090716430" u="1"/>
        <s v="MIE2024210314758" u="1"/>
        <s v="MIE2024250716877" u="1"/>
        <s v="MIE2024010816970" u="1"/>
        <s v="MIE202215067169" u="1"/>
        <s v="MIE2024130817118" u="1"/>
        <s v="MIE2024190616165" u="1"/>
        <s v="MIE2024290716919" u="1"/>
        <s v="MIE2024050314586" u="1"/>
        <s v="MIE2024210214478" u="1"/>
        <s v="MIE2024110414990" u="1"/>
        <s v="MIE2024220716771" u="1"/>
        <s v="MIE2024300515941" u="1"/>
        <s v="MIE202205015051" u="1"/>
        <s v="MIE2024220716745" u="1"/>
        <s v="MIE2024040615982" u="1"/>
        <s v="MIE2024220114105" u="1"/>
        <s v="MIE2024200817203" u="1"/>
        <s v="MIE2024090214320" u="1"/>
        <s v="MIE2023131213781" u="1"/>
        <s v="MIE2024300415363" u="1"/>
        <s v="MIE2024240515837" u="1"/>
        <s v="MIE2023250712037" u="1"/>
        <s v="MIE2024090716436" u="1"/>
        <s v="MIE2024060716385" u="1"/>
        <s v="MIE2024140616091" u="1"/>
        <s v="MIE2024050615993" u="1"/>
        <s v="MIE2024290415305" u="1"/>
        <s v="MIE2024060314608" u="1"/>
        <s v="MIE202311019959" u="1"/>
        <s v="MIE2024270515864" u="1"/>
        <s v="MIE2024140515733" u="1"/>
        <s v="MIE2024090515568" u="1"/>
        <s v="MIE2024160415076" u="1"/>
        <s v="MIE2024230114117" u="1"/>
        <s v="MIE2023180711953" u="1"/>
        <s v="MIE2023170110036" u="1"/>
        <s v="MIE202222088126" u="1"/>
        <s v="MIE2023311013108" u="1"/>
        <s v="MIE2024020515372" u="1"/>
        <s v="MIE2023310712092" u="1"/>
        <s v="MIE2024180716713" u="1"/>
        <s v="MIE2024060314605" u="1"/>
        <s v="MIE202102071990" u="1"/>
        <s v="MIE2023021012775" u="1"/>
        <s v="MIE2024220716746" u="1"/>
        <s v="MIE2024200817205" u="1"/>
        <s v="MIE2024050314579" u="1"/>
        <s v="MIE2023240310730" u="1"/>
        <s v="MIE2024160817166" u="1"/>
        <s v="MIE2023131012915" u="1"/>
        <s v="MIE2024090716439" u="1"/>
        <s v="MIE2024240114122" u="1"/>
        <s v="MIE2023011213610" u="1"/>
        <s v="MIE2023020310502" u="1"/>
        <s v="MIE2023091012863" u="1"/>
        <s v="MIE2023111213752" u="1"/>
        <s v="MIE2024170616134" u="1"/>
        <s v="MIE2024170616133" u="1"/>
        <s v="MIE2023060310516" u="1"/>
        <s v="MIE2023011213609" u="1"/>
        <s v="MIE2024160415088" u="1"/>
        <s v="MIE2024070515539" u="1"/>
        <s v="MIE2024070515537" u="1"/>
        <s v="MIE2023040912448" u="1"/>
        <s v="MIE2024300716930" u="1"/>
        <s v="MIE2024260616246" u="1"/>
        <s v="MIE2024100515622" u="1"/>
        <s v="MIE2024200616174" u="1"/>
        <s v="MIE2024090414933" u="1"/>
        <s v="MIE2023010310488" u="1"/>
        <s v="MIE2023071113243" u="1"/>
        <s v="MIE202102072596" u="1"/>
        <s v="MIE2024200515785" u="1"/>
        <s v="MIE2024180415112" u="1"/>
        <s v="MIE2024180415127" u="1"/>
        <s v="MIE2023280210481" u="1"/>
        <s v="MIE2023050611526" u="1"/>
        <s v="MIE2024300515940" u="1"/>
        <s v="MIE2024070314621" u="1"/>
        <s v="MIE202216129738" u="1"/>
        <s v="MIE202215067140" u="1"/>
        <s v="MIE202214109013" u="1"/>
        <s v="MIE202215067143" u="1"/>
        <s v="MIE2023050611527" u="1"/>
        <s v="MIE2024140616119" u="1"/>
        <s v="MIE2024030716320" u="1"/>
        <s v="MIE202129124788" u="1"/>
        <s v="MIE2024300415322" u="1"/>
        <s v="MIE2023130210316" u="1"/>
        <s v="MIE2024220314777" u="1"/>
        <s v="MIE2024290114180" u="1"/>
        <s v="MIE2024160114032" u="1"/>
        <s v="MIE2024230515833" u="1"/>
        <s v="MIE2024180314710" u="1"/>
        <s v="MIE2024170616136" u="1"/>
        <s v="MIE2023280310781" u="1"/>
        <s v="MIE2024210515821" u="1"/>
        <s v="MIE2023100511278" u="1"/>
        <s v="MIE2023091012855" u="1"/>
        <s v="MIE2024120415028" u="1"/>
        <s v="MIE2023181012974" u="1"/>
        <s v="MIE202209067092" u="1"/>
        <s v="MIE2023171012953" u="1"/>
        <s v="MIE202230088294" u="1"/>
        <s v="MIE2023080210264" u="1"/>
        <s v="MIE202207129608" u="1"/>
        <s v="MIE2023250411122" u="1"/>
        <s v="MIE2024040615984" u="1"/>
        <s v="MIE2023220210392" u="1"/>
        <s v="MIE2024140515735" u="1"/>
        <s v="MIE2024090716435" u="1"/>
        <s v="MIE2024250415257" u="1"/>
        <s v="MIE2024120415032" u="1"/>
        <s v="MIE2023290310787" u="1"/>
        <s v="MIE2023121012914" u="1"/>
        <s v="MIE2023280912730" u="1"/>
        <s v="MIE2023171113454" u="1"/>
        <s v="MIE2024210515822" u="1"/>
        <s v="MIE2023231013028" u="1"/>
        <s v="MIE2024150515743" u="1"/>
        <s v="MIE2024140515732" u="1"/>
        <s v="MIE2023091012859" u="1"/>
        <s v="MIE2023021113147" u="1"/>
        <s v="MIE2024160415089" u="1"/>
        <s v="MIE2024020214250" u="1"/>
        <s v="MIE2023011213618" u="1"/>
        <s v="MIE2024180616159" u="1"/>
        <s v="MIE2023050611543" u="1"/>
        <s v="MIE2024180415129" u="1"/>
        <s v="MIE2023041012801" u="1"/>
        <s v="MIE2024110414949" u="1"/>
        <s v="MIE2024220515830" u="1"/>
        <s v="MIE2024200515786" u="1"/>
        <s v="MIE2024030414879" u="1"/>
        <s v="MIE2023070912481" u="1"/>
        <s v="MIE202216129761" u="1"/>
        <s v="MIE202116093696" u="1"/>
        <s v="MIE2023210310672" u="1"/>
        <s v="MIE2024170616135" u="1"/>
        <s v="MIE2024180114060" u="1"/>
        <s v="MIE2024300515938" u="1"/>
        <s v="MIE2023170110029" u="1"/>
        <s v="MIE2024250415253" u="1"/>
        <s v="MIE2023290812391" u="1"/>
        <s v="MIE202221098597" u="1"/>
        <s v="MIE2024140616092" u="1"/>
        <s v="MIE2024290114192" u="1"/>
        <s v="MIE2023080812178" u="1"/>
        <s v="MIE2023280912728" u="1"/>
        <s v="MIE2024200616173" u="1"/>
        <s v="MIE2024050314584" u="1"/>
        <s v="MIE2023200912636" u="1"/>
        <s v="MIE2023010310487" u="1"/>
        <s v="MIE2024240515838" u="1"/>
        <s v="MIE2024170616129" u="1"/>
        <s v="MIE2023050611537" u="1"/>
        <s v="MIE2023031012786" u="1"/>
        <s v="MIE202302019853" u="1"/>
        <s v="MIE2024140314673" u="1"/>
        <s v="MIE202222129810" u="1"/>
        <s v="MIE2024160114038" u="1"/>
        <s v="MIE2023170411014" u="1"/>
        <s v="MIE2024180314713" u="1"/>
        <s v="MIE2024110414951" u="1"/>
        <s v="MIE2024200314752" u="1"/>
        <s v="MIE2024160114035" u="1"/>
        <s v="MIE2024190415135" u="1"/>
        <s v="MIE2024060615997" u="1"/>
        <s v="MIE2023040511218" u="1"/>
        <s v="MIE2024170415096" u="1"/>
        <s v="MIE2023031012778" u="1"/>
        <s v="MIE2024120113990" u="1"/>
        <s v="MIE2023181213831" u="1"/>
        <s v="MIE2023201213848" u="1"/>
        <s v="MIE2023010611505" u="1"/>
        <s v="MIE2024170415094" u="1"/>
        <s v="MIE2024200314751" u="1"/>
        <s v="MIE2024080214316" u="1"/>
        <s v="MIE2024220314764" u="1"/>
        <s v="MIE2024170415099" u="1"/>
        <s v="MIE2023210310677" u="1"/>
        <s v="MIE2024160214436" u="1"/>
        <s v="MIE2024090414939" u="1"/>
        <s v="MIE2024300415360" u="1"/>
        <s v="MIE2023250912666" u="1"/>
        <s v="MIE2024170515761" u="1"/>
        <s v="MIE2024080515548" u="1"/>
        <s v="MIE2024050214257" u="1"/>
        <s v="MIE2024160415074" u="1"/>
        <s v="MIE2024180314712" u="1"/>
        <s v="MIE2024170415102" u="1"/>
        <s v="MIE2023011213608" u="1"/>
        <s v="MIE2023061213701" u="1"/>
        <s v="MIE2024070314619" u="1"/>
        <s v="MIE2024240515840" u="1"/>
        <s v="MIE2023011213615" u="1"/>
        <s v="MIE202216129762" u="1"/>
        <s v="MIE2024180415116" u="1"/>
        <s v="MIE2024110314652" u="1"/>
        <s v="MIE2024160415078" u="1"/>
        <s v="MIE2024280214536" u="1"/>
        <s v="MIE2024130214395" u="1"/>
        <s v="MIE2023171113453" u="1"/>
        <s v="MIE2024230114121" u="1"/>
        <s v="MIE2024180415119" u="1"/>
        <s v="MIE2023110511283" u="1"/>
        <s v="MIE2023170110024" u="1"/>
        <s v="MIE2024050113943" u="1"/>
        <s v="MIE2023031012790" u="1"/>
        <s v="MIE2024170415101" u="1"/>
        <s v="MIE2023080210277" u="1"/>
        <s v="MIE2024070515540" u="1"/>
        <s v="MIE2024120415029" u="1"/>
        <s v="MIE2023211113503" u="1"/>
        <s v="MIE2024020515373" u="1"/>
        <s v="MIE2024200314736" u="1"/>
        <s v="MIE2023311013111" u="1"/>
        <s v="MIE2023171012964" u="1"/>
        <s v="MIE2023051012811" u="1"/>
        <s v="MIE2024160415075" u="1"/>
        <s v="MIE2023091012861" u="1"/>
        <s v="MIE2023200611656" u="1"/>
        <s v="MIE202215067224" u="1"/>
        <s v="MIE2023280812385" u="1"/>
        <s v="MIE2023140310611" u="1"/>
        <s v="MIE2024160415086" u="1"/>
        <s v="MIE2024180114072" u="1"/>
        <s v="MIE2023061213685" u="1"/>
        <s v="MIE2024260415264" u="1"/>
        <s v="MIE2023240712009" u="1"/>
        <s v="MIE2023100711849" u="1"/>
        <s v="MIE2024050214260" u="1"/>
        <s v="MIE2023260611721" u="1"/>
        <s v="MIE2024190415136" u="1"/>
        <s v="MIE2024080414927" u="1"/>
        <s v="MIE2024180415115" u="1"/>
        <s v="MIE2024180415121" u="1"/>
        <s v="MIE2023180511343" u="1"/>
        <s v="MIE2024180314711" u="1"/>
        <s v="MIE2024200415194" u="1"/>
        <s v="MIE202205015031" u="1"/>
        <s v="MIE2024230415212" u="1"/>
        <s v="MIE2024120415027" u="1"/>
        <s v="MIE2023270912726" u="1"/>
        <s v="MIE202214109042" u="1"/>
        <s v="MIE2023270210462" u="1"/>
        <s v="MIE2024120113995" u="1"/>
        <s v="MIE2024260415260" u="1"/>
        <s v="MIE2023060611551" u="1"/>
        <s v="MIE2024160415073" u="1"/>
        <s v="MIE2023071113244" u="1"/>
        <s v="MIE2023050711828" u="1"/>
        <s v="MIE2023021012747" u="1"/>
        <s v="MIE2024130214394" u="1"/>
        <s v="MIE2024220114103" u="1"/>
        <s v="MIE2023171012968" u="1"/>
        <s v="MIE2023120511296" u="1"/>
        <s v="MIE2024090414934" u="1"/>
        <s v="MIE202215067195" u="1"/>
        <s v="MIE2024220314774" u="1"/>
        <s v="MIE202216129727" u="1"/>
        <s v="MIE2023211113496" u="1"/>
        <s v="MIE2023211113491" u="1"/>
        <s v="MIE2023261013074" u="1"/>
        <s v="MIE2024260214496" u="1"/>
        <s v="MIE2023100812202" u="1"/>
        <s v="MIE2024180415118" u="1"/>
        <s v="MIE2023111213751" u="1"/>
        <s v="MIE2023140812245" u="1"/>
        <s v="MIE2023310310876" u="1"/>
        <s v="MIE2023240812362" u="1"/>
        <s v="MIE2023281113574" u="1"/>
        <s v="MIE2023181012972" u="1"/>
        <s v="MIE2024110414950" u="1"/>
        <s v="MIE2023210310676" u="1"/>
        <s v="MIE2023031012785" u="1"/>
        <s v="MIE2023031113148" u="1"/>
        <s v="MIE2024050414912" u="1"/>
        <s v="MIE2024260214512" u="1"/>
        <s v="MIE2023130611596" u="1"/>
        <s v="MIE2024020214247" u="1"/>
        <s v="MIE202128124756" u="1"/>
        <s v="MIE2023061213684" u="1"/>
        <s v="MIE2023160210339" u="1"/>
        <s v="MIE2024280214537" u="1"/>
        <s v="MIE2023050912459" u="1"/>
        <s v="MIE2023011213607" u="1"/>
        <s v="MIE2024220114107" u="1"/>
        <s v="MIE2024090414940" u="1"/>
        <s v="MIE2024050113935" u="1"/>
        <s v="MIE2023230110115" u="1"/>
        <s v="MIE2023080210274" u="1"/>
        <s v="MIE202216129733" u="1"/>
        <s v="MIE2024140314674" u="1"/>
        <s v="MIE2024260214515" u="1"/>
        <s v="MIE2023250411117" u="1"/>
        <s v="MIE2023240511394" u="1"/>
        <s v="MIE2023230812357" u="1"/>
        <s v="MIE2023041213641" u="1"/>
        <s v="MIE2024100414947" u="1"/>
        <s v="MIE2024050314582" u="1"/>
        <s v="MIE2024050113941" u="1"/>
        <s v="MIE2023281113576" u="1"/>
        <s v="MIE202231057021" u="1"/>
        <s v="MIE2024060314607" u="1"/>
        <s v="MIE2024180314719" u="1"/>
        <s v="MIE2024260214513" u="1"/>
        <s v="MIE2023130410984" u="1"/>
        <s v="MIE2023131213788" u="1"/>
        <s v="MIE2023240110120" u="1"/>
        <s v="MIE202122124573" u="1"/>
        <s v="MIE2023151213811" u="1"/>
        <s v="MIE2023171113446" u="1"/>
        <s v="MIE2024180314709" u="1"/>
        <s v="MIE2023060210231" u="1"/>
        <s v="MIE2024220114104" u="1"/>
        <s v="MIE2023040812135" u="1"/>
        <s v="MIE2024220114108" u="1"/>
        <s v="MIE2023121012911" u="1"/>
        <s v="MIE2024180314716" u="1"/>
        <s v="MIE2023211113500" u="1"/>
        <s v="MIE202216129690" u="1"/>
        <s v="MIE2023240110126" u="1"/>
        <s v="MIE2024060314606" u="1"/>
        <s v="MIE2024190214459" u="1"/>
        <s v="MIE2024070314622" u="1"/>
        <s v="MIE2023080210283" u="1"/>
        <s v="MIE2024270114172" u="1"/>
        <s v="MIE2024180314708" u="1"/>
        <s v="MIE2024050314588" u="1"/>
        <s v="MIE2023111213749" u="1"/>
        <s v="MIE2023290812393" u="1"/>
        <s v="MIE2023131213786" u="1"/>
        <s v="MIE202205098401" u="1"/>
        <s v="MIE2024050314580" u="1"/>
        <s v="MIE2023220210388" u="1"/>
        <s v="MIE2024230114118" u="1"/>
        <s v="MIE2023310812422" u="1"/>
        <s v="MIE2024200214465" u="1"/>
        <s v="MIE2023131213782" u="1"/>
        <s v="MIE2023180912600" u="1"/>
        <s v="MIE2024160114037" u="1"/>
        <s v="MIE2024260214497" u="1"/>
        <s v="MIE2023071213715" u="1"/>
        <s v="MIE2024090214355" u="1"/>
        <s v="MIE2023241013055" u="1"/>
        <s v="MIE202114093672" u="1"/>
        <s v="MIE2023090511247" u="1"/>
        <s v="MIE2023200611657" u="1"/>
        <s v="MIE2024120113992" u="1"/>
        <s v="MIE2023261213866" u="1"/>
        <s v="MIE202214108982" u="1"/>
        <s v="MIE2024180114058" u="1"/>
        <s v="MIE2023030410902" u="1"/>
        <s v="MIE2023010611506" u="1"/>
        <s v="MIE2023180912619" u="1"/>
        <s v="MIE2023180912616" u="1"/>
        <s v="MIE202303019873" u="1"/>
        <s v="MIE202207129615" u="1"/>
        <s v="MIE2023230110092" u="1"/>
        <s v="MIE2023091012862" u="1"/>
        <s v="MIE2023231013027" u="1"/>
        <s v="MIE2023280110153" u="1"/>
      </sharedItems>
    </cacheField>
    <cacheField name="Nombre de usuario (Owning User) (Usuario)" numFmtId="0">
      <sharedItems/>
    </cacheField>
    <cacheField name="TTMinutes" numFmtId="0">
      <sharedItems containsSemiMixedTypes="0" containsString="0" containsNumber="1" containsInteger="1" minValue="0" maxValue="45120" count="136">
        <n v="540"/>
        <n v="60"/>
        <n v="480"/>
        <n v="300"/>
        <n v="1410"/>
        <n v="90"/>
        <n v="240"/>
        <n v="180"/>
        <n v="120"/>
        <n v="270"/>
        <n v="1380"/>
        <n v="510"/>
        <n v="570"/>
        <n v="360"/>
        <n v="210"/>
        <n v="330"/>
        <n v="1230"/>
        <n v="720"/>
        <n v="30"/>
        <n v="420"/>
        <n v="600"/>
        <n v="660"/>
        <n v="0"/>
        <n v="900"/>
        <n v="150"/>
        <n v="1350"/>
        <n v="1320"/>
        <n v="780"/>
        <n v="13020"/>
        <n v="1080"/>
        <n v="3780"/>
        <n v="1020"/>
        <n v="630"/>
        <n v="1140"/>
        <n v="840"/>
        <n v="41160" u="1"/>
        <n v="2520" u="1"/>
        <n v="6720" u="1"/>
        <n v="2100" u="1"/>
        <n v="1260" u="1"/>
        <n v="450" u="1"/>
        <n v="390" u="1"/>
        <n v="1050" u="1"/>
        <n v="7140" u="1"/>
        <n v="960" u="1"/>
        <n v="2940" u="1"/>
        <n v="930" u="1"/>
        <n v="7560" u="1"/>
        <n v="5880" u="1"/>
        <n v="4200" u="1"/>
        <n v="5040" u="1"/>
        <n v="3660" u="1"/>
        <n v="3360" u="1"/>
        <n v="12600" u="1"/>
        <n v="8400" u="1"/>
        <n v="3900" u="1"/>
        <n v="5280" u="1"/>
        <n v="1680" u="1"/>
        <n v="9120" u="1"/>
        <n v="8100" u="1"/>
        <n v="2820" u="1"/>
        <n v="1200" u="1"/>
        <n v="4800" u="1"/>
        <n v="6240" u="1"/>
        <n v="4620" u="1"/>
        <n v="3840" u="1"/>
        <n v="10080" u="1"/>
        <n v="1170" u="1"/>
        <n v="2640" u="1"/>
        <n v="690" u="1"/>
        <n v="8160" u="1"/>
        <n v="1440" u="1"/>
        <n v="1920" u="1"/>
        <n v="3300" u="1"/>
        <n v="2400" u="1"/>
        <n v="8640" u="1"/>
        <n v="870" u="1"/>
        <n v="2880" u="1"/>
        <n v="7200" u="1"/>
        <n v="5220" u="1"/>
        <n v="7680" u="1"/>
        <n v="5760" u="1"/>
        <n v="4320" u="1"/>
        <n v="750" u="1"/>
        <n v="4380" u="1"/>
        <n v="9600" u="1"/>
        <n v="8580" u="1"/>
        <n v="1620" u="1"/>
        <n v="4740" u="1"/>
        <n v="14400" u="1"/>
        <n v="10020" u="1"/>
        <n v="5520" u="1"/>
        <n v="5400" u="1"/>
        <n v="11040" u="1"/>
        <n v="2280" u="1"/>
        <n v="14880" u="1"/>
        <n v="12480" u="1"/>
        <n v="12960" u="1"/>
        <n v="6360" u="1"/>
        <n v="13980" u="1"/>
        <n v="13920" u="1"/>
        <n v="810" u="1"/>
        <n v="7260" u="1"/>
        <n v="13440" u="1"/>
        <n v="1110" u="1"/>
        <n v="990" u="1"/>
        <n v="3870" u="1"/>
        <n v="8190" u="1"/>
        <n v="1290" u="1"/>
        <n v="6690" u="1"/>
        <n v="9630" u="1"/>
        <n v="6960" u="1"/>
        <n v="8220" u="1"/>
        <n v="9720" u="1"/>
        <n v="8940" u="1"/>
        <n v="2910" u="1"/>
        <n v="25920" u="1"/>
        <n v="1950" u="1"/>
        <n v="7440" u="1"/>
        <n v="8820" u="1"/>
        <n v="7710" u="1"/>
        <n v="1860" u="1"/>
        <n v="45120" u="1"/>
        <n v="5340" u="1"/>
        <n v="2850" u="1"/>
        <n v="3180" u="1"/>
        <n v="7320" u="1"/>
        <n v="3480" u="1"/>
        <n v="7230" u="1"/>
        <n v="2220" u="1"/>
        <n v="2460" u="1"/>
        <n v="10560" u="1"/>
        <n v="13080" u="1"/>
        <n v="7740" u="1"/>
        <n v="3000" u="1"/>
        <n v="11520" u="1"/>
      </sharedItems>
    </cacheField>
    <cacheField name="MinutesLeave" numFmtId="0">
      <sharedItems containsSemiMixedTypes="0" containsString="0" containsNumber="1" containsInteger="1" minValue="0" maxValue="540" count="19">
        <n v="540"/>
        <n v="60"/>
        <n v="480"/>
        <n v="300"/>
        <n v="90"/>
        <n v="240"/>
        <n v="180"/>
        <n v="120"/>
        <n v="270"/>
        <n v="510"/>
        <n v="360"/>
        <n v="210"/>
        <n v="330"/>
        <n v="30"/>
        <n v="420"/>
        <n v="0"/>
        <n v="150"/>
        <n v="450" u="1"/>
        <n v="390" u="1"/>
      </sharedItems>
    </cacheField>
    <cacheField name="English Name" numFmtId="0">
      <sharedItems containsBlank="1" count="2456">
        <s v="ABRIL AMADOR DEYVID STEVEN"/>
        <s v="ACEVEDO ACEVEDO DIEGO YOHAN"/>
        <s v="ACEVEDO CRUZ ANDRES FELIPE"/>
        <s v="ACOSTA RAMIREZ KARINA PAOLA"/>
        <s v="ACOSTA RUIZ CRISTIAN FERNANDO"/>
        <s v="ACOSTA TORRES ROSA HERMINDA"/>
        <s v="AFANADOR TAFUR DANA MARCELA"/>
        <s v="AGRADO BUENO CARLOS DAVID"/>
        <s v="AGUDELO GAVIRIA LUISA FERNANDA"/>
        <s v="AGUDELO QUIÑONEZ WILSON"/>
        <s v="AGUDELO VIVEROS LINA MARCELA"/>
        <s v="AGUILAR DELGADO LUIS CARLOS"/>
        <s v="AGUILERA NATALIA"/>
        <s v="AGUIRRE ALVAREZ MAYRA ALEJANDRA"/>
        <s v="AGUIRRE OROZCO CAMILA ANDREA"/>
        <s v="AHUMADO ESPAÑA YULIS MARÍA"/>
        <s v="ALEMAN MESTRA NICOLAS ANDRES"/>
        <s v="ALEMAN MONTIEL KAREN LISSETTE"/>
        <s v="ALFEREZ RIAÑO JIMMY LEONARDO"/>
        <s v="ALMANZA RUEDA FABIAN HORACIO"/>
        <s v="ALMANZA TAMARA MARIA MADELEINE"/>
        <s v="ALVAREZ DANIEL MAURICIO"/>
        <s v="ALVAREZ GIRALDO  JHON DARIO"/>
        <s v="AMEZQUITA PINEDA EDUARDO"/>
        <s v="AMOR PADILLA VERONICA PAOLA"/>
        <s v="ANGEL NORMAN EDUARDO"/>
        <s v="AÑEZ HERRERA DAYAN WILLERMA"/>
        <s v="ARBELAEZ VILLA LAURA LIZETH"/>
        <s v="ARBELAEZ VILLA LUIS ESTEBAN"/>
        <s v="ARCHILA GUERRERO DEICY CAROLINA"/>
        <s v="ARDILA ACEVEDO NANCY DAYANNE"/>
        <s v="ARDILA CAMELO JULIETH VIVIANA"/>
        <s v="ARENAS GUISAO JUAN DANIEL"/>
        <s v="ARIAS CUESTA JUAN DIEGO"/>
        <s v="ARIAS ESTRADA PAULA ALEXANDRA"/>
        <s v="ARIAS GAMBOA ELENA PATRICIA"/>
        <s v="ARIAS SIERRA JOSE LUIS"/>
        <s v="AROCA LASSO LINA MARCELA"/>
        <s v="ARRIETA LUNA SEBASTIAN ANDRÈS"/>
        <s v="ASCENCIO CERON JEAN CARLOS"/>
        <s v="ATARA TORRES JOHAN CAMILO"/>
        <s v="AVILA DIEGO ANDRES"/>
        <s v="AVILA MARTINEZ SAMUEL JOSE"/>
        <s v="AYALA CUNCANCHUM EDISON"/>
        <s v="AYALA FLORIDO ANDREA ALEJANDRA"/>
        <s v="BAEZ RODRIGUEZ ALBERTO JOSE"/>
        <s v="BALLEN ORDOÑEZ LADY JOHANNA"/>
        <s v="BARBOSA MOLINA WILLIAM JOSE"/>
        <s v="BARBOSA OSCAR HERNAN"/>
        <s v="BARCO SANJUAN ROSANA"/>
        <s v="BARRAZA MELENDEZ HANDRY RAFAEL"/>
        <s v="BARRERA TIBATA SHEILA MARCELA"/>
        <s v="BARRETO JIMENEZ LAURA GABRIELA"/>
        <s v="BARRETO RODRIGUEZ CARLOS DENNY"/>
        <s v="BARRIGA DEISY MILENA"/>
        <s v="BARRIOS MACIA ALVARO JAVIER"/>
        <s v="BARROS CARDENAS JHON JOSUE"/>
        <s v="BATALLA MURILLO AIDA TULIA"/>
        <s v="BAUTISTA JHAN CARLOS"/>
        <s v="BAUTISTA SALAZAR KARYN ANDREY"/>
        <s v="BECERRA GERARDINO ELIZABETH"/>
        <s v="BELTRAN RUEDA ANDRES FELIPE"/>
        <s v="BERMUDEZ PEDROZO SLENDY CATALINA"/>
        <s v="BERNAL NUMPAQUE DIDIER CAMILO"/>
        <s v="BERNAL NUÑEZ WILMAR ORLANDO"/>
        <s v="BERNAL RODRIGUEZ MARIA ALEJANDRA"/>
        <s v="BERNATE HERNADEZ MIGUEL ANGEL"/>
        <s v="BLANCO LOPEZ DAYANA ALEXANDRA"/>
        <s v="BLANDON CEBALLOS JULIAN ALEXANDER"/>
        <s v="BOCANEGRA RODRIGUEZ ANGEL ANDRES"/>
        <s v="BOHORQUEZ CUELLAR JULIO CESAR"/>
        <s v="BONILLA TOLOZA KENYS YOHANA"/>
        <s v="BORRAS BAUTISTA JOSÉ ARMANDO"/>
        <s v="BOTERO GALLON JORGE FERNANDO"/>
        <s v="BOTERO OCAMPO MARY ROSANA"/>
        <s v="BOTINA CARVAJAL ANDRES FELIPE"/>
        <s v="BRAVO MURILLO YURI MARCELA"/>
        <s v="BRAVO RUANO NICK ROGER"/>
        <s v="BUELVAS MIRANDA ANDREA GABRIELA"/>
        <s v="BUELVAS RIOS CARLOS DANIEL"/>
        <s v="CABANA CRESPO MARIAN MISHELLY"/>
        <s v="CAICEDO ASPRILLA SANDRA ZULENNY"/>
        <s v="CALDERON QUINCHIA MARIBEL"/>
        <s v="CALDERON TANIA MARCELA"/>
        <s v="CAMACHO ACUÑA ERIKA JOHANA"/>
        <s v="CAMACHO NAVARRO FRANK"/>
        <s v="CAMACHO RAMIREZ MICHAEL FERNEY"/>
        <s v="CAMARGO TORRES AUDREA PATRICIA"/>
        <s v="CAMPIÑO CERQUERA GERALDINE"/>
        <s v="CANTILLO PEREZ VANESSA PAOLA"/>
        <s v="CANTOR MORALES JUAN DAVID"/>
        <s v="CARDENAS DANIELA"/>
        <s v="CARDONA ARICAPA SALOME"/>
        <s v="CARDONA BARÓN JENCY GERALDINE"/>
        <s v="CARDONA JIMENEZ LUISA FERNANDA"/>
        <s v="CARDONA MORENO VALENTINA"/>
        <s v="CARDONA YOHANA JASBLEIDY"/>
        <s v="CARINA CASTRO SAUCEDO"/>
        <s v="CARMONA ALTAMIRANDA KEILA MARGARITA"/>
        <s v="CARMONA CLAVIJO SEBASTIAN"/>
        <s v="CARRILLO ACOSTA SEYLEN ALEJANDRA"/>
        <s v="CARRILLO GOMEZ STEFANYA"/>
        <s v="CARRILLO GUALDRON SINDY NAIRUBY"/>
        <s v="CARVAJAL SANABRIA JENNY CATERINE"/>
        <s v="CASTAÑEDA MIGUEL ANGEL"/>
        <s v="CASTAÑO CAVIEDES YESSICA"/>
        <s v="CASTAÑO MESA MARIA ISABEL"/>
        <s v="CASTELLANOS RINCON JANER EDISON"/>
        <s v="CASTIBLANCO CASTIBLANCO ADAD SAMETH"/>
        <s v="CASTILLO ARBOLEDA KAREN ISABEL"/>
        <s v="CASTILLO LOPEZ ANYI KATHERINE"/>
        <s v="CASTRILLON VALENCIA JESSICA JANETH"/>
        <s v="CASTRO MONTAÑEZ GIOVANY ALEXIS"/>
        <s v="CESPEDES QUITORA ANGIE KARINA"/>
        <s v="CHACON HERNANDEZ SEBASTIAN"/>
        <s v="CHALIAL JOJOA KATHERINE ALEXANDRA"/>
        <s v="CHAVEZ CAMPO JUAN SEBASTIAN"/>
        <s v="CHICUE LAVERDE KAROL JULIETH"/>
        <s v="CIENFUEGOS RODRIGUEZ JOHANNA NINI"/>
        <s v="CIFUENTES FORERO KEIDY VIVIANA"/>
        <s v="COLMENAREZ ALVAREZ JHONNAILYS PASTORA"/>
        <s v="COPETE GOMEZ LEIDY MARCELA"/>
        <s v="CORAL SUAREZ LUIS JAIRO"/>
        <s v="CORDERO CEBALLO VANESA LIS"/>
        <s v="CORDOBA SERGIO ALEXANDER"/>
        <s v="CORREA COPETE MARLON FERNEY"/>
        <s v="CORREA HERNANDEZ TANIA MILENA"/>
        <s v="CORREDOR HERNANDEZ ANDRES FELIPE"/>
        <s v="CORTES BRICEÑO SEBASTIAN"/>
        <s v="CORTES GUZMAN YEISON ESNEIDER"/>
        <s v="CUBILLOS SOSSA ESTEBAN CAMILO"/>
        <s v="CUERVO SEPULVEDA JUAN DAVID"/>
        <s v="DE LA CRUZ MADERA JOSE JAVIER"/>
        <s v="DE LA ROSA ALBERTO MARIO"/>
        <s v="DEL VALLE URRETA MARQUEZ ELIENITZA"/>
        <s v="DEVIA ALVARADO LUCIA"/>
        <s v="DIAZ ACOSTA JEYSON DAVID"/>
        <s v="DIAZ CORTINEZ OSLER"/>
        <s v="DIAZ MOLINA TATIANA MILENA"/>
        <s v="DIAZ PAREDES EUCARIS"/>
        <s v="DIAZ PULIDO NATALIA"/>
        <s v="DIAZ SALCEDO BRAYAN STEVEN"/>
        <s v="DIAZ VILORIA ALEJANDRA"/>
        <s v="DOMINGUEZ PALENCIA MARIA TERESA"/>
        <s v="DONADO BEDOYA JOSE DAVID"/>
        <s v="DUQUE GIRALDO JESUS DAVID"/>
        <s v="DUQUE RODRIGUEZ CHRISTIAN STEVEN"/>
        <s v="DURAN MORALES OMAIRA DEL CARMEN"/>
        <s v="ECHAVARRIA SEPULVERA BRENDA KARINA"/>
        <s v="ECHEVERRI SANCHEZ YEISON"/>
        <s v="ENRIQUEZ BEATRIZ ELENA"/>
        <s v="ENRIQUEZ MENESES MARIA ALEJANDRA"/>
        <s v="ENSUNCHO HERNANDEZ YENNIFER PATRICIA"/>
        <s v="ERAZO QUIÑONEZ LINA TATIANA"/>
        <s v="ESCOBAR BASTO MAICOL STIVEN"/>
        <s v="ESCOBAR CUBURUCO EDITH"/>
        <s v="ESCOBAR GIL ERNESTO JAVIER"/>
        <s v="ESCOBAR GIL JUAN CAMILO"/>
        <s v="ESCOBAR ZAPATA DIANA MARCELA"/>
        <s v="ESPARTA DIAZ JUAN SEBASTIAN"/>
        <s v="ESPITIA VILLERA ANDREINA BEATRIZ"/>
        <s v="ESTUPIÑAN BUENO FABIAN EDUARDO"/>
        <s v="FAJARDO AVELLA KAREN GISELLE"/>
        <s v="FAJARDO CESPEDES YELIMAR ANDREINA"/>
        <s v="FANDIÑO BENAVIDES INGRID PAOLA"/>
        <s v="FERNANDO APARICIO JONATHAN ARLEY"/>
        <s v="FLOREZ ANTES MARIA ELVIA"/>
        <s v="FLOREZ REYES ELIX JOHANI"/>
        <s v="FLOREZ RODRIGUEZ JONHATAN"/>
        <s v="FORERO CARLOS EDUARDO"/>
        <s v="FORERO CESPEDES JAN CARLO"/>
        <s v="FORERO JULIAN DAVID"/>
        <s v="FRANCO HERRERA KEVIN STIVEN"/>
        <s v="GACHA ANTONIO JORGE ENRIQUE"/>
        <s v="GAITAN IBARRA YEINER CAMILO"/>
        <s v="GALEANO JARAMILLO KATHERINE"/>
        <s v="GALLARDO BORGES YULIZA MARGARITA"/>
        <s v="GALVAN CUESTA MARIA HELENA"/>
        <s v="GALVAN MEZA HERNAN DARIO"/>
        <s v="GARAY PEÑA LEIDY YURANI"/>
        <s v="GARCES AYALA MAOLIS"/>
        <s v="GARCES VASQUEZ FROILAN ANTONIO"/>
        <s v="GARCIA ARIAS CLAUDIA MAGALY"/>
        <s v="GARCIA BEDOYA LAURA VANESA"/>
        <s v="GARCIA BUITRIAGO DAIRON ARGEMINO"/>
        <s v="GARCIA CASTILLO ANDRES ALBERTO"/>
        <s v="GARCIA HOYOS KAREN"/>
        <s v="GARCÍA MEJÍA JEISSON DARLEY"/>
        <s v="GARCIA ROMERO CRISTIAN CAMILO"/>
        <s v="GARCIA VALENCIA JACOBO"/>
        <s v="GARCIA VARGAS TATIANA ANDREA"/>
        <s v="GARZON CARDONA NATALIA"/>
        <s v="GARZON FRANCO CRISTIAN ESNEIDER"/>
        <s v="GARZÓN MAICOL STEVEN"/>
        <s v="GARZON MORERAS ANGIE PAOLA"/>
        <s v="GARZON MORERAS KAREN JIMENA"/>
        <s v="GAVIDIA BUITRAGO IVAN ALEXANDER"/>
        <s v="GERENE ARAGON ERNESTO DAVID"/>
        <s v="GIL LOAIZA SHIRLY"/>
        <s v="GIL RODRIGUEZ MARIA ALEJANDRA"/>
        <s v="GIRALDO BUSTAMANTE DAVID"/>
        <s v="GIRALDO SAAVEDRA JUAN ESTEBAN"/>
        <s v="GÓMEZ ERAZO YOMARA"/>
        <s v="GOMEZ ESPINEL EDUAR ANDRES"/>
        <s v="GOMEZ GOMEZ CIRO RAUL"/>
        <s v="GOMEZ HERNANDEZ DINA MARCELA"/>
        <s v="GOMEZ HURTADO PAOLA ANDREA"/>
        <s v="GOMEZ LAURA VANESSA"/>
        <s v="GOMEZ LEAL JOSUE GABRIEL"/>
        <s v="GOMEZ LOPEZ HENRY"/>
        <s v="GÓMEZ MENA DIDIER STEVEN"/>
        <s v="GOMEZ PEDRAZA MARIA LUISA"/>
        <s v="GOMEZ RODRIGUEZ VIVIANA LUCIA"/>
        <s v="GONZALEZ AVELLANEDA JUAN PABLO"/>
        <s v="GONZALEZ BERMEO SONIA SMITH"/>
        <s v="GONZALEZ CABALLERO MELANY"/>
        <s v="GONZALEZ CHAVEZ NICOLAS ANTONIO"/>
        <s v="GONZALEZ MOLINA ANGELICA MARIA"/>
        <s v="GONZALEZ MONDRAGÓN KAREN TATIANA"/>
        <s v="GONZALEZ MONTENEGRO ANDREA"/>
        <s v="GONZALEZ PERLAZA JANETH"/>
        <s v="GONZALEZ SILVA JUAN FELIPE"/>
        <s v="GONZALEZ YIMY ALEXANDER"/>
        <s v="GRANADA GONZALEZ ADRIANA MARIA"/>
        <s v="GRANADOS NARANJO JULIAN ANDRES"/>
        <s v="GRANADOS VALENCIA BEATRIZ OMAIRA"/>
        <s v="GRANADOS ZULUAGA CLAUDIA CAROLINA"/>
        <s v="GUAITA GUERRA RAFAEL WALDOMIRO"/>
        <s v="GUERRERO MARIA FERNANDA"/>
        <s v="GUERRERO NOGUERA JORGE MAURICIO"/>
        <s v="GUITUERREZ MELO KEVIN ESNEIDER"/>
        <s v="GUTIERREZ BAQUERO GENNYS JASMIN"/>
        <s v="GUTIERREZ GONZALEZ CHRISTIAN DAVID"/>
        <s v="GUTIERREZ POLO WENDY MAYERLIS"/>
        <s v="GUTIERREZ VEGA JUAN PABLO"/>
        <s v="GUZMAN DIAZ YULY KATHERINE"/>
        <s v="GUZMAN GONZALES GERSON ISAI"/>
        <s v="GUZMAN MUÑOZ JORGE LEONARDO"/>
        <s v="HAMLET RICARDO CAICEDO"/>
        <s v="HENAO FALLAS KELY JOHANA"/>
        <s v="HENAO GUATIVA MARITZA ADRIANA"/>
        <s v="HENAO JESSICA NATALIA"/>
        <s v="HENAO QUINTERO LIZEHT"/>
        <s v="HENAO RAMIREZ CRISTIAN CAMILO"/>
        <s v="HERNANDEZ ABRIL NESTOR JAVIER"/>
        <s v="HERNANDEZ CANTERO SANDRA MARCELA"/>
        <s v="HERNANDEZ FAJARDO HERLIANIS"/>
        <s v="HERNANDEZ GOMEZ MARIA ALEJANDRA"/>
        <s v="HERNANDEZ MARIA ANGELICA"/>
        <s v="HERNÁNDEZ SÁNCHEZ DORA MILENA"/>
        <s v="HERNANDEZ SUAREZ TANIA YORLIANY"/>
        <s v="HERNANDO VALERA SERGIO"/>
        <s v="HERRERA CARRILLO DIEGO ALEXANDER"/>
        <s v="HERRERA FARIETA DIEGO ALEJANDRO"/>
        <s v="HINCAPIE DURAN  JOHANNA CRISTINA"/>
        <s v="HUERTAS ROJAS EDISON ALBERTO"/>
        <s v="HURTADO OSPINA JOHAN MANUEL"/>
        <s v="HURTADO QUINTO DEIMER"/>
        <s v="IBARGUEN MURIEL KAREN VANESSA"/>
        <s v="JARAMILLO CARDONA VALENTINA"/>
        <s v="JARAMILLO VASQUEZ ANLLY MARLEY"/>
        <s v="JAVELA LLANTEN JUAN MIGUEL"/>
        <s v="JERONIMO CARDONA JUAN MANUEL"/>
        <s v="JIMENEZ RIVERA JOSE DE JESUS"/>
        <s v="JIMENEZ ROMERO ANGELA PATRICIA"/>
        <s v="JOSE ADRIAN CACERES MEZA"/>
        <s v="KAREN LORENA TARAZONA RINCON"/>
        <s v="KELLY TATIANA SERNA GALINDO"/>
        <s v="LAGOS LEYDA PATRICIA"/>
        <s v="LANCHEROS JUAN PABLO"/>
        <s v="LAVERDE ENITH PAOLA"/>
        <s v="LAVERDE MONTOYA JUAN ESTEBAN"/>
        <s v="LEIDY BIBIANA BOCANEGRA RODRIGUEZ"/>
        <s v="LEITON CASTELAR ORLANDO ENRIQUE"/>
        <s v="LEON PRIETO KLINSMAN DAVID"/>
        <s v="LIGARDO MEZA JARLIN AUGUSTO"/>
        <s v="LONDOÑO CASTRILLON KLAUS STIVENS"/>
        <s v="LONDOÑO VALENCIA ESTEFANIA"/>
        <s v="LOPEZ ARIAS CARLOS MARIO"/>
        <s v="LOPEZ HERNANDEZ EMILY SORAYA"/>
        <s v="LOPEZ LOPEZ ANDREA PATRICIA"/>
        <s v="LOPEZ SANDOVAL CIELO VANESSA"/>
        <s v="LOPEZ SUAREZ JUAN CAMILO"/>
        <s v="LOPEZ TRUJILLO ANA ISABEL"/>
        <s v="LORZA ECHEVERRY TRINY ALEJANDRA"/>
        <s v="LOZANO HERNANDEZ JOSE MIGUEL"/>
        <s v="LUCUMI ANGOLA YESSICA LEANDRA"/>
        <s v="LUGO BOCHAGA LUISANA VERONICA"/>
        <s v="LUZ DARY ANGARITA"/>
        <s v="MADARRIAGA CAMARGO ARLY CRISTINA"/>
        <s v="MADRID LONDOÑO LAURA CRISTINA"/>
        <s v="MAHECHA PARDO KEVIN STEVEN"/>
        <s v="MAHECHA RAMIREZ MARISOL"/>
        <s v="MARIANA MIA REYES GONZALES"/>
        <s v="MARIN BLANCO KAREN MARCELA"/>
        <s v="MARIN LIZU JOSE FERNANDO"/>
        <s v="MARIN MOLINA CAMILA"/>
        <s v="MARIN OCAMPO KAREN ANDREA"/>
        <s v="MARQUEZ HINCAPIE GEINER ANTONIO"/>
        <s v="MARQUEZ MONTER ANDERSON JOSE"/>
        <s v="MARTINEZ BRAVO EMIR EDINSON"/>
        <s v="MARTINEZ DANIEL ALEJANDRO"/>
        <s v="MARTINEZ FLOREZ MIGUEL ANDRES"/>
        <s v="MARTINEZ GOMEZ ANA MARIA"/>
        <s v="MARTINEZ LANZA FRANCY PATRICIA"/>
        <s v="MARTINEZ PRADA PAULA MARGARTIA"/>
        <s v="MATTHEW BOHORQUEZ OROZCO"/>
        <s v="MEDINA JIMENEZ LUIS EDUARDO"/>
        <s v="MEDINA REYES KEVIN ALEXANDER"/>
        <s v="MEJIA RICO JUAN CAMILO"/>
        <s v="MELGAREJO TAMBO JHON JAIRO"/>
        <s v="MELO DANIEL CARMEN JULIET"/>
        <s v="MENDEZ RODRIGUEZ MIGUEL ANDRES"/>
        <s v="MOJICA JIMENEZ ALEX MAURICIO"/>
        <s v="MOLANO BERRIO ZULLY TATIANA"/>
        <s v="MOLINA PADILLA LIBARDO LUIS"/>
        <s v="MONCADA LOPEZ CRISTIAN ALEJANDRO"/>
        <s v="MONTAÑEZ HERRERA JAIME HUMBERTO"/>
        <s v="MONTAÑO SINESTERRA FRANCY"/>
        <s v="MONTENEGRO RODRIGUEZ OSCAR EDUARDO"/>
        <s v="MONTERO  CARLOS ANDRES"/>
        <s v="MONTES TORRES YETSY DEYANIRA"/>
        <s v="MONTIEL ARTEAGA ANDRES FELIPE"/>
        <s v="MONTOYA OVALLE LUISA SOFÍA"/>
        <s v="MORA BOHORQUEZ SAIDA DANIELA"/>
        <s v="MORENO MUÑOZ PAULA ANDREA"/>
        <s v="MOSQUERA DIAZ CARMEN LORENA"/>
        <s v="MOSQUERA NICOLAS"/>
        <s v="MOYA AYALA  HENRY"/>
        <s v="MOYA HERNANDEZ SHAILA YALILA"/>
        <s v="MUÑOS LOPEZ FREDDY GONZALO"/>
        <s v="MUÑOZ ARIAS MIGUEL ANGEL"/>
        <s v="MUÑOZ LÓPEZ CARLOS DUVAN"/>
        <s v="MUÑOZ SANDRA ROCIO"/>
        <s v="MURALLAS GALVIS ERIKA YULIETH"/>
        <s v="NAVARRO CHAVEZ JUAN GILBERTO"/>
        <s v="NAVARRO HERNANDEZ HECTOR AUGUSTO"/>
        <s v="NAVIA LUCIO KATHERINE"/>
        <s v="NIEVES RICHARD ALEJANDRO"/>
        <s v="NIÑO CARVAJAL YERSON AUGUSTO"/>
        <s v="NIÑO SALCEDO JESUS ANTONIO"/>
        <s v="NOBLE BENITEZ ROSA ANGELA"/>
        <s v="NUÑEZ ESCALANTE AURORA"/>
        <s v="OCHOA RIOS ANDRES FELIPE"/>
        <s v="OLARTE MINORTA NELSON GERARDO"/>
        <s v="OLVI ALVAREZ MENESES"/>
        <s v="OQUENDO USUGA ALEJANDRA"/>
        <s v="ORDUZ JIMENEZ MAYRA YULIET"/>
        <s v="OROZCO BUENO JULIAN FELIPE"/>
        <s v="ORTIZ ANGELA JULIETH"/>
        <s v="OSORIO COCUY LINA MARIA"/>
        <s v="OSORIO DELGADO JOSE GREGORIO"/>
        <s v="OSPINA ROA MARTHA YANETH"/>
        <s v="OSPINO MEDINA SHANELA ANDREA"/>
        <s v="OTALORA DUARTE LUZ ADRIANA"/>
        <s v="OTALORA TRONCOSO SEBASTIAN"/>
        <s v="OTALVORA ARGUMEDO JORGE IVAN"/>
        <s v="OVIEDO LESMES CLAUDIA MAYRELYS"/>
        <s v="OVIEDO VARGAS NATALIA"/>
        <s v="PABON DEPABLOS KEILY DANIELA"/>
        <s v="PACHECO ESCALONA HARRY"/>
        <s v="PAEZ ORTIZ GERALDINE"/>
        <s v="PAEZ RUIZ DIANA CAROLINA"/>
        <s v="PALLARES RINCON GABRIEL MAURICIO"/>
        <s v="PAMPLONA QUINTERO CAROLINA"/>
        <s v="PARDO PALMA DIANA MILENA"/>
        <s v="PAREJA ATENCIO JONATHAN ENRIQUE"/>
        <s v="PARRA PALOMINO VICTOR ALEXIS"/>
        <s v="PARRA QUINTERO JEAN CARLOS"/>
        <s v="PARRA RIAPIRA CRISTIAN CAMILO"/>
        <s v="PATAQUIVA GARAY SANDY KAREN"/>
        <s v="PATERNINA SALAZAR LUIS"/>
        <s v="PAVA MAYORGA JUAN MANUEL"/>
        <s v="PEMBERTY VILLEGAS CATHERINE"/>
        <s v="PEÑA PRADA LUIS CARLOS"/>
        <s v="PEÑARANDA TORRES JEFANYS IRICETH"/>
        <s v="PEÑARETE MARIA ALEJANDRA"/>
        <s v="PERDOMO ANDREA LILIANA"/>
        <s v="PERDOMO TRUJILLO JAIRO ANDRES"/>
        <s v="PEREZ CRUZ SANDRA JOHANA"/>
        <s v="PEREZ JAIMES BILLY MARLON"/>
        <s v="PEREZ LOPEZ STEPHANY"/>
        <s v="PEREZ MESA NESTOR DAVID"/>
        <s v="PEREZ PITA STIFANY ANGELES"/>
        <s v="PEREZ QUINTERO MAYRA ALEJANDRA"/>
        <s v="PICHICA SALAZAR CRISTIAN CAMILO"/>
        <s v="PIEDRAHITA HENAO DANIEL HUMBERTO"/>
        <s v="PIEDRAHITA ROMERO HARVEY ALEJANDRO"/>
        <s v="PINZON CIFUENTES ANDREW GIOVANNY"/>
        <s v="PIÑEROS ORJUELA KAREN JULIETH"/>
        <s v="POLO CABRERA SUSANA MILENA"/>
        <s v="POSADA GRISALES JUAN PABLO"/>
        <s v="PRADA BUSTOS LINDA STEPHANY"/>
        <s v="PUENTES MORENO LUZ DAMARIS"/>
        <s v="PUERTO LOPEZ JORGE IVAN"/>
        <s v="PUERTO PEÑA NELSON ANDRES"/>
        <s v="PULIDO ALVARADO ANGELICA"/>
        <s v="PULIDO PEREZ YULEIDY"/>
        <s v="QUINTERO SANTAMARIA PAULA ANDREA"/>
        <s v="QUINTERO WENDY DAHIANA"/>
        <s v="QUIROZ RODRIGUEZ SERGIO DANIEL"/>
        <s v="RAMIREZ BUITRAGO JEFFERSON ALBERTO"/>
        <s v="RAMIREZ PIÑEROS BRAYAN ORLEY"/>
        <s v="RAMÍREZ RAMIRÉZ MABILIA INÉS"/>
        <s v="RAMIREZ TORRES OTTO OSWALD"/>
        <s v="RAMIREZ VALENCIA ANDRES MAURICIO"/>
        <s v="RAMOS DIAZ WENDY PATRICIA"/>
        <s v="RAMOS MARTINEZ ANGEL AUGUSTO"/>
        <s v="RAMOS ZAMUDIO LAURA VALENTINA"/>
        <s v="REAL ISAZA LUISA FERNANDA"/>
        <s v="REBOLLEDO RUMBO CECILIA ELENA"/>
        <s v="RENDON CHAVEZ KEILY MILENA"/>
        <s v="RENDON OSORIO JOSE ISRAEL"/>
        <s v="RENGIFO MARULANDA MICHAEL"/>
        <s v="RENTERIA SANJUAN DIANA YULEIBY"/>
        <s v="REYES ZIPAQUIRA JEISSON ANDRES"/>
        <s v="REYES ZUÑIGA LUZ SARAY"/>
        <s v="REYNOSO ESCOBAR YULY PILAR"/>
        <s v="RIAÑO CALDERON LIZETH"/>
        <s v="RICCI CASTRILLON CHRISTIAN CAMILO"/>
        <s v="RICO RUIZ CARLOS HERNANDO"/>
        <s v="RINCON ESTERLING LEONARDO"/>
        <s v="RIVAS CAMACHO DANNA JULIETH"/>
        <s v="RIVERA OCAMPO ADRIANA"/>
        <s v="RIVERA RIOS KELLY YOHANA"/>
        <s v="RIVERA TORRES SAMADHI"/>
        <s v="RIVERA ZARABANDA VANESSA"/>
        <s v="ROA GARCIA ASHIARAZAGAIHA STPHANNY"/>
        <s v="ROCHA VELOSA ANDRES FELIPE"/>
        <s v="RODRIGUEZ ANGUIE LIZETH"/>
        <s v="RODRIGUEZ FERNANDEZ LUIS DAVID"/>
        <s v="RODRIGUEZ GARRIDO BARNER"/>
        <s v="RODRIGUEZ JOSE SEBASTIAN"/>
        <s v="RODRIGUEZ LOPEZ MARLON"/>
        <s v="RODRIGUEZ MACHADO ERIKA BEATRIZ"/>
        <s v="RODRIGUEZ MOLINA GABRIELA"/>
        <s v="RODRIGUEZ ORDOÑEZ DANNA VALENTINA"/>
        <s v="RODRIGUEZ QUINTO LUISA FERNANDA"/>
        <s v="RODRIGUEZ ROJAS JUAN CAMILO"/>
        <s v="RODRIGUEZ SALGADO KEVIN FABIAN"/>
        <s v="RODRIGUEZ TORRECILLA ANA NATHALY"/>
        <s v="RODRIGUEZ VILLAMIZAR LEIDY VALENTINA"/>
        <s v="RODRIGUEZ ZAMBRANO INGRID PATRICIA"/>
        <s v="ROJAS CASTELLANOS CRISTHIAN CAMILO"/>
        <s v="ROJAS RAMIREZ JULIAN ESTEBAN"/>
        <s v="ROJAS ROCHA GABRIEL"/>
        <s v="ROJAS TEHERAN LORENA"/>
        <s v="ROMERO SEGURA CRISTIAN FIDEL"/>
        <s v="ROPERO GALVIS SINDI PAOLA"/>
        <s v="ROSALES VISBAL ANGIE PAOLA"/>
        <s v="ROZO MARQUEZ MAYERLY SHAKIRA"/>
        <s v="RUBIO VELASQUEZ JHON JAIRO"/>
        <s v="RUEDA MARROQUIN MARITZA"/>
        <s v="RUEDA MARTINEZ JUAN FELIPE"/>
        <s v="RUIZ LOPEZ KEVIN"/>
        <s v="RUSSI NIÑO ANA SUCEIDI"/>
        <s v="SAAVEDRA CALVO JOVANNY ALBERTO"/>
        <s v="SAAVEDRA ZAFRA BETGUVICT RAINER"/>
        <s v="SAIR ZARATE JONATAN"/>
        <s v="SALAZAR GOMEZ LUISA FERNANDA"/>
        <s v="SALAZAR MONSALVE EDWIN MAURICIO"/>
        <s v="SALGADO FLOREZ ALEXANDRA"/>
        <s v="SALGADO MORENO RICARDO JAIRO"/>
        <s v="SALGADO PEREZ ANDREA CAROLINA"/>
        <s v="SAMARI NOHELI ROMAN RUBIO"/>
        <s v="SAMBONI GUZMAN PAOLA ANDREA"/>
        <s v="SANCHEZ BASILIO RICARDO ANDRES"/>
        <s v="SANCHEZ COLORADO ALVARO ANTONIO"/>
        <s v="SANCHEZ DE LEON SERGIO ANDRES"/>
        <s v="SANCHEZ MARTINEZ HEIDY JULIANA"/>
        <s v="SANDOVAL GARZON ANDRES FELIPE"/>
        <s v="SANDOVAL PEREZ ANGIE PAOLA"/>
        <s v="SARASTI GARCIA DANIEL ALEJANDRO"/>
        <s v="SARRIA TRUJILLO GABRIELA"/>
        <s v="SCHONBERGER MURCIA HERMANN DAVID"/>
        <s v="SERNA PEREZ LEIVY TATIANA"/>
        <s v="SERPA CASTRO GINA DANIELA"/>
        <s v="SIERRA NIETO RODRIGO ANDRES"/>
        <s v="SILVA CARDENAS MARIA FERNANDA"/>
        <s v="SOLENO MENDOZA MAILETT LILIANA"/>
        <s v="SOSA KATHERIN"/>
        <s v="SOTO GARCIA JEAN CARLOS"/>
        <s v="SOTO JENNY KATHERINE"/>
        <s v="SUAREZ NIDIA MERCEDES"/>
        <s v="TAMAYO MORALES JHON ANGEL"/>
        <s v="TORDECILLA MENDOZA ROBERTO CARLOS"/>
        <s v="TORO CRUZ MONICA DANIELA"/>
        <s v="TORREGROZA PAJARO YULEISY ANDREA"/>
        <s v="TORRES CAMILO ENRIQUE"/>
        <s v="TORRES MONTENEGRO MARTHA CECILIA"/>
        <s v="TORRES PEREZ ANA VICTORIA"/>
        <s v="TORRES REVEROL MARIA VIRGINIA"/>
        <s v="TORRES ROJAS MELISSA"/>
        <s v="TOVAR NOVOA CRISTINA ISABEL"/>
        <s v="TREJO DIEGO ARMANDO"/>
        <s v="TRESPALACIOS MAYRA ALEJANDRA"/>
        <s v="TRUJILLO GULLEN KALETH"/>
        <s v="TRUJILLO MARTINEZ RUBIEL ANDRES"/>
        <s v="TUIRAN BARRIOS EVIS JULIETH"/>
        <s v="URIBE HERRERA GENER CAMACHO"/>
        <s v="USECHA URBANO LESLIE SORANY"/>
        <s v="USURIAGA ALVAREZ DANIELA"/>
        <s v="VALBUENA ANDRES FELIPE"/>
        <s v="VALENCIA VERGARA ANGIE MARCELA"/>
        <s v="VALLEJO CASTAÑEDA TANIA YICELA"/>
        <s v="VANEGAS SANJUAN HANS ESTEBAN"/>
        <s v="VARGAS BARRERA JUAN CAMILO"/>
        <s v="VASQUEZ BERNAL MARIA CAMILA"/>
        <s v="VASQUEZ GOMEZ SYNDI VANESSA"/>
        <s v="VAZQUEZ VILLADIEGO LORAINE PAOLA"/>
        <s v="VEGA LOPEZ JUAN FELIPE"/>
        <s v="VELASCO NARVAEZ GIZEK MARGARITA"/>
        <s v="VELASQUEZ BELTRAN FRANCY VIVIANA"/>
        <s v="VELASQUEZ TOLOZA JUAN OSWALDO"/>
        <s v="VERA MOSQUERA JUAN SEBASTIAN"/>
        <s v="VERA ROBLES CRISTIAN ALEXIS"/>
        <s v="VERGARA ESPELETA MARLON GABRIEL"/>
        <s v="VERGARA HERNÁNDEZ CYNTHIA CAROLINA"/>
        <s v="VERGARA TETAI MARYI LEONOR"/>
        <s v="VERGARA USUGA KELLY JOHANA"/>
        <s v="VERGEL TOBO ZHARICK DAYANNA"/>
        <s v="VERGEL TOBO ZURIK SADHAY"/>
        <s v="VIDARTE CASTAÑO JUAN PABLO"/>
        <s v="VILLACORTE RONDON JOE LARRY"/>
        <s v="VILLALOBOS LOPEZ YUNERYS MAKOL"/>
        <s v="VILLALOBOS RAMONA"/>
        <s v="VILLAMIZAR MARIA ALEXANDRA"/>
        <s v="VILLANOBA SARMIENTO NELSON EDUARDO"/>
        <s v="VILLAZON JIMENEZ MAIRA ALEJANDRA"/>
        <s v="VILLEGAS MIGUEL ANDRES"/>
        <s v="VILLORINA LONDOÑO SARA"/>
        <s v="VILORIA LOZADA LUNA VALERIA"/>
        <s v="YEISSON ANDRES VANEGAS"/>
        <s v="ZAFRA BUITRAGO SERGIO ANDRES"/>
        <s v="ZAMORA PELÁEZ JESSICA"/>
        <s v="ZAMUDIO MATEUS GINA PAOLA"/>
        <s v="ZAPATA GARCIA GABRIEL JAIME"/>
        <s v="ZAPATA QUERUBIN CRISTIAN DAVID"/>
        <s v="ZUÑIGA CAICEDO ASTRID"/>
        <s v="ZUÑIGA ZUÑIGA JULIETH PAOLA"/>
        <s v="ACOSTA ANDRES FELIPE" u="1"/>
        <s v="ACOSTA FLOREZ LEYDIS PAOLA" u="1"/>
        <s v="ADAMES GUAYARA MARIA MAGDIELY" u="1"/>
        <s v="ALFONSO RAMIREZ EDER ARMANDO" u="1"/>
        <s v="ALFONSO RAMIREZ JULIAN ANDRES" u="1"/>
        <s v="ALVAREZ  CARLOS ALFREDO" u="1"/>
        <s v="AMAYA LUIS EINER" u="1"/>
        <s v="AMAYA RIVERA WENDY LORENA" u="1"/>
        <s v="ARANGO BLANDON DANA MERARY" u="1"/>
        <s v="ARANGO PEÑA JUAN SEBASTIAN" u="1"/>
        <s v="AREVALO FERRUCHO EDGAR CAMILO" u="1"/>
        <s v="AREVALO LOPEZ JOHANA" u="1"/>
        <s v="AVENDAÑO ANDRES FABIAN" u="1"/>
        <s v="AYCARDI MEZA JULIETH PAOLA" u="1"/>
        <s v="BARRERA REIBA ZAIDA GINETH" u="1"/>
        <s v="BARRETO BURITICA SERGIO GABRIEL" u="1"/>
        <s v="BARRUETO MORA FANNY" u="1"/>
        <s v="BELTRAN EDWIN" u="1"/>
        <s v="BENITEZ MONTES YENIS" u="1"/>
        <s v="BLANCO ALZAMORABEATRIZ ELENA" u="1"/>
        <s v="BLANDON GARAY ROGER ANDRES" u="1"/>
        <s v="BOHORQUEZ ROCHA GINETH CRISTINA" u="1"/>
        <s v="BOLAÑO MENDOZA JAVIER ANDRÉS" u="1"/>
        <s v="BRITO SOLANO BIANNY CAROLINA" u="1"/>
        <s v="CABARCAS MATURANA JESUS DAVID" u="1"/>
        <s v="CABRERA BAENA LUISSIAYNI CAROLAY" u="1"/>
        <s v="CAICEDO MILTON ARNOL" u="1"/>
        <s v="CAMACARO DOMINGUEZ ANDREINA" u="1"/>
        <s v="CAMPO VANEGAS  LAURA GABRIELA" u="1"/>
        <s v="CARDENAS RAMIREZ ANDREA MELISSA" u="1"/>
        <s v="CARREÑO QUINTERO CINDY MILENA" u="1"/>
        <s v="CARVALLO SANCHEZ RAFAEL ANDRES" u="1"/>
        <s v="CASTAÑEDA PARRA PAOLA ANDREA" u="1"/>
        <s v="CASTIBLANCO CORAL JEFFERSON AMAURY" u="1"/>
        <s v="CASTILLO RIOS JANAI MIRELLA" u="1"/>
        <s v="CASTRO PATIÑO WENDY JULIETH" u="1"/>
        <s v="CEPEDA AVENDAÑO GERALDINE TAMARA" u="1"/>
        <s v="CHAVEZ CASTRO BRANDON DANIEL" u="1"/>
        <s v="CHAVEZ DELGADO YEISON ALEJANDRO" u="1"/>
        <s v="CONTRERAS ARRIETA MAURICIO JESUS" u="1"/>
        <s v="CRIOLLO ARANGO LAURA" u="1"/>
        <s v="CRUZ ORTIZ ANDRES FELIPE" u="1"/>
        <s v="CRUZ ROCHA LEIDY ESMERALDA" u="1"/>
        <s v="DE CUENTAS ORTEGA AQUEMIS" u="1"/>
        <s v="DEPABLOS DAZA DIEGO ALLFONSO" u="1"/>
        <s v="DIAZ AGREDA MARIA CAMILA" u="1"/>
        <s v="DIAZ ESTEVES DANIELA" u="1"/>
        <s v="DUQUE DUQUE ANA MARIA" u="1"/>
        <s v="ERASO ESTRADA ERIKA ELIZABETH" u="1"/>
        <s v="ESPINOSA AREVALO DIEGO ANDRES" u="1"/>
        <s v="FAJARDO GALINDO SANDRA MILENA" u="1"/>
        <s v="FASIEH BENAVIDES INGRID JULIETH" u="1"/>
        <s v="FIGUEROA GALVIS YUSBELY" u="1"/>
        <s v="FIGUEROA TOVAR IVONNE ADRIANA" u="1"/>
        <s v="FLORES RONDEL ISRAEL" u="1"/>
        <s v="GABRIEL FELIPE GARCIA DELGADO" u="1"/>
        <s v="GALLO ROLDAN YOHAN ESTIVEN" u="1"/>
        <s v="GAONA BERNAL ANA MARIA" u="1"/>
        <s v="GARCIA MARTINEZ LAURA KATHERINE" u="1"/>
        <s v="GIL SALAZAR ISABELLA" u="1"/>
        <s v="GIRALDO HERNANDEZ OSCAR ANDRES" u="1"/>
        <s v="GOMEZ ESCOBAR JOSE DANIEL" u="1"/>
        <s v="GONZALES GALARZA KEVIN SEBASTIAN" u="1"/>
        <s v="GRACES ROCHA WENDY JOHANA" u="1"/>
        <s v="GRISALES IBARRA SILVANA" u="1"/>
        <s v="GUTIERREZ ESPITIA DEIBYD RODRIGO" u="1"/>
        <s v="GUTIERREZ FUENTES YISETH PAMELA" u="1"/>
        <s v="GUTIERREZ RODRIGUEZ LUIS EDUARDO" u="1"/>
        <s v="HERNANDEZ ARDILA LINA PAOLA" u="1"/>
        <s v="HERNANDEZ MARIA ALEJANDRA" u="1"/>
        <s v="HERNANDEZ MURILLO NICOLAS" u="1"/>
        <s v="HERRERA OLIVERA NATALIA" u="1"/>
        <s v="HOLGUIN ZUÑIGA JOAN MANUEL" u="1"/>
        <s v="HURTADO MEJIA DARIANA LUCIA" u="1"/>
        <s v="IGLESIA AGUAS YERNY DE JUSUS" u="1"/>
        <s v="INSUASTI NARVAEZ JUAN ESTEBAN" u="1"/>
        <s v="JIMENEZ DUARTE YENCER STIWARD" u="1"/>
        <s v="LEON TRIANA RAFAEL AUGUSTO" u="1"/>
        <s v="LONDOÑO MEJIA VANESSA" u="1"/>
        <s v="LOZANO LUCUARA YENNY PATRICIA" u="1"/>
        <s v="MACETA PATIÑO DANA YINET" u="1"/>
        <s v="MARQUEZ MONTERROSA NERLYS PATRICIA" u="1"/>
        <s v="MARTINEZ COLLAZOS EDWIN DAVID" u="1"/>
        <s v="MARTINEZ DIAZ DIANA MARIA" u="1"/>
        <s v="MARTINEZ MARTINEZ HILARY" u="1"/>
        <s v="MARTINEZ PUELLO DARLING" u="1"/>
        <s v="MARTINEZ RAMOS DIEGO ANDRES" u="1"/>
        <s v="MARTINEZ SANCHEZ JOHN STEVEN" u="1"/>
        <s v="MATEUS GOMEZ JORGE MARIO" u="1"/>
        <s v="MEJIA MARTINEZ SEBASTIAN" u="1"/>
        <s v="MEJIA RAMIREZ MERLY YURLEY" u="1"/>
        <s v="MERA PEÑA CAROLINA" u="1"/>
        <s v="MESA RODRIGUEZ MARIA CAMILA" u="1"/>
        <s v="MESA YARPAZ JOSEPH GREGORY" u="1"/>
        <s v="MILLÁN LORENZANO ÁLVARO FABIÁN" u="1"/>
        <s v="MILLAN TRUJILLO LEIDY CAROLINA" u="1"/>
        <s v="MONSALVE CASTAÑO SINDY JOHANA" u="1"/>
        <s v="MORA PATIÑO HECTOR FAVIO" u="1"/>
        <s v="MORALES PEREZ JOHAN LEONARDO" u="1"/>
        <s v="MORAN RIVERA ANGIE JULIETH" u="1"/>
        <s v="MORENO AVILA ARTURO" u="1"/>
        <s v="MORENO PARDO JOHANA MILENA" u="1"/>
        <s v="MORILLO HEREO ALEJANDRO ALFONSO" u="1"/>
        <s v="MOSCOTE MONTES YOINER ENRIQUE" u="1"/>
        <s v="MOSQUERA HURTADO  JHON JAINER" u="1"/>
        <s v="NAVARRO ANAYA JENNIFER" u="1"/>
        <s v="NAVARRO RAFAEL ENRRIQUE" u="1"/>
        <s v="NIEVES BLANCO WENDY DAYANA" u="1"/>
        <s v="OLIVERO SIERRA LINDA MARINA" u="1"/>
        <s v="ORDOÑEZ CASTIBLANCO JORGE CAMILO" u="1"/>
        <s v="ORTEGO CARDENAS YESSICA ANDREA" u="1"/>
        <s v="ORTIZ GALEANO ZURIMA" u="1"/>
        <s v="OSPINA CHOCONTA MICHEL VIVIANA" u="1"/>
        <s v="OSPINA GONZALEZ ANDREA CAROLINA" u="1"/>
        <s v="PADILLA BLANQUICET MELANNIE MARIA" u="1"/>
        <s v="PARDO RODRIGUEZ JUAN CAMILO" u="1"/>
        <s v="PARRA MORENO DAISSY GEOVANNA" u="1"/>
        <s v="PATERNINA CARRASCAL ISABEL CRISTINA" u="1"/>
        <s v="PATERNINA MARTINEZ YULIETH PAOLA" u="1"/>
        <s v="PAYARES CABARCAS DANIELA PATRICIA" u="1"/>
        <s v="PEREZ DIEGO FERNANDO" u="1"/>
        <s v="PÉREZ LEANDRO LILIANA ROCIO" u="1"/>
        <s v="PLATA JUAN SEBASTIAN" u="1"/>
        <s v="PLAZA BOLIVAR MICAHEL STEVEN" u="1"/>
        <s v="PRIETO CUCAITA ADRIANA MERCEDES" u="1"/>
        <s v="PRIETO ORTIZ EDWIN DIOSET" u="1"/>
        <s v="QUINTERO ACOSTA KELLY JOHANNA" u="1"/>
        <s v="QUIÑONES COLLAZOS LIX DAIANA" u="1"/>
        <s v="RAMIREZ CESPEDES EDGAR ALBERTO" u="1"/>
        <s v="RAMIREZ GRATEROL LUIS ENRIQUE" u="1"/>
        <s v="RAMIREZ JULIAN DAVID" u="1"/>
        <s v="RANGEL DUQUE MARIA ALEJANDRA" u="1"/>
        <s v="REYES PATERNINA OMAR YESIT" u="1"/>
        <s v="RIAÑO ABRIL JHON ALEXANDER" u="1"/>
        <s v="RINCONI LEIDY" u="1"/>
        <s v="ROBAYO GOMEZ NELSON" u="1"/>
        <s v="ROCHA CASTRO DANNA VALENTINA" u="1"/>
        <s v="RODRIGUEZ QUINTO JESSICA PAOLA" u="1"/>
        <s v="RODRIGUEZ VARGAS CRISTIAN ANDRES" u="1"/>
        <s v="ROJAS HENDER ORLANDO" u="1"/>
        <s v="ROJAS NOVOA KAREN NATALIA" u="1"/>
        <s v="ROJAS PINTO PAUL" u="1"/>
        <s v="ROJAS VILLAMIL JHONATAN" u="1"/>
        <s v="RONDON MENDOZA ANDRES FELIPE" u="1"/>
        <s v="ROYERO CASTILLO ANHY MILENA" u="1"/>
        <s v="RUBIANO DIAZ GABRIELA" u="1"/>
        <s v="RUIZ DE AGUSTIN LUIS ENRIQUE" u="1"/>
        <s v="RUIZ DE ALBA NEISSER JASSIR" u="1"/>
        <s v="RUIZ DIAZ MICHAEL FERNEY" u="1"/>
        <s v="RUIZ MAYORGA MARIA CHIRLEY" u="1"/>
        <s v="SAAVEDRA ANGULO SEBASTIAN FERNANDO" u="1"/>
        <s v="SANABRIA MORALES GABRIELA" u="1"/>
        <s v="SANCHEZ CASTELLANOS SEBASTIAN ENRIQUE" u="1"/>
        <s v="SANCHEZ MALLAMA MONICA ESTEFANIA" u="1"/>
        <s v="SARMIENTO CARVAJAL LEIDY JHOANNA" u="1"/>
        <s v="SIERRA MEZA MARIA FERNANDA" u="1"/>
        <s v="SOLANO CAMPO DIANA CAROLINA" u="1"/>
        <s v="SOTELO MOJICA JHON FREDY" u="1"/>
        <s v="SUAREZ ARMAS VICTOR ENMANUEL" u="1"/>
        <s v="SUAREZ BARRERA MARISOL" u="1"/>
        <s v="SUAREZ GERRERO BRAYAN STEVEN" u="1"/>
        <s v="SUAREZ LEIDY JOHANA" u="1"/>
        <s v="TABORDA VAHOS ANA MARCELA" u="1"/>
        <s v="TAMAYO ORDOÑEZ YULI ANDREA" u="1"/>
        <s v="TEATINO SANCHEZ SEBASTIAN CAMILO" u="1"/>
        <s v="TORDECILLA DIAZ CARLOS ALBERTO" u="1"/>
        <s v="TORO CALDERON ANDRES FELIPE" u="1"/>
        <s v="TORRES MONTENEGRO LEIDY LORENA" u="1"/>
        <s v="TRIANA PABON JULIET MAYERLI" u="1"/>
        <s v="TRUJILLO URUEÑA YENITH LUCELLY" u="1"/>
        <s v="URREGO MORALES YULY ANDREA" u="1"/>
        <s v="USAQUEN DIAZ DAVID GERARDO" u="1"/>
        <s v="VALENCIA GONZALIAS JHOAN SEBASTIÁN" u="1"/>
        <s v="VALLEJOS QUISTANCHALA MARY ISABEL" u="1"/>
        <s v="VARGAS ESCOBAR PAULA ANDREA" u="1"/>
        <s v="VARGAS PAMPLONA JOHN WALTER" u="1"/>
        <s v="VELAZQUEZ GAVIRIA SANTIAGO" u="1"/>
        <s v="VICENTES SIERRA LUZ ANGELA" u="1"/>
        <s v="ZAMBANO BENAVIDESDIDIER ANDRES" u="1"/>
        <s v="ZAPARDIEL PÉREZ YANTH ALEXANDER" u="1"/>
        <s v="ZULETA MORENO MONICA" u="1"/>
        <s v="ZUÑIGA ZAPARAN SHAYLEL JOHANA" u="1"/>
        <s v="ARGEL HERRERA KETY DEL CARMEN" u="1"/>
        <s v="GRANADOS RODRIGUEZ KERLLY JULIETA" u="1"/>
        <s v="HERNANDEZ LOPEZ CRISTIAN ALIRIO" u="1"/>
        <s v="HERNANDEZ RAMOS EIDER ALEXIS" u="1"/>
        <s v="MARTINEZ MESA DANIELA" u="1"/>
        <s v="RAMIREZ SABOGAL ZAIRA KATHERINE" u="1"/>
        <s v="VALENCIA GIRALDO TATIANA" u="1"/>
        <s v="ACOSTA TOLOSA ANDRES FELIPE" u="1"/>
        <s v="ALARCON MORENO JHON ALEXANDER" u="1"/>
        <s v="BARAJAS SARMIENTO DANIELA MARCELA" u="1"/>
        <s v="MORENO DANIEL FELIPE" u="1"/>
        <s v="SANCHEZ BRAVO ANGELA YADIRA" u="1"/>
        <s v="TORRES GALLEGO VALERIA" u="1"/>
        <s v="FONTECHA OLIVEROS HUGO ALEJANDRO" u="1"/>
        <s v="GOMEZ DAZA MARTHA LUCIA" u="1"/>
        <s v="GUZMAN FERNANDEZ MICHEL YESENIA" u="1"/>
        <s v="HURTADO CAMARGO CAMILO ANDRES" u="1"/>
        <s v="MARTINEZ CLAVIJO KAREN VALERIA" u="1"/>
        <s v="OVIEDO NARVÁEZ JUAN FELIPE" u="1"/>
        <s v="PATIÑO MADRID ALEXANDER" u="1"/>
        <s v="PIEDRAHITA RAMIREZ DARLEY ANTONIO" u="1"/>
        <s v="PULSITAR VICKY LILIANA" u="1"/>
        <s v="VILLOTA NARVAEZ DAYSI DAYANA" u="1"/>
        <s v="DIAZ DUARTE ERNESTO MANUEL" u="1"/>
        <s v="ANDRADE ARIAS ANDRES FELIPE" u="1"/>
        <s v="ARIZA MARIA FERNANDA" u="1"/>
        <s v="ESTUPIÑAN CAMPOS DAVID SANTIAGO" u="1"/>
        <s v="SANCHEZ AGUIRRE KEVIN ORLANDO" u="1"/>
        <s v="TORRES CALVO DINNA YURLEY" u="1"/>
        <s v="TORRES GRISALES ANDRES" u="1"/>
        <s v="VICENTE SIERRA LUZ ANGELA" u="1"/>
        <s v="SALAS ARIAS JONATHAN" u="1"/>
        <s v="ZUÑIGA FLOR MIKE JEISON" u="1"/>
        <s v="ANAYA ORTIZ SANTIAGO" u="1"/>
        <s v="CAÑAS ESTRADA MAYERLY" u="1"/>
        <s v="BONILLA CARDOZO LUIS ALEJANDRO" u="1"/>
        <s v="CASTRILLON PEREZ NATALY" u="1"/>
        <s v="FLOREZ CONTRERAS DEIVIS ALBERTO" u="1"/>
        <s v="INFANTE CARDENAS NUBIA MARCELA" u="1"/>
        <s v="MARIN HINCAPIE NATALIA ISABEL" u="1"/>
        <s v="MARTINEZ VARGAS JACKSON ORLANDO" u="1"/>
        <s v="MEJIA SERNA MARIA ALEJANDRA" u="1"/>
        <s v="OSSA RODRIGUEZ ALEJANDRO" u="1"/>
        <s v="RAMOS MARTINEZ ANA MARIA" u="1"/>
        <s v="SALAZAR KELLY JOHANA" u="1"/>
        <s v="VILORIA ALVAREZ ELIZABETH" u="1"/>
        <s v="PIMIENTA GALVIS DIEGO ANDRES" u="1"/>
        <s v="AVILA HERNANDEZ LUIS ALFREDO" u="1"/>
        <s v="BRAVO BECERRA DIEGO JOSE" u="1"/>
        <s v="CACERES ARDILA CRISTIAN GIOVANNI" u="1"/>
        <s v="HUERTAS MUÑOZ DAYANA ANDREA" u="1"/>
        <s v="PEROZO OSPINO KELLIN JHOJANA" u="1"/>
        <s v="SANCHEZ RESTREPO DANIELA" u="1"/>
        <s v="TORRES QUINTERO JOJHAN CAMILO" u="1"/>
        <s v="MOSCOTE COLLANTE JESÚS DAVID" u="1"/>
        <s v="ROZO VASQUEZ NOAH ALEJANDRO" u="1"/>
        <s v="CAICEDO CALDERÓN FABIAN DAVID" u="1"/>
        <s v="CARDENAS FIERRO YENIFER VIVIANA" u="1"/>
        <s v="CEBALLOS BLANCO ANDRES ESTEBAN" u="1"/>
        <s v="DEL SALVADOR LUIS FERNANDO" u="1"/>
        <s v="RAMIREZ BETANCUR SERGIO ANDRES" u="1"/>
        <s v="SANTANA RODRIGIUEZ EDWIN ANDRES" u="1"/>
        <s v="CERQUERA ALARCON GUSTAVO ADOLFO" u="1"/>
        <s v="DIAZ MARCELA ALEJANDRA" u="1"/>
        <s v="RESTREPO MONCADA _x000a_FADIED CRISTINA" u="1"/>
        <s v="SIERRA SALAMANCA FRANZ STEVEN" u="1"/>
        <s v="VERA MORENO JUAN CAMILO" u="1"/>
        <s v="ALVAREZ MANCERA BRAYAN ESTYD" u="1"/>
        <s v="FLOREZ IBARRA VICTOR DANIEL" u="1"/>
        <s v="GARCIA JUAN ESTEBAN" u="1"/>
        <s v="GUERRERO OLIVARES MARIA JOSE" u="1"/>
        <s v="HOLGUIN VIDALES ZULLENY LICETH" u="1"/>
        <s v="LOPEZ MONTOYA CRISTIAN ALEXIS" u="1"/>
        <s v="LOPEZ MORA ALEJANDRO" u="1"/>
        <s v="LOZADA RESTREPO JULIETH ALEJANDRA" u="1"/>
        <s v="MONTENEGRO MORALES MICHEL JOHANA" u="1"/>
        <s v="MONTERROSA HERNANDEZ YENI LUZ" u="1"/>
        <s v="MORALES VALERO GLORIA VIVIANA" u="1"/>
        <s v="MUNEVAR GONZALEZ JOAB JAZED" u="1"/>
        <s v="NARVÁEZ PÉREZ ELIANA ESTEFANÍA" u="1"/>
        <s v="NOVOA GONZALEZ JOSE GUILLERMO" u="1"/>
        <s v="ORTEGON VIDALES YENY CATERIN" u="1"/>
        <s v="ORTIZ SANCHEZ LAURA TATIANA" u="1"/>
        <s v="OTERO ECHEVERRI LUISA FERNANDA" u="1"/>
        <s v="PAREJA LABRADOR GRACE JULIETH" u="1"/>
        <s v="PORTOCARRERO ROJAS JESUS ARMANDO" u="1"/>
        <s v="QUINTANA DIAZ GLORIA" u="1"/>
        <s v="RIOS PEÑARANDA JUAN MANUEL" u="1"/>
        <s v="SANCHEZ JARAMILLO KRISTIE MARIANA" u="1"/>
        <s v="SARMIENTO CAMARGO STIVEN AUGUSTO" u="1"/>
        <s v="SUAREZ SOTO YUVIANIS MARIA" u="1"/>
        <s v="TAPIA TORRES YULIANIS CECILIA" u="1"/>
        <s v="VARGAS CASTILLO HEIDA" u="1"/>
        <s v="VELASQUEZ MEJIA JORGE IVAN" u="1"/>
        <s v="VERGEL SANDOVAL JUAN SEBASTIAN" u="1"/>
        <s v="YAIMA FLOREZ JESUS ALFREDO" u="1"/>
        <s v="CUELLO CANTILLO KAROL YISET" u="1"/>
        <s v="FONSECA GONZALEZ ERICSON HIRALDO" u="1"/>
        <s v="GARCIA GOMEZ  JHOAN ALEXANDER" u="1"/>
        <s v="NEIRA JUAN SEBASTIAN" u="1"/>
        <s v="SANDOVAL PEREZ MARCELA PAOLA" u="1"/>
        <s v="TORRES ZAMORA EIDER ALEXIS" u="1"/>
        <s v="VIDAL MUÑOZ JULIAN STEVEN" u="1"/>
        <s v="ZARAMA ALFONSO JHON EDISON" u="1"/>
        <s v="BAYARDO OLIVA FERNANDO" u="1"/>
        <s v="CASTAÑO DIOSA DUVER" u="1"/>
        <s v="CHALA MINA ERICK" u="1"/>
        <s v="PALACIO CUERVO KAREN LORENA" u="1"/>
        <s v="ROJAS GAÑAN JOSE ALEJANDRO" u="1"/>
        <s v="ARENAS CASTILLO JUAN PABLO" u="1"/>
        <s v="FAJARDO LEYVA ANDRES CAMILO" u="1"/>
        <s v="MARTINEZ SUAREZ EDWIN HERNANDO" u="1"/>
        <s v="RAMIREZ AVENDAÑO ANNY DEISSY" u="1"/>
        <s v="VALLADALES SANCHEZ NELY VALENTINA" u="1"/>
        <s v="BENAVIDES URIBE ALISON IVONE" u="1"/>
        <s v="BOJACA PEDRAZA EDGAR ANDRES" u="1"/>
        <s v="GARCIA GUTIERREZ WILLIAM IDALMY" u="1"/>
        <s v="GUERRERO JIMENEZ RUTH ESTHER" u="1"/>
        <s v="LARGO MARIN JUAN DAVID" u="1"/>
        <s v="MERCADO BETIN YESSICA PAOLA" u="1"/>
        <s v="OSORIO CASTAÑO JEYSON ALEXANDER" u="1"/>
        <s v="PRADO QUIROGA JENNY CAROLINA" u="1"/>
        <s v="PUELLO ROJAS PATRICIA MARIA" u="1"/>
        <s v="PULIDO AGUIRRE HAROL DAVID" u="1"/>
        <s v="RODRIGUEZ CARRANZA SOL HEIMY" u="1"/>
        <s v="ALMARIO ROMERO YESICA LORENA" u="1"/>
        <s v="GOMEZ MARTINEZ JAVIER SANTIAGO" u="1"/>
        <s v="RODRIGUEZ SIMBAQUEVA JUAN SEBASTIAN" u="1"/>
        <s v="ROMERO CRISTIAN ALEJANDRO" u="1"/>
        <s v="ORTIZ RODRIGUEZ SANTIAGO ALEJANDRO" u="1"/>
        <s v="POSADA CAMILA" u="1"/>
        <s v="CHAPETON  ROZO ANDRES FELIPE" u="1"/>
        <s v="MATALLANA LARA HEIDER DUBAN" u="1"/>
        <s v="PLATA ARDILA GERMAN JABITH" u="1"/>
        <s v="VALENTINA ANDREA PUENTES ROJAS" u="1"/>
        <s v="ARROYO ACOSTA KAREN VANESSA" u="1"/>
        <s v="BERNAL MARTIN OMAIRA ANDREA" u="1"/>
        <s v="MERCADO OROZCO CARMEN CECILIA" u="1"/>
        <s v="MONTES CHAVEZ CESAR JAVIER" u="1"/>
        <s v="RAMIREZ CARDOZO ANDRES FELIPE" u="1"/>
        <s v="RIVEROS RODRIGUEZ CAMILO ANDRES" u="1"/>
        <s v="SUCERQUIA ARRUBLA CRISTIAN ANDRES" u="1"/>
        <s v="BASCO MORALES JUAN PABLO" u="1"/>
        <s v="GRANADOS SAYAGO EDWIN ALEXIS" u="1"/>
        <s v="MORENO QUIJANO LINDA MARIA" u="1"/>
        <s v="ROJAS MANZANO JESUS ENRIQUE" u="1"/>
        <s v="TELLO BALLESTEROS  EIDY TATIANA" u="1"/>
        <s v="TOVAR GOMEZ RAMON VICENTE" u="1"/>
        <s v="TREJOS VASQUEZ YULIANA" u="1"/>
        <s v="VILLALOBOS ROMERO KELLY ALEXANDRA" u="1"/>
        <s v="CAÑIZALEZ LAMMY  JUDITH" u="1"/>
        <s v="PALOMO ANDRES FELIPE" u="1"/>
        <s v="SAMBONI MARTINEZ ELIANA" u="1"/>
        <s v="SANCHEZ SAAVEDRA JENNIFER ANDREA" u="1"/>
        <s v="SUAREZ LEGUIZAMO ANGELA MARIA" u="1"/>
        <s v="PEREIRA COPETE JHON JAIME" u="1"/>
        <s v="TORRES CASAS JOSE DAVID" u="1"/>
        <s v="CALDERON JARAMILLO JULIANA VALERIA" u="1"/>
        <s v="ESTRADA MARIN LESLY VANESSA" u="1"/>
        <s v="MONSALVE GOMEZ MARYBEL" u="1"/>
        <s v="SACRISTAN BEDOYA LILIANA" u="1"/>
        <s v="BARRIOS TONCEL HAREM ISABEL" u="1"/>
        <s v="CHAVES BEDOYA NATHALY" u="1"/>
        <s v="GUTIERREZ DIAZ LUIS FERNANDO" u="1"/>
        <s v="PEÑUELA TORRES ANDRES FELIPE" u="1"/>
        <s v="CASAMACHIN MUÑOZ DEICY VANESA" u="1"/>
        <s v="RONDEROS CAICEDO JESUS ALEJANDRO" u="1"/>
        <s v="VEGA RIVERA ESTEBAN" u="1"/>
        <s v="VESGA MARTINEZ DANA MARIA" u="1"/>
        <s v="CUBILLOS ABRIL LAURA SOFIA" u="1"/>
        <s v="BOTERO TORRES GABRIEL GIOVANNY" u="1"/>
        <s v="GONZALES RUEDA RONALD DAVID" u="1"/>
        <s v="LEGUIZAMON MORA LUNA ALEJANDRA" u="1"/>
        <s v="PALACIOS BARRIOS EDUARDO ENRIQUE" u="1"/>
        <s v="BALANTA RODRIGUEZ JORGE DAVID" u="1"/>
        <s v="CARVAJAL GLORIA PILAR" u="1"/>
        <s v="HERNANDEZ CABALLERO KATHERIN YALILE" u="1"/>
        <s v="MARTINEZ LUIS FELIPE" u="1"/>
        <s v="MORENO MORENO JEFERSON JADER" u="1"/>
        <s v="PARRA MANCERA KAREN ANGELICA" u="1"/>
        <s v="PEÑA RODRIGUEZ MARIO ANDRES" u="1"/>
        <s v="RODRÍGUEZ CRUZ JONATHAN FERNANDO" u="1"/>
        <s v="VANEGAS GAMBOA  VICTOR STIVEN" u="1"/>
        <s v="VARGAS DANIEL FELIPE" u="1"/>
        <s v="VILLAMIL SALCEDO ROSA VIVIANA" u="1"/>
        <s v="HERNÁNDEZ MORENO LAURA ALEJANDRA" u="1"/>
        <s v="RODRÍGUEZ LÓPEZ MARIA NAZARETH" u="1"/>
        <s v="DOMINGUEZ ADARME MARIA CRISTINA" u="1"/>
        <s v="GARAY ARBOLEDA KEVIN STEVEN" u="1"/>
        <s v="MARTINEZ CINDY PAOLA" u="1"/>
        <s v="MONTAÑEZ MOGOLLON JAVIER ARMANDO" u="1"/>
        <s v="ALDANA CRUZ PAOLA ANDREA" u="1"/>
        <s v="COLLAZOS RAMIREZ ANDRIS MICHEL" u="1"/>
        <s v="GONZALEZ ROMERO FANOR ESTEBAN" u="1"/>
        <s v="MARIN MARIN LAURA DANIELA" u="1"/>
        <s v="HINCAPIE GALVIS JANETH DEL CARMEN" u="1"/>
        <s v="LAGUNA CRISTIAN CAMILO" u="1"/>
        <s v="URIBE FORONDA LINEYRA MARITZA" u="1"/>
        <s v="CASTILLO DUCUARA DAYANA KATHERIN" u="1"/>
        <s v="BORJA URANGO YURANIS YULIETH" u="1"/>
        <s v="CONTRERAS TRIANADIANA ESTEFANIA" u="1"/>
        <s v="MOTTA RODRIGUEZ MARIO ALEJANDRO" u="1"/>
        <s v="MUÑOZ PEREZ JOSE YORDAN" u="1"/>
        <s v="OSUNA CRISTIAN CAMILO" u="1"/>
        <s v="BOTELLO SOLANO LAUREN VALENTINA" u="1"/>
        <s v="DEVIA DAZA LUIS ANDRES" u="1"/>
        <s v="MARIA ALEJANDRA PEÑARETE" u="1"/>
        <s v="PATERNINA ARRIETA EDUARDO JOSE" u="1"/>
        <s v="RIERA COA WENDY CAROLINA" u="1"/>
        <s v="CHAPARRO PAPAGAYO JHONATHAN FARIK" u="1"/>
        <s v="LUGO ROJAS JULIAN ESTEBAN" u="1"/>
        <s v="PINEDA VERGARA LAURA ELIZABETH" u="1"/>
        <s v="SILVA AVILES MARIA ALEJANDRA" u="1"/>
        <s v="TABORDA RIVERA  ANGELICA" u="1"/>
        <s v="TACHA BALLESTEROS ANGELICA LIZETH" u="1"/>
        <s v="BARRERO MILTON ALEXIS" u="1"/>
        <s v="CASTAÑO SANTACRUZ MANUEL ORLANDO" u="1"/>
        <s v="MAZUERA PAIMARIA DE LOS ANGELES" u="1"/>
        <s v="MORON YEPES JHONNY ENRIQUE" u="1"/>
        <s v="PARRA LOPEZ EDWIN JAIR" u="1"/>
        <s v="PEREZ MARIA JULIANA" u="1"/>
        <s v="BERMUDEZ BOLIVAR IVAN DAVID" u="1"/>
        <s v="CHAVEZ CAMPOS JUAN SEBASTIAN" u="1"/>
        <s v="RUIZ ARIAS HANNA REBECA" u="1"/>
        <s v="VARGAS CARDENAS LAURA CAMILA" u="1"/>
        <s v="POLETINO USECHE MERWIL LEONEL" u="1"/>
        <s v="VILLAMARIN DUQUE MIGUEL ANGEL" u="1"/>
        <s v="OSORIO GOMEZ JESSICA ALEJANDRA" u="1"/>
        <s v="JIMENEZ TORRES MILENA PATRICIA" u="1"/>
        <s v="FANDIÑO CAMARGO LAURA VALENTINA" u="1"/>
        <s v="LOPEZ PEREZ JUAN PABLO" u="1"/>
        <s v="CRUZ VARGAS FRANK" u="1"/>
        <s v="GALEANO CIFUENTES LUIS EDUARDO" u="1"/>
        <s v="LOPEZ PEÑUELA GUILIANO ANDRES" u="1"/>
        <s v="CORTEZ ROMERO ANDRES FELIPE" u="1"/>
        <s v="GUERRA MOLINA JUAN DANIEL" u="1"/>
        <s v="MARMOLEJO MADERA DIANA MARCELA" u="1"/>
        <s v="MEJIA GUERRA PAULA DANIELA" u="1"/>
        <s v="MESÍAS ROSERO JHONATAN ESMITH" u="1"/>
        <s v="ORBES HERNANDEZ RICHARD ANDERSON" u="1"/>
        <s v="DIAZ AGREDO MARIA CAMILA" u="1"/>
        <s v="GALEANO CORDOBA MARIA PAULA" u="1"/>
        <s v="GONZÁLEZ BERTEL DIVIER" u="1"/>
        <s v="LORA ORTIZ SULLY YANETH" u="1"/>
        <s v="MENDIVELSO VARGAS YULIAN STID" u="1"/>
        <s v="MENDOZA OLIVERA DIEGO ARMANDO" u="1"/>
        <s v="PACHECO ESCALONA MAYRA JOHANNA" u="1"/>
        <s v="ROJAS LUIS ALFONSO" u="1"/>
        <s v="BENAVIDES MANTILLA CARLOS" u="1"/>
        <s v="IGLESIAS QUIROZ LUIS GUILLERMO" u="1"/>
        <s v="HUERTAS SUSPE DAYANNA MARIA" u="1"/>
        <s v="ROBINSON SMITH CARDOZO REY" u="1"/>
        <s v=" JESUS VERGARA" u="1"/>
        <s v="AGUDELO ROCHA JUAN SEBASTIAN" u="1"/>
        <s v="BEDOYA GONZALEZ FLAVIO ALEJANDRO" u="1"/>
        <s v="BOLAÑOS HOYOS HAROL ANDRES" u="1"/>
        <s v="BOTERO RODRIGUEZ JAIME ANDRES" u="1"/>
        <s v="CARMEN JULIET MELO DANIEL" u="1"/>
        <s v="CARREÑO QUINTERO MARIA PAULA" u="1"/>
        <s v="CORTÉS SEPÚLVEDA LAURA YIRETH" u="1"/>
        <s v="COY MENDEZ MIGUEL ANGEL" u="1"/>
        <s v="DIAZ PIZA JUAN JOSE" u="1"/>
        <s v="FORBES RICARDO" u="1"/>
        <s v="GALVIS AVILA JAVIER ANDRES" u="1"/>
        <s v="GAONA BERNAL EVELYN JOELLY" u="1"/>
        <s v="LOZANO MAZUERA JEAN SEBASTIAN" u="1"/>
        <s v="MANOTAS URICOECHEA KATY PAOLA" u="1"/>
        <s v="MANZANEDA CHAMIE ELIAN DAVID" u="1"/>
        <s v="MEDINA SALAMANCA ANGELA PAOLA" u="1"/>
        <s v="MONTES CUETO GREY TATIANA" u="1"/>
        <s v="MOSQUERA GIL DAVID FELIPE" u="1"/>
        <s v="PASO RAMOS WENDY PAOLA" u="1"/>
        <s v="RINCON CORTES YEIMY VERONICA" u="1"/>
        <s v="RIOS ARBOLEDA LUISA FERENANDA" u="1"/>
        <s v="TABARES HERNANDEZ LUIS CARLOS" u="1"/>
        <s v="PARRADO CLAVIJO LIZETH DAYANA" u="1"/>
        <s v="JAVIER ARMANDO MONTAÑEZ MOGOLLON" u="1"/>
        <s v="JIMENEZ TORRESMILENA PATRICIA" u="1"/>
        <s v="PINILLA RODRÍGUEZ VALERIA" u="1"/>
        <s v="TARAZONA RINCON KAREN LORENA" u="1"/>
        <s v="FERNANDEZ ORGANISTA LUIS MIGUEL" u="1"/>
        <s v="GARCIA FLOREZ LIDA ESTEFANIA" u="1"/>
        <s v="BAUTISTA GUTIERREZ BREYNER ANDRES" u="1"/>
        <s v="HERNANDO HERRERA KEVIN" u="1"/>
        <s v="IBARGUEN BLANDON CARLOS ALBERTO" u="1"/>
        <s v="MARLES FRANCO JUAN JOSE" u="1"/>
        <s v="RINCON CARDOZO ANDREA PAOLA" u="1"/>
        <s v="CARVAJAL ARON JOSUE" u="1"/>
        <s v="VERGARA GUTIERREZ JESUS ANTONIO" u="1"/>
        <s v="FRANCY PATRICIA MARTINEZ LANZA" u="1"/>
        <s v="GONZALEZ ARDILA LUIS FERNANDO" u="1"/>
        <s v="MARCELO RINCÓN JUAN CAMILO" u="1"/>
        <s v="MORALES CARVAJAL SANTIAGO" u="1"/>
        <s v="RIVERA VARGAS MARYORY STEPHANY" u="1"/>
        <s v="SARMIENTO DAVID STIVEN" u="1"/>
        <s v="SUÁREZ ESPEJO CRISTIAN LEONARDO" u="1"/>
        <s v="CUERVO LOPEZ LAURA SOFIA" u="1"/>
        <s v="DUQUE CAMARGO JOSE MIGUEL" u="1"/>
        <s v="DIAZ TORRES STEFANY LUCIA" u="1"/>
        <s v="PEREZ BRENDA JULIETH" u="1"/>
        <s v="URIBE HERNANDEZ SARA DEL ROSARIO" u="1"/>
        <s v="BAUTISTA ESCOBAR ANDRES CAMILO" u="1"/>
        <s v="BETANIA TORREALBA AURELIS" u="1"/>
        <s v="CORTES MINA JENNY JHOANA" u="1"/>
        <s v="CRUZ JHONNATTAN SMITH" u="1"/>
        <s v="DURANGO VILLERA KATTY LILIANA" u="1"/>
        <s v="GALVIS AVILAJAVIER ANDRES" u="1"/>
        <s v="RUBIANO PEÑA NICOLAS ANDRES" u="1"/>
        <s v="GONZALEZ DIAZ TATIANA MARCELA" u="1"/>
        <s v="HERNADEZ OSPINA CRISTHIAN FABIAN" u="1"/>
        <s v="BERNAL ACOSTA KAREN MILENA" u="1"/>
        <s v="ESGUERRA DELGADO  DAVID" u="1"/>
        <s v="MURILLO CAMELO ANGIE TATIANA" u="1"/>
        <s v="NOPE PEÑA FRANCY LORENA" u="1"/>
        <s v="RAMIREZ MONROY DAVID SANTIAGO" u="1"/>
        <s v="VELASQUEZ LAURA VANESSA" u="1"/>
        <s v="RAMIREZ ARIAS JENSI JOHANA" u="1"/>
        <s v="ROMERO ROMERO ESTEFANY JULIETH" u="1"/>
        <s v="SANCHEZ GARCIA JULIAN ANDRES" u="1"/>
        <s v="LOPEZ BOGOYA SANDRA PATRICIA" u="1"/>
        <s v="URIBE MEDINA MARIA JOSE" u="1"/>
        <s v="OSORIO LOPEZ ASHLEY ESTEFANY" u="1"/>
        <s v="BERNAL JAIRO HUMBERTO" u="1"/>
        <s v="DIAZ PULIDO  NATALIA" u="1"/>
        <s v="PELAEZ MEJIA FRANCY LISSETTE" u="1"/>
        <s v="PULIDO AGUIRREHAROL DAVID" u="1"/>
        <s v="SANCHEZ BULLA MARIA ANGELICA" u="1"/>
        <s v="VARGAS DIAS SANTIAGO" u="1"/>
        <s v="CARDENAS CASTRO JESUS DARIO" u="1"/>
        <s v="DURAN ROPAIN ALFREDO JOSE" u="1"/>
        <s v="GOMEZ QUINTERO LUIS GABRIEL" u="1"/>
        <s v="MENESES MUÑOZ ASTRID CAROLINA" u="1"/>
        <s v="NIETO EDGAR ANDRES" u="1"/>
        <s v="RODIGUEZ BURNANO MARIA EUGENIA" u="1"/>
        <s v="ROJAS MUÑOZ LAURA CAROLINA" u="1"/>
        <s v="ROJAS PARDO LUIS FERNANDO" u="1"/>
        <s v="TELLEZ RAMIREZ LAURA MICHELLE" u="1"/>
        <s v="BARCO LLERENA LIZ VANESSA" u="1"/>
        <s v="GONZALES VERTEL DIVIER" u="1"/>
        <s v="JIMENEZ AGUASSAIT ENRIQUE" u="1"/>
        <s v="LARGO RINCON SANDRA LILIANA" u="1"/>
        <s v="LENNISJORGE ARMANDO" u="1"/>
        <s v="LINERO MUÑOZ KENIA DAYANNA" u="1"/>
        <s v="PEÑA PAEZ JHOJAN ANDREY" u="1"/>
        <s v="ROMO VILLOTA DIANA PATRICIA" u="1"/>
        <s v="VASQUEZ ARANGO MIGUEL ANGEL" u="1"/>
        <s v="VELASCO DURAN LAURA PATRICIA" u="1"/>
        <s v="ZURITA PEREZ VANESSA ISABEL" u="1"/>
        <s v="MINDIOLA MONTERO JOSE MIGUEL" u="1"/>
        <s v="ROSAS LOPEZ MAICOLT HELI" u="1"/>
        <s v="ROSERO BENAVIDEZ DIANA MARCELA" u="1"/>
        <s v="BENJUMEA RIVERA MARY CRUZ" u="1"/>
        <s v="CORRALES MORENO DIANA" u="1"/>
        <s v="DURAN OROZCO LADY JOHANA" u="1"/>
        <s v="ROJO GUERRA PAULA ANDREA" u="1"/>
        <s v="SANABRIA ORTIZBELCY KATERINE" u="1"/>
        <s v="ARROYAVE CHAVEZ JHONATHAN ALBEIRO" u="1"/>
        <s v="VALIENTE PAIPA DIEGO ARMANDO" u="1"/>
        <s v="LAMUS SOSA WILMER" u="1"/>
        <s v="RODRIGUEZ CEDEÑO YESSICA TATIANA" u="1"/>
        <s v="RODRIGUEZ PULIDO CARMEN SOFIA" u="1"/>
        <s v="ARIAS PEREZ DANIEL FELIPE" u="1"/>
        <s v="BETANCUR RODRIGUEZ ANGEL" u="1"/>
        <s v="MARQUEZ ALVARADO ISMAEL DAVID" u="1"/>
        <s v="URREGO SALAS JEISSON ANDRES" u="1"/>
        <s v="ROJAS ALEXANDER JAIR" u="1"/>
        <s v="VARGAS CUENCA SERGIO DAVID" u="1"/>
        <s v="BECERRA AMAYA ANGIE ROCIO" u="1"/>
        <s v="RAMIREZ CHAVEZ KEVIN DAVID" u="1"/>
        <s v="VEGA MURILLO LEIDY JORLENY" u="1"/>
        <s v="ARIAS PERALTA DANIEL FERNANDO" u="1"/>
        <s v="BEDOYA GIRALDO ANDRES FELIPE" u="1"/>
        <s v="CHAPAL BRAYAN ESTIVEN" u="1"/>
        <s v="GARZON GUZMAN LESLY VANESA" u="1"/>
        <s v="JARABA GUTIERREZ DIANY" u="1"/>
        <s v="SANDOVAL BECERRA ANGY DARLIN" u="1"/>
        <s v="ALDANA LUZ ADRIANA" u="1"/>
        <s v="BELTRAN CARLOS ANDRES" u="1"/>
        <s v="BUITRAGO CONDE WILSON DAVID" u="1"/>
        <s v="GENTIL CAÑIZALES JORGE FABIAN" u="1"/>
        <s v="JABBA GUZMAN LIZ DAYANA" u="1"/>
        <s v="MALDONADO SALGADO LUISA CAMILA" u="1"/>
        <s v="OÑATE COLOBON ERICK RODOLFO" u="1"/>
        <s v="POLOCHE DIAZ YERALDIN" u="1"/>
        <s v="PUERTA CARVAJAL SANTIAGO" u="1"/>
        <s v="RODRIGUEZ MÉNDEZ RONALD ALEXANDER" u="1"/>
        <s v="TABORDA CASTRO LUZ ANGELA" u="1"/>
        <s v="VIDIANNY ISABEL NAVA FANEITE" u="1"/>
        <s v="CORTES RODRIGUEZ FABIO ANDRES" u="1"/>
        <s v="LONDOÑO RESTREPO JHON STIVEN" u="1"/>
        <s v="AGUIRRE ARENAS MAURICIO" u="1"/>
        <s v="BUSTOS VELEZ EILYN JULIETH" u="1"/>
        <s v="MONCADA ALDANA VICTOR ALFONSO" u="1"/>
        <s v="ORTIZ CARABALLO CRISTIAN ELIAS" u="1"/>
        <s v="AMAYA QUIROGA ISABEL" u="1"/>
        <s v="CRUZ CASTAÑEDA ANDRÉS FELIPE" u="1"/>
        <s v="GONZALEZ BONILLA YULI STEFANIA" u="1"/>
        <s v="MONTAÑEZ PERALTA BRYAN EDUARDO" u="1"/>
        <s v="VASQUEZ VALENCIA VICTOR ARMANDO" u="1"/>
        <s v="ANGEL HERNANDEZ SUGEY ESTEFANIA" u="1"/>
        <s v="GALLEGO ESATRADA DANIEL FERNADO" u="1"/>
        <s v="OVIEDO SALCEDO CARLOS ANTONIO" u="1"/>
        <s v="BARRETO MORA ROSA EVELIA" u="1"/>
        <s v="BETANCOURT AMEZQUITA EMILY TATIANA" u="1"/>
        <s v="BUENO PEÑA CLARCK EDINSON" u="1"/>
        <s v="CONTENTO MILTON ALFONSO" u="1"/>
        <s v="MOTTA ROSRIGUEZ MARIO ALEJANDRO" u="1"/>
        <s v="RANGEL MARAÑON JEAN CARLOS" u="1"/>
        <s v="JARAMILLO PALOMINO ALEJANDRO" u="1"/>
        <s v="MARIN MUSTAFA BRAYAN DAVID" u="1"/>
        <s v="CARDENAS PARRA SONIA MARITZA" u="1"/>
        <s v="HERNANDEZ TABAREA DIEGO ALBERTO" u="1"/>
        <s v="MORALES BENAVIDES DIEGO ALEXANDER" u="1"/>
        <s v="SANCHEZ CUELLAR NASLY VIVIANA" u="1"/>
        <s v="BECERRA MONJE VIVIAM ZELENE" u="1"/>
        <s v="LLANOS ARANGO DEIVIS" u="1"/>
        <s v="ABELLA MUÑOZ DAVID SEBASTIAN" u="1"/>
        <s v="LEON POVADA LUIS DANIEL" u="1"/>
        <s v="MARTINEZ CUENCA NATALIA" u="1"/>
        <s v="RODRIGUEZ ROJAS DIANA CAROLINA" u="1"/>
        <s v="SAYER PINEDA JOHAN SEBASTIÁN" u="1"/>
        <s v="CASTRO OCHOA YOLISNELIS DEL CARMEN" u="1"/>
        <s v="RUBIO KEVIN DAVID" u="1"/>
        <s v="GUTIERREZ MONCADA PAULA ANDREA" u="1"/>
        <s v="RONCHAQUIRA CRISTIAN LEONARDO" u="1"/>
        <s v="CABARCAS VARGAS THAINA" u="1"/>
        <s v="CARDOZO DIRLEY" u="1"/>
        <s v="MANZERA MENDOZA YELENA DE JESUS" u="1"/>
        <s v="RODAS GARZON JHON FREDY" u="1"/>
        <s v="SILVA PEREZ JOEL JERONIMO" u="1"/>
        <s v="ARRIETA LUNA SEBASTIAN ANDRES" u="1"/>
        <s v="BAUTISTA DIEGO ARMANDO" u="1"/>
        <s v="HERNANDEZ MORENO LAURA ALEJANDRA" u="1"/>
        <s v="PARICA MARRON CESAR ANDRES" u="1"/>
        <s v="ROSERO JUAN CAMILO" u="1"/>
        <s v="BAUTISTA PEÑARANDA JHAN CARLOS" u="1"/>
        <s v="CHIRIVI CRUZ SANTIAGO" u="1"/>
        <s v="ESPINOSA GUTIERREZ MARIA ANGELICA" u="1"/>
        <s v="FLOREZ JHORMAN ANDRES" u="1"/>
        <s v="GALINDO DUARTE IVAN SANTIAGO" u="1"/>
        <s v="GARCIA LUIS EDUARDO" u="1"/>
        <s v="GARCIA VARGA JUAN DAVID" u="1"/>
        <s v="GOMEZ MURCIA ANDRES YESID" u="1"/>
        <s v="JAIMES QUINTANA NOEL NICOLAS" u="1"/>
        <s v="JARAVA BETIN IVON" u="1"/>
        <s v="LOAIZA MUÑOZ EDISON ANDRES" u="1"/>
        <s v="MENDEZ BAUTISTA GÉNESIS YULIETH" u="1"/>
        <s v="MURCIA JOHAN CAMILO" u="1"/>
        <s v="PEREZ GARCIA KELLY XIOMARA" u="1"/>
        <s v="SERRANO PATIÑO JHORDAN DANIEL" u="1"/>
        <s v="MORENO CAMACHO JUAN CARLOS" u="1"/>
        <s v="VELAQUEZ GAVIRIA SANTIAGO" u="1"/>
        <s v="ACEVEDO FLORE MARIA PAULINA" u="1"/>
        <s v="CORONADO SANCHEZ LUIS EDUARDO" u="1"/>
        <s v="CARVAJAL DELAGADO CRISTIAN EDUARDO" u="1"/>
        <s v="CAMERO MAYORGA DAVID SANTIAGO" u="1"/>
        <s v="LUNA VERGARA MICHAEL STEVEN" u="1"/>
        <s v="PEREZ AGUIRRE DANIEL DAVID" u="1"/>
        <s v="CACERES VILLAMIZAR CARLOS" u="1"/>
        <s v="GARCIA JAZMIN ALEJANDRA" u="1"/>
        <s v="GOMEZ CASTRO EDWIN YESID" u="1"/>
        <s v="RAMIREZ ACOSTA JHON JAMES" u="1"/>
        <s v="ARANZALEZ PANESSO CRISTIAN CAMILO" u="1"/>
        <s v="CRUZ MATEUS JULIAN ANDREY" u="1"/>
        <s v="ROA LOPEZ LAURA MELIZA" u="1"/>
        <s v="TORO BURBANO JUAN FELIPE" u="1"/>
        <s v="LOPEZ VELEZ LUISA MARIA" u="1"/>
        <s v="MARTINEZ ZAMBRANO ADRIANA ISABELA" u="1"/>
        <s v="MONTENEGRO ERAZO LEIDY JHOANA" u="1"/>
        <s v="SALINAS VASQUEZ ANGIE MARCELA" u="1"/>
        <s v="CHICA RIOS JULIANA" u="1"/>
        <s v="DOMINGUEZ ARIAS DAHIANA MICHEL" u="1"/>
        <s v="WILCHES RACERO DANIELA PAOLA" u="1"/>
        <s v="BENAVIDES JUAN ANDRES" u="1"/>
        <s v="CANO CEBALLOS MARIA CAMILA" u="1"/>
        <s v="LÓPEZ PULIDO JOHNNATAHAN" u="1"/>
        <s v="CAMARGO FONSECA CAMILA ANDREA" u="1"/>
        <s v="GALINDO SARMIENTO JUAN PABLO" u="1"/>
        <s v="JIMENEZ GOMEZ CARLOS ANDRES" u="1"/>
        <s v="MERIÑO RAMOS JOSE JORGE" u="1"/>
        <s v="BERNAL CARVAJAL LUIS FELIPE" u="1"/>
        <s v="DURAN MARTINEZ JUAN NICOLAS" u="1"/>
        <s v="ESCALANTE MOLINA NAVAL ANTONIO" u="1"/>
        <s v="FUENTES HEIDERS" u="1"/>
        <s v="GALEANO MORENO MARA MARCELA" u="1"/>
        <s v="MANJARREZ JOSUE JAIR" u="1"/>
        <s v="MARTINEZ JUAN CARLOS" u="1"/>
        <s v="MEJIA MERLY YURLEY" u="1"/>
        <s v="MORENO DAZA DIEGO FERNANDO" u="1"/>
        <s v="OSPINA MARIA JOSE" u="1"/>
        <s v="OSPINA MORALES PEDRO" u="1"/>
        <s v="PEREZ CAVADIA ANGELICA BERNARDA" u="1"/>
        <s v="PIÑEROS KAREN JULIETH" u="1"/>
        <s v="ROJAS SANTAMARÍA YEFERSSON JHOAN" u="1"/>
        <s v="RUEDA FAJARDO NATALIA" u="1"/>
        <s v="SALCEDO RODRIGUEZ JEIMY LUCENI" u="1"/>
        <s v="MEDINA GUTIERREZ SEBASTIAN FELIPE" u="1"/>
        <s v="PACHECO GARCIA KATERINE" u="1"/>
        <s v="GANTIVA RODRIGUEZ ANDRES FELIPE" u="1"/>
        <s v="ABRIL QUINTERO YORMAN RONALDO" u="1"/>
        <s v="AREIZA VALLE JHON DAVID" u="1"/>
        <s v="BONILLA FERREIRA CARLOS ALBERTO" u="1"/>
        <s v="GARCIA CARDONA MATEO" u="1"/>
        <s v="VALENCIA BERMUDEZ LEIDY YOHANA" u="1"/>
        <s v="ABELLA MUÑOZ CAMILA FERNANDA" u="1"/>
        <s v="CAPERA GIRON GUSTAVO ADOLFO" u="1"/>
        <s v="CEBALLOS PATIÑO SOFIA" u="1"/>
        <s v="GRAJALES LLANO SANTIAGO" u="1"/>
        <s v="MORENO USUGA CARLOS ANDRES" u="1"/>
        <s v="AGUDELO BUSTAMANTE BRYAN DAVID" u="1"/>
        <s v="MANOTAS MANJARRES MILDRED" u="1"/>
        <s v="BARRERO CRISTIAN CAMILO" u="1"/>
        <s v="FORERO RAMIREZ JUAN FELIPE" u="1"/>
        <s v="GARCIA MORENO DIANA MARCELA" u="1"/>
        <s v="TRIANA VERA DIEGO FERNANDO" u="1"/>
        <s v="GRISALES ARENAS LESLY JOHANA" u="1"/>
        <s v="MENESES GARZON DIEGO ALEJANDRO" u="1"/>
        <s v="OROZCO BEDOYA YULIETH NATALIA" u="1"/>
        <s v="PERLAZA HERNANDEZ BRIAN ANDRES" u="1"/>
        <s v="VELOZA ANDRES FELIPE" u="1"/>
        <s v="NAVAL ANTONIO ESCALANTE MOLINA" u="1"/>
        <s v="CORREA LUIS MARIO" u="1"/>
        <s v="DURAN LADY" u="1"/>
        <s v="CARDOZO REY ROBINSON SMITH" u="1"/>
        <s v="MORENO MIRANDA JHOVANNA STEFFANNY" u="1"/>
        <s v="GARCIA SILVA ANDRES FELIPE" u="1"/>
        <s v="ARANGO LLANOS DEIVIS" u="1"/>
        <s v="COLL HERNADEZ KEVIN ALEJANDRO" u="1"/>
        <s v="VANEGAS VARGAS JAIBLER ESNEYDER" u="1"/>
        <s v="ACEVEDO MORENO ANGIE SURANI" u="1"/>
        <s v="ALDANA BOHORQUEZ YERSON DUVAN" u="1"/>
        <s v="BOSSIO GIAMMARIA SERGIO IVAN" u="1"/>
        <s v="CAICEDO DEVIA ANGEE MILENA" u="1"/>
        <s v="CALDERON CALDERON ROOSEVELT STEVEN" u="1"/>
        <s v="CERON GONZALEZ LINA MARCELA" u="1"/>
        <s v="CUBILLOS QUINTERO ASHLEY" u="1"/>
        <s v="GÁMEZ GAMEZ GENESIS GISEX" u="1"/>
        <s v="GARAY FERNANDEZ MAYERLY DAYANA" u="1"/>
        <s v="HERRERA BENAVIDES LAURA NATALY" u="1"/>
        <s v="MARQUEZ JHON FREDY" u="1"/>
        <s v="MENDOZA BONFANTE LENNYS" u="1"/>
        <s v="MERCADO CASTILLO KELLY JOHANA" u="1"/>
        <s v="MORENO PARDOJOHANA MILENA" u="1"/>
        <s v="RINCON RODRIGUEZ JUAN DAVID" u="1"/>
        <s v="RODRIGUEZ BUSTAMANTE JUAN SEBASTIAN" u="1"/>
        <s v="ROJAS MORENO DANNA GERALDINE" u="1"/>
        <s v="SALAZAR MONTOYA JANIO DE JESUS" u="1"/>
        <s v="SIPAMOCHA SOLER RAFAEL ANTONIO" u="1"/>
        <s v="SOGAMOSO GARCIA DAIRY SHIRLEY" u="1"/>
        <s v="SOTO MARTINEZ YULY ANDREA" u="1"/>
        <s v="ACHURY LOPEZ JHON ESTEBAN" u="1"/>
        <s v="ARANDA PATIÑO LISSETH" u="1"/>
        <s v="BARBOZA RODIÑO JULIETH PAOLA" u="1"/>
        <s v="BAYONA VILLAMIZAR JHON MICHAEL" u="1"/>
        <s v="CARO EDWIN DANIEL" u="1"/>
        <s v="CAUSADO CHAMORRO ANDRIS MILENAORRO" u="1"/>
        <s v="DUARTE CELIS JOSE ALEJANDRO" u="1"/>
        <s v="MANZERA MENDOZA YELENA" u="1"/>
        <s v="RAFFO MAGNASCO GASTON PABLO" u="1"/>
        <s v="RINCON GALLO JHONNATAN RONALDO" u="1"/>
        <s v="AZCARATE NESTOR PAUL" u="1"/>
        <s v="CAICEDO LINA MARCELA" u="1"/>
        <s v="ROSERO BENAVIDES DIANA MARCELA" u="1"/>
        <s v="HERRERA FARIETADIEGO ALEJANDRO" u="1"/>
        <s v="CHAPARRO SILVA LEYDI PAOLA" u="1"/>
        <s v="MENJURA ALZATE MAURICIO" u="1"/>
        <s v="CHAVARRO SILVA ANDRES FELIPE" u="1"/>
        <s v="HEREDIA CAICEDO DIDIER DANIEL" u="1"/>
        <s v="PEREZ GOMEZ LAURA XIMENA" u="1"/>
        <s v="VALENCIA HENAO MARIANA" u="1"/>
        <s v="MARITZA ADRIANA HENAO GUATIVA" u="1"/>
        <s v="VELEZ PATRON GINA ISABEL" u="1"/>
        <s v="GUERRA MOLINA JUAN DAVID" u="1"/>
        <s v="TRUJILLO JARAMILLO PALOMINO ALEJANDRO" u="1"/>
        <s v="ARIAS GOMEZ KARINA" u="1"/>
        <s v="BOLAÑOS CASTILLO ALFREDO ANDRES" u="1"/>
        <s v="CASAS TORO MANUELA" u="1"/>
        <s v="CHAVEZ CRISTIAN SEBASTIAN" u="1"/>
        <s v="DANNOBER ALEXANDER MENESES CORREA" u="1"/>
        <s v="DIAZ BALETA KARINA MARCELA" u="1"/>
        <s v="FUELPAZ JAIRO GEOVANNY" u="1"/>
        <s v="GUTIERREZ GUTIERREZ GREISSY VANESSA" u="1"/>
        <s v="MANJARREZ JOSUE J" u="1"/>
        <s v="MARIN SANDRA JULIETH" u="1"/>
        <s v="PARRAO MEDINA JAIRO ENRIQUE" u="1"/>
        <s v="SOTO RUIZ JUAN CAMILO" u="1"/>
        <s v="VERA EDUAR DANILO" u="1"/>
        <s v="YOPASA CALDAS JOHAN STEVEN" u="1"/>
        <s v="HERRERA VILLAMIZAR DANNA YOHELY" u="1"/>
        <s v="ANGEL CERQUERA KATERINNE YULIE" u="1"/>
        <s v="DIAZ GAVIRIA LUIS ESTEBAN" u="1"/>
        <s v="LEAL SANDOVAL ALONDRA VIRGINIA" u="1"/>
        <s v="FRAILE RUEDA LUIS ALBERTO" u="1"/>
        <s v="MONTOYA ELIANA MARIN" u="1"/>
        <s v="GUERRERO BRAYAN ANDRES" u="1"/>
        <s v="GUERRERO SARA MANUELA" u="1"/>
        <s v="ANDRADE GOMEZ JUAN CAMILO" u="1"/>
        <s v="BARROS LOZADA GERALDINE AMIRA" u="1"/>
        <s v="MEZA LEDESMA SODENIETH" u="1"/>
        <s v="ABAUNZA ROMAN ANDRES DAVID" u="1"/>
        <s v="AGUIRRE DAVID ALEXANDER" u="1"/>
        <s v="BAQUERO GARCIA ANGELA MARIA" u="1"/>
        <s v="GIRALDO CORRALES MARIA LAURA" u="1"/>
        <s v="GONZALEZ MEDINA CHRISTIAN CAMILO" u="1"/>
        <s v="KATERINE PACHECO MOLINA GARCIA" u="1"/>
        <s v="LANCHEROS ROJAS HAIVER FELIPE" u="1"/>
        <s v="MARTINEZ MENDOZA VALERY" u="1"/>
        <s v="MORALES JENNIFER" u="1"/>
        <s v="MORENO FLORES MAYRA ALEJANDRA" u="1"/>
        <s v="PERDOMO LOSANO BRENDA MELISSA" u="1"/>
        <s v="PÉREZ VELANDIA ANGIE ZULEIMA" u="1"/>
        <s v="RAMIREZ VILLA KELLY ALEJANDRA" u="1"/>
        <s v="RENDON OCAMPO ALFREDO JOSE" u="1"/>
        <s v="ROJAS RODRIGUEZ DIANA KATHERINE" u="1"/>
        <s v="TRIANA CRUZ JUAN CAMILO" u="1"/>
        <s v="VALENCIA ACEVEDO LAURA SOFIA" u="1"/>
        <s v="AIDEE CASTAÑEDA MARIA" u="1"/>
        <s v="ANA MARIA MARTINEZ GOMEZ" u="1"/>
        <s v="ANDRES FELIPE GANTIVA RODRIGUEZ" u="1"/>
        <s v="ANDRES MAURICIO RAMIREZ VALENCIA" u="1"/>
        <s v="BRANDON DAVID GOMEZ BENITEZ" u="1"/>
        <s v="CAMILA ANDREA CAMARGO FONSECA" u="1"/>
        <s v="CARLOS ALBERTO BONILLA FERREIRA" u="1"/>
        <s v="DANIEL FELIPE ARIAS PEREZ" u="1"/>
        <s v="DANIELA CARDENAS" u="1"/>
        <s v="DIANA MARCELA ROSERO BENAVIDES" u="1"/>
        <s v="GARCIA TRUJILLO PEDRO" u="1"/>
        <s v="GERSON ISAI GUZMAN GONZALES" u="1"/>
        <s v="GUERRERO MIELES ALEXANDER DE JESUS" u="1"/>
        <s v="HENDER ORLANDO ROJAS" u="1"/>
        <s v="HERRERA SANABRIA LILIANA DANIELA" u="1"/>
        <s v="IVAN DAVID BERMUDEZ BOLIVAR" u="1"/>
        <s v="JENNIFER ANDREA SANCHEZ SAAVEDRA" u="1"/>
        <s v="JESSICA NATALIA HENAO" u="1"/>
        <s v="JHONNATTAN SMITH CRUZ" u="1"/>
        <s v="JUAN SEBASTIAN CHAVEZ CAMPOS" u="1"/>
        <s v="JULIAN ALEXANDER BLANDON CEBALLOS" u="1"/>
        <s v="KRISTIE MARIANA SANCHEZ JARAMILLO" u="1"/>
        <s v="LADY DURAN" u="1"/>
        <s v="LESLY VANESSA ESTRADA MARIN" u="1"/>
        <s v="LORAINE PAOLA VAZQUEZ VILLADIEGO" u="1"/>
        <s v="LUIS ENRIQUE RUIZ DE AGUSTIN" u="1"/>
        <s v="LUIS ESTEBAN ARBELAEZ VILLA" u="1"/>
        <s v="MARIA JOSE URIBE MEDINA" u="1"/>
        <s v="NORMAN EDUARDO ANGEL" u="1"/>
        <s v="RAMON VICENTE TOVAR GOMEZ" u="1"/>
        <s v="SAENZ RUALES CATALINA" u="1"/>
        <s v="SEBASTIAN CARMONA CLAVIJO" u="1"/>
        <s v="YERALDIN POLOCHE DIAZ" u="1"/>
        <s v="YOLISNELIS DEL CARMEN CASTRO OCHOA" u="1"/>
        <s v="ZAPATA CUELLO LUIS RAFAEL" u="1"/>
        <s v="ANDREA LILIANA PERDOMO" u="1"/>
        <s v="ANGIE MARCELA SALINAS VASQUEZ" u="1"/>
        <s v="ASHLEY ESTEFANY OSORIO LOPEZ" u="1"/>
        <s v="ASTRID ZUÑIGA CAICEDO" u="1"/>
        <s v="AURELIS BETANIA TORREALBA" u="1"/>
        <s v="BEATRIZ ELENA ENRIQUEZ" u="1"/>
        <s v="CARLOS ANDRES JIMENEZ GOMEZ" u="1"/>
        <s v="CARLOS ANTONIO OVIEDO SALCEDO" u="1"/>
        <s v="DANIELA PATRICIA PAYARES CABARCAS" u="1"/>
        <s v="DANIELA USURIAGA ALVAREZ" u="1"/>
        <s v="DANNA JULIETH RIVAS CAMACHO" u="1"/>
        <s v="DAYANA KATHERIN CASTILLO DUCUARA" u="1"/>
        <s v="DIANA KATHERINE ROJAS RODRIGUEZ" u="1"/>
        <s v="DIDIER CAMILO BERNAL NUMPAQUE" u="1"/>
        <s v="DIEGO FERNANDO PEREZ" u="1"/>
        <s v="EDISON ALBERTO HUERTAS ROJAS" u="1"/>
        <s v="ELIANA SAMBONI MARTINEZ" u="1"/>
        <s v="HAIVER FELIPE LANCHEROS ROJAS" u="1"/>
        <s v="HANS ESTEBAN VANEGAS SANJUAN" u="1"/>
        <s v="HERNAN DARIO GALVAN MEZA" u="1"/>
        <s v="ISABELLA GIL SALAZAR" u="1"/>
        <s v="JAIBLER ESNEYDER VANEGAS VARGAS" u="1"/>
        <s v="JEFERSON JADER MORENO MORENO" u="1"/>
        <s v="JESUS DAVID DUQUE GIRALDO" u="1"/>
        <s v="JHON JAMES RAMIREZ ACOSTA" u="1"/>
        <s v="JHON STIVEN LONDOÑO RESTREPO" u="1"/>
        <s v="JOHN STEVEN MARTINEZ SANCHEZ" u="1"/>
        <s v="JORGE LEONARDO GUZMAN MUÑOZ" u="1"/>
        <s v="JOSE MIGUEL MINDIOLA MONTERO" u="1"/>
        <s v="JUAN CAMILO VARGAS BARRERA" u="1"/>
        <s v="KATERINNE YULIE ANGEL CERQUERA" u="1"/>
        <s v="KEVIN DAVID RAMIREZ CHAVEZ" u="1"/>
        <s v="KEVIN DAVID RUBIO" u="1"/>
        <s v="KEVIN RUIZ LOPEZ" u="1"/>
        <s v="LAURA ALEJANDRA HERNANDEZ MORENO" u="1"/>
        <s v="LEYDI PAOLA CHAPARRO SILVA" u="1"/>
        <s v="LIZETH RIAÑO CALDERON" u="1"/>
        <s v="LUIS DANIEL LEON POVADA" u="1"/>
        <s v="LUIS DAVID RODRIGUEZ FERNANDEZ" u="1"/>
        <s v="LUIS EDUARDO GALEANO CIFUENTES" u="1"/>
        <s v="LUIS FERNANDO ROJAS PARDO" u="1"/>
        <s v="LUZ ADRIANA OTALORA DUARTE" u="1"/>
        <s v="MAIRA ALEJANDRA VILLAZON JIMENEZ" u="1"/>
        <s v="MARIA ALEJANDRA HERNANDEZ" u="1"/>
        <s v="MARIA ALEXANDRA VILLAMIZAR" u="1"/>
        <s v="MARIA ANGELICA ESPINOSA GUTIERREZ" u="1"/>
        <s v="MARIA HELENA GALVAN CUESTA" u="1"/>
        <s v="MARIA VIRGINIA TORRES REVEROL" u="1"/>
        <s v="MARIAN MISHELLY CABANA CRESPO" u="1"/>
        <s v="MERWIL LEONEL POLETINO USECHE" u="1"/>
        <s v="MICHEL JOHANA MONTENEGRO MORALES" u="1"/>
        <s v="MILTON ALFONSO CONTENTO" u="1"/>
        <s v="MONICA ZULETA MORENO" u="1"/>
        <s v="NICOLAS HERNANDEZ MURILLO" u="1"/>
        <s v="PEDRO GARCIA TRUJILLO" u="1"/>
        <s v="SONIA SMITH GONZALEZ BERMEO" u="1"/>
        <s v="VICKY LILIANA PULSITAR" u="1"/>
        <s v="YENNIFER PATRICIA ENSUNCHO HERNANDEZ" u="1"/>
        <s v="YESSICA LEANDRA LUCUMI ANGOLA" u="1"/>
        <s v="YULIETH PAOLA PATERNINA MARTINEZ" u="1"/>
        <s v="ZURIK SADHAY VERGEL TOBO" u="1"/>
        <s v="ADRIANA MARIA GRANADA GONZALEZ" u="1"/>
        <s v="AIDA TULIA BATALLA MURILLO" u="1"/>
        <s v="ALEJANDRA OQUENDO USUGA" u="1"/>
        <s v="ALONDRA VIRGINIA LEAL SANDOVAL" u="1"/>
        <s v="ANA MARIA DUQUE DUQUE" u="1"/>
        <s v="ANDREINA CAMACARO DOMINGUEZ" u="1"/>
        <s v="ANDRES FELIPE BOTINA CARVAJAL" u="1"/>
        <s v="ANDRES FELIPE TORO CALDERON" u="1"/>
        <s v="ANGIE SURANI ACEVEDO MORENO" u="1"/>
        <s v="ANGUIE LIZETH RODRIGUEZ" u="1"/>
        <s v="AUDREA PATRICIA CAMARGO TORRES" u="1"/>
        <s v="AURORA NUÑEZ ESCALANTE" u="1"/>
        <s v="BEATRIZ OMAIRA GRANADOS VALENCIA" u="1"/>
        <s v="BRENDA MELISSA PERDOMO LOSANO" u="1"/>
        <s v="CAMILA FERNANDA ABELLA MUÑOZ" u="1"/>
        <s v="CARLOS HERNANDO RICO RUIZ" u="1"/>
        <s v="CARLOS MARIO LOPEZ ARIAS" u="1"/>
        <s v="CRISTHIAN CAMILO ROJAS CASTELLANOS" u="1"/>
        <s v="CRISTIAN ANDRES SUCERQUIA ARRUBLA" u="1"/>
        <s v="CRISTIAN CAMILO BARRERO" u="1"/>
        <s v="CRISTIAN ELIAS ORTIZ CARABALLO" u="1"/>
        <s v="CRISTIAN LEONARDO SUÁREZ ESPEJO" u="1"/>
        <s v="DAVID ALEXANDER AGUIRRE" u="1"/>
        <s v="DAVID FELIPE MOSQUERA GIL" u="1"/>
        <s v="DAVID GERARDO USAQUEN DIAZ" u="1"/>
        <s v="DAVID SANTIAGO CAMERO MAYORGA" u="1"/>
        <s v="DEISY MILENA BARRIGA" u="1"/>
        <s v="DEIVIS ARANGO LLANOS" u="1"/>
        <s v="DIANA CAROLINA SOLANO CAMPO" u="1"/>
        <s v="DIDIER DANIEL HEREDIA CAICEDO" u="1"/>
        <s v="DIEGO FERNANDO MORENO DAZA" u="1"/>
        <s v="DINA MARCELA GOMEZ HERNANDEZ" u="1"/>
        <s v="DORA MILENA HERNÁNDEZ SÁNCHEZ" u="1"/>
        <s v="DUVER CASTAÑO DIOSA" u="1"/>
        <s v="EDER ARMANDO ALFONSO RAMIREZ" u="1"/>
        <s v="EDUAR DANILO VERA" u="1"/>
        <s v="EDWIN YESID GOMEZ CASTRO" u="1"/>
        <s v="ELIAN DAVID MANZANEDA CHAMIE" u="1"/>
        <s v="ELIANA MARIN MONTOYA" u="1"/>
        <s v="ELIENITZA DEL VALLE URRETA MARQUEZ" u="1"/>
        <s v="ELIX JOHANI FLOREZ REYES" u="1"/>
        <s v="FRANCY LISSETTE PELAEZ MEJIA" u="1"/>
        <s v="GABRIELA SARRIA TRUJILLO" u="1"/>
        <s v="GIOVANY ALEXIS CASTRO MONTAÑEZ" u="1"/>
        <s v="GLORIA VIVIANA MORALES VALERO" u="1"/>
        <s v="GREISSY VANESSA GUTIERREZ GUTIERREZ" u="1"/>
        <s v="HANNA REBECA RUIZ ARIAS" u="1"/>
        <s v="HARVEY ALEJANDRO PIEDRAHITA ROMERO" u="1"/>
        <s v="HENRY GOMEZ LOPEZ" u="1"/>
        <s v="IVAN ALEXANDER GAVIDIA BUITRAGO" u="1"/>
        <s v="JAIRO GEOVANNY FUELPAZ" u="1"/>
        <s v="JANAI  MIRELLA CASTILLO RIOS" u="1"/>
        <s v="JAVIER SANTIAGO GOMEZ MARTINEZ" u="1"/>
        <s v="JEFANYS IRICETH PEÑARANDA TORRES" u="1"/>
        <s v="JENNY JHOANA CORTES MINA" u="1"/>
        <s v="JESUS ANTONIO NIÑO SALCEDO" u="1"/>
        <s v="JHON DAVID AREIZA VALLE" u="1"/>
        <s v="JHONNY ENRIQUE MORON YEPES" u="1"/>
        <s v="JHORMAN ANDRES FLOREZ" u="1"/>
        <s v="JOE LARRY VILLACORTE RONDON" u="1"/>
        <s v="JOHANA AREVALO LOPEZ" u="1"/>
        <s v="JOSE JORGE MERIÑO RAMOS" u="1"/>
        <s v="JUAN ANDRES BENAVIDES" u="1"/>
        <s v="JUAN CAMILO SOTO RUIZ" u="1"/>
        <s v="JUAN CAMILO TRIANA CRUZ" u="1"/>
        <s v="JUAN DIEGO ARIAS CUESTA" u="1"/>
        <s v="JUAN FELIPE GONZALEZ SILVA" u="1"/>
        <s v="JUAN FELIPE RUEDA MARTINEZ" u="1"/>
        <s v="JUAN FELIPE TORO BURBANO" u="1"/>
        <s v="JULIETH ALEJANDRA LOZADA RESTREPO" u="1"/>
        <s v="KAREN ANDREA MARIN OCAMPO" u="1"/>
        <s v="KAREN JULIETH PIÑEROS" u="1"/>
        <s v="KAREN LISSETTE ALEMAN MONTIEL" u="1"/>
        <s v="KATHERINE GALEANO JARAMILLO" u="1"/>
        <s v="KATY PAOLA MANOTAS URICOECHEA" u="1"/>
        <s v="KEIDY VIVIANA CIFUENTES FORERO" u="1"/>
        <s v="KEILY DANIELA PABON DEPABLOS" u="1"/>
        <s v="KELLY JOHANA SALAZAR" u="1"/>
        <s v="KEVIN ESNEIDER GUITUERREZ MELO" u="1"/>
        <s v="LAURA CAMILA VARGAS CARDENAS" u="1"/>
        <s v="LEIDY VALENTINA RODRIGUEZ VILLAMIZAR" u="1"/>
        <s v="LEIDY YOHANA VALENCIA BERMUDEZ" u="1"/>
        <s v="LESLY VANESA GARZON GUZMAN" u="1"/>
        <s v="LEYDA PATRICIA LAGOS" u="1"/>
        <s v="LIDA ESTEFANIA GARCIA FLOREZ" u="1"/>
        <s v="LIZ DAYANA JABBA GUZMAN" u="1"/>
        <s v="LUIS ALEJANDRO BONILLA CARDOZO" u="1"/>
        <s v="LUIS CARLOS TABARES HERNANDEZ" u="1"/>
        <s v="LUIS EDUARDO CORONADO SANCHEZ" u="1"/>
        <s v="LUIS EDUARDO GUTIERREZ RODRIGUEZ" u="1"/>
        <s v="LUIS FERNANDO GUTIERREZ DIAZ" u="1"/>
        <s v="LUIS GABRIEL GOMEZ QUINTERO" u="1"/>
        <s v="LUISA FERNANDA RODRIGUEZ QUINTO" u="1"/>
        <s v="LUISA FERNANDA SALAZAR GOMEZ" u="1"/>
        <s v="MAICOLT HELI ROSAS LOPEZ" u="1"/>
        <s v="MARCELA ALEJANDRA DIAZ" u="1"/>
        <s v="MARIA CAMILA CANO CEBALLOS" u="1"/>
        <s v="MARIA ELVIA FLOREZ ANTES" u="1"/>
        <s v="MARIA FERNANDA SILVA CARDENAS" u="1"/>
        <s v="MARIA ISABEL CASTAÑO MESA" u="1"/>
        <s v="MARIA LAURA GIRALDO CORRALES" u="1"/>
        <s v="MARIA PAULA CARREÑO QUINTERO" u="1"/>
        <s v="MARISOL SUAREZ BARRERA" u="1"/>
        <s v="MARY ISABEL VALLEJOS QUISTANCHALA" u="1"/>
        <s v="MAYRA ALEJANDRA MORENO FLORES" u="1"/>
        <s v="MONICA DANIELA TORO CRUZ" u="1"/>
        <s v="NATALIA GARZON CARDONA" u="1"/>
        <s v="NATHALY CHAVES BEDOYA" u="1"/>
        <s v="NELY VALENTINA VALLADALES SANCHEZ" u="1"/>
        <s v="PAOLA ANDREA CASTAÑEDA PARRA" u="1"/>
        <s v="PATRICIA MARIA PUELLO ROJAS" u="1"/>
        <s v="PAULA ANDREA VARGAS ESCOBAR" u="1"/>
        <s v="ROSA ANGELA NOBLE BENITEZ" u="1"/>
        <s v="SANDRA MARCELA HERNANDEZ CANTERO" u="1"/>
        <s v="SEBASTIAN MEJIA MARTINEZ" u="1"/>
        <s v="SERGIO IVAN BOSSIO GIAMMARIA" u="1"/>
        <s v="STEFANY LUCIA DIAZ TORRES" u="1"/>
        <s v="STIVEN AUGUSTO SARMIENTO CAMARGO" u="1"/>
        <s v="TANIA MILENA CORREA HERNANDEZ" u="1"/>
        <s v="VERONICA PAOLA AMOR PADILLA" u="1"/>
        <s v="VICTOR DANIEL FLOREZ IBARRA" u="1"/>
        <s v="WENDY LORENA AMAYA RIVERA" u="1"/>
        <s v="YEISON ECHEVERRI SANCHEZ" u="1"/>
        <s v="YENIS BENITEZ MONTES" u="1"/>
        <s v="YERSON DUVAN ALDANA BOHORQUEZ" u="1"/>
        <s v="YESSICA CASTAÑO CAVIEDES" u="1"/>
        <s v="YISETH PAMELA GUTIERREZ FUENTES" u="1"/>
        <s v="YOMARA GÓMEZ ERAZO" u="1"/>
        <s v="YULIANIS CECILIA TAPIA TORRES" u="1"/>
        <s v="YULY ANDREA SOTO MARTINEZ" u="1"/>
        <s v="ANA MARIA GAONA BERNAL" u="1"/>
        <s v="CASTAÑO ROMAN EDID JOHANA" u="1"/>
        <s v="CLAUDIA CAROLINA GRANADOS ZULUAGA" u="1"/>
        <s v="DIEGO ARMANDO TREJO" u="1"/>
        <s v="FRANK CRUZ VARGAS" u="1"/>
        <s v="JACKSON ORLANDO MARTINEZ VARGAS" u="1"/>
        <s v="JHON FREDY MARQUEZ" u="1"/>
        <s v="JOEL JERONIMO SILVA PEREZ" u="1"/>
        <s v="JOSE LUIS ARIAS SIERRA" u="1"/>
        <s v="JUAN PABLO POSADA GRISALES" u="1"/>
        <s v="JULIETH PAOLA AYCARDI MEZA" u="1"/>
        <s v="KALETH TRUJILLO GULLEN" u="1"/>
        <s v="KEVIN HERNANDO HERRERA" u="1"/>
        <s v="LAURA SOFIA CUBILLOS ABRIL" u="1"/>
        <s v="LEIDY RINCONI" u="1"/>
        <s v="LESLY JOHANA GRISALES ARENAS" u="1"/>
        <s v="LINA MARCELA CERON GONZALEZ" u="1"/>
        <s v="LUIS ANDRES DEVIA DAZA" u="1"/>
        <s v="LUIS RAFAEL ZAPATA CUELLO" u="1"/>
        <s v="MABILIA INÉS RAMÍREZ RAMIRÉZ" u="1"/>
        <s v="MANUEL ORLANDO CASTAÑO SANTACRUZ" u="1"/>
        <s v="MIGUEL ANGEL MUÑOZ ARIAS" u="1"/>
        <s v="MILDRED MANOTAS MANJARRES" u="1"/>
        <s v="NASLY VIVIANA SANCHEZ CUELLAR" u="1"/>
        <s v="NATALIA MARTINEZ CUENCA" u="1"/>
        <s v="OSLER DIAZ CORTINEZ" u="1"/>
        <s v="QUINTERO SANTA MARIA PAULA ANDREA" u="1"/>
        <s v="SANDRA JOHANA PEREZ CRUZ" u="1"/>
        <s v="SANDRA JULIETH MARIN" u="1"/>
        <s v="SERGIO HERNANDO VALERA" u="1"/>
        <s v="ZHARICK DAYANNA VERGEL TOBO" u="1"/>
        <s v="ALFREDO JOSE RENDON OCAMPO" u="1"/>
        <s v="ANDRES TORRES GRISALES" u="1"/>
        <s v="CHRISTIAN STEVEN DUQUE RODRIGUEZ" u="1"/>
        <s v="CYNTHIA CAROLINA VERGARA HERNÁNDEZ" u="1"/>
        <s v="HAREM ISABEL BARRIOS TONCEL" u="1"/>
        <s v="JHON MICHAEL BAYONA VILLAMIZAR" u="1"/>
        <s v="JUAN CAMILO ROSERO" u="1"/>
        <s v="JULIAN ANDREY CRUZ MATEUS" u="1"/>
        <s v="KAREN MARCELA MARIN BLANCO" u="1"/>
        <s v="KELLY ALEJANDRA RAMIREZ VILLA" u="1"/>
        <s v="KEVIN ORLANDO SANCHEZ AGUIRRE" u="1"/>
        <s v="LISSETH ARANDA PATIÑO" u="1"/>
        <s v="LUIS FELIPE BERNAL CARVAJAL" u="1"/>
        <s v="MICHAEL FERNEY CAMACHO RAMIREZ" u="1"/>
        <s v="MICHAEL STEVEN LUNA VERGARA" u="1"/>
        <s v="PEDRO OSPINA MORALES" u="1"/>
        <s v="PEÑUELA TORRESANDRES FELIPE" u="1"/>
        <s v="ROSA EVELIA BARRETO MORA" u="1"/>
        <s v="SERGIO DAVID VARGAS CUENCA" u="1"/>
        <s v="SHEILA MARCELA BARRERA TIBATA" u="1"/>
        <s v="ALEJANDRO TRUJILLO JARAMILLO PALOMINO" u="1"/>
        <s v="ANDRES FELIPE GARCIA SILVA" u="1"/>
        <s v="ANDRES FELIPE OCHOA RIOS" u="1"/>
        <s v="ANGIE JULIETH MORAN RIVERA" u="1"/>
        <s v="ANHY MILENA ROYERO CASTILLO" u="1"/>
        <s v="BRAYAN ESTYD ALVAREZ MANCERA" u="1"/>
        <s v="CRISTIAN CAMILO ARANZALEZ PANESSO" u="1"/>
        <s v="DANIEL HUMBERTO PIEDRAHITA HENAO" u="1"/>
        <s v="DANIELA PAOLA WILCHES RACERO" u="1"/>
        <s v="DANNY DANIEL URBANO LARA" u="1"/>
        <s v="DIEGO ALEJANDRO HERRERA FARIETA" u="1"/>
        <s v="ERICSON HIRALDO FONSECA GONZALEZ" u="1"/>
        <s v="EUCARIS DIAZ PAREDES" u="1"/>
        <s v="GASTON PABLO RAFFO MAGNASCO" u="1"/>
        <s v="HECTOR FAVIO MORA PATIÑO" u="1"/>
        <s v="JHON EDISON ZARAMA ALFONSO" u="1"/>
        <s v="JHOVANNA STEFFANNY MORENO MIRANDA" u="1"/>
        <s v="JOHAN CAMILO ATARA TORRES" u="1"/>
        <s v="JOHANA MILENA MORENO PARDO" u="1"/>
        <s v="JORGE FERNANDO BOTERO GALLON" u="1"/>
        <s v="JULIETH PAOLA BARBOZA RODIÑO" u="1"/>
        <s v="LAURA DANIELA MARIN MARIN" u="1"/>
        <s v="LEIDY MARCELA COPETE GOMEZ" u="1"/>
        <s v="MARIO ANDRES PEÑA RODRIGUEZ" u="1"/>
        <s v="NESTOR JAVIER HERNANDEZ ABRIL" u="1"/>
        <s v="ORLANDO ENRIQUE LEITON CASTELAR" u="1"/>
        <s v="RAFAEL ANTONIO SIPAMOCHA SOLER" u="1"/>
        <s v="RONALD ALEXANDER RODRIGUEZ MÉNDEZ" u="1"/>
        <s v="WILSON AGUDELO QUIÑONEZ" u="1"/>
        <s v="ADRIANA ISABELA MARTINEZ ZAMBRANO" u="1"/>
        <s v="ALEXANDER DE JESUS GUERRERO MIELES" u="1"/>
        <s v="ALFREDO ANDRES BOLAÑOS CASTILLO" u="1"/>
        <s v="ALISON IVONE BENAVIDES URIBE" u="1"/>
        <s v="ANDERSON JOSE MARQUEZ MONTERO" u="1"/>
        <s v="ANDRES DAVID ABAUNZA ROMAN" u="1"/>
        <s v="ANDRES FABIAN AVENDAÑO" u="1"/>
        <s v="ANDRES FELIPE PALOMO" u="1"/>
        <s v="ANDRES FELIPE PEÑUELA TORRES" u="1"/>
        <s v="ANDRIS MICHEL COLLAZOS RAMIREZ" u="1"/>
        <s v="ANDRIS MILENA CAUSADO CHAMORRO" u="1"/>
        <s v="ANGELA JULIETH ORTIZ" u="1"/>
        <s v="ANGIE ROCIO BECERRA AMAYA" u="1"/>
        <s v="ANGIE ZULEIMA PÉREZ VELANDIA" u="1"/>
        <s v="BRAYAN ANDRES GUERRERO" u="1"/>
        <s v="CARLOS ALBERTO IBARGUEN BLANDON" u="1"/>
        <s v="CARLOS CACERES VILLAMIZAR" u="1"/>
        <s v="CAROLINA PAMPLONA QUINTERO" u="1"/>
        <s v="CATALINA SAENZ RUALES" u="1"/>
        <s v="CATHERINE PEMBERTY VILLEGAS" u="1"/>
        <s v="CHRISTIAN CAMILO GONZALEZ MEDINA" u="1"/>
        <s v="CRISTIAN CAMILO HENAO RAMIREZ" u="1"/>
        <s v="CRISTIAN SEBASTIAN CHAVEZ" u="1"/>
        <s v="DAHIANA MICHEL DOMINGUEZ ARIAS" u="1"/>
        <s v="DANA MARIA VESGA MARTINEZ" u="1"/>
        <s v="DANNA YOHELY HERRERA VILLAMIZAR" u="1"/>
        <s v="DIANA MARCELA MARMOLEJO MADERA" u="1"/>
        <s v="DIEGO ANDRES PIMIENTA GALVIS" u="1"/>
        <s v="DIEGO FERNANDO TRIANA VERA" u="1"/>
        <s v="EDID JOHANA CASTAÑO ROMAN" u="1"/>
        <s v="EILYN JULIETH BUSTOS VELEZ" u="1"/>
        <s v="EMILY SORAYA LOPEZ HERNANDEZ" u="1"/>
        <s v="ERNESTO DAVID GERENE ARAGON" u="1"/>
        <s v="FABIO ANDRES CORTES RODRIGUEZ" u="1"/>
        <s v="FRANCY LORENA NOPE PEÑA" u="1"/>
        <s v="GABRIELA RUBIANO DIAZ" u="1"/>
        <s v="GEINER ANTONIO MARQUEZ HINCAPIE" u="1"/>
        <s v="GENNYS JASMIN GUTIERREZ BAQUERO" u="1"/>
        <s v="GINA ISABEL VELEZ PATRON" u="1"/>
        <s v="HARRY PACHECO ESCALONA" u="1"/>
        <s v="INGRID PAOLA FANDIÑO BENAVIDES" u="1"/>
        <s v="IVON JARAVA BETIN" u="1"/>
        <s v="JAIRO ENRIQUE PARRAO MEDINA" u="1"/>
        <s v="JEAN CARLOS RANGEL MARAÑON" u="1"/>
        <s v="JEAN CARLOS SOTO GARCIA" u="1"/>
        <s v="JEAN SEBASTIAN LOZANO MAZUERA" u="1"/>
        <s v="JEIMY LUCENI SALCEDO RODRIGUEZ" u="1"/>
        <s v="JENNIFER MORALES" u="1"/>
        <s v="JENSI JOHANA RAMIREZ ARIAS" u="1"/>
        <s v="JHOJAN ANDREY PEÑA PAEZ" u="1"/>
        <s v="JHONNATAN RONALDO RINCON GALLO" u="1"/>
        <s v="JOHAN STEVEN  YOPASA CALDAS" u="1"/>
        <s v="JOHNNATAHAN LÓPEZ PULIDO" u="1"/>
        <s v="JORGE FABIAN GENTIL CAÑIZALES" u="1"/>
        <s v="JORGE IVAN OTALVORA ARGUMEDO" u="1"/>
        <s v="JOSÉ ARMANDO BORRAS BAUTISTA" u="1"/>
        <s v="JOSUE J MANJARREZ" u="1"/>
        <s v="JUAN CAMILO MEJIA RICO" u="1"/>
        <s v="JUAN CARLOS MARTINEZ" u="1"/>
        <s v="JUAN DAVID RINCON RODRIGUEZ" u="1"/>
        <s v="JUAN ESTEBAN GARCIA" u="1"/>
        <s v="JUAN ESTEBAN GIRALDO SAAVEDRA" u="1"/>
        <s v="JUAN JOSE MARLES FRANCO" u="1"/>
        <s v="JUAN NICOLAS DURAN MARTINEZ" u="1"/>
        <s v="JUAN PABLO VIDARTE CASTAÑO" u="1"/>
        <s v="JULIAN ESTEBAN ROJAS RAMIREZ" u="1"/>
        <s v="JULIANA CHICA RIOS" u="1"/>
        <s v="KAREN ANGELICA PARRA MANCERA" u="1"/>
        <s v="KARINA MARCELA DIAZ BALETA" u="1"/>
        <s v="KATHERINE NAVIA LUCIO" u="1"/>
        <s v="KEVIN ALEJANDRO COLL HERNADEZ" u="1"/>
        <s v="LAMMY  JUDITH CAÑIZALEZ" u="1"/>
        <s v="LAURA NATALY HERRERA BENAVIDES" u="1"/>
        <s v="LAURA SOFIA VALENCIA ACEVEDO" u="1"/>
        <s v="LAURA YIRETH CORTÉS SEPÚLVEDA" u="1"/>
        <s v="LEIDY JHOANA MONTENEGRO ERAZO" u="1"/>
        <s v="LEIDY JOHANA SUAREZ" u="1"/>
        <s v="LEIDY JORLENY VEGA MURILLO" u="1"/>
        <s v="LILIANA DANIELA HERRERA SANABRIA" u="1"/>
        <s v="LINDA STEPHANY PRADA BUSTOS" u="1"/>
        <s v="LUIS ALBERTO FRAILE RUEDA" u="1"/>
        <s v="LUIS ESTEBAN DIAZ GAVIRIA" u="1"/>
        <s v="LUIS PATERNINA SALAZAR" u="1"/>
        <s v="LUISA SOFÍA MONTOYA OVALLE" u="1"/>
        <s v="LUZ ANGELA TABORDA CASTRO" u="1"/>
        <s v="MAICOL STEVEN GARZÓN" u="1"/>
        <s v="MANUELA CASAS TORO" u="1"/>
        <s v="MAOLIS GARCES AYALA" u="1"/>
        <s v="MARIA AIDEE CASTAÑEDA" u="1"/>
        <s v="MARIA PAULINA ACEVEDO FLOREZ" u="1"/>
        <s v="MARISOL MAHECHA RAMIREZ" u="1"/>
        <s v="MAURICIO MENJURA ALZATE" u="1"/>
        <s v="MERLY YURLEY MEJIA" u="1"/>
        <s v="MICAHEL STEVEN PLAZA BOLIVAR" u="1"/>
        <s v="MIGUEL ANDRES VILLEGAS" u="1"/>
        <s v="MILTON ARNOL CAICEDO" u="1"/>
        <s v="NATALIA AGUILERA" u="1"/>
        <s v="NATALIA OVIEDO VARGAS" u="1"/>
        <s v="NESTOR PAUL AZCARATE" u="1"/>
        <s v="NICOLAS MOSQUERA" u="1"/>
        <s v="PAULA ANDREA GUTIERREZ MONCADA" u="1"/>
        <s v="PAULA ANDREA QUINTERO SANTA MARIA" u="1"/>
        <s v="ROOSEVELT STEVEN CALDERON CALDERON" u="1"/>
        <s v="ROSANA BARCO SANJUAN" u="1"/>
        <s v="SAIT ENRIQUE JIMENEZ AGUAS" u="1"/>
        <s v="SAMUEL JOSE AVILA MARTINEZ" u="1"/>
        <s v="SANDRA ROCIO MUÑOZ" u="1"/>
        <s v="SARA DEL ROSARIO URIBE HERNANDEZ" u="1"/>
        <s v="SERGIO ANDRES ZAFRA BUITRAGO" u="1"/>
        <s v="SONIA MARITZA CARDENAS PARRA" u="1"/>
        <s v="STIFANY  ANGELES PEREZ PITA" u="1"/>
        <s v="SUGEY ESTEFANIA ANGEL HERNANDEZ" u="1"/>
        <s v="TANIA YORLIANY HERNANDEZ SUAREZ" u="1"/>
        <s v="YEFERSSON JHOAN ROJAS SANTAMARÍA" u="1"/>
        <s v="YELENA MANZERA MENDOZA" u="1"/>
        <s v="YESICA LORENA ALMARIO ROMERO" u="1"/>
        <s v="YORMAN RONALDO ABRIL QUINTERO" u="1"/>
        <s v="YULI STEFANIA GONZALEZ BONILLA" u="1"/>
        <s v="YULIETH NATALIA OROZCO BEDOYA" u="1"/>
        <s v="YULY KATHERINE GUZMAN DIAZ" u="1"/>
        <s v="YUVIANIS MARIA SUAREZ SOTO" u="1"/>
        <s v="DAVID ALEXANDER QUINTERO BAHOS" u="1"/>
        <s v="DAYERLIN ALEXANDRA RADA ORTEGON" u="1"/>
        <s v="ESTRADAS RAMOS ANY DEL ROSARIO" u="1"/>
        <s v="FREDDY GONZALO MUÑOS LOPEZ" u="1"/>
        <s v="JHON JOSUE BARROS CARDENAS" u="1"/>
        <s v="KARINA ARIAS GOMEZ" u="1"/>
        <s v="KELLY YOHANA RIVERA RIOS" u="1"/>
        <s v="LINA MARCELA CAICEDO" u="1"/>
        <s v="MIGUEL ANGEL VASQUEZ ARANGO" u="1"/>
        <s v="ALEJANDRO ALFONSO MORILLO HEREO" u="1"/>
        <s v="ALEX MAURICIO MOJICA JIMENEZ" u="1"/>
        <s v="ANGELICA MARIA GONZALEZ MOLINA" u="1"/>
        <s v="DAVID GIRALDO BUSTAMANTE" u="1"/>
        <s v="DIANA MILENA PARDO PALMA" u="1"/>
        <s v="EDUARDO JOSE PATERNINA ARRIETA" u="1"/>
        <s v="EDWIN ANDRES SANTANA RODRIGIUEZ" u="1"/>
        <s v="ERNESTO JAVIER ESCOBAR GIL" u="1"/>
        <s v="GÉNESIS YULIETH MENDEZ BAUTISTA" u="1"/>
        <s v="JOSE DE JESUS JIMENEZ RIVERA" u="1"/>
        <s v="JOSE FERNANDO MARIN LIZU" u="1"/>
        <s v="JOSE GREGORIO OSORIO DELGADO" u="1"/>
        <s v="JOSE ISRAEL RENDON OSORIO" u="1"/>
        <s v="JOSE MIGUEL LOZANO HERNANDEZ" u="1"/>
        <s v="JUAN CAMILO ESCOBAR GIL" u="1"/>
        <s v="JULIETH PAOLA ZUÑIGA ZUÑIGA" u="1"/>
        <s v="LAUREN VALENTINA BOTELLO SOLANO" u="1"/>
        <s v="LIBARDO LUIS MOLINA PADILLA" u="1"/>
        <s v="LUIS JAIRO CORAL SUAREZ" u="1"/>
        <s v="LUISANA VERONICA LUGO BOCHAGA" u="1"/>
        <s v="LUZ ANGELA VICENTE SIERRA" u="1"/>
        <s v="MARTHA CECILIA TORRES MONTENEGRO" u="1"/>
        <s v="MAYERLY SHAKIRA ROZO MARQUEZ" u="1"/>
        <s v="MAYRA JOHANNA PACHECO ESCALONA" u="1"/>
        <s v="NATALIA HERRERA OLIVERA" u="1"/>
        <s v="NELSON GERARDO OLARTE MINORTA" u="1"/>
        <s v="NUBIA MARCELA INFANTE CARDENAS" u="1"/>
        <s v="OTTO OSWALD RAMIREZ TORRES" u="1"/>
        <s v="RAFAEL WALDOMIRO GUAITA GUERRA" u="1"/>
        <s v="SANDRA MILENA FAJARDO GALINDO" u="1"/>
        <s v="SULLY VYANETH LORA ORTIZ" u="1"/>
        <s v="YENIFER VIVIANA CARDENAS FIERRO" u="1"/>
        <s v="YOINER ENRIQUE MOSCOTE MONTES" u="1"/>
        <s v="YULEISY ANDREA TORREGROZA PAJARO" u="1"/>
        <s v="ANA NATHALY RODRIGUEZ TORRECILLA" u="1"/>
        <s v="ANDREA PATRICIA LOPEZ LOPEZ" u="1"/>
        <s v="ANGIE DANIELA GOMEZ LADINO" u="1"/>
        <s v="ANGIE PAOLA ROSALES VISBAL" u="1"/>
        <s v="ANGIE PAOLA SANDOVAL PEREZ" u="1"/>
        <s v="CINDY MILENA  CARREÑO QUINTERO" u="1"/>
        <s v="CRISTIAN DAVID ZAPATA QUERUBIN" u="1"/>
        <s v="DIANA YULEIBY RENTERIA SANJUAN" u="1"/>
        <s v="GIZEK MARGARITA VELASCO NARVAEZ" u="1"/>
        <s v="JAIRO ANDRES PERDOMO TRUJILLO" u="1"/>
        <s v="JANETH GONZALEZ PERLAZA" u="1"/>
        <s v="JOSE DAVID DONADO BEDOYA" u="1"/>
        <s v="JOSE MIGUEL DUQUE CAMARGO" u="1"/>
        <s v="JOSE MIGUEL OREJUELA RUIZ" u="1"/>
        <s v="KAREN ISABEL CASTILLO ARBOLEDA" u="1"/>
        <s v="KAREN VANESSA ARROYO ACOSTA" u="1"/>
        <s v="KAREN VANESSA IBARGUEN MURIEL" u="1"/>
        <s v="KAROL YISET CUELLO CANTILLO" u="1"/>
        <s v="LAURA VANESSA GOMEZ" u="1"/>
        <s v="LINDA MARINA OLIVERO SIERRA" u="1"/>
        <s v="LUIS FERNANDO DEL SALVADOR" u="1"/>
        <s v="LUISA FERNANDA CARDONA JIMENEZ" u="1"/>
        <s v="MARY ROSANA BOTERO OCAMPO" u="1"/>
        <s v="MAURICIO JESUS CONTRERAS ARRIETA" u="1"/>
        <s v="MELISSA TORRES ROJAS" u="1"/>
        <s v="MILTON ALEXIS BARRERO" u="1"/>
        <s v="NATALY CASTRILLON PEREZ" u="1"/>
        <s v="PAOLA ANDREA ALDANA CRUZ" u="1"/>
        <s v="SHIRLY GIL LOAIZA" u="1"/>
        <s v="SINDI PAOLA ROPERO GALVIS" u="1"/>
        <s v="YERSON AUGUSTO NIÑO CARVAJAL" u="1"/>
        <s v="ANA MARCELA TABORDA VAHOS" u="1"/>
        <s v="ANY DEL ROSARIO ESTRADAS RAMOS" u="1"/>
        <s v="ARLY CRISTINA MADARRIAGA CAMARGO" u="1"/>
        <s v="BELCY KATERINE SANABRIA ORTIZ" u="1"/>
        <s v="BIANNY CAROLINA BRITO SOLANO" u="1"/>
        <s v="CHRISTIAN CAMILO RICCI CASTRILLON" u="1"/>
        <s v="DARLING MARTINEZ PUELLO" u="1"/>
        <s v="DAYSI DAYANA VILLOTA NARVAEZ" u="1"/>
        <s v="DEIMER HURTADO QUINTO" u="1"/>
        <s v="DIRLEY CARDOZO" u="1"/>
        <s v="EDGAR ANDRES NIETO" u="1"/>
        <s v="HEIDY JULIANA SANCHEZ MARTINEZ" u="1"/>
        <s v="JEYSON DAVID DIAZ ACOSTA" u="1"/>
        <s v="JHON ALEXANDER RIAÑO ABRIL" u="1"/>
        <s v="JUAN MANUEL JERONIMO CARDONA" u="1"/>
        <s v="JULIET MAYERLI TRIANA PABON" u="1"/>
        <s v="JULIO CESAR BOHORQUEZ CUELLAR" u="1"/>
        <s v="KAREN GISELLE FAJARDO AVELLA" u="1"/>
        <s v="LEIVY TATIANA SERNA PEREZ" u="1"/>
        <s v="LINA MARIA OSORIO COCUY" u="1"/>
        <s v="LUCEIDA ANDREA TRIANA RODRIGUEZ" u="1"/>
        <s v="MARTHA YANETH OSPINA ROA" u="1"/>
        <s v="NICOLAS ANDRES ALEMAN MESTRA" u="1"/>
        <s v="OMAIRA ANDREA BERNAL MARTIN" u="1"/>
        <s v="PAOLA ANDREA SAMBONI GUZMAN" u="1"/>
        <s v="RICHARD ALEJANDRO NIEVES" u="1"/>
        <s v="SEYLEN ALEJANDRA CARRILLO ACOSTA" u="1"/>
        <s v="YELIMAR ANDREINA FAJARDO CESPEDES" u="1"/>
        <s v="YULIS MARÍA AHUMADO ESPAÑA" u="1"/>
        <s v="YURANIS YULIETH BORJA URANGO" u="1"/>
        <s v="JHONYFER JOSE BELTRAN" u="1"/>
        <s v="JUAN DANIEL GUERRA MOLINA" u="1"/>
        <s v="OSCAR ARTURO MEDINA CABRERA" u="1"/>
        <s v="URIBE BARRIOS JOSE ALEJANDRO" u="1"/>
        <s v="DANIELLA MARGARITA BERRIO MANTILLA" u="1"/>
        <s v="DARIO EDUARDO HERNANDEZ TORRES" u="1"/>
        <s v="JACBLEIDY VANEGAS MEDINA" u="1"/>
        <s v="LAURA ELIZABETH PINEDA VERGARA" u="1"/>
        <s v="MARLON ANDRES DURAN CANO" u="1"/>
        <s v="DIEGO ARMANDO OLAYA" u="1"/>
        <s v="JEYSON DAVID TABORDA MARTELO" u="1"/>
        <s v="MARIA ANGELICA PULGARIN NIÑO" u="1"/>
        <s v="DANIEL FERNANDO ECHEVERRI FONSECA" u="1"/>
        <s v="JORGE MARIO ZAPATA JARAMILLO" u="1"/>
        <s v="ANGIE TATIANA CRUZ MENDOZA" u="1"/>
        <s v="ANYI KATHERINE CASTILLO LOPEZ" u="1"/>
        <s v="CINDY PAOLA MARTINEZ" u="1"/>
        <s v="CRISTIAN ALEJANDRO ROMERO" u="1"/>
        <s v="CRISTIAN CAMILO PICHINCHA SALAZAR" u="1"/>
        <s v="DAIRY SHIRLEY SOGAMOSO GARCIA" u="1"/>
        <s v="DIANA MILENA CARDONA COLORADO" u="1"/>
        <s v="DIANY JARABA GUTIERREZ" u="1"/>
        <s v="DIEGO ALBERTO HERNANDEZ TABAREA" u="1"/>
        <s v="EDISON ANDRES LOAIZA MUÑOZ" u="1"/>
        <s v="EDWIN DANIEL CARO" u="1"/>
        <s v="EDWIN MAURICIO SALAZAR MONSALVE" u="1"/>
        <s v="ESTEBAN AMAYA ARROYAVE" u="1"/>
        <s v="GRACE JULIETH PAREJA LABRADOR" u="1"/>
        <s v="JANER EDISON CASTELLANOS RINCON" u="1"/>
        <s v="JEFERSON BAQUEN LEAL" u="1"/>
        <s v="JEFFERSON AMAURY CASTIBLANCO CORAL" u="1"/>
        <s v="JOELYS ZABALA LOBO" u="1"/>
        <s v="JONATAN ADRIAN VARGAS RINCON" u="1"/>
        <s v="JORGE IVAN VELASQUEZ MEJIA" u="1"/>
        <s v="JUAN GILBERTO NAVARRO CHAVEZ" u="1"/>
        <s v="JULIAN DAVID FORERO" u="1"/>
        <s v="KARLA VANESA CUELLAR GIRALDO" u="1"/>
        <s v="KENYS YOHANA BONILLA TOLOZA" u="1"/>
        <s v="LEONARDO ANDRES NAICIPE NAVAS" u="1"/>
        <s v="MARIA MAGDIELY ADAMES GUAYARA" u="1"/>
        <s v="MIGUEL ANDRES MARTINEZ FLOREZ" u="1"/>
        <s v="NERLYS PATRICIA MARQUEZ MONTERROSA" u="1"/>
        <s v="OSCAR ANDRES GIRALDO HERNANDEZ" u="1"/>
        <s v="PAULA JAMILE LOPEZ ALARCON" u="1"/>
        <s v="RAFAEL ENRRIQUE NAVARRO" u="1"/>
        <s v="RAMONA VILLALOBOS" u="1"/>
        <s v="RICHARD ANDERSON ORBES HERNANDEZ" u="1"/>
        <s v="YEFERSON JESUS BOJACA CAMACHO" u="1"/>
        <s v="YERLIZ LUCIA JIMENEZ" u="1"/>
        <s v="YIMY ALEXANDER GONZALEZ" u="1"/>
        <s v="LUZ KARINA MARTINEZ VEGA" u="1"/>
        <s v="ALEJANDRO TRUJILLO JARAMILLO" u="1"/>
        <s v="HAROLD ANDRES VASQUEZ MORENO" u="1"/>
        <s v="INGRID TATIANA LOAIZA AROCA" u="1"/>
        <s v="LEIDY DANIELA MARIN MARIN" u="1"/>
        <s v="NANCY YERALADIN ALBA ANGULO" u="1"/>
        <s v="OLIVER VILLALBA ALVARADO" u="1"/>
        <s v="ANDREA CAROLINA SAVEDRA" u="1"/>
        <s v="ANDRES RAMIREZ GAVIRIA" u="1"/>
        <s v="SANTIAGO RICO BONILLA" u="1"/>
        <s v="KATALINA MIRANDA PEREZ" u="1"/>
        <s v="LUIS CARLOS RODRIGUEZ FIGUEREDO" u="1"/>
        <s v="SANTIAGO QUINTERO" u="1"/>
        <s v="YENNY PAOLA CARDENAS" u="1"/>
        <s v="LEIDY JOHANNA MONTES MARTINEZ" u="1"/>
        <s v="JUANA VALENTINA ZABALA CORREA" u="1"/>
        <s v="JULIAN FELIPE DUQUE ARIAS" u="1"/>
        <s v="SARA VALENTINA PALACIOS SILVA" u="1"/>
        <s v="JEFFERSON RAFAEL RUBIO DE HOYOS" u="1"/>
        <s v="EDUAR  LEIDER JALVIN SANCHEZ" u="1"/>
        <s v="IVON MARITZA HIDALGO" u="1"/>
        <s v="RUTH ESTHER GUERRERO JIMENEZ" u="1"/>
        <s v="JOHN EDISON MORENO BARACALDO" u="1"/>
        <s v="INGRID VIVIANA ARRIETA" u="1"/>
        <s v="KEVIN ANDRES AMAYA BEDOYA" u="1"/>
        <s v="CRISTIAN CASTAÑEDA" u="1"/>
        <s v="ABNER ELIAS CORRALES OCHOA" u="1"/>
        <s v="HARWIN CASTIBLANCO SEPULVEDA" u="1"/>
        <s v="FANOR ESTEBAN GONZALEZ ROMERO" u="1"/>
        <s v="NICOLD MICHEL PEREZ TRULLO" u="1"/>
        <s v="LUIS ALFONSO ROJAS" u="1"/>
        <s v="DANA YINET MACETA PATIÑO" u="1"/>
        <s v="MARIA FERNANDA ARIZA" u="1"/>
        <s v="MARITZA RUEDA MARROQUIN" u="1"/>
        <s v="KETY DEL CARMEN ARGEL HERRERA" u="1"/>
        <s v="MARITZA ISABEL PEREZ BEDOYA" u="1"/>
        <s v="YULEIDY PULIDO PEREZ" u="1"/>
        <s v="ANGELICA PULIDO ALVARADO" u="1"/>
        <s v="CRISTIAN FIDEL ROMERO SEGURA" u="1"/>
        <s v="VICTOR ALEXIS PARRA PALOMINO" u="1"/>
        <s v="CIRO RAUL GOMEZ GOMEZ" u="1"/>
        <s v="DIEGO ANDRES AVILA" u="1"/>
        <s v="MARIA NAZARETH RODRÍGUEZ LÓPEZ" u="1"/>
        <s v="JONATAN SAIR ZARATE" u="1"/>
        <s v="LUIS CARLOS AGUILAR DELGADO" u="1"/>
        <s v="SANTIAGO CHIRIVI CRUZ" u="1"/>
        <s v="LAURA MICHELLE TELLEZ RAMIREZ" u="1"/>
        <s v="LUISA CAMILA MALDONADO SALGADO" u="1"/>
        <s v="CARLOS ALBERTO CACERES VILLAMIZAR" u="1"/>
        <s v="MARIA JACKELINE ALVAREZ CONTRERAS" u="1"/>
        <s v="ANDRES FELIPE RINCON MOLINA" u="1"/>
        <s v="ROSAIDY SEVILLANO SEVILLANO CASTILLO" u="1"/>
        <s v="LUZ ANGELA TORRES RODRIGUEZ" u="1"/>
        <s v="PAULA ANDREA CARDOZO SANCHEZ" u="1"/>
        <s v="LEYDY DIANA CHAVEZ PARDO" u="1"/>
        <s v="DINA JUDITH DE LA CRUZ VARGAS" u="1"/>
        <s v="YEIDER PEREZ SAN MARTIN" u="1"/>
        <s v="BRAYAN ALEJANDRO MÉNDEZ" u="1"/>
        <s v="VALENTINA TORRES RODRIGUEZ" u="1"/>
        <s v="JUAN PABLO MENESES" u="1"/>
        <s v="CRISTIAN CAMILO CALDERON VARGAS" u="1"/>
        <s v="VICTORIA DE LOS ANGELES MARTINEZ" u="1"/>
        <s v="ROSA HERMINDA ACOSTA TORRES" u="1"/>
        <s v="WILMAR ANDRES MAZO TORO" u="1"/>
        <s v="DARCY SHIRLEY MUÑOS ESPINOSA" u="1"/>
        <s v="BREHYNER ALVAREZ CRUZ" u="1"/>
        <s v="ANGELA LORENA MARTIN RAMIREZ" u="1"/>
        <s v="MARIO JONATHAN ORDOÑEZ LUNA" u="1"/>
        <s v="LUIS ANDRES DEVIA PLAZA" u="1"/>
        <s v="MARTHA ROSA MORENO ALVAREZ" u="1"/>
        <s v="JHEISON JUTINICO ORTIZ" u="1"/>
        <s v="YOCELIN DEL CARMEN CHAVEZ BERTEL" u="1"/>
        <s v="VICTOR MANUEL VERGARA PARRA" u="1"/>
        <s v="MARIA ANGELICA HERNANDEZ TRUJILLO" u="1"/>
        <s v="MARIA ALEJANDRA MEJIA SERNA" u="1"/>
        <s v="ANGELICA MARIA VELASQUEZ HOYOS" u="1"/>
        <s v="JOSE SEBASTIAN RODRIGUEZ" u="1"/>
        <s v="KAREN DAYANA RINCON" u="1"/>
        <s v="DANIEL MARIN GASPAR" u="1"/>
        <s v="LUZ DARIS DIAZ ROJAS" u="1"/>
        <s v="CAROL JIMENA MURCIA OLMOS" u="1"/>
        <s v="KATERINE PACHECO MOLINA" u="1"/>
        <s v="RITA CRISTINA RIVAS" u="1"/>
        <s v="RICARDO FORBES" u="1"/>
        <s v="WILSON LEONARDO OSPINA RODRIGUEZ" u="1"/>
        <s v="DANIELA DIAZ ESTEVES" u="1"/>
        <s v="ENITH PAOLA LAVERDE" u="1"/>
        <s v="LENNYS MENDOZA BONFANTE" u="1"/>
        <s v="ALVARO ANDRES ORTIZ CUINTACO" u="1"/>
        <s v="OSNAIDER SEGOVIA MENCO" u="1"/>
        <s v="LEIDY MAYERLY BUITRAGO ROJAS" u="1"/>
        <s v="MARIA JOSE RUIZ CARRILLO" u="1"/>
        <s v="ALAVARO ANDRES ORTIZ CUINTACO" u="1"/>
        <s v="JEFFERSON ALBERTO RAMIREZ BUITRAGO" u="1"/>
        <s v="LAURA GABRIELA CASTILLO LOPEZ" u="1"/>
        <s v="MAICKOL ESTIVEN VELASQUEZ MEDINA" u="1"/>
        <s v="YENNY PAOLA CARDENAS VILLEGAS" u="1"/>
        <s v="ASHIARAZAGAIHA STPHANNY ROA GARCIA" u="1"/>
        <s v="YAIR VILLA REAL OLARTE" u="1"/>
        <s v="GHARY LUCERO VINASCO" u="1"/>
        <s v="EDGARDO RAFAEL MALDONADO FONTALVO" u="1"/>
        <s v="RICARDO RIPOLL JIMENEZ" u="1"/>
        <s v="CARLOS AUGUSTO MANJARRES QUEVEDO" u="1"/>
        <s v="PAULA ANDREA MEZA RAMIREZ" u="1"/>
        <s v="JANSER STEVEN LEON" u="1"/>
        <s v="LEIDY YAMILE HERNANDEZ RODRIGUEZ" u="1"/>
        <s v="JUAN DAVID MORENO RAMIREZ" u="1"/>
        <s v="JUAN DANIEL GUERRA" u="1"/>
        <s v="JOHN WALTER CRUZ GARCIA" u="1"/>
        <s v="MANUEL FERNANDO VELANDIA" u="1"/>
        <s v="YEISON FERNEY HERNANDEZ MUÑOZ" u="1"/>
        <s v="ANDRES DARIO BOHORQUEZ CLAVIJO" u="1"/>
        <s v="NARLY YULIETH ARIZA DIAZ" u="1"/>
        <s v="LUZ ANGELICA GARCIA ORTIZ" u="1"/>
        <s v="XIOMARA CAMILA RAMIREZ" u="1"/>
        <s v="KEVIN JOHNPOL VALENCIA VALLEJO" u="1"/>
        <s v="HECTOR FABIO ARCINIEGAS PEÑA" u="1"/>
        <s v="JHON ALEXI RAMIREZ CARVAJAL" u="1"/>
        <s v="JULIETH ANDREA GUERRERO FLOREZ" u="1"/>
        <s v="LINDEISY RIOS RUIZ" u="1"/>
        <s v="YENI LUZ LLORENTE VERGARA" u="1"/>
        <s v="CRISTIAN ALEJANDRO CONCHA GUTIERREZ" u="1"/>
        <s v="DANIEL ESTEBAN REVELO SERNA" u="1"/>
        <s v="WILMER RUIZ LENIS" u="1"/>
        <s v="YEINER STIWAR MORENO VALLEJO" u="1"/>
        <s v="ARLY YURANY LINDARTE MORA" u="1"/>
        <s v="JULIO CESAR ANGULO MENESES" u="1"/>
        <s v="MILETH JOHANA BARRIOS MARIN" u="1"/>
        <s v="YURANY SANCHEZ SORIANO" u="1"/>
        <s v="ANA JULIETH VARGAS CARABUENA" u="1"/>
        <s v="JULIAN ANDRES MARTINEZ MARULANDA" u="1"/>
        <s v="MARLON FERNEY CORREA COPETE" u="1"/>
        <s v="HERNAN MAURICIO VELEZ CANO" u="1"/>
        <s v="MARIA STELLA VELANDIA TRUJILLO" u="1"/>
        <s v="SERGIO ANDRES ALVAREZ MENDEZ" u="1"/>
        <s v="DEISY YOBANNA AMAYA BERMUDEZ" u="1"/>
        <s v="GINNA MARCELA REYES BENAVIDES" u="1"/>
        <s v="NATALIA CRISTANCHO MONTAÑO" u="1"/>
        <s v="PAOLA ACEVEDO CASTILLO" u="1"/>
        <s v="LUIS JAIR VALNECIA GONZALEZ" u="1"/>
        <s v="NORCY LEONOR RIVERA VASCO" u="1"/>
        <s v="PAOLA ANDREA ECHAVARRIA GARZON" u="1"/>
        <s v="ISABELLA ACOSTA JORDAN" u="1"/>
        <s v="NELLY VALENTINA VALLADALES SANCHEZ" u="1"/>
        <s v="CAROLINA JARAMILLO GALVIS" u="1"/>
        <s v="LISBETH  VANESSA BARCELO ROJAS" u="1"/>
        <s v="JOHAN ANDRES MARTINEZ BALOCO" u="1"/>
        <s v="CECILIA ELENA REBOLLEDO RUMBO" u="1"/>
        <s v="SHEILYN JIMÉNEZ HOYOS" u="1"/>
        <s v="LEANY ANDREA ORDOÑEZ PAZ" u="1"/>
        <s v="YILBER MIGUEL CORONA VASQUEZ" u="1"/>
        <s v="LUISA FERNANDA AGUDELO" u="1"/>
        <s v="MARIO ANDRES GOMEZ SANCHEZ" u="1"/>
        <s v="CARLOS DENNY BARRETO RODRIGUEZ" u="1"/>
        <s v="GABRIEL JOSE SALOMON GARCIA" u="1"/>
        <s v="NINNY JOHANNA MORENO LOAIZA" u="1"/>
        <s v="JAZMIN ALEJANDRA GARCIA GALVIS" u="1"/>
        <s v="YEXICA RODRIGUEZ CESPEDES" u="1"/>
        <s v="KAROLL ROYERO GONZALEZ" u="1"/>
        <s v="MÓNICA MARCELA MOLANO MÁRQUEZ" u="1"/>
        <s v="ERIKA RODRIGUEZ MACHADO" u="1"/>
        <s v="ISAURA QUINTERO OLIVEROS" u="1"/>
        <s v="JENNIFER ACUÑA CANO" u="1"/>
        <s v="BARNER RODRIGUEZ GARRIDO" u="1"/>
        <s v="MARIO JAVIER DE LIMA NIGRINIS" u="1"/>
        <s v="LUCY ADRIANA LARA COQUE" u="1"/>
        <s v="LESLIE SORANY AUSECHA URBANO" u="1"/>
        <s v="MARIA GUADALUPE PADILLA" u="1"/>
        <s v="KEVIN STEVEN MAHECHA PARDO" u="1"/>
        <s v="ELIANA KATHERINE ÑAÑEZ" u="1"/>
        <s v="LEYMI SUSSANY HIGUERA MENDEZ" u="1"/>
        <s v="JENNY PAOLA NIEBLES" u="1"/>
        <s v="RONALD ALEXANDER BERNAL GUZMAN" u="1"/>
        <s v="YULI ANDREA TAMAYO ORDÓÑEZ" u="1"/>
        <s v="LEONARDO FABIO RODAS RODAS" u="1"/>
        <s v="RAYNEL RAMOS RUBIO" u="1"/>
        <s v="JOSE LUIS GONZALEZ SOTOMAYOR" u="1"/>
        <s v="BAYRON ARLEY BERRIO FLOREZ" u="1"/>
        <s v="MANUEL ALEXANDER PEÑALOZA SARMIENTO" u="1"/>
        <s v="CLAUDIA PATRICIA OBANDO" u="1"/>
        <s v="DARLINSON DAVID BAYONA MORALES" u="1"/>
        <s v="JOSSE RAMIREZ ACOSTA" u="1"/>
        <s v="SERGIO DANIEL QUIROZ RODRIGUEZ" u="1"/>
        <s v="GUILLERMO FORERO TORNEROS" u="1"/>
        <s v="YENSI JOHANNA AMAYA GONZALEZ" u="1"/>
        <s v="CAMILA ALEXANDRA NARANJOS CAMPOS" u="1"/>
        <s v="JULIAN DAVID ROSAS RIOS" u="1"/>
        <s v="YULY PILAR REYNOSO ESCOBAR" u="1"/>
        <s v="YESSICA TATIANA RODRIGUEZ CEDEÑO" u="1"/>
        <s v="LUIS ALEJANDRO ZANABRIA HERRERA" u="1"/>
        <s v="NATALIA QUINTERO LOPEZ" u="1"/>
        <s v="TATIANA PAOLA AYALA" u="1"/>
        <s v="MARCELA YULIETH BUITRAGO" u="1"/>
        <s v="JOSE DAVID MENDRIZ ANDRADE" u="1"/>
        <s v="BRAYAN EDUARDO FIALLO" u="1"/>
        <s v="YOELSY DURANGO VIAÑA" u="1"/>
        <s v="ALEJANDRO MENDOZA LOZANO" u="1"/>
        <s v="JORGE ALEJANDRO GARCIA PACHECO" u="1"/>
        <s v="LEIDY BIVIANA CASTILLO LEON" u="1"/>
        <s v="ALEJANDRO ZUÑIGA" u="1"/>
        <s v="CLAUDIA LILIANA RISUEÑO" u="1"/>
        <s v="VALERIA BERMUDEZ DURAN" u="1"/>
        <s v="ALEJANDRO SERNA MARIN" u="1"/>
        <s v="LEIDY TATIANA GORDILLO LEON" u="1"/>
        <s v="NANCY YOLANDA CASTRO CASTRO" u="1"/>
        <s v="JENNY ORTIZ GRANADOS" u="1"/>
        <s v="MARIA DEL PILAR GORDO" u="1"/>
        <s v="KEVIN JOAN HENAO ALVAREZ" u="1"/>
        <s v="JOEL JERÓNIMO SILVA PÉREZ" u="1"/>
        <s v="JULIAN DANILO BOLAÑOS VELAZCO" u="1"/>
        <s v="ELSY LUZ PASTRABA VUELVAS" u="1"/>
        <s v="ZHARICK DAYANNA VERJEL TOBO" u="1"/>
        <s v="WILLIAM GUILLERMO CUETO CARRILLO" u="1"/>
        <s v="HILARY MARTINEZ MARTINEZ" u="1"/>
        <s v="HOLMAN GENEY CALDERON" u="1"/>
        <s v="CAROLINA MERA PEÑA" u="1"/>
        <s v="EDWIN DAVID MARTINEZ COLLAZOS" u="1"/>
        <s v="DIANA PAOLA MEZA JULIO" u="1"/>
        <s v="EYMI LIZBETH ALBA JAIMES" u="1"/>
        <s v="AIDER MENA RODRIGUEZ" u="1"/>
        <s v="ANDRES FELIPE TAFUR RODRIGUEZ" u="1"/>
        <s v="LAURA LICETH ROJAS ARANDA" u="1"/>
        <s v="TANIA GISSELLA JIMENEZ DE LA HOZ" u="1"/>
        <s v="XIMENA HORMAZA LOPEZ" u="1"/>
        <s v="SANDRA MILENA TABORDA OSORIO" u="1"/>
        <s v="SHARIT NATALIA MURILLO CASTRO" u="1"/>
        <s v="ALBERT GIOVANNY MERA DE LA CRUZ" u="1"/>
        <s v="JUAN MANUEL VARGAS FAJARDO" u="1"/>
        <s v="ELVIA PRADA DELGADO" u="1"/>
        <s v="IVAN ANDRES ROMERO RICAURTE" u="1"/>
        <s v="JOHNY ALEXANDER MARÍN MARTÍNEZ" u="1"/>
        <s v="LEIDY NARANJO FIRIGUA" u="1"/>
        <s v="LINDA LORENA CASTRO DIAZ" u="1"/>
        <s v="LEIDY KATHERIN RINCÓN" u="1"/>
        <m u="1"/>
        <s v="CRISTIAN LEONARDO RONCHAQUIRA BENAVIDEZ" u="1"/>
        <s v="CRISTIAN ALFONSO MERCHAN CARDENAS" u="1"/>
        <s v="MALORYN DAYANA LEAL DAVILA" u="1"/>
        <s v="RUBIEL ESTEBAN RIASCOS" u="1"/>
        <s v="ANGELY FERRER GINZALEZ" u="1"/>
        <s v="PAOLA ANDREA BUITRAGO" u="1"/>
        <s v="ANDREA CATALINA RUBIANO PARDO" u="1"/>
        <s v="GINETH MILENA LOZANO MORENO" u="1"/>
        <s v="PAULINA ANDREA ALVAREZ URSOLA" u="1"/>
        <s v="OSCAR EDUARDO ABRIL TEJADA" u="1"/>
        <s v="JUAN SEBASTIAN BLANCO ORTEGA" u="1"/>
        <s v="DEIVIS GUILLERMO PINEDA" u="1"/>
        <s v="ELIANA GISETH ALVIZ LOZANO" u="1"/>
        <s v="DIANA PAOLA DIAZ ALBARRACIN" u="1"/>
        <s v="JUAN CARLOS BLANCO" u="1"/>
        <s v="VICTOR HUGO CARDENAS GOMEZ" u="1"/>
        <s v="VICTOR GONZALEZ DOMINGUEZ" u="1"/>
        <s v="YULY TATIANA GIL PULIDO" u="1"/>
        <s v="PAOLA ANDREA GOMEZ HURTADO" u="1"/>
        <s v="NATALY LOBO RAMIREZ" u="1"/>
        <s v="YAMIT MADERA HERNANDEZ" u="1"/>
        <s v="LILIANA PATRICIA MADRID OSORIO" u="1"/>
        <s v="BERTHA MANJARREZ FLORIAN" u="1"/>
        <s v="HENRY JOAN GONZALEZ ANGEL" u="1"/>
        <s v="JENNY LIZET BOHORQUEZ JIMENEZ" u="1"/>
        <s v="JUAN SEBASTIAN ANTOLINEZ PRADA" u="1"/>
        <s v="FABIAN EDUARDO ESTUPIÑAN BUENO" u="1"/>
        <s v="CRISTIAN LEONEL VILLAREAL" u="1"/>
        <s v="MARIA JULIANA PEREZ" u="1"/>
        <s v="ANLLY KATERINE JARAMILLO CALVO" u="1"/>
        <s v="LUIS ALFREDO TIMOTE TOCA" u="1"/>
        <s v="NATALIA ANDREA AMARILES" u="1"/>
        <s v="LAURA MISHELLE OVALLE TIBATA" u="1"/>
        <s v="KEVIN ANDRES ESCOBAR GARCIA" u="1"/>
        <s v="ROSA VIVIANA VILLAMIL SALCEDO" u="1"/>
        <s v="CARLOS ANDRES PEREZ ESPINOZA" u="1"/>
        <s v="VANESSA PAOLA CANTILLO PEREZ" u="1"/>
        <s v="ISABEL CRISTINA PATERNINA CARRASCAL" u="1"/>
        <s v="DAVID STIVEN SARMIENTO" u="1"/>
        <s v="YULIANA SOCORRO FIGUEROA GALVIS" u="1"/>
        <s v="JHAN JAIDER VARGAS QUINTERO" u="1"/>
        <s v="DEIVY ALEXANDER CUESTA LEON" u="1"/>
        <s v="ANDRES FELIPE ACOSTA" u="1"/>
        <s v="JAVIER HERNAN PASTAS CHAMORRO" u="1"/>
        <s v="HANA JESENIA VELASQUEZ ROJAS" u="1"/>
        <s v="MARLON RODRIGUEZ LOPEZ" u="1"/>
        <s v="SHIRLEY STEFANNY BARRETO" u="1"/>
        <s v="JOSE ALEJANDRO SALAZAR QUINTERO" u="1"/>
        <s v="AARON DEWIN ALI PERALTA" u="1"/>
        <s v="JOHN JESUS TRIANA ARROYO" u="1"/>
        <s v="KATERYN GUTIERRES CORRECHA" u="1"/>
        <s v="GINNA PAOLA CACERES DAZA" u="1"/>
        <s v="JENCY GERALDINE CARDONA BARON" u="1"/>
        <s v="SANDRA PATRICIA LOPEZ BOGOYA" u="1"/>
        <s v="TANIA PAOLA DIAZ GARRIDO" u="1"/>
        <s v="JHON EDUAR MAYA RAMIREZ" u="1"/>
        <s v="LUZ ADRIANA RIVAS CANDANOSA" u="1"/>
        <s v="KAREN JESENIA HERNANDEZ LOPEZ" u="1"/>
        <s v="MARIA JULIANA TUBERQUIA SUCERQUIA" u="1"/>
        <s v="ANGIE CAMILA PARRA CUERVO" u="1"/>
        <s v="JONATHAN PEREA RIVAS" u="1"/>
        <s v="ASHLY JERALDINE ORJUELA PENA" u="1"/>
        <s v="LINA LUZ GUERRA PEREIRA" u="1"/>
        <s v="GERSON STIVEN VARGAS BERMEO" u="1"/>
        <s v="FREDY ALBERTO MINA CORDOBA" u="1"/>
        <s v="LADY JANETH CORREA GONZALEZ" u="1"/>
        <s v="DIANA CATALINA VALENCIA" u="1"/>
        <s v="MARIO LORENZO GIRALDO LONDOÑO" u="1"/>
        <s v="NIKOLL YAZAIRA LLANOS" u="1"/>
        <s v="CARLOS JULIAN GARCIA" u="1"/>
        <s v="ESTEFANIA LONDOÑO VALENCIA" u="1"/>
        <s v="JHON HENRY MARTINEZ CONDE" u="1"/>
        <s v="ENMANUEL BETANCUR BLANCO" u="1"/>
        <s v="ALVARO JAVIER GALVIS MORON" u="1"/>
        <s v="JOSE LUIS AVENDAÑO MORENO" u="1"/>
        <s v="TANIA YULIETH LARA MEDINA" u="1"/>
        <s v="OMARYIS PAOLA MARTINEZ" u="1"/>
        <s v="KELLY DANIELA VARGAS LEAL" u="1"/>
        <s v="SIRLEY DANIELA ARIZA LEÓN" u="1"/>
        <s v="JOSE GONZALO ROA RIVAS" u="1"/>
        <s v="MABEL KARINA SALAS CONTRERAS" u="1"/>
        <s v="DILAN ALFONSO GARCIA GARCIA" u="1"/>
        <s v="ANGHELY TATHIANA CARDENAS TARSITIANO" u="1"/>
        <s v="YERALDIN BAUTISTA SANCHEZ" u="1"/>
        <s v="CAROLINA MONSALVE MUÑOZ" u="1"/>
        <s v="JEFFERSON ANDRES RAMIREZ" u="1"/>
        <s v="BRAYAN STIVEN GALEANO BALDERRUTEN" u="1"/>
        <s v="LILIA ESTHER OROZCO HERRERA" u="1"/>
        <s v="EDWIN FERLEY MONTOYA VALENCIA" u="1"/>
        <s v="SANDRA MILENA LÓPEZ" u="1"/>
        <s v="KATHERINE MENDOZA LONDOÑO" u="1"/>
        <s v="JUAN FELIPE RUEDA" u="1"/>
        <s v="HAROLD BETANCOURT AGUDELO" u="1"/>
        <s v="CAROL DAYANA GANTIVAR GUERRERO" u="1"/>
        <s v="DOROTHY ESPITIA BARAJAS" u="1"/>
        <s v="LEIDY JHOANNA SARMIENTO" u="1"/>
        <s v="CHELSY POSADA PIEDRAHITA" u="1"/>
        <s v="JULIETH NATALIA CASTILLO GOMEZ" u="1"/>
        <s v="JUAN CAMILO VERA MORENO" u="1"/>
        <s v="JOHNNY ALEXIS GUERRERO QUIROGA" u="1"/>
        <s v="DIANA MARCELA VILLARREAL" u="1"/>
        <s v="BRAYAN SANTIAGO MORENO" u="1"/>
        <s v="LADY VALENTINA ROMERO PEREZ" u="1"/>
        <s v="ANGI TATIANA CRUZ MENDOZA" u="1"/>
        <s v="JOSE GUILLERMO MARTINEZ GUTIERREZ" u="1"/>
        <s v="JUAN PABLO QUINTERO GALLEGO" u="1"/>
        <s v="CARLOS ANDRES ALUMA MOSQUERA" u="1"/>
        <s v="JENNY TATIANA CRUZ MARTINEZ" u="1"/>
        <s v="SANTIAGO ANDRADE RACHES" u="1"/>
        <s v="BRAITH JORDAN TORRES RUEDA" u="1"/>
        <s v="AMAURY ANDRÉS ARROYO RODIÑO" u="1"/>
        <s v="JHON EDINSON ZUASA CABAL" u="1"/>
        <s v="DINNELY ESTHER DE LA ROSA HEREDIA" u="1"/>
        <s v="MARIA CAMILA PRIETO CONTRERAS" u="1"/>
        <s v="MAURICIO ALEXANDER GARCIA GUTIERREZ" u="1"/>
        <s v="ROOSEVELT SUAREZ" u="1"/>
        <s v="MONICA ALEJANDRA COPETE GOMEZ" u="1"/>
        <s v="YENNI LORENA PINEDA PUERTA" u="1"/>
        <s v="MARÍA ANGÉLICA BARBOSA GAONA" u="1"/>
        <s v="SANTIAGO DE JESUS MARTUS" u="1"/>
        <s v="CARLOS ALBERTO MESA" u="1"/>
        <s v="JEISSON HERNANDO PENALOZA SUAREZ" u="1"/>
        <s v="LAURA CAROLINA ROJAS" u="1"/>
        <s v="MARIA ANGELICA PIÑEREZ GOMEZ" u="1"/>
        <s v="ANA CRISTINA TORRES HERNADEZ" u="1"/>
        <s v="TANIA MAUNETH HERNANDEZ MARTINEZ" u="1"/>
        <s v="JORGE IVAN CASTAÑO ALZATE" u="1"/>
        <s v="PAULA ANDREA LEGUIZAMON MORA" u="1"/>
        <s v="RICHARD JUNIOR REYES" u="1"/>
        <s v="KEVIN ANDERSON LOPEZ" u="1"/>
        <s v="NATALY ARBELAEZ JARAMILLO" u="1"/>
        <s v="ANA STEFANIA MONTENEGRO" u="1"/>
        <s v="SULAY YADIRA MARTIN FRESNEDA" u="1"/>
        <s v="LILIANA SINISTERRA HIDALGO" u="1"/>
        <s v="JUAN SEBASTIAN GUITIERRES LINEROS" u="1"/>
        <s v="YURY ESMERALDA GUEVARA MACIAS" u="1"/>
        <s v="LUIS ALBERTO MONTESINO VILLALOBOS" u="1"/>
        <s v="LEIDY BIBIANA PINTO MARTINEZ" u="1"/>
        <s v="JUAN DAVID GALLEGO GARCIA" u="1"/>
        <s v="JULIAN STEVEN GUERRERO MORENO" u="1"/>
        <s v="JUAN CAMILO GUEVARA" u="1"/>
        <s v="DANIEL FERNANDO ECHEVERRY FONSECA" u="1"/>
        <s v="YULY CARDONA GARCIA" u="1"/>
        <s v="JOHAN ALBERTO PERALTA" u="1"/>
        <s v="JASIBIS MONTES" u="1"/>
        <s v="EDRIANNY JOSSELLY SALERO VALERO" u="1"/>
        <s v="MELISA GUERRA BARRAZA" u="1"/>
        <s v="BRITNEY DANIELA COSME CEBALLOS" u="1"/>
        <s v="DIANA PATRICIA BILBAO WILCHEZ" u="1"/>
        <s v="LISSETH KATHERINE VILLALBA PERCY" u="1"/>
        <s v="LAURA ALEJANDRA NAVEA MAHECHA" u="1"/>
        <s v="CARLOS ARVEY MORALES CARREÑO" u="1"/>
        <s v="RICHARD STIC VALENCIA FLOREZ" u="1"/>
        <s v="IVAN DARIO BENAVIDES VILLACRES" u="1"/>
        <s v="MANUEL ANDRES NAVARRO SANDOVAL" u="1"/>
        <s v="SEBASTIAN JOSE SANTAMARIA MEJIA" u="1"/>
        <s v="HANET XILENA BALLESTEROS SANTANA" u="1"/>
        <s v="LINA FERNANDA LOPEZ CARDENAS" u="1"/>
        <s v="KAROL JAZBLEIDY PAEZ MARTINEZ" u="1"/>
        <s v="SEBASTIÁN BETANCOURT CASTILLO" u="1"/>
        <s v="RUBIEL ANDRES TRUJILLO MARTINEZ" u="1"/>
        <s v="JEISON STIVEN VILLAMIZAR" u="1"/>
        <s v="SANDRO ALFONSO ARREDOND SANCHEZ" u="1"/>
        <s v="DANIEL FERNANDO GALLEGO ESTRADA" u="1"/>
        <s v="DAYANA PATRICIA BARRERA ESCAMILLA" u="1"/>
        <s v="GUILLERMO ANDRES GOMEZ CUBIDES" u="1"/>
        <s v="SHADDY VALERIA GALEANO REYES" u="1"/>
        <s v="MILENA ANDREA CHAPARRO OLAYA" u="1"/>
        <s v="YUSNEIDY GIRALDO REYES" u="1"/>
        <s v="HELLEN DELGADO" u="1"/>
        <s v="ROBER ESNEYDER ROA DUQUE" u="1"/>
        <s v="HARRINSON MARTINEZ RODRÍGUEZ" u="1"/>
        <s v="YESSICA ROSERO MORALES" u="1"/>
        <s v="YESICA ALEJANDRA TOVAR MANCIPE" u="1"/>
        <s v="MICHAEL YEZID TARAZONA BARRAGAN" u="1"/>
        <s v="BRANDON DANIEL CHAVEZ CASTRO" u="1"/>
        <s v="CINDY PAOLA ARANGO ECHAVEZ" u="1"/>
        <s v="SARA PAULINA ROJAS ROJAS" u="1"/>
        <s v="CRISTIAN ALEJANDRO VELASQUEZ" u="1"/>
        <s v="ANDREA AREVALO GARCIA" u="1"/>
        <s v="JENNYFER ANDREA VILLAMIZAR VILLOTA" u="1"/>
        <s v="LUIS FERNANDO CHANDI GUERRERO" u="1"/>
        <s v="KELLY YAJAIRA RAMOS VALLECILLA" u="1"/>
        <s v="EVIS PATRICIA CORONADO BARRERA" u="1"/>
        <s v="PEDRO ANTONIO RIOS SUAREZ" u="1"/>
        <s v="ESTIVEN VALENCIA GRUESO" u="1"/>
        <s v="WILFREDO NIÑO SOTELO" u="1"/>
        <s v="ALBERTO JOSUE SOLANO" u="1"/>
        <s v="GLADYS DAYANNA CONTRERAS LEÓN" u="1"/>
        <s v="NATALIA SANCHEZ GONZALEZ" u="1"/>
        <s v="ANDERSON STEVEN ACOSTA ORDOÑEZ" u="1"/>
        <s v="JAMES MARTIN MOROS MEZA" u="1"/>
        <s v="HELEN GISETH RODRIGUEZ VICENTES" u="1"/>
        <s v="JULIETH GABRIELA ZAMUDIO ROSAS" u="1"/>
        <s v="WENDY VANESSA APELLIDOS ESTRADA GÓMEZ" u="1"/>
        <s v="YURLEDIS MARIA CAUSADO TEHERAN" u="1"/>
        <s v="SOL HEIMY RODRIGUEZ CARRANZA" u="1"/>
        <s v="KELLY JOHANA RIVEROS RUA" u="1"/>
        <s v="BREYNER STEVEN ALVAREZ SANTAMARIA" u="1"/>
        <s v="SANDRA LILIANA TOLE" u="1"/>
        <s v="LIX DAIANA QUIÑONES COLLAZOS" u="1"/>
        <s v="JOHANN SENBASTIAN VARON CARVAJAL" u="1"/>
        <s v="IVONNE ADRIANA FIGUEROA TOVAR" u="1"/>
        <s v="GABRIELA RODRIGUEZ MOLINA" u="1"/>
        <s v="JEFFRY ALEJANDRO SOLARTE CAICEDO" u="1"/>
        <s v="ROBERTO JOSE DURAN RAMIREZ" u="1"/>
        <s v="LACIDES JEISU VILLAREAL GALUE" u="1"/>
        <s v="JHON EDWAR VELASQUEZ HEANO" u="1"/>
        <s v="LAURA CAMILA SERRANO BETANCUR" u="1"/>
        <s v="MARIA ADELAIDA MIRA VELEZ" u="1"/>
        <s v="DANIEL ALEJANDRO MOLANO MEDINA" u="1"/>
        <s v="MARIA ALEJANDRA GALINDO RODRIGUEZ" u="1"/>
        <s v="YARE ELIZABETH TUPUE CHACON" u="1"/>
        <s v="JUANARIO CAMAYO CORREA" u="1"/>
        <s v="JHONATAN YESUD TOUS MERCADO" u="1"/>
        <s v="HARRY ENRIQUE MORA RODRÍGUEZ" u="1"/>
        <s v="JHON OÑATE AVILES" u="1"/>
        <s v="LAURA JOHANNA LORA PABON" u="1"/>
        <s v="JULIAN CAMILO ALVAREZ LOPEZ" u="1"/>
        <s v="YENNY AVELLA MONTAGUT" u="1"/>
        <s v="JENNY CAROLINA PUENTES SALINAS" u="1"/>
        <s v="SANDRA MILENA TEJADA VEGA" u="1"/>
        <s v="DIANA LIZETH TERAN FERNANDEZ" u="1"/>
        <s v="BRAYAN DAVID LOPEZ LOPEZ" u="1"/>
        <s v="JOHN ALEXANDER BUSTOS LEMUS" u="1"/>
        <s v="ANDRES MAURICIO CORTES BAYONA" u="1"/>
        <s v="LUIS EDUARDO HERNANDEZ" u="1"/>
        <s v="JOSE RICARDO BUITRAGO GUERRERO" u="1"/>
        <s v="JERSON EDUARDO VALENCIA MORALES" u="1"/>
        <s v="KATHERINE HASBLEIDIY TORRES GUALDRON" u="1"/>
        <s v="TATIANA PATRICIA PATERNINA BRIÑEZ" u="1"/>
        <s v="MARYNELLA POSADA HINCAPIE" u="1"/>
        <s v="JULIAN ANDRES GODOY GARCIA" u="1"/>
        <s v="YELITZA SERNA COBO" u="1"/>
        <s v="VANESSA SANTAMARÍA PATIÑO" u="1"/>
        <s v="MARIA EDITH CASTAÑEDA PANTOJA" u="1"/>
        <s v="HIRAN JUNIOR BISLEK DIAZ" u="1"/>
        <s v="SERGIO ANDRES ARANGO" u="1"/>
        <s v="LUIS DANIEL LEON POVEDA" u="1"/>
        <s v="JUAN SEBASTIANA VIVEROS CARDONA" u="1"/>
        <s v="ANA MARIA PORRAS OCHOA" u="1"/>
        <s v="ANGELICA MARIA BARROS" u="1"/>
        <s v="GINA DANIELA CAMELO JUTINICO" u="1"/>
        <s v="MANUEL ALEJANDRO GARCIA BOLIVAR" u="1"/>
        <s v="JEAN CARLOS BARRUETO MAJUL" u="1"/>
        <s v="DANIEL FELIPE BARBOSA SALINAS" u="1"/>
        <s v="JUAN PABLO RIVERA MORENO" u="1"/>
        <s v="MAYE YIRETH PRADA PARROQUIANO" u="1"/>
        <s v="WILSON EDUARDO HORTUA FARFAN" u="1"/>
        <s v="JOELYS DEL MAR ZABALA LOBO" u="1"/>
        <s v="ANDRES DAVID CAICEDO ROA" u="1"/>
        <s v="RADNNY RAFAEL FARIAS ZAMORA" u="1"/>
        <s v="DIEGO ALFONSO PARADA BLANDON" u="1"/>
        <s v="CINDY CAROLINA CUEVAS" u="1"/>
        <s v="MARIBEL ANDREA IMBACHI" u="1"/>
        <s v="JAIR ANDRES PEÑA" u="1"/>
        <s v="JUNIOR ALEXANDER GONZALEZ FARIA" u="1"/>
        <s v="JASSIR JOSE CASTILLO CORONADO" u="1"/>
        <s v="AARON JOSUE CARVAJAL" u="1"/>
        <s v="MISHKA VLADIMIR PEÑARANDA" u="1"/>
        <s v="ANYI LORENA MARTINEZ VARON" u="1"/>
        <s v="MARIA CAMILA SANCHEZ" u="1"/>
        <s v="ALICIA MARIA ALVAREZ ESCORCIA" u="1"/>
        <s v="BREINER SEBASTIAN GARZON" u="1"/>
        <s v="BRAYAN DANILO CORDOBA HERRERA" u="1"/>
        <s v="LAURA DANIELA TAFUR LANCHEROS" u="1"/>
        <s v="JONATHAN ALEXANDER MARTINEZ YARA" u="1"/>
        <s v="DISNEY PAOLA LOPEZ GONZALEZ" u="1"/>
        <s v="MELANIE MARTINEZ VICTTORINO" u="1"/>
        <s v="NICOLAS DE JESUS FONSECA AGUINAGA" u="1"/>
        <s v="ALEJANDRA VILLEGAS MENESES" u="1"/>
        <s v="JOHAN SNEIDER BUENO" u="1"/>
        <s v="EMANUEL JOSE PAJARO GONZALEZ" u="1"/>
        <s v="JUAN CAMILO VARGAS GARZON" u="1"/>
        <s v="JULIETH DAYANNA LEAL ARAQUE" u="1"/>
        <s v="JESUS DAVID RICO ESQUIVEL" u="1"/>
        <s v="YERITZA SUÁREZ BARBOSA" u="1"/>
        <s v="ELIANA PATRICIA CAÑAVERA SANCHEZ" u="1"/>
        <s v="JONATHAN RODRIGO CASTILLO ROCHA" u="1"/>
        <s v="HERNANDO BECERRA MOYA" u="1"/>
        <s v="NELLY MILENA FORERO RINCON" u="1"/>
        <s v="DRACO DEL CASTILLO OLARTE" u="1"/>
        <s v="MARYLUZ ALZATE MORALES" u="1"/>
        <s v="ISABELLA SOFIA MONTES ALVAREZ" u="1"/>
        <s v="DANIEL DAVID PÉREZ AGUIRRE" u="1"/>
        <s v="ANGIE ANDREA TORRADO SANCHEZ" u="1"/>
        <s v="DANIELA GOMEZ AGUDELO" u="1"/>
        <s v="FERNANDO PERDOMO MORENO" u="1"/>
        <s v="CLAUDIA YANETH SIERRA GOMEZ" u="1"/>
        <s v="JUAN DAVID CASTAÑO VALENCIA" u="1"/>
        <s v="YISELL MAGDALY ORTIZ LOPEZ" u="1"/>
        <s v="CARMEN ANDREA  DIAZ RODRIGUEZ" u="1"/>
        <s v="KELLY PACHECO JAMBOS" u="1"/>
        <s v="DISNEY LOPEZ GONZALES" u="1"/>
        <s v="TANIA MARCELA CALDERON" u="1"/>
        <s v="YENNY MARCELA ZEMANATE" u="1"/>
        <s v="DIANA CAROLINA JARAMILLO MORENO" u="1"/>
        <s v="ALEJANDRA CRUZ CIFUENTES" u="1"/>
        <s v="ESNEDA TRUJILLO AGUDELO" u="1"/>
        <s v="RUBY NATALIA BEJARANO URREGO" u="1"/>
        <s v="LEIDY KATALINA REYES ROJAS" u="1"/>
        <s v="YENNY PATRICIA LOZANO LUCUARA" u="1"/>
      </sharedItems>
    </cacheField>
    <cacheField name="Administrador" numFmtId="0">
      <sharedItems count="206">
        <s v="HERNANDEZ ABRIL NESTOR JAVIER #"/>
        <s v="GARZON CARDONA NATALIA #"/>
        <s v="PARRA MANCERA KAREN ANGELICA #"/>
        <s v="LEITON CASTELAR ORLANDO ENRIQUE #"/>
        <s v="ROJAS RAMIREZ JULIAN ESTEBAN #"/>
        <s v="ACEVEDO CRUZ ANDRES FELIPE #"/>
        <s v="SOTO GARCIA JEAN CARLOS #"/>
        <s v="AVENDAÑO ANDRES FABIAN #"/>
        <s v="ADAMES GUAYARA MARIA MAGDIELY #"/>
        <s v="BARCO SANJUAN ROSANA #"/>
        <s v="CAICEDO MILTON ARNOL #"/>
        <s v="RUIZ MAYORGA MARIA CHIRLEY #"/>
        <s v="MEJIA RICO JUAN CAMILO #"/>
        <s v="ESCOBAR GIL JUAN CAMILO #"/>
        <s v="MORILLO HEREO ALEJANDRO ALFONSO #"/>
        <s v="CAMARGO TORRES AUDREA PATRICIA #"/>
        <s v="MEJIA RAMIREZ MERLY YURLEY #"/>
        <s v="PAEZ RUIZ DIANA CAROLINA #"/>
        <s v="MORENO PARDO JOHANA MILENA #"/>
        <s v="UMBARILA VELOZA CRISTIAN LEONARDO #"/>
        <s v="VELASQUEZ TOLOZA JUAN OSWALDO #"/>
        <s v="MOSQUERA NICOLAS #"/>
        <s v="REYES ZIPAQUIRA JEISSON ANDRES #"/>
        <s v="HERNANDEZ SUAREZ TANIA YORLIANY #"/>
        <s v="OLARTE MINORTA NELSON GERARDO #"/>
        <s v="LUGO BOCHAGA LUISANA VERONICA #"/>
        <s v="AVILA MARTINEZ SAMUEL JOSE #"/>
        <s v="MICHAEL HUMBERTO SOTELO POLANCO #"/>
        <s v="HENAO RAMIREZ CRISTIAN CAMILO #"/>
        <s v="CHAVEZ CAMPO JUAN SEBASTIAN #"/>
        <s v="MONTIEL ARTEAGA ANDRES FELIPE #"/>
        <s v="ESTERLIN CARLOS ARMANDO #"/>
        <s v="TORRES JOSE RICARDO #"/>
        <s v="PRIETO ORTIZ EDWIN DIOSET #"/>
        <s v="RAMIREZ BUITRAGO JEFFERSON ALBERTO #"/>
        <s v="HERRERA OLIVERA NATALIA #"/>
        <s v="MEJIA LONDOÑO HAROLD #"/>
        <s v="ORTIZ SANCHEZ LAURA TATIANA #"/>
        <s v="ZAMORA PELÁEZ JESSICA #"/>
        <s v="RICO OSSA JOSE NOEL #"/>
        <s v="MUÑOZ SANDRA ROCIO #"/>
        <s v="GUTIERREZ BAQUERO GENNYS JASMIN #"/>
        <s v="MARQUEZ HINCAPIE GEINER ANTONIO #"/>
        <s v="LONDOÑO VALENCIA ESTEFANIA #"/>
        <s v="SAAVEDRA CALVO JOVANNY ALBERTO #"/>
        <s v="HERRERA CARRILLO DIEGO ALEXANDER #"/>
        <s v="DELGADO ALVAREZ VICTOR HUGO #"/>
        <s v="PAMPLONA QUINTERO CAROLINA #"/>
        <s v="MARTINEZ FLOREZ MIGUEL ANDRES #"/>
        <s v="MONTAÑO MEDINA DIANA CAROLINA #"/>
        <s v="HERRERA FARIETA DIEGO ALEJANDRO #"/>
        <s v="PORTOCARRERO ROJAS JESUS ARMANDO #"/>
        <s v="OTALVORA ARGUMEDO JORGE IVAN #"/>
        <s v="GIRALDO RAMIREZ ESTEFANIA #"/>
        <s v="GARCIA BELLO JORGE ANDRES #"/>
        <s v="RAMIREZ TORRES OTTO OSWALD #"/>
        <s v="NAVAS CASAS JULIO JULIO #"/>
        <s v="SALAZAR GOMEZ OSCAR #"/>
        <s v="Harold Stiven Niño Raquira #"/>
        <s v="NAVAS VELASQUEZ ANDRES JULIAN #"/>
        <s v="ATARA TORRES JOHAN CAMILO #"/>
        <s v="SANCHEZ RODRIGUEZ LILIANA #"/>
        <s v="MARTINEZ PINZON JESUS ANTONIO #"/>
        <s v="CUCHUMBE PATIÑO JENY ANDREA #" u="1"/>
        <s v="CASTIBLANCO CORAL JEFFERSON AMAURY #" u="1"/>
        <s v="CALDERON FONSECA IVAN CAMILO #" u="1"/>
        <s v="TOVAR JOSE RAMON #" u="1"/>
        <s v="ESTUPIÑAN CAMPOS DAVID SANTIAGO #" u="1"/>
        <s v="JIMENEZ VEGA JOHN HENRY #" u="1"/>
        <s v="CARDENAS FIERRO YENIFER VIVIANA #" u="1"/>
        <s v="ARISMENDI DIAZ EFRAIN ANDRES #" u="1"/>
        <s v="KAREN ANGELICA PARRA MANCERA #" u="1"/>
        <s v="MARTINEZ JUAN CARLOS #" u="1"/>
        <s v="VELEZ GONZALEZ SANDRA MILENA #" u="1"/>
        <s v="CORTES RODRIGUEZ FABIO ANDRES #" u="1"/>
        <s v="ZARAMA ALFONSO JHON EDISON #" u="1"/>
        <s v="FONSECA GONZALEZ ERICSON HIRALDO #" u="1"/>
        <s v="MARTINEZ SUAREZ EDWIN HERNANDO #" u="1"/>
        <s v="RAMIREZ AVENDAÑO ANNY DEISSY #" u="1"/>
        <s v="PALOMO ANDRES FELIPE #" u="1"/>
        <s v="PEÑUELA TORRES ANDRES FELIPE #" u="1"/>
        <s v="NATALIA GARZON CARDONA #" u="1"/>
        <s v="MOTTA RODRIGUEZ MARIO ALEJANDRO #" u="1"/>
        <s v="MEJIA GUERRA PAULA DANIELA #" u="1"/>
        <s v="PEMBERTY VILLEGAS CATHERINE #" u="1"/>
        <s v="JEAN CARLOS SOTO GARCIA #" u="1"/>
        <s v="URIBE HERNANDEZ SARA DEL ROSARIO #" u="1"/>
        <s v="PACHECO ESCALONA MAYRA JOHANNA #" u="1"/>
        <s v="GENTIL CAÑIZALES JORGE FABIAN #" u="1"/>
        <s v="MOTTA ROSRIGUEZ MARIO ALEJANDRO #" u="1"/>
        <s v="CARDENAS PARRA SONIA MARITZA #" u="1"/>
        <s v="BAUTISTA DIEGO ARMANDO #" u="1"/>
        <s v="Rodriguez Vicentes Helen Giseth #" u="1"/>
        <s v="MONTENEGRO ERAZO LEIDY JHOANA #" u="1"/>
        <s v="MARTINEZ ZAMBRANO ADRIANA ISABELA #" u="1"/>
        <s v="MEJIA MERLY YURLEY #" u="1"/>
        <s v="LORA ORTIZ SULLY YANETH #" u="1"/>
        <s v="MORENO PARDOJOHANA MILENA #" u="1"/>
        <s v="CALDERON CALDERON ROOSEVELT STEVEN #" u="1"/>
        <s v="HERRERA FARIETADIEGO ALEJANDRO #" u="1"/>
        <s v="MENJURA ALZATE MAURICIO #" u="1"/>
        <s v="PÉREZ VELANDIA ANGIE ZULEIMA #" u="1"/>
        <s v="ROJAS RAMIREZJULIAN ESTEBAN #" u="1"/>
        <s v="PEÑUELA TORRESANDRES FELIPE #" u="1"/>
        <s v="ESTERLI CARLOS ARMANDO #" u="1"/>
        <s v="JOHANA MILENA MORENO PARDO #" u="1"/>
        <s v="JHON EDISON ZARAMA ALFONSO #" u="1"/>
        <s v="ERICSON HIRALDO FONSECA GONZALEZ #" u="1"/>
        <s v="DIEGO ALEJANDRO HERRERA FARIETA #" u="1"/>
        <s v="JOHAN CAMILO ATARA TORRES #" u="1"/>
        <s v="JORGE IVAN OTALVORA ARGUMEDO #" u="1"/>
        <s v="MAURICIO MENJURA ALZATE #" u="1"/>
        <s v="JULIAN ESTEBAN ROJAS RAMIREZ #" u="1"/>
        <s v="ADRIANA ISABELA MARTINEZ ZAMBRANO #" u="1"/>
        <s v="MARIA MAGDIELY ADAMES GUAYARA #" u="1"/>
        <s v="FABIO ANDRES CORTES RODRIGUEZ #" u="1"/>
        <s v="ROSANA BARCO SANJUAN #" u="1"/>
        <s v="LEIDY JHOANA MONTENEGRO ERAZO #" u="1"/>
        <s v="SARA DEL ROSARIO URIBE HERNANDEZ #" u="1"/>
        <s v="JUAN CARLOS MARTINEZ #" u="1"/>
        <s v="ANDRES FABIAN AVENDAÑO #" u="1"/>
        <s v="JEFFERSON AMAURY CASTIBLANCO CORAL #" u="1"/>
        <s v="GEINER ANTONIO MARQUEZ HINCAPIE #" u="1"/>
        <s v="SONIA MARITZA CARDENAS PARRA #" u="1"/>
        <s v="SAMUEL JOSE AVILA MARTINEZ #" u="1"/>
        <s v="ANDRES FELIPE PALOMO #" u="1"/>
        <s v="SANDRA ROCIO MUÑOZ #" u="1"/>
        <s v="CRISTIAN CAMILO HENAO RAMIREZ #" u="1"/>
        <s v="MILTON ARNOL CAICEDO #" u="1"/>
        <s v="ANDRES FELIPE PEÑUELA TORRES #" u="1"/>
        <s v="MERLY YURLEY MEJIA #" u="1"/>
        <s v="JORGE FABIAN GENTIL CAÑIZALES #" u="1"/>
        <s v="CAROLINA PAMPLONA QUINTERO #" u="1"/>
        <s v="NICOLAS MOSQUERA #" u="1"/>
        <s v="ANGIE ZULEIMA PÉREZ VELANDIA #" u="1"/>
        <s v="GENNYS JASMIN GUTIERREZ BAQUERO #" u="1"/>
        <s v="ROOSEVELT STEVEN CALDERON CALDERON #" u="1"/>
        <s v="JUAN CAMILO MEJIA RICO #" u="1"/>
        <s v="TANIA YORLIANY HERNANDEZ SUAREZ #" u="1"/>
        <s v="MIGUEL ANDRES MARTINEZ FLOREZ #" u="1"/>
        <s v="JENY ANDREA CUCHUMBE PATIÑO #" u="1"/>
        <s v="ESTEFANIA GIRALDO RAMIREZ #" u="1"/>
        <s v="HAROLD MEJIA LONDOÑO #" u="1"/>
        <s v="JOHN HENRY JIMENEZ VEGA #" u="1"/>
        <s v="OSCAR SALAZAR GOMEZ #" u="1"/>
        <s v="JOSE RAMON TOVAR #" u="1"/>
        <s v="EFRAIN ANDRES ARISMENDI DIAZ #" u="1"/>
        <s v="JUAN CAMILO ESCOBAR GIL #" u="1"/>
        <s v="LUISANA VERONICA LUGO BOCHAGA #" u="1"/>
        <s v="ALEJANDRO ALFONSO MORILLO HEREO #" u="1"/>
        <s v="NATALIA HERRERA OLIVERA #" u="1"/>
        <s v="JESUS ANTONIO MARTINEZ PINZON #" u="1"/>
        <s v="DIANA CAROLINA MONTAÑO MEDINA #" u="1"/>
        <s v="MAYRA JOHANNA PACHECO ESCALONA #" u="1"/>
        <s v="YENIFER VIVIANA CARDENAS FIERRO #" u="1"/>
        <s v="CARLOS ARMANDO ESTERLIN #" u="1"/>
        <s v="NELSON GERARDO OLARTE MINORTA #" u="1"/>
        <s v="ANDRES JULIAN NAVAS VELASQUEZ #" u="1"/>
        <s v="CRISTIAN LEONARDO UMBARILA VELOZA #" u="1"/>
        <s v="OTTO OSWALD RAMIREZ TORRES #" u="1"/>
        <s v="JOSE RICARDO TORRES #" u="1"/>
        <s v="LILIANA SANCHEZ RODRIGUEZ #" u="1"/>
        <s v="JOSE NOEL RICO OSSA #" u="1"/>
        <s v="SULLY VYANETH LORA ORTIZ #" u="1"/>
        <s v="JULIO JULIO NAVAS CASAS #" u="1"/>
        <s v="JORGE ANDRES GARCIA BELLO #" u="1"/>
        <s v="NESTOR JAVIER HERNANDEZ ABRIL #" u="1"/>
        <s v="ANDRES RAMIREZ GAVIRIA #" u="1"/>
        <s v="HARWIN CASTIBLANCO SEPULVEDA #" u="1"/>
        <s v="LEYDY DIANA CHAVEZ PARDO #" u="1"/>
        <s v="BREHYNER ALVAREZ CRUZ #" u="1"/>
        <s v="MARIA ANGELICA PULGARIN NIÑO #" u="1"/>
        <s v="JEFFERSON ALBERTO RAMIREZ BUITRAGO #" u="1"/>
        <s v="EDGARDO RAFAEL MALDONADO FONTALVO #" u="1"/>
        <s v="JOHN WALTER CRUZ GARCIA #" u="1"/>
        <s v="JOAQUIN DARIO ALVARADO FRANCO #" u="1"/>
        <s v="KEVIN JOHNPOL VALENCIA VALLEJO #" u="1"/>
        <s v="CRISTIAN ALEJANDRO CONCHA GUTIERREZ #" u="1"/>
        <s v="ANDRES DARIO BOHORQUEZ CLAVIJO #" u="1"/>
        <s v="JULIAN ANDRES MARTINEZ MARULANDA #" u="1"/>
        <s v="HERNAN MAURICIO VELEZ CANO #" u="1"/>
        <s v="JOSE JORGE MERIÑO RAMOS #" u="1"/>
        <s v="XIMENA HORMAZA LOPEZ #" u="1"/>
        <s v="NATALIA ANDREA AMARILES #" u="1"/>
        <s v="RUBIEL ESTEBAN RIASCOS #" u="1"/>
        <s v="IVAN CAMILO CALDERON FONSECA #" u="1"/>
        <s v="LINA LUZ GUERRA PEREIRA #" u="1"/>
        <s v="ESTEFANIA LONDOÑO VALENCIA #" u="1"/>
        <s v="ANDRES TORRES GRISALES #" u="1"/>
        <s v="SANDRA MILENA LÓPEZ #" u="1"/>
        <s v="JOHNNY ALEXIS GUERRERO QUIROGA #" u="1"/>
        <s v="ROOSEVELT SUAREZ #" u="1"/>
        <s v="LEONARDO QUICASAQUE TIBATA #" u="1"/>
        <s v="CARLOS ALBERTO MESA #" u="1"/>
        <s v="CESAR AUGUSTO MUÑOZ HERNANDEZ #" u="1"/>
        <s v="LIZZEDT JUBELLY  SACHICA AVELLANEDA #" u="1"/>
        <s v="SLENDY BERNAL CORDERO #" u="1"/>
        <s v="LORENA DUARTE SEPULVEDA #" u="1"/>
        <s v="DAYANA PATRICIA BARRERA ESCAMILLA #" u="1"/>
        <s v="MANUEL ANDRES NAVARRO SANDOVAL #" u="1"/>
        <s v="CINDY PAOLA ARANGO ECHAVEZ #" u="1"/>
        <s v="KAROL LIZETH SANCHEZ RODRIGUEZ #" u="1"/>
        <s v="JULIAN ANDRES GODOY GARCIA #" u="1"/>
        <s v="MANUEL ALEJANDRO GARCIA BOLIVAR #" u="1"/>
        <s v="ANYI LORENA MARTINEZ VARON #" u="1"/>
        <s v="HARRISON VERGARA VANEGAS #" u="1"/>
      </sharedItems>
    </cacheField>
    <cacheField name="Canal" numFmtId="0">
      <sharedItems count="11">
        <s v="Open Market"/>
        <s v="Carriers"/>
        <s v="Claro"/>
        <s v="IR"/>
        <s v="Entrenamiento"/>
        <s v="Merchandiser"/>
        <s v="Xiaomi Store" u="1"/>
        <s v="Carrier" u="1"/>
        <s v="Open Merket" u="1"/>
        <s v="Carriers_x000a_" u="1"/>
        <s v="Claro " u="1"/>
      </sharedItems>
    </cacheField>
    <cacheField name="novedad día" numFmtId="0">
      <sharedItems count="2">
        <s v="No Aplica"/>
        <s v="Aplica"/>
      </sharedItems>
    </cacheField>
    <cacheField name="fecha activa" numFmtId="0">
      <sharedItems containsMixedTypes="1" containsNumber="1" containsInteger="1" minValue="45931" maxValue="45931"/>
    </cacheField>
    <cacheField name="llave" numFmtId="0">
      <sharedItems containsMixedTypes="1" containsNumber="1" containsInteger="1" minValue="0" maxValue="0" count="808">
        <s v="MIE2025020924271No Aplica"/>
        <s v="MIE2025130824049No Aplica"/>
        <s v="MIE202513082404945931"/>
        <s v="MIE2025170924482No Aplica"/>
        <s v="MIE202501052291645931"/>
        <s v="MIE2025010522916No Aplica"/>
        <s v="MIE2025200824132No Aplica"/>
        <s v="MIE202520082413245931"/>
        <s v="MIE2025020723531No Aplica"/>
        <s v="MIE2025120824042No Aplica"/>
        <s v="MIE2025020723537No Aplica"/>
        <s v="MIE2024021218521No Aplica"/>
        <s v="MIE2024051118044No Aplica"/>
        <s v="MIE2025140422288No Aplica"/>
        <s v="MIE2025170623404No Aplica"/>
        <s v="MIE2024261118415No Aplica"/>
        <s v="MIE2025240221075No Aplica"/>
        <s v="MIE2025210723785No Aplica"/>
        <s v="MIE202521072378545931"/>
        <s v="MIE202331031086845931"/>
        <s v="MIE2023310310868No Aplica"/>
        <s v="MIE202311019963No Aplica"/>
        <s v="MIE20231101996345931"/>
        <s v="MIE2023031012780No Aplica"/>
        <s v="MIE2025120523002No Aplica"/>
        <s v="MIE202512052300245931"/>
        <s v="MIE2025020422051No Aplica"/>
        <s v="MIE202502042205145931"/>
        <s v="MIE2025240221029No Aplica"/>
        <s v="MIE2025260824192No Aplica"/>
        <s v="MIE2025090623334No Aplica"/>
        <s v="MIE2024271220125No Aplica"/>
        <s v="MIE2023050611532No Aplica"/>
        <s v="MIE202426041526545931"/>
        <s v="MIE2024260415265No Aplica"/>
        <s v="MIE202502072352945931"/>
        <s v="MIE2025020723529No Aplica"/>
        <s v="MIE2025170120390No Aplica"/>
        <s v="MIE2024260415266No Aplica"/>
        <s v="MIE2025270824214No Aplica"/>
        <s v="MIE202527082421445931"/>
        <s v="MIE2025260321853No Aplica"/>
        <s v="MIE202526032185345931"/>
        <s v="MIE202527082421645931"/>
        <s v="MIE2025140824082No Aplica"/>
        <s v="MIE202308111326245931"/>
        <s v="MIE2023081113262No Aplica"/>
        <s v="MIE202518092451545931"/>
        <s v="MIE202527032186045931"/>
        <s v="MIE2025270321860No Aplica"/>
        <s v="MIE202419101788945931"/>
        <s v="MIE2025160623397No Aplica"/>
        <s v="MIE2025120924417No Aplica"/>
        <s v="MIE2025260824194No Aplica"/>
        <s v="MIE202208098447No Aplica"/>
        <s v="MIE20220809844745931"/>
        <s v="MIE202302019866No Aplica"/>
        <s v="MIE20230201986645931"/>
        <s v="MIE202304091244945931"/>
        <s v="MIE202508092432345931"/>
        <s v="MIE2025250723830No Aplica"/>
        <s v="MIE2025130523016No Aplica"/>
        <s v="MIE2025200321758No Aplica"/>
        <s v="MIE202529072385845931"/>
        <s v="MIE2025080823978No Aplica"/>
        <s v="MIE202508082397845931"/>
        <s v="MIE2024010314547No Aplica"/>
        <s v="MIE202401031454745931"/>
        <s v="MIE2025010522915No Aplica"/>
        <s v="MIE202501052291545931"/>
        <s v="MIE202422101790745931"/>
        <s v="MIE2024221017907No Aplica"/>
        <s v="MIE2025230924582No Aplica"/>
        <s v="MIE2024131118196No Aplica"/>
        <s v="MIE202315031061945931"/>
        <s v="MIE2025040924297No Aplica"/>
        <s v="MIE202504092429745931"/>
        <s v="MIE2024121219906No Aplica"/>
        <s v="MIE2023240511395No Aplica"/>
        <s v="MIE2025210422561No Aplica"/>
        <s v="MIE202522072379845931"/>
        <s v="MIE2025030120171No Aplica"/>
        <s v="MIE202508052298845931"/>
        <s v="MIE2025080522988No Aplica"/>
        <s v="MIE202519082412545931"/>
        <s v="MIE2025190824125No Aplica"/>
        <s v="MIE2024140616115No Aplica"/>
        <s v="MIE202529072386145931"/>
        <s v="MIE2025300120666No Aplica"/>
        <s v="MIE202530012066645931"/>
        <s v="MIE2025150924438No Aplica"/>
        <s v="MIE2025260924634No Aplica"/>
        <s v="MIE202417041509545931"/>
        <s v="MIE2024170415095No Aplica"/>
        <s v="MIE2025040823888No Aplica"/>
        <s v="MIE202504082388845931"/>
        <s v="MIE2023170110022No Aplica"/>
        <s v="MIE202317011002245931"/>
        <s v="MIE20210207205945931"/>
        <s v="MIE2024090214319No Aplica"/>
        <s v="MIE2024091118165No Aplica"/>
        <s v="MIE202409111816545931"/>
        <s v="MIE202214109003No Aplica"/>
        <s v="MIE20221410900345931"/>
        <s v="MIE202315091259045931"/>
        <s v="MIE2023150912590No Aplica"/>
        <s v="MIE2025190623428No Aplica"/>
        <s v="MIE2025180924524No Aplica"/>
        <s v="MIE202518092452445931"/>
        <s v="MIE2025230824172No Aplica"/>
        <s v="MIE202523082417245931"/>
        <s v="MIE2025160723716No Aplica"/>
        <s v="MIE202516072371645931"/>
        <s v="MIE202430071693245931"/>
        <s v="MIE2024300716932No Aplica"/>
        <s v="MIE2025050924317No Aplica"/>
        <s v="MIE2025300523238No Aplica"/>
        <s v="MIE2025050924303No Aplica"/>
        <s v="MIE2025040220729No Aplica"/>
        <s v="MIE2025150523068No Aplica"/>
        <s v="MIE202515052306845931"/>
        <s v="MIE202316021034145931"/>
        <s v="MIE2023160210341No Aplica"/>
        <s v="MIE2023260912705No Aplica"/>
        <s v="MIE2025180623416No Aplica"/>
        <s v="MIE202214109047No Aplica"/>
        <s v="MIE2025160723714No Aplica"/>
        <s v="MIE202516072371445931"/>
        <s v="MIE2024160415082No Aplica"/>
        <s v="MIE2025190623427No Aplica"/>
        <s v="MIE202430122012745931"/>
        <s v="MIE202211077606No Aplica"/>
        <s v="MIE20221107760645931"/>
        <s v="MIE2025210723786No Aplica"/>
        <s v="MIE2025050522937No Aplica"/>
        <s v="MIE202505052293745931"/>
        <s v="MIE20221410902245931"/>
        <s v="MIE2024101219074No Aplica"/>
        <s v="MIE2024030414878No Aplica"/>
        <s v="MIE2023160310634No Aplica"/>
        <s v="MIE2024250716878No Aplica"/>
        <s v="MIE202425071687845931"/>
        <s v="MIE2025270824213No Aplica"/>
        <s v="MIE202527082421345931"/>
        <s v="MIE2025120824041No Aplica"/>
        <s v="MIE2024161219956No Aplica"/>
        <s v="MIE202416011403645931"/>
        <s v="MIE2024160114036No Aplica"/>
        <s v="MIE202221119467No Aplica"/>
        <s v="MIE202102072020No Aplica"/>
        <s v="MIE20210207202045931"/>
        <s v="MIE2025230824173No Aplica"/>
        <s v="MIE202523082417345931"/>
        <s v="MIE202203119293No Aplica"/>
        <s v="MIE20220311929345931"/>
        <s v="MIE202311019949No Aplica"/>
        <s v="MIE20231101994945931"/>
        <s v="MIE2025140723665No Aplica"/>
        <s v="MIE202514072366545931"/>
        <s v="MIE2023090511243No Aplica"/>
        <s v="MIE2025280723837No Aplica"/>
        <s v="MIE2025280824236No Aplica"/>
        <s v="MIE202528082423645931"/>
        <s v="MIE2025100623348No Aplica"/>
        <s v="MIE202510062334845931"/>
        <s v="MIE202502092427745931"/>
        <s v="MIE2025020924277No Aplica"/>
        <s v="MIE2025120824040No Aplica"/>
        <s v="MIE202512082404045931"/>
        <s v="MIE2025190321752No Aplica"/>
        <s v="MIE202519032175245931"/>
        <s v="MIE2023260611718No Aplica"/>
        <s v="MIE202326061171845931"/>
        <s v="MIE2025060522957No Aplica"/>
        <s v="MIE202506052295745931"/>
        <s v="MIE202102072526No Aplica"/>
        <s v="MIE2023230110109No Aplica"/>
        <s v="MIE2025260723832No Aplica"/>
        <s v="MIE202525072382745931"/>
        <s v="MIE2025250723827No Aplica"/>
        <s v="MIE2025130523033No Aplica"/>
        <s v="MIE2024140314681No Aplica"/>
        <s v="MIE202414031468145931"/>
        <s v="MIE2024291118486No Aplica"/>
        <s v="MIE202429111848645931"/>
        <s v="MIE2025011024686No Aplica"/>
        <s v="MIE2025280723851No Aplica"/>
        <s v="MIE2025090723628No Aplica"/>
        <s v="MIE2025150924433No Aplica"/>
        <s v="MIE202515092443345931"/>
        <s v="MIE2025160623379No Aplica"/>
        <s v="MIE2025160623380No Aplica"/>
        <s v="MIE202319091262145931"/>
        <s v="MIE2023190912621No Aplica"/>
        <s v="MIE2025030422101No Aplica"/>
        <s v="MIE202503042210145931"/>
        <s v="MIE2023010310495No Aplica"/>
        <s v="MIE202301031049545931"/>
        <s v="MIE202411101781545931"/>
        <s v="MIE2025180924518No Aplica"/>
        <s v="MIE2023230110107No Aplica"/>
        <s v="MIE2025290523235No Aplica"/>
        <s v="MIE2025080522986No Aplica"/>
        <s v="MIE202508052298645931"/>
        <s v="MIE202513052303245931"/>
        <s v="MIE2025130523032No Aplica"/>
        <s v="MIE202520062342945931"/>
        <s v="MIE2025200623429No Aplica"/>
        <s v="MIE202224109223No Aplica"/>
        <s v="MIE2024140515729No Aplica"/>
        <s v="MIE202415111823545931"/>
        <s v="MIE2024151118235No Aplica"/>
        <s v="MIE2025070723615No Aplica"/>
        <s v="MIE202507072361545931"/>
        <s v="MIE2025240422685No Aplica"/>
        <s v="MIE202524042268545931"/>
        <s v="MIE202408031462645931"/>
        <s v="MIE2024240616179No Aplica"/>
        <s v="MIE202424061617945931"/>
        <s v="MIE2025120924419No Aplica"/>
        <s v="MIE202512092441945931"/>
        <s v="MIE2024080817061No Aplica"/>
        <s v="MIE202408081706145931"/>
        <s v="MIE2025050823917No Aplica"/>
        <s v="MIE202501092426245931"/>
        <s v="MIE2025180723747No Aplica"/>
        <s v="MIE202518072374745931"/>
        <s v="MIE202102072091No Aplica"/>
        <s v="MIE202209067083No Aplica"/>
        <s v="MIE2025260824199No Aplica"/>
        <s v="MIE202526082419945931"/>
        <s v="MIE2025160924471No Aplica"/>
        <s v="MIE202516092447145931"/>
        <s v="MIE2025070422165No Aplica"/>
        <s v="MIE202214109041No Aplica"/>
        <s v="MIE20221410904145931"/>
        <s v="MIE202302019869No Aplica"/>
        <s v="MIE20230201986945931"/>
        <s v="MIE202323011009445931"/>
        <s v="MIE2023230110094No Aplica"/>
        <s v="MIE2024101219068No Aplica"/>
        <s v="MIE202410121906845931"/>
        <s v="MIE2025130824074No Aplica"/>
        <s v="MIE202513082407445931"/>
        <s v="MIE2023230812359No Aplica"/>
        <s v="MIE202323081235945931"/>
        <s v="MIE2024200817199No Aplica"/>
        <s v="MIE202420081719945931"/>
        <s v="MIE2025310120708No Aplica"/>
        <s v="MIE202531012070845931"/>
        <s v="MIE2025170321693No Aplica"/>
        <s v="MIE2025040220725No Aplica"/>
        <s v="MIE2024270917696No Aplica"/>
        <s v="MIE202427091769645931"/>
        <s v="MIE202520032178645931"/>
        <s v="MIE2025200321786No Aplica"/>
        <s v="MIE2025090924343No Aplica"/>
        <s v="MIE2024131219936No Aplica"/>
        <s v="MIE202413121993645931"/>
        <s v="MIE2024110917585No Aplica"/>
        <s v="MIE2025110924412No Aplica"/>
        <s v="MIE202511092441245931"/>
        <s v="MIE2024270515865No Aplica"/>
        <s v="MIE202427051586545931"/>
        <s v="MIE202430051593945931"/>
        <s v="MIE2025020924270No Aplica"/>
        <s v="MIE2024261118431No Aplica"/>
        <s v="MIE202426111843145931"/>
        <s v="MIE2025260824197No Aplica"/>
        <s v="MIE202526082419745931"/>
        <s v="MIE2025040321168No Aplica"/>
        <s v="MIE2025200221003No Aplica"/>
        <s v="MIE202520022100345931"/>
        <s v="MIE2025080823976No Aplica"/>
        <s v="MIE202508082397645931"/>
        <s v="MIE2025050823913No Aplica"/>
        <s v="MIE202505082391345931"/>
        <s v="MIE2024171219988No Aplica"/>
        <s v="MIE202516062338645931"/>
        <s v="MIE202518092452045931"/>
        <s v="MIE2025180924520No Aplica"/>
        <s v="MIE2025110623357No Aplica"/>
        <s v="MIE202511062335745931"/>
        <s v="MIE2025280422782No Aplica"/>
        <s v="MIE2023131012922No Aplica"/>
        <s v="MIE202313101292245931"/>
        <s v="MIE2025110723645No Aplica"/>
        <s v="MIE202511072364545931"/>
        <s v="MIE2024121219901No Aplica"/>
        <s v="MIE2025160723712No Aplica"/>
        <s v="MIE202516072371245931"/>
        <s v="MIE202505092430045931"/>
        <s v="MIE202430081748045931"/>
        <s v="MIE2024300817480No Aplica"/>
        <s v="MIE2024121219903No Aplica"/>
        <s v="MIE20221410900245931"/>
        <s v="MIE202214109002No Aplica"/>
        <s v="MIE2025240924609No Aplica"/>
        <s v="MIE202322021038645931"/>
        <s v="MIE2023220210386No Aplica"/>
        <s v="MIE2024051218577No Aplica"/>
        <s v="MIE2023171012961No Aplica"/>
        <s v="MIE2025130523019No Aplica"/>
        <s v="MIE2023090511244No Aplica"/>
        <s v="MIE2023240511393No Aplica"/>
        <s v="MIE202216129742No Aplica"/>
        <s v="MIE20221612974245931"/>
        <s v="MIE20221506722745931"/>
        <s v="MIE2025160422369No Aplica"/>
        <s v="MIE2024190214438No Aplica"/>
        <s v="MIE2025010924261No Aplica"/>
        <s v="MIE2025060823966No Aplica"/>
        <s v="MIE2025080924342No Aplica"/>
        <s v="MIE202508092434245931"/>
        <s v="MIE2025020924269No Aplica"/>
        <s v="MIE202413061608945931"/>
        <s v="MIE2025110824004No Aplica"/>
        <s v="MIE2025170623403No Aplica"/>
        <s v="MIE202517062340345931"/>
        <s v="MIE202102072184No Aplica"/>
        <s v="MIE2025070823967No Aplica"/>
        <s v="MIE202507082396745931"/>
        <s v="MIE202513082407145931"/>
        <s v="MIE202216129751No Aplica"/>
        <s v="MIE2024180314714No Aplica"/>
        <s v="MIE202418031471445931"/>
        <s v="MIE2024140817132No Aplica"/>
        <s v="MIE202414081713245931"/>
        <s v="MIE202312101291345931"/>
        <s v="MIE2025140422286No Aplica"/>
        <s v="MIE2023180411030No Aplica"/>
        <s v="MIE2024111017819No Aplica"/>
        <s v="MIE202102072031No Aplica"/>
        <s v="MIE20210207203145931"/>
        <s v="MIE2025280824233No Aplica"/>
        <s v="MIE2025300120664No Aplica"/>
        <s v="MIE2024120917590No Aplica"/>
        <s v="MIE202412091759045931"/>
        <s v="MIE2023031012776No Aplica"/>
        <s v="MIE202303101277645931"/>
        <s v="MIE202504032116645931"/>
        <s v="MIE2025040321166No Aplica"/>
        <s v="MIE2025250924622No Aplica"/>
        <s v="MIE2025020924279No Aplica"/>
        <s v="MIE202526092464845931"/>
        <s v="MIE2025260924648No Aplica"/>
        <s v="MIE2024190415138No Aplica"/>
        <s v="MIE2024250716873No Aplica"/>
        <s v="MIE202425071687345931"/>
        <s v="MIE2024260415267No Aplica"/>
        <s v="MIE202506082396545931"/>
        <s v="MIE2025060823965No Aplica"/>
        <s v="MIE202402121852445931"/>
        <s v="MIE2024021218524No Aplica"/>
        <s v="MIE2024180415122No Aplica"/>
        <s v="MIE202418041512245931"/>
        <s v="MIE2025090623333No Aplica"/>
        <s v="MIE202305041091245931"/>
        <s v="MIE2023050410912No Aplica"/>
        <s v="MIE202215036032No Aplica"/>
        <s v="MIE2024190214437No Aplica"/>
        <s v="MIE202419021443745931"/>
        <s v="MIE202504032116745931"/>
        <s v="MIE2025040321167No Aplica"/>
        <s v="MIE2025011024687No Aplica"/>
        <s v="MIE2025250221078No Aplica"/>
        <s v="MIE202525022107845931"/>
        <s v="MIE202325081238045931"/>
        <s v="MIE2024291017969No Aplica"/>
        <s v="MIE2024190917637No Aplica"/>
        <s v="MIE202419091763745931"/>
        <s v="MIE2025270623507No Aplica"/>
        <s v="MIE202218119456No Aplica"/>
        <s v="MIE20221811945645931"/>
        <s v="MIE2025140523038No Aplica"/>
        <s v="MIE2024150817164No Aplica"/>
        <s v="MIE202506032144345931"/>
        <s v="MIE2025060321443No Aplica"/>
        <s v="MIE2023080210282No Aplica"/>
        <s v="MIE202213129652No Aplica"/>
        <s v="MIE2025080924324No Aplica"/>
        <s v="MIE202526092463545931"/>
        <s v="MIE2025260924635No Aplica"/>
        <s v="MIE202529072386345931"/>
        <s v="MIE2025290723863No Aplica"/>
        <s v="MIE2023100310545No Aplica"/>
        <s v="MIE202102072510No Aplica"/>
        <s v="MIE20210207251045931"/>
        <s v="MIE2025230824174No Aplica"/>
        <s v="MIE2025240924600No Aplica"/>
        <s v="MIE2025240924601No Aplica"/>
        <s v="MIE202524092460145931"/>
        <s v="MIE2024280616255No Aplica"/>
        <s v="MIE202428061625545931"/>
        <s v="MIE2023080812179No Aplica"/>
        <s v="MIE202308081217945931"/>
        <s v="MIE202507022078545931"/>
        <s v="MIE2023060210233No Aplica"/>
        <s v="MIE202506022074945931"/>
        <s v="MIE2025060220749No Aplica"/>
        <s v="MIE2024150817163No Aplica"/>
        <s v="MIE202415081716345931"/>
        <s v="MIE2025030623274No Aplica"/>
        <s v="MIE202503062327445931"/>
        <s v="MIE2025030924291No Aplica"/>
        <s v="MIE2025040924295No Aplica"/>
        <s v="MIE2025300422908No Aplica"/>
        <s v="MIE202518092451645931"/>
        <s v="MIE2025180924516No Aplica"/>
        <s v="MIE2024160214435No Aplica"/>
        <s v="MIE202416021443545931"/>
        <s v="MIE2024211118330No Aplica"/>
        <s v="MIE202214108990No Aplica"/>
        <s v="MIE20221410899045931"/>
        <s v="MIE2025140523044No Aplica"/>
        <s v="MIE2025040321169No Aplica"/>
        <s v="MIE2025140120268No Aplica"/>
        <s v="MIE202514012026845931"/>
        <s v="MIE202525092462545931"/>
        <s v="MIE2023080812175No Aplica"/>
        <s v="MIE202308081217545931"/>
        <s v="MIE202411071645945931"/>
        <s v="MIE2024110716459No Aplica"/>
        <s v="MIE2023060210235No Aplica"/>
        <s v="MIE2024160817165No Aplica"/>
        <s v="MIE202416081716545931"/>
        <s v="MIE202307021025945931"/>
        <s v="MIE2025170321739No Aplica"/>
        <s v="MIE202517032173945931"/>
        <s v="MIE2024061218597No Aplica"/>
        <s v="MIE202406121859745931"/>
        <s v="MIE202421111833245931"/>
        <s v="MIE2024211118332No Aplica"/>
        <s v="MIE2024190917634No Aplica"/>
        <s v="MIE2024241017945No Aplica"/>
        <s v="MIE202424101794545931"/>
        <s v="MIE202129124820No Aplica"/>
        <s v="MIE20212912482045931"/>
        <s v="MIE202502092427845931"/>
        <s v="MIE2024070214267No Aplica"/>
        <s v="MIE202315111340345931"/>
        <s v="MIE2023151113403No Aplica"/>
        <s v="MIE2024061218601No Aplica"/>
        <s v="MIE202406121860145931"/>
        <s v="MIE2025300120665No Aplica"/>
        <s v="MIE2024021218518No Aplica"/>
        <s v="MIE202402121851845931"/>
        <s v="MIE2023240712034No Aplica"/>
        <s v="MIE2024120415033No Aplica"/>
        <s v="MIE2023140310607No Aplica"/>
        <s v="MIE202314031060745931"/>
        <s v="MIE2025230824170No Aplica"/>
        <s v="MIE2025280824234No Aplica"/>
        <s v="MIE202528082423445931"/>
        <s v="MIE2025120924424No Aplica"/>
        <s v="MIE2025250422731No Aplica"/>
        <s v="MIE202525042273145931"/>
        <s v="MIE202418041513045931"/>
        <s v="MIE2024180415130No Aplica"/>
        <s v="MIE2025190623424No Aplica"/>
        <s v="MIE2024101219138No Aplica"/>
        <s v="MIE2025140824080No Aplica"/>
        <s v="MIE202514082408045931"/>
        <s v="MIE202102072174No Aplica"/>
        <s v="MIE20210207217445931"/>
        <s v="MIE2025160723711No Aplica"/>
        <s v="MIE202516072371145931"/>
        <s v="MIE2023230110113No Aplica"/>
        <s v="MIE2025040823879No Aplica"/>
        <s v="MIE202504082387945931"/>
        <s v="MIE2025120623369No Aplica"/>
        <s v="MIE202512062336945931"/>
        <s v="MIE202530012066845931"/>
        <s v="MIE2025300120668No Aplica"/>
        <s v="MIE202504092429845931"/>
        <s v="MIE202523052319845931"/>
        <s v="MIE2025230523198No Aplica"/>
        <s v="MIE2025160723715No Aplica"/>
        <s v="MIE202516072371545931"/>
        <s v="MIE202522092454945931"/>
        <s v="MIE2025220924549No Aplica"/>
        <s v="MIE202402121852345931"/>
        <s v="MIE2024021218523No Aplica"/>
        <s v="MIE2025030924287No Aplica"/>
        <s v="MIE2025030321156No Aplica"/>
        <s v="MIE2024101219134No Aplica"/>
        <s v="MIE202324071201645931"/>
        <s v="MIE2023240712016No Aplica"/>
        <s v="MIE2025010421897No Aplica"/>
        <s v="MIE202501042189745931"/>
        <s v="MIE2025090623326No Aplica"/>
        <s v="MIE202509062332645931"/>
        <s v="MIE2024121219907No Aplica"/>
        <s v="MIE2024300917707No Aplica"/>
        <s v="MIE2024101219116No Aplica"/>
        <s v="MIE202410121911645931"/>
        <s v="MIE202419041519245931"/>
        <s v="MIE2024190415192No Aplica"/>
        <s v="MIE2025130523017No Aplica"/>
        <s v="MIE202510022079245931"/>
        <s v="MIE2025100220792No Aplica"/>
        <s v="MIE2025160523073No Aplica"/>
        <s v="MIE202516052307345931"/>
        <s v="MIE2024221118347No Aplica"/>
        <s v="MIE2023050410909No Aplica"/>
        <s v="MIE202305041090945931"/>
        <s v="MIE202214108987No Aplica"/>
        <s v="MIE20221410898745931"/>
        <s v="MIE2023171012957No Aplica"/>
        <s v="MIE2024160917603No Aplica"/>
        <s v="MIE2023280310773No Aplica"/>
        <s v="MIE2024091118168No Aplica"/>
        <s v="MIE202226109242No Aplica"/>
        <s v="MIE202214109053No Aplica"/>
        <s v="MIE20221410905345931"/>
        <s v="MIE2023081113264No Aplica"/>
        <s v="MIE202308111326445931"/>
        <s v="MIE2025010220709No Aplica"/>
        <s v="MIE202501022070945931"/>
        <s v="MIE2025140824085No Aplica"/>
        <s v="MIE202514082408545931"/>
        <s v="MIE2024261118417No Aplica"/>
        <s v="MIE202426111841745931"/>
        <s v="MIE2023060210223No Aplica"/>
        <s v="MIE202102072603No Aplica"/>
        <s v="MIE2023220210389No Aplica"/>
        <s v="MIE202322021038945931"/>
        <s v="MIE2025020723534No Aplica"/>
        <s v="MIE2024240616182No Aplica"/>
        <s v="MIE202424061618245931"/>
        <s v="MIE2025240120582No Aplica"/>
        <s v="MIE2024041017733No Aplica"/>
        <s v="MIE2025090522993No Aplica"/>
        <s v="MIE202509052299345931"/>
        <s v="MIE202426111842245931"/>
        <s v="MIE2023180511342No Aplica"/>
        <s v="MIE2024101218932No Aplica"/>
        <s v="MIE202410121893245931"/>
        <s v="MIE2025050823914No Aplica"/>
        <s v="MIE2025240924610No Aplica"/>
        <s v="MIE202524092461045931"/>
        <s v="MIE2025270824215No Aplica"/>
        <s v="MIE202527082421545931"/>
        <s v="MIE2023101113280No Aplica"/>
        <s v="MIE202310111328045931"/>
        <s v="MIE2023090511248No Aplica"/>
        <s v="MIE2025300723874No Aplica"/>
        <s v="MIE202530072387445931"/>
        <s v="MIE2023250511409No Aplica"/>
        <s v="MIE202325051140945931"/>
        <s v="MIE2025300120672No Aplica"/>
        <s v="MIE202530012067245931"/>
        <s v="MIE2025290422819No Aplica"/>
        <s v="MIE2025110422252No Aplica"/>
        <s v="MIE202511042225245931"/>
        <s v="MIE2023140812248No Aplica"/>
        <s v="MIE2025210523153No Aplica"/>
        <s v="MIE202521052315345931"/>
        <s v="MIE202420041519345931"/>
        <s v="MIE2024200415193No Aplica"/>
        <s v="MIE2025200120415No Aplica"/>
        <s v="MIE202520012041545931"/>
        <s v="MIE2023140611614No Aplica"/>
        <s v="MIE2023181213833No Aplica"/>
        <s v="MIE202520052315045931"/>
        <s v="MIE20221509855545931"/>
        <s v="MIE202215098555No Aplica"/>
        <s v="MIE202409101779145931"/>
        <s v="MIE2025040623292No Aplica"/>
        <s v="MIE202531012068145931"/>
        <s v="MIE2024231220068No Aplica"/>
        <s v="MIE2024061218604No Aplica"/>
        <s v="MIE202406121860445931"/>
        <s v="MIE2025280824231No Aplica"/>
        <s v="MIE202528082423145931"/>
        <s v="MIE2024031017729No Aplica"/>
        <s v="MIE2023230110105No Aplica"/>
        <s v="MIE2023011213611No Aplica"/>
        <s v="MIE202504092429245931"/>
        <s v="MIE2025040924292No Aplica"/>
        <s v="MIE2025190824124No Aplica"/>
        <s v="MIE2025170723736No Aplica"/>
        <s v="MIE202408101776345931"/>
        <s v="MIE2024081017763No Aplica"/>
        <s v="MIE202509042219945931"/>
        <s v="MIE2025090422199No Aplica"/>
        <s v="MIE2025030321158No Aplica"/>
        <s v="MIE202503032115845931"/>
        <s v="MIE2025300422823No Aplica"/>
        <s v="MIE2025250221082No Aplica"/>
        <s v="MIE202525022108245931"/>
        <s v="MIE2023050711825No Aplica"/>
        <s v="MIE202305071182545931"/>
        <s v="MIE2023270611723No Aplica"/>
        <s v="MIE202327061172345931"/>
        <s v="MIE202410121908845931"/>
        <s v="MIE2024101219088No Aplica"/>
        <s v="MIE202525092462645931"/>
        <s v="MIE2025010924257No Aplica"/>
        <s v="MIE2025190220998No Aplica"/>
        <s v="MIE2025140321682No Aplica"/>
        <s v="MIE202514032168245931"/>
        <s v="MIE2024151017856No Aplica"/>
        <s v="MIE202220015425No Aplica"/>
        <s v="MIE20222001542545931"/>
        <s v="MIE2024290415306No Aplica"/>
        <s v="MIE2025110220851No Aplica"/>
        <s v="MIE202511022085145931"/>
        <s v="MIE2025300120675No Aplica"/>
        <s v="MIE2025240221028No Aplica"/>
        <s v="MIE2025250924628No Aplica"/>
        <s v="MIE202530012067345931"/>
        <s v="MIE2025150523070No Aplica"/>
        <s v="MIE202515052307045931"/>
        <s v="MIE20210111411345931"/>
        <s v="MIE202101114113No Aplica"/>
        <s v="MIE202514052305145931"/>
        <s v="MIE2025140523051No Aplica"/>
        <s v="MIE202224119524No Aplica"/>
        <s v="MIE20222411952445931"/>
        <s v="MIE2025230723820No Aplica"/>
        <s v="MIE2025280422771No Aplica"/>
        <s v="MIE202214109028No Aplica"/>
        <s v="MIE2024240716850No Aplica"/>
        <s v="MIE2023040511224No Aplica"/>
        <s v="MIE202304051122445931"/>
        <s v="MIE2024280214535No Aplica"/>
        <s v="MIE2025170723740No Aplica"/>
        <s v="MIE2024190716719No Aplica"/>
        <s v="MIE2025160924465No Aplica"/>
        <s v="MIE202416121995445931"/>
        <s v="MIE2024161219954No Aplica"/>
        <s v="MIE2024161219961No Aplica"/>
        <s v="MIE2025280221142No Aplica"/>
        <s v="MIE202504082388245931"/>
        <s v="MIE2025050924301No Aplica"/>
        <s v="MIE202505092430145931"/>
        <s v="MIE2024190214460No Aplica"/>
        <s v="MIE202419021446045931"/>
        <s v="MIE2024170515762No Aplica"/>
        <s v="MIE202417051576245931"/>
        <s v="MIE2025150924461No Aplica"/>
        <s v="MIE202327021045745931"/>
        <s v="MIE2025060522952No Aplica"/>
        <s v="MIE202506052295245931"/>
        <s v="MIE202524022107445931"/>
        <s v="MIE2025240221074No Aplica"/>
        <s v="MIE202427011417345931"/>
        <s v="MIE2025250824178No Aplica"/>
        <s v="MIE202525082417845931"/>
        <s v="MIE2024200817214No Aplica"/>
        <s v="MIE2025070321447No Aplica"/>
        <s v="MIE202507032144745931"/>
        <s v="MIE2025180220968No Aplica"/>
        <s v="MIE202214109052No Aplica"/>
        <s v="MIE20221410905245931"/>
        <s v="MIE2024130917595No Aplica"/>
        <s v="MIE2025280120639No Aplica"/>
        <s v="MIE202528012063945931"/>
        <s v="MIE202315111339845931"/>
        <s v="MIE2023151113398No Aplica"/>
        <s v="MIE2023241013053No Aplica"/>
        <s v="MIE2025120924418No Aplica"/>
        <s v="MIE202512092441845931"/>
        <s v="MIE2025060823936No Aplica"/>
        <s v="MIE202506082393645931"/>
        <s v="MIE2024160415085No Aplica"/>
        <s v="MIE202416041508545931"/>
        <s v="MIE202215067206No Aplica"/>
        <s v="MIE20221506720645931"/>
        <s v="MIE202209088023No Aplica"/>
        <s v="MIE20220908802345931"/>
        <s v="MIE2023230110110No Aplica"/>
        <s v="MIE2025040823880No Aplica"/>
        <s v="MIE2024090414932No Aplica"/>
        <s v="MIE202420081721145931"/>
        <s v="MIE2024200817211No Aplica"/>
        <s v="MIE2024150515741No Aplica"/>
        <s v="MIE202415051574145931"/>
        <s v="MIE2025220824162No Aplica"/>
        <s v="MIE202404121856945931"/>
        <s v="MIE2024041218569No Aplica"/>
        <s v="MIE2025060823934No Aplica"/>
        <s v="MIE202506082393445931"/>
        <s v="MIE2024300415359No Aplica"/>
        <s v="MIE202430041535945931"/>
        <s v="MIE2023010812102No Aplica"/>
        <s v="MIE202301081210245931"/>
        <s v="MIE2024031017728No Aplica"/>
        <s v="MIE202403101772845931"/>
        <s v="MIE2024271220123No Aplica"/>
        <s v="MIE202427122012345931"/>
        <s v="MIE2023211113495No Aplica"/>
        <s v="MIE202321111349545931"/>
        <s v="MIE202517062340145931"/>
        <s v="MIE2023280611725No Aplica"/>
        <s v="MIE202328061172545931"/>
        <s v="MIE2023130210308No Aplica"/>
        <s v="MIE202313021030845931"/>
        <s v="MIE2025050321271No Aplica"/>
        <s v="MIE202506052295545931"/>
        <s v="MIE2025060522955No Aplica"/>
        <s v="MIE2025220924548No Aplica"/>
        <s v="MIE2023180411020No Aplica"/>
        <s v="MIE2025070220787No Aplica"/>
        <s v="MIE202507022078745931"/>
        <s v="MIE202225119541No Aplica"/>
        <s v="MIE2025210824155No Aplica"/>
        <s v="MIE202521082415545931"/>
        <s v="MIE2023130410985No Aplica"/>
        <s v="MIE2025150924462No Aplica"/>
        <s v="MIE2023110310581No Aplica"/>
        <s v="MIE202519082412645931"/>
        <s v="MIE2025190824126No Aplica"/>
        <s v="MIE2024111219883No Aplica"/>
        <s v="MIE202411121988345931"/>
        <s v="MIE202316081226045931"/>
        <s v="MIE2023160812260No Aplica"/>
        <s v="MIE2025010522912No Aplica"/>
        <s v="MIE202501052291245931"/>
        <s v="MIE2025200120505No Aplica"/>
        <s v="MIE202520012050545931"/>
        <s v="MIE2024090716440No Aplica"/>
        <s v="MIE2025290723860No Aplica"/>
        <s v="MIE202529072386045931"/>
        <s v="MIE2025250221077No Aplica"/>
        <s v="MIE202525022107745931"/>
        <s v="MIE2025040924299No Aplica"/>
        <s v="MIE202504092429945931"/>
        <s v="MIE2025170723737No Aplica"/>
        <s v="MIE202517072373745931"/>
        <s v="MIE2023140812242No Aplica"/>
        <s v="MIE202308081217345931"/>
        <s v="MIE2023080812173No Aplica"/>
        <s v="MIE202508012020645931"/>
        <s v="MIE202102072961No Aplica"/>
        <s v="MIE20210207296145931"/>
        <s v="MIE2025180924519No Aplica"/>
        <s v="MIE202518092451945931"/>
        <s v="MIE2024170616131No Aplica"/>
        <s v="MIE202417061613145931"/>
        <s v="MIE202224109224No Aplica"/>
        <s v="MIE2025110824006No Aplica"/>
        <s v="MIE202511082400645931"/>
        <s v="MIE2024091017792No Aplica"/>
        <s v="MIE202530012067445931"/>
        <s v="MIE2024101017805No Aplica"/>
        <s v="MIE2025140723670No Aplica"/>
        <s v="MIE2025060823935No Aplica"/>
        <s v="MIE202506082393545931"/>
        <s v="MIE2024260616245No Aplica"/>
        <s v="MIE202426061624545931"/>
        <s v="MIE2025190220997No Aplica"/>
        <s v="MIE202411061605445931"/>
        <s v="MIE2024191118270No Aplica"/>
        <s v="MIE202419111827045931"/>
        <s v="MIE202525092462745931"/>
        <s v="MIE2024291118489No Aplica"/>
        <s v="MIE2024170616132No Aplica"/>
        <s v="MIE2024170616130No Aplica"/>
        <s v="MIE2025020723536No Aplica"/>
        <s v="MIE202523092458145931"/>
        <s v="MIE2025230924581No Aplica"/>
        <s v="MIE2024180415125No Aplica"/>
        <s v="MIE2025290824240No Aplica"/>
        <s v="MIE202529082424045931"/>
        <s v="MIE20222511954245931"/>
        <s v="MIE202225119542No Aplica"/>
        <s v="MIE2025160723713No Aplica"/>
        <s v="MIE2025230523196No Aplica"/>
        <s v="MIE2025030120170No Aplica"/>
        <s v="MIE2025140723666No Aplica"/>
        <s v="MIE202514072366645931"/>
        <s v="MIE2025260623504No Aplica"/>
        <s v="MIE202526062350445931"/>
        <s v="MIE2023120711871No Aplica"/>
        <s v="MIE202312071187145931"/>
        <s v="MIE2025300422909No Aplica"/>
        <s v="MIE202530042290945931"/>
        <s v="MIE2025040823906No Aplica"/>
        <s v="MIE2024101017804No Aplica"/>
        <s v="MIE2024190716730No Aplica"/>
        <s v="MIE2023211113488No Aplica"/>
        <s v="MIE2024090214347No Aplica"/>
        <s v="MIE202514012026945931"/>
        <s v="MIE2024260214498No Aplica"/>
        <s v="MIE202426021449845931"/>
        <s v="MIE2024050817015No Aplica"/>
        <s v="MIE202405081701545931"/>
        <s v="MIE2025260924633No Aplica"/>
        <s v="MIE202413061608845931"/>
        <s v="MIE2024251118397No Aplica"/>
        <s v="MIE202425111839745931"/>
        <s v="MIE2025290924662No Aplica"/>
        <s v="MIE2024101219131No Aplica"/>
        <s v="MIE2025240924602No Aplica"/>
        <s v="MIE2024101219095No Aplica"/>
        <s v="MIE202410121909545931"/>
        <s v="MIE2025230924580No Aplica"/>
        <s v="MIE202523092458045931"/>
        <s v="MIE2025050321269No Aplica"/>
        <s v="MIE202523092457645931"/>
        <s v="MIE2025230924576No Aplica"/>
        <s v="MIE202221119469No Aplica"/>
        <s v="MIE2024040615953No Aplica"/>
        <s v="MIE20220905656345931"/>
        <s v="MIE202209056563No Aplica"/>
        <n v="0" u="1"/>
      </sharedItems>
    </cacheField>
    <cacheField name="Días (End Time)" numFmtId="0" databaseField="0">
      <fieldGroup base="2">
        <rangePr groupBy="days" startDate="2025-10-01T00:00:00" endDate="2025-11-01T00:00:00"/>
        <groupItems count="368">
          <s v="&lt;1/10/2025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/11/2025"/>
        </groupItems>
      </fieldGroup>
    </cacheField>
    <cacheField name="Meses (End Time)" numFmtId="0" databaseField="0">
      <fieldGroup base="2">
        <rangePr groupBy="months" startDate="2025-10-01T00:00:00" endDate="2025-11-01T00:00:00"/>
        <groupItems count="14">
          <s v="&lt;1/10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1/2025"/>
        </groupItems>
      </fieldGroup>
    </cacheField>
  </cacheFields>
  <extLst>
    <ext xmlns:x14="http://schemas.microsoft.com/office/spreadsheetml/2009/9/main" uri="{725AE2AE-9491-48be-B2B4-4EB974FC3084}">
      <x14:pivotCacheDefinition pivotCacheId="10790138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7">
  <r>
    <x v="0"/>
    <x v="0"/>
    <x v="0"/>
    <s v="CO29088@mi.com"/>
    <x v="0"/>
    <s v="HERRERA OLIVERA NATALIA #"/>
    <x v="0"/>
    <d v="2025-10-01T18:00:56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1"/>
    <x v="1"/>
    <x v="1"/>
    <s v="CO29089@mi.com"/>
    <x v="0"/>
    <s v="HERNANDEZ SUAREZ TANIA YORLIANY #"/>
    <x v="0"/>
    <d v="2025-10-01T18:00:44"/>
    <n v="1"/>
    <x v="0"/>
    <x v="0"/>
    <s v="0"/>
    <s v="0"/>
    <x v="0"/>
    <x v="0"/>
    <x v="0"/>
    <x v="0"/>
    <n v="1"/>
    <n v="1"/>
    <s v=""/>
    <s v=""/>
    <x v="0"/>
    <x v="0"/>
    <x v="0"/>
    <x v="1"/>
  </r>
  <r>
    <x v="2"/>
    <x v="2"/>
    <x v="2"/>
    <s v="CO29091@mi.com"/>
    <x v="0"/>
    <s v="VELASQUEZ TOLOZA JUAN OSWALDO #"/>
    <x v="1"/>
    <d v="2025-10-01T18:00:23"/>
    <n v="1"/>
    <x v="0"/>
    <x v="0"/>
    <s v="0"/>
    <s v="0"/>
    <x v="0"/>
    <x v="0"/>
    <x v="0"/>
    <x v="0"/>
    <n v="1"/>
    <n v="1"/>
    <s v=""/>
    <s v=""/>
    <x v="0"/>
    <x v="0"/>
    <x v="0"/>
    <x v="2"/>
  </r>
  <r>
    <x v="3"/>
    <x v="3"/>
    <x v="3"/>
    <s v="CO29066@mi.com"/>
    <x v="0"/>
    <s v="GARZON CARDONA NATALIA #"/>
    <x v="2"/>
    <d v="2025-10-01T11:01:49"/>
    <n v="1"/>
    <x v="0"/>
    <x v="0"/>
    <n v="230"/>
    <s v="0"/>
    <x v="0"/>
    <x v="1"/>
    <x v="1"/>
    <x v="1"/>
    <n v="1"/>
    <n v="1"/>
    <s v=""/>
    <s v=""/>
    <x v="0"/>
    <x v="0"/>
    <x v="0"/>
    <x v="3"/>
  </r>
  <r>
    <x v="4"/>
    <x v="4"/>
    <x v="4"/>
    <s v="CO29067@mi.com"/>
    <x v="0"/>
    <s v="HERNANDEZ ABRIL NESTOR JAVIER #"/>
    <x v="2"/>
    <d v="2025-10-01T11:00:44"/>
    <n v="1"/>
    <x v="0"/>
    <x v="0"/>
    <n v="331"/>
    <s v="0"/>
    <x v="0"/>
    <x v="2"/>
    <x v="2"/>
    <x v="2"/>
    <n v="1"/>
    <n v="1"/>
    <s v=""/>
    <s v=""/>
    <x v="0"/>
    <x v="0"/>
    <x v="0"/>
    <x v="3"/>
  </r>
  <r>
    <x v="5"/>
    <x v="5"/>
    <x v="5"/>
    <s v="CO29068@mi.com"/>
    <x v="0"/>
    <s v="HERNANDEZ ABRIL NESTOR JAVIER #"/>
    <x v="2"/>
    <d v="2025-10-01T11:00:23"/>
    <n v="1"/>
    <x v="0"/>
    <x v="0"/>
    <n v="360"/>
    <s v="0"/>
    <x v="0"/>
    <x v="3"/>
    <x v="3"/>
    <x v="3"/>
    <n v="1"/>
    <n v="1"/>
    <s v=""/>
    <s v=""/>
    <x v="0"/>
    <x v="0"/>
    <x v="0"/>
    <x v="3"/>
  </r>
  <r>
    <x v="6"/>
    <x v="6"/>
    <x v="6"/>
    <s v="CO29062@mi.com"/>
    <x v="0"/>
    <s v="ROJAS RAMIREZ JULIAN ESTEBAN #"/>
    <x v="0"/>
    <d v="2025-09-30T18:01:12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7"/>
    <x v="7"/>
    <x v="7"/>
    <s v="CO29063@mi.com"/>
    <x v="0"/>
    <s v="ROJAS RAMIREZ JULIAN ESTEBAN #"/>
    <x v="0"/>
    <d v="2025-09-30T18:00:56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8"/>
    <x v="8"/>
    <x v="8"/>
    <s v="CO29064@mi.com"/>
    <x v="0"/>
    <s v="CHAVEZ CAMPO JUAN SEBASTIAN #"/>
    <x v="0"/>
    <d v="2025-09-30T18:00:40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9"/>
    <x v="9"/>
    <x v="9"/>
    <s v="CO29065@mi.com"/>
    <x v="0"/>
    <s v="CHAVEZ CAMPO JUAN SEBASTIAN #"/>
    <x v="0"/>
    <d v="2025-09-30T18:00:25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10"/>
    <x v="10"/>
    <x v="10"/>
    <s v="CO29055@mi.com"/>
    <x v="1"/>
    <s v="PORTOCARRERO ROJAS JESUS ARMANDO #"/>
    <x v="0"/>
    <d v="2025-09-29T17:00:36"/>
    <n v="1"/>
    <x v="0"/>
    <x v="0"/>
    <s v="0"/>
    <s v="0"/>
    <x v="0"/>
    <x v="0"/>
    <x v="0"/>
    <x v="0"/>
    <n v="1"/>
    <n v="1"/>
    <s v=""/>
    <s v=""/>
    <x v="0"/>
    <x v="0"/>
    <x v="0"/>
    <x v="5"/>
  </r>
  <r>
    <x v="11"/>
    <x v="11"/>
    <x v="11"/>
    <s v="CO29056@mi.com"/>
    <x v="0"/>
    <s v="OTALVORA ARGUMEDO JORGE IVAN #"/>
    <x v="0"/>
    <d v="2025-09-29T17:00:13"/>
    <n v="1"/>
    <x v="0"/>
    <x v="0"/>
    <n v="0"/>
    <s v="0"/>
    <x v="0"/>
    <x v="0"/>
    <x v="0"/>
    <x v="0"/>
    <n v="1"/>
    <n v="1"/>
    <s v=""/>
    <s v=""/>
    <x v="0"/>
    <x v="0"/>
    <x v="0"/>
    <x v="1"/>
  </r>
  <r>
    <x v="12"/>
    <x v="12"/>
    <x v="12"/>
    <s v="CO29051@mi.com"/>
    <x v="0"/>
    <s v="ZAMORA PELÁEZ JESSICA #"/>
    <x v="2"/>
    <d v="2025-09-29T15:02:02"/>
    <n v="1"/>
    <x v="0"/>
    <x v="0"/>
    <n v="541"/>
    <s v="0"/>
    <x v="0"/>
    <x v="4"/>
    <x v="4"/>
    <x v="4"/>
    <n v="1"/>
    <n v="1"/>
    <s v=""/>
    <s v=""/>
    <x v="1"/>
    <x v="0"/>
    <x v="1"/>
    <x v="6"/>
  </r>
  <r>
    <x v="13"/>
    <x v="13"/>
    <x v="13"/>
    <s v="CO29052@mi.com"/>
    <x v="0"/>
    <s v="ZAMORA PELÁEZ JESSICA #"/>
    <x v="2"/>
    <d v="2025-09-29T15:01:39"/>
    <n v="1"/>
    <x v="0"/>
    <x v="0"/>
    <n v="665"/>
    <s v="0"/>
    <x v="0"/>
    <x v="5"/>
    <x v="5"/>
    <x v="5"/>
    <n v="1"/>
    <n v="1"/>
    <s v=""/>
    <s v=""/>
    <x v="1"/>
    <x v="0"/>
    <x v="1"/>
    <x v="6"/>
  </r>
  <r>
    <x v="14"/>
    <x v="14"/>
    <x v="14"/>
    <s v="CO29053@mi.com"/>
    <x v="0"/>
    <s v="MORENO PARDO JOHANA MILENA #"/>
    <x v="2"/>
    <d v="2025-09-29T15:01:11"/>
    <n v="1"/>
    <x v="0"/>
    <x v="0"/>
    <n v="499"/>
    <s v="0"/>
    <x v="0"/>
    <x v="6"/>
    <x v="6"/>
    <x v="6"/>
    <n v="1"/>
    <n v="1"/>
    <s v=""/>
    <s v=""/>
    <x v="1"/>
    <x v="0"/>
    <x v="1"/>
    <x v="6"/>
  </r>
  <r>
    <x v="15"/>
    <x v="15"/>
    <x v="15"/>
    <s v="CO29054@mi.com"/>
    <x v="0"/>
    <s v="MORENO PARDO JOHANA MILENA #"/>
    <x v="2"/>
    <d v="2025-09-29T15:00:52"/>
    <n v="1"/>
    <x v="0"/>
    <x v="0"/>
    <s v="0"/>
    <s v="0"/>
    <x v="0"/>
    <x v="0"/>
    <x v="0"/>
    <x v="0"/>
    <n v="1"/>
    <n v="1"/>
    <s v=""/>
    <s v=""/>
    <x v="0"/>
    <x v="0"/>
    <x v="0"/>
    <x v="6"/>
  </r>
  <r>
    <x v="16"/>
    <x v="16"/>
    <x v="16"/>
    <s v="CO29030@mi.com"/>
    <x v="1"/>
    <s v="ORTIZ SANCHEZ LAURA TATIANA #"/>
    <x v="0"/>
    <d v="2025-09-29T10:00:47"/>
    <n v="1"/>
    <x v="0"/>
    <x v="0"/>
    <s v="0"/>
    <s v="0"/>
    <x v="0"/>
    <x v="0"/>
    <x v="0"/>
    <x v="0"/>
    <n v="1"/>
    <n v="1"/>
    <s v=""/>
    <s v=""/>
    <x v="0"/>
    <x v="0"/>
    <x v="0"/>
    <x v="5"/>
  </r>
  <r>
    <x v="17"/>
    <x v="17"/>
    <x v="17"/>
    <s v="CO29037@mi.com"/>
    <x v="0"/>
    <s v="PRIETO ORTIZ EDWIN DIOSET #"/>
    <x v="1"/>
    <d v="2025-09-29T10:00:20"/>
    <n v="1"/>
    <x v="0"/>
    <x v="0"/>
    <s v="0"/>
    <s v="0"/>
    <x v="0"/>
    <x v="0"/>
    <x v="0"/>
    <x v="0"/>
    <n v="1"/>
    <n v="1"/>
    <s v=""/>
    <s v=""/>
    <x v="0"/>
    <x v="0"/>
    <x v="0"/>
    <x v="2"/>
  </r>
  <r>
    <x v="18"/>
    <x v="18"/>
    <x v="18"/>
    <s v="CO29024@mi.com"/>
    <x v="0"/>
    <s v="REYES ZIPAQUIRA JEISSON ANDRES #"/>
    <x v="1"/>
    <d v="2025-09-26T18:00:36"/>
    <n v="1"/>
    <x v="1"/>
    <x v="1"/>
    <s v="0"/>
    <n v="540"/>
    <x v="1"/>
    <x v="0"/>
    <x v="7"/>
    <x v="7"/>
    <n v="1"/>
    <n v="1"/>
    <s v=""/>
    <s v=""/>
    <x v="1"/>
    <x v="0"/>
    <x v="1"/>
    <x v="7"/>
  </r>
  <r>
    <x v="19"/>
    <x v="19"/>
    <x v="19"/>
    <s v="CO29025@mi.com"/>
    <x v="0"/>
    <s v="SAAVEDRA CALVO JOVANNY ALBERTO #"/>
    <x v="2"/>
    <d v="2025-09-26T18:00:20"/>
    <n v="1"/>
    <x v="2"/>
    <x v="2"/>
    <n v="617"/>
    <s v="0"/>
    <x v="0"/>
    <x v="7"/>
    <x v="8"/>
    <x v="8"/>
    <n v="1"/>
    <n v="1"/>
    <s v=""/>
    <s v=""/>
    <x v="1"/>
    <x v="0"/>
    <x v="1"/>
    <x v="8"/>
  </r>
  <r>
    <x v="20"/>
    <x v="20"/>
    <x v="20"/>
    <s v="CO29010@mi.com"/>
    <x v="2"/>
    <s v="ATARA TORRES JOHAN CAMILO #"/>
    <x v="0"/>
    <d v="2025-09-26T11:00:56"/>
    <n v="1"/>
    <x v="3"/>
    <x v="3"/>
    <n v="238"/>
    <s v="0"/>
    <x v="0"/>
    <x v="8"/>
    <x v="9"/>
    <x v="9"/>
    <n v="1"/>
    <n v="1"/>
    <s v="Sin Justificación"/>
    <s v="Sin Justificación"/>
    <x v="0"/>
    <x v="1"/>
    <x v="0"/>
    <x v="9"/>
  </r>
  <r>
    <x v="21"/>
    <x v="21"/>
    <x v="21"/>
    <s v="CO29012@mi.com"/>
    <x v="0"/>
    <s v="CASTIBLANCO CORAL JEFFERSON AMAURY #"/>
    <x v="2"/>
    <d v="2025-09-26T11:00:2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8"/>
  </r>
  <r>
    <x v="22"/>
    <x v="22"/>
    <x v="22"/>
    <s v="CO29005@mi.com"/>
    <x v="0"/>
    <s v="ESCOBAR GIL JUAN CAMILO #"/>
    <x v="0"/>
    <d v="2025-09-26T10:01:56"/>
    <n v="1"/>
    <x v="5"/>
    <x v="5"/>
    <s v="0"/>
    <n v="540"/>
    <x v="1"/>
    <x v="0"/>
    <x v="7"/>
    <x v="7"/>
    <n v="1"/>
    <n v="1"/>
    <s v=""/>
    <s v=""/>
    <x v="1"/>
    <x v="0"/>
    <x v="1"/>
    <x v="10"/>
  </r>
  <r>
    <x v="23"/>
    <x v="23"/>
    <x v="23"/>
    <s v="CO29006@mi.com"/>
    <x v="0"/>
    <s v="MEJIA RAMIREZ MERLY YURLEY #"/>
    <x v="2"/>
    <d v="2025-09-26T10:01:4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24"/>
    <x v="24"/>
    <x v="24"/>
    <s v="CO29007@mi.com"/>
    <x v="0"/>
    <s v="MEJIA RAMIREZ MERLY YURLEY #"/>
    <x v="2"/>
    <d v="2025-09-26T10:01:1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25"/>
    <x v="25"/>
    <x v="25"/>
    <s v="CO29008@mi.com"/>
    <x v="0"/>
    <s v="RUIZ MAYORGA MARIA CHIRLEY #"/>
    <x v="2"/>
    <d v="2025-09-26T10:00:5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26"/>
    <x v="26"/>
    <x v="26"/>
    <s v="CO29009@mi.com"/>
    <x v="0"/>
    <s v="GARZON CARDONA NATALIA #"/>
    <x v="2"/>
    <d v="2025-09-26T10:00:2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3"/>
  </r>
  <r>
    <x v="27"/>
    <x v="27"/>
    <x v="27"/>
    <s v="CO29000@mi.com"/>
    <x v="0"/>
    <s v="LUGO BOCHAGA LUISANA VERONICA #"/>
    <x v="2"/>
    <d v="2025-09-25T13:01:1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2"/>
  </r>
  <r>
    <x v="28"/>
    <x v="28"/>
    <x v="28"/>
    <s v="CO29001@mi.com"/>
    <x v="0"/>
    <s v="AVILA MARTINEZ SAMUEL JOSE #"/>
    <x v="2"/>
    <d v="2025-09-25T13:00:53"/>
    <n v="1"/>
    <x v="5"/>
    <x v="5"/>
    <s v="0"/>
    <n v="540"/>
    <x v="1"/>
    <x v="0"/>
    <x v="7"/>
    <x v="7"/>
    <n v="1"/>
    <n v="1"/>
    <s v=""/>
    <s v=""/>
    <x v="1"/>
    <x v="0"/>
    <x v="1"/>
    <x v="12"/>
  </r>
  <r>
    <x v="29"/>
    <x v="29"/>
    <x v="29"/>
    <s v="CO29002@mi.com"/>
    <x v="0"/>
    <s v="AVILA MARTINEZ SAMUEL JOSE #"/>
    <x v="2"/>
    <d v="2025-09-25T13:00:40"/>
    <n v="1"/>
    <x v="1"/>
    <x v="1"/>
    <s v="0"/>
    <n v="540"/>
    <x v="1"/>
    <x v="0"/>
    <x v="7"/>
    <x v="7"/>
    <n v="1"/>
    <n v="1"/>
    <s v=""/>
    <s v=""/>
    <x v="1"/>
    <x v="0"/>
    <x v="1"/>
    <x v="12"/>
  </r>
  <r>
    <x v="30"/>
    <x v="30"/>
    <x v="30"/>
    <s v="CO29003@mi.com"/>
    <x v="0"/>
    <s v="CAICEDO MILTON ARNOL #"/>
    <x v="1"/>
    <d v="2025-09-25T13:00:24"/>
    <n v="1"/>
    <x v="5"/>
    <x v="5"/>
    <s v="0"/>
    <n v="540"/>
    <x v="1"/>
    <x v="0"/>
    <x v="7"/>
    <x v="7"/>
    <n v="1"/>
    <n v="1"/>
    <s v=""/>
    <s v=""/>
    <x v="1"/>
    <x v="0"/>
    <x v="1"/>
    <x v="13"/>
  </r>
  <r>
    <x v="31"/>
    <x v="31"/>
    <x v="31"/>
    <s v="CO28997@mi.com"/>
    <x v="2"/>
    <s v="MORILLO HEREO ALEJANDRO ALFONSO #"/>
    <x v="2"/>
    <d v="2025-09-25T10:01:0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32"/>
    <x v="32"/>
    <x v="32"/>
    <s v="CO28998@mi.com"/>
    <x v="2"/>
    <s v="MORILLO HEREO ALEJANDRO ALFONSO #"/>
    <x v="2"/>
    <d v="2025-09-25T10:00:4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33"/>
    <x v="33"/>
    <x v="33"/>
    <s v="CO28999@mi.com"/>
    <x v="2"/>
    <s v="MORILLO HEREO ALEJANDRO ALFONSO #"/>
    <x v="2"/>
    <d v="2025-09-25T10:00:2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34"/>
    <x v="34"/>
    <x v="34"/>
    <s v="CO28995@mi.com"/>
    <x v="3"/>
    <s v="ESTERLIN CARLOS ARMANDO #"/>
    <x v="0"/>
    <d v="2025-09-24T16:00:49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9"/>
  </r>
  <r>
    <x v="35"/>
    <x v="35"/>
    <x v="35"/>
    <s v="CO28996@mi.com"/>
    <x v="2"/>
    <s v="PAEZ RUIZ DIANA CAROLINA #"/>
    <x v="0"/>
    <d v="2025-09-24T16:00:25"/>
    <n v="1"/>
    <x v="6"/>
    <x v="6"/>
    <n v="506"/>
    <s v="0"/>
    <x v="0"/>
    <x v="9"/>
    <x v="11"/>
    <x v="11"/>
    <n v="1"/>
    <n v="1"/>
    <s v=""/>
    <s v=""/>
    <x v="1"/>
    <x v="0"/>
    <x v="1"/>
    <x v="9"/>
  </r>
  <r>
    <x v="36"/>
    <x v="36"/>
    <x v="36"/>
    <s v="CO28961@mi.com"/>
    <x v="0"/>
    <s v="GARZON CARDONA NATALIA #"/>
    <x v="2"/>
    <d v="2025-09-24T11:02:4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3"/>
  </r>
  <r>
    <x v="37"/>
    <x v="37"/>
    <x v="37"/>
    <s v="CO28962@mi.com"/>
    <x v="0"/>
    <s v="HERNANDEZ ABRIL NESTOR JAVIER #"/>
    <x v="2"/>
    <d v="2025-09-24T11:02:28"/>
    <n v="1"/>
    <x v="7"/>
    <x v="7"/>
    <n v="496"/>
    <s v="0"/>
    <x v="0"/>
    <x v="10"/>
    <x v="12"/>
    <x v="12"/>
    <n v="1"/>
    <n v="1"/>
    <s v=""/>
    <s v=""/>
    <x v="1"/>
    <x v="0"/>
    <x v="1"/>
    <x v="3"/>
  </r>
  <r>
    <x v="38"/>
    <x v="38"/>
    <x v="38"/>
    <s v="CO28963@mi.com"/>
    <x v="0"/>
    <s v="RUIZ MAYORGA MARIA CHIRLEY #"/>
    <x v="2"/>
    <d v="2025-09-24T11:02:1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39"/>
    <x v="39"/>
    <x v="39"/>
    <s v="CO28964@mi.com"/>
    <x v="0"/>
    <s v="RUIZ MAYORGA MARIA CHIRLEY #"/>
    <x v="2"/>
    <d v="2025-09-24T11:01:54"/>
    <n v="1"/>
    <x v="8"/>
    <x v="8"/>
    <n v="523"/>
    <s v="0"/>
    <x v="0"/>
    <x v="11"/>
    <x v="13"/>
    <x v="13"/>
    <n v="1"/>
    <n v="1"/>
    <s v=""/>
    <s v=""/>
    <x v="1"/>
    <x v="0"/>
    <x v="1"/>
    <x v="11"/>
  </r>
  <r>
    <x v="40"/>
    <x v="40"/>
    <x v="40"/>
    <s v="CO28965@mi.com"/>
    <x v="0"/>
    <s v="MARTINEZ FLOREZ MIGUEL ANDRES #"/>
    <x v="2"/>
    <d v="2025-09-24T11:01:39"/>
    <n v="1"/>
    <x v="9"/>
    <x v="9"/>
    <n v="575"/>
    <s v="0"/>
    <x v="0"/>
    <x v="12"/>
    <x v="14"/>
    <x v="14"/>
    <n v="1"/>
    <n v="1"/>
    <s v=""/>
    <s v=""/>
    <x v="1"/>
    <x v="0"/>
    <x v="1"/>
    <x v="11"/>
  </r>
  <r>
    <x v="41"/>
    <x v="41"/>
    <x v="41"/>
    <s v="CO28966@mi.com"/>
    <x v="0"/>
    <s v="MARTINEZ FLOREZ MIGUEL ANDRES #"/>
    <x v="2"/>
    <d v="2025-09-24T11:01:22"/>
    <n v="1"/>
    <x v="10"/>
    <x v="10"/>
    <n v="574"/>
    <n v="540"/>
    <x v="1"/>
    <x v="13"/>
    <x v="15"/>
    <x v="15"/>
    <n v="1"/>
    <n v="1"/>
    <s v=""/>
    <s v=""/>
    <x v="2"/>
    <x v="0"/>
    <x v="1"/>
    <x v="11"/>
  </r>
  <r>
    <x v="42"/>
    <x v="42"/>
    <x v="42"/>
    <s v="CO28967@mi.com"/>
    <x v="0"/>
    <s v="MARTINEZ FLOREZ MIGUEL ANDRES #"/>
    <x v="2"/>
    <d v="2025-09-24T11:01:0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43"/>
    <x v="43"/>
    <x v="43"/>
    <s v="CO28983@mi.com"/>
    <x v="0"/>
    <s v="LUGO BOCHAGA LUISANA VERONICA #"/>
    <x v="2"/>
    <d v="2025-09-24T11:00:2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2"/>
  </r>
  <r>
    <x v="44"/>
    <x v="44"/>
    <x v="44"/>
    <s v="CO28959@mi.com"/>
    <x v="1"/>
    <s v="ORTIZ SANCHEZ LAURA TATIANA #"/>
    <x v="0"/>
    <d v="2025-09-23T16:00:23"/>
    <n v="1"/>
    <x v="11"/>
    <x v="11"/>
    <n v="540"/>
    <s v="0"/>
    <x v="0"/>
    <x v="14"/>
    <x v="7"/>
    <x v="7"/>
    <n v="1"/>
    <n v="1"/>
    <s v=""/>
    <s v=""/>
    <x v="1"/>
    <x v="0"/>
    <x v="1"/>
    <x v="5"/>
  </r>
  <r>
    <x v="45"/>
    <x v="45"/>
    <x v="45"/>
    <s v="CO28958@mi.com"/>
    <x v="0"/>
    <s v="MOSQUERA NICOLAS #"/>
    <x v="0"/>
    <d v="2025-09-23T15:27:12"/>
    <n v="1"/>
    <x v="5"/>
    <x v="5"/>
    <s v="0"/>
    <n v="540"/>
    <x v="1"/>
    <x v="0"/>
    <x v="7"/>
    <x v="7"/>
    <n v="1"/>
    <n v="1"/>
    <s v=""/>
    <s v=""/>
    <x v="1"/>
    <x v="0"/>
    <x v="1"/>
    <x v="10"/>
  </r>
  <r>
    <x v="46"/>
    <x v="46"/>
    <x v="46"/>
    <s v="CO28955@mi.com"/>
    <x v="3"/>
    <s v="MARTINEZ PINZON JESUS ANTONIO #"/>
    <x v="2"/>
    <d v="2025-09-23T12:00:54"/>
    <n v="1"/>
    <x v="12"/>
    <x v="12"/>
    <s v="0"/>
    <n v="540"/>
    <x v="1"/>
    <x v="0"/>
    <x v="7"/>
    <x v="7"/>
    <n v="1"/>
    <n v="1"/>
    <s v=""/>
    <s v=""/>
    <x v="1"/>
    <x v="0"/>
    <x v="1"/>
    <x v="6"/>
  </r>
  <r>
    <x v="47"/>
    <x v="47"/>
    <x v="47"/>
    <s v="CO28953@mi.com"/>
    <x v="0"/>
    <s v="LUGO BOCHAGA LUISANA VERONICA #"/>
    <x v="2"/>
    <d v="2025-09-23T11:22:22"/>
    <n v="1"/>
    <x v="1"/>
    <x v="1"/>
    <s v="0"/>
    <n v="540"/>
    <x v="1"/>
    <x v="0"/>
    <x v="7"/>
    <x v="7"/>
    <n v="1"/>
    <n v="1"/>
    <s v=""/>
    <s v=""/>
    <x v="1"/>
    <x v="0"/>
    <x v="1"/>
    <x v="12"/>
  </r>
  <r>
    <x v="48"/>
    <x v="48"/>
    <x v="48"/>
    <s v="CO28858@mi.com"/>
    <x v="3"/>
    <s v="HERRERA OLIVERA NATALIA #"/>
    <x v="0"/>
    <d v="2025-09-22T17:00:57"/>
    <n v="1"/>
    <x v="5"/>
    <x v="5"/>
    <s v="0"/>
    <n v="540"/>
    <x v="1"/>
    <x v="0"/>
    <x v="7"/>
    <x v="7"/>
    <n v="1"/>
    <n v="1"/>
    <s v=""/>
    <s v=""/>
    <x v="1"/>
    <x v="0"/>
    <x v="1"/>
    <x v="1"/>
  </r>
  <r>
    <x v="49"/>
    <x v="49"/>
    <x v="49"/>
    <s v="CO28859@mi.com"/>
    <x v="0"/>
    <s v="CAMARGO TORRES AUDREA PATRICIA #"/>
    <x v="0"/>
    <d v="2025-09-22T17:00:43"/>
    <n v="1"/>
    <x v="13"/>
    <x v="13"/>
    <n v="432"/>
    <s v="0"/>
    <x v="0"/>
    <x v="15"/>
    <x v="16"/>
    <x v="16"/>
    <n v="1"/>
    <n v="1"/>
    <s v="Sin Justificación"/>
    <s v="Sin Justificación"/>
    <x v="0"/>
    <x v="1"/>
    <x v="0"/>
    <x v="1"/>
  </r>
  <r>
    <x v="50"/>
    <x v="50"/>
    <x v="50"/>
    <s v="v-ggarciad@xiaomi.com"/>
    <x v="0"/>
    <s v="CALDERON FONSECA IVAN CAMILO #"/>
    <x v="3"/>
    <d v="2025-09-19T15:15:0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5"/>
  </r>
  <r>
    <x v="51"/>
    <x v="51"/>
    <x v="51"/>
    <s v="CO28830@mi.com"/>
    <x v="2"/>
    <s v="DELGADO ALVAREZ VICTOR HUGO #"/>
    <x v="0"/>
    <d v="2025-09-19T11:01:5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52"/>
    <x v="52"/>
    <x v="52"/>
    <s v="CO28831@mi.com"/>
    <x v="0"/>
    <s v="DELGADO ALVAREZ VICTOR HUGO #"/>
    <x v="0"/>
    <d v="2025-09-19T11:01:4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53"/>
    <x v="53"/>
    <x v="53"/>
    <s v="CO28832@mi.com"/>
    <x v="0"/>
    <s v="ADAMES GUAYARA MARIA MAGDIELY #"/>
    <x v="0"/>
    <d v="2025-09-19T11:01:26"/>
    <n v="1"/>
    <x v="14"/>
    <x v="14"/>
    <n v="461"/>
    <s v="0"/>
    <x v="0"/>
    <x v="16"/>
    <x v="17"/>
    <x v="17"/>
    <n v="1"/>
    <n v="1"/>
    <s v="Sin Justificación"/>
    <s v="Sin Justificación"/>
    <x v="0"/>
    <x v="1"/>
    <x v="0"/>
    <x v="0"/>
  </r>
  <r>
    <x v="54"/>
    <x v="54"/>
    <x v="54"/>
    <s v="CO28833@mi.com"/>
    <x v="0"/>
    <s v="DELGADO ALVAREZ VICTOR HUGO #"/>
    <x v="0"/>
    <d v="2025-09-19T11:01:17"/>
    <n v="1"/>
    <x v="15"/>
    <x v="15"/>
    <n v="500"/>
    <s v="0"/>
    <x v="0"/>
    <x v="17"/>
    <x v="18"/>
    <x v="18"/>
    <n v="1"/>
    <n v="1"/>
    <s v=""/>
    <s v=""/>
    <x v="1"/>
    <x v="0"/>
    <x v="1"/>
    <x v="0"/>
  </r>
  <r>
    <x v="55"/>
    <x v="55"/>
    <x v="55"/>
    <s v="CO28835@mi.com"/>
    <x v="0"/>
    <s v="ADAMES GUAYARA MARIA MAGDIELY #"/>
    <x v="0"/>
    <d v="2025-09-19T11:00:46"/>
    <n v="1"/>
    <x v="16"/>
    <x v="16"/>
    <n v="451"/>
    <s v="0"/>
    <x v="0"/>
    <x v="18"/>
    <x v="19"/>
    <x v="19"/>
    <n v="1"/>
    <n v="1"/>
    <s v="Sin Justificación"/>
    <s v="Sin Justificación"/>
    <x v="0"/>
    <x v="1"/>
    <x v="0"/>
    <x v="0"/>
  </r>
  <r>
    <x v="56"/>
    <x v="56"/>
    <x v="56"/>
    <s v="CO28828@mi.com"/>
    <x v="0"/>
    <s v="SAAVEDRA CALVO JOVANNY ALBERTO #"/>
    <x v="2"/>
    <d v="2025-09-18T17:00:24"/>
    <n v="1"/>
    <x v="17"/>
    <x v="17"/>
    <n v="491"/>
    <n v="60"/>
    <x v="2"/>
    <x v="19"/>
    <x v="20"/>
    <x v="20"/>
    <n v="1"/>
    <n v="1"/>
    <s v=""/>
    <s v=""/>
    <x v="1"/>
    <x v="0"/>
    <x v="1"/>
    <x v="8"/>
  </r>
  <r>
    <x v="57"/>
    <x v="57"/>
    <x v="57"/>
    <s v="CO28821@mi.com"/>
    <x v="0"/>
    <s v="HERRERA FARIETA DIEGO ALEJANDRO #"/>
    <x v="0"/>
    <d v="2025-09-18T11:01:37"/>
    <n v="1"/>
    <x v="1"/>
    <x v="1"/>
    <s v="0"/>
    <n v="540"/>
    <x v="1"/>
    <x v="0"/>
    <x v="7"/>
    <x v="7"/>
    <n v="1"/>
    <n v="1"/>
    <s v=""/>
    <s v=""/>
    <x v="1"/>
    <x v="0"/>
    <x v="1"/>
    <x v="9"/>
  </r>
  <r>
    <x v="58"/>
    <x v="58"/>
    <x v="58"/>
    <s v="CO28822@mi.com"/>
    <x v="0"/>
    <s v="LEITON CASTELAR ORLANDO ENRIQUE #"/>
    <x v="1"/>
    <d v="2025-09-18T11:01:24"/>
    <n v="1"/>
    <x v="18"/>
    <x v="18"/>
    <n v="477"/>
    <n v="60"/>
    <x v="2"/>
    <x v="20"/>
    <x v="21"/>
    <x v="21"/>
    <n v="1"/>
    <n v="1"/>
    <s v=""/>
    <s v=""/>
    <x v="1"/>
    <x v="0"/>
    <x v="1"/>
    <x v="16"/>
  </r>
  <r>
    <x v="59"/>
    <x v="59"/>
    <x v="59"/>
    <s v="CO28823@mi.com"/>
    <x v="0"/>
    <s v="LEITON CASTELAR ORLANDO ENRIQUE #"/>
    <x v="1"/>
    <d v="2025-09-18T11:01:12"/>
    <n v="1"/>
    <x v="19"/>
    <x v="19"/>
    <n v="576"/>
    <s v="0"/>
    <x v="0"/>
    <x v="21"/>
    <x v="22"/>
    <x v="22"/>
    <n v="1"/>
    <n v="1"/>
    <s v=""/>
    <s v=""/>
    <x v="1"/>
    <x v="0"/>
    <x v="1"/>
    <x v="16"/>
  </r>
  <r>
    <x v="60"/>
    <x v="60"/>
    <x v="60"/>
    <s v="CO28824@mi.com"/>
    <x v="0"/>
    <s v="HERRERA CARRILLO DIEGO ALEXANDER #"/>
    <x v="1"/>
    <d v="2025-09-18T11:01:01"/>
    <n v="1"/>
    <x v="20"/>
    <x v="4"/>
    <n v="0"/>
    <s v="0"/>
    <x v="0"/>
    <x v="0"/>
    <x v="0"/>
    <x v="0"/>
    <n v="1"/>
    <n v="0"/>
    <s v="Sin Justificación"/>
    <s v="Sin Justificación"/>
    <x v="0"/>
    <x v="1"/>
    <x v="3"/>
    <x v="7"/>
  </r>
  <r>
    <x v="61"/>
    <x v="61"/>
    <x v="61"/>
    <s v="CO28825@mi.com"/>
    <x v="3"/>
    <s v="MONTAÑO MEDINA DIANA CAROLINA #"/>
    <x v="0"/>
    <d v="2025-09-18T11:00:50"/>
    <n v="1"/>
    <x v="21"/>
    <x v="20"/>
    <n v="461"/>
    <n v="90"/>
    <x v="3"/>
    <x v="16"/>
    <x v="20"/>
    <x v="20"/>
    <n v="1"/>
    <n v="1"/>
    <s v=""/>
    <s v=""/>
    <x v="1"/>
    <x v="0"/>
    <x v="1"/>
    <x v="4"/>
  </r>
  <r>
    <x v="62"/>
    <x v="62"/>
    <x v="62"/>
    <s v="CO28826@mi.com"/>
    <x v="0"/>
    <s v="AVILA MARTINEZ SAMUEL JOSE #"/>
    <x v="2"/>
    <d v="2025-09-18T11:00:38"/>
    <n v="1"/>
    <x v="22"/>
    <x v="21"/>
    <n v="494"/>
    <n v="60"/>
    <x v="2"/>
    <x v="22"/>
    <x v="23"/>
    <x v="23"/>
    <n v="1"/>
    <n v="1"/>
    <s v=""/>
    <s v=""/>
    <x v="1"/>
    <x v="0"/>
    <x v="1"/>
    <x v="12"/>
  </r>
  <r>
    <x v="63"/>
    <x v="63"/>
    <x v="63"/>
    <s v="CO28827@mi.com"/>
    <x v="2"/>
    <s v="ROJAS RAMIREZ JULIAN ESTEBAN #"/>
    <x v="0"/>
    <d v="2025-09-18T11:00:1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64"/>
    <x v="64"/>
    <x v="64"/>
    <s v="CO28773@mi.com"/>
    <x v="3"/>
    <s v="PARRA MANCERA KAREN ANGELICA #"/>
    <x v="1"/>
    <d v="2025-09-17T11:01:02"/>
    <n v="1"/>
    <x v="23"/>
    <x v="22"/>
    <n v="569"/>
    <s v="0"/>
    <x v="0"/>
    <x v="23"/>
    <x v="24"/>
    <x v="24"/>
    <n v="1"/>
    <n v="1"/>
    <s v=""/>
    <s v=""/>
    <x v="1"/>
    <x v="0"/>
    <x v="1"/>
    <x v="7"/>
  </r>
  <r>
    <x v="65"/>
    <x v="65"/>
    <x v="65"/>
    <s v="CO28774@mi.com"/>
    <x v="0"/>
    <s v="DELGADO ALVAREZ VICTOR HUGO #"/>
    <x v="0"/>
    <d v="2025-09-17T11:00:51"/>
    <n v="1"/>
    <x v="24"/>
    <x v="23"/>
    <n v="425"/>
    <s v="0"/>
    <x v="0"/>
    <x v="24"/>
    <x v="25"/>
    <x v="25"/>
    <n v="1"/>
    <n v="1"/>
    <s v="Sin Justificación"/>
    <s v="Sin Justificación"/>
    <x v="0"/>
    <x v="1"/>
    <x v="0"/>
    <x v="0"/>
  </r>
  <r>
    <x v="66"/>
    <x v="66"/>
    <x v="66"/>
    <s v="CO28775@mi.com"/>
    <x v="0"/>
    <s v="DELGADO ALVAREZ VICTOR HUGO #"/>
    <x v="0"/>
    <d v="2025-09-17T11:00:38"/>
    <n v="1"/>
    <x v="25"/>
    <x v="24"/>
    <n v="482"/>
    <s v="0"/>
    <x v="0"/>
    <x v="25"/>
    <x v="26"/>
    <x v="26"/>
    <n v="1"/>
    <n v="1"/>
    <s v=""/>
    <s v=""/>
    <x v="1"/>
    <x v="0"/>
    <x v="1"/>
    <x v="0"/>
  </r>
  <r>
    <x v="67"/>
    <x v="67"/>
    <x v="67"/>
    <s v="CO28754@mi.com"/>
    <x v="0"/>
    <s v="MEJIA RAMIREZ MERLY YURLEY #"/>
    <x v="2"/>
    <d v="2025-09-16T16:00:53"/>
    <n v="1"/>
    <x v="26"/>
    <x v="25"/>
    <n v="550"/>
    <n v="60"/>
    <x v="2"/>
    <x v="26"/>
    <x v="27"/>
    <x v="27"/>
    <n v="1"/>
    <n v="1"/>
    <s v=""/>
    <s v=""/>
    <x v="1"/>
    <x v="0"/>
    <x v="1"/>
    <x v="11"/>
  </r>
  <r>
    <x v="68"/>
    <x v="68"/>
    <x v="68"/>
    <s v="CO28755@mi.com"/>
    <x v="0"/>
    <s v="RUIZ MAYORGA MARIA CHIRLEY #"/>
    <x v="2"/>
    <d v="2025-09-16T16:00:3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69"/>
    <x v="69"/>
    <x v="69"/>
    <s v="CO28756@mi.com"/>
    <x v="0"/>
    <s v="OLARTE MINORTA NELSON GERARDO #"/>
    <x v="1"/>
    <d v="2025-09-16T16:00:25"/>
    <n v="1"/>
    <x v="27"/>
    <x v="26"/>
    <n v="550"/>
    <s v="0"/>
    <x v="0"/>
    <x v="26"/>
    <x v="28"/>
    <x v="28"/>
    <n v="1"/>
    <n v="1"/>
    <s v=""/>
    <s v=""/>
    <x v="1"/>
    <x v="0"/>
    <x v="1"/>
    <x v="7"/>
  </r>
  <r>
    <x v="70"/>
    <x v="70"/>
    <x v="70"/>
    <s v="CO28748@mi.com"/>
    <x v="2"/>
    <s v="LONDOÑO VALENCIA ESTEFANIA #"/>
    <x v="0"/>
    <d v="2025-09-16T12:00:20"/>
    <n v="1"/>
    <x v="28"/>
    <x v="27"/>
    <n v="548"/>
    <s v="0"/>
    <x v="0"/>
    <x v="27"/>
    <x v="29"/>
    <x v="29"/>
    <n v="1"/>
    <n v="1"/>
    <s v=""/>
    <s v=""/>
    <x v="1"/>
    <x v="0"/>
    <x v="1"/>
    <x v="4"/>
  </r>
  <r>
    <x v="71"/>
    <x v="71"/>
    <x v="71"/>
    <s v="CO28742@mi.com"/>
    <x v="0"/>
    <s v="HENAO RAMIREZ CRISTIAN CAMILO #"/>
    <x v="0"/>
    <d v="2025-09-15T16:00:43"/>
    <n v="1"/>
    <x v="29"/>
    <x v="28"/>
    <n v="564"/>
    <s v="0"/>
    <x v="0"/>
    <x v="28"/>
    <x v="30"/>
    <x v="30"/>
    <n v="1"/>
    <n v="1"/>
    <s v=""/>
    <s v=""/>
    <x v="1"/>
    <x v="0"/>
    <x v="1"/>
    <x v="10"/>
  </r>
  <r>
    <x v="72"/>
    <x v="72"/>
    <x v="72"/>
    <s v="CO28743@mi.com"/>
    <x v="0"/>
    <s v="HENAO RAMIREZ CRISTIAN CAMILO #"/>
    <x v="0"/>
    <d v="2025-09-15T16:00:21"/>
    <n v="1"/>
    <x v="30"/>
    <x v="29"/>
    <n v="509"/>
    <s v="0"/>
    <x v="0"/>
    <x v="29"/>
    <x v="31"/>
    <x v="31"/>
    <n v="1"/>
    <n v="1"/>
    <s v=""/>
    <s v=""/>
    <x v="1"/>
    <x v="0"/>
    <x v="1"/>
    <x v="10"/>
  </r>
  <r>
    <x v="73"/>
    <x v="73"/>
    <x v="73"/>
    <s v="CO28741@mi.com"/>
    <x v="1"/>
    <s v="ORTIZ SANCHEZ LAURA TATIANA #"/>
    <x v="0"/>
    <d v="2025-09-15T13:00:16"/>
    <n v="1"/>
    <x v="31"/>
    <x v="30"/>
    <n v="540"/>
    <s v="0"/>
    <x v="0"/>
    <x v="14"/>
    <x v="7"/>
    <x v="7"/>
    <n v="1"/>
    <n v="1"/>
    <s v=""/>
    <s v=""/>
    <x v="1"/>
    <x v="0"/>
    <x v="1"/>
    <x v="5"/>
  </r>
  <r>
    <x v="74"/>
    <x v="74"/>
    <x v="74"/>
    <s v="CO28693@mi.com"/>
    <x v="0"/>
    <s v="MORENO PARDO JOHANA MILENA #"/>
    <x v="2"/>
    <d v="2025-09-15T12:01:0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75"/>
    <x v="75"/>
    <x v="75"/>
    <s v="CO28694@mi.com"/>
    <x v="0"/>
    <s v="ZAMORA PELÁEZ JESSICA #"/>
    <x v="2"/>
    <d v="2025-09-15T12:00:51"/>
    <n v="1"/>
    <x v="32"/>
    <x v="31"/>
    <n v="489"/>
    <s v="0"/>
    <x v="0"/>
    <x v="30"/>
    <x v="32"/>
    <x v="32"/>
    <n v="1"/>
    <n v="1"/>
    <s v=""/>
    <s v=""/>
    <x v="1"/>
    <x v="0"/>
    <x v="1"/>
    <x v="6"/>
  </r>
  <r>
    <x v="76"/>
    <x v="76"/>
    <x v="76"/>
    <s v="CO28695@mi.com"/>
    <x v="0"/>
    <s v="ZAMORA PELÁEZ JESSICA #"/>
    <x v="2"/>
    <d v="2025-09-15T12:00:39"/>
    <n v="1"/>
    <x v="33"/>
    <x v="32"/>
    <n v="508"/>
    <s v="0"/>
    <x v="0"/>
    <x v="31"/>
    <x v="33"/>
    <x v="33"/>
    <n v="1"/>
    <n v="1"/>
    <s v=""/>
    <s v=""/>
    <x v="1"/>
    <x v="0"/>
    <x v="1"/>
    <x v="6"/>
  </r>
  <r>
    <x v="77"/>
    <x v="77"/>
    <x v="77"/>
    <s v="CO28696@mi.com"/>
    <x v="0"/>
    <s v="ZAMORA PELÁEZ JESSICA #"/>
    <x v="2"/>
    <d v="2025-09-15T12:00:18"/>
    <n v="1"/>
    <x v="34"/>
    <x v="33"/>
    <n v="507"/>
    <s v="0"/>
    <x v="0"/>
    <x v="32"/>
    <x v="34"/>
    <x v="34"/>
    <n v="1"/>
    <n v="1"/>
    <s v=""/>
    <s v=""/>
    <x v="1"/>
    <x v="0"/>
    <x v="1"/>
    <x v="6"/>
  </r>
  <r>
    <x v="78"/>
    <x v="78"/>
    <x v="78"/>
    <s v="CO28691@mi.com"/>
    <x v="0"/>
    <s v="REYES ZIPAQUIRA JEISSON ANDRES #"/>
    <x v="1"/>
    <d v="2025-09-15T10:23:08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79"/>
    <x v="79"/>
    <x v="79"/>
    <s v="CO28685@mi.com"/>
    <x v="0"/>
    <s v="REYES ZIPAQUIRA JEISSON ANDRES #"/>
    <x v="1"/>
    <d v="2025-09-12T13:01:33"/>
    <n v="1"/>
    <x v="35"/>
    <x v="34"/>
    <n v="524"/>
    <s v="0"/>
    <x v="0"/>
    <x v="33"/>
    <x v="35"/>
    <x v="35"/>
    <n v="1"/>
    <n v="1"/>
    <s v=""/>
    <s v=""/>
    <x v="1"/>
    <x v="0"/>
    <x v="1"/>
    <x v="7"/>
  </r>
  <r>
    <x v="80"/>
    <x v="80"/>
    <x v="80"/>
    <s v="v-yanthzapardiel@xiaomi.com"/>
    <x v="0"/>
    <s v="CALDERON FONSECA IVAN CAMILO #"/>
    <x v="3"/>
    <d v="2025-09-12T13:01:1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5"/>
  </r>
  <r>
    <x v="81"/>
    <x v="81"/>
    <x v="81"/>
    <s v="v-lilianaperez@xiaomi.com"/>
    <x v="0"/>
    <s v="CALDERON FONSECA IVAN CAMILO #"/>
    <x v="3"/>
    <d v="2025-09-12T13:01:0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5"/>
  </r>
  <r>
    <x v="82"/>
    <x v="82"/>
    <x v="82"/>
    <s v="CO28688@mi.com"/>
    <x v="0"/>
    <s v="LUGO BOCHAGA LUISANA VERONICA #"/>
    <x v="2"/>
    <d v="2025-09-12T13:00:57"/>
    <n v="1"/>
    <x v="36"/>
    <x v="35"/>
    <n v="534"/>
    <s v="0"/>
    <x v="0"/>
    <x v="34"/>
    <x v="36"/>
    <x v="36"/>
    <n v="1"/>
    <n v="1"/>
    <s v=""/>
    <s v=""/>
    <x v="1"/>
    <x v="0"/>
    <x v="1"/>
    <x v="12"/>
  </r>
  <r>
    <x v="83"/>
    <x v="83"/>
    <x v="83"/>
    <s v="CO28690@mi.com"/>
    <x v="0"/>
    <s v="BARCO SANJUAN ROSANA #"/>
    <x v="2"/>
    <d v="2025-09-12T13:00:21"/>
    <n v="1"/>
    <x v="37"/>
    <x v="36"/>
    <n v="383"/>
    <n v="60"/>
    <x v="2"/>
    <x v="35"/>
    <x v="37"/>
    <x v="37"/>
    <n v="1"/>
    <n v="1"/>
    <s v="Sin Justificación"/>
    <s v="Sin Justificación"/>
    <x v="0"/>
    <x v="1"/>
    <x v="0"/>
    <x v="8"/>
  </r>
  <r>
    <x v="84"/>
    <x v="84"/>
    <x v="84"/>
    <s v="CO28651@mi.com"/>
    <x v="0"/>
    <s v="RAMIREZ TORRES OTTO OSWALD #"/>
    <x v="0"/>
    <d v="2025-09-12T11:00:47"/>
    <n v="1"/>
    <x v="38"/>
    <x v="37"/>
    <n v="485"/>
    <n v="60"/>
    <x v="2"/>
    <x v="36"/>
    <x v="38"/>
    <x v="38"/>
    <n v="1"/>
    <n v="1"/>
    <s v=""/>
    <s v=""/>
    <x v="1"/>
    <x v="0"/>
    <x v="1"/>
    <x v="9"/>
  </r>
  <r>
    <x v="85"/>
    <x v="85"/>
    <x v="85"/>
    <s v="CO28652@mi.com"/>
    <x v="0"/>
    <s v="MONTIEL ARTEAGA ANDRES FELIPE #"/>
    <x v="0"/>
    <d v="2025-09-12T11:00:30"/>
    <n v="1"/>
    <x v="39"/>
    <x v="38"/>
    <n v="299"/>
    <s v="0"/>
    <x v="0"/>
    <x v="37"/>
    <x v="39"/>
    <x v="39"/>
    <n v="1"/>
    <n v="1"/>
    <s v="Sin Justificación"/>
    <s v="Sin Justificación"/>
    <x v="0"/>
    <x v="1"/>
    <x v="0"/>
    <x v="1"/>
  </r>
  <r>
    <x v="86"/>
    <x v="86"/>
    <x v="86"/>
    <s v="CO28650@mi.com"/>
    <x v="0"/>
    <s v="HENAO RAMIREZ CRISTIAN CAMILO #"/>
    <x v="0"/>
    <d v="2025-09-11T16:00:2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87"/>
    <x v="87"/>
    <x v="87"/>
    <s v="CO28643@mi.com"/>
    <x v="0"/>
    <s v="GARZON CARDONA NATALIA #"/>
    <x v="2"/>
    <d v="2025-09-11T11:01:25"/>
    <n v="1"/>
    <x v="40"/>
    <x v="39"/>
    <n v="502"/>
    <s v="0"/>
    <x v="0"/>
    <x v="38"/>
    <x v="40"/>
    <x v="40"/>
    <n v="1"/>
    <n v="1"/>
    <s v=""/>
    <s v=""/>
    <x v="1"/>
    <x v="0"/>
    <x v="1"/>
    <x v="3"/>
  </r>
  <r>
    <x v="88"/>
    <x v="88"/>
    <x v="88"/>
    <s v="CO28644@mi.com"/>
    <x v="0"/>
    <s v="GARZON CARDONA NATALIA #"/>
    <x v="2"/>
    <d v="2025-09-11T11:01:12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3"/>
  </r>
  <r>
    <x v="89"/>
    <x v="89"/>
    <x v="89"/>
    <s v="CO28645@mi.com"/>
    <x v="2"/>
    <s v="MARQUEZ HINCAPIE GEINER ANTONIO #"/>
    <x v="2"/>
    <d v="2025-09-11T11:01:01"/>
    <n v="1"/>
    <x v="41"/>
    <x v="40"/>
    <n v="491"/>
    <s v="0"/>
    <x v="0"/>
    <x v="19"/>
    <x v="41"/>
    <x v="41"/>
    <n v="1"/>
    <n v="1"/>
    <s v=""/>
    <s v=""/>
    <x v="1"/>
    <x v="0"/>
    <x v="1"/>
    <x v="8"/>
  </r>
  <r>
    <x v="90"/>
    <x v="90"/>
    <x v="90"/>
    <s v="CO28524@mi.com"/>
    <x v="0"/>
    <s v="PAMPLONA QUINTERO CAROLINA #"/>
    <x v="1"/>
    <d v="2025-09-09T12:00:24"/>
    <n v="1"/>
    <x v="42"/>
    <x v="41"/>
    <n v="476"/>
    <s v="0"/>
    <x v="0"/>
    <x v="39"/>
    <x v="42"/>
    <x v="42"/>
    <n v="1"/>
    <n v="1"/>
    <s v=""/>
    <s v=""/>
    <x v="1"/>
    <x v="0"/>
    <x v="1"/>
    <x v="17"/>
  </r>
  <r>
    <x v="91"/>
    <x v="91"/>
    <x v="91"/>
    <s v="CO28522@mi.com"/>
    <x v="0"/>
    <s v="REYES ZIPAQUIRA JEISSON ANDRES #"/>
    <x v="1"/>
    <d v="2025-09-08T19:00:2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7"/>
  </r>
  <r>
    <x v="92"/>
    <x v="92"/>
    <x v="92"/>
    <s v="CO28521@mi.com"/>
    <x v="0"/>
    <s v="HERRERA FARIETA DIEGO ALEJANDRO #"/>
    <x v="0"/>
    <d v="2025-09-08T17:00:20"/>
    <n v="1"/>
    <x v="1"/>
    <x v="1"/>
    <s v="0"/>
    <n v="540"/>
    <x v="1"/>
    <x v="0"/>
    <x v="7"/>
    <x v="7"/>
    <n v="1"/>
    <n v="1"/>
    <s v=""/>
    <s v=""/>
    <x v="1"/>
    <x v="0"/>
    <x v="1"/>
    <x v="9"/>
  </r>
  <r>
    <x v="93"/>
    <x v="93"/>
    <x v="93"/>
    <s v="CO28473@mi.com"/>
    <x v="0"/>
    <s v="ZAMORA PELÁEZ JESSICA #"/>
    <x v="2"/>
    <d v="2025-09-08T16:04:25"/>
    <n v="1"/>
    <x v="43"/>
    <x v="42"/>
    <n v="497"/>
    <s v="0"/>
    <x v="0"/>
    <x v="40"/>
    <x v="43"/>
    <x v="43"/>
    <n v="1"/>
    <n v="1"/>
    <s v=""/>
    <s v=""/>
    <x v="1"/>
    <x v="0"/>
    <x v="1"/>
    <x v="6"/>
  </r>
  <r>
    <x v="94"/>
    <x v="94"/>
    <x v="94"/>
    <s v="CO28471@mi.com"/>
    <x v="0"/>
    <s v="AVILA MARTINEZ SAMUEL JOSE #"/>
    <x v="2"/>
    <d v="2025-09-08T11:00:3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2"/>
  </r>
  <r>
    <x v="95"/>
    <x v="95"/>
    <x v="95"/>
    <s v="CO28472@mi.com"/>
    <x v="0"/>
    <s v="ACEVEDO CRUZ ANDRES FELIPE #"/>
    <x v="1"/>
    <d v="2025-09-08T11:00:25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96"/>
    <x v="96"/>
    <x v="96"/>
    <s v="CO28467@mi.com"/>
    <x v="2"/>
    <s v="SAAVEDRA CALVO JOVANNY ALBERTO #"/>
    <x v="2"/>
    <d v="2025-09-05T16:00:26"/>
    <n v="1"/>
    <x v="44"/>
    <x v="43"/>
    <n v="486"/>
    <s v="0"/>
    <x v="0"/>
    <x v="41"/>
    <x v="44"/>
    <x v="44"/>
    <n v="1"/>
    <n v="1"/>
    <s v=""/>
    <s v=""/>
    <x v="1"/>
    <x v="0"/>
    <x v="1"/>
    <x v="8"/>
  </r>
  <r>
    <x v="97"/>
    <x v="97"/>
    <x v="97"/>
    <s v="CO28439@mi.com"/>
    <x v="0"/>
    <s v="MOSQUERA NICOLAS #"/>
    <x v="0"/>
    <d v="2025-09-05T13:00:23"/>
    <n v="1"/>
    <x v="45"/>
    <x v="44"/>
    <n v="365"/>
    <s v="0"/>
    <x v="0"/>
    <x v="42"/>
    <x v="45"/>
    <x v="45"/>
    <n v="1"/>
    <n v="1"/>
    <s v="Sin Justificación"/>
    <s v="Sin Justificación"/>
    <x v="0"/>
    <x v="1"/>
    <x v="0"/>
    <x v="10"/>
  </r>
  <r>
    <x v="98"/>
    <x v="98"/>
    <x v="98"/>
    <s v="CO28436@mi.com"/>
    <x v="2"/>
    <s v="GARZON CARDONA NATALIA #"/>
    <x v="2"/>
    <d v="2025-09-04T19:00:37"/>
    <n v="1"/>
    <x v="46"/>
    <x v="45"/>
    <n v="481"/>
    <n v="60"/>
    <x v="2"/>
    <x v="43"/>
    <x v="4"/>
    <x v="4"/>
    <n v="1"/>
    <n v="1"/>
    <s v=""/>
    <s v=""/>
    <x v="1"/>
    <x v="0"/>
    <x v="1"/>
    <x v="3"/>
  </r>
  <r>
    <x v="99"/>
    <x v="99"/>
    <x v="99"/>
    <s v="CO28437@mi.com"/>
    <x v="0"/>
    <s v="GARZON CARDONA NATALIA #"/>
    <x v="2"/>
    <d v="2025-09-04T19:00:20"/>
    <n v="1"/>
    <x v="47"/>
    <x v="46"/>
    <n v="488"/>
    <n v="60"/>
    <x v="2"/>
    <x v="44"/>
    <x v="29"/>
    <x v="29"/>
    <n v="1"/>
    <n v="1"/>
    <s v=""/>
    <s v=""/>
    <x v="1"/>
    <x v="0"/>
    <x v="1"/>
    <x v="3"/>
  </r>
  <r>
    <x v="100"/>
    <x v="100"/>
    <x v="100"/>
    <s v="CO28430@mi.com"/>
    <x v="0"/>
    <s v="AVILA MARTINEZ SAMUEL JOSE #"/>
    <x v="2"/>
    <d v="2025-09-04T13:01:48"/>
    <n v="1"/>
    <x v="48"/>
    <x v="47"/>
    <n v="496"/>
    <n v="60"/>
    <x v="2"/>
    <x v="10"/>
    <x v="46"/>
    <x v="46"/>
    <n v="1"/>
    <n v="1"/>
    <s v=""/>
    <s v=""/>
    <x v="1"/>
    <x v="0"/>
    <x v="1"/>
    <x v="12"/>
  </r>
  <r>
    <x v="101"/>
    <x v="101"/>
    <x v="101"/>
    <s v="CO28431@mi.com"/>
    <x v="0"/>
    <s v="LUGO BOCHAGA LUISANA VERONICA #"/>
    <x v="2"/>
    <d v="2025-09-04T13:01:32"/>
    <n v="1"/>
    <x v="49"/>
    <x v="48"/>
    <n v="477"/>
    <n v="120"/>
    <x v="4"/>
    <x v="20"/>
    <x v="47"/>
    <x v="47"/>
    <n v="1"/>
    <n v="1"/>
    <s v=""/>
    <s v=""/>
    <x v="1"/>
    <x v="0"/>
    <x v="1"/>
    <x v="12"/>
  </r>
  <r>
    <x v="102"/>
    <x v="102"/>
    <x v="102"/>
    <s v="CO28432@mi.com"/>
    <x v="0"/>
    <s v="LUGO BOCHAGA LUISANA VERONICA #"/>
    <x v="2"/>
    <d v="2025-09-04T13:01:20"/>
    <n v="1"/>
    <x v="50"/>
    <x v="49"/>
    <n v="503"/>
    <n v="60"/>
    <x v="2"/>
    <x v="45"/>
    <x v="48"/>
    <x v="48"/>
    <n v="1"/>
    <n v="1"/>
    <s v=""/>
    <s v=""/>
    <x v="1"/>
    <x v="0"/>
    <x v="1"/>
    <x v="12"/>
  </r>
  <r>
    <x v="103"/>
    <x v="103"/>
    <x v="103"/>
    <s v="CO28434@mi.com"/>
    <x v="0"/>
    <s v="RUIZ MAYORGA MARIA CHIRLEY #"/>
    <x v="2"/>
    <d v="2025-09-04T13:00:46"/>
    <n v="1"/>
    <x v="51"/>
    <x v="4"/>
    <n v="0"/>
    <s v="0"/>
    <x v="0"/>
    <x v="0"/>
    <x v="0"/>
    <x v="0"/>
    <n v="1"/>
    <n v="0"/>
    <s v="Sin Justificación"/>
    <s v="Sin Justificación"/>
    <x v="0"/>
    <x v="1"/>
    <x v="3"/>
    <x v="11"/>
  </r>
  <r>
    <x v="104"/>
    <x v="104"/>
    <x v="104"/>
    <s v="CO28435@mi.com"/>
    <x v="2"/>
    <s v="MARTINEZ FLOREZ MIGUEL ANDRES #"/>
    <x v="2"/>
    <d v="2025-09-04T13:00:2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105"/>
    <x v="105"/>
    <x v="105"/>
    <s v="CO28427@mi.com"/>
    <x v="0"/>
    <s v="CHAVEZ CAMPO JUAN SEBASTIAN #"/>
    <x v="0"/>
    <d v="2025-09-03T19:00:25"/>
    <n v="1"/>
    <x v="52"/>
    <x v="50"/>
    <n v="400"/>
    <n v="180"/>
    <x v="5"/>
    <x v="46"/>
    <x v="49"/>
    <x v="49"/>
    <n v="1"/>
    <n v="1"/>
    <s v=""/>
    <s v=""/>
    <x v="1"/>
    <x v="0"/>
    <x v="1"/>
    <x v="4"/>
  </r>
  <r>
    <x v="106"/>
    <x v="106"/>
    <x v="106"/>
    <s v="CO28426@mi.com"/>
    <x v="0"/>
    <s v="OLARTE MINORTA NELSON GERARDO #"/>
    <x v="1"/>
    <d v="2025-09-03T16:00:2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7"/>
  </r>
  <r>
    <x v="107"/>
    <x v="107"/>
    <x v="107"/>
    <s v="CO28420@mi.com"/>
    <x v="0"/>
    <s v="MORENO PARDO JOHANA MILENA #"/>
    <x v="2"/>
    <d v="2025-09-03T11:00:2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108"/>
    <x v="73"/>
    <x v="108"/>
    <s v="CO28408@mi.com"/>
    <x v="0"/>
    <s v="PORTOCARRERO ROJAS JESUS ARMANDO #"/>
    <x v="0"/>
    <d v="2025-09-02T16:01:3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5"/>
  </r>
  <r>
    <x v="109"/>
    <x v="108"/>
    <x v="109"/>
    <s v="CO28409@mi.com"/>
    <x v="0"/>
    <s v="HENAO RAMIREZ CRISTIAN CAMILO #"/>
    <x v="0"/>
    <d v="2025-09-02T16:01:24"/>
    <n v="1"/>
    <x v="12"/>
    <x v="12"/>
    <s v="0"/>
    <n v="540"/>
    <x v="1"/>
    <x v="0"/>
    <x v="7"/>
    <x v="7"/>
    <n v="1"/>
    <n v="1"/>
    <s v=""/>
    <s v=""/>
    <x v="1"/>
    <x v="0"/>
    <x v="1"/>
    <x v="10"/>
  </r>
  <r>
    <x v="110"/>
    <x v="109"/>
    <x v="110"/>
    <s v="CO28410@mi.com"/>
    <x v="3"/>
    <s v="MONTAÑO MEDINA DIANA CAROLINA #"/>
    <x v="0"/>
    <d v="2025-09-02T16:01:02"/>
    <n v="1"/>
    <x v="5"/>
    <x v="5"/>
    <s v="0"/>
    <n v="540"/>
    <x v="1"/>
    <x v="0"/>
    <x v="7"/>
    <x v="7"/>
    <n v="1"/>
    <n v="1"/>
    <s v=""/>
    <s v=""/>
    <x v="1"/>
    <x v="0"/>
    <x v="1"/>
    <x v="4"/>
  </r>
  <r>
    <x v="111"/>
    <x v="110"/>
    <x v="111"/>
    <s v="CO28406@mi.com"/>
    <x v="0"/>
    <s v="HENAO RAMIREZ CRISTIAN CAMILO #"/>
    <x v="0"/>
    <d v="2025-09-02T14:00:4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112"/>
    <x v="111"/>
    <x v="112"/>
    <s v="CO28405@mi.com"/>
    <x v="2"/>
    <s v="HERNANDEZ ABRIL NESTOR JAVIER #"/>
    <x v="2"/>
    <d v="2025-09-02T13:00:31"/>
    <n v="1"/>
    <x v="53"/>
    <x v="51"/>
    <n v="494"/>
    <s v="0"/>
    <x v="0"/>
    <x v="22"/>
    <x v="50"/>
    <x v="50"/>
    <n v="1"/>
    <n v="1"/>
    <s v=""/>
    <s v=""/>
    <x v="1"/>
    <x v="0"/>
    <x v="1"/>
    <x v="3"/>
  </r>
  <r>
    <x v="113"/>
    <x v="112"/>
    <x v="113"/>
    <s v="CO28400@mi.com"/>
    <x v="0"/>
    <s v="ACEVEDO CRUZ ANDRES FELIPE #"/>
    <x v="1"/>
    <d v="2025-09-02T11:01:13"/>
    <n v="1"/>
    <x v="54"/>
    <x v="52"/>
    <n v="566"/>
    <s v="0"/>
    <x v="0"/>
    <x v="47"/>
    <x v="51"/>
    <x v="51"/>
    <n v="1"/>
    <n v="1"/>
    <s v=""/>
    <s v=""/>
    <x v="1"/>
    <x v="0"/>
    <x v="1"/>
    <x v="7"/>
  </r>
  <r>
    <x v="114"/>
    <x v="113"/>
    <x v="114"/>
    <s v="CO28401@mi.com"/>
    <x v="0"/>
    <s v="REYES ZIPAQUIRA JEISSON ANDRES #"/>
    <x v="1"/>
    <d v="2025-09-02T11:00:56"/>
    <n v="1"/>
    <x v="55"/>
    <x v="53"/>
    <n v="523"/>
    <s v="0"/>
    <x v="0"/>
    <x v="11"/>
    <x v="13"/>
    <x v="13"/>
    <n v="1"/>
    <n v="1"/>
    <s v=""/>
    <s v=""/>
    <x v="1"/>
    <x v="0"/>
    <x v="1"/>
    <x v="7"/>
  </r>
  <r>
    <x v="115"/>
    <x v="114"/>
    <x v="115"/>
    <s v="CO28402@mi.com"/>
    <x v="3"/>
    <s v="RICO OSSA JOSE NOEL #"/>
    <x v="0"/>
    <d v="2025-09-02T11:00:29"/>
    <n v="1"/>
    <x v="56"/>
    <x v="54"/>
    <n v="493"/>
    <s v="0"/>
    <x v="0"/>
    <x v="48"/>
    <x v="52"/>
    <x v="52"/>
    <n v="1"/>
    <n v="1"/>
    <s v=""/>
    <s v=""/>
    <x v="1"/>
    <x v="0"/>
    <x v="1"/>
    <x v="0"/>
  </r>
  <r>
    <x v="116"/>
    <x v="115"/>
    <x v="116"/>
    <s v="CO28389@mi.com"/>
    <x v="0"/>
    <s v="MORENO PARDO JOHANA MILENA #"/>
    <x v="2"/>
    <d v="2025-09-01T14:02:56"/>
    <n v="1"/>
    <x v="12"/>
    <x v="12"/>
    <s v="0"/>
    <n v="540"/>
    <x v="1"/>
    <x v="0"/>
    <x v="7"/>
    <x v="7"/>
    <n v="1"/>
    <n v="1"/>
    <s v=""/>
    <s v=""/>
    <x v="1"/>
    <x v="0"/>
    <x v="1"/>
    <x v="6"/>
  </r>
  <r>
    <x v="117"/>
    <x v="116"/>
    <x v="117"/>
    <s v="CO28390@mi.com"/>
    <x v="0"/>
    <s v="MORENO PARDO JOHANA MILENA #"/>
    <x v="2"/>
    <d v="2025-09-01T14:00:4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118"/>
    <x v="117"/>
    <x v="118"/>
    <s v="CO28380@mi.com"/>
    <x v="0"/>
    <s v="SAAVEDRA CALVO JOVANNY ALBERTO #"/>
    <x v="2"/>
    <d v="2025-09-01T11:01:09"/>
    <n v="1"/>
    <x v="57"/>
    <x v="55"/>
    <n v="435"/>
    <s v="0"/>
    <x v="0"/>
    <x v="49"/>
    <x v="53"/>
    <x v="53"/>
    <n v="1"/>
    <n v="1"/>
    <s v="Sin Justificación"/>
    <s v="Sin Justificación"/>
    <x v="0"/>
    <x v="1"/>
    <x v="0"/>
    <x v="8"/>
  </r>
  <r>
    <x v="119"/>
    <x v="118"/>
    <x v="119"/>
    <s v="CO28381@mi.com"/>
    <x v="0"/>
    <s v="PAMPLONA QUINTERO CAROLINA #"/>
    <x v="1"/>
    <d v="2025-09-01T11:00:55"/>
    <n v="1"/>
    <x v="58"/>
    <x v="56"/>
    <n v="580"/>
    <s v="0"/>
    <x v="0"/>
    <x v="50"/>
    <x v="49"/>
    <x v="54"/>
    <n v="1"/>
    <n v="1"/>
    <s v=""/>
    <s v=""/>
    <x v="1"/>
    <x v="0"/>
    <x v="1"/>
    <x v="17"/>
  </r>
  <r>
    <x v="120"/>
    <x v="119"/>
    <x v="120"/>
    <s v="CO28386@mi.com"/>
    <x v="2"/>
    <s v="MORILLO HEREO ALEJANDRO ALFONSO #"/>
    <x v="2"/>
    <d v="2025-09-01T11:00:3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121"/>
    <x v="120"/>
    <x v="121"/>
    <s v="CO28387@mi.com"/>
    <x v="0"/>
    <s v="MORILLO HEREO ALEJANDRO ALFONSO #"/>
    <x v="2"/>
    <d v="2025-09-01T11:00:2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122"/>
    <x v="121"/>
    <x v="122"/>
    <s v="CO28378@mi.com"/>
    <x v="0"/>
    <s v="BARCO SANJUAN ROSANA #"/>
    <x v="2"/>
    <d v="2025-08-29T17:00:54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123"/>
    <x v="122"/>
    <x v="123"/>
    <s v="CO28355@mi.com"/>
    <x v="0"/>
    <s v="SAAVEDRA CALVO JOVANNY ALBERTO #"/>
    <x v="2"/>
    <d v="2025-08-28T12:01:47"/>
    <n v="1"/>
    <x v="59"/>
    <x v="57"/>
    <n v="482"/>
    <n v="60"/>
    <x v="2"/>
    <x v="25"/>
    <x v="54"/>
    <x v="55"/>
    <n v="1"/>
    <n v="1"/>
    <s v=""/>
    <s v=""/>
    <x v="1"/>
    <x v="0"/>
    <x v="1"/>
    <x v="8"/>
  </r>
  <r>
    <x v="124"/>
    <x v="123"/>
    <x v="124"/>
    <s v="CO28356@mi.com"/>
    <x v="0"/>
    <s v="SAAVEDRA CALVO JOVANNY ALBERTO #"/>
    <x v="2"/>
    <d v="2025-08-28T12:01:35"/>
    <n v="1"/>
    <x v="60"/>
    <x v="58"/>
    <n v="432"/>
    <s v="0"/>
    <x v="0"/>
    <x v="15"/>
    <x v="16"/>
    <x v="16"/>
    <n v="1"/>
    <n v="1"/>
    <s v="Sin Justificación"/>
    <s v="Sin Justificación"/>
    <x v="0"/>
    <x v="1"/>
    <x v="0"/>
    <x v="8"/>
  </r>
  <r>
    <x v="125"/>
    <x v="124"/>
    <x v="125"/>
    <s v="CO28357@mi.com"/>
    <x v="0"/>
    <s v="MARQUEZ HINCAPIE GEINER ANTONIO #"/>
    <x v="2"/>
    <d v="2025-08-28T12:01:25"/>
    <n v="1"/>
    <x v="1"/>
    <x v="1"/>
    <s v="0"/>
    <n v="540"/>
    <x v="1"/>
    <x v="0"/>
    <x v="7"/>
    <x v="7"/>
    <n v="1"/>
    <n v="1"/>
    <s v=""/>
    <s v=""/>
    <x v="1"/>
    <x v="0"/>
    <x v="1"/>
    <x v="8"/>
  </r>
  <r>
    <x v="126"/>
    <x v="125"/>
    <x v="126"/>
    <s v="CO28358@mi.com"/>
    <x v="0"/>
    <s v="MORILLO HEREO ALEJANDRO ALFONSO #"/>
    <x v="2"/>
    <d v="2025-08-28T12:01:08"/>
    <n v="1"/>
    <x v="61"/>
    <x v="59"/>
    <n v="484"/>
    <s v="0"/>
    <x v="0"/>
    <x v="51"/>
    <x v="55"/>
    <x v="56"/>
    <n v="1"/>
    <n v="1"/>
    <s v=""/>
    <s v=""/>
    <x v="1"/>
    <x v="0"/>
    <x v="1"/>
    <x v="14"/>
  </r>
  <r>
    <x v="127"/>
    <x v="126"/>
    <x v="127"/>
    <s v="CO28360@mi.com"/>
    <x v="0"/>
    <s v="MEJIA RAMIREZ MERLY YURLEY #"/>
    <x v="2"/>
    <d v="2025-08-28T12:00:26"/>
    <n v="1"/>
    <x v="62"/>
    <x v="60"/>
    <n v="526"/>
    <n v="60"/>
    <x v="2"/>
    <x v="52"/>
    <x v="56"/>
    <x v="57"/>
    <n v="1"/>
    <n v="1"/>
    <s v=""/>
    <s v=""/>
    <x v="1"/>
    <x v="0"/>
    <x v="1"/>
    <x v="11"/>
  </r>
  <r>
    <x v="128"/>
    <x v="127"/>
    <x v="128"/>
    <s v="CO28339@mi.com"/>
    <x v="0"/>
    <s v="OLARTE MINORTA NELSON GERARDO #"/>
    <x v="1"/>
    <d v="2025-08-27T16:01:21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129"/>
    <x v="128"/>
    <x v="129"/>
    <s v="CO28340@mi.com"/>
    <x v="0"/>
    <s v="HERNANDEZ SUAREZ TANIA YORLIANY #"/>
    <x v="0"/>
    <d v="2025-08-27T16:01:04"/>
    <n v="1"/>
    <x v="63"/>
    <x v="61"/>
    <n v="518"/>
    <n v="60"/>
    <x v="2"/>
    <x v="53"/>
    <x v="57"/>
    <x v="58"/>
    <n v="1"/>
    <n v="1"/>
    <s v=""/>
    <s v=""/>
    <x v="1"/>
    <x v="0"/>
    <x v="1"/>
    <x v="1"/>
  </r>
  <r>
    <x v="130"/>
    <x v="129"/>
    <x v="130"/>
    <s v="CO28341@mi.com"/>
    <x v="0"/>
    <s v="HERNANDEZ SUAREZ TANIA YORLIANY #"/>
    <x v="0"/>
    <d v="2025-08-27T16:00:52"/>
    <n v="1"/>
    <x v="64"/>
    <x v="62"/>
    <n v="505"/>
    <n v="60"/>
    <x v="2"/>
    <x v="54"/>
    <x v="58"/>
    <x v="59"/>
    <n v="1"/>
    <n v="1"/>
    <s v=""/>
    <s v=""/>
    <x v="1"/>
    <x v="0"/>
    <x v="1"/>
    <x v="1"/>
  </r>
  <r>
    <x v="131"/>
    <x v="130"/>
    <x v="131"/>
    <s v="CO28342@mi.com"/>
    <x v="0"/>
    <s v="HERNANDEZ SUAREZ TANIA YORLIANY #"/>
    <x v="0"/>
    <d v="2025-08-27T16:00:34"/>
    <n v="1"/>
    <x v="65"/>
    <x v="63"/>
    <n v="501"/>
    <n v="60"/>
    <x v="2"/>
    <x v="55"/>
    <x v="59"/>
    <x v="60"/>
    <n v="1"/>
    <n v="1"/>
    <s v=""/>
    <s v=""/>
    <x v="1"/>
    <x v="0"/>
    <x v="1"/>
    <x v="1"/>
  </r>
  <r>
    <x v="132"/>
    <x v="131"/>
    <x v="132"/>
    <s v="CO28315@mi.com"/>
    <x v="0"/>
    <s v="BARCO SANJUAN ROSANA #"/>
    <x v="2"/>
    <d v="2025-08-26T16:07:02"/>
    <n v="1"/>
    <x v="66"/>
    <x v="64"/>
    <n v="379"/>
    <n v="180"/>
    <x v="5"/>
    <x v="56"/>
    <x v="60"/>
    <x v="61"/>
    <n v="1"/>
    <n v="1"/>
    <s v=""/>
    <s v=""/>
    <x v="1"/>
    <x v="0"/>
    <x v="1"/>
    <x v="8"/>
  </r>
  <r>
    <x v="133"/>
    <x v="132"/>
    <x v="133"/>
    <s v="CO28317@mi.com"/>
    <x v="0"/>
    <s v="AVILA MARTINEZ SAMUEL JOSE #"/>
    <x v="2"/>
    <d v="2025-08-26T16:05:07"/>
    <n v="1"/>
    <x v="67"/>
    <x v="65"/>
    <n v="520"/>
    <n v="60"/>
    <x v="2"/>
    <x v="57"/>
    <x v="49"/>
    <x v="54"/>
    <n v="1"/>
    <n v="1"/>
    <s v=""/>
    <s v=""/>
    <x v="1"/>
    <x v="0"/>
    <x v="1"/>
    <x v="12"/>
  </r>
  <r>
    <x v="134"/>
    <x v="133"/>
    <x v="134"/>
    <s v="CO28319@mi.com"/>
    <x v="0"/>
    <s v="AVILA MARTINEZ SAMUEL JOSE #"/>
    <x v="2"/>
    <d v="2025-08-26T16:02:31"/>
    <n v="1"/>
    <x v="68"/>
    <x v="66"/>
    <n v="489"/>
    <s v="0"/>
    <x v="0"/>
    <x v="30"/>
    <x v="32"/>
    <x v="32"/>
    <n v="1"/>
    <n v="1"/>
    <s v=""/>
    <s v=""/>
    <x v="1"/>
    <x v="0"/>
    <x v="1"/>
    <x v="12"/>
  </r>
  <r>
    <x v="135"/>
    <x v="134"/>
    <x v="135"/>
    <s v="CO28320@mi.com"/>
    <x v="0"/>
    <s v="CHAVEZ CAMPO JUAN SEBASTIAN #"/>
    <x v="0"/>
    <d v="2025-08-26T16:00:23"/>
    <n v="1"/>
    <x v="69"/>
    <x v="67"/>
    <n v="552"/>
    <s v="0"/>
    <x v="0"/>
    <x v="58"/>
    <x v="61"/>
    <x v="62"/>
    <n v="1"/>
    <n v="1"/>
    <s v=""/>
    <s v=""/>
    <x v="1"/>
    <x v="0"/>
    <x v="1"/>
    <x v="4"/>
  </r>
  <r>
    <x v="136"/>
    <x v="135"/>
    <x v="136"/>
    <s v="CO28312@mi.com"/>
    <x v="0"/>
    <s v="ZAMORA PELÁEZ JESSICA #"/>
    <x v="2"/>
    <d v="2025-08-26T11:10:06"/>
    <n v="1"/>
    <x v="70"/>
    <x v="68"/>
    <n v="496"/>
    <s v="0"/>
    <x v="0"/>
    <x v="10"/>
    <x v="12"/>
    <x v="12"/>
    <n v="1"/>
    <n v="1"/>
    <s v=""/>
    <s v=""/>
    <x v="1"/>
    <x v="0"/>
    <x v="1"/>
    <x v="6"/>
  </r>
  <r>
    <x v="137"/>
    <x v="136"/>
    <x v="137"/>
    <s v="CO28311@mi.com"/>
    <x v="0"/>
    <s v="MORENO PARDO JOHANA MILENA #"/>
    <x v="2"/>
    <d v="2025-08-26T11:09:13"/>
    <n v="1"/>
    <x v="71"/>
    <x v="69"/>
    <n v="488"/>
    <s v="0"/>
    <x v="0"/>
    <x v="44"/>
    <x v="62"/>
    <x v="63"/>
    <n v="1"/>
    <n v="1"/>
    <s v=""/>
    <s v=""/>
    <x v="1"/>
    <x v="0"/>
    <x v="1"/>
    <x v="6"/>
  </r>
  <r>
    <x v="138"/>
    <x v="137"/>
    <x v="138"/>
    <s v="CO28308@mi.com"/>
    <x v="0"/>
    <s v="ADAMES GUAYARA MARIA MAGDIELY #"/>
    <x v="0"/>
    <d v="2025-08-25T20:00:46"/>
    <n v="1"/>
    <x v="72"/>
    <x v="70"/>
    <n v="465"/>
    <s v="0"/>
    <x v="0"/>
    <x v="59"/>
    <x v="63"/>
    <x v="64"/>
    <n v="1"/>
    <n v="1"/>
    <s v="Sin Justificación"/>
    <s v="Sin Justificación"/>
    <x v="0"/>
    <x v="1"/>
    <x v="0"/>
    <x v="0"/>
  </r>
  <r>
    <x v="139"/>
    <x v="138"/>
    <x v="139"/>
    <s v="CO28309@mi.com"/>
    <x v="0"/>
    <s v="ADAMES GUAYARA MARIA MAGDIELY #"/>
    <x v="0"/>
    <d v="2025-08-25T20:00:27"/>
    <n v="1"/>
    <x v="73"/>
    <x v="71"/>
    <n v="424"/>
    <s v="0"/>
    <x v="0"/>
    <x v="60"/>
    <x v="64"/>
    <x v="65"/>
    <n v="1"/>
    <n v="1"/>
    <s v="Sin Justificación"/>
    <s v="Sin Justificación"/>
    <x v="0"/>
    <x v="1"/>
    <x v="0"/>
    <x v="0"/>
  </r>
  <r>
    <x v="140"/>
    <x v="139"/>
    <x v="140"/>
    <s v="CO28307@mi.com"/>
    <x v="0"/>
    <s v="CASTIBLANCO CORAL JEFFERSON AMAURY #"/>
    <x v="2"/>
    <d v="2025-08-25T16:00:36"/>
    <n v="1"/>
    <x v="74"/>
    <x v="72"/>
    <n v="494"/>
    <s v="0"/>
    <x v="0"/>
    <x v="22"/>
    <x v="50"/>
    <x v="50"/>
    <n v="1"/>
    <n v="1"/>
    <s v=""/>
    <s v=""/>
    <x v="1"/>
    <x v="0"/>
    <x v="1"/>
    <x v="8"/>
  </r>
  <r>
    <x v="141"/>
    <x v="140"/>
    <x v="141"/>
    <s v="CO28286@mi.com"/>
    <x v="0"/>
    <s v="MORENO PARDO JOHANA MILENA #"/>
    <x v="2"/>
    <d v="2025-08-25T13:00:58"/>
    <n v="1"/>
    <x v="75"/>
    <x v="73"/>
    <n v="481"/>
    <n v="60"/>
    <x v="2"/>
    <x v="43"/>
    <x v="4"/>
    <x v="4"/>
    <n v="1"/>
    <n v="1"/>
    <s v=""/>
    <s v=""/>
    <x v="1"/>
    <x v="0"/>
    <x v="1"/>
    <x v="6"/>
  </r>
  <r>
    <x v="142"/>
    <x v="136"/>
    <x v="142"/>
    <s v="CO28287@mi.com"/>
    <x v="0"/>
    <s v="ZAMORA PELÁEZ JESSICA #"/>
    <x v="2"/>
    <d v="2025-08-25T13:00:35"/>
    <n v="1"/>
    <x v="76"/>
    <x v="74"/>
    <n v="500"/>
    <s v="0"/>
    <x v="0"/>
    <x v="17"/>
    <x v="18"/>
    <x v="18"/>
    <n v="1"/>
    <n v="1"/>
    <s v=""/>
    <s v=""/>
    <x v="1"/>
    <x v="0"/>
    <x v="1"/>
    <x v="6"/>
  </r>
  <r>
    <x v="143"/>
    <x v="141"/>
    <x v="143"/>
    <s v="CO28274@mi.com"/>
    <x v="0"/>
    <s v="CHAVEZ CAMPO JUAN SEBASTIAN #"/>
    <x v="0"/>
    <d v="2025-08-22T20:01:30"/>
    <n v="1"/>
    <x v="77"/>
    <x v="75"/>
    <n v="644"/>
    <s v="0"/>
    <x v="0"/>
    <x v="61"/>
    <x v="65"/>
    <x v="66"/>
    <n v="1"/>
    <n v="1"/>
    <s v=""/>
    <s v=""/>
    <x v="1"/>
    <x v="0"/>
    <x v="1"/>
    <x v="4"/>
  </r>
  <r>
    <x v="144"/>
    <x v="142"/>
    <x v="144"/>
    <s v="CO28275@mi.com"/>
    <x v="0"/>
    <s v="MARTINEZ FLOREZ MIGUEL ANDRES #"/>
    <x v="2"/>
    <d v="2025-08-22T20:01:15"/>
    <n v="1"/>
    <x v="78"/>
    <x v="76"/>
    <n v="503"/>
    <n v="540"/>
    <x v="1"/>
    <x v="45"/>
    <x v="66"/>
    <x v="67"/>
    <n v="1"/>
    <n v="1"/>
    <s v=""/>
    <s v=""/>
    <x v="2"/>
    <x v="0"/>
    <x v="1"/>
    <x v="11"/>
  </r>
  <r>
    <x v="145"/>
    <x v="143"/>
    <x v="145"/>
    <s v="CO28276@mi.com"/>
    <x v="0"/>
    <s v="HERNANDEZ ABRIL NESTOR JAVIER #"/>
    <x v="2"/>
    <d v="2025-08-22T20:01:01"/>
    <n v="1"/>
    <x v="79"/>
    <x v="77"/>
    <n v="522"/>
    <n v="60"/>
    <x v="2"/>
    <x v="62"/>
    <x v="67"/>
    <x v="68"/>
    <n v="1"/>
    <n v="1"/>
    <s v=""/>
    <s v=""/>
    <x v="1"/>
    <x v="0"/>
    <x v="1"/>
    <x v="3"/>
  </r>
  <r>
    <x v="146"/>
    <x v="144"/>
    <x v="146"/>
    <s v="CO28283@mi.com"/>
    <x v="0"/>
    <s v="RAMIREZ TORRES OTTO OSWALD #"/>
    <x v="0"/>
    <d v="2025-08-22T20:00:21"/>
    <n v="1"/>
    <x v="80"/>
    <x v="78"/>
    <n v="541"/>
    <s v="0"/>
    <x v="0"/>
    <x v="4"/>
    <x v="4"/>
    <x v="4"/>
    <n v="1"/>
    <n v="1"/>
    <s v=""/>
    <s v=""/>
    <x v="1"/>
    <x v="0"/>
    <x v="1"/>
    <x v="9"/>
  </r>
  <r>
    <x v="147"/>
    <x v="145"/>
    <x v="147"/>
    <s v="CO28268@mi.com"/>
    <x v="0"/>
    <s v="RUIZ MAYORGA MARIA CHIRLEY #"/>
    <x v="2"/>
    <d v="2025-08-22T11:01:03"/>
    <n v="1"/>
    <x v="81"/>
    <x v="79"/>
    <n v="551"/>
    <s v="0"/>
    <x v="0"/>
    <x v="63"/>
    <x v="20"/>
    <x v="20"/>
    <n v="1"/>
    <n v="1"/>
    <s v=""/>
    <s v=""/>
    <x v="1"/>
    <x v="0"/>
    <x v="1"/>
    <x v="11"/>
  </r>
  <r>
    <x v="148"/>
    <x v="146"/>
    <x v="148"/>
    <s v="CO28270@mi.com"/>
    <x v="0"/>
    <s v="VELASQUEZ TOLOZA JUAN OSWALDO #"/>
    <x v="1"/>
    <d v="2025-08-22T11:00:22"/>
    <n v="1"/>
    <x v="82"/>
    <x v="80"/>
    <n v="559"/>
    <s v="0"/>
    <x v="0"/>
    <x v="64"/>
    <x v="60"/>
    <x v="61"/>
    <n v="1"/>
    <n v="1"/>
    <s v=""/>
    <s v=""/>
    <x v="1"/>
    <x v="0"/>
    <x v="1"/>
    <x v="2"/>
  </r>
  <r>
    <x v="149"/>
    <x v="147"/>
    <x v="149"/>
    <s v="CO28248@mi.com"/>
    <x v="0"/>
    <s v="GARZON CARDONA NATALIA #"/>
    <x v="2"/>
    <d v="2025-08-20T20:01:10"/>
    <n v="1"/>
    <x v="83"/>
    <x v="81"/>
    <n v="561"/>
    <n v="60"/>
    <x v="2"/>
    <x v="65"/>
    <x v="68"/>
    <x v="69"/>
    <n v="1"/>
    <n v="1"/>
    <s v=""/>
    <s v=""/>
    <x v="1"/>
    <x v="0"/>
    <x v="1"/>
    <x v="3"/>
  </r>
  <r>
    <x v="150"/>
    <x v="148"/>
    <x v="150"/>
    <s v="CO28234@mi.com"/>
    <x v="0"/>
    <s v="ROJAS RAMIREZ JULIAN ESTEBAN #"/>
    <x v="0"/>
    <d v="2025-08-20T10:00:28"/>
    <n v="1"/>
    <x v="12"/>
    <x v="12"/>
    <s v="0"/>
    <n v="540"/>
    <x v="1"/>
    <x v="0"/>
    <x v="7"/>
    <x v="7"/>
    <n v="1"/>
    <n v="1"/>
    <s v=""/>
    <s v=""/>
    <x v="1"/>
    <x v="0"/>
    <x v="1"/>
    <x v="4"/>
  </r>
  <r>
    <x v="151"/>
    <x v="149"/>
    <x v="151"/>
    <s v="CO28226@mi.com"/>
    <x v="0"/>
    <s v="LEITON CASTELAR ORLANDO ENRIQUE #"/>
    <x v="1"/>
    <d v="2025-08-19T17:00:28"/>
    <n v="1"/>
    <x v="84"/>
    <x v="82"/>
    <n v="444"/>
    <n v="120"/>
    <x v="4"/>
    <x v="66"/>
    <x v="30"/>
    <x v="30"/>
    <n v="1"/>
    <n v="1"/>
    <s v=""/>
    <s v=""/>
    <x v="1"/>
    <x v="0"/>
    <x v="1"/>
    <x v="16"/>
  </r>
  <r>
    <x v="152"/>
    <x v="150"/>
    <x v="152"/>
    <s v="CO28225@mi.com"/>
    <x v="0"/>
    <s v="GUTIERREZ BAQUERO GENNYS JASMIN #"/>
    <x v="0"/>
    <d v="2025-08-19T14:00:27"/>
    <n v="1"/>
    <x v="85"/>
    <x v="83"/>
    <n v="490"/>
    <n v="120"/>
    <x v="4"/>
    <x v="67"/>
    <x v="27"/>
    <x v="27"/>
    <n v="1"/>
    <n v="1"/>
    <s v=""/>
    <s v=""/>
    <x v="1"/>
    <x v="0"/>
    <x v="1"/>
    <x v="9"/>
  </r>
  <r>
    <x v="153"/>
    <x v="151"/>
    <x v="153"/>
    <s v="CO28129@mi.com"/>
    <x v="1"/>
    <s v="RAMIREZ TORRES OTTO OSWALD #"/>
    <x v="0"/>
    <d v="2025-08-19T11:00:45"/>
    <n v="1"/>
    <x v="86"/>
    <x v="84"/>
    <n v="476"/>
    <s v="0"/>
    <x v="0"/>
    <x v="39"/>
    <x v="42"/>
    <x v="42"/>
    <n v="1"/>
    <n v="1"/>
    <s v=""/>
    <s v=""/>
    <x v="1"/>
    <x v="0"/>
    <x v="1"/>
    <x v="9"/>
  </r>
  <r>
    <x v="154"/>
    <x v="152"/>
    <x v="154"/>
    <s v="CO28163@mi.com"/>
    <x v="0"/>
    <s v="OLARTE MINORTA NELSON GERARDO #"/>
    <x v="1"/>
    <d v="2025-08-19T10:26:15"/>
    <n v="1"/>
    <x v="87"/>
    <x v="85"/>
    <n v="410"/>
    <s v="0"/>
    <x v="0"/>
    <x v="68"/>
    <x v="69"/>
    <x v="70"/>
    <n v="1"/>
    <n v="1"/>
    <s v="Sin Justificación"/>
    <s v="Sin Justificación"/>
    <x v="0"/>
    <x v="1"/>
    <x v="0"/>
    <x v="7"/>
  </r>
  <r>
    <x v="155"/>
    <x v="153"/>
    <x v="155"/>
    <s v="CO28116@mi.com"/>
    <x v="0"/>
    <s v="LUGO BOCHAGA LUISANA VERONICA #"/>
    <x v="2"/>
    <d v="2025-08-14T11:02:29"/>
    <n v="1"/>
    <x v="88"/>
    <x v="86"/>
    <n v="487"/>
    <n v="60"/>
    <x v="2"/>
    <x v="69"/>
    <x v="70"/>
    <x v="71"/>
    <n v="1"/>
    <n v="1"/>
    <s v=""/>
    <s v=""/>
    <x v="1"/>
    <x v="0"/>
    <x v="1"/>
    <x v="12"/>
  </r>
  <r>
    <x v="156"/>
    <x v="154"/>
    <x v="156"/>
    <s v="CO28118@mi.com"/>
    <x v="0"/>
    <s v="LUGO BOCHAGA LUISANA VERONICA #"/>
    <x v="2"/>
    <d v="2025-08-14T11:01:04"/>
    <n v="1"/>
    <x v="89"/>
    <x v="87"/>
    <n v="558"/>
    <s v="0"/>
    <x v="0"/>
    <x v="70"/>
    <x v="71"/>
    <x v="72"/>
    <n v="1"/>
    <n v="1"/>
    <s v=""/>
    <s v=""/>
    <x v="1"/>
    <x v="0"/>
    <x v="1"/>
    <x v="12"/>
  </r>
  <r>
    <x v="157"/>
    <x v="155"/>
    <x v="157"/>
    <s v="CO28119@mi.com"/>
    <x v="0"/>
    <s v="AVILA MARTINEZ SAMUEL JOSE #"/>
    <x v="2"/>
    <d v="2025-08-14T11:00:42"/>
    <n v="1"/>
    <x v="90"/>
    <x v="88"/>
    <n v="498"/>
    <s v="0"/>
    <x v="0"/>
    <x v="71"/>
    <x v="72"/>
    <x v="73"/>
    <n v="1"/>
    <n v="1"/>
    <s v=""/>
    <s v=""/>
    <x v="1"/>
    <x v="0"/>
    <x v="1"/>
    <x v="12"/>
  </r>
  <r>
    <x v="158"/>
    <x v="156"/>
    <x v="158"/>
    <s v="CO28120@mi.com"/>
    <x v="2"/>
    <s v="MARQUEZ HINCAPIE GEINER ANTONIO #"/>
    <x v="2"/>
    <d v="2025-08-14T11:00:24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159"/>
    <x v="157"/>
    <x v="159"/>
    <s v="CO28105@mi.com"/>
    <x v="2"/>
    <s v="MEJIA RAMIREZ MERLY YURLEY #"/>
    <x v="2"/>
    <d v="2025-08-13T16:01:32"/>
    <n v="1"/>
    <x v="91"/>
    <x v="89"/>
    <n v="487"/>
    <n v="540"/>
    <x v="1"/>
    <x v="69"/>
    <x v="73"/>
    <x v="74"/>
    <n v="1"/>
    <n v="1"/>
    <s v=""/>
    <s v=""/>
    <x v="2"/>
    <x v="0"/>
    <x v="1"/>
    <x v="11"/>
  </r>
  <r>
    <x v="160"/>
    <x v="158"/>
    <x v="160"/>
    <s v="CO28107@mi.com"/>
    <x v="0"/>
    <s v="RUIZ MAYORGA MARIA CHIRLEY #"/>
    <x v="2"/>
    <d v="2025-08-13T16:00:5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161"/>
    <x v="159"/>
    <x v="161"/>
    <s v="CO28108@mi.com"/>
    <x v="0"/>
    <s v="MARTINEZ FLOREZ MIGUEL ANDRES #"/>
    <x v="2"/>
    <d v="2025-08-13T16:00:39"/>
    <n v="1"/>
    <x v="1"/>
    <x v="1"/>
    <s v="0"/>
    <n v="480"/>
    <x v="6"/>
    <x v="0"/>
    <x v="74"/>
    <x v="75"/>
    <n v="1"/>
    <n v="1"/>
    <s v=""/>
    <s v=""/>
    <x v="1"/>
    <x v="0"/>
    <x v="1"/>
    <x v="11"/>
  </r>
  <r>
    <x v="162"/>
    <x v="160"/>
    <x v="162"/>
    <s v="CO28084@mi.com"/>
    <x v="0"/>
    <s v="GARZON CARDONA NATALIA #"/>
    <x v="2"/>
    <d v="2025-08-13T12:01:08"/>
    <n v="1"/>
    <x v="92"/>
    <x v="90"/>
    <n v="494"/>
    <n v="60"/>
    <x v="2"/>
    <x v="22"/>
    <x v="23"/>
    <x v="23"/>
    <n v="1"/>
    <n v="1"/>
    <s v=""/>
    <s v=""/>
    <x v="1"/>
    <x v="0"/>
    <x v="1"/>
    <x v="3"/>
  </r>
  <r>
    <x v="163"/>
    <x v="161"/>
    <x v="163"/>
    <s v="CO28085@mi.com"/>
    <x v="3"/>
    <s v="SALAZAR GOMEZ OSCAR #"/>
    <x v="2"/>
    <d v="2025-08-13T12:00:4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164"/>
    <x v="162"/>
    <x v="164"/>
    <s v="CO28075@mi.com"/>
    <x v="0"/>
    <s v="SOTO GARCIA JEAN CARLOS #"/>
    <x v="0"/>
    <d v="2025-08-12T16:01:12"/>
    <n v="1"/>
    <x v="93"/>
    <x v="91"/>
    <n v="496"/>
    <s v="0"/>
    <x v="0"/>
    <x v="10"/>
    <x v="12"/>
    <x v="12"/>
    <n v="1"/>
    <n v="1"/>
    <s v=""/>
    <s v=""/>
    <x v="1"/>
    <x v="0"/>
    <x v="1"/>
    <x v="10"/>
  </r>
  <r>
    <x v="165"/>
    <x v="163"/>
    <x v="165"/>
    <s v="CO28076@mi.com"/>
    <x v="0"/>
    <s v="SOTO GARCIA JEAN CARLOS #"/>
    <x v="0"/>
    <d v="2025-08-12T16:00:50"/>
    <n v="1"/>
    <x v="94"/>
    <x v="92"/>
    <n v="561"/>
    <s v="0"/>
    <x v="0"/>
    <x v="65"/>
    <x v="59"/>
    <x v="60"/>
    <n v="1"/>
    <n v="1"/>
    <s v=""/>
    <s v=""/>
    <x v="1"/>
    <x v="0"/>
    <x v="1"/>
    <x v="10"/>
  </r>
  <r>
    <x v="166"/>
    <x v="164"/>
    <x v="166"/>
    <s v="CO28077@mi.com"/>
    <x v="0"/>
    <s v="HERRERA FARIETA DIEGO ALEJANDRO #"/>
    <x v="0"/>
    <d v="2025-08-12T16:00:27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9"/>
  </r>
  <r>
    <x v="167"/>
    <x v="165"/>
    <x v="167"/>
    <s v="CO28070@mi.com"/>
    <x v="0"/>
    <s v="DELGADO ALVAREZ VICTOR HUGO #"/>
    <x v="0"/>
    <d v="2025-08-11T19:00:20"/>
    <n v="1"/>
    <x v="95"/>
    <x v="93"/>
    <n v="438"/>
    <s v="0"/>
    <x v="0"/>
    <x v="72"/>
    <x v="75"/>
    <x v="76"/>
    <n v="1"/>
    <n v="1"/>
    <s v="Sin Justificación"/>
    <s v="Sin Justificación"/>
    <x v="0"/>
    <x v="1"/>
    <x v="0"/>
    <x v="0"/>
  </r>
  <r>
    <x v="168"/>
    <x v="166"/>
    <x v="168"/>
    <s v="CO27911@mi.com"/>
    <x v="0"/>
    <s v="REYES ZIPAQUIRA JEISSON ANDRES #"/>
    <x v="1"/>
    <d v="2025-08-11T13:00:26"/>
    <n v="1"/>
    <x v="96"/>
    <x v="94"/>
    <n v="412"/>
    <n v="540"/>
    <x v="1"/>
    <x v="73"/>
    <x v="76"/>
    <x v="77"/>
    <n v="1"/>
    <n v="1"/>
    <s v=""/>
    <s v=""/>
    <x v="2"/>
    <x v="0"/>
    <x v="1"/>
    <x v="7"/>
  </r>
  <r>
    <x v="169"/>
    <x v="167"/>
    <x v="169"/>
    <s v="CO27902@mi.com"/>
    <x v="1"/>
    <s v="ORTIZ SANCHEZ LAURA TATIANA #"/>
    <x v="0"/>
    <d v="2025-08-11T12:03:25"/>
    <n v="1"/>
    <x v="97"/>
    <x v="95"/>
    <n v="558"/>
    <s v="0"/>
    <x v="0"/>
    <x v="70"/>
    <x v="71"/>
    <x v="72"/>
    <n v="1"/>
    <n v="1"/>
    <s v=""/>
    <s v=""/>
    <x v="1"/>
    <x v="0"/>
    <x v="1"/>
    <x v="5"/>
  </r>
  <r>
    <x v="170"/>
    <x v="168"/>
    <x v="170"/>
    <s v="CO27893@mi.com"/>
    <x v="0"/>
    <s v="CASTIBLANCO CORAL JEFFERSON AMAURY #"/>
    <x v="2"/>
    <d v="2025-08-08T17:00:39"/>
    <n v="1"/>
    <x v="98"/>
    <x v="96"/>
    <n v="504"/>
    <s v="0"/>
    <x v="0"/>
    <x v="74"/>
    <x v="77"/>
    <x v="78"/>
    <n v="1"/>
    <n v="1"/>
    <s v=""/>
    <s v=""/>
    <x v="1"/>
    <x v="0"/>
    <x v="1"/>
    <x v="8"/>
  </r>
  <r>
    <x v="171"/>
    <x v="169"/>
    <x v="171"/>
    <s v="CO27894@mi.com"/>
    <x v="0"/>
    <s v="ROJAS RAMIREZ JULIAN ESTEBAN #"/>
    <x v="0"/>
    <d v="2025-08-08T17:00:2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172"/>
    <x v="170"/>
    <x v="172"/>
    <s v="CO27882@mi.com"/>
    <x v="0"/>
    <s v="BARCO SANJUAN ROSANA #"/>
    <x v="2"/>
    <d v="2025-08-08T12:00:54"/>
    <n v="1"/>
    <x v="99"/>
    <x v="97"/>
    <n v="439"/>
    <n v="120"/>
    <x v="4"/>
    <x v="75"/>
    <x v="60"/>
    <x v="61"/>
    <n v="1"/>
    <n v="1"/>
    <s v=""/>
    <s v=""/>
    <x v="1"/>
    <x v="0"/>
    <x v="1"/>
    <x v="8"/>
  </r>
  <r>
    <x v="173"/>
    <x v="171"/>
    <x v="173"/>
    <s v="CO27884@mi.com"/>
    <x v="0"/>
    <s v="LUGO BOCHAGA LUISANA VERONICA #"/>
    <x v="2"/>
    <d v="2025-08-08T12:00:20"/>
    <n v="1"/>
    <x v="100"/>
    <x v="98"/>
    <n v="422"/>
    <n v="120"/>
    <x v="4"/>
    <x v="76"/>
    <x v="54"/>
    <x v="55"/>
    <n v="1"/>
    <n v="1"/>
    <s v=""/>
    <s v=""/>
    <x v="1"/>
    <x v="0"/>
    <x v="1"/>
    <x v="12"/>
  </r>
  <r>
    <x v="174"/>
    <x v="172"/>
    <x v="174"/>
    <s v="CO27874@mi.com"/>
    <x v="0"/>
    <s v="RAMIREZ TORRES OTTO OSWALD #"/>
    <x v="0"/>
    <d v="2025-08-06T19:00:25"/>
    <n v="1"/>
    <x v="101"/>
    <x v="99"/>
    <n v="396"/>
    <n v="60"/>
    <x v="2"/>
    <x v="77"/>
    <x v="78"/>
    <x v="79"/>
    <n v="1"/>
    <n v="1"/>
    <s v="Sin Justificación"/>
    <s v="Sin Justificación"/>
    <x v="0"/>
    <x v="1"/>
    <x v="0"/>
    <x v="9"/>
  </r>
  <r>
    <x v="175"/>
    <x v="173"/>
    <x v="175"/>
    <s v="CO27872@mi.com"/>
    <x v="0"/>
    <s v="SOTO GARCIA JEAN CARLOS #"/>
    <x v="0"/>
    <d v="2025-08-06T16:00:54"/>
    <n v="1"/>
    <x v="102"/>
    <x v="100"/>
    <n v="526"/>
    <s v="0"/>
    <x v="0"/>
    <x v="52"/>
    <x v="79"/>
    <x v="80"/>
    <n v="1"/>
    <n v="1"/>
    <s v=""/>
    <s v=""/>
    <x v="1"/>
    <x v="0"/>
    <x v="1"/>
    <x v="10"/>
  </r>
  <r>
    <x v="176"/>
    <x v="174"/>
    <x v="176"/>
    <s v="CO27873@mi.com"/>
    <x v="2"/>
    <s v="LONDOÑO VALENCIA ESTEFANIA #"/>
    <x v="0"/>
    <d v="2025-08-06T16:00:29"/>
    <n v="1"/>
    <x v="1"/>
    <x v="1"/>
    <s v="0"/>
    <n v="540"/>
    <x v="1"/>
    <x v="0"/>
    <x v="7"/>
    <x v="7"/>
    <n v="1"/>
    <n v="1"/>
    <s v=""/>
    <s v=""/>
    <x v="1"/>
    <x v="0"/>
    <x v="1"/>
    <x v="4"/>
  </r>
  <r>
    <x v="177"/>
    <x v="175"/>
    <x v="177"/>
    <s v="CO27835@mi.com"/>
    <x v="0"/>
    <s v="LEITON CASTELAR ORLANDO ENRIQUE #"/>
    <x v="1"/>
    <d v="2025-08-05T23:02:01"/>
    <n v="1"/>
    <x v="103"/>
    <x v="101"/>
    <n v="481"/>
    <n v="60"/>
    <x v="2"/>
    <x v="43"/>
    <x v="4"/>
    <x v="4"/>
    <n v="1"/>
    <n v="1"/>
    <s v=""/>
    <s v=""/>
    <x v="1"/>
    <x v="0"/>
    <x v="1"/>
    <x v="16"/>
  </r>
  <r>
    <x v="178"/>
    <x v="176"/>
    <x v="178"/>
    <s v="CO27836@mi.com"/>
    <x v="0"/>
    <s v="LEITON CASTELAR ORLANDO ENRIQUE #"/>
    <x v="1"/>
    <d v="2025-08-05T23:01:37"/>
    <n v="1"/>
    <x v="104"/>
    <x v="102"/>
    <n v="493"/>
    <n v="60"/>
    <x v="2"/>
    <x v="48"/>
    <x v="80"/>
    <x v="81"/>
    <n v="1"/>
    <n v="1"/>
    <s v=""/>
    <s v=""/>
    <x v="1"/>
    <x v="0"/>
    <x v="1"/>
    <x v="16"/>
  </r>
  <r>
    <x v="179"/>
    <x v="177"/>
    <x v="179"/>
    <s v="CO27837@mi.com"/>
    <x v="0"/>
    <s v="LEITON CASTELAR ORLANDO ENRIQUE #"/>
    <x v="1"/>
    <d v="2025-08-05T23:01:23"/>
    <n v="1"/>
    <x v="105"/>
    <x v="103"/>
    <n v="422"/>
    <n v="60"/>
    <x v="2"/>
    <x v="76"/>
    <x v="26"/>
    <x v="26"/>
    <n v="1"/>
    <n v="1"/>
    <s v=""/>
    <s v=""/>
    <x v="1"/>
    <x v="0"/>
    <x v="1"/>
    <x v="16"/>
  </r>
  <r>
    <x v="180"/>
    <x v="178"/>
    <x v="180"/>
    <s v="CO27839@mi.com"/>
    <x v="0"/>
    <s v="LEITON CASTELAR ORLANDO ENRIQUE #"/>
    <x v="1"/>
    <d v="2025-08-05T23:00:2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6"/>
  </r>
  <r>
    <x v="181"/>
    <x v="179"/>
    <x v="181"/>
    <s v="CO27814@mi.com"/>
    <x v="0"/>
    <s v="CASTIBLANCO CORAL JEFFERSON AMAURY #"/>
    <x v="2"/>
    <d v="2025-08-05T13:01:57"/>
    <n v="1"/>
    <x v="106"/>
    <x v="104"/>
    <n v="521"/>
    <s v="0"/>
    <x v="0"/>
    <x v="78"/>
    <x v="81"/>
    <x v="82"/>
    <n v="1"/>
    <n v="1"/>
    <s v=""/>
    <s v=""/>
    <x v="1"/>
    <x v="0"/>
    <x v="1"/>
    <x v="8"/>
  </r>
  <r>
    <x v="182"/>
    <x v="180"/>
    <x v="182"/>
    <s v="CO27815@mi.com"/>
    <x v="0"/>
    <s v="CAICEDO MILTON ARNOL #"/>
    <x v="1"/>
    <d v="2025-08-05T13:01:39"/>
    <n v="1"/>
    <x v="107"/>
    <x v="105"/>
    <n v="528"/>
    <s v="0"/>
    <x v="0"/>
    <x v="79"/>
    <x v="82"/>
    <x v="83"/>
    <n v="1"/>
    <n v="1"/>
    <s v=""/>
    <s v=""/>
    <x v="1"/>
    <x v="0"/>
    <x v="1"/>
    <x v="13"/>
  </r>
  <r>
    <x v="183"/>
    <x v="181"/>
    <x v="183"/>
    <s v="CO27818@mi.com"/>
    <x v="0"/>
    <s v="ACEVEDO CRUZ ANDRES FELIPE #"/>
    <x v="1"/>
    <d v="2025-08-05T13:00:55"/>
    <n v="1"/>
    <x v="108"/>
    <x v="106"/>
    <n v="555"/>
    <s v="0"/>
    <x v="0"/>
    <x v="80"/>
    <x v="83"/>
    <x v="84"/>
    <n v="1"/>
    <n v="1"/>
    <s v=""/>
    <s v=""/>
    <x v="1"/>
    <x v="0"/>
    <x v="1"/>
    <x v="7"/>
  </r>
  <r>
    <x v="184"/>
    <x v="182"/>
    <x v="184"/>
    <s v="CO27819@mi.com"/>
    <x v="0"/>
    <s v="MEJIA RAMIREZ MERLY YURLEY #"/>
    <x v="2"/>
    <d v="2025-08-05T13:00:31"/>
    <n v="1"/>
    <x v="109"/>
    <x v="107"/>
    <n v="535"/>
    <n v="540"/>
    <x v="1"/>
    <x v="81"/>
    <x v="84"/>
    <x v="85"/>
    <n v="1"/>
    <n v="1"/>
    <s v=""/>
    <s v=""/>
    <x v="2"/>
    <x v="0"/>
    <x v="1"/>
    <x v="11"/>
  </r>
  <r>
    <x v="185"/>
    <x v="183"/>
    <x v="185"/>
    <s v="CO27809@mi.com"/>
    <x v="0"/>
    <s v="HENAO RAMIREZ CRISTIAN CAMILO #"/>
    <x v="0"/>
    <d v="2025-08-04T17:00:16"/>
    <n v="1"/>
    <x v="110"/>
    <x v="108"/>
    <n v="543"/>
    <s v="0"/>
    <x v="0"/>
    <x v="82"/>
    <x v="85"/>
    <x v="86"/>
    <n v="1"/>
    <n v="1"/>
    <s v=""/>
    <s v=""/>
    <x v="1"/>
    <x v="0"/>
    <x v="1"/>
    <x v="10"/>
  </r>
  <r>
    <x v="186"/>
    <x v="184"/>
    <x v="186"/>
    <s v="CO27804@mi.com"/>
    <x v="0"/>
    <s v="MORENO PARDO JOHANA MILENA #"/>
    <x v="2"/>
    <d v="2025-08-04T13:00:59"/>
    <n v="1"/>
    <x v="111"/>
    <x v="4"/>
    <n v="0"/>
    <s v="0"/>
    <x v="0"/>
    <x v="0"/>
    <x v="0"/>
    <x v="0"/>
    <n v="1"/>
    <n v="0"/>
    <s v="Sin Justificación"/>
    <s v="Sin Justificación"/>
    <x v="0"/>
    <x v="1"/>
    <x v="3"/>
    <x v="6"/>
  </r>
  <r>
    <x v="187"/>
    <x v="185"/>
    <x v="187"/>
    <s v="CO27777@mi.com"/>
    <x v="0"/>
    <s v="GARZON CARDONA NATALIA #"/>
    <x v="2"/>
    <d v="2025-08-03T21:20:36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188"/>
    <x v="186"/>
    <x v="188"/>
    <s v="CO27787@mi.com"/>
    <x v="0"/>
    <s v="ADAMES GUAYARA MARIA MAGDIELY #"/>
    <x v="0"/>
    <d v="2025-08-03T21:19:05"/>
    <n v="1"/>
    <x v="112"/>
    <x v="109"/>
    <n v="407"/>
    <n v="540"/>
    <x v="1"/>
    <x v="83"/>
    <x v="86"/>
    <x v="87"/>
    <n v="1"/>
    <n v="1"/>
    <s v=""/>
    <s v=""/>
    <x v="2"/>
    <x v="0"/>
    <x v="1"/>
    <x v="0"/>
  </r>
  <r>
    <x v="189"/>
    <x v="187"/>
    <x v="189"/>
    <s v="CO27790@mi.com"/>
    <x v="0"/>
    <s v="BARCO SANJUAN ROSANA #"/>
    <x v="2"/>
    <d v="2025-08-03T21:18:36"/>
    <n v="1"/>
    <x v="113"/>
    <x v="110"/>
    <n v="550"/>
    <s v="0"/>
    <x v="0"/>
    <x v="26"/>
    <x v="28"/>
    <x v="28"/>
    <n v="1"/>
    <n v="1"/>
    <s v=""/>
    <s v=""/>
    <x v="1"/>
    <x v="0"/>
    <x v="1"/>
    <x v="8"/>
  </r>
  <r>
    <x v="190"/>
    <x v="188"/>
    <x v="190"/>
    <s v="CO27791@mi.com"/>
    <x v="2"/>
    <s v="MARQUEZ HINCAPIE GEINER ANTONIO #"/>
    <x v="2"/>
    <d v="2025-08-03T21:18:12"/>
    <n v="1"/>
    <x v="114"/>
    <x v="111"/>
    <n v="448"/>
    <n v="60"/>
    <x v="2"/>
    <x v="84"/>
    <x v="33"/>
    <x v="33"/>
    <n v="1"/>
    <n v="1"/>
    <s v=""/>
    <s v=""/>
    <x v="1"/>
    <x v="0"/>
    <x v="1"/>
    <x v="8"/>
  </r>
  <r>
    <x v="191"/>
    <x v="189"/>
    <x v="191"/>
    <s v="CO27771@mi.com"/>
    <x v="2"/>
    <s v="MORILLO HEREO ALEJANDRO ALFONSO #"/>
    <x v="2"/>
    <d v="2025-07-30T18:00:39"/>
    <n v="1"/>
    <x v="115"/>
    <x v="112"/>
    <n v="548"/>
    <s v="0"/>
    <x v="0"/>
    <x v="27"/>
    <x v="29"/>
    <x v="29"/>
    <n v="1"/>
    <n v="1"/>
    <s v=""/>
    <s v=""/>
    <x v="1"/>
    <x v="0"/>
    <x v="1"/>
    <x v="14"/>
  </r>
  <r>
    <x v="192"/>
    <x v="190"/>
    <x v="192"/>
    <s v="CO27772@mi.com"/>
    <x v="2"/>
    <s v="MORILLO HEREO ALEJANDRO ALFONSO #"/>
    <x v="2"/>
    <d v="2025-07-30T18:00:17"/>
    <n v="1"/>
    <x v="116"/>
    <x v="113"/>
    <n v="506"/>
    <n v="60"/>
    <x v="2"/>
    <x v="9"/>
    <x v="51"/>
    <x v="51"/>
    <n v="1"/>
    <n v="1"/>
    <s v=""/>
    <s v=""/>
    <x v="1"/>
    <x v="0"/>
    <x v="1"/>
    <x v="14"/>
  </r>
  <r>
    <x v="193"/>
    <x v="191"/>
    <x v="193"/>
    <s v="CO27769@mi.com"/>
    <x v="2"/>
    <s v="ADAMES GUAYARA MARIA MAGDIELY #"/>
    <x v="0"/>
    <d v="2025-07-30T16:00:50"/>
    <n v="1"/>
    <x v="117"/>
    <x v="114"/>
    <n v="496"/>
    <s v="0"/>
    <x v="0"/>
    <x v="10"/>
    <x v="12"/>
    <x v="12"/>
    <n v="1"/>
    <n v="1"/>
    <s v=""/>
    <s v=""/>
    <x v="1"/>
    <x v="0"/>
    <x v="1"/>
    <x v="0"/>
  </r>
  <r>
    <x v="194"/>
    <x v="192"/>
    <x v="194"/>
    <s v="CO27770@mi.com"/>
    <x v="0"/>
    <s v="ADAMES GUAYARA MARIA MAGDIELY #"/>
    <x v="0"/>
    <d v="2025-07-30T16:00:25"/>
    <n v="1"/>
    <x v="118"/>
    <x v="115"/>
    <n v="535"/>
    <s v="0"/>
    <x v="0"/>
    <x v="81"/>
    <x v="87"/>
    <x v="88"/>
    <n v="1"/>
    <n v="1"/>
    <s v=""/>
    <s v=""/>
    <x v="1"/>
    <x v="0"/>
    <x v="1"/>
    <x v="0"/>
  </r>
  <r>
    <x v="195"/>
    <x v="193"/>
    <x v="195"/>
    <s v="CO27759@mi.com"/>
    <x v="0"/>
    <s v="CHAVEZ CAMPO JUAN SEBASTIAN #"/>
    <x v="0"/>
    <d v="2025-07-29T18:44:58"/>
    <n v="1"/>
    <x v="119"/>
    <x v="116"/>
    <n v="380"/>
    <n v="180"/>
    <x v="5"/>
    <x v="85"/>
    <x v="88"/>
    <x v="89"/>
    <n v="1"/>
    <n v="1"/>
    <s v=""/>
    <s v=""/>
    <x v="1"/>
    <x v="0"/>
    <x v="1"/>
    <x v="4"/>
  </r>
  <r>
    <x v="196"/>
    <x v="194"/>
    <x v="196"/>
    <s v="CO27752@mi.com"/>
    <x v="0"/>
    <s v="ACEVEDO CRUZ ANDRES FELIPE #"/>
    <x v="1"/>
    <d v="2025-07-29T16:01:37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197"/>
    <x v="195"/>
    <x v="197"/>
    <s v="CO27753@mi.com"/>
    <x v="0"/>
    <s v="ACEVEDO CRUZ ANDRES FELIPE #"/>
    <x v="1"/>
    <d v="2025-07-29T16:01:27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7"/>
  </r>
  <r>
    <x v="198"/>
    <x v="196"/>
    <x v="198"/>
    <s v="CO27755@mi.com"/>
    <x v="0"/>
    <s v="HERRERA OLIVERA NATALIA #"/>
    <x v="0"/>
    <d v="2025-07-29T16:00:45"/>
    <n v="1"/>
    <x v="120"/>
    <x v="117"/>
    <n v="518"/>
    <n v="60"/>
    <x v="2"/>
    <x v="53"/>
    <x v="57"/>
    <x v="58"/>
    <n v="1"/>
    <n v="1"/>
    <s v=""/>
    <s v=""/>
    <x v="1"/>
    <x v="0"/>
    <x v="1"/>
    <x v="0"/>
  </r>
  <r>
    <x v="199"/>
    <x v="197"/>
    <x v="199"/>
    <s v="CO27745@mi.com"/>
    <x v="0"/>
    <s v="ZAMORA PELÁEZ JESSICA #"/>
    <x v="2"/>
    <d v="2025-07-28T15:01:20"/>
    <n v="1"/>
    <x v="121"/>
    <x v="118"/>
    <n v="516"/>
    <s v="0"/>
    <x v="0"/>
    <x v="86"/>
    <x v="89"/>
    <x v="90"/>
    <n v="1"/>
    <n v="1"/>
    <s v=""/>
    <s v=""/>
    <x v="1"/>
    <x v="0"/>
    <x v="1"/>
    <x v="6"/>
  </r>
  <r>
    <x v="200"/>
    <x v="198"/>
    <x v="200"/>
    <s v="CO27747@mi.com"/>
    <x v="1"/>
    <s v="PORTOCARRERO ROJAS JESUS ARMANDO #"/>
    <x v="0"/>
    <d v="2025-07-28T15:00:49"/>
    <n v="1"/>
    <x v="122"/>
    <x v="119"/>
    <n v="548"/>
    <s v="0"/>
    <x v="0"/>
    <x v="27"/>
    <x v="29"/>
    <x v="29"/>
    <n v="1"/>
    <n v="1"/>
    <s v=""/>
    <s v=""/>
    <x v="1"/>
    <x v="0"/>
    <x v="1"/>
    <x v="5"/>
  </r>
  <r>
    <x v="201"/>
    <x v="199"/>
    <x v="201"/>
    <s v="CO27731@mi.com"/>
    <x v="0"/>
    <s v="CHAVEZ CAMPO JUAN SEBASTIAN #"/>
    <x v="0"/>
    <d v="2025-07-28T11:00:22"/>
    <n v="1"/>
    <x v="123"/>
    <x v="120"/>
    <n v="608"/>
    <s v="0"/>
    <x v="0"/>
    <x v="87"/>
    <x v="90"/>
    <x v="91"/>
    <n v="1"/>
    <n v="1"/>
    <s v=""/>
    <s v=""/>
    <x v="1"/>
    <x v="0"/>
    <x v="1"/>
    <x v="4"/>
  </r>
  <r>
    <x v="202"/>
    <x v="200"/>
    <x v="202"/>
    <s v="CO27729@mi.com"/>
    <x v="0"/>
    <s v="PAEZ RUIZ DIANA CAROLINA #"/>
    <x v="0"/>
    <d v="2025-07-25T19:00:30"/>
    <n v="1"/>
    <x v="124"/>
    <x v="121"/>
    <n v="593"/>
    <s v="0"/>
    <x v="0"/>
    <x v="88"/>
    <x v="91"/>
    <x v="92"/>
    <n v="1"/>
    <n v="1"/>
    <s v=""/>
    <s v=""/>
    <x v="1"/>
    <x v="0"/>
    <x v="1"/>
    <x v="9"/>
  </r>
  <r>
    <x v="203"/>
    <x v="201"/>
    <x v="203"/>
    <s v="CO27724@mi.com"/>
    <x v="0"/>
    <s v="MEJIA RAMIREZ MERLY YURLEY #"/>
    <x v="2"/>
    <d v="2025-07-25T11:00:33"/>
    <n v="1"/>
    <x v="125"/>
    <x v="122"/>
    <n v="550"/>
    <s v="0"/>
    <x v="0"/>
    <x v="26"/>
    <x v="28"/>
    <x v="28"/>
    <n v="1"/>
    <n v="1"/>
    <s v=""/>
    <s v=""/>
    <x v="1"/>
    <x v="0"/>
    <x v="1"/>
    <x v="11"/>
  </r>
  <r>
    <x v="204"/>
    <x v="202"/>
    <x v="204"/>
    <s v="CO27723@mi.com"/>
    <x v="2"/>
    <s v="GUTIERREZ BAQUERO GENNYS JASMIN #"/>
    <x v="0"/>
    <d v="2025-07-24T20:00:27"/>
    <n v="1"/>
    <x v="126"/>
    <x v="123"/>
    <n v="361"/>
    <n v="210"/>
    <x v="7"/>
    <x v="89"/>
    <x v="92"/>
    <x v="93"/>
    <n v="1"/>
    <n v="1"/>
    <s v=""/>
    <s v=""/>
    <x v="1"/>
    <x v="0"/>
    <x v="1"/>
    <x v="9"/>
  </r>
  <r>
    <x v="205"/>
    <x v="203"/>
    <x v="205"/>
    <s v="CO27698@mi.com"/>
    <x v="3"/>
    <s v="PARRA MANCERA KAREN ANGELICA #"/>
    <x v="1"/>
    <d v="2025-07-23T16:03:23"/>
    <n v="1"/>
    <x v="127"/>
    <x v="124"/>
    <n v="519"/>
    <s v="0"/>
    <x v="0"/>
    <x v="90"/>
    <x v="93"/>
    <x v="94"/>
    <n v="1"/>
    <n v="1"/>
    <s v=""/>
    <s v=""/>
    <x v="1"/>
    <x v="0"/>
    <x v="1"/>
    <x v="7"/>
  </r>
  <r>
    <x v="206"/>
    <x v="204"/>
    <x v="206"/>
    <s v="CO27686@mi.com"/>
    <x v="0"/>
    <s v="RICO OSSA JOSE NOEL #"/>
    <x v="0"/>
    <d v="2025-07-22T15:00:27"/>
    <n v="1"/>
    <x v="128"/>
    <x v="125"/>
    <n v="429"/>
    <n v="120"/>
    <x v="4"/>
    <x v="91"/>
    <x v="94"/>
    <x v="95"/>
    <n v="1"/>
    <n v="1"/>
    <s v=""/>
    <s v=""/>
    <x v="1"/>
    <x v="0"/>
    <x v="1"/>
    <x v="0"/>
  </r>
  <r>
    <x v="207"/>
    <x v="205"/>
    <x v="207"/>
    <s v="CO27679@mi.com"/>
    <x v="0"/>
    <s v="HENAO RAMIREZ CRISTIAN CAMILO #"/>
    <x v="0"/>
    <d v="2025-07-21T18:00:36"/>
    <n v="1"/>
    <x v="129"/>
    <x v="126"/>
    <n v="477"/>
    <s v="0"/>
    <x v="0"/>
    <x v="20"/>
    <x v="95"/>
    <x v="96"/>
    <n v="1"/>
    <n v="1"/>
    <s v=""/>
    <s v=""/>
    <x v="1"/>
    <x v="0"/>
    <x v="1"/>
    <x v="10"/>
  </r>
  <r>
    <x v="208"/>
    <x v="206"/>
    <x v="208"/>
    <s v="CO27680@mi.com"/>
    <x v="0"/>
    <s v="MEJIA RICO JUAN CAMILO #"/>
    <x v="0"/>
    <d v="2025-07-21T17:55:51"/>
    <n v="1"/>
    <x v="130"/>
    <x v="127"/>
    <n v="478"/>
    <n v="60"/>
    <x v="2"/>
    <x v="92"/>
    <x v="96"/>
    <x v="97"/>
    <n v="1"/>
    <n v="1"/>
    <s v=""/>
    <s v=""/>
    <x v="1"/>
    <x v="0"/>
    <x v="1"/>
    <x v="10"/>
  </r>
  <r>
    <x v="209"/>
    <x v="207"/>
    <x v="209"/>
    <s v="CO27681@mi.com"/>
    <x v="0"/>
    <s v="HENAO RAMIREZ CRISTIAN CAMILO #"/>
    <x v="0"/>
    <d v="2025-07-21T17:55:46"/>
    <n v="1"/>
    <x v="131"/>
    <x v="128"/>
    <n v="486"/>
    <s v="0"/>
    <x v="0"/>
    <x v="41"/>
    <x v="44"/>
    <x v="44"/>
    <n v="1"/>
    <n v="1"/>
    <s v=""/>
    <s v=""/>
    <x v="1"/>
    <x v="0"/>
    <x v="1"/>
    <x v="10"/>
  </r>
  <r>
    <x v="210"/>
    <x v="208"/>
    <x v="210"/>
    <s v="CO27657@mi.com"/>
    <x v="0"/>
    <s v="LUGO BOCHAGA LUISANA VERONICA #"/>
    <x v="2"/>
    <d v="2025-07-21T10:00:29"/>
    <n v="1"/>
    <x v="132"/>
    <x v="129"/>
    <n v="660"/>
    <s v="0"/>
    <x v="0"/>
    <x v="93"/>
    <x v="97"/>
    <x v="98"/>
    <n v="1"/>
    <n v="1"/>
    <s v=""/>
    <s v=""/>
    <x v="1"/>
    <x v="0"/>
    <x v="1"/>
    <x v="12"/>
  </r>
  <r>
    <x v="211"/>
    <x v="209"/>
    <x v="211"/>
    <s v="CO27638@mi.com"/>
    <x v="0"/>
    <s v="RUIZ MAYORGA MARIA CHIRLEY #"/>
    <x v="2"/>
    <d v="2025-07-18T11:00:48"/>
    <n v="1"/>
    <x v="133"/>
    <x v="130"/>
    <n v="529"/>
    <n v="60"/>
    <x v="2"/>
    <x v="94"/>
    <x v="98"/>
    <x v="99"/>
    <n v="1"/>
    <n v="1"/>
    <s v=""/>
    <s v=""/>
    <x v="1"/>
    <x v="0"/>
    <x v="1"/>
    <x v="11"/>
  </r>
  <r>
    <x v="212"/>
    <x v="210"/>
    <x v="212"/>
    <s v="CO27633@mi.com"/>
    <x v="0"/>
    <s v="CHAVEZ CAMPO JUAN SEBASTIAN #"/>
    <x v="0"/>
    <d v="2025-07-17T23:01:19"/>
    <n v="1"/>
    <x v="134"/>
    <x v="131"/>
    <n v="547"/>
    <s v="0"/>
    <x v="0"/>
    <x v="95"/>
    <x v="70"/>
    <x v="71"/>
    <n v="1"/>
    <n v="1"/>
    <s v=""/>
    <s v=""/>
    <x v="1"/>
    <x v="0"/>
    <x v="1"/>
    <x v="4"/>
  </r>
  <r>
    <x v="213"/>
    <x v="211"/>
    <x v="213"/>
    <s v="CO27632@mi.com"/>
    <x v="0"/>
    <s v="HERRERA FARIETA DIEGO ALEJANDRO #"/>
    <x v="0"/>
    <d v="2025-07-17T13:00:37"/>
    <n v="1"/>
    <x v="135"/>
    <x v="132"/>
    <n v="494"/>
    <s v="0"/>
    <x v="0"/>
    <x v="22"/>
    <x v="50"/>
    <x v="50"/>
    <n v="1"/>
    <n v="1"/>
    <s v=""/>
    <s v=""/>
    <x v="1"/>
    <x v="0"/>
    <x v="1"/>
    <x v="9"/>
  </r>
  <r>
    <x v="214"/>
    <x v="212"/>
    <x v="214"/>
    <s v="CO27628@mi.com"/>
    <x v="2"/>
    <s v="MORILLO HEREO ALEJANDRO ALFONSO #"/>
    <x v="2"/>
    <d v="2025-07-16T19:01:59"/>
    <n v="1"/>
    <x v="136"/>
    <x v="133"/>
    <n v="486"/>
    <n v="60"/>
    <x v="2"/>
    <x v="41"/>
    <x v="99"/>
    <x v="100"/>
    <n v="1"/>
    <n v="1"/>
    <s v=""/>
    <s v=""/>
    <x v="1"/>
    <x v="0"/>
    <x v="1"/>
    <x v="14"/>
  </r>
  <r>
    <x v="215"/>
    <x v="213"/>
    <x v="215"/>
    <s v="CO27629@mi.com"/>
    <x v="2"/>
    <s v="CAMARGO TORRES AUDREA PATRICIA #"/>
    <x v="0"/>
    <d v="2025-07-16T19:00:43"/>
    <n v="1"/>
    <x v="137"/>
    <x v="134"/>
    <n v="579"/>
    <s v="0"/>
    <x v="0"/>
    <x v="96"/>
    <x v="100"/>
    <x v="101"/>
    <n v="1"/>
    <n v="1"/>
    <s v=""/>
    <s v=""/>
    <x v="1"/>
    <x v="0"/>
    <x v="1"/>
    <x v="1"/>
  </r>
  <r>
    <x v="216"/>
    <x v="214"/>
    <x v="216"/>
    <s v="CO27602@mi.com"/>
    <x v="0"/>
    <s v="LEITON CASTELAR ORLANDO ENRIQUE #"/>
    <x v="1"/>
    <d v="2025-07-16T11:02:11"/>
    <n v="1"/>
    <x v="138"/>
    <x v="135"/>
    <n v="513"/>
    <n v="30"/>
    <x v="8"/>
    <x v="97"/>
    <x v="85"/>
    <x v="86"/>
    <n v="1"/>
    <n v="1"/>
    <s v=""/>
    <s v=""/>
    <x v="1"/>
    <x v="0"/>
    <x v="1"/>
    <x v="16"/>
  </r>
  <r>
    <x v="217"/>
    <x v="215"/>
    <x v="217"/>
    <s v="CO27603@mi.com"/>
    <x v="0"/>
    <s v="LEITON CASTELAR ORLANDO ENRIQUE #"/>
    <x v="1"/>
    <d v="2025-07-16T11:02:01"/>
    <n v="1"/>
    <x v="139"/>
    <x v="136"/>
    <n v="501"/>
    <n v="60"/>
    <x v="2"/>
    <x v="55"/>
    <x v="59"/>
    <x v="60"/>
    <n v="1"/>
    <n v="1"/>
    <s v=""/>
    <s v=""/>
    <x v="1"/>
    <x v="0"/>
    <x v="1"/>
    <x v="16"/>
  </r>
  <r>
    <x v="218"/>
    <x v="216"/>
    <x v="218"/>
    <s v="CO27604@mi.com"/>
    <x v="0"/>
    <s v="RUIZ MAYORGA MARIA CHIRLEY #"/>
    <x v="2"/>
    <d v="2025-07-16T11:01:46"/>
    <n v="1"/>
    <x v="1"/>
    <x v="1"/>
    <s v="0"/>
    <n v="540"/>
    <x v="1"/>
    <x v="0"/>
    <x v="7"/>
    <x v="7"/>
    <n v="1"/>
    <n v="1"/>
    <s v=""/>
    <s v=""/>
    <x v="1"/>
    <x v="0"/>
    <x v="1"/>
    <x v="11"/>
  </r>
  <r>
    <x v="219"/>
    <x v="217"/>
    <x v="219"/>
    <s v="CO27605@mi.com"/>
    <x v="2"/>
    <s v="RAMIREZ TORRES OTTO OSWALD #"/>
    <x v="0"/>
    <d v="2025-07-16T11:01:33"/>
    <n v="1"/>
    <x v="140"/>
    <x v="137"/>
    <n v="490"/>
    <s v="0"/>
    <x v="0"/>
    <x v="67"/>
    <x v="101"/>
    <x v="102"/>
    <n v="1"/>
    <n v="1"/>
    <s v=""/>
    <s v=""/>
    <x v="1"/>
    <x v="0"/>
    <x v="1"/>
    <x v="9"/>
  </r>
  <r>
    <x v="220"/>
    <x v="218"/>
    <x v="220"/>
    <s v="CO27606@mi.com"/>
    <x v="0"/>
    <s v="HERNANDEZ ABRIL NESTOR JAVIER #"/>
    <x v="2"/>
    <d v="2025-07-16T11:01:24"/>
    <n v="1"/>
    <x v="141"/>
    <x v="138"/>
    <n v="501"/>
    <n v="540"/>
    <x v="1"/>
    <x v="55"/>
    <x v="102"/>
    <x v="103"/>
    <n v="1"/>
    <n v="1"/>
    <s v=""/>
    <s v=""/>
    <x v="2"/>
    <x v="0"/>
    <x v="1"/>
    <x v="3"/>
  </r>
  <r>
    <x v="221"/>
    <x v="219"/>
    <x v="221"/>
    <s v="CO27607@mi.com"/>
    <x v="0"/>
    <s v="HERNANDEZ ABRIL NESTOR JAVIER #"/>
    <x v="2"/>
    <d v="2025-07-16T11:01:11"/>
    <n v="1"/>
    <x v="142"/>
    <x v="139"/>
    <n v="499"/>
    <n v="60"/>
    <x v="2"/>
    <x v="6"/>
    <x v="60"/>
    <x v="61"/>
    <n v="1"/>
    <n v="1"/>
    <s v=""/>
    <s v=""/>
    <x v="1"/>
    <x v="0"/>
    <x v="1"/>
    <x v="3"/>
  </r>
  <r>
    <x v="222"/>
    <x v="220"/>
    <x v="222"/>
    <s v="CO27580@mi.com"/>
    <x v="0"/>
    <s v="ADAMES GUAYARA MARIA MAGDIELY #"/>
    <x v="0"/>
    <d v="2025-07-14T19:00:5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223"/>
    <x v="221"/>
    <x v="223"/>
    <s v="CO27581@mi.com"/>
    <x v="0"/>
    <s v="HERRERA CARRILLO DIEGO ALEXANDER #"/>
    <x v="1"/>
    <d v="2025-07-14T19:00:23"/>
    <n v="1"/>
    <x v="143"/>
    <x v="140"/>
    <n v="479"/>
    <s v="0"/>
    <x v="0"/>
    <x v="98"/>
    <x v="103"/>
    <x v="104"/>
    <n v="1"/>
    <n v="1"/>
    <s v=""/>
    <s v=""/>
    <x v="1"/>
    <x v="0"/>
    <x v="1"/>
    <x v="7"/>
  </r>
  <r>
    <x v="224"/>
    <x v="222"/>
    <x v="224"/>
    <s v="CO27574@mi.com"/>
    <x v="0"/>
    <s v="CAICEDO MILTON ARNOL #"/>
    <x v="1"/>
    <d v="2025-07-14T12:01:05"/>
    <n v="1"/>
    <x v="144"/>
    <x v="141"/>
    <n v="453"/>
    <s v="0"/>
    <x v="0"/>
    <x v="99"/>
    <x v="104"/>
    <x v="105"/>
    <n v="1"/>
    <n v="1"/>
    <s v="Sin Justificación"/>
    <s v="Sin Justificación"/>
    <x v="0"/>
    <x v="1"/>
    <x v="0"/>
    <x v="13"/>
  </r>
  <r>
    <x v="225"/>
    <x v="223"/>
    <x v="225"/>
    <s v="CO27575@mi.com"/>
    <x v="0"/>
    <s v="MORENO PARDO JOHANA MILENA #"/>
    <x v="2"/>
    <d v="2025-07-14T12:00:51"/>
    <n v="1"/>
    <x v="145"/>
    <x v="142"/>
    <n v="467"/>
    <s v="0"/>
    <x v="0"/>
    <x v="100"/>
    <x v="105"/>
    <x v="106"/>
    <n v="1"/>
    <n v="1"/>
    <s v="Sin Justificación"/>
    <s v="Sin Justificación"/>
    <x v="0"/>
    <x v="1"/>
    <x v="0"/>
    <x v="6"/>
  </r>
  <r>
    <x v="226"/>
    <x v="224"/>
    <x v="226"/>
    <s v="CO27556@mi.com"/>
    <x v="0"/>
    <s v="PAMPLONA QUINTERO CAROLINA #"/>
    <x v="1"/>
    <d v="2025-07-14T11:00:53"/>
    <n v="1"/>
    <x v="146"/>
    <x v="143"/>
    <n v="485"/>
    <n v="60"/>
    <x v="2"/>
    <x v="36"/>
    <x v="38"/>
    <x v="38"/>
    <n v="1"/>
    <n v="1"/>
    <s v=""/>
    <s v=""/>
    <x v="1"/>
    <x v="0"/>
    <x v="1"/>
    <x v="17"/>
  </r>
  <r>
    <x v="227"/>
    <x v="225"/>
    <x v="227"/>
    <s v="CO27557@mi.com"/>
    <x v="0"/>
    <s v="PAMPLONA QUINTERO CAROLINA #"/>
    <x v="1"/>
    <d v="2025-07-14T11:00:36"/>
    <n v="1"/>
    <x v="147"/>
    <x v="144"/>
    <n v="473"/>
    <n v="60"/>
    <x v="2"/>
    <x v="101"/>
    <x v="106"/>
    <x v="107"/>
    <n v="1"/>
    <n v="1"/>
    <s v=""/>
    <s v=""/>
    <x v="1"/>
    <x v="0"/>
    <x v="1"/>
    <x v="17"/>
  </r>
  <r>
    <x v="228"/>
    <x v="226"/>
    <x v="228"/>
    <s v="CO27541@mi.com"/>
    <x v="0"/>
    <s v="RUIZ MAYORGA MARIA CHIRLEY #"/>
    <x v="2"/>
    <d v="2025-07-11T11:00:4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229"/>
    <x v="227"/>
    <x v="229"/>
    <s v="CO27542@mi.com"/>
    <x v="0"/>
    <s v="MORENO PARDO JOHANA MILENA #"/>
    <x v="2"/>
    <d v="2025-07-11T11:00:28"/>
    <n v="1"/>
    <x v="148"/>
    <x v="145"/>
    <n v="475"/>
    <n v="60"/>
    <x v="2"/>
    <x v="102"/>
    <x v="87"/>
    <x v="108"/>
    <n v="1"/>
    <n v="1"/>
    <s v=""/>
    <s v=""/>
    <x v="1"/>
    <x v="0"/>
    <x v="1"/>
    <x v="6"/>
  </r>
  <r>
    <x v="230"/>
    <x v="228"/>
    <x v="230"/>
    <s v="CO27507@mi.com"/>
    <x v="0"/>
    <s v="HERNANDEZ ABRIL NESTOR JAVIER #"/>
    <x v="2"/>
    <d v="2025-07-09T12:00:27"/>
    <n v="1"/>
    <x v="149"/>
    <x v="146"/>
    <n v="479"/>
    <s v="0"/>
    <x v="0"/>
    <x v="98"/>
    <x v="103"/>
    <x v="104"/>
    <n v="1"/>
    <n v="1"/>
    <s v=""/>
    <s v=""/>
    <x v="1"/>
    <x v="0"/>
    <x v="1"/>
    <x v="3"/>
  </r>
  <r>
    <x v="231"/>
    <x v="229"/>
    <x v="231"/>
    <s v="CO27499@mi.com"/>
    <x v="0"/>
    <s v="CAMARGO TORRES AUDREA PATRICIA #"/>
    <x v="0"/>
    <d v="2025-07-08T11:00:16"/>
    <n v="1"/>
    <x v="150"/>
    <x v="147"/>
    <n v="563"/>
    <s v="0"/>
    <x v="0"/>
    <x v="103"/>
    <x v="48"/>
    <x v="48"/>
    <n v="1"/>
    <n v="1"/>
    <s v=""/>
    <s v=""/>
    <x v="1"/>
    <x v="0"/>
    <x v="1"/>
    <x v="1"/>
  </r>
  <r>
    <x v="232"/>
    <x v="230"/>
    <x v="232"/>
    <s v="CO27498@mi.com"/>
    <x v="0"/>
    <s v="HERRERA OLIVERA NATALIA #"/>
    <x v="0"/>
    <d v="2025-07-08T11:00:0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233"/>
    <x v="231"/>
    <x v="233"/>
    <s v="CO27495@mi.com"/>
    <x v="0"/>
    <s v="LEITON CASTELAR ORLANDO ENRIQUE #"/>
    <x v="1"/>
    <d v="2025-07-07T12:41:47"/>
    <n v="1"/>
    <x v="151"/>
    <x v="148"/>
    <n v="529"/>
    <n v="30"/>
    <x v="8"/>
    <x v="94"/>
    <x v="60"/>
    <x v="61"/>
    <n v="1"/>
    <n v="1"/>
    <s v=""/>
    <s v=""/>
    <x v="1"/>
    <x v="0"/>
    <x v="1"/>
    <x v="16"/>
  </r>
  <r>
    <x v="234"/>
    <x v="232"/>
    <x v="234"/>
    <s v="CO27489@mi.com"/>
    <x v="0"/>
    <s v="DELGADO ALVAREZ VICTOR HUGO #"/>
    <x v="0"/>
    <d v="2025-07-05T13:00:54"/>
    <n v="1"/>
    <x v="152"/>
    <x v="149"/>
    <n v="524"/>
    <s v="0"/>
    <x v="0"/>
    <x v="33"/>
    <x v="35"/>
    <x v="35"/>
    <n v="1"/>
    <n v="1"/>
    <s v=""/>
    <s v=""/>
    <x v="1"/>
    <x v="0"/>
    <x v="1"/>
    <x v="0"/>
  </r>
  <r>
    <x v="235"/>
    <x v="233"/>
    <x v="235"/>
    <s v="CO27424@mi.com"/>
    <x v="0"/>
    <s v="AVENDAÑO ANDRES FABIAN #"/>
    <x v="1"/>
    <d v="2025-07-02T16:00:29"/>
    <n v="1"/>
    <x v="153"/>
    <x v="150"/>
    <n v="518"/>
    <s v="0"/>
    <x v="0"/>
    <x v="53"/>
    <x v="107"/>
    <x v="109"/>
    <n v="1"/>
    <n v="1"/>
    <s v=""/>
    <s v=""/>
    <x v="1"/>
    <x v="0"/>
    <x v="1"/>
    <x v="13"/>
  </r>
  <r>
    <x v="236"/>
    <x v="234"/>
    <x v="236"/>
    <s v="CO27415@mi.com"/>
    <x v="1"/>
    <s v="ORTIZ SANCHEZ LAURA TATIANA #"/>
    <x v="0"/>
    <d v="2025-07-02T13:01:13"/>
    <n v="1"/>
    <x v="154"/>
    <x v="4"/>
    <n v="0"/>
    <s v="0"/>
    <x v="0"/>
    <x v="0"/>
    <x v="0"/>
    <x v="0"/>
    <n v="1"/>
    <n v="0"/>
    <s v="Sin Justificación"/>
    <s v="Sin Justificación"/>
    <x v="0"/>
    <x v="1"/>
    <x v="3"/>
    <x v="5"/>
  </r>
  <r>
    <x v="237"/>
    <x v="235"/>
    <x v="237"/>
    <s v="CO27417@mi.com"/>
    <x v="0"/>
    <s v="OLARTE MINORTA NELSON GERARDO #"/>
    <x v="1"/>
    <d v="2025-07-02T13:00:44"/>
    <n v="1"/>
    <x v="155"/>
    <x v="151"/>
    <n v="504"/>
    <s v="0"/>
    <x v="0"/>
    <x v="74"/>
    <x v="77"/>
    <x v="78"/>
    <n v="1"/>
    <n v="1"/>
    <s v=""/>
    <s v=""/>
    <x v="1"/>
    <x v="0"/>
    <x v="1"/>
    <x v="7"/>
  </r>
  <r>
    <x v="238"/>
    <x v="236"/>
    <x v="238"/>
    <s v="CO27418@mi.com"/>
    <x v="0"/>
    <s v="HERRERA CARRILLO DIEGO ALEXANDER #"/>
    <x v="1"/>
    <d v="2025-07-02T13:00:21"/>
    <n v="1"/>
    <x v="156"/>
    <x v="152"/>
    <n v="437"/>
    <s v="0"/>
    <x v="0"/>
    <x v="104"/>
    <x v="108"/>
    <x v="110"/>
    <n v="1"/>
    <n v="1"/>
    <s v="Sin Justificación"/>
    <s v="Sin Justificación"/>
    <x v="0"/>
    <x v="1"/>
    <x v="0"/>
    <x v="7"/>
  </r>
  <r>
    <x v="239"/>
    <x v="237"/>
    <x v="239"/>
    <s v="CO27420@mi.com"/>
    <x v="0"/>
    <s v="ACEVEDO CRUZ ANDRES FELIPE #"/>
    <x v="1"/>
    <d v="2025-07-02T12:31:03"/>
    <n v="1"/>
    <x v="157"/>
    <x v="153"/>
    <n v="517"/>
    <s v="0"/>
    <x v="0"/>
    <x v="105"/>
    <x v="109"/>
    <x v="111"/>
    <n v="1"/>
    <n v="1"/>
    <s v=""/>
    <s v=""/>
    <x v="1"/>
    <x v="0"/>
    <x v="1"/>
    <x v="7"/>
  </r>
  <r>
    <x v="240"/>
    <x v="238"/>
    <x v="240"/>
    <s v="CO27423@mi.com"/>
    <x v="0"/>
    <s v="REYES ZIPAQUIRA JEISSON ANDRES #"/>
    <x v="1"/>
    <d v="2025-07-02T12:30:48"/>
    <n v="1"/>
    <x v="158"/>
    <x v="154"/>
    <n v="494"/>
    <n v="60"/>
    <x v="2"/>
    <x v="22"/>
    <x v="23"/>
    <x v="23"/>
    <n v="1"/>
    <n v="1"/>
    <s v=""/>
    <s v=""/>
    <x v="1"/>
    <x v="0"/>
    <x v="1"/>
    <x v="7"/>
  </r>
  <r>
    <x v="241"/>
    <x v="239"/>
    <x v="241"/>
    <s v="CO27410@mi.com"/>
    <x v="3"/>
    <s v="JOHN HENRY JIMENEZ VEGA #"/>
    <x v="0"/>
    <d v="2025-07-01T18:00:19"/>
    <n v="1"/>
    <x v="159"/>
    <x v="155"/>
    <n v="320"/>
    <s v="0"/>
    <x v="0"/>
    <x v="106"/>
    <x v="110"/>
    <x v="112"/>
    <n v="1"/>
    <n v="1"/>
    <s v="Sin Justificación"/>
    <s v="Sin Justificación"/>
    <x v="0"/>
    <x v="1"/>
    <x v="0"/>
    <x v="5"/>
  </r>
  <r>
    <x v="242"/>
    <x v="240"/>
    <x v="242"/>
    <s v="CO27407@mi.com"/>
    <x v="0"/>
    <s v="HENAO RAMIREZ CRISTIAN CAMILO #"/>
    <x v="0"/>
    <d v="2025-07-01T15:00:2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243"/>
    <x v="241"/>
    <x v="243"/>
    <s v="CO27398@mi.com"/>
    <x v="0"/>
    <s v="SAAVEDRA CALVO JOVANNY ALBERTO #"/>
    <x v="2"/>
    <d v="2025-06-27T19:00:28"/>
    <n v="1"/>
    <x v="160"/>
    <x v="156"/>
    <n v="499"/>
    <s v="0"/>
    <x v="0"/>
    <x v="6"/>
    <x v="6"/>
    <x v="6"/>
    <n v="1"/>
    <n v="1"/>
    <s v=""/>
    <s v=""/>
    <x v="1"/>
    <x v="0"/>
    <x v="1"/>
    <x v="8"/>
  </r>
  <r>
    <x v="244"/>
    <x v="242"/>
    <x v="244"/>
    <s v="CO27394@mi.com"/>
    <x v="3"/>
    <s v="PARRA MANCERA KAREN ANGELICA #"/>
    <x v="1"/>
    <d v="2025-06-27T13:00:3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7"/>
  </r>
  <r>
    <x v="245"/>
    <x v="243"/>
    <x v="245"/>
    <s v="CO27386@mi.com"/>
    <x v="0"/>
    <s v="HERNANDEZ ABRIL NESTOR JAVIER #"/>
    <x v="2"/>
    <d v="2025-06-26T18:00:38"/>
    <n v="1"/>
    <x v="161"/>
    <x v="157"/>
    <n v="494"/>
    <n v="60"/>
    <x v="2"/>
    <x v="22"/>
    <x v="23"/>
    <x v="23"/>
    <n v="1"/>
    <n v="1"/>
    <s v=""/>
    <s v=""/>
    <x v="1"/>
    <x v="0"/>
    <x v="1"/>
    <x v="3"/>
  </r>
  <r>
    <x v="246"/>
    <x v="244"/>
    <x v="246"/>
    <s v="CO27367@mi.com"/>
    <x v="0"/>
    <s v="ADAMES GUAYARA MARIA MAGDIELY #"/>
    <x v="0"/>
    <d v="2025-06-25T12:01:0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247"/>
    <x v="245"/>
    <x v="247"/>
    <s v="CO27368@mi.com"/>
    <x v="0"/>
    <s v="ADAMES GUAYARA MARIA MAGDIELY #"/>
    <x v="0"/>
    <d v="2025-06-25T12:00:5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248"/>
    <x v="246"/>
    <x v="248"/>
    <s v="CO27369@mi.com"/>
    <x v="2"/>
    <s v="ADAMES GUAYARA MARIA MAGDIELY #"/>
    <x v="0"/>
    <d v="2025-06-25T12:00:23"/>
    <n v="1"/>
    <x v="162"/>
    <x v="4"/>
    <n v="0"/>
    <s v="0"/>
    <x v="0"/>
    <x v="0"/>
    <x v="0"/>
    <x v="0"/>
    <n v="1"/>
    <n v="0"/>
    <s v="Sin Justificación"/>
    <s v="Sin Justificación"/>
    <x v="0"/>
    <x v="1"/>
    <x v="3"/>
    <x v="0"/>
  </r>
  <r>
    <x v="249"/>
    <x v="247"/>
    <x v="249"/>
    <s v="CO27366@mi.com"/>
    <x v="0"/>
    <s v="ADAMES GUAYARA MARIA MAGDIELY #"/>
    <x v="0"/>
    <d v="2025-06-25T10:00:28"/>
    <n v="1"/>
    <x v="163"/>
    <x v="158"/>
    <n v="495"/>
    <s v="0"/>
    <x v="0"/>
    <x v="107"/>
    <x v="111"/>
    <x v="113"/>
    <n v="1"/>
    <n v="1"/>
    <s v=""/>
    <s v=""/>
    <x v="1"/>
    <x v="0"/>
    <x v="1"/>
    <x v="0"/>
  </r>
  <r>
    <x v="250"/>
    <x v="248"/>
    <x v="250"/>
    <s v="CO27362@mi.com"/>
    <x v="0"/>
    <s v="MORENO PARDO JOHANA MILENA #"/>
    <x v="2"/>
    <d v="2025-06-24T17:00:51"/>
    <n v="1"/>
    <x v="164"/>
    <x v="159"/>
    <n v="484"/>
    <s v="0"/>
    <x v="0"/>
    <x v="51"/>
    <x v="55"/>
    <x v="56"/>
    <n v="1"/>
    <n v="1"/>
    <s v=""/>
    <s v=""/>
    <x v="1"/>
    <x v="0"/>
    <x v="1"/>
    <x v="6"/>
  </r>
  <r>
    <x v="251"/>
    <x v="249"/>
    <x v="251"/>
    <s v="CO27325@mi.com"/>
    <x v="0"/>
    <s v="DELGADO ALVAREZ VICTOR HUGO #"/>
    <x v="0"/>
    <d v="2025-06-20T18:56:3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252"/>
    <x v="250"/>
    <x v="252"/>
    <s v="CO27311@mi.com"/>
    <x v="0"/>
    <s v="LEITON CASTELAR ORLANDO ENRIQUE #"/>
    <x v="1"/>
    <d v="2025-06-19T19:00:27"/>
    <n v="1"/>
    <x v="165"/>
    <x v="160"/>
    <n v="394"/>
    <n v="90"/>
    <x v="3"/>
    <x v="108"/>
    <x v="55"/>
    <x v="56"/>
    <n v="1"/>
    <n v="1"/>
    <s v=""/>
    <s v=""/>
    <x v="1"/>
    <x v="0"/>
    <x v="1"/>
    <x v="16"/>
  </r>
  <r>
    <x v="253"/>
    <x v="251"/>
    <x v="253"/>
    <s v="CO27310@mi.com"/>
    <x v="0"/>
    <s v="AVENDAÑO ANDRES FABIAN #"/>
    <x v="1"/>
    <d v="2025-06-19T18:41:23"/>
    <n v="1"/>
    <x v="166"/>
    <x v="161"/>
    <n v="588"/>
    <s v="0"/>
    <x v="0"/>
    <x v="109"/>
    <x v="112"/>
    <x v="114"/>
    <n v="1"/>
    <n v="1"/>
    <s v=""/>
    <s v=""/>
    <x v="1"/>
    <x v="0"/>
    <x v="1"/>
    <x v="13"/>
  </r>
  <r>
    <x v="254"/>
    <x v="252"/>
    <x v="254"/>
    <s v="CO27309@mi.com"/>
    <x v="0"/>
    <s v="AVENDAÑO ANDRES FABIAN #"/>
    <x v="1"/>
    <d v="2025-06-19T18:41:17"/>
    <n v="1"/>
    <x v="167"/>
    <x v="162"/>
    <n v="496"/>
    <s v="0"/>
    <x v="0"/>
    <x v="10"/>
    <x v="12"/>
    <x v="12"/>
    <n v="1"/>
    <n v="1"/>
    <s v=""/>
    <s v=""/>
    <x v="1"/>
    <x v="0"/>
    <x v="1"/>
    <x v="13"/>
  </r>
  <r>
    <x v="255"/>
    <x v="253"/>
    <x v="255"/>
    <s v="CO27306@mi.com"/>
    <x v="0"/>
    <s v="ADAMES GUAYARA MARIA MAGDIELY #"/>
    <x v="0"/>
    <d v="2025-06-18T19:00:41"/>
    <n v="1"/>
    <x v="168"/>
    <x v="163"/>
    <n v="488"/>
    <s v="0"/>
    <x v="0"/>
    <x v="44"/>
    <x v="62"/>
    <x v="63"/>
    <n v="1"/>
    <n v="1"/>
    <s v=""/>
    <s v=""/>
    <x v="1"/>
    <x v="0"/>
    <x v="1"/>
    <x v="0"/>
  </r>
  <r>
    <x v="256"/>
    <x v="254"/>
    <x v="256"/>
    <s v="CO27307@mi.com"/>
    <x v="0"/>
    <s v="PAEZ RUIZ DIANA CAROLINA #"/>
    <x v="0"/>
    <d v="2025-06-18T19:00:20"/>
    <n v="1"/>
    <x v="169"/>
    <x v="164"/>
    <n v="518"/>
    <s v="0"/>
    <x v="0"/>
    <x v="53"/>
    <x v="107"/>
    <x v="109"/>
    <n v="1"/>
    <n v="1"/>
    <s v=""/>
    <s v=""/>
    <x v="1"/>
    <x v="0"/>
    <x v="1"/>
    <x v="9"/>
  </r>
  <r>
    <x v="257"/>
    <x v="255"/>
    <x v="257"/>
    <s v="CO27298@mi.com"/>
    <x v="0"/>
    <s v="CAICEDO MILTON ARNOL #"/>
    <x v="1"/>
    <d v="2025-06-18T11:00:40"/>
    <n v="1"/>
    <x v="170"/>
    <x v="165"/>
    <n v="418"/>
    <s v="0"/>
    <x v="0"/>
    <x v="110"/>
    <x v="113"/>
    <x v="115"/>
    <n v="1"/>
    <n v="1"/>
    <s v="Sin Justificación"/>
    <s v="Sin Justificación"/>
    <x v="0"/>
    <x v="1"/>
    <x v="0"/>
    <x v="13"/>
  </r>
  <r>
    <x v="258"/>
    <x v="256"/>
    <x v="258"/>
    <s v="CO27279@mi.com"/>
    <x v="0"/>
    <s v="ADAMES GUAYARA MARIA MAGDIELY #"/>
    <x v="0"/>
    <d v="2025-06-16T19:01:40"/>
    <n v="1"/>
    <x v="137"/>
    <x v="166"/>
    <n v="518"/>
    <s v="0"/>
    <x v="0"/>
    <x v="53"/>
    <x v="107"/>
    <x v="109"/>
    <n v="1"/>
    <n v="1"/>
    <s v=""/>
    <s v=""/>
    <x v="1"/>
    <x v="0"/>
    <x v="1"/>
    <x v="0"/>
  </r>
  <r>
    <x v="259"/>
    <x v="257"/>
    <x v="259"/>
    <s v="CO27280@mi.com"/>
    <x v="2"/>
    <s v="RUIZ MAYORGA MARIA CHIRLEY #"/>
    <x v="2"/>
    <d v="2025-06-16T19:01:29"/>
    <n v="1"/>
    <x v="1"/>
    <x v="1"/>
    <s v="0"/>
    <n v="540"/>
    <x v="1"/>
    <x v="0"/>
    <x v="7"/>
    <x v="7"/>
    <n v="1"/>
    <n v="1"/>
    <s v=""/>
    <s v=""/>
    <x v="1"/>
    <x v="0"/>
    <x v="1"/>
    <x v="11"/>
  </r>
  <r>
    <x v="260"/>
    <x v="258"/>
    <x v="260"/>
    <s v="CO27282@mi.com"/>
    <x v="0"/>
    <s v="OTALVORA ARGUMEDO JORGE IVAN #"/>
    <x v="0"/>
    <d v="2025-06-16T19:01:04"/>
    <n v="1"/>
    <x v="171"/>
    <x v="167"/>
    <n v="532"/>
    <n v="180"/>
    <x v="5"/>
    <x v="111"/>
    <x v="114"/>
    <x v="116"/>
    <n v="1"/>
    <n v="1"/>
    <s v=""/>
    <s v=""/>
    <x v="1"/>
    <x v="0"/>
    <x v="1"/>
    <x v="1"/>
  </r>
  <r>
    <x v="261"/>
    <x v="259"/>
    <x v="261"/>
    <s v="CO27285@mi.com"/>
    <x v="0"/>
    <s v="CAMARGO TORRES AUDREA PATRICIA #"/>
    <x v="0"/>
    <d v="2025-06-16T19:00:30"/>
    <n v="1"/>
    <x v="172"/>
    <x v="168"/>
    <n v="481"/>
    <s v="0"/>
    <x v="0"/>
    <x v="43"/>
    <x v="115"/>
    <x v="117"/>
    <n v="1"/>
    <n v="1"/>
    <s v=""/>
    <s v=""/>
    <x v="1"/>
    <x v="0"/>
    <x v="1"/>
    <x v="1"/>
  </r>
  <r>
    <x v="262"/>
    <x v="260"/>
    <x v="262"/>
    <s v="CO27277@mi.com"/>
    <x v="0"/>
    <s v="CHAVEZ CAMPO JUAN SEBASTIAN #"/>
    <x v="0"/>
    <d v="2025-06-16T16:00:39"/>
    <n v="1"/>
    <x v="173"/>
    <x v="169"/>
    <n v="633"/>
    <s v="0"/>
    <x v="0"/>
    <x v="112"/>
    <x v="116"/>
    <x v="118"/>
    <n v="1"/>
    <n v="1"/>
    <s v=""/>
    <s v=""/>
    <x v="1"/>
    <x v="0"/>
    <x v="1"/>
    <x v="4"/>
  </r>
  <r>
    <x v="263"/>
    <x v="261"/>
    <x v="263"/>
    <s v="CO27273@mi.com"/>
    <x v="0"/>
    <s v="ZAMORA PELÁEZ JESSICA #"/>
    <x v="2"/>
    <d v="2025-06-16T13:00:47"/>
    <n v="1"/>
    <x v="1"/>
    <x v="1"/>
    <s v="0"/>
    <n v="540"/>
    <x v="1"/>
    <x v="0"/>
    <x v="7"/>
    <x v="7"/>
    <n v="1"/>
    <n v="1"/>
    <s v=""/>
    <s v=""/>
    <x v="1"/>
    <x v="0"/>
    <x v="1"/>
    <x v="6"/>
  </r>
  <r>
    <x v="264"/>
    <x v="262"/>
    <x v="264"/>
    <s v="CO27260@mi.com"/>
    <x v="0"/>
    <s v="SOTO GARCIA JEAN CARLOS #"/>
    <x v="0"/>
    <d v="2025-06-16T10:38:43"/>
    <n v="1"/>
    <x v="174"/>
    <x v="170"/>
    <n v="506"/>
    <s v="0"/>
    <x v="0"/>
    <x v="9"/>
    <x v="11"/>
    <x v="11"/>
    <n v="1"/>
    <n v="1"/>
    <s v=""/>
    <s v=""/>
    <x v="1"/>
    <x v="0"/>
    <x v="1"/>
    <x v="10"/>
  </r>
  <r>
    <x v="265"/>
    <x v="263"/>
    <x v="265"/>
    <s v="CO27261@mi.com"/>
    <x v="0"/>
    <s v="HENAO RAMIREZ CRISTIAN CAMILO #"/>
    <x v="0"/>
    <d v="2025-06-16T10:38:36"/>
    <n v="1"/>
    <x v="175"/>
    <x v="171"/>
    <n v="580"/>
    <s v="0"/>
    <x v="0"/>
    <x v="50"/>
    <x v="49"/>
    <x v="54"/>
    <n v="1"/>
    <n v="1"/>
    <s v=""/>
    <s v=""/>
    <x v="1"/>
    <x v="0"/>
    <x v="1"/>
    <x v="10"/>
  </r>
  <r>
    <x v="266"/>
    <x v="264"/>
    <x v="266"/>
    <s v="CO27251@mi.com"/>
    <x v="2"/>
    <s v="HERNANDEZ ABRIL NESTOR JAVIER #"/>
    <x v="2"/>
    <d v="2025-06-12T12:00:20"/>
    <n v="1"/>
    <x v="176"/>
    <x v="172"/>
    <n v="508"/>
    <n v="60"/>
    <x v="2"/>
    <x v="31"/>
    <x v="117"/>
    <x v="119"/>
    <n v="1"/>
    <n v="1"/>
    <s v=""/>
    <s v=""/>
    <x v="1"/>
    <x v="0"/>
    <x v="1"/>
    <x v="3"/>
  </r>
  <r>
    <x v="267"/>
    <x v="265"/>
    <x v="267"/>
    <s v="CO27240@mi.com"/>
    <x v="0"/>
    <s v="AVILA MARTINEZ SAMUEL JOSE #"/>
    <x v="2"/>
    <d v="2025-06-10T19:01:13"/>
    <n v="1"/>
    <x v="177"/>
    <x v="173"/>
    <n v="483"/>
    <n v="60"/>
    <x v="2"/>
    <x v="113"/>
    <x v="85"/>
    <x v="86"/>
    <n v="1"/>
    <n v="1"/>
    <s v=""/>
    <s v=""/>
    <x v="1"/>
    <x v="0"/>
    <x v="1"/>
    <x v="12"/>
  </r>
  <r>
    <x v="268"/>
    <x v="266"/>
    <x v="268"/>
    <s v="CO27231@mi.com"/>
    <x v="0"/>
    <s v="MUÑOZ SANDRA ROCIO #"/>
    <x v="0"/>
    <d v="2025-06-09T22:01:19"/>
    <n v="1"/>
    <x v="178"/>
    <x v="174"/>
    <n v="422"/>
    <n v="60"/>
    <x v="2"/>
    <x v="76"/>
    <x v="26"/>
    <x v="26"/>
    <n v="1"/>
    <n v="1"/>
    <s v=""/>
    <s v=""/>
    <x v="1"/>
    <x v="0"/>
    <x v="1"/>
    <x v="4"/>
  </r>
  <r>
    <x v="269"/>
    <x v="267"/>
    <x v="269"/>
    <s v="CO27232@mi.com"/>
    <x v="0"/>
    <s v="ADAMES GUAYARA MARIA MAGDIELY #"/>
    <x v="0"/>
    <d v="2025-06-09T22:00:51"/>
    <n v="1"/>
    <x v="179"/>
    <x v="175"/>
    <n v="455"/>
    <s v="0"/>
    <x v="0"/>
    <x v="114"/>
    <x v="118"/>
    <x v="120"/>
    <n v="1"/>
    <n v="1"/>
    <s v="Sin Justificación"/>
    <s v="Sin Justificación"/>
    <x v="0"/>
    <x v="1"/>
    <x v="0"/>
    <x v="0"/>
  </r>
  <r>
    <x v="270"/>
    <x v="268"/>
    <x v="270"/>
    <s v="CO27218@mi.com"/>
    <x v="0"/>
    <s v="MORENO PARDO JOHANA MILENA #"/>
    <x v="2"/>
    <d v="2025-06-09T13:03:25"/>
    <n v="1"/>
    <x v="180"/>
    <x v="176"/>
    <n v="425"/>
    <s v="0"/>
    <x v="0"/>
    <x v="24"/>
    <x v="25"/>
    <x v="25"/>
    <n v="1"/>
    <n v="1"/>
    <s v="Sin Justificación"/>
    <s v="Sin Justificación"/>
    <x v="0"/>
    <x v="1"/>
    <x v="0"/>
    <x v="6"/>
  </r>
  <r>
    <x v="271"/>
    <x v="269"/>
    <x v="271"/>
    <s v="CO27220@mi.com"/>
    <x v="3"/>
    <s v="UMBARILA VELOZA CRISTIAN LEONARDO #"/>
    <x v="4"/>
    <d v="2025-06-09T13:00:4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8"/>
  </r>
  <r>
    <x v="272"/>
    <x v="270"/>
    <x v="272"/>
    <s v="CO27221@mi.com"/>
    <x v="3"/>
    <s v="UMBARILA VELOZA CRISTIAN LEONARDO #"/>
    <x v="4"/>
    <d v="2025-06-09T13:00:28"/>
    <n v="1"/>
    <x v="181"/>
    <x v="177"/>
    <n v="513"/>
    <s v="0"/>
    <x v="0"/>
    <x v="97"/>
    <x v="119"/>
    <x v="121"/>
    <n v="1"/>
    <n v="1"/>
    <s v=""/>
    <s v=""/>
    <x v="1"/>
    <x v="0"/>
    <x v="1"/>
    <x v="18"/>
  </r>
  <r>
    <x v="273"/>
    <x v="271"/>
    <x v="273"/>
    <s v="CO27211@mi.com"/>
    <x v="0"/>
    <s v="LUGO BOCHAGA LUISANA VERONICA #"/>
    <x v="2"/>
    <d v="2025-06-09T11:00:44"/>
    <n v="1"/>
    <x v="182"/>
    <x v="178"/>
    <n v="495"/>
    <n v="480"/>
    <x v="6"/>
    <x v="107"/>
    <x v="120"/>
    <x v="122"/>
    <n v="1"/>
    <n v="1"/>
    <s v=""/>
    <s v=""/>
    <x v="2"/>
    <x v="0"/>
    <x v="1"/>
    <x v="12"/>
  </r>
  <r>
    <x v="274"/>
    <x v="272"/>
    <x v="274"/>
    <s v="CO27180@mi.com"/>
    <x v="2"/>
    <s v="HERNANDEZ ABRIL NESTOR JAVIER #"/>
    <x v="2"/>
    <d v="2025-06-04T14:00:21"/>
    <n v="1"/>
    <x v="183"/>
    <x v="179"/>
    <n v="557"/>
    <s v="0"/>
    <x v="0"/>
    <x v="115"/>
    <x v="121"/>
    <x v="123"/>
    <n v="1"/>
    <n v="1"/>
    <s v=""/>
    <s v=""/>
    <x v="1"/>
    <x v="0"/>
    <x v="1"/>
    <x v="3"/>
  </r>
  <r>
    <x v="275"/>
    <x v="273"/>
    <x v="275"/>
    <s v="CO27164@mi.com"/>
    <x v="2"/>
    <s v="ACEVEDO CRUZ ANDRES FELIPE #"/>
    <x v="1"/>
    <d v="2025-06-03T16:00:39"/>
    <n v="1"/>
    <x v="184"/>
    <x v="180"/>
    <n v="477"/>
    <s v="0"/>
    <x v="0"/>
    <x v="20"/>
    <x v="95"/>
    <x v="96"/>
    <n v="1"/>
    <n v="1"/>
    <s v=""/>
    <s v=""/>
    <x v="1"/>
    <x v="0"/>
    <x v="1"/>
    <x v="7"/>
  </r>
  <r>
    <x v="276"/>
    <x v="274"/>
    <x v="276"/>
    <s v="CO27160@mi.com"/>
    <x v="3"/>
    <s v="NAVAS CASAS JULIO JULIO #"/>
    <x v="1"/>
    <d v="2025-06-03T12:00:41"/>
    <n v="1"/>
    <x v="185"/>
    <x v="181"/>
    <n v="231"/>
    <n v="180"/>
    <x v="5"/>
    <x v="116"/>
    <x v="122"/>
    <x v="124"/>
    <n v="1"/>
    <n v="1"/>
    <s v="Sin Justificación"/>
    <s v="Sin Justificación"/>
    <x v="0"/>
    <x v="1"/>
    <x v="0"/>
    <x v="16"/>
  </r>
  <r>
    <x v="277"/>
    <x v="275"/>
    <x v="277"/>
    <s v="CO27147@mi.com"/>
    <x v="0"/>
    <s v="CASTIBLANCO CORAL JEFFERSON AMAURY #"/>
    <x v="2"/>
    <d v="2025-05-31T18:00:3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8"/>
  </r>
  <r>
    <x v="278"/>
    <x v="276"/>
    <x v="278"/>
    <s v="CO27145@mi.com"/>
    <x v="0"/>
    <s v="MONTIEL ARTEAGA ANDRES FELIPE #"/>
    <x v="0"/>
    <d v="2025-05-30T19:58:13"/>
    <n v="1"/>
    <x v="186"/>
    <x v="182"/>
    <n v="605"/>
    <s v="0"/>
    <x v="0"/>
    <x v="117"/>
    <x v="123"/>
    <x v="125"/>
    <n v="1"/>
    <n v="1"/>
    <s v=""/>
    <s v=""/>
    <x v="1"/>
    <x v="0"/>
    <x v="1"/>
    <x v="1"/>
  </r>
  <r>
    <x v="279"/>
    <x v="277"/>
    <x v="279"/>
    <s v="CO27127@mi.com"/>
    <x v="0"/>
    <s v="CAICEDO MILTON ARNOL #"/>
    <x v="1"/>
    <d v="2025-05-30T11:00:2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3"/>
  </r>
  <r>
    <x v="280"/>
    <x v="278"/>
    <x v="280"/>
    <s v="CO27094@mi.com"/>
    <x v="1"/>
    <s v="ORTIZ SANCHEZ LAURA TATIANA #"/>
    <x v="0"/>
    <d v="2025-05-29T10:04:10"/>
    <n v="1"/>
    <x v="187"/>
    <x v="183"/>
    <n v="566"/>
    <s v="0"/>
    <x v="0"/>
    <x v="47"/>
    <x v="51"/>
    <x v="51"/>
    <n v="1"/>
    <n v="1"/>
    <s v=""/>
    <s v=""/>
    <x v="1"/>
    <x v="0"/>
    <x v="1"/>
    <x v="5"/>
  </r>
  <r>
    <x v="281"/>
    <x v="279"/>
    <x v="281"/>
    <s v="CO27098@mi.com"/>
    <x v="0"/>
    <s v="ZAMORA PELÁEZ JESSICA #"/>
    <x v="2"/>
    <d v="2025-05-29T10:02:5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282"/>
    <x v="280"/>
    <x v="282"/>
    <s v="CO27076@mi.com"/>
    <x v="0"/>
    <s v="MOSQUERA NICOLAS #"/>
    <x v="0"/>
    <d v="2025-05-23T16:01:00"/>
    <n v="1"/>
    <x v="188"/>
    <x v="184"/>
    <n v="405"/>
    <n v="180"/>
    <x v="5"/>
    <x v="118"/>
    <x v="124"/>
    <x v="126"/>
    <n v="1"/>
    <n v="1"/>
    <s v=""/>
    <s v=""/>
    <x v="1"/>
    <x v="0"/>
    <x v="1"/>
    <x v="10"/>
  </r>
  <r>
    <x v="283"/>
    <x v="281"/>
    <x v="283"/>
    <s v="CO27077@mi.com"/>
    <x v="0"/>
    <s v="HENAO RAMIREZ CRISTIAN CAMILO #"/>
    <x v="0"/>
    <d v="2025-05-23T16:00:4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284"/>
    <x v="282"/>
    <x v="284"/>
    <s v="CO27078@mi.com"/>
    <x v="3"/>
    <s v="SANCHEZ RODRIGUEZ LILIANA #"/>
    <x v="1"/>
    <d v="2025-05-23T16:00:26"/>
    <n v="1"/>
    <x v="189"/>
    <x v="185"/>
    <n v="558"/>
    <s v="0"/>
    <x v="0"/>
    <x v="70"/>
    <x v="71"/>
    <x v="72"/>
    <n v="1"/>
    <n v="1"/>
    <s v=""/>
    <s v=""/>
    <x v="1"/>
    <x v="0"/>
    <x v="1"/>
    <x v="2"/>
  </r>
  <r>
    <x v="285"/>
    <x v="283"/>
    <x v="285"/>
    <s v="CO27042@mi.com"/>
    <x v="2"/>
    <s v="HERNANDEZ ABRIL NESTOR JAVIER #"/>
    <x v="2"/>
    <d v="2025-05-21T12:28:26"/>
    <n v="1"/>
    <x v="12"/>
    <x v="12"/>
    <s v="0"/>
    <n v="480"/>
    <x v="6"/>
    <x v="0"/>
    <x v="74"/>
    <x v="75"/>
    <n v="1"/>
    <n v="1"/>
    <s v=""/>
    <s v=""/>
    <x v="1"/>
    <x v="0"/>
    <x v="1"/>
    <x v="3"/>
  </r>
  <r>
    <x v="286"/>
    <x v="284"/>
    <x v="286"/>
    <s v="CO27040@mi.com"/>
    <x v="0"/>
    <s v="BARCO SANJUAN ROSANA #"/>
    <x v="2"/>
    <d v="2025-05-20T18:00:23"/>
    <n v="1"/>
    <x v="190"/>
    <x v="186"/>
    <s v="0"/>
    <n v="540"/>
    <x v="1"/>
    <x v="0"/>
    <x v="7"/>
    <x v="7"/>
    <n v="1"/>
    <n v="1"/>
    <s v=""/>
    <s v=""/>
    <x v="1"/>
    <x v="0"/>
    <x v="1"/>
    <x v="8"/>
  </r>
  <r>
    <x v="287"/>
    <x v="285"/>
    <x v="287"/>
    <s v="CO27038@mi.com"/>
    <x v="0"/>
    <s v="MONTIEL ARTEAGA ANDRES FELIPE #"/>
    <x v="0"/>
    <d v="2025-05-20T11:00:35"/>
    <n v="1"/>
    <x v="191"/>
    <x v="187"/>
    <n v="436"/>
    <s v="0"/>
    <x v="0"/>
    <x v="119"/>
    <x v="125"/>
    <x v="127"/>
    <n v="1"/>
    <n v="1"/>
    <s v="Sin Justificación"/>
    <s v="Sin Justificación"/>
    <x v="0"/>
    <x v="1"/>
    <x v="0"/>
    <x v="1"/>
  </r>
  <r>
    <x v="288"/>
    <x v="286"/>
    <x v="288"/>
    <s v="CO26962@mi.com"/>
    <x v="0"/>
    <s v="MARQUEZ HINCAPIE GEINER ANTONIO #"/>
    <x v="2"/>
    <d v="2025-05-16T11:00:33"/>
    <n v="1"/>
    <x v="192"/>
    <x v="188"/>
    <n v="424"/>
    <n v="60"/>
    <x v="2"/>
    <x v="60"/>
    <x v="55"/>
    <x v="56"/>
    <n v="1"/>
    <n v="1"/>
    <s v=""/>
    <s v=""/>
    <x v="1"/>
    <x v="0"/>
    <x v="1"/>
    <x v="8"/>
  </r>
  <r>
    <x v="289"/>
    <x v="287"/>
    <x v="289"/>
    <s v="CO26954@mi.com"/>
    <x v="0"/>
    <s v="HERNANDEZ ABRIL NESTOR JAVIER #"/>
    <x v="2"/>
    <d v="2025-05-15T15:02:00"/>
    <n v="1"/>
    <x v="193"/>
    <x v="189"/>
    <n v="485"/>
    <n v="60"/>
    <x v="2"/>
    <x v="36"/>
    <x v="38"/>
    <x v="38"/>
    <n v="1"/>
    <n v="1"/>
    <s v=""/>
    <s v=""/>
    <x v="1"/>
    <x v="0"/>
    <x v="1"/>
    <x v="3"/>
  </r>
  <r>
    <x v="290"/>
    <x v="288"/>
    <x v="290"/>
    <s v="CO26956@mi.com"/>
    <x v="0"/>
    <s v="MORILLO HEREO ALEJANDRO ALFONSO #"/>
    <x v="2"/>
    <d v="2025-05-15T15:01:30"/>
    <n v="1"/>
    <x v="1"/>
    <x v="1"/>
    <s v="0"/>
    <n v="540"/>
    <x v="1"/>
    <x v="0"/>
    <x v="7"/>
    <x v="7"/>
    <n v="1"/>
    <n v="1"/>
    <s v=""/>
    <s v=""/>
    <x v="1"/>
    <x v="0"/>
    <x v="1"/>
    <x v="14"/>
  </r>
  <r>
    <x v="291"/>
    <x v="289"/>
    <x v="291"/>
    <s v="CO26958@mi.com"/>
    <x v="0"/>
    <s v="OLARTE MINORTA NELSON GERARDO #"/>
    <x v="1"/>
    <d v="2025-05-15T15:01:1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7"/>
  </r>
  <r>
    <x v="292"/>
    <x v="290"/>
    <x v="292"/>
    <s v="CO26959@mi.com"/>
    <x v="0"/>
    <s v="HERRERA CARRILLO DIEGO ALEXANDER #"/>
    <x v="1"/>
    <d v="2025-05-15T15:00:52"/>
    <n v="1"/>
    <x v="194"/>
    <x v="190"/>
    <n v="475"/>
    <s v="0"/>
    <x v="0"/>
    <x v="102"/>
    <x v="126"/>
    <x v="128"/>
    <n v="1"/>
    <n v="1"/>
    <s v=""/>
    <s v=""/>
    <x v="1"/>
    <x v="0"/>
    <x v="1"/>
    <x v="7"/>
  </r>
  <r>
    <x v="293"/>
    <x v="291"/>
    <x v="293"/>
    <s v="CO26957@mi.com"/>
    <x v="0"/>
    <s v="MORILLO HEREO ALEJANDRO ALFONSO #"/>
    <x v="2"/>
    <d v="2025-05-15T14:30:3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294"/>
    <x v="292"/>
    <x v="294"/>
    <s v="CO26937@mi.com"/>
    <x v="0"/>
    <s v="CAICEDO MILTON ARNOL #"/>
    <x v="1"/>
    <d v="2025-05-14T11:02:14"/>
    <n v="1"/>
    <x v="195"/>
    <x v="191"/>
    <n v="532"/>
    <n v="30"/>
    <x v="8"/>
    <x v="111"/>
    <x v="127"/>
    <x v="129"/>
    <n v="1"/>
    <n v="1"/>
    <s v=""/>
    <s v=""/>
    <x v="1"/>
    <x v="0"/>
    <x v="1"/>
    <x v="13"/>
  </r>
  <r>
    <x v="295"/>
    <x v="293"/>
    <x v="295"/>
    <s v="CO26942@mi.com"/>
    <x v="0"/>
    <s v="MORENO PARDO JOHANA MILENA #"/>
    <x v="2"/>
    <d v="2025-05-14T11:00:55"/>
    <n v="1"/>
    <x v="196"/>
    <x v="192"/>
    <n v="644"/>
    <s v="0"/>
    <x v="0"/>
    <x v="61"/>
    <x v="65"/>
    <x v="66"/>
    <n v="1"/>
    <n v="1"/>
    <s v=""/>
    <s v=""/>
    <x v="1"/>
    <x v="0"/>
    <x v="1"/>
    <x v="6"/>
  </r>
  <r>
    <x v="296"/>
    <x v="294"/>
    <x v="296"/>
    <s v="CO26931@mi.com"/>
    <x v="0"/>
    <s v="HERRERA OLIVERA NATALIA #"/>
    <x v="0"/>
    <d v="2025-05-14T10:01:16"/>
    <n v="1"/>
    <x v="197"/>
    <x v="161"/>
    <n v="383"/>
    <s v="0"/>
    <x v="0"/>
    <x v="35"/>
    <x v="128"/>
    <x v="130"/>
    <n v="1"/>
    <n v="1"/>
    <s v="Sin Justificación"/>
    <s v="Sin Justificación"/>
    <x v="0"/>
    <x v="1"/>
    <x v="0"/>
    <x v="0"/>
  </r>
  <r>
    <x v="297"/>
    <x v="295"/>
    <x v="297"/>
    <s v="CO26930@mi.com"/>
    <x v="0"/>
    <s v="AVENDAÑO ANDRES FABIAN #"/>
    <x v="1"/>
    <d v="2025-05-13T22:00:31"/>
    <n v="1"/>
    <x v="198"/>
    <x v="193"/>
    <n v="560"/>
    <s v="0"/>
    <x v="0"/>
    <x v="120"/>
    <x v="88"/>
    <x v="131"/>
    <n v="1"/>
    <n v="1"/>
    <s v=""/>
    <s v=""/>
    <x v="1"/>
    <x v="0"/>
    <x v="1"/>
    <x v="13"/>
  </r>
  <r>
    <x v="298"/>
    <x v="296"/>
    <x v="298"/>
    <s v="CO26921@mi.com"/>
    <x v="0"/>
    <s v="DELGADO ALVAREZ VICTOR HUGO #"/>
    <x v="0"/>
    <d v="2025-05-13T13:01:11"/>
    <n v="1"/>
    <x v="199"/>
    <x v="194"/>
    <n v="490"/>
    <s v="0"/>
    <x v="0"/>
    <x v="67"/>
    <x v="101"/>
    <x v="102"/>
    <n v="1"/>
    <n v="1"/>
    <s v=""/>
    <s v=""/>
    <x v="1"/>
    <x v="0"/>
    <x v="1"/>
    <x v="0"/>
  </r>
  <r>
    <x v="299"/>
    <x v="297"/>
    <x v="299"/>
    <s v="CO26922@mi.com"/>
    <x v="0"/>
    <s v="ESCOBAR GIL JUAN CAMILO #"/>
    <x v="0"/>
    <d v="2025-05-13T13:00:58"/>
    <n v="1"/>
    <x v="1"/>
    <x v="1"/>
    <s v="0"/>
    <n v="540"/>
    <x v="1"/>
    <x v="0"/>
    <x v="7"/>
    <x v="7"/>
    <n v="1"/>
    <n v="1"/>
    <s v=""/>
    <s v=""/>
    <x v="1"/>
    <x v="0"/>
    <x v="1"/>
    <x v="10"/>
  </r>
  <r>
    <x v="300"/>
    <x v="298"/>
    <x v="300"/>
    <s v="CO26924@mi.com"/>
    <x v="2"/>
    <s v="ADAMES GUAYARA MARIA MAGDIELY #"/>
    <x v="0"/>
    <d v="2025-05-13T13:00:2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301"/>
    <x v="299"/>
    <x v="301"/>
    <s v="CO26905@mi.com"/>
    <x v="2"/>
    <s v="VELASQUEZ TOLOZA JUAN OSWALDO #"/>
    <x v="1"/>
    <d v="2025-05-12T20:01:19"/>
    <n v="1"/>
    <x v="200"/>
    <x v="195"/>
    <n v="551"/>
    <s v="0"/>
    <x v="0"/>
    <x v="63"/>
    <x v="20"/>
    <x v="20"/>
    <n v="1"/>
    <n v="1"/>
    <s v=""/>
    <s v=""/>
    <x v="1"/>
    <x v="0"/>
    <x v="1"/>
    <x v="2"/>
  </r>
  <r>
    <x v="302"/>
    <x v="300"/>
    <x v="302"/>
    <s v="CO26907@mi.com"/>
    <x v="2"/>
    <s v="VELASQUEZ TOLOZA JUAN OSWALDO #"/>
    <x v="1"/>
    <d v="2025-05-12T20:00:45"/>
    <n v="1"/>
    <x v="201"/>
    <x v="196"/>
    <n v="550"/>
    <s v="0"/>
    <x v="0"/>
    <x v="26"/>
    <x v="28"/>
    <x v="28"/>
    <n v="1"/>
    <n v="1"/>
    <s v=""/>
    <s v=""/>
    <x v="1"/>
    <x v="0"/>
    <x v="1"/>
    <x v="2"/>
  </r>
  <r>
    <x v="303"/>
    <x v="301"/>
    <x v="303"/>
    <s v="CO26908@mi.com"/>
    <x v="2"/>
    <s v="PRIETO ORTIZ EDWIN DIOSET #"/>
    <x v="1"/>
    <d v="2025-05-12T20:00:24"/>
    <n v="1"/>
    <x v="202"/>
    <x v="197"/>
    <n v="600"/>
    <s v="0"/>
    <x v="0"/>
    <x v="121"/>
    <x v="129"/>
    <x v="132"/>
    <n v="1"/>
    <n v="1"/>
    <s v=""/>
    <s v=""/>
    <x v="1"/>
    <x v="0"/>
    <x v="1"/>
    <x v="2"/>
  </r>
  <r>
    <x v="304"/>
    <x v="302"/>
    <x v="304"/>
    <s v="CO26904@mi.com"/>
    <x v="0"/>
    <s v="DELGADO ALVAREZ VICTOR HUGO #"/>
    <x v="0"/>
    <d v="2025-05-12T15:00:23"/>
    <n v="1"/>
    <x v="203"/>
    <x v="198"/>
    <n v="516"/>
    <s v="0"/>
    <x v="0"/>
    <x v="86"/>
    <x v="89"/>
    <x v="90"/>
    <n v="1"/>
    <n v="1"/>
    <s v=""/>
    <s v=""/>
    <x v="1"/>
    <x v="0"/>
    <x v="1"/>
    <x v="0"/>
  </r>
  <r>
    <x v="305"/>
    <x v="303"/>
    <x v="305"/>
    <s v="CO26892@mi.com"/>
    <x v="0"/>
    <s v="HERNANDEZ ABRIL NESTOR JAVIER #"/>
    <x v="2"/>
    <d v="2025-05-12T11:00:29"/>
    <n v="1"/>
    <x v="204"/>
    <x v="199"/>
    <n v="479"/>
    <n v="60"/>
    <x v="2"/>
    <x v="98"/>
    <x v="130"/>
    <x v="133"/>
    <n v="1"/>
    <n v="1"/>
    <s v=""/>
    <s v=""/>
    <x v="1"/>
    <x v="0"/>
    <x v="1"/>
    <x v="3"/>
  </r>
  <r>
    <x v="306"/>
    <x v="304"/>
    <x v="306"/>
    <s v="CO26884@mi.com"/>
    <x v="2"/>
    <s v="ROJAS RAMIREZ JULIAN ESTEBAN #"/>
    <x v="0"/>
    <d v="2025-05-09T13:01:44"/>
    <n v="1"/>
    <x v="205"/>
    <x v="200"/>
    <n v="516"/>
    <s v="0"/>
    <x v="0"/>
    <x v="86"/>
    <x v="89"/>
    <x v="90"/>
    <n v="1"/>
    <n v="1"/>
    <s v=""/>
    <s v=""/>
    <x v="1"/>
    <x v="0"/>
    <x v="1"/>
    <x v="4"/>
  </r>
  <r>
    <x v="307"/>
    <x v="305"/>
    <x v="307"/>
    <s v="CO26885@mi.com"/>
    <x v="2"/>
    <s v="ROJAS RAMIREZ JULIAN ESTEBAN #"/>
    <x v="0"/>
    <d v="2025-05-09T13:01:20"/>
    <n v="1"/>
    <x v="206"/>
    <x v="201"/>
    <n v="544"/>
    <s v="0"/>
    <x v="0"/>
    <x v="122"/>
    <x v="131"/>
    <x v="134"/>
    <n v="1"/>
    <n v="1"/>
    <s v=""/>
    <s v=""/>
    <x v="1"/>
    <x v="0"/>
    <x v="1"/>
    <x v="4"/>
  </r>
  <r>
    <x v="308"/>
    <x v="306"/>
    <x v="308"/>
    <s v="CO26883@mi.com"/>
    <x v="0"/>
    <s v="PAEZ RUIZ DIANA CAROLINA #"/>
    <x v="0"/>
    <d v="2025-05-09T12:44:17"/>
    <n v="1"/>
    <x v="207"/>
    <x v="202"/>
    <n v="434"/>
    <s v="0"/>
    <x v="0"/>
    <x v="123"/>
    <x v="132"/>
    <x v="135"/>
    <n v="1"/>
    <n v="1"/>
    <s v="Sin Justificación"/>
    <s v="Sin Justificación"/>
    <x v="0"/>
    <x v="1"/>
    <x v="0"/>
    <x v="9"/>
  </r>
  <r>
    <x v="309"/>
    <x v="307"/>
    <x v="309"/>
    <s v="CO26878@mi.com"/>
    <x v="0"/>
    <s v="ROJAS RAMIREZ JULIAN ESTEBAN #"/>
    <x v="0"/>
    <d v="2025-05-09T12:44:11"/>
    <n v="1"/>
    <x v="208"/>
    <x v="203"/>
    <n v="477"/>
    <s v="0"/>
    <x v="0"/>
    <x v="20"/>
    <x v="95"/>
    <x v="96"/>
    <n v="1"/>
    <n v="1"/>
    <s v=""/>
    <s v=""/>
    <x v="1"/>
    <x v="0"/>
    <x v="1"/>
    <x v="4"/>
  </r>
  <r>
    <x v="310"/>
    <x v="308"/>
    <x v="310"/>
    <s v="CO26888@mi.com"/>
    <x v="0"/>
    <s v="HERRERA FARIETA DIEGO ALEJANDRO #"/>
    <x v="0"/>
    <d v="2025-05-09T12:21:26"/>
    <n v="1"/>
    <x v="1"/>
    <x v="1"/>
    <s v="0"/>
    <n v="480"/>
    <x v="6"/>
    <x v="0"/>
    <x v="74"/>
    <x v="75"/>
    <n v="1"/>
    <n v="1"/>
    <s v=""/>
    <s v=""/>
    <x v="1"/>
    <x v="0"/>
    <x v="1"/>
    <x v="9"/>
  </r>
  <r>
    <x v="311"/>
    <x v="309"/>
    <x v="311"/>
    <s v="CO26869@mi.com"/>
    <x v="0"/>
    <s v="MEJIA RAMIREZ MERLY YURLEY #"/>
    <x v="2"/>
    <d v="2025-05-08T16:01:10"/>
    <n v="1"/>
    <x v="12"/>
    <x v="12"/>
    <s v="0"/>
    <n v="540"/>
    <x v="1"/>
    <x v="0"/>
    <x v="7"/>
    <x v="7"/>
    <n v="1"/>
    <n v="1"/>
    <s v=""/>
    <s v=""/>
    <x v="1"/>
    <x v="0"/>
    <x v="1"/>
    <x v="11"/>
  </r>
  <r>
    <x v="312"/>
    <x v="310"/>
    <x v="312"/>
    <s v="CO26872@mi.com"/>
    <x v="0"/>
    <s v="HERNANDEZ ABRIL NESTOR JAVIER #"/>
    <x v="2"/>
    <d v="2025-05-08T16:00:44"/>
    <n v="1"/>
    <x v="209"/>
    <x v="204"/>
    <n v="490"/>
    <n v="60"/>
    <x v="2"/>
    <x v="67"/>
    <x v="28"/>
    <x v="28"/>
    <n v="1"/>
    <n v="1"/>
    <s v=""/>
    <s v=""/>
    <x v="1"/>
    <x v="0"/>
    <x v="1"/>
    <x v="3"/>
  </r>
  <r>
    <x v="313"/>
    <x v="311"/>
    <x v="313"/>
    <s v="CO26870@mi.com"/>
    <x v="0"/>
    <s v="MARTINEZ FLOREZ MIGUEL ANDRES #"/>
    <x v="2"/>
    <d v="2025-05-08T15:47:3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314"/>
    <x v="312"/>
    <x v="314"/>
    <s v="CO26859@mi.com"/>
    <x v="0"/>
    <s v="CAMARGO TORRES AUDREA PATRICIA #"/>
    <x v="0"/>
    <d v="2025-05-07T13:00:28"/>
    <n v="1"/>
    <x v="210"/>
    <x v="205"/>
    <n v="611"/>
    <s v="0"/>
    <x v="0"/>
    <x v="124"/>
    <x v="133"/>
    <x v="136"/>
    <n v="1"/>
    <n v="1"/>
    <s v=""/>
    <s v=""/>
    <x v="1"/>
    <x v="0"/>
    <x v="1"/>
    <x v="1"/>
  </r>
  <r>
    <x v="315"/>
    <x v="313"/>
    <x v="315"/>
    <s v="CO26842@mi.com"/>
    <x v="0"/>
    <s v="HERRERA CARRILLO DIEGO ALEXANDER #"/>
    <x v="1"/>
    <d v="2025-05-06T18:02:00"/>
    <n v="1"/>
    <x v="211"/>
    <x v="206"/>
    <n v="423"/>
    <s v="0"/>
    <x v="0"/>
    <x v="125"/>
    <x v="134"/>
    <x v="137"/>
    <n v="1"/>
    <n v="1"/>
    <s v="Sin Justificación"/>
    <s v="Sin Justificación"/>
    <x v="0"/>
    <x v="1"/>
    <x v="0"/>
    <x v="7"/>
  </r>
  <r>
    <x v="316"/>
    <x v="314"/>
    <x v="316"/>
    <s v="CO26843@mi.com"/>
    <x v="0"/>
    <s v="HERRERA CARRILLO DIEGO ALEXANDER #"/>
    <x v="1"/>
    <d v="2025-05-06T18:01:02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317"/>
    <x v="315"/>
    <x v="317"/>
    <s v="CO26840@mi.com"/>
    <x v="0"/>
    <s v="LEITON CASTELAR ORLANDO ENRIQUE #"/>
    <x v="1"/>
    <d v="2025-05-06T17:00:22"/>
    <n v="1"/>
    <x v="212"/>
    <x v="207"/>
    <n v="443"/>
    <n v="180"/>
    <x v="5"/>
    <x v="126"/>
    <x v="135"/>
    <x v="138"/>
    <n v="1"/>
    <n v="1"/>
    <s v=""/>
    <s v=""/>
    <x v="1"/>
    <x v="0"/>
    <x v="1"/>
    <x v="16"/>
  </r>
  <r>
    <x v="318"/>
    <x v="316"/>
    <x v="318"/>
    <s v="CO26836@mi.com"/>
    <x v="0"/>
    <s v="BARCO SANJUAN ROSANA #"/>
    <x v="2"/>
    <d v="2025-05-06T11:48:10"/>
    <n v="1"/>
    <x v="213"/>
    <x v="208"/>
    <n v="437"/>
    <n v="60"/>
    <x v="2"/>
    <x v="104"/>
    <x v="43"/>
    <x v="43"/>
    <n v="1"/>
    <n v="1"/>
    <s v=""/>
    <s v=""/>
    <x v="1"/>
    <x v="0"/>
    <x v="1"/>
    <x v="8"/>
  </r>
  <r>
    <x v="319"/>
    <x v="317"/>
    <x v="319"/>
    <s v="CO26827@mi.com"/>
    <x v="0"/>
    <s v="MORENO PARDO JOHANA MILENA #"/>
    <x v="2"/>
    <d v="2025-05-05T15:22:30"/>
    <n v="1"/>
    <x v="214"/>
    <x v="209"/>
    <n v="484"/>
    <n v="540"/>
    <x v="1"/>
    <x v="51"/>
    <x v="136"/>
    <x v="139"/>
    <n v="1"/>
    <n v="1"/>
    <s v=""/>
    <s v=""/>
    <x v="2"/>
    <x v="0"/>
    <x v="1"/>
    <x v="6"/>
  </r>
  <r>
    <x v="320"/>
    <x v="318"/>
    <x v="320"/>
    <s v="CO26792@mi.com"/>
    <x v="0"/>
    <s v="LEITON CASTELAR ORLANDO ENRIQUE #"/>
    <x v="1"/>
    <d v="2025-04-30T19:02:06"/>
    <n v="1"/>
    <x v="215"/>
    <x v="210"/>
    <n v="481"/>
    <n v="120"/>
    <x v="4"/>
    <x v="43"/>
    <x v="137"/>
    <x v="140"/>
    <n v="1"/>
    <n v="1"/>
    <s v=""/>
    <s v=""/>
    <x v="1"/>
    <x v="0"/>
    <x v="1"/>
    <x v="16"/>
  </r>
  <r>
    <x v="321"/>
    <x v="319"/>
    <x v="321"/>
    <s v="CO26793@mi.com"/>
    <x v="0"/>
    <s v="LEITON CASTELAR ORLANDO ENRIQUE #"/>
    <x v="1"/>
    <d v="2025-04-30T19:01:40"/>
    <n v="1"/>
    <x v="216"/>
    <x v="211"/>
    <n v="508"/>
    <n v="60"/>
    <x v="2"/>
    <x v="31"/>
    <x v="117"/>
    <x v="119"/>
    <n v="1"/>
    <n v="1"/>
    <s v=""/>
    <s v=""/>
    <x v="1"/>
    <x v="0"/>
    <x v="1"/>
    <x v="16"/>
  </r>
  <r>
    <x v="322"/>
    <x v="320"/>
    <x v="322"/>
    <s v="CO26796@mi.com"/>
    <x v="0"/>
    <s v="LEITON CASTELAR ORLANDO ENRIQUE #"/>
    <x v="1"/>
    <d v="2025-04-30T19:00:55"/>
    <n v="1"/>
    <x v="217"/>
    <x v="212"/>
    <n v="501"/>
    <n v="60"/>
    <x v="2"/>
    <x v="55"/>
    <x v="59"/>
    <x v="60"/>
    <n v="1"/>
    <n v="1"/>
    <s v=""/>
    <s v=""/>
    <x v="1"/>
    <x v="0"/>
    <x v="1"/>
    <x v="16"/>
  </r>
  <r>
    <x v="323"/>
    <x v="321"/>
    <x v="323"/>
    <s v="CO26730@mi.com"/>
    <x v="0"/>
    <s v="AVILA MARTINEZ SAMUEL JOSE #"/>
    <x v="2"/>
    <d v="2025-04-30T17:10:23"/>
    <n v="1"/>
    <x v="218"/>
    <x v="213"/>
    <n v="516"/>
    <n v="60"/>
    <x v="2"/>
    <x v="86"/>
    <x v="22"/>
    <x v="22"/>
    <n v="1"/>
    <n v="1"/>
    <s v=""/>
    <s v=""/>
    <x v="1"/>
    <x v="0"/>
    <x v="1"/>
    <x v="12"/>
  </r>
  <r>
    <x v="324"/>
    <x v="322"/>
    <x v="324"/>
    <s v="CO26731@mi.com"/>
    <x v="0"/>
    <s v="LUGO BOCHAGA LUISANA VERONICA #"/>
    <x v="2"/>
    <d v="2025-04-30T17:10:09"/>
    <n v="1"/>
    <x v="219"/>
    <x v="214"/>
    <n v="540"/>
    <s v="0"/>
    <x v="0"/>
    <x v="14"/>
    <x v="7"/>
    <x v="7"/>
    <n v="1"/>
    <n v="1"/>
    <s v=""/>
    <s v=""/>
    <x v="1"/>
    <x v="0"/>
    <x v="1"/>
    <x v="12"/>
  </r>
  <r>
    <x v="325"/>
    <x v="323"/>
    <x v="325"/>
    <s v="CO26707@mi.com"/>
    <x v="0"/>
    <s v="RUIZ MAYORGA MARIA CHIRLEY #"/>
    <x v="2"/>
    <d v="2025-04-29T19:00:30"/>
    <n v="1"/>
    <x v="220"/>
    <x v="215"/>
    <n v="513"/>
    <s v="0"/>
    <x v="0"/>
    <x v="97"/>
    <x v="119"/>
    <x v="121"/>
    <n v="1"/>
    <n v="1"/>
    <s v=""/>
    <s v=""/>
    <x v="1"/>
    <x v="0"/>
    <x v="1"/>
    <x v="11"/>
  </r>
  <r>
    <x v="326"/>
    <x v="324"/>
    <x v="326"/>
    <s v="CO26675@mi.com"/>
    <x v="0"/>
    <s v="ADAMES GUAYARA MARIA MAGDIELY #"/>
    <x v="0"/>
    <d v="2025-04-29T16:08:12"/>
    <n v="1"/>
    <x v="221"/>
    <x v="216"/>
    <n v="423"/>
    <s v="0"/>
    <x v="0"/>
    <x v="125"/>
    <x v="134"/>
    <x v="137"/>
    <n v="1"/>
    <n v="1"/>
    <s v="Sin Justificación"/>
    <s v="Sin Justificación"/>
    <x v="0"/>
    <x v="1"/>
    <x v="0"/>
    <x v="0"/>
  </r>
  <r>
    <x v="327"/>
    <x v="325"/>
    <x v="327"/>
    <s v="CO26676@mi.com"/>
    <x v="0"/>
    <s v="ADAMES GUAYARA MARIA MAGDIELY #"/>
    <x v="0"/>
    <d v="2025-04-29T16:07:58"/>
    <n v="1"/>
    <x v="222"/>
    <x v="217"/>
    <n v="559"/>
    <s v="0"/>
    <x v="0"/>
    <x v="64"/>
    <x v="60"/>
    <x v="61"/>
    <n v="1"/>
    <n v="1"/>
    <s v=""/>
    <s v=""/>
    <x v="1"/>
    <x v="0"/>
    <x v="1"/>
    <x v="0"/>
  </r>
  <r>
    <x v="328"/>
    <x v="326"/>
    <x v="328"/>
    <s v="CO26647@mi.com"/>
    <x v="1"/>
    <s v="RAMIREZ BUITRAGO JEFFERSON ALBERTO #"/>
    <x v="1"/>
    <d v="2025-04-28T12:02:35"/>
    <n v="1"/>
    <x v="223"/>
    <x v="218"/>
    <n v="546"/>
    <s v="0"/>
    <x v="0"/>
    <x v="127"/>
    <x v="99"/>
    <x v="100"/>
    <n v="1"/>
    <n v="1"/>
    <s v=""/>
    <s v=""/>
    <x v="1"/>
    <x v="0"/>
    <x v="1"/>
    <x v="7"/>
  </r>
  <r>
    <x v="329"/>
    <x v="327"/>
    <x v="329"/>
    <s v="CO26645@mi.com"/>
    <x v="0"/>
    <s v="CAICEDO MILTON ARNOL #"/>
    <x v="1"/>
    <d v="2025-04-28T11:00:17"/>
    <n v="1"/>
    <x v="224"/>
    <x v="182"/>
    <n v="451"/>
    <s v="0"/>
    <x v="0"/>
    <x v="18"/>
    <x v="19"/>
    <x v="19"/>
    <n v="1"/>
    <n v="1"/>
    <s v="Sin Justificación"/>
    <s v="Sin Justificación"/>
    <x v="0"/>
    <x v="1"/>
    <x v="0"/>
    <x v="13"/>
  </r>
  <r>
    <x v="330"/>
    <x v="328"/>
    <x v="330"/>
    <s v="CO26553@mi.com"/>
    <x v="0"/>
    <s v="BARCO SANJUAN ROSANA #"/>
    <x v="2"/>
    <d v="2025-04-25T13:01:24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331"/>
    <x v="329"/>
    <x v="331"/>
    <s v="CO26521@mi.com"/>
    <x v="0"/>
    <s v="LUGO BOCHAGA LUISANA VERONICA #"/>
    <x v="2"/>
    <d v="2025-04-24T12:00:24"/>
    <n v="1"/>
    <x v="225"/>
    <x v="219"/>
    <n v="508"/>
    <n v="60"/>
    <x v="2"/>
    <x v="31"/>
    <x v="117"/>
    <x v="119"/>
    <n v="1"/>
    <n v="1"/>
    <s v=""/>
    <s v=""/>
    <x v="1"/>
    <x v="0"/>
    <x v="1"/>
    <x v="12"/>
  </r>
  <r>
    <x v="332"/>
    <x v="330"/>
    <x v="332"/>
    <s v="CO26512@mi.com"/>
    <x v="0"/>
    <s v="PAEZ RUIZ DIANA CAROLINA #"/>
    <x v="0"/>
    <d v="2025-04-23T18:00:29"/>
    <n v="1"/>
    <x v="226"/>
    <x v="220"/>
    <n v="307"/>
    <s v="0"/>
    <x v="0"/>
    <x v="128"/>
    <x v="138"/>
    <x v="141"/>
    <n v="1"/>
    <n v="1"/>
    <s v="Sin Justificación"/>
    <s v="Sin Justificación"/>
    <x v="0"/>
    <x v="1"/>
    <x v="0"/>
    <x v="9"/>
  </r>
  <r>
    <x v="333"/>
    <x v="331"/>
    <x v="333"/>
    <s v="CO26486@mi.com"/>
    <x v="0"/>
    <s v="ROJAS RAMIREZ JULIAN ESTEBAN #"/>
    <x v="0"/>
    <d v="2025-04-23T11:00:5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334"/>
    <x v="332"/>
    <x v="334"/>
    <s v="CO26392@mi.com"/>
    <x v="0"/>
    <s v="PRIETO ORTIZ EDWIN DIOSET #"/>
    <x v="1"/>
    <d v="2025-04-21T11:00:54"/>
    <n v="1"/>
    <x v="227"/>
    <x v="221"/>
    <n v="589"/>
    <s v="0"/>
    <x v="0"/>
    <x v="129"/>
    <x v="98"/>
    <x v="99"/>
    <n v="1"/>
    <n v="1"/>
    <s v=""/>
    <s v=""/>
    <x v="1"/>
    <x v="0"/>
    <x v="1"/>
    <x v="2"/>
  </r>
  <r>
    <x v="335"/>
    <x v="333"/>
    <x v="335"/>
    <s v="CO26217@mi.com"/>
    <x v="1"/>
    <s v="AVENDAÑO ANDRES FABIAN #"/>
    <x v="1"/>
    <d v="2025-04-16T13:00:29"/>
    <n v="1"/>
    <x v="228"/>
    <x v="222"/>
    <n v="555"/>
    <s v="0"/>
    <x v="0"/>
    <x v="80"/>
    <x v="83"/>
    <x v="84"/>
    <n v="1"/>
    <n v="1"/>
    <s v=""/>
    <s v=""/>
    <x v="1"/>
    <x v="0"/>
    <x v="1"/>
    <x v="13"/>
  </r>
  <r>
    <x v="336"/>
    <x v="334"/>
    <x v="336"/>
    <s v="CO26027@mi.com"/>
    <x v="0"/>
    <s v="CAICEDO MILTON ARNOL #"/>
    <x v="1"/>
    <d v="2025-04-14T15:02:54"/>
    <n v="1"/>
    <x v="229"/>
    <x v="223"/>
    <n v="550"/>
    <s v="0"/>
    <x v="0"/>
    <x v="26"/>
    <x v="28"/>
    <x v="28"/>
    <n v="1"/>
    <n v="1"/>
    <s v=""/>
    <s v=""/>
    <x v="1"/>
    <x v="0"/>
    <x v="1"/>
    <x v="13"/>
  </r>
  <r>
    <x v="337"/>
    <x v="335"/>
    <x v="337"/>
    <s v="CO26029@mi.com"/>
    <x v="1"/>
    <s v="PORTOCARRERO ROJAS JESUS ARMANDO #"/>
    <x v="0"/>
    <d v="2025-04-14T15:02:27"/>
    <n v="1"/>
    <x v="230"/>
    <x v="224"/>
    <n v="559"/>
    <s v="0"/>
    <x v="0"/>
    <x v="64"/>
    <x v="60"/>
    <x v="61"/>
    <n v="1"/>
    <n v="1"/>
    <s v=""/>
    <s v=""/>
    <x v="1"/>
    <x v="0"/>
    <x v="1"/>
    <x v="5"/>
  </r>
  <r>
    <x v="338"/>
    <x v="336"/>
    <x v="338"/>
    <s v="CO26004@mi.com"/>
    <x v="0"/>
    <s v="HERNANDEZ ABRIL NESTOR JAVIER #"/>
    <x v="2"/>
    <d v="2025-04-11T10:00:51"/>
    <n v="1"/>
    <x v="231"/>
    <x v="225"/>
    <n v="495"/>
    <n v="540"/>
    <x v="1"/>
    <x v="107"/>
    <x v="139"/>
    <x v="142"/>
    <n v="1"/>
    <n v="1"/>
    <s v=""/>
    <s v=""/>
    <x v="2"/>
    <x v="0"/>
    <x v="1"/>
    <x v="3"/>
  </r>
  <r>
    <x v="339"/>
    <x v="337"/>
    <x v="339"/>
    <s v="CO25983@mi.com"/>
    <x v="0"/>
    <s v="ADAMES GUAYARA MARIA MAGDIELY #"/>
    <x v="0"/>
    <d v="2025-04-10T12:00:38"/>
    <n v="1"/>
    <x v="232"/>
    <x v="226"/>
    <n v="488"/>
    <s v="0"/>
    <x v="0"/>
    <x v="44"/>
    <x v="62"/>
    <x v="63"/>
    <n v="1"/>
    <n v="1"/>
    <s v=""/>
    <s v=""/>
    <x v="1"/>
    <x v="0"/>
    <x v="1"/>
    <x v="0"/>
  </r>
  <r>
    <x v="340"/>
    <x v="338"/>
    <x v="340"/>
    <s v="CO25914@mi.com"/>
    <x v="0"/>
    <s v="CHAVEZ CAMPO JUAN SEBASTIAN #"/>
    <x v="0"/>
    <d v="2025-04-09T11:00:22"/>
    <n v="1"/>
    <x v="233"/>
    <x v="227"/>
    <n v="366"/>
    <n v="180"/>
    <x v="5"/>
    <x v="130"/>
    <x v="99"/>
    <x v="100"/>
    <n v="1"/>
    <n v="1"/>
    <s v=""/>
    <s v=""/>
    <x v="1"/>
    <x v="0"/>
    <x v="1"/>
    <x v="4"/>
  </r>
  <r>
    <x v="341"/>
    <x v="339"/>
    <x v="341"/>
    <s v="CO25912@mi.com"/>
    <x v="0"/>
    <s v="ADAMES GUAYARA MARIA MAGDIELY #"/>
    <x v="0"/>
    <d v="2025-04-08T18:00:40"/>
    <n v="1"/>
    <x v="234"/>
    <x v="228"/>
    <n v="455"/>
    <s v="0"/>
    <x v="0"/>
    <x v="114"/>
    <x v="118"/>
    <x v="120"/>
    <n v="1"/>
    <n v="1"/>
    <s v="Sin Justificación"/>
    <s v="Sin Justificación"/>
    <x v="0"/>
    <x v="1"/>
    <x v="0"/>
    <x v="0"/>
  </r>
  <r>
    <x v="342"/>
    <x v="340"/>
    <x v="342"/>
    <s v="CO25902@mi.com"/>
    <x v="0"/>
    <s v="ADAMES GUAYARA MARIA MAGDIELY #"/>
    <x v="0"/>
    <d v="2025-04-07T19:00:51"/>
    <n v="1"/>
    <x v="235"/>
    <x v="229"/>
    <n v="360"/>
    <s v="0"/>
    <x v="0"/>
    <x v="3"/>
    <x v="3"/>
    <x v="3"/>
    <n v="1"/>
    <n v="1"/>
    <s v="Sin Justificación"/>
    <s v="Sin Justificación"/>
    <x v="0"/>
    <x v="1"/>
    <x v="0"/>
    <x v="0"/>
  </r>
  <r>
    <x v="343"/>
    <x v="341"/>
    <x v="343"/>
    <s v="CO25898@mi.com"/>
    <x v="0"/>
    <s v="MORENO PARDO JOHANA MILENA #"/>
    <x v="2"/>
    <d v="2025-04-07T16:01:2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344"/>
    <x v="342"/>
    <x v="344"/>
    <s v="CO25882@mi.com"/>
    <x v="0"/>
    <s v="MORILLO HEREO ALEJANDRO ALFONSO #"/>
    <x v="2"/>
    <d v="2025-04-07T10:00:29"/>
    <n v="1"/>
    <x v="236"/>
    <x v="230"/>
    <n v="488"/>
    <s v="0"/>
    <x v="0"/>
    <x v="44"/>
    <x v="62"/>
    <x v="63"/>
    <n v="1"/>
    <n v="1"/>
    <s v=""/>
    <s v=""/>
    <x v="1"/>
    <x v="0"/>
    <x v="1"/>
    <x v="14"/>
  </r>
  <r>
    <x v="345"/>
    <x v="343"/>
    <x v="345"/>
    <s v="CO25860@mi.com"/>
    <x v="0"/>
    <s v="CHAVEZ CAMPO JUAN SEBASTIAN #"/>
    <x v="0"/>
    <d v="2025-04-03T15:00:58"/>
    <n v="1"/>
    <x v="237"/>
    <x v="231"/>
    <n v="628"/>
    <s v="0"/>
    <x v="0"/>
    <x v="131"/>
    <x v="140"/>
    <x v="143"/>
    <n v="1"/>
    <n v="1"/>
    <s v=""/>
    <s v=""/>
    <x v="1"/>
    <x v="0"/>
    <x v="1"/>
    <x v="4"/>
  </r>
  <r>
    <x v="346"/>
    <x v="344"/>
    <x v="346"/>
    <s v="CO25861@mi.com"/>
    <x v="0"/>
    <s v="ROJAS RAMIREZ JULIAN ESTEBAN #"/>
    <x v="0"/>
    <d v="2025-04-03T15:00:3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347"/>
    <x v="345"/>
    <x v="347"/>
    <s v="CO25784@mi.com"/>
    <x v="0"/>
    <s v="GARZON CARDONA NATALIA #"/>
    <x v="2"/>
    <d v="2025-04-03T11:03:29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3"/>
  </r>
  <r>
    <x v="348"/>
    <x v="346"/>
    <x v="348"/>
    <s v="CO25744@mi.com"/>
    <x v="0"/>
    <s v="MORENO PARDO JOHANA MILENA #"/>
    <x v="2"/>
    <d v="2025-04-02T12:01:0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349"/>
    <x v="347"/>
    <x v="349"/>
    <s v="CO25746@mi.com"/>
    <x v="0"/>
    <s v="MEJIA RAMIREZ MERLY YURLEY #"/>
    <x v="2"/>
    <d v="2025-04-02T12:00:22"/>
    <n v="1"/>
    <x v="238"/>
    <x v="232"/>
    <n v="489"/>
    <n v="60"/>
    <x v="2"/>
    <x v="30"/>
    <x v="94"/>
    <x v="95"/>
    <n v="1"/>
    <n v="1"/>
    <s v=""/>
    <s v=""/>
    <x v="1"/>
    <x v="0"/>
    <x v="1"/>
    <x v="11"/>
  </r>
  <r>
    <x v="350"/>
    <x v="348"/>
    <x v="350"/>
    <s v="CO25593@mi.com"/>
    <x v="0"/>
    <s v="AVILA MARTINEZ SAMUEL JOSE #"/>
    <x v="2"/>
    <d v="2025-04-01T15:00:21"/>
    <n v="1"/>
    <x v="239"/>
    <x v="178"/>
    <n v="483"/>
    <n v="60"/>
    <x v="2"/>
    <x v="113"/>
    <x v="85"/>
    <x v="86"/>
    <n v="1"/>
    <n v="1"/>
    <s v=""/>
    <s v=""/>
    <x v="1"/>
    <x v="0"/>
    <x v="1"/>
    <x v="12"/>
  </r>
  <r>
    <x v="351"/>
    <x v="349"/>
    <x v="351"/>
    <s v="CO25549@mi.com"/>
    <x v="0"/>
    <s v="MORILLO HEREO ALEJANDRO ALFONSO #"/>
    <x v="2"/>
    <d v="2025-03-27T12:01:00"/>
    <n v="1"/>
    <x v="208"/>
    <x v="233"/>
    <n v="484"/>
    <s v="0"/>
    <x v="0"/>
    <x v="51"/>
    <x v="55"/>
    <x v="56"/>
    <n v="1"/>
    <n v="1"/>
    <s v=""/>
    <s v=""/>
    <x v="1"/>
    <x v="0"/>
    <x v="1"/>
    <x v="14"/>
  </r>
  <r>
    <x v="352"/>
    <x v="350"/>
    <x v="352"/>
    <s v="CO25552@mi.com"/>
    <x v="4"/>
    <s v="MICHAEL HUMBERTO SOTELO POLANCO #"/>
    <x v="5"/>
    <d v="2025-03-27T12:00:33"/>
    <n v="1"/>
    <x v="240"/>
    <x v="234"/>
    <n v="364"/>
    <n v="180"/>
    <x v="5"/>
    <x v="132"/>
    <x v="131"/>
    <x v="134"/>
    <n v="1"/>
    <n v="1"/>
    <s v=""/>
    <s v=""/>
    <x v="1"/>
    <x v="0"/>
    <x v="1"/>
    <x v="19"/>
  </r>
  <r>
    <x v="353"/>
    <x v="351"/>
    <x v="353"/>
    <s v="CO25545@mi.com"/>
    <x v="0"/>
    <s v="MEJIA RAMIREZ MERLY YURLEY #"/>
    <x v="2"/>
    <d v="2025-03-26T11:00:23"/>
    <n v="1"/>
    <x v="241"/>
    <x v="235"/>
    <n v="513"/>
    <n v="60"/>
    <x v="2"/>
    <x v="97"/>
    <x v="141"/>
    <x v="144"/>
    <n v="1"/>
    <n v="1"/>
    <s v=""/>
    <s v=""/>
    <x v="1"/>
    <x v="0"/>
    <x v="1"/>
    <x v="11"/>
  </r>
  <r>
    <x v="354"/>
    <x v="352"/>
    <x v="354"/>
    <s v="CO25534@mi.com"/>
    <x v="0"/>
    <s v="ZAMORA PELÁEZ JESSICA #"/>
    <x v="2"/>
    <d v="2025-03-25T13:00:4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355"/>
    <x v="353"/>
    <x v="355"/>
    <s v="CO25443@mi.com"/>
    <x v="0"/>
    <s v="CAICEDO MILTON ARNOL #"/>
    <x v="1"/>
    <d v="2025-03-20T16:00:39"/>
    <n v="1"/>
    <x v="242"/>
    <x v="236"/>
    <n v="434"/>
    <n v="120"/>
    <x v="4"/>
    <x v="123"/>
    <x v="23"/>
    <x v="145"/>
    <n v="1"/>
    <n v="1"/>
    <s v=""/>
    <s v=""/>
    <x v="1"/>
    <x v="0"/>
    <x v="1"/>
    <x v="13"/>
  </r>
  <r>
    <x v="356"/>
    <x v="354"/>
    <x v="356"/>
    <s v="CO25444@mi.com"/>
    <x v="0"/>
    <s v="SAAVEDRA CALVO JOVANNY ALBERTO #"/>
    <x v="2"/>
    <d v="2025-03-20T16:00:17"/>
    <n v="1"/>
    <x v="243"/>
    <x v="237"/>
    <n v="508"/>
    <s v="0"/>
    <x v="0"/>
    <x v="31"/>
    <x v="33"/>
    <x v="33"/>
    <n v="1"/>
    <n v="1"/>
    <s v=""/>
    <s v=""/>
    <x v="1"/>
    <x v="0"/>
    <x v="1"/>
    <x v="8"/>
  </r>
  <r>
    <x v="357"/>
    <x v="355"/>
    <x v="357"/>
    <s v="CO25414@mi.com"/>
    <x v="3"/>
    <s v="SANCHEZ RODRIGUEZ LILIANA #"/>
    <x v="1"/>
    <d v="2025-03-19T23:00:41"/>
    <n v="1"/>
    <x v="244"/>
    <x v="238"/>
    <n v="502"/>
    <s v="0"/>
    <x v="0"/>
    <x v="38"/>
    <x v="40"/>
    <x v="40"/>
    <n v="1"/>
    <n v="1"/>
    <s v=""/>
    <s v=""/>
    <x v="1"/>
    <x v="0"/>
    <x v="1"/>
    <x v="2"/>
  </r>
  <r>
    <x v="358"/>
    <x v="356"/>
    <x v="358"/>
    <s v="CO25433@mi.com"/>
    <x v="1"/>
    <s v="RAMIREZ BUITRAGO JEFFERSON ALBERTO #"/>
    <x v="1"/>
    <d v="2025-03-19T23:00:21"/>
    <n v="1"/>
    <x v="245"/>
    <x v="239"/>
    <n v="542"/>
    <s v="0"/>
    <x v="0"/>
    <x v="133"/>
    <x v="54"/>
    <x v="55"/>
    <n v="1"/>
    <n v="1"/>
    <s v=""/>
    <s v=""/>
    <x v="1"/>
    <x v="0"/>
    <x v="1"/>
    <x v="7"/>
  </r>
  <r>
    <x v="359"/>
    <x v="357"/>
    <x v="359"/>
    <s v="CO25409@mi.com"/>
    <x v="0"/>
    <s v="LEITON CASTELAR ORLANDO ENRIQUE #"/>
    <x v="1"/>
    <d v="2025-03-19T13:00:21"/>
    <n v="1"/>
    <x v="246"/>
    <x v="240"/>
    <n v="486"/>
    <n v="60"/>
    <x v="2"/>
    <x v="41"/>
    <x v="99"/>
    <x v="100"/>
    <n v="1"/>
    <n v="1"/>
    <s v=""/>
    <s v=""/>
    <x v="1"/>
    <x v="0"/>
    <x v="1"/>
    <x v="16"/>
  </r>
  <r>
    <x v="360"/>
    <x v="358"/>
    <x v="360"/>
    <s v="CO25395@mi.com"/>
    <x v="0"/>
    <s v="MEJIA RICO JUAN CAMILO #"/>
    <x v="0"/>
    <d v="2025-03-17T16:00:37"/>
    <n v="1"/>
    <x v="247"/>
    <x v="241"/>
    <n v="511"/>
    <n v="60"/>
    <x v="2"/>
    <x v="134"/>
    <x v="92"/>
    <x v="146"/>
    <n v="1"/>
    <n v="1"/>
    <s v=""/>
    <s v=""/>
    <x v="1"/>
    <x v="0"/>
    <x v="1"/>
    <x v="10"/>
  </r>
  <r>
    <x v="361"/>
    <x v="359"/>
    <x v="361"/>
    <s v="CO25349@mi.com"/>
    <x v="0"/>
    <s v="ACEVEDO CRUZ ANDRES FELIPE #"/>
    <x v="1"/>
    <d v="2025-03-17T11:00:44"/>
    <n v="1"/>
    <x v="248"/>
    <x v="242"/>
    <n v="509"/>
    <s v="0"/>
    <x v="0"/>
    <x v="29"/>
    <x v="31"/>
    <x v="31"/>
    <n v="1"/>
    <n v="1"/>
    <s v=""/>
    <s v=""/>
    <x v="1"/>
    <x v="0"/>
    <x v="1"/>
    <x v="7"/>
  </r>
  <r>
    <x v="362"/>
    <x v="360"/>
    <x v="362"/>
    <s v="CO25339@mi.com"/>
    <x v="0"/>
    <s v="GUTIERREZ BAQUERO GENNYS JASMIN #"/>
    <x v="0"/>
    <d v="2025-03-14T12:00:25"/>
    <n v="1"/>
    <x v="249"/>
    <x v="243"/>
    <n v="586"/>
    <n v="60"/>
    <x v="2"/>
    <x v="135"/>
    <x v="142"/>
    <x v="147"/>
    <n v="1"/>
    <n v="1"/>
    <s v=""/>
    <s v=""/>
    <x v="1"/>
    <x v="0"/>
    <x v="1"/>
    <x v="9"/>
  </r>
  <r>
    <x v="363"/>
    <x v="361"/>
    <x v="363"/>
    <s v="CO25281@mi.com"/>
    <x v="0"/>
    <s v="RICO OSSA JOSE NOEL #"/>
    <x v="0"/>
    <d v="2025-03-11T19:00:4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364"/>
    <x v="362"/>
    <x v="364"/>
    <s v="CO25184@mi.com"/>
    <x v="0"/>
    <s v="DELGADO ALVAREZ VICTOR HUGO #"/>
    <x v="0"/>
    <d v="2025-03-10T16:01:42"/>
    <n v="1"/>
    <x v="250"/>
    <x v="244"/>
    <n v="485"/>
    <s v="0"/>
    <x v="0"/>
    <x v="36"/>
    <x v="143"/>
    <x v="148"/>
    <n v="1"/>
    <n v="1"/>
    <s v=""/>
    <s v=""/>
    <x v="1"/>
    <x v="0"/>
    <x v="1"/>
    <x v="0"/>
  </r>
  <r>
    <x v="365"/>
    <x v="363"/>
    <x v="365"/>
    <s v="CO25128@mi.com"/>
    <x v="0"/>
    <s v="GARZON CARDONA NATALIA #"/>
    <x v="2"/>
    <d v="2025-03-08T10:00:29"/>
    <n v="1"/>
    <x v="251"/>
    <x v="245"/>
    <n v="538"/>
    <s v="0"/>
    <x v="0"/>
    <x v="136"/>
    <x v="96"/>
    <x v="97"/>
    <n v="1"/>
    <n v="1"/>
    <s v=""/>
    <s v=""/>
    <x v="1"/>
    <x v="0"/>
    <x v="1"/>
    <x v="3"/>
  </r>
  <r>
    <x v="366"/>
    <x v="364"/>
    <x v="366"/>
    <s v="CO25105@mi.com"/>
    <x v="0"/>
    <s v="HERNANDEZ ABRIL NESTOR JAVIER #"/>
    <x v="2"/>
    <d v="2025-03-07T11:00:23"/>
    <n v="1"/>
    <x v="252"/>
    <x v="246"/>
    <n v="544"/>
    <n v="60"/>
    <x v="2"/>
    <x v="122"/>
    <x v="144"/>
    <x v="149"/>
    <n v="1"/>
    <n v="1"/>
    <s v=""/>
    <s v=""/>
    <x v="1"/>
    <x v="0"/>
    <x v="1"/>
    <x v="3"/>
  </r>
  <r>
    <x v="367"/>
    <x v="365"/>
    <x v="367"/>
    <s v="CO25103@mi.com"/>
    <x v="0"/>
    <s v="LONDOÑO VALENCIA ESTEFANIA #"/>
    <x v="0"/>
    <d v="2025-03-06T18:00:21"/>
    <n v="1"/>
    <x v="253"/>
    <x v="247"/>
    <n v="503"/>
    <n v="120"/>
    <x v="4"/>
    <x v="45"/>
    <x v="135"/>
    <x v="138"/>
    <n v="1"/>
    <n v="1"/>
    <s v=""/>
    <s v=""/>
    <x v="1"/>
    <x v="0"/>
    <x v="1"/>
    <x v="4"/>
  </r>
  <r>
    <x v="368"/>
    <x v="366"/>
    <x v="368"/>
    <s v="CO25082@mi.com"/>
    <x v="0"/>
    <s v="HENAO RAMIREZ CRISTIAN CAMILO #"/>
    <x v="0"/>
    <d v="2025-03-05T18:01:03"/>
    <n v="1"/>
    <x v="254"/>
    <x v="248"/>
    <n v="475"/>
    <s v="0"/>
    <x v="0"/>
    <x v="102"/>
    <x v="126"/>
    <x v="128"/>
    <n v="1"/>
    <n v="1"/>
    <s v=""/>
    <s v=""/>
    <x v="1"/>
    <x v="0"/>
    <x v="1"/>
    <x v="10"/>
  </r>
  <r>
    <x v="369"/>
    <x v="367"/>
    <x v="369"/>
    <s v="CO25083@mi.com"/>
    <x v="0"/>
    <s v="HENAO RAMIREZ CRISTIAN CAMILO #"/>
    <x v="0"/>
    <d v="2025-03-05T18:00:53"/>
    <n v="1"/>
    <x v="255"/>
    <x v="249"/>
    <n v="488"/>
    <s v="0"/>
    <x v="0"/>
    <x v="44"/>
    <x v="62"/>
    <x v="63"/>
    <n v="1"/>
    <n v="1"/>
    <s v=""/>
    <s v=""/>
    <x v="1"/>
    <x v="0"/>
    <x v="1"/>
    <x v="10"/>
  </r>
  <r>
    <x v="370"/>
    <x v="368"/>
    <x v="370"/>
    <s v="CO25085@mi.com"/>
    <x v="0"/>
    <s v="PAEZ RUIZ DIANA CAROLINA #"/>
    <x v="0"/>
    <d v="2025-03-05T18:00:25"/>
    <n v="1"/>
    <x v="256"/>
    <x v="250"/>
    <n v="456"/>
    <s v="0"/>
    <x v="0"/>
    <x v="137"/>
    <x v="78"/>
    <x v="79"/>
    <n v="1"/>
    <n v="1"/>
    <s v="Sin Justificación"/>
    <s v="Sin Justificación"/>
    <x v="0"/>
    <x v="1"/>
    <x v="0"/>
    <x v="9"/>
  </r>
  <r>
    <x v="371"/>
    <x v="369"/>
    <x v="371"/>
    <s v="CO24751@mi.com"/>
    <x v="0"/>
    <s v="CASTIBLANCO CORAL JEFFERSON AMAURY #"/>
    <x v="2"/>
    <d v="2025-03-05T12:00:57"/>
    <n v="1"/>
    <x v="257"/>
    <x v="251"/>
    <n v="491"/>
    <s v="0"/>
    <x v="0"/>
    <x v="19"/>
    <x v="41"/>
    <x v="41"/>
    <n v="1"/>
    <n v="1"/>
    <s v=""/>
    <s v=""/>
    <x v="1"/>
    <x v="0"/>
    <x v="1"/>
    <x v="8"/>
  </r>
  <r>
    <x v="372"/>
    <x v="370"/>
    <x v="372"/>
    <s v="CO24657@mi.com"/>
    <x v="0"/>
    <s v="SOTO GARCIA JEAN CARLOS #"/>
    <x v="0"/>
    <d v="2025-03-04T14:00:23"/>
    <n v="1"/>
    <x v="258"/>
    <x v="252"/>
    <n v="513"/>
    <s v="0"/>
    <x v="0"/>
    <x v="97"/>
    <x v="119"/>
    <x v="121"/>
    <n v="1"/>
    <n v="1"/>
    <s v=""/>
    <s v=""/>
    <x v="1"/>
    <x v="0"/>
    <x v="1"/>
    <x v="10"/>
  </r>
  <r>
    <x v="373"/>
    <x v="371"/>
    <x v="373"/>
    <s v="CO24654@mi.com"/>
    <x v="0"/>
    <s v="AVENDAÑO ANDRES FABIAN #"/>
    <x v="1"/>
    <d v="2025-03-04T13:01:05"/>
    <n v="1"/>
    <x v="259"/>
    <x v="253"/>
    <n v="562"/>
    <s v="0"/>
    <x v="0"/>
    <x v="138"/>
    <x v="127"/>
    <x v="129"/>
    <n v="1"/>
    <n v="1"/>
    <s v=""/>
    <s v=""/>
    <x v="1"/>
    <x v="0"/>
    <x v="1"/>
    <x v="13"/>
  </r>
  <r>
    <x v="374"/>
    <x v="372"/>
    <x v="374"/>
    <s v="CO24655@mi.com"/>
    <x v="0"/>
    <s v="ESCOBAR GIL JUAN CAMILO #"/>
    <x v="0"/>
    <d v="2025-03-04T13:00:46"/>
    <n v="1"/>
    <x v="260"/>
    <x v="137"/>
    <n v="481"/>
    <n v="60"/>
    <x v="2"/>
    <x v="43"/>
    <x v="4"/>
    <x v="4"/>
    <n v="1"/>
    <n v="1"/>
    <s v=""/>
    <s v=""/>
    <x v="1"/>
    <x v="0"/>
    <x v="1"/>
    <x v="10"/>
  </r>
  <r>
    <x v="375"/>
    <x v="373"/>
    <x v="375"/>
    <s v="CO24656@mi.com"/>
    <x v="0"/>
    <s v="MOSQUERA NICOLAS #"/>
    <x v="0"/>
    <d v="2025-03-04T13:00:31"/>
    <n v="1"/>
    <x v="261"/>
    <x v="254"/>
    <n v="359"/>
    <n v="180"/>
    <x v="5"/>
    <x v="139"/>
    <x v="130"/>
    <x v="133"/>
    <n v="1"/>
    <n v="1"/>
    <s v=""/>
    <s v=""/>
    <x v="1"/>
    <x v="0"/>
    <x v="1"/>
    <x v="10"/>
  </r>
  <r>
    <x v="376"/>
    <x v="374"/>
    <x v="376"/>
    <s v="CO24647@mi.com"/>
    <x v="0"/>
    <s v="ATARA TORRES JOHAN CAMILO #"/>
    <x v="0"/>
    <d v="2025-03-03T16:00:28"/>
    <n v="1"/>
    <x v="262"/>
    <x v="255"/>
    <n v="481"/>
    <n v="540"/>
    <x v="1"/>
    <x v="43"/>
    <x v="145"/>
    <x v="150"/>
    <n v="1"/>
    <n v="1"/>
    <s v=""/>
    <s v=""/>
    <x v="2"/>
    <x v="0"/>
    <x v="1"/>
    <x v="9"/>
  </r>
  <r>
    <x v="377"/>
    <x v="375"/>
    <x v="377"/>
    <s v="CO24645@mi.com"/>
    <x v="0"/>
    <s v="HERNANDEZ ABRIL NESTOR JAVIER #"/>
    <x v="2"/>
    <d v="2025-03-03T15:00:28"/>
    <n v="1"/>
    <x v="263"/>
    <x v="256"/>
    <n v="516"/>
    <s v="0"/>
    <x v="0"/>
    <x v="86"/>
    <x v="89"/>
    <x v="90"/>
    <n v="1"/>
    <n v="1"/>
    <s v=""/>
    <s v=""/>
    <x v="1"/>
    <x v="0"/>
    <x v="1"/>
    <x v="3"/>
  </r>
  <r>
    <x v="378"/>
    <x v="376"/>
    <x v="378"/>
    <s v="CO24629@mi.com"/>
    <x v="1"/>
    <s v="ORTIZ SANCHEZ LAURA TATIANA #"/>
    <x v="0"/>
    <d v="2025-02-28T15:00:25"/>
    <n v="1"/>
    <x v="264"/>
    <x v="257"/>
    <n v="561"/>
    <s v="0"/>
    <x v="0"/>
    <x v="65"/>
    <x v="59"/>
    <x v="60"/>
    <n v="1"/>
    <n v="1"/>
    <s v=""/>
    <s v=""/>
    <x v="1"/>
    <x v="0"/>
    <x v="1"/>
    <x v="5"/>
  </r>
  <r>
    <x v="379"/>
    <x v="377"/>
    <x v="379"/>
    <s v="CO24541@mi.com"/>
    <x v="0"/>
    <s v="HERRERA CARRILLO DIEGO ALEXANDER #"/>
    <x v="1"/>
    <d v="2025-02-25T17:00:2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7"/>
  </r>
  <r>
    <x v="380"/>
    <x v="378"/>
    <x v="380"/>
    <s v="CO24540@mi.com"/>
    <x v="0"/>
    <s v="HERNANDEZ ABRIL NESTOR JAVIER #"/>
    <x v="2"/>
    <d v="2025-02-25T13:00:28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381"/>
    <x v="379"/>
    <x v="381"/>
    <s v="CO24536@mi.com"/>
    <x v="0"/>
    <s v="LEITON CASTELAR ORLANDO ENRIQUE #"/>
    <x v="1"/>
    <d v="2025-02-24T19:01:10"/>
    <n v="1"/>
    <x v="265"/>
    <x v="258"/>
    <n v="555"/>
    <n v="30"/>
    <x v="8"/>
    <x v="80"/>
    <x v="124"/>
    <x v="126"/>
    <n v="1"/>
    <n v="1"/>
    <s v=""/>
    <s v=""/>
    <x v="1"/>
    <x v="0"/>
    <x v="1"/>
    <x v="16"/>
  </r>
  <r>
    <x v="382"/>
    <x v="380"/>
    <x v="382"/>
    <s v="CO24537@mi.com"/>
    <x v="0"/>
    <s v="LEITON CASTELAR ORLANDO ENRIQUE #"/>
    <x v="1"/>
    <d v="2025-02-24T19:00:52"/>
    <n v="1"/>
    <x v="266"/>
    <x v="259"/>
    <n v="502"/>
    <n v="60"/>
    <x v="2"/>
    <x v="38"/>
    <x v="127"/>
    <x v="129"/>
    <n v="1"/>
    <n v="1"/>
    <s v=""/>
    <s v=""/>
    <x v="1"/>
    <x v="0"/>
    <x v="1"/>
    <x v="16"/>
  </r>
  <r>
    <x v="383"/>
    <x v="381"/>
    <x v="383"/>
    <s v="CO24538@mi.com"/>
    <x v="0"/>
    <s v="HERRERA OLIVERA NATALIA #"/>
    <x v="0"/>
    <d v="2025-02-24T19:00:23"/>
    <n v="1"/>
    <x v="267"/>
    <x v="260"/>
    <n v="302"/>
    <s v="0"/>
    <x v="0"/>
    <x v="140"/>
    <x v="146"/>
    <x v="151"/>
    <n v="1"/>
    <n v="1"/>
    <s v="Sin Justificación"/>
    <s v="Sin Justificación"/>
    <x v="0"/>
    <x v="1"/>
    <x v="0"/>
    <x v="0"/>
  </r>
  <r>
    <x v="384"/>
    <x v="382"/>
    <x v="384"/>
    <s v="CO24514@mi.com"/>
    <x v="0"/>
    <s v="MEJIA RICO JUAN CAMILO #"/>
    <x v="0"/>
    <d v="2025-02-24T15:01:52"/>
    <n v="1"/>
    <x v="268"/>
    <x v="261"/>
    <n v="549"/>
    <s v="0"/>
    <x v="0"/>
    <x v="141"/>
    <x v="94"/>
    <x v="95"/>
    <n v="1"/>
    <n v="1"/>
    <s v=""/>
    <s v=""/>
    <x v="1"/>
    <x v="0"/>
    <x v="1"/>
    <x v="10"/>
  </r>
  <r>
    <x v="385"/>
    <x v="383"/>
    <x v="385"/>
    <s v="CO24515@mi.com"/>
    <x v="0"/>
    <s v="MOSQUERA NICOLAS #"/>
    <x v="0"/>
    <d v="2025-02-24T15:01:36"/>
    <n v="1"/>
    <x v="269"/>
    <x v="262"/>
    <n v="483"/>
    <n v="180"/>
    <x v="5"/>
    <x v="113"/>
    <x v="147"/>
    <x v="152"/>
    <n v="1"/>
    <n v="1"/>
    <s v=""/>
    <s v=""/>
    <x v="1"/>
    <x v="0"/>
    <x v="1"/>
    <x v="10"/>
  </r>
  <r>
    <x v="386"/>
    <x v="384"/>
    <x v="386"/>
    <s v="CO24512@mi.com"/>
    <x v="0"/>
    <s v="PAEZ RUIZ DIANA CAROLINA #"/>
    <x v="0"/>
    <d v="2025-02-24T12:00:56"/>
    <n v="1"/>
    <x v="270"/>
    <x v="263"/>
    <n v="552"/>
    <s v="0"/>
    <x v="0"/>
    <x v="58"/>
    <x v="61"/>
    <x v="62"/>
    <n v="1"/>
    <n v="1"/>
    <s v=""/>
    <s v=""/>
    <x v="1"/>
    <x v="0"/>
    <x v="1"/>
    <x v="9"/>
  </r>
  <r>
    <x v="387"/>
    <x v="385"/>
    <x v="387"/>
    <s v="CO24513@mi.com"/>
    <x v="0"/>
    <s v="PAEZ RUIZ DIANA CAROLINA #"/>
    <x v="0"/>
    <d v="2025-02-24T12:00:2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9"/>
  </r>
  <r>
    <x v="388"/>
    <x v="386"/>
    <x v="388"/>
    <s v="CO24453@mi.com"/>
    <x v="0"/>
    <s v="LUGO BOCHAGA LUISANA VERONICA #"/>
    <x v="2"/>
    <d v="2025-02-20T12:00:48"/>
    <n v="1"/>
    <x v="271"/>
    <x v="264"/>
    <n v="423"/>
    <n v="120"/>
    <x v="4"/>
    <x v="125"/>
    <x v="85"/>
    <x v="86"/>
    <n v="1"/>
    <n v="1"/>
    <s v=""/>
    <s v=""/>
    <x v="1"/>
    <x v="0"/>
    <x v="1"/>
    <x v="12"/>
  </r>
  <r>
    <x v="389"/>
    <x v="387"/>
    <x v="389"/>
    <s v="CO24454@mi.com"/>
    <x v="0"/>
    <s v="AVILA MARTINEZ SAMUEL JOSE #"/>
    <x v="2"/>
    <d v="2025-02-20T12:00:31"/>
    <n v="1"/>
    <x v="272"/>
    <x v="265"/>
    <n v="483"/>
    <s v="0"/>
    <x v="0"/>
    <x v="113"/>
    <x v="148"/>
    <x v="153"/>
    <n v="1"/>
    <n v="1"/>
    <s v=""/>
    <s v=""/>
    <x v="1"/>
    <x v="0"/>
    <x v="1"/>
    <x v="12"/>
  </r>
  <r>
    <x v="390"/>
    <x v="388"/>
    <x v="390"/>
    <s v="CO24440@mi.com"/>
    <x v="3"/>
    <s v="PARRA MANCERA KAREN ANGELICA #"/>
    <x v="1"/>
    <d v="2025-02-19T16:00:54"/>
    <n v="1"/>
    <x v="273"/>
    <x v="266"/>
    <n v="718"/>
    <s v="0"/>
    <x v="0"/>
    <x v="142"/>
    <x v="149"/>
    <x v="154"/>
    <n v="1"/>
    <n v="1"/>
    <s v=""/>
    <s v=""/>
    <x v="1"/>
    <x v="0"/>
    <x v="1"/>
    <x v="7"/>
  </r>
  <r>
    <x v="391"/>
    <x v="389"/>
    <x v="391"/>
    <s v="CO24441@mi.com"/>
    <x v="0"/>
    <s v="ROJAS RAMIREZ JULIAN ESTEBAN #"/>
    <x v="0"/>
    <d v="2025-02-19T16:00:38"/>
    <n v="1"/>
    <x v="274"/>
    <x v="267"/>
    <n v="526"/>
    <s v="0"/>
    <x v="0"/>
    <x v="52"/>
    <x v="79"/>
    <x v="80"/>
    <n v="1"/>
    <n v="1"/>
    <s v=""/>
    <s v=""/>
    <x v="1"/>
    <x v="0"/>
    <x v="1"/>
    <x v="4"/>
  </r>
  <r>
    <x v="392"/>
    <x v="390"/>
    <x v="392"/>
    <s v="CO24404@mi.com"/>
    <x v="1"/>
    <s v="ORTIZ SANCHEZ LAURA TATIANA #"/>
    <x v="0"/>
    <d v="2025-02-17T21:01:0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5"/>
  </r>
  <r>
    <x v="393"/>
    <x v="391"/>
    <x v="393"/>
    <s v="CO24301@mi.com"/>
    <x v="0"/>
    <s v="DELGADO ALVAREZ VICTOR HUGO #"/>
    <x v="0"/>
    <d v="2025-02-11T17:00:18"/>
    <n v="1"/>
    <x v="275"/>
    <x v="268"/>
    <n v="482"/>
    <s v="0"/>
    <x v="0"/>
    <x v="25"/>
    <x v="26"/>
    <x v="26"/>
    <n v="1"/>
    <n v="1"/>
    <s v=""/>
    <s v=""/>
    <x v="1"/>
    <x v="0"/>
    <x v="1"/>
    <x v="0"/>
  </r>
  <r>
    <x v="394"/>
    <x v="392"/>
    <x v="394"/>
    <s v="CO24296@mi.com"/>
    <x v="0"/>
    <s v="ADAMES GUAYARA MARIA MAGDIELY #"/>
    <x v="0"/>
    <d v="2025-02-11T13:00:2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395"/>
    <x v="393"/>
    <x v="395"/>
    <s v="CO24258@mi.com"/>
    <x v="0"/>
    <s v="LUGO BOCHAGA LUISANA VERONICA #"/>
    <x v="2"/>
    <d v="2025-02-11T11:01:40"/>
    <n v="1"/>
    <x v="276"/>
    <x v="269"/>
    <n v="426"/>
    <n v="60"/>
    <x v="2"/>
    <x v="143"/>
    <x v="44"/>
    <x v="44"/>
    <n v="1"/>
    <n v="1"/>
    <s v=""/>
    <s v=""/>
    <x v="1"/>
    <x v="0"/>
    <x v="1"/>
    <x v="12"/>
  </r>
  <r>
    <x v="396"/>
    <x v="394"/>
    <x v="396"/>
    <s v="CO24246@mi.com"/>
    <x v="5"/>
    <s v="Harold Stiven Niño Raquira #"/>
    <x v="6"/>
    <d v="2025-02-10T13:00:51"/>
    <n v="1"/>
    <x v="5"/>
    <x v="5"/>
    <s v="0"/>
    <n v="540"/>
    <x v="1"/>
    <x v="0"/>
    <x v="7"/>
    <x v="7"/>
    <n v="1"/>
    <n v="1"/>
    <s v=""/>
    <s v=""/>
    <x v="1"/>
    <x v="0"/>
    <x v="1"/>
    <x v="20"/>
  </r>
  <r>
    <x v="397"/>
    <x v="395"/>
    <x v="397"/>
    <s v="CO24201@mi.com"/>
    <x v="0"/>
    <s v="LUGO BOCHAGA LUISANA VERONICA #"/>
    <x v="2"/>
    <d v="2025-02-07T18:02:07"/>
    <n v="1"/>
    <x v="277"/>
    <x v="270"/>
    <n v="486"/>
    <n v="60"/>
    <x v="2"/>
    <x v="41"/>
    <x v="99"/>
    <x v="100"/>
    <n v="1"/>
    <n v="1"/>
    <s v=""/>
    <s v=""/>
    <x v="1"/>
    <x v="0"/>
    <x v="1"/>
    <x v="12"/>
  </r>
  <r>
    <x v="398"/>
    <x v="396"/>
    <x v="398"/>
    <s v="CO24230@mi.com"/>
    <x v="0"/>
    <s v="MEJIA RAMIREZ MERLY YURLEY #"/>
    <x v="2"/>
    <d v="2025-02-07T18:01:19"/>
    <n v="1"/>
    <x v="278"/>
    <x v="271"/>
    <n v="503"/>
    <n v="60"/>
    <x v="2"/>
    <x v="45"/>
    <x v="48"/>
    <x v="48"/>
    <n v="1"/>
    <n v="1"/>
    <s v=""/>
    <s v=""/>
    <x v="1"/>
    <x v="0"/>
    <x v="1"/>
    <x v="11"/>
  </r>
  <r>
    <x v="399"/>
    <x v="397"/>
    <x v="399"/>
    <s v="CO24193@mi.com"/>
    <x v="0"/>
    <s v="AVILA MARTINEZ SAMUEL JOSE #"/>
    <x v="2"/>
    <d v="2025-02-06T09:52:50"/>
    <n v="1"/>
    <x v="279"/>
    <x v="272"/>
    <n v="424"/>
    <n v="120"/>
    <x v="4"/>
    <x v="60"/>
    <x v="131"/>
    <x v="134"/>
    <n v="1"/>
    <n v="1"/>
    <s v=""/>
    <s v=""/>
    <x v="1"/>
    <x v="0"/>
    <x v="1"/>
    <x v="12"/>
  </r>
  <r>
    <x v="400"/>
    <x v="398"/>
    <x v="400"/>
    <s v="CO24178@mi.com"/>
    <x v="0"/>
    <s v="SOTO GARCIA JEAN CARLOS #"/>
    <x v="0"/>
    <d v="2025-02-04T12:00:21"/>
    <n v="1"/>
    <x v="280"/>
    <x v="273"/>
    <n v="545"/>
    <s v="0"/>
    <x v="0"/>
    <x v="144"/>
    <x v="38"/>
    <x v="38"/>
    <n v="1"/>
    <n v="1"/>
    <s v=""/>
    <s v=""/>
    <x v="1"/>
    <x v="0"/>
    <x v="1"/>
    <x v="10"/>
  </r>
  <r>
    <x v="401"/>
    <x v="399"/>
    <x v="401"/>
    <s v="CO24169@mi.com"/>
    <x v="0"/>
    <s v="ADAMES GUAYARA MARIA MAGDIELY #"/>
    <x v="0"/>
    <d v="2025-02-04T11:01:31"/>
    <n v="1"/>
    <x v="281"/>
    <x v="4"/>
    <n v="0"/>
    <s v="0"/>
    <x v="0"/>
    <x v="0"/>
    <x v="0"/>
    <x v="0"/>
    <n v="1"/>
    <n v="0"/>
    <s v="Sin Justificación"/>
    <s v="Sin Justificación"/>
    <x v="0"/>
    <x v="1"/>
    <x v="3"/>
    <x v="0"/>
  </r>
  <r>
    <x v="402"/>
    <x v="400"/>
    <x v="402"/>
    <s v="CO24156@mi.com"/>
    <x v="0"/>
    <s v="GUTIERREZ BAQUERO GENNYS JASMIN #"/>
    <x v="0"/>
    <d v="2025-01-31T19:00:33"/>
    <n v="1"/>
    <x v="282"/>
    <x v="274"/>
    <n v="411"/>
    <n v="60"/>
    <x v="2"/>
    <x v="145"/>
    <x v="150"/>
    <x v="155"/>
    <n v="1"/>
    <n v="1"/>
    <s v=""/>
    <s v=""/>
    <x v="1"/>
    <x v="0"/>
    <x v="1"/>
    <x v="9"/>
  </r>
  <r>
    <x v="403"/>
    <x v="401"/>
    <x v="403"/>
    <s v="CO24148@mi.com"/>
    <x v="0"/>
    <s v="BARCO SANJUAN ROSANA #"/>
    <x v="2"/>
    <d v="2025-01-31T17:00:22"/>
    <n v="1"/>
    <x v="283"/>
    <x v="275"/>
    <n v="494"/>
    <n v="60"/>
    <x v="2"/>
    <x v="22"/>
    <x v="23"/>
    <x v="23"/>
    <n v="1"/>
    <n v="1"/>
    <s v=""/>
    <s v=""/>
    <x v="1"/>
    <x v="0"/>
    <x v="1"/>
    <x v="8"/>
  </r>
  <r>
    <x v="404"/>
    <x v="402"/>
    <x v="404"/>
    <s v="CO24119@mi.com"/>
    <x v="0"/>
    <s v="SAAVEDRA CALVO JOVANNY ALBERTO #"/>
    <x v="2"/>
    <d v="2025-01-30T22:00:36"/>
    <n v="1"/>
    <x v="1"/>
    <x v="1"/>
    <s v="0"/>
    <n v="540"/>
    <x v="1"/>
    <x v="0"/>
    <x v="7"/>
    <x v="7"/>
    <n v="1"/>
    <n v="1"/>
    <s v=""/>
    <s v=""/>
    <x v="1"/>
    <x v="0"/>
    <x v="1"/>
    <x v="8"/>
  </r>
  <r>
    <x v="405"/>
    <x v="403"/>
    <x v="405"/>
    <s v="CO24110@mi.com"/>
    <x v="0"/>
    <s v="CAMARGO TORRES AUDREA PATRICIA #"/>
    <x v="0"/>
    <d v="2025-01-30T12:02:31"/>
    <n v="1"/>
    <x v="284"/>
    <x v="276"/>
    <n v="559"/>
    <s v="0"/>
    <x v="0"/>
    <x v="64"/>
    <x v="60"/>
    <x v="61"/>
    <n v="1"/>
    <n v="1"/>
    <s v=""/>
    <s v=""/>
    <x v="1"/>
    <x v="0"/>
    <x v="1"/>
    <x v="1"/>
  </r>
  <r>
    <x v="406"/>
    <x v="404"/>
    <x v="406"/>
    <s v="CO24111@mi.com"/>
    <x v="0"/>
    <s v="HERRERA OLIVERA NATALIA #"/>
    <x v="0"/>
    <d v="2025-01-30T12:02:16"/>
    <n v="1"/>
    <x v="285"/>
    <x v="277"/>
    <n v="372"/>
    <n v="210"/>
    <x v="7"/>
    <x v="146"/>
    <x v="67"/>
    <x v="68"/>
    <n v="1"/>
    <n v="1"/>
    <s v=""/>
    <s v=""/>
    <x v="1"/>
    <x v="0"/>
    <x v="1"/>
    <x v="0"/>
  </r>
  <r>
    <x v="407"/>
    <x v="405"/>
    <x v="407"/>
    <s v="CO24112@mi.com"/>
    <x v="0"/>
    <s v="HERRERA OLIVERA NATALIA #"/>
    <x v="0"/>
    <d v="2025-01-30T12:01:40"/>
    <n v="1"/>
    <x v="286"/>
    <x v="278"/>
    <n v="444"/>
    <n v="210"/>
    <x v="7"/>
    <x v="66"/>
    <x v="151"/>
    <x v="156"/>
    <n v="1"/>
    <n v="1"/>
    <s v=""/>
    <s v=""/>
    <x v="1"/>
    <x v="0"/>
    <x v="1"/>
    <x v="0"/>
  </r>
  <r>
    <x v="408"/>
    <x v="406"/>
    <x v="408"/>
    <s v="CO24113@mi.com"/>
    <x v="0"/>
    <s v="HERRERA OLIVERA NATALIA #"/>
    <x v="0"/>
    <d v="2025-01-30T12:01:15"/>
    <n v="1"/>
    <x v="287"/>
    <x v="279"/>
    <n v="341"/>
    <n v="180"/>
    <x v="5"/>
    <x v="147"/>
    <x v="81"/>
    <x v="82"/>
    <n v="1"/>
    <n v="1"/>
    <s v=""/>
    <s v=""/>
    <x v="1"/>
    <x v="0"/>
    <x v="1"/>
    <x v="0"/>
  </r>
  <r>
    <x v="409"/>
    <x v="407"/>
    <x v="409"/>
    <s v="CO24115@mi.com"/>
    <x v="0"/>
    <s v="MONTIEL ARTEAGA ANDRES FELIPE #"/>
    <x v="0"/>
    <d v="2025-01-30T12:00:39"/>
    <n v="1"/>
    <x v="176"/>
    <x v="280"/>
    <n v="432"/>
    <s v="0"/>
    <x v="0"/>
    <x v="15"/>
    <x v="16"/>
    <x v="16"/>
    <n v="1"/>
    <n v="1"/>
    <s v="Sin Justificación"/>
    <s v="Sin Justificación"/>
    <x v="0"/>
    <x v="1"/>
    <x v="0"/>
    <x v="1"/>
  </r>
  <r>
    <x v="410"/>
    <x v="408"/>
    <x v="410"/>
    <s v="CO24101@mi.com"/>
    <x v="0"/>
    <s v="LONDOÑO VALENCIA ESTEFANIA #"/>
    <x v="0"/>
    <d v="2025-01-30T11:01:43"/>
    <n v="1"/>
    <x v="288"/>
    <x v="281"/>
    <n v="355"/>
    <n v="180"/>
    <x v="5"/>
    <x v="148"/>
    <x v="87"/>
    <x v="108"/>
    <n v="1"/>
    <n v="1"/>
    <s v=""/>
    <s v=""/>
    <x v="1"/>
    <x v="0"/>
    <x v="1"/>
    <x v="4"/>
  </r>
  <r>
    <x v="411"/>
    <x v="409"/>
    <x v="411"/>
    <s v="CO24105@mi.com"/>
    <x v="4"/>
    <s v="MICHAEL HUMBERTO SOTELO POLANCO #"/>
    <x v="5"/>
    <d v="2025-01-30T11:01:06"/>
    <n v="1"/>
    <x v="5"/>
    <x v="5"/>
    <s v="0"/>
    <n v="330"/>
    <x v="9"/>
    <x v="0"/>
    <x v="152"/>
    <x v="157"/>
    <n v="1"/>
    <n v="1"/>
    <s v="Sin Justificación"/>
    <s v="Sin Justificación"/>
    <x v="0"/>
    <x v="1"/>
    <x v="0"/>
    <x v="19"/>
  </r>
  <r>
    <x v="412"/>
    <x v="410"/>
    <x v="412"/>
    <s v="CO24106@mi.com"/>
    <x v="4"/>
    <s v="MICHAEL HUMBERTO SOTELO POLANCO #"/>
    <x v="5"/>
    <d v="2025-01-30T11:00:48"/>
    <n v="1"/>
    <x v="289"/>
    <x v="282"/>
    <n v="606"/>
    <s v="0"/>
    <x v="0"/>
    <x v="149"/>
    <x v="153"/>
    <x v="158"/>
    <n v="1"/>
    <n v="1"/>
    <s v=""/>
    <s v=""/>
    <x v="1"/>
    <x v="0"/>
    <x v="1"/>
    <x v="19"/>
  </r>
  <r>
    <x v="413"/>
    <x v="411"/>
    <x v="413"/>
    <s v="CO24107@mi.com"/>
    <x v="0"/>
    <s v="MUÑOZ SANDRA ROCIO #"/>
    <x v="0"/>
    <d v="2025-01-30T11:00:27"/>
    <n v="1"/>
    <x v="290"/>
    <x v="283"/>
    <n v="563"/>
    <s v="0"/>
    <x v="0"/>
    <x v="103"/>
    <x v="48"/>
    <x v="48"/>
    <n v="1"/>
    <n v="1"/>
    <s v=""/>
    <s v=""/>
    <x v="1"/>
    <x v="0"/>
    <x v="1"/>
    <x v="4"/>
  </r>
  <r>
    <x v="414"/>
    <x v="412"/>
    <x v="414"/>
    <s v="CO24076@mi.com"/>
    <x v="0"/>
    <s v="HERNANDEZ ABRIL NESTOR JAVIER #"/>
    <x v="2"/>
    <d v="2025-01-28T13:00:24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415"/>
    <x v="413"/>
    <x v="415"/>
    <s v="CO24066@mi.com"/>
    <x v="0"/>
    <s v="MORENO PARDO JOHANA MILENA #"/>
    <x v="2"/>
    <d v="2025-01-27T13:00:2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416"/>
    <x v="414"/>
    <x v="416"/>
    <s v="CO23994@mi.com"/>
    <x v="3"/>
    <s v="JOHN HENRY JIMENEZ VEGA #"/>
    <x v="0"/>
    <d v="2025-01-24T14:01:39"/>
    <n v="1"/>
    <x v="291"/>
    <x v="284"/>
    <n v="488"/>
    <s v="0"/>
    <x v="0"/>
    <x v="44"/>
    <x v="62"/>
    <x v="63"/>
    <n v="1"/>
    <n v="1"/>
    <s v=""/>
    <s v=""/>
    <x v="1"/>
    <x v="0"/>
    <x v="1"/>
    <x v="5"/>
  </r>
  <r>
    <x v="417"/>
    <x v="415"/>
    <x v="417"/>
    <s v="CO24031@mi.com"/>
    <x v="0"/>
    <s v="BARCO SANJUAN ROSANA #"/>
    <x v="2"/>
    <d v="2025-01-24T14:00:26"/>
    <n v="1"/>
    <x v="292"/>
    <x v="285"/>
    <n v="449"/>
    <s v="0"/>
    <x v="0"/>
    <x v="150"/>
    <x v="154"/>
    <x v="159"/>
    <n v="1"/>
    <n v="1"/>
    <s v="Sin Justificación"/>
    <s v="Sin Justificación"/>
    <x v="0"/>
    <x v="1"/>
    <x v="0"/>
    <x v="8"/>
  </r>
  <r>
    <x v="418"/>
    <x v="416"/>
    <x v="418"/>
    <s v="CO23923@mi.com"/>
    <x v="0"/>
    <s v="MORENO PARDO JOHANA MILENA #"/>
    <x v="2"/>
    <d v="2025-01-20T17:01:46"/>
    <n v="1"/>
    <x v="293"/>
    <x v="286"/>
    <n v="479"/>
    <n v="60"/>
    <x v="2"/>
    <x v="98"/>
    <x v="130"/>
    <x v="133"/>
    <n v="1"/>
    <n v="1"/>
    <s v=""/>
    <s v=""/>
    <x v="1"/>
    <x v="0"/>
    <x v="1"/>
    <x v="6"/>
  </r>
  <r>
    <x v="419"/>
    <x v="417"/>
    <x v="419"/>
    <s v="CO23838@mi.com"/>
    <x v="0"/>
    <s v="MARQUEZ HINCAPIE GEINER ANTONIO #"/>
    <x v="2"/>
    <d v="2025-01-20T11:00:28"/>
    <n v="1"/>
    <x v="294"/>
    <x v="287"/>
    <n v="481"/>
    <n v="60"/>
    <x v="2"/>
    <x v="43"/>
    <x v="4"/>
    <x v="4"/>
    <n v="1"/>
    <n v="1"/>
    <s v=""/>
    <s v=""/>
    <x v="1"/>
    <x v="0"/>
    <x v="1"/>
    <x v="8"/>
  </r>
  <r>
    <x v="420"/>
    <x v="418"/>
    <x v="420"/>
    <s v="CO23786@mi.com"/>
    <x v="0"/>
    <s v="ESCOBAR GIL JUAN CAMILO #"/>
    <x v="0"/>
    <d v="2025-01-17T12:00:25"/>
    <n v="1"/>
    <x v="295"/>
    <x v="288"/>
    <n v="487"/>
    <s v="0"/>
    <x v="0"/>
    <x v="69"/>
    <x v="155"/>
    <x v="160"/>
    <n v="1"/>
    <n v="1"/>
    <s v=""/>
    <s v=""/>
    <x v="1"/>
    <x v="0"/>
    <x v="1"/>
    <x v="10"/>
  </r>
  <r>
    <x v="421"/>
    <x v="419"/>
    <x v="421"/>
    <s v="CO23781@mi.com"/>
    <x v="0"/>
    <s v="MARQUEZ HINCAPIE GEINER ANTONIO #"/>
    <x v="2"/>
    <d v="2025-01-16T13:00:24"/>
    <n v="1"/>
    <x v="296"/>
    <x v="289"/>
    <n v="440"/>
    <s v="0"/>
    <x v="0"/>
    <x v="151"/>
    <x v="156"/>
    <x v="161"/>
    <n v="1"/>
    <n v="1"/>
    <s v="Sin Justificación"/>
    <s v="Sin Justificación"/>
    <x v="0"/>
    <x v="1"/>
    <x v="0"/>
    <x v="8"/>
  </r>
  <r>
    <x v="422"/>
    <x v="420"/>
    <x v="422"/>
    <s v="CO23613@mi.com"/>
    <x v="0"/>
    <s v="OTALVORA ARGUMEDO JORGE IVAN #"/>
    <x v="0"/>
    <d v="2025-01-14T16:00:39"/>
    <n v="1"/>
    <x v="297"/>
    <x v="290"/>
    <n v="407"/>
    <n v="180"/>
    <x v="5"/>
    <x v="83"/>
    <x v="157"/>
    <x v="162"/>
    <n v="1"/>
    <n v="1"/>
    <s v=""/>
    <s v=""/>
    <x v="1"/>
    <x v="0"/>
    <x v="1"/>
    <x v="1"/>
  </r>
  <r>
    <x v="423"/>
    <x v="421"/>
    <x v="423"/>
    <s v="CO23614@mi.com"/>
    <x v="0"/>
    <s v="CAMARGO TORRES AUDREA PATRICIA #"/>
    <x v="0"/>
    <d v="2025-01-14T16:00:20"/>
    <n v="1"/>
    <x v="298"/>
    <x v="291"/>
    <n v="561"/>
    <n v="60"/>
    <x v="2"/>
    <x v="65"/>
    <x v="68"/>
    <x v="69"/>
    <n v="1"/>
    <n v="1"/>
    <s v=""/>
    <s v=""/>
    <x v="1"/>
    <x v="0"/>
    <x v="1"/>
    <x v="1"/>
  </r>
  <r>
    <x v="424"/>
    <x v="422"/>
    <x v="424"/>
    <s v="CO23590@mi.com"/>
    <x v="0"/>
    <s v="CASTIBLANCO CORAL JEFFERSON AMAURY #"/>
    <x v="2"/>
    <d v="2025-01-13T20:04:11"/>
    <n v="1"/>
    <x v="299"/>
    <x v="292"/>
    <n v="569"/>
    <s v="0"/>
    <x v="0"/>
    <x v="23"/>
    <x v="24"/>
    <x v="24"/>
    <n v="1"/>
    <n v="1"/>
    <s v=""/>
    <s v=""/>
    <x v="1"/>
    <x v="0"/>
    <x v="1"/>
    <x v="8"/>
  </r>
  <r>
    <x v="425"/>
    <x v="423"/>
    <x v="425"/>
    <s v="CO23591@mi.com"/>
    <x v="0"/>
    <s v="CASTIBLANCO CORAL JEFFERSON AMAURY #"/>
    <x v="2"/>
    <d v="2025-01-13T20:04:0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8"/>
  </r>
  <r>
    <x v="426"/>
    <x v="424"/>
    <x v="426"/>
    <s v="CO23533@mi.com"/>
    <x v="0"/>
    <s v="ROJAS RAMIREZ JULIAN ESTEBAN #"/>
    <x v="0"/>
    <d v="2025-01-08T11:01:00"/>
    <n v="1"/>
    <x v="300"/>
    <x v="293"/>
    <n v="495"/>
    <s v="0"/>
    <x v="0"/>
    <x v="107"/>
    <x v="111"/>
    <x v="113"/>
    <n v="1"/>
    <n v="1"/>
    <s v=""/>
    <s v=""/>
    <x v="1"/>
    <x v="0"/>
    <x v="1"/>
    <x v="4"/>
  </r>
  <r>
    <x v="427"/>
    <x v="425"/>
    <x v="427"/>
    <s v="CO23523@mi.com"/>
    <x v="0"/>
    <s v="ADAMES GUAYARA MARIA MAGDIELY #"/>
    <x v="0"/>
    <d v="2025-01-07T20:01:34"/>
    <n v="1"/>
    <x v="301"/>
    <x v="294"/>
    <n v="507"/>
    <n v="540"/>
    <x v="1"/>
    <x v="32"/>
    <x v="158"/>
    <x v="163"/>
    <n v="1"/>
    <n v="1"/>
    <s v=""/>
    <s v=""/>
    <x v="2"/>
    <x v="0"/>
    <x v="1"/>
    <x v="0"/>
  </r>
  <r>
    <x v="428"/>
    <x v="426"/>
    <x v="428"/>
    <s v="CO23467@mi.com"/>
    <x v="0"/>
    <s v="VELASQUEZ TOLOZA JUAN OSWALDO #"/>
    <x v="1"/>
    <d v="2025-01-02T20:01:39"/>
    <n v="1"/>
    <x v="302"/>
    <x v="295"/>
    <n v="524"/>
    <s v="0"/>
    <x v="0"/>
    <x v="33"/>
    <x v="35"/>
    <x v="35"/>
    <n v="1"/>
    <n v="1"/>
    <s v=""/>
    <s v=""/>
    <x v="1"/>
    <x v="0"/>
    <x v="1"/>
    <x v="2"/>
  </r>
  <r>
    <x v="429"/>
    <x v="427"/>
    <x v="429"/>
    <s v="CO23490@mi.com"/>
    <x v="0"/>
    <s v="ROJAS RAMIREZ JULIAN ESTEBAN #"/>
    <x v="0"/>
    <d v="2025-01-02T20:01:01"/>
    <n v="1"/>
    <x v="303"/>
    <x v="296"/>
    <n v="372"/>
    <s v="0"/>
    <x v="0"/>
    <x v="146"/>
    <x v="159"/>
    <x v="164"/>
    <n v="1"/>
    <n v="1"/>
    <s v="Sin Justificación"/>
    <s v="Sin Justificación"/>
    <x v="0"/>
    <x v="1"/>
    <x v="0"/>
    <x v="4"/>
  </r>
  <r>
    <x v="430"/>
    <x v="428"/>
    <x v="430"/>
    <s v="CO23465@mi.com"/>
    <x v="0"/>
    <s v="ADAMES GUAYARA MARIA MAGDIELY #"/>
    <x v="0"/>
    <d v="2024-12-31T18:00:30"/>
    <n v="1"/>
    <x v="304"/>
    <x v="297"/>
    <n v="560"/>
    <s v="0"/>
    <x v="0"/>
    <x v="120"/>
    <x v="88"/>
    <x v="131"/>
    <n v="1"/>
    <n v="1"/>
    <s v=""/>
    <s v=""/>
    <x v="1"/>
    <x v="0"/>
    <x v="1"/>
    <x v="0"/>
  </r>
  <r>
    <x v="431"/>
    <x v="429"/>
    <x v="431"/>
    <s v="CO23442@mi.com"/>
    <x v="0"/>
    <s v="HERRERA CARRILLO DIEGO ALEXANDER #"/>
    <x v="1"/>
    <d v="2024-12-30T12:00:58"/>
    <n v="1"/>
    <x v="12"/>
    <x v="12"/>
    <s v="0"/>
    <n v="540"/>
    <x v="1"/>
    <x v="0"/>
    <x v="7"/>
    <x v="7"/>
    <n v="1"/>
    <n v="1"/>
    <s v=""/>
    <s v=""/>
    <x v="1"/>
    <x v="0"/>
    <x v="1"/>
    <x v="7"/>
  </r>
  <r>
    <x v="432"/>
    <x v="430"/>
    <x v="432"/>
    <s v="CO23415@mi.com"/>
    <x v="0"/>
    <s v="VELASQUEZ TOLOZA JUAN OSWALDO #"/>
    <x v="1"/>
    <d v="2024-12-27T16:01:23"/>
    <n v="1"/>
    <x v="305"/>
    <x v="298"/>
    <n v="537"/>
    <s v="0"/>
    <x v="0"/>
    <x v="152"/>
    <x v="21"/>
    <x v="21"/>
    <n v="1"/>
    <n v="1"/>
    <s v=""/>
    <s v=""/>
    <x v="1"/>
    <x v="0"/>
    <x v="1"/>
    <x v="2"/>
  </r>
  <r>
    <x v="433"/>
    <x v="431"/>
    <x v="433"/>
    <s v="CO23440@mi.com"/>
    <x v="0"/>
    <s v="LEITON CASTELAR ORLANDO ENRIQUE #"/>
    <x v="1"/>
    <d v="2024-12-27T16:00:28"/>
    <n v="1"/>
    <x v="306"/>
    <x v="299"/>
    <n v="546"/>
    <n v="60"/>
    <x v="2"/>
    <x v="127"/>
    <x v="153"/>
    <x v="158"/>
    <n v="1"/>
    <n v="1"/>
    <s v=""/>
    <s v=""/>
    <x v="1"/>
    <x v="0"/>
    <x v="1"/>
    <x v="16"/>
  </r>
  <r>
    <x v="434"/>
    <x v="432"/>
    <x v="434"/>
    <s v="CO23394@mi.com"/>
    <x v="0"/>
    <s v="ADAMES GUAYARA MARIA MAGDIELY #"/>
    <x v="0"/>
    <d v="2024-12-26T13:05:0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435"/>
    <x v="433"/>
    <x v="435"/>
    <s v="CO23381@mi.com"/>
    <x v="0"/>
    <s v="PAEZ RUIZ DIANA CAROLINA #"/>
    <x v="0"/>
    <d v="2024-12-23T17:00:26"/>
    <n v="1"/>
    <x v="307"/>
    <x v="300"/>
    <n v="462"/>
    <s v="0"/>
    <x v="0"/>
    <x v="153"/>
    <x v="160"/>
    <x v="165"/>
    <n v="1"/>
    <n v="1"/>
    <s v="Sin Justificación"/>
    <s v="Sin Justificación"/>
    <x v="0"/>
    <x v="1"/>
    <x v="0"/>
    <x v="9"/>
  </r>
  <r>
    <x v="436"/>
    <x v="434"/>
    <x v="436"/>
    <s v="CO23325@mi.com"/>
    <x v="0"/>
    <s v="DELGADO ALVAREZ VICTOR HUGO #"/>
    <x v="0"/>
    <d v="2024-12-20T11:00:45"/>
    <n v="1"/>
    <x v="308"/>
    <x v="301"/>
    <n v="452"/>
    <s v="0"/>
    <x v="0"/>
    <x v="154"/>
    <x v="161"/>
    <x v="166"/>
    <n v="1"/>
    <n v="1"/>
    <s v="Sin Justificación"/>
    <s v="Sin Justificación"/>
    <x v="0"/>
    <x v="1"/>
    <x v="0"/>
    <x v="0"/>
  </r>
  <r>
    <x v="437"/>
    <x v="435"/>
    <x v="437"/>
    <s v="CO23267@mi.com"/>
    <x v="0"/>
    <s v="OTALVORA ARGUMEDO JORGE IVAN #"/>
    <x v="0"/>
    <d v="2024-12-17T14:01:57"/>
    <n v="1"/>
    <x v="309"/>
    <x v="302"/>
    <n v="465"/>
    <s v="0"/>
    <x v="0"/>
    <x v="59"/>
    <x v="63"/>
    <x v="64"/>
    <n v="1"/>
    <n v="1"/>
    <s v="Sin Justificación"/>
    <s v="Sin Justificación"/>
    <x v="0"/>
    <x v="1"/>
    <x v="0"/>
    <x v="1"/>
  </r>
  <r>
    <x v="438"/>
    <x v="436"/>
    <x v="438"/>
    <s v="CO23273@mi.com"/>
    <x v="0"/>
    <s v="AVILA MARTINEZ SAMUEL JOSE #"/>
    <x v="2"/>
    <d v="2024-12-17T14:00:28"/>
    <n v="1"/>
    <x v="310"/>
    <x v="303"/>
    <n v="519"/>
    <s v="0"/>
    <x v="0"/>
    <x v="90"/>
    <x v="93"/>
    <x v="94"/>
    <n v="1"/>
    <n v="1"/>
    <s v=""/>
    <s v=""/>
    <x v="1"/>
    <x v="0"/>
    <x v="1"/>
    <x v="12"/>
  </r>
  <r>
    <x v="439"/>
    <x v="437"/>
    <x v="439"/>
    <s v="CO23237@mi.com"/>
    <x v="0"/>
    <s v="HENAO RAMIREZ CRISTIAN CAMILO #"/>
    <x v="0"/>
    <d v="2024-12-16T13:02:08"/>
    <n v="1"/>
    <x v="311"/>
    <x v="304"/>
    <n v="504"/>
    <s v="0"/>
    <x v="0"/>
    <x v="74"/>
    <x v="77"/>
    <x v="78"/>
    <n v="1"/>
    <n v="1"/>
    <s v=""/>
    <s v=""/>
    <x v="1"/>
    <x v="0"/>
    <x v="1"/>
    <x v="10"/>
  </r>
  <r>
    <x v="440"/>
    <x v="438"/>
    <x v="440"/>
    <s v="CO23238@mi.com"/>
    <x v="0"/>
    <s v="HENAO RAMIREZ CRISTIAN CAMILO #"/>
    <x v="0"/>
    <d v="2024-12-16T13:01:57"/>
    <n v="1"/>
    <x v="312"/>
    <x v="305"/>
    <n v="475"/>
    <s v="0"/>
    <x v="0"/>
    <x v="102"/>
    <x v="126"/>
    <x v="128"/>
    <n v="1"/>
    <n v="1"/>
    <s v=""/>
    <s v=""/>
    <x v="1"/>
    <x v="0"/>
    <x v="1"/>
    <x v="10"/>
  </r>
  <r>
    <x v="441"/>
    <x v="439"/>
    <x v="441"/>
    <s v="CO23242@mi.com"/>
    <x v="0"/>
    <s v="MORENO PARDO JOHANA MILENA #"/>
    <x v="2"/>
    <d v="2024-12-16T13:00:55"/>
    <n v="1"/>
    <x v="313"/>
    <x v="306"/>
    <n v="493"/>
    <s v="0"/>
    <x v="0"/>
    <x v="48"/>
    <x v="52"/>
    <x v="52"/>
    <n v="1"/>
    <n v="1"/>
    <s v=""/>
    <s v=""/>
    <x v="1"/>
    <x v="0"/>
    <x v="1"/>
    <x v="6"/>
  </r>
  <r>
    <x v="442"/>
    <x v="440"/>
    <x v="442"/>
    <s v="CO23233@mi.com"/>
    <x v="0"/>
    <s v="LEITON CASTELAR ORLANDO ENRIQUE #"/>
    <x v="1"/>
    <d v="2024-12-16T10:00:56"/>
    <n v="1"/>
    <x v="314"/>
    <x v="307"/>
    <n v="410"/>
    <n v="180"/>
    <x v="5"/>
    <x v="68"/>
    <x v="162"/>
    <x v="167"/>
    <n v="1"/>
    <n v="1"/>
    <s v=""/>
    <s v=""/>
    <x v="1"/>
    <x v="0"/>
    <x v="1"/>
    <x v="16"/>
  </r>
  <r>
    <x v="443"/>
    <x v="441"/>
    <x v="443"/>
    <s v="CO23221@mi.com"/>
    <x v="0"/>
    <s v="HERNANDEZ SUAREZ TANIA YORLIANY #"/>
    <x v="0"/>
    <d v="2024-12-13T13:00:30"/>
    <n v="1"/>
    <x v="315"/>
    <x v="308"/>
    <n v="484"/>
    <n v="60"/>
    <x v="2"/>
    <x v="51"/>
    <x v="131"/>
    <x v="134"/>
    <n v="1"/>
    <n v="1"/>
    <s v=""/>
    <s v=""/>
    <x v="1"/>
    <x v="0"/>
    <x v="1"/>
    <x v="1"/>
  </r>
  <r>
    <x v="444"/>
    <x v="442"/>
    <x v="444"/>
    <s v="CO23172@mi.com"/>
    <x v="0"/>
    <s v="ROJAS RAMIREZ JULIAN ESTEBAN #"/>
    <x v="0"/>
    <d v="2024-12-12T16:02:35"/>
    <n v="1"/>
    <x v="316"/>
    <x v="309"/>
    <n v="457"/>
    <s v="0"/>
    <x v="0"/>
    <x v="155"/>
    <x v="163"/>
    <x v="168"/>
    <n v="1"/>
    <n v="1"/>
    <s v="Sin Justificación"/>
    <s v="Sin Justificación"/>
    <x v="0"/>
    <x v="1"/>
    <x v="0"/>
    <x v="4"/>
  </r>
  <r>
    <x v="445"/>
    <x v="443"/>
    <x v="445"/>
    <s v="CO23173@mi.com"/>
    <x v="0"/>
    <s v="MUÑOZ SANDRA ROCIO #"/>
    <x v="0"/>
    <d v="2024-12-12T16:02:21"/>
    <n v="1"/>
    <x v="317"/>
    <x v="310"/>
    <n v="593"/>
    <s v="0"/>
    <x v="0"/>
    <x v="88"/>
    <x v="91"/>
    <x v="92"/>
    <n v="1"/>
    <n v="1"/>
    <s v=""/>
    <s v=""/>
    <x v="1"/>
    <x v="0"/>
    <x v="1"/>
    <x v="4"/>
  </r>
  <r>
    <x v="446"/>
    <x v="444"/>
    <x v="446"/>
    <s v="CO23176@mi.com"/>
    <x v="0"/>
    <s v="ROJAS RAMIREZ JULIAN ESTEBAN #"/>
    <x v="0"/>
    <d v="2024-12-12T16:01:39"/>
    <n v="1"/>
    <x v="318"/>
    <x v="311"/>
    <n v="354"/>
    <s v="0"/>
    <x v="0"/>
    <x v="156"/>
    <x v="164"/>
    <x v="169"/>
    <n v="1"/>
    <n v="1"/>
    <s v="Sin Justificación"/>
    <s v="Sin Justificación"/>
    <x v="0"/>
    <x v="1"/>
    <x v="0"/>
    <x v="4"/>
  </r>
  <r>
    <x v="447"/>
    <x v="445"/>
    <x v="447"/>
    <s v="CO23178@mi.com"/>
    <x v="0"/>
    <s v="CAICEDO MILTON ARNOL #"/>
    <x v="1"/>
    <d v="2024-12-12T16:00:48"/>
    <n v="1"/>
    <x v="319"/>
    <x v="312"/>
    <n v="590"/>
    <s v="0"/>
    <x v="0"/>
    <x v="157"/>
    <x v="162"/>
    <x v="170"/>
    <n v="1"/>
    <n v="1"/>
    <s v=""/>
    <s v=""/>
    <x v="1"/>
    <x v="0"/>
    <x v="1"/>
    <x v="13"/>
  </r>
  <r>
    <x v="448"/>
    <x v="446"/>
    <x v="448"/>
    <s v="CO23108@mi.com"/>
    <x v="0"/>
    <s v="MORILLO HEREO ALEJANDRO ALFONSO #"/>
    <x v="2"/>
    <d v="2024-12-11T16:01:39"/>
    <n v="1"/>
    <x v="320"/>
    <x v="313"/>
    <n v="599"/>
    <s v="0"/>
    <x v="0"/>
    <x v="158"/>
    <x v="165"/>
    <x v="171"/>
    <n v="1"/>
    <n v="1"/>
    <s v=""/>
    <s v=""/>
    <x v="1"/>
    <x v="0"/>
    <x v="1"/>
    <x v="14"/>
  </r>
  <r>
    <x v="449"/>
    <x v="447"/>
    <x v="449"/>
    <s v="CO23111@mi.com"/>
    <x v="0"/>
    <s v="MARQUEZ HINCAPIE GEINER ANTONIO #"/>
    <x v="2"/>
    <d v="2024-12-11T16:01:01"/>
    <n v="1"/>
    <x v="321"/>
    <x v="314"/>
    <n v="563"/>
    <n v="60"/>
    <x v="2"/>
    <x v="103"/>
    <x v="135"/>
    <x v="138"/>
    <n v="1"/>
    <n v="1"/>
    <s v=""/>
    <s v=""/>
    <x v="1"/>
    <x v="0"/>
    <x v="1"/>
    <x v="8"/>
  </r>
  <r>
    <x v="450"/>
    <x v="448"/>
    <x v="450"/>
    <s v="CO21389@mi.com"/>
    <x v="0"/>
    <s v="CHAVEZ CAMPO JUAN SEBASTIAN #"/>
    <x v="0"/>
    <d v="2024-12-10T13:50:47"/>
    <n v="1"/>
    <x v="322"/>
    <x v="4"/>
    <n v="0"/>
    <s v="0"/>
    <x v="0"/>
    <x v="0"/>
    <x v="0"/>
    <x v="0"/>
    <n v="1"/>
    <n v="0"/>
    <s v="Sin Justificación"/>
    <s v="Sin Justificación"/>
    <x v="0"/>
    <x v="1"/>
    <x v="3"/>
    <x v="4"/>
  </r>
  <r>
    <x v="451"/>
    <x v="449"/>
    <x v="451"/>
    <s v="CO21393@mi.com"/>
    <x v="0"/>
    <s v="HENAO RAMIREZ CRISTIAN CAMILO #"/>
    <x v="0"/>
    <d v="2024-12-10T13:49:51"/>
    <n v="1"/>
    <x v="323"/>
    <x v="315"/>
    <n v="479"/>
    <s v="0"/>
    <x v="0"/>
    <x v="98"/>
    <x v="103"/>
    <x v="104"/>
    <n v="1"/>
    <n v="1"/>
    <s v=""/>
    <s v=""/>
    <x v="1"/>
    <x v="0"/>
    <x v="1"/>
    <x v="10"/>
  </r>
  <r>
    <x v="452"/>
    <x v="450"/>
    <x v="452"/>
    <s v="CO21395@mi.com"/>
    <x v="0"/>
    <s v="HENAO RAMIREZ CRISTIAN CAMILO #"/>
    <x v="0"/>
    <d v="2024-12-10T13:49:13"/>
    <n v="1"/>
    <x v="324"/>
    <x v="316"/>
    <n v="546"/>
    <s v="0"/>
    <x v="0"/>
    <x v="127"/>
    <x v="99"/>
    <x v="100"/>
    <n v="1"/>
    <n v="1"/>
    <s v=""/>
    <s v=""/>
    <x v="1"/>
    <x v="0"/>
    <x v="1"/>
    <x v="10"/>
  </r>
  <r>
    <x v="453"/>
    <x v="451"/>
    <x v="453"/>
    <s v="CO21413@mi.com"/>
    <x v="0"/>
    <s v="PAEZ RUIZ DIANA CAROLINA #"/>
    <x v="0"/>
    <d v="2024-12-10T13:46:10"/>
    <n v="1"/>
    <x v="1"/>
    <x v="1"/>
    <s v="0"/>
    <n v="540"/>
    <x v="1"/>
    <x v="0"/>
    <x v="7"/>
    <x v="7"/>
    <n v="1"/>
    <n v="1"/>
    <s v=""/>
    <s v=""/>
    <x v="1"/>
    <x v="0"/>
    <x v="1"/>
    <x v="9"/>
  </r>
  <r>
    <x v="454"/>
    <x v="452"/>
    <x v="454"/>
    <s v="CO21421@mi.com"/>
    <x v="0"/>
    <s v="DELGADO ALVAREZ VICTOR HUGO #"/>
    <x v="0"/>
    <d v="2024-12-10T13:44:15"/>
    <n v="1"/>
    <x v="325"/>
    <x v="317"/>
    <n v="554"/>
    <s v="0"/>
    <x v="0"/>
    <x v="159"/>
    <x v="23"/>
    <x v="23"/>
    <n v="1"/>
    <n v="1"/>
    <s v=""/>
    <s v=""/>
    <x v="1"/>
    <x v="0"/>
    <x v="1"/>
    <x v="0"/>
  </r>
  <r>
    <x v="455"/>
    <x v="453"/>
    <x v="455"/>
    <s v="CO21435@mi.com"/>
    <x v="1"/>
    <s v="REYES ZIPAQUIRA JEISSON ANDRES #"/>
    <x v="1"/>
    <d v="2024-12-10T13:41:20"/>
    <n v="1"/>
    <x v="326"/>
    <x v="318"/>
    <n v="524"/>
    <n v="60"/>
    <x v="2"/>
    <x v="33"/>
    <x v="166"/>
    <x v="172"/>
    <n v="1"/>
    <n v="1"/>
    <s v=""/>
    <s v=""/>
    <x v="1"/>
    <x v="0"/>
    <x v="1"/>
    <x v="7"/>
  </r>
  <r>
    <x v="456"/>
    <x v="454"/>
    <x v="456"/>
    <s v="CO21443@mi.com"/>
    <x v="1"/>
    <s v="CAMARGO TORRES AUDREA PATRICIA #"/>
    <x v="0"/>
    <d v="2024-12-10T13:38:13"/>
    <n v="1"/>
    <x v="327"/>
    <x v="319"/>
    <n v="471"/>
    <n v="120"/>
    <x v="4"/>
    <x v="160"/>
    <x v="167"/>
    <x v="173"/>
    <n v="1"/>
    <n v="1"/>
    <s v=""/>
    <s v=""/>
    <x v="1"/>
    <x v="0"/>
    <x v="1"/>
    <x v="1"/>
  </r>
  <r>
    <x v="457"/>
    <x v="455"/>
    <x v="457"/>
    <s v="CO21449@mi.com"/>
    <x v="0"/>
    <s v="ZAMORA PELÁEZ JESSICA #"/>
    <x v="2"/>
    <d v="2024-12-10T13:37:04"/>
    <n v="1"/>
    <x v="328"/>
    <x v="320"/>
    <n v="494"/>
    <s v="0"/>
    <x v="0"/>
    <x v="22"/>
    <x v="50"/>
    <x v="50"/>
    <n v="1"/>
    <n v="1"/>
    <s v=""/>
    <s v=""/>
    <x v="1"/>
    <x v="0"/>
    <x v="1"/>
    <x v="6"/>
  </r>
  <r>
    <x v="458"/>
    <x v="456"/>
    <x v="458"/>
    <s v="CO21451@mi.com"/>
    <x v="0"/>
    <s v="ZAMORA PELÁEZ JESSICA #"/>
    <x v="2"/>
    <d v="2024-12-10T13:36:2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459"/>
    <x v="457"/>
    <x v="459"/>
    <s v="CO21457@mi.com"/>
    <x v="0"/>
    <s v="MORILLO HEREO ALEJANDRO ALFONSO #"/>
    <x v="2"/>
    <d v="2024-12-10T13:34:48"/>
    <n v="1"/>
    <x v="329"/>
    <x v="321"/>
    <n v="510"/>
    <s v="0"/>
    <x v="0"/>
    <x v="161"/>
    <x v="168"/>
    <x v="174"/>
    <n v="1"/>
    <n v="1"/>
    <s v=""/>
    <s v=""/>
    <x v="1"/>
    <x v="0"/>
    <x v="1"/>
    <x v="14"/>
  </r>
  <r>
    <x v="460"/>
    <x v="458"/>
    <x v="460"/>
    <s v="CO21462@mi.com"/>
    <x v="0"/>
    <s v="ADAMES GUAYARA MARIA MAGDIELY #"/>
    <x v="0"/>
    <d v="2024-12-10T13:33:49"/>
    <n v="1"/>
    <x v="330"/>
    <x v="322"/>
    <n v="480"/>
    <s v="0"/>
    <x v="0"/>
    <x v="162"/>
    <x v="74"/>
    <x v="75"/>
    <n v="1"/>
    <n v="1"/>
    <s v=""/>
    <s v=""/>
    <x v="1"/>
    <x v="0"/>
    <x v="1"/>
    <x v="0"/>
  </r>
  <r>
    <x v="461"/>
    <x v="459"/>
    <x v="461"/>
    <s v="CO21464@mi.com"/>
    <x v="0"/>
    <s v="DELGADO ALVAREZ VICTOR HUGO #"/>
    <x v="0"/>
    <d v="2024-12-10T13:33:15"/>
    <n v="1"/>
    <x v="331"/>
    <x v="323"/>
    <n v="492"/>
    <n v="540"/>
    <x v="1"/>
    <x v="163"/>
    <x v="169"/>
    <x v="175"/>
    <n v="1"/>
    <n v="1"/>
    <s v=""/>
    <s v=""/>
    <x v="2"/>
    <x v="0"/>
    <x v="1"/>
    <x v="0"/>
  </r>
  <r>
    <x v="462"/>
    <x v="460"/>
    <x v="462"/>
    <s v="CO21600@mi.com"/>
    <x v="0"/>
    <s v="LEITON CASTELAR ORLANDO ENRIQUE #"/>
    <x v="1"/>
    <d v="2024-12-10T13:00:47"/>
    <n v="1"/>
    <x v="332"/>
    <x v="324"/>
    <n v="523"/>
    <n v="60"/>
    <x v="2"/>
    <x v="11"/>
    <x v="170"/>
    <x v="176"/>
    <n v="1"/>
    <n v="1"/>
    <s v=""/>
    <s v=""/>
    <x v="1"/>
    <x v="0"/>
    <x v="1"/>
    <x v="16"/>
  </r>
  <r>
    <x v="463"/>
    <x v="461"/>
    <x v="463"/>
    <s v="CO20786@mi.com"/>
    <x v="0"/>
    <s v="HERRERA FARIETA DIEGO ALEJANDRO #"/>
    <x v="0"/>
    <d v="2024-12-06T17:02:05"/>
    <n v="1"/>
    <x v="333"/>
    <x v="325"/>
    <n v="487"/>
    <n v="540"/>
    <x v="1"/>
    <x v="69"/>
    <x v="73"/>
    <x v="74"/>
    <n v="1"/>
    <n v="1"/>
    <s v=""/>
    <s v=""/>
    <x v="2"/>
    <x v="0"/>
    <x v="1"/>
    <x v="9"/>
  </r>
  <r>
    <x v="464"/>
    <x v="462"/>
    <x v="464"/>
    <s v="CO20801@mi.com"/>
    <x v="0"/>
    <s v="AVILA MARTINEZ SAMUEL JOSE #"/>
    <x v="2"/>
    <d v="2024-12-06T17:01:23"/>
    <n v="1"/>
    <x v="334"/>
    <x v="326"/>
    <n v="489"/>
    <n v="60"/>
    <x v="2"/>
    <x v="30"/>
    <x v="94"/>
    <x v="95"/>
    <n v="1"/>
    <n v="1"/>
    <s v=""/>
    <s v=""/>
    <x v="1"/>
    <x v="0"/>
    <x v="1"/>
    <x v="12"/>
  </r>
  <r>
    <x v="465"/>
    <x v="463"/>
    <x v="465"/>
    <s v="CO20806@mi.com"/>
    <x v="0"/>
    <s v="BARCO SANJUAN ROSANA #"/>
    <x v="2"/>
    <d v="2024-12-06T17:00:21"/>
    <n v="1"/>
    <x v="335"/>
    <x v="327"/>
    <n v="422"/>
    <n v="60"/>
    <x v="2"/>
    <x v="76"/>
    <x v="26"/>
    <x v="26"/>
    <n v="1"/>
    <n v="1"/>
    <s v=""/>
    <s v=""/>
    <x v="1"/>
    <x v="0"/>
    <x v="1"/>
    <x v="8"/>
  </r>
  <r>
    <x v="466"/>
    <x v="464"/>
    <x v="466"/>
    <s v="CO20772@mi.com"/>
    <x v="0"/>
    <s v="LONDOÑO VALENCIA ESTEFANIA #"/>
    <x v="0"/>
    <d v="2024-12-04T20:00:18"/>
    <n v="1"/>
    <x v="336"/>
    <x v="328"/>
    <n v="494"/>
    <s v="0"/>
    <x v="0"/>
    <x v="22"/>
    <x v="50"/>
    <x v="50"/>
    <n v="1"/>
    <n v="1"/>
    <s v=""/>
    <s v=""/>
    <x v="1"/>
    <x v="0"/>
    <x v="1"/>
    <x v="4"/>
  </r>
  <r>
    <x v="467"/>
    <x v="465"/>
    <x v="467"/>
    <s v="CO20763@mi.com"/>
    <x v="3"/>
    <s v="MEJIA LONDOÑO HAROLD #"/>
    <x v="2"/>
    <d v="2024-12-04T16:01:36"/>
    <n v="1"/>
    <x v="337"/>
    <x v="329"/>
    <n v="375"/>
    <n v="90"/>
    <x v="3"/>
    <x v="164"/>
    <x v="63"/>
    <x v="64"/>
    <n v="1"/>
    <n v="1"/>
    <s v="Sin Justificación"/>
    <s v="Sin Justificación"/>
    <x v="0"/>
    <x v="1"/>
    <x v="0"/>
    <x v="8"/>
  </r>
  <r>
    <x v="468"/>
    <x v="466"/>
    <x v="468"/>
    <s v="CO20738@mi.com"/>
    <x v="0"/>
    <s v="AVILA MARTINEZ SAMUEL JOSE #"/>
    <x v="2"/>
    <d v="2024-12-04T13:03:58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2"/>
  </r>
  <r>
    <x v="469"/>
    <x v="467"/>
    <x v="469"/>
    <s v="CO20718@mi.com"/>
    <x v="0"/>
    <s v="MOSQUERA NICOLAS #"/>
    <x v="0"/>
    <d v="2024-12-02T16:01:00"/>
    <n v="1"/>
    <x v="338"/>
    <x v="330"/>
    <n v="553"/>
    <n v="180"/>
    <x v="5"/>
    <x v="165"/>
    <x v="171"/>
    <x v="177"/>
    <n v="1"/>
    <n v="1"/>
    <s v=""/>
    <s v=""/>
    <x v="2"/>
    <x v="0"/>
    <x v="1"/>
    <x v="10"/>
  </r>
  <r>
    <x v="470"/>
    <x v="468"/>
    <x v="470"/>
    <s v="CO20719@mi.com"/>
    <x v="0"/>
    <s v="MOSQUERA NICOLAS #"/>
    <x v="0"/>
    <d v="2024-12-02T16:00:46"/>
    <n v="1"/>
    <x v="339"/>
    <x v="331"/>
    <n v="545"/>
    <n v="180"/>
    <x v="5"/>
    <x v="144"/>
    <x v="172"/>
    <x v="178"/>
    <n v="1"/>
    <n v="1"/>
    <s v=""/>
    <s v=""/>
    <x v="2"/>
    <x v="0"/>
    <x v="1"/>
    <x v="10"/>
  </r>
  <r>
    <x v="471"/>
    <x v="469"/>
    <x v="471"/>
    <s v="CO20703@mi.com"/>
    <x v="0"/>
    <s v="ADAMES GUAYARA MARIA MAGDIELY #"/>
    <x v="0"/>
    <d v="2024-12-02T15:01:4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472"/>
    <x v="470"/>
    <x v="472"/>
    <s v="CO20706@mi.com"/>
    <x v="0"/>
    <s v="MEJIA RAMIREZ MERLY YURLEY #"/>
    <x v="2"/>
    <d v="2024-12-02T15:00:48"/>
    <n v="1"/>
    <x v="12"/>
    <x v="12"/>
    <s v="0"/>
    <n v="540"/>
    <x v="1"/>
    <x v="0"/>
    <x v="7"/>
    <x v="7"/>
    <n v="1"/>
    <n v="1"/>
    <s v=""/>
    <s v=""/>
    <x v="1"/>
    <x v="0"/>
    <x v="1"/>
    <x v="11"/>
  </r>
  <r>
    <x v="473"/>
    <x v="471"/>
    <x v="473"/>
    <s v="CO20664@mi.com"/>
    <x v="0"/>
    <s v="RAMIREZ TORRES OTTO OSWALD #"/>
    <x v="0"/>
    <d v="2024-11-29T16:03:42"/>
    <n v="1"/>
    <x v="340"/>
    <x v="332"/>
    <n v="467"/>
    <s v="0"/>
    <x v="0"/>
    <x v="100"/>
    <x v="105"/>
    <x v="106"/>
    <n v="1"/>
    <n v="1"/>
    <s v="Sin Justificación"/>
    <s v="Sin Justificación"/>
    <x v="0"/>
    <x v="1"/>
    <x v="0"/>
    <x v="9"/>
  </r>
  <r>
    <x v="474"/>
    <x v="472"/>
    <x v="474"/>
    <s v="CO20668@mi.com"/>
    <x v="0"/>
    <s v="MORENO PARDO JOHANA MILENA #"/>
    <x v="2"/>
    <d v="2024-11-29T16:02:50"/>
    <n v="1"/>
    <x v="341"/>
    <x v="333"/>
    <n v="487"/>
    <n v="480"/>
    <x v="6"/>
    <x v="69"/>
    <x v="173"/>
    <x v="179"/>
    <n v="1"/>
    <n v="1"/>
    <s v=""/>
    <s v=""/>
    <x v="2"/>
    <x v="0"/>
    <x v="1"/>
    <x v="6"/>
  </r>
  <r>
    <x v="475"/>
    <x v="473"/>
    <x v="475"/>
    <s v="CO20669@mi.com"/>
    <x v="0"/>
    <s v="ZAMORA PELÁEZ JESSICA #"/>
    <x v="2"/>
    <d v="2024-11-29T16:02:30"/>
    <n v="1"/>
    <x v="342"/>
    <x v="334"/>
    <n v="490"/>
    <s v="0"/>
    <x v="0"/>
    <x v="67"/>
    <x v="101"/>
    <x v="102"/>
    <n v="1"/>
    <n v="1"/>
    <s v=""/>
    <s v=""/>
    <x v="1"/>
    <x v="0"/>
    <x v="1"/>
    <x v="6"/>
  </r>
  <r>
    <x v="476"/>
    <x v="474"/>
    <x v="476"/>
    <s v="CO20672@mi.com"/>
    <x v="0"/>
    <s v="LUGO BOCHAGA LUISANA VERONICA #"/>
    <x v="2"/>
    <d v="2024-11-29T16:01:42"/>
    <n v="1"/>
    <x v="343"/>
    <x v="335"/>
    <n v="523"/>
    <s v="0"/>
    <x v="0"/>
    <x v="11"/>
    <x v="13"/>
    <x v="13"/>
    <n v="1"/>
    <n v="1"/>
    <s v=""/>
    <s v=""/>
    <x v="1"/>
    <x v="0"/>
    <x v="1"/>
    <x v="12"/>
  </r>
  <r>
    <x v="477"/>
    <x v="475"/>
    <x v="477"/>
    <s v="CO20596@mi.com"/>
    <x v="0"/>
    <s v="CASTIBLANCO CORAL JEFFERSON AMAURY #"/>
    <x v="2"/>
    <d v="2024-11-26T15:04:02"/>
    <n v="1"/>
    <x v="344"/>
    <x v="336"/>
    <n v="487"/>
    <s v="0"/>
    <x v="0"/>
    <x v="69"/>
    <x v="155"/>
    <x v="160"/>
    <n v="1"/>
    <n v="1"/>
    <s v=""/>
    <s v=""/>
    <x v="1"/>
    <x v="0"/>
    <x v="1"/>
    <x v="8"/>
  </r>
  <r>
    <x v="478"/>
    <x v="476"/>
    <x v="478"/>
    <s v="CO20599@mi.com"/>
    <x v="0"/>
    <s v="MORILLO HEREO ALEJANDRO ALFONSO #"/>
    <x v="2"/>
    <d v="2024-11-26T15:03:45"/>
    <n v="1"/>
    <x v="345"/>
    <x v="337"/>
    <n v="486"/>
    <s v="0"/>
    <x v="0"/>
    <x v="41"/>
    <x v="44"/>
    <x v="44"/>
    <n v="1"/>
    <n v="1"/>
    <s v=""/>
    <s v=""/>
    <x v="1"/>
    <x v="0"/>
    <x v="1"/>
    <x v="14"/>
  </r>
  <r>
    <x v="479"/>
    <x v="477"/>
    <x v="479"/>
    <s v="CO20600@mi.com"/>
    <x v="0"/>
    <s v="MORILLO HEREO ALEJANDRO ALFONSO #"/>
    <x v="2"/>
    <d v="2024-11-26T15:03:30"/>
    <n v="1"/>
    <x v="346"/>
    <x v="338"/>
    <n v="555"/>
    <n v="540"/>
    <x v="1"/>
    <x v="80"/>
    <x v="174"/>
    <x v="180"/>
    <n v="1"/>
    <n v="1"/>
    <s v=""/>
    <s v=""/>
    <x v="2"/>
    <x v="0"/>
    <x v="1"/>
    <x v="14"/>
  </r>
  <r>
    <x v="480"/>
    <x v="478"/>
    <x v="480"/>
    <s v="CO20608@mi.com"/>
    <x v="0"/>
    <s v="ADAMES GUAYARA MARIA MAGDIELY #"/>
    <x v="0"/>
    <d v="2024-11-26T15:01:57"/>
    <n v="1"/>
    <x v="347"/>
    <x v="339"/>
    <n v="394"/>
    <s v="0"/>
    <x v="0"/>
    <x v="108"/>
    <x v="175"/>
    <x v="181"/>
    <n v="1"/>
    <n v="1"/>
    <s v="Sin Justificación"/>
    <s v="Sin Justificación"/>
    <x v="0"/>
    <x v="1"/>
    <x v="0"/>
    <x v="0"/>
  </r>
  <r>
    <x v="481"/>
    <x v="479"/>
    <x v="481"/>
    <s v="CO20612@mi.com"/>
    <x v="0"/>
    <s v="CHAVEZ CAMPO JUAN SEBASTIAN #"/>
    <x v="0"/>
    <d v="2024-11-26T15:01:2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482"/>
    <x v="480"/>
    <x v="482"/>
    <s v="CO20614@mi.com"/>
    <x v="0"/>
    <s v="CHAVEZ CAMPO JUAN SEBASTIAN #"/>
    <x v="0"/>
    <d v="2024-11-26T15:00:26"/>
    <n v="1"/>
    <x v="348"/>
    <x v="340"/>
    <n v="503"/>
    <n v="60"/>
    <x v="2"/>
    <x v="45"/>
    <x v="48"/>
    <x v="48"/>
    <n v="1"/>
    <n v="1"/>
    <s v=""/>
    <s v=""/>
    <x v="1"/>
    <x v="0"/>
    <x v="1"/>
    <x v="4"/>
  </r>
  <r>
    <x v="483"/>
    <x v="481"/>
    <x v="483"/>
    <s v="CO20588@mi.com"/>
    <x v="0"/>
    <s v="RUIZ MAYORGA MARIA CHIRLEY #"/>
    <x v="2"/>
    <d v="2024-11-25T19:02:12"/>
    <n v="1"/>
    <x v="349"/>
    <x v="341"/>
    <n v="492"/>
    <n v="60"/>
    <x v="2"/>
    <x v="163"/>
    <x v="61"/>
    <x v="62"/>
    <n v="1"/>
    <n v="1"/>
    <s v=""/>
    <s v=""/>
    <x v="1"/>
    <x v="0"/>
    <x v="1"/>
    <x v="11"/>
  </r>
  <r>
    <x v="484"/>
    <x v="482"/>
    <x v="484"/>
    <s v="CO20590@mi.com"/>
    <x v="0"/>
    <s v="RUIZ MAYORGA MARIA CHIRLEY #"/>
    <x v="2"/>
    <d v="2024-11-25T19:01:48"/>
    <n v="1"/>
    <x v="350"/>
    <x v="342"/>
    <n v="553"/>
    <s v="0"/>
    <x v="0"/>
    <x v="165"/>
    <x v="80"/>
    <x v="81"/>
    <n v="1"/>
    <n v="1"/>
    <s v=""/>
    <s v=""/>
    <x v="1"/>
    <x v="0"/>
    <x v="1"/>
    <x v="11"/>
  </r>
  <r>
    <x v="485"/>
    <x v="483"/>
    <x v="485"/>
    <s v="CO20572@mi.com"/>
    <x v="0"/>
    <s v="MARQUEZ HINCAPIE GEINER ANTONIO #"/>
    <x v="2"/>
    <d v="2024-11-25T15:01:50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486"/>
    <x v="484"/>
    <x v="486"/>
    <s v="CO20560@mi.com"/>
    <x v="0"/>
    <s v="AVILA MARTINEZ SAMUEL JOSE #"/>
    <x v="2"/>
    <d v="2024-11-22T18:01:40"/>
    <n v="1"/>
    <x v="351"/>
    <x v="343"/>
    <n v="505"/>
    <s v="0"/>
    <x v="0"/>
    <x v="54"/>
    <x v="176"/>
    <x v="182"/>
    <n v="1"/>
    <n v="1"/>
    <s v=""/>
    <s v=""/>
    <x v="1"/>
    <x v="0"/>
    <x v="1"/>
    <x v="12"/>
  </r>
  <r>
    <x v="487"/>
    <x v="485"/>
    <x v="487"/>
    <s v="CO20563@mi.com"/>
    <x v="0"/>
    <s v="LONDOÑO VALENCIA ESTEFANIA #"/>
    <x v="0"/>
    <d v="2024-11-22T18:00:23"/>
    <n v="1"/>
    <x v="352"/>
    <x v="344"/>
    <n v="575"/>
    <s v="0"/>
    <x v="0"/>
    <x v="12"/>
    <x v="14"/>
    <x v="14"/>
    <n v="1"/>
    <n v="1"/>
    <s v=""/>
    <s v=""/>
    <x v="1"/>
    <x v="0"/>
    <x v="1"/>
    <x v="4"/>
  </r>
  <r>
    <x v="488"/>
    <x v="486"/>
    <x v="488"/>
    <s v="CO20508@mi.com"/>
    <x v="0"/>
    <s v="MOSQUERA NICOLAS #"/>
    <x v="0"/>
    <d v="2024-11-21T18:01:31"/>
    <n v="1"/>
    <x v="353"/>
    <x v="345"/>
    <n v="393"/>
    <n v="180"/>
    <x v="5"/>
    <x v="166"/>
    <x v="141"/>
    <x v="144"/>
    <n v="1"/>
    <n v="1"/>
    <s v=""/>
    <s v=""/>
    <x v="1"/>
    <x v="0"/>
    <x v="1"/>
    <x v="10"/>
  </r>
  <r>
    <x v="489"/>
    <x v="487"/>
    <x v="489"/>
    <s v="CO20511@mi.com"/>
    <x v="0"/>
    <s v="HERRERA CARRILLO DIEGO ALEXANDER #"/>
    <x v="1"/>
    <d v="2024-11-21T18:00:24"/>
    <n v="1"/>
    <x v="185"/>
    <x v="346"/>
    <n v="261"/>
    <s v="0"/>
    <x v="0"/>
    <x v="167"/>
    <x v="177"/>
    <x v="183"/>
    <n v="1"/>
    <n v="1"/>
    <s v="Sin Justificación"/>
    <s v="Sin Justificación"/>
    <x v="0"/>
    <x v="1"/>
    <x v="0"/>
    <x v="7"/>
  </r>
  <r>
    <x v="490"/>
    <x v="488"/>
    <x v="490"/>
    <s v="CO20478@mi.com"/>
    <x v="0"/>
    <s v="MEJIA RAMIREZ MERLY YURLEY #"/>
    <x v="2"/>
    <d v="2024-11-19T17:00:51"/>
    <n v="1"/>
    <x v="354"/>
    <x v="347"/>
    <n v="429"/>
    <n v="60"/>
    <x v="2"/>
    <x v="91"/>
    <x v="32"/>
    <x v="32"/>
    <n v="1"/>
    <n v="1"/>
    <s v=""/>
    <s v=""/>
    <x v="1"/>
    <x v="0"/>
    <x v="1"/>
    <x v="11"/>
  </r>
  <r>
    <x v="491"/>
    <x v="489"/>
    <x v="491"/>
    <s v="CO20479@mi.com"/>
    <x v="0"/>
    <s v="MORENO PARDO JOHANA MILENA #"/>
    <x v="2"/>
    <d v="2024-11-19T17:00:27"/>
    <n v="1"/>
    <x v="355"/>
    <x v="348"/>
    <n v="484"/>
    <s v="0"/>
    <x v="0"/>
    <x v="51"/>
    <x v="55"/>
    <x v="56"/>
    <n v="1"/>
    <n v="1"/>
    <s v=""/>
    <s v=""/>
    <x v="1"/>
    <x v="0"/>
    <x v="1"/>
    <x v="6"/>
  </r>
  <r>
    <x v="492"/>
    <x v="490"/>
    <x v="492"/>
    <s v="CO20419@mi.com"/>
    <x v="0"/>
    <s v="SAAVEDRA CALVO JOVANNY ALBERTO #"/>
    <x v="2"/>
    <d v="2024-11-18T16:00:5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8"/>
  </r>
  <r>
    <x v="493"/>
    <x v="491"/>
    <x v="493"/>
    <s v="CO20410@mi.com"/>
    <x v="3"/>
    <s v="MEJIA LONDOÑO HAROLD #"/>
    <x v="2"/>
    <d v="2024-11-18T10:33:45"/>
    <n v="1"/>
    <x v="356"/>
    <x v="349"/>
    <n v="439"/>
    <s v="0"/>
    <x v="0"/>
    <x v="75"/>
    <x v="178"/>
    <x v="184"/>
    <n v="1"/>
    <n v="1"/>
    <s v="Sin Justificación"/>
    <s v="Sin Justificación"/>
    <x v="0"/>
    <x v="1"/>
    <x v="0"/>
    <x v="8"/>
  </r>
  <r>
    <x v="494"/>
    <x v="492"/>
    <x v="494"/>
    <s v="CO20392@mi.com"/>
    <x v="4"/>
    <s v="MICHAEL HUMBERTO SOTELO POLANCO #"/>
    <x v="5"/>
    <d v="2024-11-14T19:02:14"/>
    <n v="1"/>
    <x v="357"/>
    <x v="99"/>
    <n v="427"/>
    <n v="180"/>
    <x v="5"/>
    <x v="168"/>
    <x v="179"/>
    <x v="185"/>
    <n v="1"/>
    <n v="1"/>
    <s v=""/>
    <s v=""/>
    <x v="1"/>
    <x v="0"/>
    <x v="1"/>
    <x v="19"/>
  </r>
  <r>
    <x v="495"/>
    <x v="493"/>
    <x v="495"/>
    <s v="CO20383@mi.com"/>
    <x v="0"/>
    <s v="SAAVEDRA CALVO JOVANNY ALBERTO #"/>
    <x v="2"/>
    <d v="2024-11-14T12:02:13"/>
    <n v="1"/>
    <x v="358"/>
    <x v="350"/>
    <n v="486"/>
    <s v="0"/>
    <x v="0"/>
    <x v="41"/>
    <x v="44"/>
    <x v="44"/>
    <n v="1"/>
    <n v="1"/>
    <s v=""/>
    <s v=""/>
    <x v="1"/>
    <x v="0"/>
    <x v="1"/>
    <x v="8"/>
  </r>
  <r>
    <x v="496"/>
    <x v="494"/>
    <x v="496"/>
    <s v="CO20356@mi.com"/>
    <x v="0"/>
    <s v="ZAMORA PELÁEZ JESSICA #"/>
    <x v="2"/>
    <d v="2024-11-13T12:00:52"/>
    <n v="1"/>
    <x v="359"/>
    <x v="351"/>
    <n v="500"/>
    <s v="0"/>
    <x v="0"/>
    <x v="17"/>
    <x v="18"/>
    <x v="18"/>
    <n v="1"/>
    <n v="1"/>
    <s v=""/>
    <s v=""/>
    <x v="1"/>
    <x v="0"/>
    <x v="1"/>
    <x v="6"/>
  </r>
  <r>
    <x v="497"/>
    <x v="495"/>
    <x v="497"/>
    <s v="CO20351@mi.com"/>
    <x v="0"/>
    <s v="ZAMORA PELÁEZ JESSICA #"/>
    <x v="2"/>
    <d v="2024-11-12T12:00:26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498"/>
    <x v="496"/>
    <x v="498"/>
    <s v="CO20250@mi.com"/>
    <x v="0"/>
    <s v="AVENDAÑO ANDRES FABIAN #"/>
    <x v="1"/>
    <d v="2024-11-08T19:02:15"/>
    <n v="1"/>
    <x v="360"/>
    <x v="352"/>
    <n v="453"/>
    <s v="0"/>
    <x v="0"/>
    <x v="99"/>
    <x v="104"/>
    <x v="105"/>
    <n v="1"/>
    <n v="1"/>
    <s v="Sin Justificación"/>
    <s v="Sin Justificación"/>
    <x v="0"/>
    <x v="1"/>
    <x v="0"/>
    <x v="13"/>
  </r>
  <r>
    <x v="499"/>
    <x v="497"/>
    <x v="499"/>
    <s v="CO20336@mi.com"/>
    <x v="0"/>
    <s v="LUGO BOCHAGA LUISANA VERONICA #"/>
    <x v="2"/>
    <d v="2024-11-08T19:00:5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2"/>
  </r>
  <r>
    <x v="500"/>
    <x v="498"/>
    <x v="500"/>
    <s v="CO20338@mi.com"/>
    <x v="0"/>
    <s v="LUGO BOCHAGA LUISANA VERONICA #"/>
    <x v="2"/>
    <d v="2024-11-08T19:00:21"/>
    <n v="1"/>
    <x v="1"/>
    <x v="1"/>
    <s v="0"/>
    <n v="540"/>
    <x v="1"/>
    <x v="0"/>
    <x v="7"/>
    <x v="7"/>
    <n v="1"/>
    <n v="1"/>
    <s v=""/>
    <s v=""/>
    <x v="1"/>
    <x v="0"/>
    <x v="1"/>
    <x v="12"/>
  </r>
  <r>
    <x v="501"/>
    <x v="499"/>
    <x v="501"/>
    <s v="CO20254@mi.com"/>
    <x v="0"/>
    <s v="MORENO PARDO JOHANA MILENA #"/>
    <x v="2"/>
    <d v="2024-11-08T12:01:57"/>
    <n v="1"/>
    <x v="361"/>
    <x v="353"/>
    <n v="507"/>
    <s v="0"/>
    <x v="0"/>
    <x v="32"/>
    <x v="34"/>
    <x v="34"/>
    <n v="1"/>
    <n v="1"/>
    <s v=""/>
    <s v=""/>
    <x v="1"/>
    <x v="0"/>
    <x v="1"/>
    <x v="6"/>
  </r>
  <r>
    <x v="502"/>
    <x v="500"/>
    <x v="502"/>
    <s v="CO20256@mi.com"/>
    <x v="0"/>
    <s v="MORENO PARDO JOHANA MILENA #"/>
    <x v="2"/>
    <d v="2024-11-08T12:01:40"/>
    <n v="1"/>
    <x v="362"/>
    <x v="354"/>
    <n v="481"/>
    <s v="0"/>
    <x v="0"/>
    <x v="43"/>
    <x v="115"/>
    <x v="117"/>
    <n v="1"/>
    <n v="1"/>
    <s v=""/>
    <s v=""/>
    <x v="1"/>
    <x v="0"/>
    <x v="1"/>
    <x v="6"/>
  </r>
  <r>
    <x v="503"/>
    <x v="501"/>
    <x v="503"/>
    <s v="CO20160@mi.com"/>
    <x v="0"/>
    <s v="BARCO SANJUAN ROSANA #"/>
    <x v="2"/>
    <d v="2024-11-05T16:01:21"/>
    <n v="1"/>
    <x v="363"/>
    <x v="355"/>
    <n v="554"/>
    <s v="0"/>
    <x v="0"/>
    <x v="159"/>
    <x v="23"/>
    <x v="23"/>
    <n v="1"/>
    <n v="1"/>
    <s v=""/>
    <s v=""/>
    <x v="1"/>
    <x v="0"/>
    <x v="1"/>
    <x v="8"/>
  </r>
  <r>
    <x v="504"/>
    <x v="502"/>
    <x v="504"/>
    <s v="CO20103@mi.com"/>
    <x v="0"/>
    <s v="ADAMES GUAYARA MARIA MAGDIELY #"/>
    <x v="0"/>
    <d v="2024-10-30T16:00:4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505"/>
    <x v="503"/>
    <x v="505"/>
    <s v="CO20073@mi.com"/>
    <x v="3"/>
    <s v="RICO OSSA JOSE NOEL #"/>
    <x v="0"/>
    <d v="2024-10-29T16:00:52"/>
    <n v="1"/>
    <x v="364"/>
    <x v="356"/>
    <n v="114"/>
    <s v="0"/>
    <x v="0"/>
    <x v="169"/>
    <x v="180"/>
    <x v="186"/>
    <n v="1"/>
    <n v="1"/>
    <s v="Sin Justificación"/>
    <s v="Sin Justificación"/>
    <x v="0"/>
    <x v="1"/>
    <x v="0"/>
    <x v="0"/>
  </r>
  <r>
    <x v="506"/>
    <x v="504"/>
    <x v="506"/>
    <s v="CO20067@mi.com"/>
    <x v="3"/>
    <s v="HERRERA OLIVERA NATALIA #"/>
    <x v="0"/>
    <d v="2024-10-29T11:00:22"/>
    <n v="1"/>
    <x v="365"/>
    <x v="357"/>
    <n v="565"/>
    <s v="0"/>
    <x v="0"/>
    <x v="170"/>
    <x v="58"/>
    <x v="59"/>
    <n v="1"/>
    <n v="1"/>
    <s v=""/>
    <s v=""/>
    <x v="1"/>
    <x v="0"/>
    <x v="1"/>
    <x v="1"/>
  </r>
  <r>
    <x v="507"/>
    <x v="505"/>
    <x v="507"/>
    <s v="CO20034@mi.com"/>
    <x v="0"/>
    <s v="GUTIERREZ BAQUERO GENNYS JASMIN #"/>
    <x v="0"/>
    <d v="2024-10-24T15:00:21"/>
    <n v="1"/>
    <x v="366"/>
    <x v="358"/>
    <n v="480"/>
    <n v="60"/>
    <x v="2"/>
    <x v="162"/>
    <x v="7"/>
    <x v="7"/>
    <n v="1"/>
    <n v="1"/>
    <s v=""/>
    <s v=""/>
    <x v="1"/>
    <x v="0"/>
    <x v="1"/>
    <x v="9"/>
  </r>
  <r>
    <x v="508"/>
    <x v="506"/>
    <x v="508"/>
    <s v="CO20001@mi.com"/>
    <x v="0"/>
    <s v="HERRERA OLIVERA NATALIA #"/>
    <x v="0"/>
    <d v="2024-10-22T10:01:11"/>
    <n v="1"/>
    <x v="367"/>
    <x v="359"/>
    <n v="365"/>
    <n v="210"/>
    <x v="7"/>
    <x v="42"/>
    <x v="14"/>
    <x v="187"/>
    <n v="1"/>
    <n v="1"/>
    <s v=""/>
    <s v=""/>
    <x v="1"/>
    <x v="0"/>
    <x v="1"/>
    <x v="0"/>
  </r>
  <r>
    <x v="509"/>
    <x v="507"/>
    <x v="509"/>
    <s v="CO19978@mi.com"/>
    <x v="0"/>
    <s v="HENAO RAMIREZ CRISTIAN CAMILO #"/>
    <x v="0"/>
    <d v="2024-10-18T19:00:24"/>
    <n v="1"/>
    <x v="197"/>
    <x v="360"/>
    <n v="505"/>
    <n v="60"/>
    <x v="2"/>
    <x v="54"/>
    <x v="58"/>
    <x v="59"/>
    <n v="1"/>
    <n v="1"/>
    <s v=""/>
    <s v=""/>
    <x v="1"/>
    <x v="0"/>
    <x v="1"/>
    <x v="10"/>
  </r>
  <r>
    <x v="510"/>
    <x v="508"/>
    <x v="510"/>
    <s v="CO19938@mi.com"/>
    <x v="0"/>
    <s v="ATARA TORRES JOHAN CAMILO #"/>
    <x v="0"/>
    <d v="2024-10-15T18:00:25"/>
    <n v="1"/>
    <x v="368"/>
    <x v="361"/>
    <n v="468"/>
    <s v="0"/>
    <x v="0"/>
    <x v="171"/>
    <x v="181"/>
    <x v="188"/>
    <n v="1"/>
    <n v="1"/>
    <s v=""/>
    <s v=""/>
    <x v="1"/>
    <x v="0"/>
    <x v="1"/>
    <x v="9"/>
  </r>
  <r>
    <x v="511"/>
    <x v="509"/>
    <x v="511"/>
    <s v="CO19898@mi.com"/>
    <x v="0"/>
    <s v="MORILLO HEREO ALEJANDRO ALFONSO #"/>
    <x v="2"/>
    <d v="2024-10-11T13:00:3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512"/>
    <x v="510"/>
    <x v="512"/>
    <s v="CO19880@mi.com"/>
    <x v="1"/>
    <s v="CAMARGO TORRES AUDREA PATRICIA #"/>
    <x v="0"/>
    <d v="2024-10-11T11:02:21"/>
    <n v="1"/>
    <x v="369"/>
    <x v="362"/>
    <n v="552"/>
    <s v="0"/>
    <x v="0"/>
    <x v="58"/>
    <x v="61"/>
    <x v="62"/>
    <n v="1"/>
    <n v="1"/>
    <s v=""/>
    <s v=""/>
    <x v="1"/>
    <x v="0"/>
    <x v="1"/>
    <x v="1"/>
  </r>
  <r>
    <x v="513"/>
    <x v="511"/>
    <x v="513"/>
    <s v="CO19886@mi.com"/>
    <x v="0"/>
    <s v="OTALVORA ARGUMEDO JORGE IVAN #"/>
    <x v="0"/>
    <d v="2024-10-11T11:01:25"/>
    <n v="1"/>
    <x v="370"/>
    <x v="363"/>
    <n v="421"/>
    <n v="300"/>
    <x v="10"/>
    <x v="172"/>
    <x v="182"/>
    <x v="189"/>
    <n v="1"/>
    <n v="1"/>
    <s v=""/>
    <s v=""/>
    <x v="2"/>
    <x v="0"/>
    <x v="1"/>
    <x v="1"/>
  </r>
  <r>
    <x v="514"/>
    <x v="512"/>
    <x v="514"/>
    <s v="CO19867@mi.com"/>
    <x v="0"/>
    <s v="RAMIREZ TORRES OTTO OSWALD #"/>
    <x v="0"/>
    <d v="2024-10-10T11:00:41"/>
    <n v="1"/>
    <x v="371"/>
    <x v="364"/>
    <n v="428"/>
    <s v="0"/>
    <x v="0"/>
    <x v="173"/>
    <x v="183"/>
    <x v="190"/>
    <n v="1"/>
    <n v="1"/>
    <s v="Sin Justificación"/>
    <s v="Sin Justificación"/>
    <x v="0"/>
    <x v="1"/>
    <x v="0"/>
    <x v="9"/>
  </r>
  <r>
    <x v="515"/>
    <x v="513"/>
    <x v="515"/>
    <s v="CO19869@mi.com"/>
    <x v="0"/>
    <s v="PRIETO ORTIZ EDWIN DIOSET #"/>
    <x v="1"/>
    <d v="2024-10-10T11:00:20"/>
    <n v="1"/>
    <x v="372"/>
    <x v="365"/>
    <n v="580"/>
    <s v="0"/>
    <x v="0"/>
    <x v="50"/>
    <x v="49"/>
    <x v="54"/>
    <n v="1"/>
    <n v="1"/>
    <s v=""/>
    <s v=""/>
    <x v="1"/>
    <x v="0"/>
    <x v="1"/>
    <x v="2"/>
  </r>
  <r>
    <x v="516"/>
    <x v="514"/>
    <x v="516"/>
    <s v="CO19855@mi.com"/>
    <x v="0"/>
    <s v="MUÑOZ SANDRA ROCIO #"/>
    <x v="0"/>
    <d v="2024-10-09T13:01:06"/>
    <n v="1"/>
    <x v="373"/>
    <x v="366"/>
    <n v="569"/>
    <s v="0"/>
    <x v="0"/>
    <x v="23"/>
    <x v="24"/>
    <x v="24"/>
    <n v="1"/>
    <n v="1"/>
    <s v=""/>
    <s v=""/>
    <x v="1"/>
    <x v="0"/>
    <x v="1"/>
    <x v="4"/>
  </r>
  <r>
    <x v="517"/>
    <x v="515"/>
    <x v="517"/>
    <s v="CO19856@mi.com"/>
    <x v="0"/>
    <s v="CHAVEZ CAMPO JUAN SEBASTIAN #"/>
    <x v="0"/>
    <d v="2024-10-09T13:00:46"/>
    <n v="1"/>
    <x v="374"/>
    <x v="367"/>
    <n v="380"/>
    <n v="150"/>
    <x v="11"/>
    <x v="85"/>
    <x v="184"/>
    <x v="191"/>
    <n v="1"/>
    <n v="1"/>
    <s v=""/>
    <s v=""/>
    <x v="1"/>
    <x v="0"/>
    <x v="1"/>
    <x v="4"/>
  </r>
  <r>
    <x v="518"/>
    <x v="516"/>
    <x v="518"/>
    <s v="CO19849@mi.com"/>
    <x v="0"/>
    <s v="MOSQUERA NICOLAS #"/>
    <x v="0"/>
    <d v="2024-10-08T11:01:13"/>
    <n v="1"/>
    <x v="375"/>
    <x v="368"/>
    <n v="350"/>
    <n v="180"/>
    <x v="5"/>
    <x v="174"/>
    <x v="184"/>
    <x v="191"/>
    <n v="1"/>
    <n v="1"/>
    <s v=""/>
    <s v=""/>
    <x v="1"/>
    <x v="0"/>
    <x v="1"/>
    <x v="10"/>
  </r>
  <r>
    <x v="519"/>
    <x v="517"/>
    <x v="519"/>
    <s v="CO19816@mi.com"/>
    <x v="0"/>
    <s v="AVILA MARTINEZ SAMUEL JOSE #"/>
    <x v="2"/>
    <d v="2024-10-07T13:00:27"/>
    <n v="1"/>
    <x v="376"/>
    <x v="369"/>
    <n v="472"/>
    <s v="0"/>
    <x v="0"/>
    <x v="175"/>
    <x v="185"/>
    <x v="192"/>
    <n v="1"/>
    <n v="1"/>
    <s v=""/>
    <s v=""/>
    <x v="1"/>
    <x v="0"/>
    <x v="1"/>
    <x v="12"/>
  </r>
  <r>
    <x v="520"/>
    <x v="518"/>
    <x v="520"/>
    <s v="CO19797@mi.com"/>
    <x v="3"/>
    <s v="HERRERA OLIVERA NATALIA #"/>
    <x v="0"/>
    <d v="2024-10-04T11:00:46"/>
    <n v="1"/>
    <x v="377"/>
    <x v="370"/>
    <n v="417"/>
    <s v="0"/>
    <x v="0"/>
    <x v="176"/>
    <x v="186"/>
    <x v="193"/>
    <n v="1"/>
    <n v="1"/>
    <s v="Sin Justificación"/>
    <s v="Sin Justificación"/>
    <x v="0"/>
    <x v="1"/>
    <x v="0"/>
    <x v="1"/>
  </r>
  <r>
    <x v="521"/>
    <x v="519"/>
    <x v="521"/>
    <s v="CO19794@mi.com"/>
    <x v="0"/>
    <s v="RUIZ MAYORGA MARIA CHIRLEY #"/>
    <x v="2"/>
    <d v="2024-10-03T12:51:34"/>
    <n v="1"/>
    <x v="378"/>
    <x v="371"/>
    <n v="492"/>
    <s v="0"/>
    <x v="0"/>
    <x v="163"/>
    <x v="187"/>
    <x v="194"/>
    <n v="1"/>
    <n v="1"/>
    <s v=""/>
    <s v=""/>
    <x v="1"/>
    <x v="0"/>
    <x v="1"/>
    <x v="11"/>
  </r>
  <r>
    <x v="522"/>
    <x v="520"/>
    <x v="522"/>
    <s v="CO19793@mi.com"/>
    <x v="0"/>
    <s v="BARCO SANJUAN ROSANA #"/>
    <x v="2"/>
    <d v="2024-10-03T12:00:18"/>
    <n v="1"/>
    <x v="379"/>
    <x v="372"/>
    <n v="472"/>
    <n v="540"/>
    <x v="1"/>
    <x v="175"/>
    <x v="188"/>
    <x v="195"/>
    <n v="1"/>
    <n v="1"/>
    <s v=""/>
    <s v=""/>
    <x v="2"/>
    <x v="0"/>
    <x v="1"/>
    <x v="8"/>
  </r>
  <r>
    <x v="523"/>
    <x v="521"/>
    <x v="523"/>
    <s v="CO19771@mi.com"/>
    <x v="0"/>
    <s v="AVENDAÑO ANDRES FABIAN #"/>
    <x v="1"/>
    <d v="2024-09-30T11:52:58"/>
    <n v="1"/>
    <x v="380"/>
    <x v="373"/>
    <n v="521"/>
    <s v="0"/>
    <x v="0"/>
    <x v="78"/>
    <x v="81"/>
    <x v="82"/>
    <n v="1"/>
    <n v="1"/>
    <s v=""/>
    <s v=""/>
    <x v="1"/>
    <x v="0"/>
    <x v="1"/>
    <x v="13"/>
  </r>
  <r>
    <x v="524"/>
    <x v="522"/>
    <x v="524"/>
    <s v="CO19759@mi.com"/>
    <x v="0"/>
    <s v="RUIZ MAYORGA MARIA CHIRLEY #"/>
    <x v="2"/>
    <d v="2024-09-27T11:00:43"/>
    <n v="1"/>
    <x v="381"/>
    <x v="4"/>
    <n v="0"/>
    <n v="540"/>
    <x v="1"/>
    <x v="0"/>
    <x v="7"/>
    <x v="7"/>
    <n v="1"/>
    <n v="0"/>
    <s v=""/>
    <s v=""/>
    <x v="1"/>
    <x v="0"/>
    <x v="1"/>
    <x v="11"/>
  </r>
  <r>
    <x v="525"/>
    <x v="523"/>
    <x v="525"/>
    <s v="CO19732@mi.com"/>
    <x v="0"/>
    <s v="MORENO PARDO JOHANA MILENA #"/>
    <x v="2"/>
    <d v="2024-09-24T11:00:20"/>
    <n v="1"/>
    <x v="382"/>
    <x v="374"/>
    <n v="512"/>
    <s v="0"/>
    <x v="0"/>
    <x v="177"/>
    <x v="189"/>
    <x v="196"/>
    <n v="1"/>
    <n v="1"/>
    <s v=""/>
    <s v=""/>
    <x v="1"/>
    <x v="0"/>
    <x v="1"/>
    <x v="6"/>
  </r>
  <r>
    <x v="526"/>
    <x v="524"/>
    <x v="526"/>
    <s v="CO19696@mi.com"/>
    <x v="0"/>
    <s v="MARQUEZ HINCAPIE GEINER ANTONIO #"/>
    <x v="2"/>
    <d v="2024-09-19T11:01:20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527"/>
    <x v="525"/>
    <x v="527"/>
    <s v="CO19699@mi.com"/>
    <x v="0"/>
    <s v="CAICEDO MILTON ARNOL #"/>
    <x v="1"/>
    <d v="2024-09-19T11:00:26"/>
    <n v="1"/>
    <x v="383"/>
    <x v="375"/>
    <n v="599"/>
    <s v="0"/>
    <x v="0"/>
    <x v="158"/>
    <x v="165"/>
    <x v="171"/>
    <n v="1"/>
    <n v="1"/>
    <s v=""/>
    <s v=""/>
    <x v="1"/>
    <x v="0"/>
    <x v="1"/>
    <x v="13"/>
  </r>
  <r>
    <x v="528"/>
    <x v="526"/>
    <x v="528"/>
    <s v="CO19661@mi.com"/>
    <x v="1"/>
    <s v="RAMIREZ BUITRAGO JEFFERSON ALBERTO #"/>
    <x v="1"/>
    <d v="2024-09-16T12:00:30"/>
    <n v="1"/>
    <x v="384"/>
    <x v="376"/>
    <n v="550"/>
    <s v="0"/>
    <x v="0"/>
    <x v="26"/>
    <x v="28"/>
    <x v="28"/>
    <n v="1"/>
    <n v="1"/>
    <s v=""/>
    <s v=""/>
    <x v="1"/>
    <x v="0"/>
    <x v="1"/>
    <x v="7"/>
  </r>
  <r>
    <x v="529"/>
    <x v="527"/>
    <x v="529"/>
    <s v="CO19655@mi.com"/>
    <x v="1"/>
    <s v="ORTIZ SANCHEZ LAURA TATIANA #"/>
    <x v="0"/>
    <d v="2024-09-13T11:00:29"/>
    <n v="1"/>
    <x v="385"/>
    <x v="377"/>
    <n v="541"/>
    <s v="0"/>
    <x v="0"/>
    <x v="4"/>
    <x v="4"/>
    <x v="4"/>
    <n v="1"/>
    <n v="1"/>
    <s v=""/>
    <s v=""/>
    <x v="1"/>
    <x v="0"/>
    <x v="1"/>
    <x v="5"/>
  </r>
  <r>
    <x v="530"/>
    <x v="528"/>
    <x v="530"/>
    <s v="CO19646@mi.com"/>
    <x v="0"/>
    <s v="MARQUEZ HINCAPIE GEINER ANTONIO #"/>
    <x v="2"/>
    <d v="2024-09-12T11:00:46"/>
    <n v="1"/>
    <x v="386"/>
    <x v="378"/>
    <n v="426"/>
    <n v="60"/>
    <x v="2"/>
    <x v="143"/>
    <x v="44"/>
    <x v="44"/>
    <n v="1"/>
    <n v="1"/>
    <s v=""/>
    <s v=""/>
    <x v="1"/>
    <x v="0"/>
    <x v="1"/>
    <x v="8"/>
  </r>
  <r>
    <x v="531"/>
    <x v="529"/>
    <x v="531"/>
    <s v="CO19642@mi.com"/>
    <x v="0"/>
    <s v="CAICEDO MILTON ARNOL #"/>
    <x v="1"/>
    <d v="2024-09-11T10:00:24"/>
    <n v="1"/>
    <x v="387"/>
    <x v="379"/>
    <n v="559"/>
    <s v="0"/>
    <x v="0"/>
    <x v="64"/>
    <x v="60"/>
    <x v="61"/>
    <n v="1"/>
    <n v="1"/>
    <s v=""/>
    <s v=""/>
    <x v="1"/>
    <x v="0"/>
    <x v="1"/>
    <x v="13"/>
  </r>
  <r>
    <x v="532"/>
    <x v="530"/>
    <x v="532"/>
    <s v="CO19568@mi.com"/>
    <x v="0"/>
    <s v="HERNANDEZ ABRIL NESTOR JAVIER #"/>
    <x v="2"/>
    <d v="2024-09-06T11:00:27"/>
    <n v="1"/>
    <x v="388"/>
    <x v="380"/>
    <n v="499"/>
    <s v="0"/>
    <x v="0"/>
    <x v="6"/>
    <x v="6"/>
    <x v="6"/>
    <n v="1"/>
    <n v="1"/>
    <s v=""/>
    <s v=""/>
    <x v="1"/>
    <x v="0"/>
    <x v="1"/>
    <x v="3"/>
  </r>
  <r>
    <x v="533"/>
    <x v="531"/>
    <x v="533"/>
    <s v="CO19566@mi.com"/>
    <x v="0"/>
    <s v="AVILA MARTINEZ SAMUEL JOSE #"/>
    <x v="2"/>
    <d v="2024-09-05T11:00:28"/>
    <n v="1"/>
    <x v="389"/>
    <x v="381"/>
    <n v="490"/>
    <s v="0"/>
    <x v="0"/>
    <x v="67"/>
    <x v="101"/>
    <x v="102"/>
    <n v="1"/>
    <n v="1"/>
    <s v=""/>
    <s v=""/>
    <x v="1"/>
    <x v="0"/>
    <x v="1"/>
    <x v="12"/>
  </r>
  <r>
    <x v="534"/>
    <x v="532"/>
    <x v="534"/>
    <s v="CO19527@mi.com"/>
    <x v="0"/>
    <s v="GUTIERREZ BAQUERO GENNYS JASMIN #"/>
    <x v="0"/>
    <d v="2024-08-30T10:00:21"/>
    <n v="1"/>
    <x v="390"/>
    <x v="382"/>
    <n v="497"/>
    <n v="120"/>
    <x v="4"/>
    <x v="40"/>
    <x v="8"/>
    <x v="8"/>
    <n v="1"/>
    <n v="1"/>
    <s v=""/>
    <s v=""/>
    <x v="1"/>
    <x v="0"/>
    <x v="1"/>
    <x v="9"/>
  </r>
  <r>
    <x v="535"/>
    <x v="533"/>
    <x v="535"/>
    <s v="CO19286@mi.com"/>
    <x v="0"/>
    <s v="ADAMES GUAYARA MARIA MAGDIELY #"/>
    <x v="0"/>
    <d v="2024-08-20T18:01:32"/>
    <n v="1"/>
    <x v="391"/>
    <x v="383"/>
    <n v="502"/>
    <s v="0"/>
    <x v="0"/>
    <x v="38"/>
    <x v="40"/>
    <x v="40"/>
    <n v="1"/>
    <n v="1"/>
    <s v=""/>
    <s v=""/>
    <x v="1"/>
    <x v="0"/>
    <x v="1"/>
    <x v="0"/>
  </r>
  <r>
    <x v="536"/>
    <x v="534"/>
    <x v="536"/>
    <s v="CO19290@mi.com"/>
    <x v="5"/>
    <s v="Harold Stiven Niño Raquira #"/>
    <x v="6"/>
    <d v="2024-08-20T18:00:54"/>
    <n v="1"/>
    <x v="5"/>
    <x v="5"/>
    <s v="0"/>
    <n v="540"/>
    <x v="1"/>
    <x v="0"/>
    <x v="7"/>
    <x v="7"/>
    <n v="1"/>
    <n v="1"/>
    <s v=""/>
    <s v=""/>
    <x v="1"/>
    <x v="0"/>
    <x v="1"/>
    <x v="20"/>
  </r>
  <r>
    <x v="537"/>
    <x v="535"/>
    <x v="537"/>
    <s v="CO19277@mi.com"/>
    <x v="0"/>
    <s v="MORILLO HEREO ALEJANDRO ALFONSO #"/>
    <x v="2"/>
    <d v="2024-08-20T12:00:5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538"/>
    <x v="536"/>
    <x v="538"/>
    <s v="CO19271@mi.com"/>
    <x v="0"/>
    <s v="LUGO BOCHAGA LUISANA VERONICA #"/>
    <x v="2"/>
    <d v="2024-08-20T11:01:40"/>
    <n v="1"/>
    <x v="392"/>
    <x v="293"/>
    <n v="544"/>
    <n v="540"/>
    <x v="1"/>
    <x v="122"/>
    <x v="190"/>
    <x v="197"/>
    <n v="1"/>
    <n v="1"/>
    <s v=""/>
    <s v=""/>
    <x v="2"/>
    <x v="0"/>
    <x v="1"/>
    <x v="12"/>
  </r>
  <r>
    <x v="539"/>
    <x v="537"/>
    <x v="539"/>
    <s v="CO19272@mi.com"/>
    <x v="0"/>
    <s v="HERRERA CARRILLO DIEGO ALEXANDER #"/>
    <x v="1"/>
    <d v="2024-08-20T11:01:20"/>
    <n v="1"/>
    <x v="393"/>
    <x v="384"/>
    <n v="454"/>
    <s v="0"/>
    <x v="0"/>
    <x v="178"/>
    <x v="191"/>
    <x v="198"/>
    <n v="1"/>
    <n v="1"/>
    <s v="Sin Justificación"/>
    <s v="Sin Justificación"/>
    <x v="0"/>
    <x v="1"/>
    <x v="0"/>
    <x v="7"/>
  </r>
  <r>
    <x v="540"/>
    <x v="538"/>
    <x v="540"/>
    <s v="CO19274@mi.com"/>
    <x v="0"/>
    <s v="REYES ZIPAQUIRA JEISSON ANDRES #"/>
    <x v="1"/>
    <d v="2024-08-20T11:00:50"/>
    <n v="1"/>
    <x v="394"/>
    <x v="385"/>
    <n v="537"/>
    <s v="0"/>
    <x v="0"/>
    <x v="152"/>
    <x v="21"/>
    <x v="21"/>
    <n v="1"/>
    <n v="1"/>
    <s v=""/>
    <s v=""/>
    <x v="1"/>
    <x v="0"/>
    <x v="1"/>
    <x v="7"/>
  </r>
  <r>
    <x v="541"/>
    <x v="539"/>
    <x v="541"/>
    <s v="CO19241@mi.com"/>
    <x v="0"/>
    <s v="RUIZ MAYORGA MARIA CHIRLEY #"/>
    <x v="2"/>
    <d v="2024-08-15T19:00:21"/>
    <n v="1"/>
    <x v="395"/>
    <x v="386"/>
    <n v="640"/>
    <n v="60"/>
    <x v="2"/>
    <x v="179"/>
    <x v="192"/>
    <x v="199"/>
    <n v="1"/>
    <n v="1"/>
    <s v=""/>
    <s v=""/>
    <x v="1"/>
    <x v="0"/>
    <x v="1"/>
    <x v="11"/>
  </r>
  <r>
    <x v="542"/>
    <x v="540"/>
    <x v="542"/>
    <s v="CO19235@mi.com"/>
    <x v="0"/>
    <s v="OLARTE MINORTA NELSON GERARDO #"/>
    <x v="1"/>
    <d v="2024-08-15T12:00:24"/>
    <n v="1"/>
    <x v="396"/>
    <x v="387"/>
    <n v="539"/>
    <s v="0"/>
    <x v="0"/>
    <x v="180"/>
    <x v="130"/>
    <x v="200"/>
    <n v="1"/>
    <n v="1"/>
    <s v=""/>
    <s v=""/>
    <x v="1"/>
    <x v="0"/>
    <x v="1"/>
    <x v="7"/>
  </r>
  <r>
    <x v="543"/>
    <x v="541"/>
    <x v="543"/>
    <s v="CO19236@mi.com"/>
    <x v="0"/>
    <s v="GARZON CARDONA NATALIA #"/>
    <x v="2"/>
    <d v="2024-08-15T11:59:18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544"/>
    <x v="542"/>
    <x v="544"/>
    <s v="CO19204@mi.com"/>
    <x v="0"/>
    <s v="MARTINEZ FLOREZ MIGUEL ANDRES #"/>
    <x v="2"/>
    <d v="2024-08-13T19:00:46"/>
    <n v="1"/>
    <x v="12"/>
    <x v="12"/>
    <s v="0"/>
    <n v="480"/>
    <x v="6"/>
    <x v="0"/>
    <x v="74"/>
    <x v="75"/>
    <n v="1"/>
    <n v="1"/>
    <s v=""/>
    <s v=""/>
    <x v="1"/>
    <x v="0"/>
    <x v="1"/>
    <x v="11"/>
  </r>
  <r>
    <x v="545"/>
    <x v="543"/>
    <x v="545"/>
    <s v="CO19131@mi.com"/>
    <x v="0"/>
    <s v="LEITON CASTELAR ORLANDO ENRIQUE #"/>
    <x v="1"/>
    <d v="2024-08-08T13:00:23"/>
    <n v="1"/>
    <x v="1"/>
    <x v="1"/>
    <s v="0"/>
    <n v="600"/>
    <x v="12"/>
    <x v="0"/>
    <x v="129"/>
    <x v="132"/>
    <n v="1"/>
    <n v="1"/>
    <s v=""/>
    <s v=""/>
    <x v="1"/>
    <x v="0"/>
    <x v="1"/>
    <x v="16"/>
  </r>
  <r>
    <x v="546"/>
    <x v="544"/>
    <x v="546"/>
    <s v="CO19081@mi.com"/>
    <x v="0"/>
    <s v="MEJIA RAMIREZ MERLY YURLEY #"/>
    <x v="2"/>
    <d v="2024-08-05T15:41:17"/>
    <n v="1"/>
    <x v="12"/>
    <x v="12"/>
    <s v="0"/>
    <n v="60"/>
    <x v="2"/>
    <x v="0"/>
    <x v="10"/>
    <x v="10"/>
    <n v="1"/>
    <n v="1"/>
    <s v="Sin Justificación"/>
    <s v="Sin Justificación"/>
    <x v="0"/>
    <x v="1"/>
    <x v="0"/>
    <x v="11"/>
  </r>
  <r>
    <x v="547"/>
    <x v="545"/>
    <x v="547"/>
    <s v="CO19051@mi.com"/>
    <x v="0"/>
    <s v="MONTIEL ARTEAGA ANDRES FELIPE #"/>
    <x v="0"/>
    <d v="2024-08-02T11:45:0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"/>
  </r>
  <r>
    <x v="548"/>
    <x v="546"/>
    <x v="548"/>
    <s v="CO19000@mi.com"/>
    <x v="0"/>
    <s v="HERRERA OLIVERA NATALIA #"/>
    <x v="0"/>
    <d v="2024-07-30T15:00:27"/>
    <n v="1"/>
    <x v="397"/>
    <x v="388"/>
    <n v="522"/>
    <n v="60"/>
    <x v="2"/>
    <x v="62"/>
    <x v="67"/>
    <x v="68"/>
    <n v="1"/>
    <n v="1"/>
    <s v=""/>
    <s v=""/>
    <x v="1"/>
    <x v="0"/>
    <x v="1"/>
    <x v="0"/>
  </r>
  <r>
    <x v="549"/>
    <x v="547"/>
    <x v="549"/>
    <s v="CO18934@mi.com"/>
    <x v="0"/>
    <s v="ZAMORA PELÁEZ JESSICA #"/>
    <x v="2"/>
    <d v="2024-07-25T12:01:16"/>
    <n v="1"/>
    <x v="398"/>
    <x v="389"/>
    <n v="603"/>
    <n v="480"/>
    <x v="6"/>
    <x v="181"/>
    <x v="193"/>
    <x v="201"/>
    <n v="1"/>
    <n v="1"/>
    <s v=""/>
    <s v=""/>
    <x v="2"/>
    <x v="0"/>
    <x v="1"/>
    <x v="6"/>
  </r>
  <r>
    <x v="550"/>
    <x v="548"/>
    <x v="550"/>
    <s v="CO18929@mi.com"/>
    <x v="0"/>
    <s v="HERNANDEZ ABRIL NESTOR JAVIER #"/>
    <x v="2"/>
    <d v="2024-07-25T10:01:06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551"/>
    <x v="549"/>
    <x v="551"/>
    <s v="CO18923@mi.com"/>
    <x v="0"/>
    <s v="DELGADO ALVAREZ VICTOR HUGO #"/>
    <x v="0"/>
    <d v="2024-07-24T17:01:21"/>
    <n v="1"/>
    <x v="399"/>
    <x v="4"/>
    <n v="0"/>
    <s v="0"/>
    <x v="0"/>
    <x v="0"/>
    <x v="0"/>
    <x v="0"/>
    <n v="1"/>
    <n v="0"/>
    <s v="Sin Justificación"/>
    <s v="Sin Justificación"/>
    <x v="0"/>
    <x v="1"/>
    <x v="3"/>
    <x v="0"/>
  </r>
  <r>
    <x v="552"/>
    <x v="550"/>
    <x v="552"/>
    <s v="CO18926@mi.com"/>
    <x v="0"/>
    <s v="ADAMES GUAYARA MARIA MAGDIELY #"/>
    <x v="0"/>
    <d v="2024-07-24T17:00:38"/>
    <n v="1"/>
    <x v="400"/>
    <x v="390"/>
    <n v="512"/>
    <s v="0"/>
    <x v="0"/>
    <x v="177"/>
    <x v="189"/>
    <x v="196"/>
    <n v="1"/>
    <n v="1"/>
    <s v=""/>
    <s v=""/>
    <x v="1"/>
    <x v="0"/>
    <x v="1"/>
    <x v="0"/>
  </r>
  <r>
    <x v="553"/>
    <x v="551"/>
    <x v="553"/>
    <s v="CO18751@mi.com"/>
    <x v="0"/>
    <s v="PRIETO ORTIZ EDWIN DIOSET #"/>
    <x v="1"/>
    <d v="2024-07-19T11:48:33"/>
    <n v="1"/>
    <x v="401"/>
    <x v="391"/>
    <n v="525"/>
    <s v="0"/>
    <x v="0"/>
    <x v="182"/>
    <x v="194"/>
    <x v="202"/>
    <n v="1"/>
    <n v="1"/>
    <s v=""/>
    <s v=""/>
    <x v="1"/>
    <x v="0"/>
    <x v="1"/>
    <x v="2"/>
  </r>
  <r>
    <x v="554"/>
    <x v="552"/>
    <x v="554"/>
    <s v="CO18749@mi.com"/>
    <x v="0"/>
    <s v="LONDOÑO VALENCIA ESTEFANIA #"/>
    <x v="0"/>
    <d v="2024-07-18T19:01:0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555"/>
    <x v="553"/>
    <x v="555"/>
    <s v="CO18561@mi.com"/>
    <x v="0"/>
    <s v="ROJAS RAMIREZ JULIAN ESTEBAN #"/>
    <x v="0"/>
    <d v="2024-07-16T16:00:25"/>
    <n v="1"/>
    <x v="402"/>
    <x v="392"/>
    <n v="524"/>
    <s v="0"/>
    <x v="0"/>
    <x v="33"/>
    <x v="35"/>
    <x v="35"/>
    <n v="1"/>
    <n v="1"/>
    <s v=""/>
    <s v=""/>
    <x v="1"/>
    <x v="0"/>
    <x v="1"/>
    <x v="4"/>
  </r>
  <r>
    <x v="556"/>
    <x v="554"/>
    <x v="556"/>
    <s v="CO18483@mi.com"/>
    <x v="0"/>
    <s v="AVILA MARTINEZ SAMUEL JOSE #"/>
    <x v="2"/>
    <d v="2024-07-11T10:29:11"/>
    <n v="1"/>
    <x v="403"/>
    <x v="393"/>
    <n v="490"/>
    <s v="0"/>
    <x v="0"/>
    <x v="67"/>
    <x v="101"/>
    <x v="102"/>
    <n v="1"/>
    <n v="1"/>
    <s v=""/>
    <s v=""/>
    <x v="1"/>
    <x v="0"/>
    <x v="1"/>
    <x v="12"/>
  </r>
  <r>
    <x v="557"/>
    <x v="555"/>
    <x v="557"/>
    <s v="CO18481@mi.com"/>
    <x v="0"/>
    <s v="LONDOÑO VALENCIA ESTEFANIA #"/>
    <x v="0"/>
    <d v="2024-07-10T19:00:21"/>
    <n v="1"/>
    <x v="404"/>
    <x v="394"/>
    <n v="361"/>
    <n v="210"/>
    <x v="7"/>
    <x v="89"/>
    <x v="92"/>
    <x v="93"/>
    <n v="1"/>
    <n v="1"/>
    <s v=""/>
    <s v=""/>
    <x v="1"/>
    <x v="0"/>
    <x v="1"/>
    <x v="4"/>
  </r>
  <r>
    <x v="558"/>
    <x v="556"/>
    <x v="558"/>
    <s v="CO18454@mi.com"/>
    <x v="3"/>
    <s v="GIRALDO RAMIREZ ESTEFANIA #"/>
    <x v="0"/>
    <d v="2024-07-09T10:46:11"/>
    <n v="1"/>
    <x v="405"/>
    <x v="395"/>
    <n v="527"/>
    <s v="0"/>
    <x v="0"/>
    <x v="183"/>
    <x v="195"/>
    <x v="203"/>
    <n v="1"/>
    <n v="1"/>
    <s v=""/>
    <s v=""/>
    <x v="1"/>
    <x v="0"/>
    <x v="1"/>
    <x v="10"/>
  </r>
  <r>
    <x v="559"/>
    <x v="557"/>
    <x v="559"/>
    <s v="CO18452@mi.com"/>
    <x v="0"/>
    <s v="CAMARGO TORRES AUDREA PATRICIA #"/>
    <x v="0"/>
    <d v="2024-07-08T20:00:26"/>
    <n v="1"/>
    <x v="406"/>
    <x v="396"/>
    <n v="325"/>
    <s v="0"/>
    <x v="0"/>
    <x v="184"/>
    <x v="196"/>
    <x v="204"/>
    <n v="1"/>
    <n v="1"/>
    <s v="Sin Justificación"/>
    <s v="Sin Justificación"/>
    <x v="0"/>
    <x v="1"/>
    <x v="0"/>
    <x v="1"/>
  </r>
  <r>
    <x v="560"/>
    <x v="558"/>
    <x v="560"/>
    <s v="CO18331@mi.com"/>
    <x v="0"/>
    <s v="MORENO PARDO JOHANA MILENA #"/>
    <x v="2"/>
    <d v="2024-07-03T14:00:2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561"/>
    <x v="559"/>
    <x v="561"/>
    <s v="CO18309@mi.com"/>
    <x v="0"/>
    <s v="AVILA MARTINEZ SAMUEL JOSE #"/>
    <x v="2"/>
    <d v="2024-06-28T12:00:45"/>
    <n v="1"/>
    <x v="407"/>
    <x v="397"/>
    <n v="612"/>
    <n v="60"/>
    <x v="2"/>
    <x v="185"/>
    <x v="197"/>
    <x v="205"/>
    <n v="1"/>
    <n v="1"/>
    <s v=""/>
    <s v=""/>
    <x v="1"/>
    <x v="0"/>
    <x v="1"/>
    <x v="12"/>
  </r>
  <r>
    <x v="562"/>
    <x v="560"/>
    <x v="562"/>
    <s v="CO18310@mi.com"/>
    <x v="0"/>
    <s v="MORILLO HEREO ALEJANDRO ALFONSO #"/>
    <x v="2"/>
    <d v="2024-06-28T12:00:24"/>
    <n v="1"/>
    <x v="408"/>
    <x v="398"/>
    <n v="502"/>
    <s v="0"/>
    <x v="0"/>
    <x v="38"/>
    <x v="40"/>
    <x v="40"/>
    <n v="1"/>
    <n v="1"/>
    <s v=""/>
    <s v=""/>
    <x v="1"/>
    <x v="0"/>
    <x v="1"/>
    <x v="14"/>
  </r>
  <r>
    <x v="563"/>
    <x v="561"/>
    <x v="563"/>
    <s v="CO18254@mi.com"/>
    <x v="0"/>
    <s v="MEJIA RAMIREZ MERLY YURLEY #"/>
    <x v="2"/>
    <d v="2024-06-25T20:00:29"/>
    <n v="1"/>
    <x v="409"/>
    <x v="399"/>
    <n v="495"/>
    <n v="60"/>
    <x v="2"/>
    <x v="107"/>
    <x v="83"/>
    <x v="84"/>
    <n v="1"/>
    <n v="1"/>
    <s v=""/>
    <s v=""/>
    <x v="1"/>
    <x v="0"/>
    <x v="1"/>
    <x v="11"/>
  </r>
  <r>
    <x v="564"/>
    <x v="562"/>
    <x v="564"/>
    <s v="CO18240@mi.com"/>
    <x v="0"/>
    <s v="GARZON CARDONA NATALIA #"/>
    <x v="2"/>
    <d v="2024-06-24T18:00:21"/>
    <n v="1"/>
    <x v="410"/>
    <x v="400"/>
    <n v="518"/>
    <n v="60"/>
    <x v="2"/>
    <x v="53"/>
    <x v="57"/>
    <x v="58"/>
    <n v="1"/>
    <n v="1"/>
    <s v=""/>
    <s v=""/>
    <x v="1"/>
    <x v="0"/>
    <x v="1"/>
    <x v="3"/>
  </r>
  <r>
    <x v="565"/>
    <x v="563"/>
    <x v="565"/>
    <s v="CO18178@mi.com"/>
    <x v="0"/>
    <s v="SAAVEDRA CALVO JOVANNY ALBERTO #"/>
    <x v="2"/>
    <d v="2024-06-24T13:00:26"/>
    <n v="1"/>
    <x v="411"/>
    <x v="401"/>
    <n v="339"/>
    <n v="60"/>
    <x v="2"/>
    <x v="186"/>
    <x v="198"/>
    <x v="206"/>
    <n v="1"/>
    <n v="1"/>
    <s v="Sin Justificación"/>
    <s v="Sin Justificación"/>
    <x v="0"/>
    <x v="1"/>
    <x v="0"/>
    <x v="8"/>
  </r>
  <r>
    <x v="566"/>
    <x v="564"/>
    <x v="566"/>
    <s v="CO18134@mi.com"/>
    <x v="0"/>
    <s v="ROJAS RAMIREZ JULIAN ESTEBAN #"/>
    <x v="0"/>
    <d v="2024-06-21T16:00:27"/>
    <n v="1"/>
    <x v="412"/>
    <x v="402"/>
    <n v="483"/>
    <s v="0"/>
    <x v="0"/>
    <x v="113"/>
    <x v="148"/>
    <x v="153"/>
    <n v="1"/>
    <n v="1"/>
    <s v=""/>
    <s v=""/>
    <x v="1"/>
    <x v="0"/>
    <x v="1"/>
    <x v="4"/>
  </r>
  <r>
    <x v="567"/>
    <x v="565"/>
    <x v="567"/>
    <s v="CO18078@mi.com"/>
    <x v="0"/>
    <s v="MORILLO HEREO ALEJANDRO ALFONSO #"/>
    <x v="2"/>
    <d v="2024-06-17T11:47:06"/>
    <n v="1"/>
    <x v="413"/>
    <x v="403"/>
    <n v="428"/>
    <s v="0"/>
    <x v="0"/>
    <x v="173"/>
    <x v="183"/>
    <x v="190"/>
    <n v="1"/>
    <n v="1"/>
    <s v="Sin Justificación"/>
    <s v="Sin Justificación"/>
    <x v="0"/>
    <x v="1"/>
    <x v="0"/>
    <x v="14"/>
  </r>
  <r>
    <x v="568"/>
    <x v="566"/>
    <x v="568"/>
    <s v="CO18080@mi.com"/>
    <x v="0"/>
    <s v="AVILA MARTINEZ SAMUEL JOSE #"/>
    <x v="2"/>
    <d v="2024-06-17T11:47:03"/>
    <n v="1"/>
    <x v="414"/>
    <x v="404"/>
    <s v="0"/>
    <n v="540"/>
    <x v="1"/>
    <x v="0"/>
    <x v="7"/>
    <x v="7"/>
    <n v="1"/>
    <n v="1"/>
    <s v=""/>
    <s v=""/>
    <x v="1"/>
    <x v="0"/>
    <x v="1"/>
    <x v="12"/>
  </r>
  <r>
    <x v="569"/>
    <x v="567"/>
    <x v="569"/>
    <s v="CO18079@mi.com"/>
    <x v="0"/>
    <s v="MORILLO HEREO ALEJANDRO ALFONSO #"/>
    <x v="2"/>
    <d v="2024-06-17T11:47:0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570"/>
    <x v="568"/>
    <x v="570"/>
    <s v="CO18064@mi.com"/>
    <x v="0"/>
    <s v="PAEZ RUIZ DIANA CAROLINA #"/>
    <x v="0"/>
    <d v="2024-06-14T16:01:20"/>
    <n v="1"/>
    <x v="180"/>
    <x v="405"/>
    <n v="566"/>
    <s v="0"/>
    <x v="0"/>
    <x v="47"/>
    <x v="51"/>
    <x v="51"/>
    <n v="1"/>
    <n v="1"/>
    <s v=""/>
    <s v=""/>
    <x v="1"/>
    <x v="0"/>
    <x v="1"/>
    <x v="9"/>
  </r>
  <r>
    <x v="571"/>
    <x v="569"/>
    <x v="571"/>
    <s v="CO18042@mi.com"/>
    <x v="0"/>
    <s v="ADAMES GUAYARA MARIA MAGDIELY #"/>
    <x v="0"/>
    <d v="2024-06-14T12:01:35"/>
    <n v="1"/>
    <x v="415"/>
    <x v="406"/>
    <n v="551"/>
    <s v="0"/>
    <x v="0"/>
    <x v="63"/>
    <x v="20"/>
    <x v="20"/>
    <n v="1"/>
    <n v="1"/>
    <s v=""/>
    <s v=""/>
    <x v="1"/>
    <x v="0"/>
    <x v="1"/>
    <x v="0"/>
  </r>
  <r>
    <x v="572"/>
    <x v="570"/>
    <x v="572"/>
    <s v="CO18039@mi.com"/>
    <x v="0"/>
    <s v="CHAVEZ CAMPO JUAN SEBASTIAN #"/>
    <x v="0"/>
    <d v="2024-06-13T14:00:54"/>
    <n v="1"/>
    <x v="416"/>
    <x v="407"/>
    <n v="359"/>
    <n v="180"/>
    <x v="5"/>
    <x v="139"/>
    <x v="130"/>
    <x v="133"/>
    <n v="1"/>
    <n v="1"/>
    <s v=""/>
    <s v=""/>
    <x v="1"/>
    <x v="0"/>
    <x v="1"/>
    <x v="4"/>
  </r>
  <r>
    <x v="573"/>
    <x v="571"/>
    <x v="573"/>
    <s v="CO18041@mi.com"/>
    <x v="0"/>
    <s v="HERRERA OLIVERA NATALIA #"/>
    <x v="0"/>
    <d v="2024-06-13T14:00:27"/>
    <n v="1"/>
    <x v="417"/>
    <x v="408"/>
    <n v="427"/>
    <n v="240"/>
    <x v="13"/>
    <x v="168"/>
    <x v="199"/>
    <x v="207"/>
    <n v="1"/>
    <n v="1"/>
    <s v=""/>
    <s v=""/>
    <x v="1"/>
    <x v="0"/>
    <x v="1"/>
    <x v="0"/>
  </r>
  <r>
    <x v="574"/>
    <x v="572"/>
    <x v="574"/>
    <s v="CO18001@mi.com"/>
    <x v="0"/>
    <s v="LUGO BOCHAGA LUISANA VERONICA #"/>
    <x v="2"/>
    <d v="2024-06-11T17:00:35"/>
    <n v="1"/>
    <x v="418"/>
    <x v="409"/>
    <n v="428"/>
    <n v="120"/>
    <x v="4"/>
    <x v="173"/>
    <x v="29"/>
    <x v="29"/>
    <n v="1"/>
    <n v="1"/>
    <s v=""/>
    <s v=""/>
    <x v="1"/>
    <x v="0"/>
    <x v="1"/>
    <x v="12"/>
  </r>
  <r>
    <x v="575"/>
    <x v="573"/>
    <x v="575"/>
    <s v="CO17916@mi.com"/>
    <x v="0"/>
    <s v="BARCO SANJUAN ROSANA #"/>
    <x v="2"/>
    <d v="2024-06-04T11:00:49"/>
    <n v="1"/>
    <x v="419"/>
    <x v="410"/>
    <n v="557"/>
    <s v="0"/>
    <x v="0"/>
    <x v="115"/>
    <x v="121"/>
    <x v="123"/>
    <n v="1"/>
    <n v="1"/>
    <s v=""/>
    <s v=""/>
    <x v="1"/>
    <x v="0"/>
    <x v="1"/>
    <x v="8"/>
  </r>
  <r>
    <x v="576"/>
    <x v="574"/>
    <x v="576"/>
    <s v="CO17876@mi.com"/>
    <x v="0"/>
    <s v="OTALVORA ARGUMEDO JORGE IVAN #"/>
    <x v="0"/>
    <d v="2024-05-30T18:00:43"/>
    <n v="1"/>
    <x v="420"/>
    <x v="411"/>
    <n v="426"/>
    <n v="210"/>
    <x v="7"/>
    <x v="143"/>
    <x v="200"/>
    <x v="208"/>
    <n v="1"/>
    <n v="1"/>
    <s v=""/>
    <s v=""/>
    <x v="1"/>
    <x v="0"/>
    <x v="1"/>
    <x v="1"/>
  </r>
  <r>
    <x v="577"/>
    <x v="575"/>
    <x v="577"/>
    <s v="CO17862@mi.com"/>
    <x v="0"/>
    <s v="MARTINEZ FLOREZ MIGUEL ANDRES #"/>
    <x v="2"/>
    <d v="2024-05-29T19:02:1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578"/>
    <x v="576"/>
    <x v="578"/>
    <s v="CO17800@mi.com"/>
    <x v="0"/>
    <s v="MEJIA RAMIREZ MERLY YURLEY #"/>
    <x v="2"/>
    <d v="2024-05-27T11:00:44"/>
    <n v="1"/>
    <x v="421"/>
    <x v="412"/>
    <n v="481"/>
    <n v="60"/>
    <x v="2"/>
    <x v="43"/>
    <x v="4"/>
    <x v="4"/>
    <n v="1"/>
    <n v="1"/>
    <s v=""/>
    <s v=""/>
    <x v="1"/>
    <x v="0"/>
    <x v="1"/>
    <x v="11"/>
  </r>
  <r>
    <x v="579"/>
    <x v="577"/>
    <x v="579"/>
    <s v="CO17693@mi.com"/>
    <x v="0"/>
    <s v="HENAO RAMIREZ CRISTIAN CAMILO #"/>
    <x v="0"/>
    <d v="2024-05-17T11:01:07"/>
    <n v="1"/>
    <x v="422"/>
    <x v="413"/>
    <s v="0"/>
    <n v="540"/>
    <x v="1"/>
    <x v="0"/>
    <x v="7"/>
    <x v="7"/>
    <n v="1"/>
    <n v="1"/>
    <s v=""/>
    <s v=""/>
    <x v="1"/>
    <x v="0"/>
    <x v="1"/>
    <x v="10"/>
  </r>
  <r>
    <x v="580"/>
    <x v="578"/>
    <x v="580"/>
    <s v="CO17671@mi.com"/>
    <x v="0"/>
    <s v="LUGO BOCHAGA LUISANA VERONICA #"/>
    <x v="2"/>
    <d v="2024-05-15T12:00:22"/>
    <n v="1"/>
    <x v="423"/>
    <x v="414"/>
    <n v="499"/>
    <n v="60"/>
    <x v="2"/>
    <x v="6"/>
    <x v="60"/>
    <x v="61"/>
    <n v="1"/>
    <n v="1"/>
    <s v=""/>
    <s v=""/>
    <x v="1"/>
    <x v="0"/>
    <x v="1"/>
    <x v="12"/>
  </r>
  <r>
    <x v="581"/>
    <x v="579"/>
    <x v="581"/>
    <s v="CO17656@mi.com"/>
    <x v="0"/>
    <s v="MARTINEZ FLOREZ MIGUEL ANDRES #"/>
    <x v="2"/>
    <d v="2024-05-14T13:01:45"/>
    <n v="1"/>
    <x v="424"/>
    <x v="415"/>
    <n v="481"/>
    <s v="0"/>
    <x v="0"/>
    <x v="43"/>
    <x v="115"/>
    <x v="117"/>
    <n v="1"/>
    <n v="1"/>
    <s v=""/>
    <s v=""/>
    <x v="1"/>
    <x v="0"/>
    <x v="1"/>
    <x v="11"/>
  </r>
  <r>
    <x v="582"/>
    <x v="580"/>
    <x v="582"/>
    <s v="CO17654@mi.com"/>
    <x v="0"/>
    <s v="LONDOÑO VALENCIA ESTEFANIA #"/>
    <x v="0"/>
    <d v="2024-05-14T11:00:27"/>
    <n v="1"/>
    <x v="425"/>
    <x v="416"/>
    <n v="557"/>
    <s v="0"/>
    <x v="0"/>
    <x v="115"/>
    <x v="121"/>
    <x v="123"/>
    <n v="1"/>
    <n v="1"/>
    <s v=""/>
    <s v=""/>
    <x v="1"/>
    <x v="0"/>
    <x v="1"/>
    <x v="4"/>
  </r>
  <r>
    <x v="583"/>
    <x v="581"/>
    <x v="583"/>
    <s v="CO17200@mi.com"/>
    <x v="0"/>
    <s v="MEJIA RAMIREZ MERLY YURLEY #"/>
    <x v="2"/>
    <d v="2024-04-30T12:00:32"/>
    <n v="1"/>
    <x v="12"/>
    <x v="12"/>
    <s v="0"/>
    <n v="540"/>
    <x v="1"/>
    <x v="0"/>
    <x v="7"/>
    <x v="7"/>
    <n v="1"/>
    <n v="1"/>
    <s v=""/>
    <s v=""/>
    <x v="1"/>
    <x v="0"/>
    <x v="1"/>
    <x v="11"/>
  </r>
  <r>
    <x v="584"/>
    <x v="582"/>
    <x v="584"/>
    <s v="CO17151@mi.com"/>
    <x v="0"/>
    <s v="DELGADO ALVAREZ VICTOR HUGO #"/>
    <x v="0"/>
    <d v="2024-04-29T19:02:17"/>
    <n v="1"/>
    <x v="426"/>
    <x v="417"/>
    <n v="581"/>
    <s v="0"/>
    <x v="0"/>
    <x v="187"/>
    <x v="201"/>
    <x v="209"/>
    <n v="1"/>
    <n v="1"/>
    <s v=""/>
    <s v=""/>
    <x v="1"/>
    <x v="0"/>
    <x v="1"/>
    <x v="0"/>
  </r>
  <r>
    <x v="585"/>
    <x v="583"/>
    <x v="585"/>
    <s v="CO17137@mi.com"/>
    <x v="0"/>
    <s v="MARQUEZ HINCAPIE GEINER ANTONIO #"/>
    <x v="2"/>
    <d v="2024-04-29T12:00:44"/>
    <n v="1"/>
    <x v="427"/>
    <x v="418"/>
    <n v="567"/>
    <s v="0"/>
    <x v="0"/>
    <x v="188"/>
    <x v="202"/>
    <x v="210"/>
    <n v="1"/>
    <n v="1"/>
    <s v=""/>
    <s v=""/>
    <x v="1"/>
    <x v="0"/>
    <x v="1"/>
    <x v="8"/>
  </r>
  <r>
    <x v="586"/>
    <x v="584"/>
    <x v="586"/>
    <s v="CO17058@mi.com"/>
    <x v="0"/>
    <s v="ESCOBAR GIL JUAN CAMILO #"/>
    <x v="0"/>
    <d v="2024-04-26T11:02:41"/>
    <n v="1"/>
    <x v="428"/>
    <x v="419"/>
    <n v="539"/>
    <s v="0"/>
    <x v="0"/>
    <x v="180"/>
    <x v="130"/>
    <x v="200"/>
    <n v="1"/>
    <n v="1"/>
    <s v=""/>
    <s v=""/>
    <x v="1"/>
    <x v="0"/>
    <x v="1"/>
    <x v="10"/>
  </r>
  <r>
    <x v="587"/>
    <x v="585"/>
    <x v="587"/>
    <s v="CO17059@mi.com"/>
    <x v="0"/>
    <s v="ESCOBAR GIL JUAN CAMILO #"/>
    <x v="0"/>
    <d v="2024-04-26T11:02:18"/>
    <n v="1"/>
    <x v="429"/>
    <x v="420"/>
    <n v="569"/>
    <s v="0"/>
    <x v="0"/>
    <x v="23"/>
    <x v="24"/>
    <x v="24"/>
    <n v="1"/>
    <n v="1"/>
    <s v=""/>
    <s v=""/>
    <x v="1"/>
    <x v="0"/>
    <x v="1"/>
    <x v="10"/>
  </r>
  <r>
    <x v="588"/>
    <x v="586"/>
    <x v="588"/>
    <s v="CO17061@mi.com"/>
    <x v="0"/>
    <s v="MOSQUERA NICOLAS #"/>
    <x v="0"/>
    <d v="2024-04-26T11:02:03"/>
    <n v="1"/>
    <x v="430"/>
    <x v="421"/>
    <n v="388"/>
    <n v="180"/>
    <x v="5"/>
    <x v="189"/>
    <x v="117"/>
    <x v="119"/>
    <n v="1"/>
    <n v="1"/>
    <s v=""/>
    <s v=""/>
    <x v="1"/>
    <x v="0"/>
    <x v="1"/>
    <x v="10"/>
  </r>
  <r>
    <x v="589"/>
    <x v="587"/>
    <x v="589"/>
    <s v="CO17024@mi.com"/>
    <x v="0"/>
    <s v="MARTINEZ FLOREZ MIGUEL ANDRES #"/>
    <x v="2"/>
    <d v="2024-04-23T16:01:04"/>
    <n v="1"/>
    <x v="431"/>
    <x v="422"/>
    <n v="462"/>
    <s v="0"/>
    <x v="0"/>
    <x v="153"/>
    <x v="160"/>
    <x v="165"/>
    <n v="1"/>
    <n v="1"/>
    <s v="Sin Justificación"/>
    <s v="Sin Justificación"/>
    <x v="0"/>
    <x v="1"/>
    <x v="0"/>
    <x v="11"/>
  </r>
  <r>
    <x v="590"/>
    <x v="588"/>
    <x v="590"/>
    <s v="CO17021@mi.com"/>
    <x v="3"/>
    <s v="CUCHUMBE PATIÑO JENY ANDREA #"/>
    <x v="1"/>
    <d v="2024-04-23T10:00:28"/>
    <n v="1"/>
    <x v="432"/>
    <x v="423"/>
    <n v="453"/>
    <s v="0"/>
    <x v="0"/>
    <x v="99"/>
    <x v="104"/>
    <x v="105"/>
    <n v="1"/>
    <n v="1"/>
    <s v="Sin Justificación"/>
    <s v="Sin Justificación"/>
    <x v="0"/>
    <x v="1"/>
    <x v="0"/>
    <x v="13"/>
  </r>
  <r>
    <x v="591"/>
    <x v="589"/>
    <x v="591"/>
    <s v="CO16991@mi.com"/>
    <x v="4"/>
    <s v="MICHAEL HUMBERTO SOTELO POLANCO #"/>
    <x v="5"/>
    <d v="2024-04-19T19:00:27"/>
    <n v="1"/>
    <x v="433"/>
    <x v="424"/>
    <s v="0"/>
    <n v="540"/>
    <x v="1"/>
    <x v="0"/>
    <x v="7"/>
    <x v="7"/>
    <n v="1"/>
    <n v="1"/>
    <s v=""/>
    <s v=""/>
    <x v="1"/>
    <x v="0"/>
    <x v="1"/>
    <x v="19"/>
  </r>
  <r>
    <x v="592"/>
    <x v="590"/>
    <x v="592"/>
    <s v="CO16933@mi.com"/>
    <x v="3"/>
    <s v="MONTAÑO MEDINA DIANA CAROLINA #"/>
    <x v="0"/>
    <d v="2024-04-19T16:13:51"/>
    <n v="1"/>
    <x v="434"/>
    <x v="425"/>
    <n v="122"/>
    <n v="420"/>
    <x v="14"/>
    <x v="190"/>
    <x v="54"/>
    <x v="55"/>
    <n v="1"/>
    <n v="1"/>
    <s v=""/>
    <s v=""/>
    <x v="1"/>
    <x v="0"/>
    <x v="1"/>
    <x v="4"/>
  </r>
  <r>
    <x v="593"/>
    <x v="591"/>
    <x v="593"/>
    <s v="CO16932@mi.com"/>
    <x v="0"/>
    <s v="AVENDAÑO ANDRES FABIAN #"/>
    <x v="1"/>
    <d v="2024-04-19T12:00:22"/>
    <n v="1"/>
    <x v="435"/>
    <x v="426"/>
    <n v="554"/>
    <s v="0"/>
    <x v="0"/>
    <x v="159"/>
    <x v="23"/>
    <x v="23"/>
    <n v="1"/>
    <n v="1"/>
    <s v=""/>
    <s v=""/>
    <x v="1"/>
    <x v="0"/>
    <x v="1"/>
    <x v="13"/>
  </r>
  <r>
    <x v="594"/>
    <x v="592"/>
    <x v="594"/>
    <s v="CO16922@mi.com"/>
    <x v="3"/>
    <s v="GIRALDO RAMIREZ ESTEFANIA #"/>
    <x v="0"/>
    <d v="2024-04-18T18:01:21"/>
    <n v="1"/>
    <x v="436"/>
    <x v="427"/>
    <n v="274"/>
    <n v="270"/>
    <x v="15"/>
    <x v="191"/>
    <x v="131"/>
    <x v="134"/>
    <n v="1"/>
    <n v="1"/>
    <s v=""/>
    <s v=""/>
    <x v="1"/>
    <x v="0"/>
    <x v="1"/>
    <x v="10"/>
  </r>
  <r>
    <x v="595"/>
    <x v="593"/>
    <x v="595"/>
    <s v="CO16918@mi.com"/>
    <x v="0"/>
    <s v="MORILLO HEREO ALEJANDRO ALFONSO #"/>
    <x v="2"/>
    <d v="2024-04-18T11:01:09"/>
    <n v="1"/>
    <x v="437"/>
    <x v="428"/>
    <n v="482"/>
    <s v="0"/>
    <x v="0"/>
    <x v="25"/>
    <x v="26"/>
    <x v="26"/>
    <n v="1"/>
    <n v="1"/>
    <s v=""/>
    <s v=""/>
    <x v="1"/>
    <x v="0"/>
    <x v="1"/>
    <x v="14"/>
  </r>
  <r>
    <x v="596"/>
    <x v="594"/>
    <x v="596"/>
    <s v="CO16904@mi.com"/>
    <x v="0"/>
    <s v="MARQUEZ HINCAPIE GEINER ANTONIO #"/>
    <x v="2"/>
    <d v="2024-04-17T19:03:03"/>
    <n v="1"/>
    <x v="438"/>
    <x v="255"/>
    <n v="504"/>
    <n v="60"/>
    <x v="2"/>
    <x v="74"/>
    <x v="30"/>
    <x v="30"/>
    <n v="1"/>
    <n v="1"/>
    <s v=""/>
    <s v=""/>
    <x v="1"/>
    <x v="0"/>
    <x v="1"/>
    <x v="8"/>
  </r>
  <r>
    <x v="597"/>
    <x v="595"/>
    <x v="597"/>
    <s v="CO16888@mi.com"/>
    <x v="0"/>
    <s v="MONTIEL ARTEAGA ANDRES FELIPE #"/>
    <x v="0"/>
    <d v="2024-04-17T12:01:23"/>
    <n v="1"/>
    <x v="439"/>
    <x v="429"/>
    <n v="399"/>
    <s v="0"/>
    <x v="0"/>
    <x v="192"/>
    <x v="198"/>
    <x v="206"/>
    <n v="1"/>
    <n v="1"/>
    <s v="Sin Justificación"/>
    <s v="Sin Justificación"/>
    <x v="0"/>
    <x v="1"/>
    <x v="0"/>
    <x v="1"/>
  </r>
  <r>
    <x v="598"/>
    <x v="596"/>
    <x v="598"/>
    <s v="CO16890@mi.com"/>
    <x v="0"/>
    <s v="MOSQUERA NICOLAS #"/>
    <x v="0"/>
    <d v="2024-04-17T12:00:57"/>
    <n v="1"/>
    <x v="440"/>
    <x v="430"/>
    <n v="349"/>
    <n v="180"/>
    <x v="5"/>
    <x v="193"/>
    <x v="203"/>
    <x v="211"/>
    <n v="1"/>
    <n v="1"/>
    <s v=""/>
    <s v=""/>
    <x v="1"/>
    <x v="0"/>
    <x v="1"/>
    <x v="10"/>
  </r>
  <r>
    <x v="599"/>
    <x v="597"/>
    <x v="599"/>
    <s v="CO16881@mi.com"/>
    <x v="0"/>
    <s v="HERNANDEZ ABRIL NESTOR JAVIER #"/>
    <x v="2"/>
    <d v="2024-04-16T17:00:22"/>
    <n v="1"/>
    <x v="441"/>
    <x v="431"/>
    <n v="523"/>
    <n v="60"/>
    <x v="2"/>
    <x v="11"/>
    <x v="170"/>
    <x v="176"/>
    <n v="1"/>
    <n v="1"/>
    <s v=""/>
    <s v=""/>
    <x v="1"/>
    <x v="0"/>
    <x v="1"/>
    <x v="3"/>
  </r>
  <r>
    <x v="600"/>
    <x v="598"/>
    <x v="600"/>
    <s v="CO16876@mi.com"/>
    <x v="0"/>
    <s v="CHAVEZ CAMPO JUAN SEBASTIAN #"/>
    <x v="0"/>
    <d v="2024-04-16T16:00:25"/>
    <n v="1"/>
    <x v="442"/>
    <x v="432"/>
    <n v="566"/>
    <s v="0"/>
    <x v="0"/>
    <x v="47"/>
    <x v="51"/>
    <x v="51"/>
    <n v="1"/>
    <n v="1"/>
    <s v=""/>
    <s v=""/>
    <x v="1"/>
    <x v="0"/>
    <x v="1"/>
    <x v="4"/>
  </r>
  <r>
    <x v="601"/>
    <x v="599"/>
    <x v="601"/>
    <s v="CO16865@mi.com"/>
    <x v="0"/>
    <s v="MORILLO HEREO ALEJANDRO ALFONSO #"/>
    <x v="2"/>
    <d v="2024-04-16T10:01:49"/>
    <n v="1"/>
    <x v="443"/>
    <x v="433"/>
    <n v="449"/>
    <s v="0"/>
    <x v="0"/>
    <x v="150"/>
    <x v="154"/>
    <x v="159"/>
    <n v="1"/>
    <n v="1"/>
    <s v="Sin Justificación"/>
    <s v="Sin Justificación"/>
    <x v="0"/>
    <x v="1"/>
    <x v="0"/>
    <x v="14"/>
  </r>
  <r>
    <x v="602"/>
    <x v="600"/>
    <x v="602"/>
    <s v="CO16787@mi.com"/>
    <x v="0"/>
    <s v="ROJAS RAMIREZ JULIAN ESTEBAN #"/>
    <x v="0"/>
    <d v="2024-04-12T16:03:42"/>
    <n v="1"/>
    <x v="444"/>
    <x v="434"/>
    <n v="363"/>
    <s v="0"/>
    <x v="0"/>
    <x v="194"/>
    <x v="204"/>
    <x v="212"/>
    <n v="1"/>
    <n v="1"/>
    <s v="Sin Justificación"/>
    <s v="Sin Justificación"/>
    <x v="0"/>
    <x v="1"/>
    <x v="0"/>
    <x v="4"/>
  </r>
  <r>
    <x v="603"/>
    <x v="601"/>
    <x v="603"/>
    <s v="CO16727@mi.com"/>
    <x v="0"/>
    <s v="MARTINEZ FLOREZ MIGUEL ANDRES #"/>
    <x v="2"/>
    <d v="2024-04-08T19:00:22"/>
    <n v="1"/>
    <x v="445"/>
    <x v="435"/>
    <n v="487"/>
    <s v="0"/>
    <x v="0"/>
    <x v="69"/>
    <x v="155"/>
    <x v="160"/>
    <n v="1"/>
    <n v="1"/>
    <s v=""/>
    <s v=""/>
    <x v="1"/>
    <x v="0"/>
    <x v="1"/>
    <x v="11"/>
  </r>
  <r>
    <x v="604"/>
    <x v="602"/>
    <x v="604"/>
    <s v="CO16671@mi.com"/>
    <x v="0"/>
    <s v="PAMPLONA QUINTERO CAROLINA #"/>
    <x v="1"/>
    <d v="2024-04-03T10:00:22"/>
    <n v="1"/>
    <x v="446"/>
    <x v="436"/>
    <n v="195"/>
    <s v="0"/>
    <x v="0"/>
    <x v="195"/>
    <x v="205"/>
    <x v="213"/>
    <n v="1"/>
    <n v="1"/>
    <s v="Sin Justificación"/>
    <s v="Sin Justificación"/>
    <x v="0"/>
    <x v="1"/>
    <x v="0"/>
    <x v="17"/>
  </r>
  <r>
    <x v="605"/>
    <x v="603"/>
    <x v="605"/>
    <s v="CO16539@mi.com"/>
    <x v="0"/>
    <s v="MORENO PARDO JOHANA MILENA #"/>
    <x v="2"/>
    <d v="2024-03-22T18:01:45"/>
    <n v="1"/>
    <x v="447"/>
    <x v="437"/>
    <n v="486"/>
    <s v="0"/>
    <x v="0"/>
    <x v="41"/>
    <x v="44"/>
    <x v="44"/>
    <n v="1"/>
    <n v="1"/>
    <s v=""/>
    <s v=""/>
    <x v="1"/>
    <x v="0"/>
    <x v="1"/>
    <x v="6"/>
  </r>
  <r>
    <x v="606"/>
    <x v="604"/>
    <x v="606"/>
    <s v="CO16542@mi.com"/>
    <x v="0"/>
    <s v="MORENO PARDO JOHANA MILENA #"/>
    <x v="2"/>
    <d v="2024-03-22T18:01:0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607"/>
    <x v="605"/>
    <x v="607"/>
    <s v="CO16478@mi.com"/>
    <x v="0"/>
    <s v="MARQUEZ HINCAPIE GEINER ANTONIO #"/>
    <x v="2"/>
    <d v="2024-03-18T14:02:11"/>
    <n v="1"/>
    <x v="448"/>
    <x v="438"/>
    <n v="557"/>
    <n v="60"/>
    <x v="2"/>
    <x v="115"/>
    <x v="8"/>
    <x v="8"/>
    <n v="1"/>
    <n v="1"/>
    <s v=""/>
    <s v=""/>
    <x v="1"/>
    <x v="0"/>
    <x v="1"/>
    <x v="8"/>
  </r>
  <r>
    <x v="608"/>
    <x v="606"/>
    <x v="608"/>
    <s v="CO16441@mi.com"/>
    <x v="0"/>
    <s v="LEITON CASTELAR ORLANDO ENRIQUE #"/>
    <x v="1"/>
    <d v="2024-03-14T16:00:25"/>
    <n v="1"/>
    <x v="449"/>
    <x v="439"/>
    <n v="497"/>
    <n v="60"/>
    <x v="2"/>
    <x v="40"/>
    <x v="121"/>
    <x v="123"/>
    <n v="1"/>
    <n v="1"/>
    <s v=""/>
    <s v=""/>
    <x v="1"/>
    <x v="0"/>
    <x v="1"/>
    <x v="16"/>
  </r>
  <r>
    <x v="609"/>
    <x v="607"/>
    <x v="609"/>
    <s v="CO16400@mi.com"/>
    <x v="0"/>
    <s v="SAAVEDRA CALVO JOVANNY ALBERTO #"/>
    <x v="2"/>
    <d v="2024-03-11T13:01:36"/>
    <n v="1"/>
    <x v="450"/>
    <x v="440"/>
    <n v="540"/>
    <s v="0"/>
    <x v="0"/>
    <x v="14"/>
    <x v="7"/>
    <x v="7"/>
    <n v="1"/>
    <n v="1"/>
    <s v=""/>
    <s v=""/>
    <x v="1"/>
    <x v="0"/>
    <x v="1"/>
    <x v="8"/>
  </r>
  <r>
    <x v="610"/>
    <x v="608"/>
    <x v="610"/>
    <s v="CO16383@mi.com"/>
    <x v="0"/>
    <s v="LUGO BOCHAGA LUISANA VERONICA #"/>
    <x v="2"/>
    <d v="2024-03-08T13:00:29"/>
    <n v="1"/>
    <x v="1"/>
    <x v="1"/>
    <s v="0"/>
    <n v="540"/>
    <x v="1"/>
    <x v="0"/>
    <x v="7"/>
    <x v="7"/>
    <n v="1"/>
    <n v="1"/>
    <s v=""/>
    <s v=""/>
    <x v="1"/>
    <x v="0"/>
    <x v="1"/>
    <x v="12"/>
  </r>
  <r>
    <x v="611"/>
    <x v="609"/>
    <x v="611"/>
    <s v="CO16325@mi.com"/>
    <x v="3"/>
    <s v="CUCHUMBE PATIÑO JENY ANDREA #"/>
    <x v="1"/>
    <d v="2024-03-05T16:02:33"/>
    <n v="1"/>
    <x v="451"/>
    <x v="441"/>
    <n v="373"/>
    <s v="0"/>
    <x v="0"/>
    <x v="196"/>
    <x v="206"/>
    <x v="214"/>
    <n v="1"/>
    <n v="1"/>
    <s v="Sin Justificación"/>
    <s v="Sin Justificación"/>
    <x v="0"/>
    <x v="1"/>
    <x v="0"/>
    <x v="13"/>
  </r>
  <r>
    <x v="612"/>
    <x v="610"/>
    <x v="612"/>
    <s v="CO16290@mi.com"/>
    <x v="0"/>
    <s v="ROJAS RAMIREZ JULIAN ESTEBAN #"/>
    <x v="0"/>
    <d v="2024-03-01T11:00:51"/>
    <n v="1"/>
    <x v="452"/>
    <x v="442"/>
    <n v="543"/>
    <s v="0"/>
    <x v="0"/>
    <x v="82"/>
    <x v="85"/>
    <x v="86"/>
    <n v="1"/>
    <n v="1"/>
    <s v=""/>
    <s v=""/>
    <x v="1"/>
    <x v="0"/>
    <x v="1"/>
    <x v="4"/>
  </r>
  <r>
    <x v="613"/>
    <x v="611"/>
    <x v="613"/>
    <s v="CO16291@mi.com"/>
    <x v="3"/>
    <s v="MEJIA LONDOÑO HAROLD #"/>
    <x v="2"/>
    <d v="2024-03-01T11:00:26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614"/>
    <x v="612"/>
    <x v="614"/>
    <s v="CO16269@mi.com"/>
    <x v="0"/>
    <s v="VELASQUEZ TOLOZA JUAN OSWALDO #"/>
    <x v="1"/>
    <d v="2024-02-28T15:00:24"/>
    <n v="1"/>
    <x v="453"/>
    <x v="443"/>
    <n v="526"/>
    <s v="0"/>
    <x v="0"/>
    <x v="52"/>
    <x v="79"/>
    <x v="80"/>
    <n v="1"/>
    <n v="1"/>
    <s v=""/>
    <s v=""/>
    <x v="1"/>
    <x v="0"/>
    <x v="1"/>
    <x v="2"/>
  </r>
  <r>
    <x v="615"/>
    <x v="613"/>
    <x v="615"/>
    <s v="CO16240@mi.com"/>
    <x v="0"/>
    <s v="GARZON CARDONA NATALIA #"/>
    <x v="2"/>
    <d v="2024-02-26T12:00:24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616"/>
    <x v="614"/>
    <x v="616"/>
    <s v="CO16183@mi.com"/>
    <x v="0"/>
    <s v="MARTINEZ FLOREZ MIGUEL ANDRES #"/>
    <x v="2"/>
    <d v="2024-02-19T17:00:44"/>
    <n v="1"/>
    <x v="12"/>
    <x v="12"/>
    <s v="0"/>
    <n v="540"/>
    <x v="1"/>
    <x v="0"/>
    <x v="7"/>
    <x v="7"/>
    <n v="1"/>
    <n v="1"/>
    <s v=""/>
    <s v=""/>
    <x v="1"/>
    <x v="0"/>
    <x v="1"/>
    <x v="11"/>
  </r>
  <r>
    <x v="617"/>
    <x v="615"/>
    <x v="617"/>
    <s v="CO16160@mi.com"/>
    <x v="0"/>
    <s v="HENAO RAMIREZ CRISTIAN CAMILO #"/>
    <x v="0"/>
    <d v="2024-02-19T09:57:03"/>
    <n v="1"/>
    <x v="454"/>
    <x v="444"/>
    <n v="524"/>
    <s v="0"/>
    <x v="0"/>
    <x v="33"/>
    <x v="35"/>
    <x v="35"/>
    <n v="1"/>
    <n v="1"/>
    <s v=""/>
    <s v=""/>
    <x v="1"/>
    <x v="0"/>
    <x v="1"/>
    <x v="10"/>
  </r>
  <r>
    <x v="618"/>
    <x v="616"/>
    <x v="618"/>
    <s v="CO16163@mi.com"/>
    <x v="0"/>
    <s v="MOSQUERA NICOLAS #"/>
    <x v="0"/>
    <d v="2024-02-19T09:56:58"/>
    <n v="1"/>
    <x v="455"/>
    <x v="445"/>
    <n v="343"/>
    <n v="540"/>
    <x v="1"/>
    <x v="197"/>
    <x v="207"/>
    <x v="215"/>
    <n v="1"/>
    <n v="1"/>
    <s v=""/>
    <s v=""/>
    <x v="2"/>
    <x v="0"/>
    <x v="1"/>
    <x v="10"/>
  </r>
  <r>
    <x v="619"/>
    <x v="617"/>
    <x v="619"/>
    <s v="CO16151@mi.com"/>
    <x v="0"/>
    <s v="BARCO SANJUAN ROSANA #"/>
    <x v="2"/>
    <d v="2024-02-16T12:03:03"/>
    <n v="1"/>
    <x v="456"/>
    <x v="446"/>
    <n v="431"/>
    <n v="120"/>
    <x v="4"/>
    <x v="198"/>
    <x v="20"/>
    <x v="20"/>
    <n v="1"/>
    <n v="1"/>
    <s v=""/>
    <s v=""/>
    <x v="1"/>
    <x v="0"/>
    <x v="1"/>
    <x v="8"/>
  </r>
  <r>
    <x v="620"/>
    <x v="618"/>
    <x v="620"/>
    <s v="CO16070@mi.com"/>
    <x v="0"/>
    <s v="AVENDAÑO ANDRES FABIAN #"/>
    <x v="1"/>
    <d v="2024-02-09T03:19:10"/>
    <n v="1"/>
    <x v="457"/>
    <x v="447"/>
    <n v="549"/>
    <s v="0"/>
    <x v="0"/>
    <x v="141"/>
    <x v="94"/>
    <x v="95"/>
    <n v="1"/>
    <n v="1"/>
    <s v=""/>
    <s v=""/>
    <x v="1"/>
    <x v="0"/>
    <x v="1"/>
    <x v="13"/>
  </r>
  <r>
    <x v="621"/>
    <x v="619"/>
    <x v="621"/>
    <s v="CO16063@mi.com"/>
    <x v="3"/>
    <s v="UMBARILA VELOZA CRISTIAN LEONARDO #"/>
    <x v="4"/>
    <d v="2024-02-09T01:43:39"/>
    <n v="1"/>
    <x v="458"/>
    <x v="448"/>
    <n v="585"/>
    <s v="0"/>
    <x v="0"/>
    <x v="199"/>
    <x v="124"/>
    <x v="126"/>
    <n v="1"/>
    <n v="1"/>
    <s v=""/>
    <s v=""/>
    <x v="1"/>
    <x v="0"/>
    <x v="1"/>
    <x v="18"/>
  </r>
  <r>
    <x v="622"/>
    <x v="620"/>
    <x v="622"/>
    <s v="CO15987@mi.com"/>
    <x v="0"/>
    <s v="PAMPLONA QUINTERO CAROLINA #"/>
    <x v="1"/>
    <d v="2024-02-07T02:49:54"/>
    <n v="1"/>
    <x v="459"/>
    <x v="449"/>
    <n v="518"/>
    <s v="0"/>
    <x v="0"/>
    <x v="53"/>
    <x v="107"/>
    <x v="109"/>
    <n v="1"/>
    <n v="1"/>
    <s v=""/>
    <s v=""/>
    <x v="1"/>
    <x v="0"/>
    <x v="1"/>
    <x v="17"/>
  </r>
  <r>
    <x v="623"/>
    <x v="621"/>
    <x v="623"/>
    <s v="CO15886@mi.com"/>
    <x v="0"/>
    <s v="MORENO PARDO JOHANA MILENA #"/>
    <x v="2"/>
    <d v="2024-01-26T19:00:49"/>
    <n v="1"/>
    <x v="12"/>
    <x v="12"/>
    <s v="0"/>
    <n v="540"/>
    <x v="1"/>
    <x v="0"/>
    <x v="7"/>
    <x v="7"/>
    <n v="1"/>
    <n v="1"/>
    <s v=""/>
    <s v=""/>
    <x v="1"/>
    <x v="0"/>
    <x v="1"/>
    <x v="6"/>
  </r>
  <r>
    <x v="624"/>
    <x v="622"/>
    <x v="624"/>
    <s v="CO15754@mi.com"/>
    <x v="0"/>
    <s v="ADAMES GUAYARA MARIA MAGDIELY #"/>
    <x v="0"/>
    <d v="2024-01-18T12:53:48"/>
    <n v="1"/>
    <x v="460"/>
    <x v="450"/>
    <n v="531"/>
    <s v="0"/>
    <x v="0"/>
    <x v="200"/>
    <x v="208"/>
    <x v="216"/>
    <n v="1"/>
    <n v="1"/>
    <s v=""/>
    <s v=""/>
    <x v="1"/>
    <x v="0"/>
    <x v="1"/>
    <x v="0"/>
  </r>
  <r>
    <x v="625"/>
    <x v="623"/>
    <x v="625"/>
    <s v="CO15755@mi.com"/>
    <x v="0"/>
    <s v="ADAMES GUAYARA MARIA MAGDIELY #"/>
    <x v="0"/>
    <d v="2024-01-18T12:53:23"/>
    <n v="1"/>
    <x v="461"/>
    <x v="451"/>
    <n v="424"/>
    <s v="0"/>
    <x v="0"/>
    <x v="60"/>
    <x v="64"/>
    <x v="65"/>
    <n v="1"/>
    <n v="1"/>
    <s v="Sin Justificación"/>
    <s v="Sin Justificación"/>
    <x v="0"/>
    <x v="1"/>
    <x v="0"/>
    <x v="0"/>
  </r>
  <r>
    <x v="626"/>
    <x v="624"/>
    <x v="626"/>
    <s v="CO15734@mi.com"/>
    <x v="3"/>
    <s v="SALAZAR GOMEZ OSCAR #"/>
    <x v="2"/>
    <d v="2024-01-17T10:00:23"/>
    <n v="1"/>
    <x v="462"/>
    <x v="452"/>
    <n v="563"/>
    <s v="0"/>
    <x v="0"/>
    <x v="103"/>
    <x v="48"/>
    <x v="48"/>
    <n v="1"/>
    <n v="1"/>
    <s v=""/>
    <s v=""/>
    <x v="1"/>
    <x v="0"/>
    <x v="1"/>
    <x v="11"/>
  </r>
  <r>
    <x v="627"/>
    <x v="625"/>
    <x v="627"/>
    <s v="CO15731@mi.com"/>
    <x v="0"/>
    <s v="CHAVEZ CAMPO JUAN SEBASTIAN #"/>
    <x v="0"/>
    <d v="2024-01-16T17:47:59"/>
    <n v="1"/>
    <x v="463"/>
    <x v="453"/>
    <n v="308"/>
    <n v="300"/>
    <x v="10"/>
    <x v="201"/>
    <x v="90"/>
    <x v="91"/>
    <n v="1"/>
    <n v="1"/>
    <s v=""/>
    <s v=""/>
    <x v="1"/>
    <x v="0"/>
    <x v="1"/>
    <x v="4"/>
  </r>
  <r>
    <x v="628"/>
    <x v="626"/>
    <x v="628"/>
    <s v="CO15515@mi.com"/>
    <x v="0"/>
    <s v="HERNANDEZ SUAREZ TANIA YORLIANY #"/>
    <x v="0"/>
    <d v="2023-12-18T15:38:05"/>
    <n v="1"/>
    <x v="464"/>
    <x v="454"/>
    <n v="391"/>
    <s v="0"/>
    <x v="0"/>
    <x v="202"/>
    <x v="209"/>
    <x v="217"/>
    <n v="1"/>
    <n v="1"/>
    <s v="Sin Justificación"/>
    <s v="Sin Justificación"/>
    <x v="0"/>
    <x v="1"/>
    <x v="0"/>
    <x v="1"/>
  </r>
  <r>
    <x v="629"/>
    <x v="627"/>
    <x v="629"/>
    <s v="CO15459@mi.com"/>
    <x v="0"/>
    <s v="ADAMES GUAYARA MARIA MAGDIELY #"/>
    <x v="0"/>
    <d v="2023-12-13T18:37:49"/>
    <n v="1"/>
    <x v="465"/>
    <x v="455"/>
    <n v="442"/>
    <s v="0"/>
    <x v="0"/>
    <x v="203"/>
    <x v="210"/>
    <x v="218"/>
    <n v="1"/>
    <n v="1"/>
    <s v="Sin Justificación"/>
    <s v="Sin Justificación"/>
    <x v="0"/>
    <x v="1"/>
    <x v="0"/>
    <x v="0"/>
  </r>
  <r>
    <x v="630"/>
    <x v="628"/>
    <x v="630"/>
    <s v="CO15465@mi.com"/>
    <x v="0"/>
    <s v="DELGADO ALVAREZ VICTOR HUGO #"/>
    <x v="0"/>
    <d v="2023-12-13T18:37:3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631"/>
    <x v="629"/>
    <x v="631"/>
    <s v="CO15287@mi.com"/>
    <x v="0"/>
    <s v="CAICEDO MILTON ARNOL #"/>
    <x v="1"/>
    <d v="2023-12-01T12:39:00"/>
    <n v="1"/>
    <x v="466"/>
    <x v="456"/>
    <n v="560"/>
    <s v="0"/>
    <x v="0"/>
    <x v="120"/>
    <x v="88"/>
    <x v="131"/>
    <n v="1"/>
    <n v="1"/>
    <s v=""/>
    <s v=""/>
    <x v="1"/>
    <x v="0"/>
    <x v="1"/>
    <x v="13"/>
  </r>
  <r>
    <x v="632"/>
    <x v="630"/>
    <x v="632"/>
    <s v="CO15235@mi.com"/>
    <x v="0"/>
    <s v="ROJAS RAMIREZ JULIAN ESTEBAN #"/>
    <x v="0"/>
    <d v="2023-11-28T13:38:45"/>
    <n v="1"/>
    <x v="467"/>
    <x v="457"/>
    <n v="456"/>
    <s v="0"/>
    <x v="0"/>
    <x v="137"/>
    <x v="78"/>
    <x v="79"/>
    <n v="1"/>
    <n v="1"/>
    <s v="Sin Justificación"/>
    <s v="Sin Justificación"/>
    <x v="0"/>
    <x v="1"/>
    <x v="0"/>
    <x v="4"/>
  </r>
  <r>
    <x v="633"/>
    <x v="631"/>
    <x v="633"/>
    <s v="CO15133@mi.com"/>
    <x v="0"/>
    <s v="HERNANDEZ ABRIL NESTOR JAVIER #"/>
    <x v="2"/>
    <d v="2023-11-21T11:51:34"/>
    <n v="1"/>
    <x v="12"/>
    <x v="12"/>
    <s v="0"/>
    <n v="540"/>
    <x v="1"/>
    <x v="0"/>
    <x v="7"/>
    <x v="7"/>
    <n v="1"/>
    <n v="1"/>
    <s v=""/>
    <s v=""/>
    <x v="1"/>
    <x v="0"/>
    <x v="1"/>
    <x v="3"/>
  </r>
  <r>
    <x v="634"/>
    <x v="632"/>
    <x v="634"/>
    <s v="CO15130@mi.com"/>
    <x v="0"/>
    <s v="SOTO GARCIA JEAN CARLOS #"/>
    <x v="0"/>
    <d v="2023-11-21T11:51:3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635"/>
    <x v="633"/>
    <x v="635"/>
    <s v="CO15132@mi.com"/>
    <x v="3"/>
    <s v="UMBARILA VELOZA CRISTIAN LEONARDO #"/>
    <x v="4"/>
    <d v="2023-11-21T11:51:20"/>
    <n v="1"/>
    <x v="468"/>
    <x v="458"/>
    <n v="501"/>
    <s v="0"/>
    <x v="0"/>
    <x v="55"/>
    <x v="211"/>
    <x v="219"/>
    <n v="1"/>
    <n v="1"/>
    <s v=""/>
    <s v=""/>
    <x v="1"/>
    <x v="0"/>
    <x v="1"/>
    <x v="18"/>
  </r>
  <r>
    <x v="636"/>
    <x v="634"/>
    <x v="636"/>
    <s v="CO15148@mi.com"/>
    <x v="0"/>
    <s v="MORENO PARDO JOHANA MILENA #"/>
    <x v="2"/>
    <d v="2023-11-21T11:51:11"/>
    <n v="1"/>
    <x v="469"/>
    <x v="459"/>
    <n v="500"/>
    <s v="0"/>
    <x v="0"/>
    <x v="17"/>
    <x v="18"/>
    <x v="18"/>
    <n v="1"/>
    <n v="1"/>
    <s v=""/>
    <s v=""/>
    <x v="1"/>
    <x v="0"/>
    <x v="1"/>
    <x v="6"/>
  </r>
  <r>
    <x v="637"/>
    <x v="635"/>
    <x v="637"/>
    <s v="CO14994@mi.com"/>
    <x v="3"/>
    <s v="MEJIA LONDOÑO HAROLD #"/>
    <x v="2"/>
    <d v="2023-11-15T18:33:48"/>
    <n v="1"/>
    <x v="470"/>
    <x v="460"/>
    <n v="401"/>
    <n v="120"/>
    <x v="4"/>
    <x v="204"/>
    <x v="81"/>
    <x v="82"/>
    <n v="1"/>
    <n v="1"/>
    <s v=""/>
    <s v=""/>
    <x v="1"/>
    <x v="0"/>
    <x v="1"/>
    <x v="8"/>
  </r>
  <r>
    <x v="638"/>
    <x v="636"/>
    <x v="638"/>
    <s v="CO14991@mi.com"/>
    <x v="0"/>
    <s v="CHAVEZ CAMPO JUAN SEBASTIAN #"/>
    <x v="0"/>
    <d v="2023-11-15T16:40:35"/>
    <n v="1"/>
    <x v="471"/>
    <x v="461"/>
    <n v="245"/>
    <n v="180"/>
    <x v="5"/>
    <x v="205"/>
    <x v="25"/>
    <x v="25"/>
    <n v="1"/>
    <n v="1"/>
    <s v="Sin Justificación"/>
    <s v="Sin Justificación"/>
    <x v="0"/>
    <x v="1"/>
    <x v="0"/>
    <x v="4"/>
  </r>
  <r>
    <x v="639"/>
    <x v="637"/>
    <x v="639"/>
    <s v="CO14865@mi.com"/>
    <x v="3"/>
    <s v="NAVAS VELASQUEZ ANDRES JULIAN #"/>
    <x v="1"/>
    <d v="2023-11-10T11:49:15"/>
    <n v="1"/>
    <x v="472"/>
    <x v="462"/>
    <n v="502"/>
    <n v="90"/>
    <x v="3"/>
    <x v="38"/>
    <x v="212"/>
    <x v="220"/>
    <n v="1"/>
    <n v="1"/>
    <s v=""/>
    <s v=""/>
    <x v="1"/>
    <x v="0"/>
    <x v="1"/>
    <x v="17"/>
  </r>
  <r>
    <x v="640"/>
    <x v="638"/>
    <x v="640"/>
    <s v="CO14851@mi.com"/>
    <x v="0"/>
    <s v="HENAO RAMIREZ CRISTIAN CAMILO #"/>
    <x v="0"/>
    <d v="2023-11-08T15:48:1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641"/>
    <x v="639"/>
    <x v="641"/>
    <s v="CO14844@mi.com"/>
    <x v="0"/>
    <s v="AVILA MARTINEZ SAMUEL JOSE #"/>
    <x v="2"/>
    <d v="2023-11-08T15:48:13"/>
    <n v="1"/>
    <x v="76"/>
    <x v="421"/>
    <n v="490"/>
    <n v="60"/>
    <x v="2"/>
    <x v="67"/>
    <x v="28"/>
    <x v="28"/>
    <n v="1"/>
    <n v="1"/>
    <s v=""/>
    <s v=""/>
    <x v="1"/>
    <x v="0"/>
    <x v="1"/>
    <x v="12"/>
  </r>
  <r>
    <x v="642"/>
    <x v="640"/>
    <x v="642"/>
    <s v="CO14852@mi.com"/>
    <x v="0"/>
    <s v="MOSQUERA NICOLAS #"/>
    <x v="0"/>
    <d v="2023-11-08T15:48:12"/>
    <n v="1"/>
    <x v="473"/>
    <x v="463"/>
    <n v="357"/>
    <n v="180"/>
    <x v="5"/>
    <x v="206"/>
    <x v="21"/>
    <x v="21"/>
    <n v="1"/>
    <n v="1"/>
    <s v=""/>
    <s v=""/>
    <x v="1"/>
    <x v="0"/>
    <x v="1"/>
    <x v="10"/>
  </r>
  <r>
    <x v="643"/>
    <x v="641"/>
    <x v="643"/>
    <s v="CO14624@mi.com"/>
    <x v="3"/>
    <s v="MONTAÑO MEDINA DIANA CAROLINA #"/>
    <x v="0"/>
    <d v="2023-10-24T09:28:00"/>
    <n v="1"/>
    <x v="474"/>
    <x v="464"/>
    <n v="617"/>
    <s v="0"/>
    <x v="0"/>
    <x v="7"/>
    <x v="8"/>
    <x v="8"/>
    <n v="1"/>
    <n v="1"/>
    <s v=""/>
    <s v=""/>
    <x v="1"/>
    <x v="0"/>
    <x v="1"/>
    <x v="4"/>
  </r>
  <r>
    <x v="644"/>
    <x v="642"/>
    <x v="644"/>
    <s v="CO14521@mi.com"/>
    <x v="0"/>
    <s v="VELASQUEZ TOLOZA JUAN OSWALDO #"/>
    <x v="1"/>
    <d v="2023-10-17T13:37:34"/>
    <n v="1"/>
    <x v="475"/>
    <x v="465"/>
    <n v="531"/>
    <s v="0"/>
    <x v="0"/>
    <x v="200"/>
    <x v="208"/>
    <x v="216"/>
    <n v="1"/>
    <n v="1"/>
    <s v=""/>
    <s v=""/>
    <x v="1"/>
    <x v="0"/>
    <x v="1"/>
    <x v="2"/>
  </r>
  <r>
    <x v="645"/>
    <x v="643"/>
    <x v="645"/>
    <s v="CO14512@mi.com"/>
    <x v="0"/>
    <s v="MORILLO HEREO ALEJANDRO ALFONSO #"/>
    <x v="2"/>
    <d v="2023-10-17T10:35:17"/>
    <n v="1"/>
    <x v="476"/>
    <x v="466"/>
    <n v="526"/>
    <s v="0"/>
    <x v="0"/>
    <x v="52"/>
    <x v="79"/>
    <x v="80"/>
    <n v="1"/>
    <n v="1"/>
    <s v=""/>
    <s v=""/>
    <x v="1"/>
    <x v="0"/>
    <x v="1"/>
    <x v="14"/>
  </r>
  <r>
    <x v="646"/>
    <x v="644"/>
    <x v="646"/>
    <s v="CO14475@mi.com"/>
    <x v="3"/>
    <s v="GARCIA BELLO JORGE ANDRES #"/>
    <x v="2"/>
    <d v="2023-10-13T16:35:32"/>
    <n v="1"/>
    <x v="5"/>
    <x v="5"/>
    <s v="0"/>
    <n v="540"/>
    <x v="1"/>
    <x v="0"/>
    <x v="7"/>
    <x v="7"/>
    <n v="1"/>
    <n v="1"/>
    <s v=""/>
    <s v=""/>
    <x v="1"/>
    <x v="0"/>
    <x v="1"/>
    <x v="3"/>
  </r>
  <r>
    <x v="647"/>
    <x v="645"/>
    <x v="647"/>
    <s v="CO14473@mi.com"/>
    <x v="0"/>
    <s v="OTALVORA ARGUMEDO JORGE IVAN #"/>
    <x v="0"/>
    <d v="2023-10-12T15:33:35"/>
    <n v="1"/>
    <x v="477"/>
    <x v="467"/>
    <n v="518"/>
    <n v="180"/>
    <x v="5"/>
    <x v="53"/>
    <x v="213"/>
    <x v="221"/>
    <n v="1"/>
    <n v="1"/>
    <s v=""/>
    <s v=""/>
    <x v="1"/>
    <x v="0"/>
    <x v="1"/>
    <x v="1"/>
  </r>
  <r>
    <x v="648"/>
    <x v="646"/>
    <x v="648"/>
    <s v="CO14356@mi.com"/>
    <x v="0"/>
    <s v="MONTIEL ARTEAGA ANDRES FELIPE #"/>
    <x v="0"/>
    <d v="2023-10-05T09:40:04"/>
    <n v="1"/>
    <x v="478"/>
    <x v="468"/>
    <n v="379"/>
    <s v="0"/>
    <x v="0"/>
    <x v="56"/>
    <x v="214"/>
    <x v="222"/>
    <n v="1"/>
    <n v="1"/>
    <s v="Sin Justificación"/>
    <s v="Sin Justificación"/>
    <x v="0"/>
    <x v="1"/>
    <x v="0"/>
    <x v="1"/>
  </r>
  <r>
    <x v="649"/>
    <x v="647"/>
    <x v="649"/>
    <s v="CO14328@mi.com"/>
    <x v="0"/>
    <s v="CAMARGO TORRES AUDREA PATRICIA #"/>
    <x v="0"/>
    <d v="2023-10-02T19:31:53"/>
    <n v="1"/>
    <x v="479"/>
    <x v="469"/>
    <n v="540"/>
    <s v="0"/>
    <x v="0"/>
    <x v="14"/>
    <x v="7"/>
    <x v="7"/>
    <n v="1"/>
    <n v="1"/>
    <s v=""/>
    <s v=""/>
    <x v="1"/>
    <x v="0"/>
    <x v="1"/>
    <x v="1"/>
  </r>
  <r>
    <x v="650"/>
    <x v="648"/>
    <x v="650"/>
    <s v="CO14336@mi.com"/>
    <x v="3"/>
    <s v="ESTERLIN CARLOS ARMANDO #"/>
    <x v="0"/>
    <d v="2023-10-02T19:31:47"/>
    <n v="1"/>
    <x v="480"/>
    <x v="470"/>
    <n v="436"/>
    <n v="60"/>
    <x v="2"/>
    <x v="119"/>
    <x v="12"/>
    <x v="223"/>
    <n v="1"/>
    <n v="1"/>
    <s v=""/>
    <s v=""/>
    <x v="1"/>
    <x v="0"/>
    <x v="1"/>
    <x v="9"/>
  </r>
  <r>
    <x v="651"/>
    <x v="649"/>
    <x v="651"/>
    <s v="CO14297@mi.com"/>
    <x v="0"/>
    <s v="CHAVEZ CAMPO JUAN SEBASTIAN #"/>
    <x v="0"/>
    <d v="2023-10-02T11:26:4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4"/>
  </r>
  <r>
    <x v="652"/>
    <x v="650"/>
    <x v="652"/>
    <s v="CO14248@mi.com"/>
    <x v="3"/>
    <s v="HERRERA OLIVERA NATALIA #"/>
    <x v="0"/>
    <d v="2023-09-26T14:37:08"/>
    <n v="1"/>
    <x v="481"/>
    <x v="471"/>
    <n v="497"/>
    <s v="0"/>
    <x v="0"/>
    <x v="40"/>
    <x v="43"/>
    <x v="43"/>
    <n v="1"/>
    <n v="1"/>
    <s v=""/>
    <s v=""/>
    <x v="1"/>
    <x v="0"/>
    <x v="1"/>
    <x v="1"/>
  </r>
  <r>
    <x v="653"/>
    <x v="651"/>
    <x v="653"/>
    <s v="CO14131@mi.com"/>
    <x v="0"/>
    <s v="MUÑOZ SANDRA ROCIO #"/>
    <x v="0"/>
    <d v="2023-09-19T10:24:08"/>
    <n v="1"/>
    <x v="482"/>
    <x v="472"/>
    <n v="381"/>
    <n v="210"/>
    <x v="7"/>
    <x v="207"/>
    <x v="167"/>
    <x v="173"/>
    <n v="1"/>
    <n v="1"/>
    <s v=""/>
    <s v=""/>
    <x v="1"/>
    <x v="0"/>
    <x v="1"/>
    <x v="4"/>
  </r>
  <r>
    <x v="654"/>
    <x v="652"/>
    <x v="654"/>
    <s v="CO14072@mi.com"/>
    <x v="0"/>
    <s v="LONDOÑO VALENCIA ESTEFANIA #"/>
    <x v="0"/>
    <d v="2023-09-15T12:31:44"/>
    <n v="1"/>
    <x v="483"/>
    <x v="473"/>
    <n v="416"/>
    <n v="150"/>
    <x v="11"/>
    <x v="208"/>
    <x v="51"/>
    <x v="51"/>
    <n v="1"/>
    <n v="1"/>
    <s v=""/>
    <s v=""/>
    <x v="1"/>
    <x v="0"/>
    <x v="1"/>
    <x v="4"/>
  </r>
  <r>
    <x v="655"/>
    <x v="653"/>
    <x v="655"/>
    <s v="CO14038@mi.com"/>
    <x v="0"/>
    <s v="ROJAS RAMIREZ JULIAN ESTEBAN #"/>
    <x v="0"/>
    <d v="2023-09-12T10:35:37"/>
    <n v="1"/>
    <x v="484"/>
    <x v="474"/>
    <n v="544"/>
    <s v="0"/>
    <x v="0"/>
    <x v="122"/>
    <x v="131"/>
    <x v="134"/>
    <n v="1"/>
    <n v="1"/>
    <s v=""/>
    <s v=""/>
    <x v="1"/>
    <x v="0"/>
    <x v="1"/>
    <x v="4"/>
  </r>
  <r>
    <x v="656"/>
    <x v="654"/>
    <x v="656"/>
    <s v="CO14014@mi.com"/>
    <x v="0"/>
    <s v="HERRERA OLIVERA NATALIA #"/>
    <x v="0"/>
    <d v="2023-09-11T11:21:04"/>
    <n v="1"/>
    <x v="485"/>
    <x v="475"/>
    <n v="467"/>
    <s v="0"/>
    <x v="0"/>
    <x v="100"/>
    <x v="105"/>
    <x v="106"/>
    <n v="1"/>
    <n v="1"/>
    <s v="Sin Justificación"/>
    <s v="Sin Justificación"/>
    <x v="0"/>
    <x v="1"/>
    <x v="0"/>
    <x v="0"/>
  </r>
  <r>
    <x v="657"/>
    <x v="655"/>
    <x v="657"/>
    <s v="CO13951@mi.com"/>
    <x v="3"/>
    <s v="TORRES JOSE RICARDO #"/>
    <x v="2"/>
    <d v="2023-09-04T12:34:24"/>
    <n v="1"/>
    <x v="12"/>
    <x v="12"/>
    <s v="0"/>
    <n v="540"/>
    <x v="1"/>
    <x v="0"/>
    <x v="7"/>
    <x v="7"/>
    <n v="1"/>
    <n v="1"/>
    <s v=""/>
    <s v=""/>
    <x v="1"/>
    <x v="0"/>
    <x v="1"/>
    <x v="12"/>
  </r>
  <r>
    <x v="658"/>
    <x v="656"/>
    <x v="658"/>
    <s v="CO13881@mi.com"/>
    <x v="0"/>
    <s v="MORENO PARDO JOHANA MILENA #"/>
    <x v="2"/>
    <d v="2023-08-25T18:23:24"/>
    <n v="1"/>
    <x v="12"/>
    <x v="12"/>
    <s v="0"/>
    <n v="540"/>
    <x v="1"/>
    <x v="0"/>
    <x v="7"/>
    <x v="7"/>
    <n v="1"/>
    <n v="1"/>
    <s v=""/>
    <s v=""/>
    <x v="1"/>
    <x v="0"/>
    <x v="1"/>
    <x v="6"/>
  </r>
  <r>
    <x v="659"/>
    <x v="657"/>
    <x v="659"/>
    <s v="CO13866@mi.com"/>
    <x v="0"/>
    <s v="CASTIBLANCO CORAL JEFFERSON AMAURY #"/>
    <x v="2"/>
    <d v="2023-08-24T12:22:08"/>
    <n v="1"/>
    <x v="486"/>
    <x v="476"/>
    <n v="489"/>
    <s v="0"/>
    <x v="0"/>
    <x v="30"/>
    <x v="32"/>
    <x v="32"/>
    <n v="1"/>
    <n v="1"/>
    <s v=""/>
    <s v=""/>
    <x v="1"/>
    <x v="0"/>
    <x v="1"/>
    <x v="8"/>
  </r>
  <r>
    <x v="660"/>
    <x v="658"/>
    <x v="660"/>
    <s v="CO13862@mi.com"/>
    <x v="0"/>
    <s v="CAICEDO MILTON ARNOL #"/>
    <x v="1"/>
    <d v="2023-08-23T16:26:29"/>
    <n v="1"/>
    <x v="433"/>
    <x v="424"/>
    <s v="0"/>
    <n v="540"/>
    <x v="1"/>
    <x v="0"/>
    <x v="7"/>
    <x v="7"/>
    <n v="1"/>
    <n v="1"/>
    <s v=""/>
    <s v=""/>
    <x v="1"/>
    <x v="0"/>
    <x v="1"/>
    <x v="13"/>
  </r>
  <r>
    <x v="661"/>
    <x v="659"/>
    <x v="661"/>
    <s v="CO13748@mi.com"/>
    <x v="0"/>
    <s v="LONDOÑO VALENCIA ESTEFANIA #"/>
    <x v="0"/>
    <d v="2023-08-16T17:22:26"/>
    <n v="1"/>
    <x v="487"/>
    <x v="477"/>
    <n v="357"/>
    <n v="180"/>
    <x v="5"/>
    <x v="206"/>
    <x v="21"/>
    <x v="21"/>
    <n v="1"/>
    <n v="1"/>
    <s v=""/>
    <s v=""/>
    <x v="1"/>
    <x v="0"/>
    <x v="1"/>
    <x v="4"/>
  </r>
  <r>
    <x v="662"/>
    <x v="660"/>
    <x v="662"/>
    <s v="CO13727@mi.com"/>
    <x v="3"/>
    <s v="UMBARILA VELOZA CRISTIAN LEONARDO #"/>
    <x v="4"/>
    <d v="2023-08-14T16:26:08"/>
    <n v="1"/>
    <x v="488"/>
    <x v="478"/>
    <n v="522"/>
    <s v="0"/>
    <x v="0"/>
    <x v="62"/>
    <x v="215"/>
    <x v="224"/>
    <n v="1"/>
    <n v="1"/>
    <s v=""/>
    <s v=""/>
    <x v="1"/>
    <x v="0"/>
    <x v="1"/>
    <x v="18"/>
  </r>
  <r>
    <x v="663"/>
    <x v="661"/>
    <x v="663"/>
    <s v="CO13733@mi.com"/>
    <x v="0"/>
    <s v="ESCOBAR GIL JUAN CAMILO #"/>
    <x v="0"/>
    <d v="2023-08-14T16:26:02"/>
    <n v="1"/>
    <x v="489"/>
    <x v="479"/>
    <n v="543"/>
    <s v="0"/>
    <x v="0"/>
    <x v="82"/>
    <x v="85"/>
    <x v="86"/>
    <n v="1"/>
    <n v="1"/>
    <s v=""/>
    <s v=""/>
    <x v="1"/>
    <x v="0"/>
    <x v="1"/>
    <x v="10"/>
  </r>
  <r>
    <x v="664"/>
    <x v="662"/>
    <x v="664"/>
    <s v="CO13661@mi.com"/>
    <x v="0"/>
    <s v="MARTINEZ FLOREZ MIGUEL ANDRES #"/>
    <x v="2"/>
    <d v="2023-08-08T13:22:14"/>
    <n v="1"/>
    <x v="490"/>
    <x v="480"/>
    <n v="483"/>
    <n v="60"/>
    <x v="2"/>
    <x v="113"/>
    <x v="85"/>
    <x v="86"/>
    <n v="1"/>
    <n v="1"/>
    <s v=""/>
    <s v=""/>
    <x v="1"/>
    <x v="0"/>
    <x v="1"/>
    <x v="11"/>
  </r>
  <r>
    <x v="665"/>
    <x v="663"/>
    <x v="665"/>
    <s v="CO13664@mi.com"/>
    <x v="4"/>
    <s v="MICHAEL HUMBERTO SOTELO POLANCO #"/>
    <x v="5"/>
    <d v="2023-08-08T13:22:12"/>
    <n v="1"/>
    <x v="491"/>
    <x v="481"/>
    <n v="606"/>
    <n v="180"/>
    <x v="5"/>
    <x v="149"/>
    <x v="216"/>
    <x v="225"/>
    <n v="1"/>
    <n v="1"/>
    <s v=""/>
    <s v=""/>
    <x v="2"/>
    <x v="0"/>
    <x v="1"/>
    <x v="19"/>
  </r>
  <r>
    <x v="666"/>
    <x v="664"/>
    <x v="666"/>
    <s v="CO13656@mi.com"/>
    <x v="4"/>
    <s v="MICHAEL HUMBERTO SOTELO POLANCO #"/>
    <x v="5"/>
    <d v="2023-08-08T13:22:09"/>
    <n v="1"/>
    <x v="492"/>
    <x v="482"/>
    <n v="446"/>
    <n v="180"/>
    <x v="5"/>
    <x v="209"/>
    <x v="217"/>
    <x v="226"/>
    <n v="1"/>
    <n v="1"/>
    <s v=""/>
    <s v=""/>
    <x v="1"/>
    <x v="0"/>
    <x v="1"/>
    <x v="19"/>
  </r>
  <r>
    <x v="667"/>
    <x v="665"/>
    <x v="667"/>
    <s v="CO13653@mi.com"/>
    <x v="0"/>
    <s v="OTALVORA ARGUMEDO JORGE IVAN #"/>
    <x v="0"/>
    <d v="2023-08-08T10:20:15"/>
    <n v="1"/>
    <x v="493"/>
    <x v="483"/>
    <n v="622"/>
    <s v="0"/>
    <x v="0"/>
    <x v="210"/>
    <x v="218"/>
    <x v="227"/>
    <n v="1"/>
    <n v="1"/>
    <s v=""/>
    <s v=""/>
    <x v="1"/>
    <x v="0"/>
    <x v="1"/>
    <x v="1"/>
  </r>
  <r>
    <x v="668"/>
    <x v="666"/>
    <x v="668"/>
    <s v="CO13582@mi.com"/>
    <x v="0"/>
    <s v="LUGO BOCHAGA LUISANA VERONICA #"/>
    <x v="2"/>
    <d v="2023-08-01T09:29:23"/>
    <n v="1"/>
    <x v="494"/>
    <x v="484"/>
    <n v="480"/>
    <n v="60"/>
    <x v="2"/>
    <x v="162"/>
    <x v="7"/>
    <x v="7"/>
    <n v="1"/>
    <n v="1"/>
    <s v=""/>
    <s v=""/>
    <x v="1"/>
    <x v="0"/>
    <x v="1"/>
    <x v="12"/>
  </r>
  <r>
    <x v="669"/>
    <x v="667"/>
    <x v="669"/>
    <s v="CO13511@mi.com"/>
    <x v="3"/>
    <s v="SALAZAR GOMEZ OSCAR #"/>
    <x v="2"/>
    <d v="2023-07-24T15:46:30"/>
    <n v="1"/>
    <x v="495"/>
    <x v="485"/>
    <n v="485"/>
    <s v="0"/>
    <x v="0"/>
    <x v="36"/>
    <x v="143"/>
    <x v="148"/>
    <n v="1"/>
    <n v="1"/>
    <s v=""/>
    <s v=""/>
    <x v="1"/>
    <x v="0"/>
    <x v="1"/>
    <x v="11"/>
  </r>
  <r>
    <x v="670"/>
    <x v="668"/>
    <x v="670"/>
    <s v="CO13485@mi.com"/>
    <x v="3"/>
    <s v="GIRALDO RAMIREZ ESTEFANIA #"/>
    <x v="0"/>
    <d v="2023-07-24T11:43:36"/>
    <n v="1"/>
    <x v="496"/>
    <x v="486"/>
    <n v="316"/>
    <n v="180"/>
    <x v="5"/>
    <x v="211"/>
    <x v="12"/>
    <x v="223"/>
    <n v="1"/>
    <n v="1"/>
    <s v=""/>
    <s v=""/>
    <x v="1"/>
    <x v="0"/>
    <x v="1"/>
    <x v="10"/>
  </r>
  <r>
    <x v="671"/>
    <x v="669"/>
    <x v="671"/>
    <s v="CO13329@mi.com"/>
    <x v="4"/>
    <s v="MICHAEL HUMBERTO SOTELO POLANCO #"/>
    <x v="5"/>
    <d v="2023-07-12T08:34:47"/>
    <n v="1"/>
    <x v="5"/>
    <x v="5"/>
    <s v="0"/>
    <n v="540"/>
    <x v="1"/>
    <x v="0"/>
    <x v="7"/>
    <x v="7"/>
    <n v="1"/>
    <n v="1"/>
    <s v=""/>
    <s v=""/>
    <x v="1"/>
    <x v="0"/>
    <x v="1"/>
    <x v="19"/>
  </r>
  <r>
    <x v="672"/>
    <x v="670"/>
    <x v="672"/>
    <s v="CO13294@mi.com"/>
    <x v="0"/>
    <s v="CAMARGO TORRES AUDREA PATRICIA #"/>
    <x v="0"/>
    <d v="2023-07-07T12:32:5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"/>
  </r>
  <r>
    <x v="673"/>
    <x v="671"/>
    <x v="673"/>
    <s v="CO13282@mi.com"/>
    <x v="0"/>
    <s v="GARZON CARDONA NATALIA #"/>
    <x v="2"/>
    <d v="2023-07-05T11:34:10"/>
    <n v="1"/>
    <x v="1"/>
    <x v="1"/>
    <s v="0"/>
    <n v="540"/>
    <x v="1"/>
    <x v="0"/>
    <x v="7"/>
    <x v="7"/>
    <n v="1"/>
    <n v="1"/>
    <s v=""/>
    <s v=""/>
    <x v="1"/>
    <x v="0"/>
    <x v="1"/>
    <x v="3"/>
  </r>
  <r>
    <x v="674"/>
    <x v="672"/>
    <x v="674"/>
    <s v="CO13180@mi.com"/>
    <x v="0"/>
    <s v="AVILA MARTINEZ SAMUEL JOSE #"/>
    <x v="2"/>
    <d v="2023-06-28T10:41:51"/>
    <n v="1"/>
    <x v="497"/>
    <x v="487"/>
    <n v="483"/>
    <n v="60"/>
    <x v="2"/>
    <x v="113"/>
    <x v="85"/>
    <x v="86"/>
    <n v="1"/>
    <n v="1"/>
    <s v=""/>
    <s v=""/>
    <x v="1"/>
    <x v="0"/>
    <x v="1"/>
    <x v="12"/>
  </r>
  <r>
    <x v="675"/>
    <x v="673"/>
    <x v="675"/>
    <s v="CO13178@mi.com"/>
    <x v="0"/>
    <s v="RUIZ MAYORGA MARIA CHIRLEY #"/>
    <x v="2"/>
    <d v="2023-06-27T11:44:32"/>
    <n v="1"/>
    <x v="498"/>
    <x v="488"/>
    <n v="430"/>
    <n v="60"/>
    <x v="2"/>
    <x v="212"/>
    <x v="101"/>
    <x v="228"/>
    <n v="1"/>
    <n v="1"/>
    <s v=""/>
    <s v=""/>
    <x v="1"/>
    <x v="0"/>
    <x v="1"/>
    <x v="11"/>
  </r>
  <r>
    <x v="676"/>
    <x v="674"/>
    <x v="676"/>
    <s v="CO13170@mi.com"/>
    <x v="0"/>
    <s v="MARTINEZ FLOREZ MIGUEL ANDRES #"/>
    <x v="2"/>
    <d v="2023-06-26T13:32:16"/>
    <n v="1"/>
    <x v="499"/>
    <x v="489"/>
    <n v="547"/>
    <n v="60"/>
    <x v="2"/>
    <x v="95"/>
    <x v="179"/>
    <x v="185"/>
    <n v="1"/>
    <n v="1"/>
    <s v=""/>
    <s v=""/>
    <x v="1"/>
    <x v="0"/>
    <x v="1"/>
    <x v="11"/>
  </r>
  <r>
    <x v="677"/>
    <x v="675"/>
    <x v="677"/>
    <s v="CO13059@mi.com"/>
    <x v="0"/>
    <s v="MORILLO HEREO ALEJANDRO ALFONSO #"/>
    <x v="2"/>
    <d v="2023-06-14T12:35:21"/>
    <n v="1"/>
    <x v="500"/>
    <x v="490"/>
    <n v="491"/>
    <s v="0"/>
    <x v="0"/>
    <x v="19"/>
    <x v="41"/>
    <x v="41"/>
    <n v="1"/>
    <n v="1"/>
    <s v=""/>
    <s v=""/>
    <x v="1"/>
    <x v="0"/>
    <x v="1"/>
    <x v="14"/>
  </r>
  <r>
    <x v="678"/>
    <x v="676"/>
    <x v="678"/>
    <s v="CO12976@mi.com"/>
    <x v="0"/>
    <s v="MORILLO HEREO ALEJANDRO ALFONSO #"/>
    <x v="2"/>
    <d v="2023-06-05T12:30:43"/>
    <n v="1"/>
    <x v="501"/>
    <x v="491"/>
    <n v="504"/>
    <s v="0"/>
    <x v="0"/>
    <x v="74"/>
    <x v="77"/>
    <x v="78"/>
    <n v="1"/>
    <n v="1"/>
    <s v=""/>
    <s v=""/>
    <x v="1"/>
    <x v="0"/>
    <x v="1"/>
    <x v="14"/>
  </r>
  <r>
    <x v="679"/>
    <x v="677"/>
    <x v="679"/>
    <s v="CO12947@mi.com"/>
    <x v="0"/>
    <s v="CAMARGO TORRES AUDREA PATRICIA #"/>
    <x v="0"/>
    <d v="2023-06-01T09:35:27"/>
    <n v="1"/>
    <x v="154"/>
    <x v="492"/>
    <n v="573"/>
    <s v="0"/>
    <x v="0"/>
    <x v="213"/>
    <x v="141"/>
    <x v="144"/>
    <n v="1"/>
    <n v="1"/>
    <s v=""/>
    <s v=""/>
    <x v="1"/>
    <x v="0"/>
    <x v="1"/>
    <x v="1"/>
  </r>
  <r>
    <x v="680"/>
    <x v="678"/>
    <x v="680"/>
    <s v="CO12844@mi.com"/>
    <x v="0"/>
    <s v="HERNANDEZ ABRIL NESTOR JAVIER #"/>
    <x v="2"/>
    <d v="2023-05-25T10:29:36"/>
    <n v="1"/>
    <x v="502"/>
    <x v="493"/>
    <n v="491"/>
    <n v="60"/>
    <x v="2"/>
    <x v="19"/>
    <x v="20"/>
    <x v="20"/>
    <n v="1"/>
    <n v="1"/>
    <s v=""/>
    <s v=""/>
    <x v="1"/>
    <x v="0"/>
    <x v="1"/>
    <x v="3"/>
  </r>
  <r>
    <x v="681"/>
    <x v="679"/>
    <x v="681"/>
    <s v="CO12833@mi.com"/>
    <x v="0"/>
    <s v="LUGO BOCHAGA LUISANA VERONICA #"/>
    <x v="2"/>
    <d v="2023-05-24T10:31:05"/>
    <n v="1"/>
    <x v="503"/>
    <x v="494"/>
    <n v="541"/>
    <s v="0"/>
    <x v="0"/>
    <x v="4"/>
    <x v="4"/>
    <x v="4"/>
    <n v="1"/>
    <n v="1"/>
    <s v=""/>
    <s v=""/>
    <x v="1"/>
    <x v="0"/>
    <x v="1"/>
    <x v="12"/>
  </r>
  <r>
    <x v="682"/>
    <x v="680"/>
    <x v="682"/>
    <s v="CO12832@mi.com"/>
    <x v="0"/>
    <s v="ROJAS RAMIREZ JULIAN ESTEBAN #"/>
    <x v="0"/>
    <d v="2023-05-24T10:31:05"/>
    <n v="1"/>
    <x v="504"/>
    <x v="495"/>
    <n v="386"/>
    <s v="0"/>
    <x v="0"/>
    <x v="214"/>
    <x v="219"/>
    <x v="229"/>
    <n v="1"/>
    <n v="1"/>
    <s v="Sin Justificación"/>
    <s v="Sin Justificación"/>
    <x v="0"/>
    <x v="1"/>
    <x v="0"/>
    <x v="4"/>
  </r>
  <r>
    <x v="683"/>
    <x v="681"/>
    <x v="683"/>
    <s v="CO12778@mi.com"/>
    <x v="0"/>
    <s v="PRIETO ORTIZ EDWIN DIOSET #"/>
    <x v="1"/>
    <d v="2023-05-17T19:38:01"/>
    <n v="1"/>
    <x v="505"/>
    <x v="496"/>
    <n v="558"/>
    <s v="0"/>
    <x v="0"/>
    <x v="70"/>
    <x v="71"/>
    <x v="72"/>
    <n v="1"/>
    <n v="1"/>
    <s v=""/>
    <s v=""/>
    <x v="1"/>
    <x v="0"/>
    <x v="1"/>
    <x v="2"/>
  </r>
  <r>
    <x v="684"/>
    <x v="682"/>
    <x v="684"/>
    <s v="CO12676@mi.com"/>
    <x v="3"/>
    <s v="UMBARILA VELOZA CRISTIAN LEONARDO #"/>
    <x v="4"/>
    <d v="2023-05-09T16:26:45"/>
    <n v="1"/>
    <x v="506"/>
    <x v="497"/>
    <n v="481"/>
    <s v="0"/>
    <x v="0"/>
    <x v="43"/>
    <x v="115"/>
    <x v="117"/>
    <n v="1"/>
    <n v="1"/>
    <s v=""/>
    <s v=""/>
    <x v="1"/>
    <x v="0"/>
    <x v="1"/>
    <x v="18"/>
  </r>
  <r>
    <x v="685"/>
    <x v="683"/>
    <x v="685"/>
    <s v="CO12671@mi.com"/>
    <x v="0"/>
    <s v="HERNANDEZ ABRIL NESTOR JAVIER #"/>
    <x v="2"/>
    <d v="2023-05-09T10:14:50"/>
    <n v="1"/>
    <x v="507"/>
    <x v="498"/>
    <n v="525"/>
    <s v="0"/>
    <x v="0"/>
    <x v="182"/>
    <x v="194"/>
    <x v="202"/>
    <n v="1"/>
    <n v="1"/>
    <s v=""/>
    <s v=""/>
    <x v="1"/>
    <x v="0"/>
    <x v="1"/>
    <x v="3"/>
  </r>
  <r>
    <x v="686"/>
    <x v="684"/>
    <x v="686"/>
    <s v="CO12675@mi.com"/>
    <x v="0"/>
    <s v="GUTIERREZ BAQUERO GENNYS JASMIN #"/>
    <x v="0"/>
    <d v="2023-05-09T10:14:48"/>
    <n v="1"/>
    <x v="508"/>
    <x v="499"/>
    <n v="442"/>
    <s v="0"/>
    <x v="0"/>
    <x v="203"/>
    <x v="210"/>
    <x v="218"/>
    <n v="1"/>
    <n v="1"/>
    <s v="Sin Justificación"/>
    <s v="Sin Justificación"/>
    <x v="0"/>
    <x v="1"/>
    <x v="0"/>
    <x v="9"/>
  </r>
  <r>
    <x v="687"/>
    <x v="685"/>
    <x v="687"/>
    <s v="CO12646@mi.com"/>
    <x v="0"/>
    <s v="ROJAS RAMIREZ JULIAN ESTEBAN #"/>
    <x v="0"/>
    <d v="2023-05-04T17:08:18"/>
    <n v="1"/>
    <x v="509"/>
    <x v="500"/>
    <n v="502"/>
    <n v="540"/>
    <x v="1"/>
    <x v="38"/>
    <x v="220"/>
    <x v="230"/>
    <n v="1"/>
    <n v="1"/>
    <s v=""/>
    <s v=""/>
    <x v="2"/>
    <x v="0"/>
    <x v="1"/>
    <x v="4"/>
  </r>
  <r>
    <x v="688"/>
    <x v="686"/>
    <x v="688"/>
    <s v="CO12444@mi.com"/>
    <x v="0"/>
    <s v="HENAO RAMIREZ CRISTIAN CAMILO #"/>
    <x v="0"/>
    <d v="2023-04-18T11:12:50"/>
    <n v="1"/>
    <x v="510"/>
    <x v="501"/>
    <n v="482"/>
    <s v="0"/>
    <x v="0"/>
    <x v="25"/>
    <x v="26"/>
    <x v="26"/>
    <n v="1"/>
    <n v="1"/>
    <s v=""/>
    <s v=""/>
    <x v="1"/>
    <x v="0"/>
    <x v="1"/>
    <x v="10"/>
  </r>
  <r>
    <x v="689"/>
    <x v="687"/>
    <x v="689"/>
    <s v="CO12448@mi.com"/>
    <x v="0"/>
    <s v="ATARA TORRES JOHAN CAMILO #"/>
    <x v="0"/>
    <d v="2023-04-18T11:12:44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9"/>
  </r>
  <r>
    <x v="690"/>
    <x v="688"/>
    <x v="690"/>
    <s v="CO12401@mi.com"/>
    <x v="1"/>
    <s v="ROJAS RAMIREZ JULIAN ESTEBAN #"/>
    <x v="0"/>
    <d v="2023-04-13T11:09:26"/>
    <n v="1"/>
    <x v="511"/>
    <x v="384"/>
    <n v="555"/>
    <s v="0"/>
    <x v="0"/>
    <x v="80"/>
    <x v="83"/>
    <x v="84"/>
    <n v="1"/>
    <n v="1"/>
    <s v=""/>
    <s v=""/>
    <x v="1"/>
    <x v="0"/>
    <x v="1"/>
    <x v="4"/>
  </r>
  <r>
    <x v="691"/>
    <x v="689"/>
    <x v="691"/>
    <s v="CO12319@mi.com"/>
    <x v="0"/>
    <s v="RAMIREZ TORRES OTTO OSWALD #"/>
    <x v="0"/>
    <d v="2023-04-05T10:11:43"/>
    <n v="1"/>
    <x v="512"/>
    <x v="502"/>
    <n v="410"/>
    <n v="30"/>
    <x v="8"/>
    <x v="68"/>
    <x v="156"/>
    <x v="161"/>
    <n v="1"/>
    <n v="1"/>
    <s v="Sin Justificación"/>
    <s v="Sin Justificación"/>
    <x v="0"/>
    <x v="1"/>
    <x v="0"/>
    <x v="9"/>
  </r>
  <r>
    <x v="692"/>
    <x v="690"/>
    <x v="692"/>
    <s v="CO12320@mi.com"/>
    <x v="0"/>
    <s v="ADAMES GUAYARA MARIA MAGDIELY #"/>
    <x v="0"/>
    <d v="2023-04-05T10:11:43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693"/>
    <x v="691"/>
    <x v="693"/>
    <s v="CO12318@mi.com"/>
    <x v="3"/>
    <s v="GIRALDO RAMIREZ ESTEFANIA #"/>
    <x v="0"/>
    <d v="2023-04-05T10:11:43"/>
    <n v="1"/>
    <x v="513"/>
    <x v="471"/>
    <n v="277"/>
    <n v="240"/>
    <x v="13"/>
    <x v="215"/>
    <x v="109"/>
    <x v="111"/>
    <n v="1"/>
    <n v="1"/>
    <s v=""/>
    <s v=""/>
    <x v="1"/>
    <x v="0"/>
    <x v="1"/>
    <x v="10"/>
  </r>
  <r>
    <x v="694"/>
    <x v="692"/>
    <x v="694"/>
    <s v="CO12301@mi.com"/>
    <x v="0"/>
    <s v="MORILLO HEREO ALEJANDRO ALFONSO #"/>
    <x v="2"/>
    <d v="2023-04-03T12:03:44"/>
    <n v="1"/>
    <x v="514"/>
    <x v="503"/>
    <n v="503"/>
    <s v="0"/>
    <x v="0"/>
    <x v="45"/>
    <x v="221"/>
    <x v="231"/>
    <n v="1"/>
    <n v="1"/>
    <s v=""/>
    <s v=""/>
    <x v="1"/>
    <x v="0"/>
    <x v="1"/>
    <x v="14"/>
  </r>
  <r>
    <x v="695"/>
    <x v="693"/>
    <x v="695"/>
    <s v="CO12286@mi.com"/>
    <x v="0"/>
    <s v="ESCOBAR GIL JUAN CAMILO #"/>
    <x v="0"/>
    <d v="2023-03-31T11:10:30"/>
    <n v="1"/>
    <x v="515"/>
    <x v="504"/>
    <n v="372"/>
    <n v="240"/>
    <x v="13"/>
    <x v="146"/>
    <x v="222"/>
    <x v="232"/>
    <n v="1"/>
    <n v="1"/>
    <s v=""/>
    <s v=""/>
    <x v="1"/>
    <x v="0"/>
    <x v="1"/>
    <x v="10"/>
  </r>
  <r>
    <x v="696"/>
    <x v="694"/>
    <x v="696"/>
    <s v="CO12175@mi.com"/>
    <x v="0"/>
    <s v="CASTIBLANCO CORAL JEFFERSON AMAURY #"/>
    <x v="2"/>
    <d v="2023-03-28T11:00:25"/>
    <n v="1"/>
    <x v="516"/>
    <x v="505"/>
    <n v="518"/>
    <s v="0"/>
    <x v="0"/>
    <x v="53"/>
    <x v="107"/>
    <x v="109"/>
    <n v="1"/>
    <n v="1"/>
    <s v=""/>
    <s v=""/>
    <x v="1"/>
    <x v="0"/>
    <x v="1"/>
    <x v="8"/>
  </r>
  <r>
    <x v="697"/>
    <x v="695"/>
    <x v="697"/>
    <s v="CO12177@mi.com"/>
    <x v="0"/>
    <s v="MARQUEZ HINCAPIE GEINER ANTONIO #"/>
    <x v="2"/>
    <d v="2023-03-28T11:00:17"/>
    <n v="1"/>
    <x v="249"/>
    <x v="506"/>
    <n v="488"/>
    <s v="0"/>
    <x v="0"/>
    <x v="44"/>
    <x v="62"/>
    <x v="63"/>
    <n v="1"/>
    <n v="1"/>
    <s v=""/>
    <s v=""/>
    <x v="1"/>
    <x v="0"/>
    <x v="1"/>
    <x v="8"/>
  </r>
  <r>
    <x v="698"/>
    <x v="696"/>
    <x v="698"/>
    <s v="CO12134@mi.com"/>
    <x v="0"/>
    <s v="OLARTE MINORTA NELSON GERARDO #"/>
    <x v="1"/>
    <d v="2023-03-24T14:11:47"/>
    <n v="1"/>
    <x v="517"/>
    <x v="507"/>
    <n v="537"/>
    <s v="0"/>
    <x v="0"/>
    <x v="152"/>
    <x v="21"/>
    <x v="21"/>
    <n v="1"/>
    <n v="1"/>
    <s v=""/>
    <s v=""/>
    <x v="1"/>
    <x v="0"/>
    <x v="1"/>
    <x v="7"/>
  </r>
  <r>
    <x v="699"/>
    <x v="697"/>
    <x v="699"/>
    <s v="CO12135@mi.com"/>
    <x v="0"/>
    <s v="HERRERA OLIVERA NATALIA #"/>
    <x v="0"/>
    <d v="2023-03-24T14:11:46"/>
    <n v="1"/>
    <x v="518"/>
    <x v="508"/>
    <n v="373"/>
    <s v="0"/>
    <x v="0"/>
    <x v="196"/>
    <x v="206"/>
    <x v="214"/>
    <n v="1"/>
    <n v="1"/>
    <s v="Sin Justificación"/>
    <s v="Sin Justificación"/>
    <x v="0"/>
    <x v="1"/>
    <x v="0"/>
    <x v="0"/>
  </r>
  <r>
    <x v="700"/>
    <x v="698"/>
    <x v="700"/>
    <s v="CO12035@mi.com"/>
    <x v="0"/>
    <s v="HENAO RAMIREZ CRISTIAN CAMILO #"/>
    <x v="0"/>
    <d v="2023-03-16T11:11:21"/>
    <n v="1"/>
    <x v="519"/>
    <x v="287"/>
    <n v="464"/>
    <s v="0"/>
    <x v="0"/>
    <x v="216"/>
    <x v="223"/>
    <x v="233"/>
    <n v="1"/>
    <n v="1"/>
    <s v="Sin Justificación"/>
    <s v="Sin Justificación"/>
    <x v="0"/>
    <x v="1"/>
    <x v="0"/>
    <x v="10"/>
  </r>
  <r>
    <x v="701"/>
    <x v="699"/>
    <x v="701"/>
    <s v="CO12022@mi.com"/>
    <x v="0"/>
    <s v="RICO OSSA JOSE NOEL #"/>
    <x v="0"/>
    <d v="2023-03-15T09:59:48"/>
    <n v="1"/>
    <x v="520"/>
    <x v="509"/>
    <n v="409"/>
    <n v="120"/>
    <x v="4"/>
    <x v="217"/>
    <x v="203"/>
    <x v="211"/>
    <n v="1"/>
    <n v="1"/>
    <s v=""/>
    <s v=""/>
    <x v="1"/>
    <x v="0"/>
    <x v="1"/>
    <x v="0"/>
  </r>
  <r>
    <x v="702"/>
    <x v="700"/>
    <x v="702"/>
    <s v="CO11997@mi.com"/>
    <x v="0"/>
    <s v="BARCO SANJUAN ROSANA #"/>
    <x v="2"/>
    <d v="2023-03-14T11:00:50"/>
    <n v="1"/>
    <x v="1"/>
    <x v="1"/>
    <s v="0"/>
    <n v="180"/>
    <x v="5"/>
    <x v="0"/>
    <x v="224"/>
    <x v="234"/>
    <n v="1"/>
    <n v="1"/>
    <s v="Sin Justificación"/>
    <s v="Sin Justificación"/>
    <x v="0"/>
    <x v="1"/>
    <x v="0"/>
    <x v="8"/>
  </r>
  <r>
    <x v="703"/>
    <x v="701"/>
    <x v="703"/>
    <s v="CO11976@mi.com"/>
    <x v="0"/>
    <s v="AVILA MARTINEZ SAMUEL JOSE #"/>
    <x v="2"/>
    <d v="2023-03-11T14:59:31"/>
    <n v="1"/>
    <x v="521"/>
    <x v="510"/>
    <n v="480"/>
    <s v="0"/>
    <x v="0"/>
    <x v="162"/>
    <x v="74"/>
    <x v="75"/>
    <n v="1"/>
    <n v="1"/>
    <s v=""/>
    <s v=""/>
    <x v="1"/>
    <x v="0"/>
    <x v="1"/>
    <x v="12"/>
  </r>
  <r>
    <x v="704"/>
    <x v="702"/>
    <x v="704"/>
    <s v="CO11932@mi.com"/>
    <x v="1"/>
    <s v="AVENDAÑO ANDRES FABIAN #"/>
    <x v="1"/>
    <d v="2023-03-10T10:02:08"/>
    <n v="1"/>
    <x v="522"/>
    <x v="511"/>
    <n v="541"/>
    <s v="0"/>
    <x v="0"/>
    <x v="4"/>
    <x v="4"/>
    <x v="4"/>
    <n v="1"/>
    <n v="1"/>
    <s v=""/>
    <s v=""/>
    <x v="1"/>
    <x v="0"/>
    <x v="1"/>
    <x v="13"/>
  </r>
  <r>
    <x v="705"/>
    <x v="703"/>
    <x v="705"/>
    <s v="CO11856@mi.com"/>
    <x v="0"/>
    <s v="BARCO SANJUAN ROSANA #"/>
    <x v="2"/>
    <d v="2023-03-01T18:54:48"/>
    <n v="1"/>
    <x v="523"/>
    <x v="512"/>
    <n v="371"/>
    <n v="180"/>
    <x v="5"/>
    <x v="218"/>
    <x v="20"/>
    <x v="20"/>
    <n v="1"/>
    <n v="1"/>
    <s v=""/>
    <s v=""/>
    <x v="1"/>
    <x v="0"/>
    <x v="1"/>
    <x v="8"/>
  </r>
  <r>
    <x v="706"/>
    <x v="704"/>
    <x v="706"/>
    <s v="CO11830@mi.com"/>
    <x v="0"/>
    <s v="AVILA MARTINEZ SAMUEL JOSE #"/>
    <x v="2"/>
    <d v="2023-02-28T15:56:28"/>
    <n v="1"/>
    <x v="524"/>
    <x v="513"/>
    <n v="542"/>
    <s v="0"/>
    <x v="0"/>
    <x v="133"/>
    <x v="54"/>
    <x v="55"/>
    <n v="1"/>
    <n v="1"/>
    <s v=""/>
    <s v=""/>
    <x v="1"/>
    <x v="0"/>
    <x v="1"/>
    <x v="12"/>
  </r>
  <r>
    <x v="707"/>
    <x v="705"/>
    <x v="707"/>
    <s v="CO11808@mi.com"/>
    <x v="0"/>
    <s v="MEJIA RAMIREZ MERLY YURLEY #"/>
    <x v="2"/>
    <d v="2023-02-27T17:59:44"/>
    <n v="1"/>
    <x v="422"/>
    <x v="413"/>
    <s v="0"/>
    <n v="540"/>
    <x v="1"/>
    <x v="0"/>
    <x v="7"/>
    <x v="7"/>
    <n v="1"/>
    <n v="1"/>
    <s v=""/>
    <s v=""/>
    <x v="1"/>
    <x v="0"/>
    <x v="1"/>
    <x v="11"/>
  </r>
  <r>
    <x v="708"/>
    <x v="706"/>
    <x v="708"/>
    <s v="CO11708@mi.com"/>
    <x v="0"/>
    <s v="HERRERA CARRILLO DIEGO ALEXANDER #"/>
    <x v="1"/>
    <d v="2023-02-22T12:04:21"/>
    <n v="1"/>
    <x v="525"/>
    <x v="514"/>
    <n v="488"/>
    <n v="540"/>
    <x v="1"/>
    <x v="44"/>
    <x v="225"/>
    <x v="235"/>
    <n v="1"/>
    <n v="1"/>
    <s v=""/>
    <s v=""/>
    <x v="2"/>
    <x v="0"/>
    <x v="1"/>
    <x v="7"/>
  </r>
  <r>
    <x v="709"/>
    <x v="707"/>
    <x v="709"/>
    <s v="CO11709@mi.com"/>
    <x v="4"/>
    <s v="MICHAEL HUMBERTO SOTELO POLANCO #"/>
    <x v="5"/>
    <d v="2023-02-22T12:04:20"/>
    <n v="1"/>
    <x v="5"/>
    <x v="5"/>
    <s v="0"/>
    <n v="540"/>
    <x v="1"/>
    <x v="0"/>
    <x v="7"/>
    <x v="7"/>
    <n v="1"/>
    <n v="1"/>
    <s v=""/>
    <s v=""/>
    <x v="1"/>
    <x v="0"/>
    <x v="1"/>
    <x v="19"/>
  </r>
  <r>
    <x v="710"/>
    <x v="708"/>
    <x v="710"/>
    <s v="CO11662@mi.com"/>
    <x v="4"/>
    <s v="MICHAEL HUMBERTO SOTELO POLANCO #"/>
    <x v="5"/>
    <d v="2023-02-16T15:59:07"/>
    <n v="1"/>
    <x v="526"/>
    <x v="515"/>
    <n v="150"/>
    <n v="420"/>
    <x v="14"/>
    <x v="219"/>
    <x v="226"/>
    <x v="236"/>
    <n v="1"/>
    <n v="1"/>
    <s v=""/>
    <s v=""/>
    <x v="1"/>
    <x v="0"/>
    <x v="1"/>
    <x v="19"/>
  </r>
  <r>
    <x v="711"/>
    <x v="709"/>
    <x v="711"/>
    <s v="CO11625@mi.com"/>
    <x v="0"/>
    <s v="CAICEDO MILTON ARNOL #"/>
    <x v="1"/>
    <d v="2023-02-13T12:05:07"/>
    <n v="1"/>
    <x v="433"/>
    <x v="424"/>
    <s v="0"/>
    <n v="540"/>
    <x v="1"/>
    <x v="0"/>
    <x v="7"/>
    <x v="7"/>
    <n v="1"/>
    <n v="1"/>
    <s v=""/>
    <s v=""/>
    <x v="1"/>
    <x v="0"/>
    <x v="1"/>
    <x v="13"/>
  </r>
  <r>
    <x v="712"/>
    <x v="710"/>
    <x v="712"/>
    <s v="CO11590@mi.com"/>
    <x v="0"/>
    <s v="HENAO RAMIREZ CRISTIAN CAMILO #"/>
    <x v="0"/>
    <d v="2023-02-08T16:59:2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0"/>
  </r>
  <r>
    <x v="713"/>
    <x v="711"/>
    <x v="713"/>
    <s v="CO11562@mi.com"/>
    <x v="0"/>
    <s v="HERRERA CARRILLO DIEGO ALEXANDER #"/>
    <x v="1"/>
    <d v="2023-02-07T13:01:31"/>
    <n v="1"/>
    <x v="527"/>
    <x v="516"/>
    <n v="472"/>
    <n v="540"/>
    <x v="1"/>
    <x v="175"/>
    <x v="188"/>
    <x v="195"/>
    <n v="1"/>
    <n v="1"/>
    <s v=""/>
    <s v=""/>
    <x v="2"/>
    <x v="0"/>
    <x v="1"/>
    <x v="7"/>
  </r>
  <r>
    <x v="714"/>
    <x v="712"/>
    <x v="714"/>
    <s v="CO11541@mi.com"/>
    <x v="3"/>
    <s v="TORRES JOSE RICARDO #"/>
    <x v="2"/>
    <d v="2023-02-06T15:50:56"/>
    <n v="1"/>
    <x v="128"/>
    <x v="517"/>
    <n v="611"/>
    <s v="0"/>
    <x v="0"/>
    <x v="124"/>
    <x v="133"/>
    <x v="136"/>
    <n v="1"/>
    <n v="1"/>
    <s v=""/>
    <s v=""/>
    <x v="1"/>
    <x v="0"/>
    <x v="1"/>
    <x v="12"/>
  </r>
  <r>
    <x v="715"/>
    <x v="713"/>
    <x v="715"/>
    <s v="CO11533@mi.com"/>
    <x v="0"/>
    <s v="RUIZ MAYORGA MARIA CHIRLEY #"/>
    <x v="2"/>
    <d v="2023-02-06T14:50:37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1"/>
  </r>
  <r>
    <x v="716"/>
    <x v="714"/>
    <x v="716"/>
    <s v="CO11524@mi.com"/>
    <x v="0"/>
    <s v="RAMIREZ TORRES OTTO OSWALD #"/>
    <x v="0"/>
    <d v="2023-02-06T11:04:01"/>
    <n v="1"/>
    <x v="528"/>
    <x v="518"/>
    <n v="422"/>
    <s v="0"/>
    <x v="0"/>
    <x v="76"/>
    <x v="227"/>
    <x v="237"/>
    <n v="1"/>
    <n v="1"/>
    <s v="Sin Justificación"/>
    <s v="Sin Justificación"/>
    <x v="0"/>
    <x v="1"/>
    <x v="0"/>
    <x v="9"/>
  </r>
  <r>
    <x v="717"/>
    <x v="715"/>
    <x v="717"/>
    <s v="CO11396@mi.com"/>
    <x v="3"/>
    <s v="UMBARILA VELOZA CRISTIAN LEONARDO #"/>
    <x v="4"/>
    <d v="2023-01-23T15:01:22"/>
    <n v="1"/>
    <x v="529"/>
    <x v="519"/>
    <n v="487"/>
    <s v="0"/>
    <x v="0"/>
    <x v="69"/>
    <x v="155"/>
    <x v="160"/>
    <n v="1"/>
    <n v="1"/>
    <s v=""/>
    <s v=""/>
    <x v="1"/>
    <x v="0"/>
    <x v="1"/>
    <x v="18"/>
  </r>
  <r>
    <x v="718"/>
    <x v="716"/>
    <x v="718"/>
    <s v="CO11398@mi.com"/>
    <x v="3"/>
    <s v="UMBARILA VELOZA CRISTIAN LEONARDO #"/>
    <x v="4"/>
    <d v="2023-01-23T14:58:02"/>
    <n v="1"/>
    <x v="530"/>
    <x v="520"/>
    <n v="554"/>
    <s v="0"/>
    <x v="0"/>
    <x v="159"/>
    <x v="23"/>
    <x v="23"/>
    <n v="1"/>
    <n v="1"/>
    <s v=""/>
    <s v=""/>
    <x v="1"/>
    <x v="0"/>
    <x v="1"/>
    <x v="18"/>
  </r>
  <r>
    <x v="719"/>
    <x v="717"/>
    <x v="719"/>
    <s v="CO11399@mi.com"/>
    <x v="3"/>
    <s v="UMBARILA VELOZA CRISTIAN LEONARDO #"/>
    <x v="4"/>
    <d v="2023-01-23T14:57:58"/>
    <n v="1"/>
    <x v="531"/>
    <x v="521"/>
    <n v="467"/>
    <s v="0"/>
    <x v="0"/>
    <x v="100"/>
    <x v="105"/>
    <x v="106"/>
    <n v="1"/>
    <n v="1"/>
    <s v="Sin Justificación"/>
    <s v="Sin Justificación"/>
    <x v="0"/>
    <x v="1"/>
    <x v="0"/>
    <x v="18"/>
  </r>
  <r>
    <x v="720"/>
    <x v="718"/>
    <x v="720"/>
    <s v="CO11397@mi.com"/>
    <x v="3"/>
    <s v="UMBARILA VELOZA CRISTIAN LEONARDO #"/>
    <x v="4"/>
    <d v="2023-01-23T14:57:58"/>
    <n v="1"/>
    <x v="532"/>
    <x v="522"/>
    <n v="483"/>
    <s v="0"/>
    <x v="0"/>
    <x v="113"/>
    <x v="148"/>
    <x v="153"/>
    <n v="1"/>
    <n v="1"/>
    <s v=""/>
    <s v=""/>
    <x v="1"/>
    <x v="0"/>
    <x v="1"/>
    <x v="18"/>
  </r>
  <r>
    <x v="721"/>
    <x v="719"/>
    <x v="721"/>
    <s v="CO11404@mi.com"/>
    <x v="3"/>
    <s v="UMBARILA VELOZA CRISTIAN LEONARDO #"/>
    <x v="4"/>
    <d v="2023-01-23T14:57:57"/>
    <n v="1"/>
    <x v="533"/>
    <x v="523"/>
    <n v="466"/>
    <s v="0"/>
    <x v="0"/>
    <x v="220"/>
    <x v="228"/>
    <x v="238"/>
    <n v="1"/>
    <n v="1"/>
    <s v="Sin Justificación"/>
    <s v="Sin Justificación"/>
    <x v="0"/>
    <x v="1"/>
    <x v="0"/>
    <x v="18"/>
  </r>
  <r>
    <x v="722"/>
    <x v="720"/>
    <x v="722"/>
    <s v="CO11383@mi.com"/>
    <x v="0"/>
    <s v="MONTIEL ARTEAGA ANDRES FELIPE #"/>
    <x v="0"/>
    <d v="2023-01-23T12:03:51"/>
    <n v="1"/>
    <x v="534"/>
    <x v="524"/>
    <n v="599"/>
    <s v="0"/>
    <x v="0"/>
    <x v="158"/>
    <x v="165"/>
    <x v="171"/>
    <n v="1"/>
    <n v="1"/>
    <s v=""/>
    <s v=""/>
    <x v="1"/>
    <x v="0"/>
    <x v="1"/>
    <x v="1"/>
  </r>
  <r>
    <x v="723"/>
    <x v="721"/>
    <x v="723"/>
    <s v="CO11384@mi.com"/>
    <x v="0"/>
    <s v="CAICEDO MILTON ARNOL #"/>
    <x v="1"/>
    <d v="2023-01-23T11:55:26"/>
    <n v="1"/>
    <x v="535"/>
    <x v="525"/>
    <n v="403"/>
    <n v="210"/>
    <x v="7"/>
    <x v="221"/>
    <x v="229"/>
    <x v="239"/>
    <n v="1"/>
    <n v="1"/>
    <s v=""/>
    <s v=""/>
    <x v="1"/>
    <x v="0"/>
    <x v="1"/>
    <x v="13"/>
  </r>
  <r>
    <x v="724"/>
    <x v="722"/>
    <x v="724"/>
    <s v="CO11315@mi.com"/>
    <x v="0"/>
    <s v="LUGO BOCHAGA LUISANA VERONICA #"/>
    <x v="2"/>
    <d v="2023-01-17T09:57:29"/>
    <n v="1"/>
    <x v="536"/>
    <x v="526"/>
    <n v="501"/>
    <n v="60"/>
    <x v="2"/>
    <x v="55"/>
    <x v="59"/>
    <x v="60"/>
    <n v="1"/>
    <n v="1"/>
    <s v=""/>
    <s v=""/>
    <x v="1"/>
    <x v="0"/>
    <x v="1"/>
    <x v="12"/>
  </r>
  <r>
    <x v="725"/>
    <x v="723"/>
    <x v="725"/>
    <s v="CO11233@mi.com"/>
    <x v="0"/>
    <s v="MORILLO HEREO ALEJANDRO ALFONSO #"/>
    <x v="2"/>
    <d v="2023-01-11T13:42:39"/>
    <n v="1"/>
    <x v="537"/>
    <x v="527"/>
    <n v="513"/>
    <n v="60"/>
    <x v="2"/>
    <x v="97"/>
    <x v="141"/>
    <x v="144"/>
    <n v="1"/>
    <n v="1"/>
    <s v=""/>
    <s v=""/>
    <x v="1"/>
    <x v="0"/>
    <x v="1"/>
    <x v="14"/>
  </r>
  <r>
    <x v="726"/>
    <x v="724"/>
    <x v="726"/>
    <s v="CO11248@mi.com"/>
    <x v="0"/>
    <s v="MEJIA RAMIREZ MERLY YURLEY #"/>
    <x v="2"/>
    <d v="2023-01-11T13:42:30"/>
    <n v="1"/>
    <x v="12"/>
    <x v="12"/>
    <s v="0"/>
    <n v="540"/>
    <x v="1"/>
    <x v="0"/>
    <x v="7"/>
    <x v="7"/>
    <n v="1"/>
    <n v="1"/>
    <s v=""/>
    <s v=""/>
    <x v="1"/>
    <x v="0"/>
    <x v="1"/>
    <x v="11"/>
  </r>
  <r>
    <x v="727"/>
    <x v="725"/>
    <x v="727"/>
    <s v="CO11156@mi.com"/>
    <x v="0"/>
    <s v="HERNANDEZ ABRIL NESTOR JAVIER #"/>
    <x v="2"/>
    <d v="2023-01-02T15:34:35"/>
    <n v="1"/>
    <x v="1"/>
    <x v="1"/>
    <s v="0"/>
    <n v="540"/>
    <x v="1"/>
    <x v="0"/>
    <x v="7"/>
    <x v="7"/>
    <n v="1"/>
    <n v="1"/>
    <s v=""/>
    <s v=""/>
    <x v="1"/>
    <x v="0"/>
    <x v="1"/>
    <x v="3"/>
  </r>
  <r>
    <x v="728"/>
    <x v="726"/>
    <x v="728"/>
    <s v="CO11155@mi.com"/>
    <x v="0"/>
    <s v="HERNANDEZ ABRIL NESTOR JAVIER #"/>
    <x v="2"/>
    <d v="2023-01-02T15:34:30"/>
    <n v="1"/>
    <x v="538"/>
    <x v="528"/>
    <n v="521"/>
    <n v="60"/>
    <x v="2"/>
    <x v="78"/>
    <x v="201"/>
    <x v="209"/>
    <n v="1"/>
    <n v="1"/>
    <s v=""/>
    <s v=""/>
    <x v="1"/>
    <x v="0"/>
    <x v="1"/>
    <x v="3"/>
  </r>
  <r>
    <x v="729"/>
    <x v="727"/>
    <x v="729"/>
    <s v="CO10984@mi.com"/>
    <x v="0"/>
    <s v="SAAVEDRA CALVO JOVANNY ALBERTO #"/>
    <x v="2"/>
    <d v="2022-12-16T17:45:17"/>
    <n v="1"/>
    <x v="539"/>
    <x v="529"/>
    <n v="437"/>
    <s v="0"/>
    <x v="0"/>
    <x v="104"/>
    <x v="108"/>
    <x v="110"/>
    <n v="1"/>
    <n v="1"/>
    <s v="Sin Justificación"/>
    <s v="Sin Justificación"/>
    <x v="0"/>
    <x v="1"/>
    <x v="0"/>
    <x v="8"/>
  </r>
  <r>
    <x v="730"/>
    <x v="728"/>
    <x v="730"/>
    <s v="CO10964@mi.com"/>
    <x v="0"/>
    <s v="MORENO PARDO JOHANA MILENA #"/>
    <x v="2"/>
    <d v="2022-12-16T17:45:13"/>
    <n v="1"/>
    <x v="12"/>
    <x v="12"/>
    <s v="0"/>
    <n v="540"/>
    <x v="1"/>
    <x v="0"/>
    <x v="7"/>
    <x v="7"/>
    <n v="1"/>
    <n v="1"/>
    <s v=""/>
    <s v=""/>
    <x v="1"/>
    <x v="0"/>
    <x v="1"/>
    <x v="6"/>
  </r>
  <r>
    <x v="731"/>
    <x v="729"/>
    <x v="731"/>
    <s v="CO10992@mi.com"/>
    <x v="0"/>
    <s v="MORILLO HEREO ALEJANDRO ALFONSO #"/>
    <x v="2"/>
    <d v="2022-12-16T17:45:0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732"/>
    <x v="730"/>
    <x v="732"/>
    <s v="CO11019@mi.com"/>
    <x v="0"/>
    <s v="MORILLO HEREO ALEJANDRO ALFONSO #"/>
    <x v="2"/>
    <d v="2022-12-16T17:44:52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733"/>
    <x v="731"/>
    <x v="733"/>
    <s v="CO11020@mi.com"/>
    <x v="0"/>
    <s v="MORILLO HEREO ALEJANDRO ALFONSO #"/>
    <x v="2"/>
    <d v="2022-12-16T17:44:5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734"/>
    <x v="732"/>
    <x v="734"/>
    <s v="CO10899@mi.com"/>
    <x v="0"/>
    <s v="CAICEDO MILTON ARNOL #"/>
    <x v="1"/>
    <d v="2022-12-13T18:38:39"/>
    <n v="1"/>
    <x v="244"/>
    <x v="530"/>
    <n v="556"/>
    <s v="0"/>
    <x v="0"/>
    <x v="222"/>
    <x v="46"/>
    <x v="46"/>
    <n v="1"/>
    <n v="1"/>
    <s v=""/>
    <s v=""/>
    <x v="1"/>
    <x v="0"/>
    <x v="1"/>
    <x v="13"/>
  </r>
  <r>
    <x v="735"/>
    <x v="733"/>
    <x v="735"/>
    <s v="CO10769@mi.com"/>
    <x v="0"/>
    <s v="LEITON CASTELAR ORLANDO ENRIQUE #"/>
    <x v="1"/>
    <d v="2022-11-25T13:30:49"/>
    <n v="1"/>
    <x v="540"/>
    <x v="531"/>
    <n v="365"/>
    <n v="150"/>
    <x v="11"/>
    <x v="42"/>
    <x v="230"/>
    <x v="240"/>
    <n v="1"/>
    <n v="1"/>
    <s v=""/>
    <s v=""/>
    <x v="1"/>
    <x v="0"/>
    <x v="1"/>
    <x v="16"/>
  </r>
  <r>
    <x v="736"/>
    <x v="734"/>
    <x v="736"/>
    <s v="CO10774@mi.com"/>
    <x v="0"/>
    <s v="HERRERA OLIVERA NATALIA #"/>
    <x v="0"/>
    <d v="2022-11-25T13:30:46"/>
    <n v="1"/>
    <x v="541"/>
    <x v="532"/>
    <n v="603"/>
    <s v="0"/>
    <x v="0"/>
    <x v="181"/>
    <x v="231"/>
    <x v="241"/>
    <n v="1"/>
    <n v="1"/>
    <s v=""/>
    <s v=""/>
    <x v="1"/>
    <x v="0"/>
    <x v="1"/>
    <x v="0"/>
  </r>
  <r>
    <x v="737"/>
    <x v="735"/>
    <x v="737"/>
    <s v="CO10749@mi.com"/>
    <x v="0"/>
    <s v="BARCO SANJUAN ROSANA #"/>
    <x v="2"/>
    <d v="2022-11-24T11:32:55"/>
    <n v="1"/>
    <x v="12"/>
    <x v="12"/>
    <s v="0"/>
    <n v="540"/>
    <x v="1"/>
    <x v="0"/>
    <x v="7"/>
    <x v="7"/>
    <n v="1"/>
    <n v="1"/>
    <s v=""/>
    <s v=""/>
    <x v="1"/>
    <x v="0"/>
    <x v="1"/>
    <x v="8"/>
  </r>
  <r>
    <x v="738"/>
    <x v="736"/>
    <x v="738"/>
    <s v="CO10697@mi.com"/>
    <x v="0"/>
    <s v="PAMPLONA QUINTERO CAROLINA #"/>
    <x v="1"/>
    <d v="2022-11-21T18:43:15"/>
    <n v="1"/>
    <x v="542"/>
    <x v="533"/>
    <n v="493"/>
    <s v="0"/>
    <x v="0"/>
    <x v="48"/>
    <x v="52"/>
    <x v="52"/>
    <n v="1"/>
    <n v="1"/>
    <s v=""/>
    <s v=""/>
    <x v="1"/>
    <x v="0"/>
    <x v="1"/>
    <x v="17"/>
  </r>
  <r>
    <x v="739"/>
    <x v="737"/>
    <x v="739"/>
    <s v="CO10698@mi.com"/>
    <x v="0"/>
    <s v="PAMPLONA QUINTERO CAROLINA #"/>
    <x v="1"/>
    <d v="2022-11-21T18:43:14"/>
    <n v="1"/>
    <x v="543"/>
    <x v="534"/>
    <n v="493"/>
    <s v="0"/>
    <x v="0"/>
    <x v="48"/>
    <x v="52"/>
    <x v="52"/>
    <n v="1"/>
    <n v="1"/>
    <s v=""/>
    <s v=""/>
    <x v="1"/>
    <x v="0"/>
    <x v="1"/>
    <x v="17"/>
  </r>
  <r>
    <x v="740"/>
    <x v="738"/>
    <x v="740"/>
    <s v="CO10688@mi.com"/>
    <x v="3"/>
    <s v="ESTERLIN CARLOS ARMANDO #"/>
    <x v="0"/>
    <d v="2022-11-18T10:33:32"/>
    <n v="1"/>
    <x v="544"/>
    <x v="535"/>
    <n v="351"/>
    <n v="60"/>
    <x v="2"/>
    <x v="223"/>
    <x v="122"/>
    <x v="124"/>
    <n v="1"/>
    <n v="1"/>
    <s v="Sin Justificación"/>
    <s v="Sin Justificación"/>
    <x v="0"/>
    <x v="1"/>
    <x v="0"/>
    <x v="9"/>
  </r>
  <r>
    <x v="741"/>
    <x v="739"/>
    <x v="741"/>
    <s v="CO10519@mi.com"/>
    <x v="0"/>
    <s v="MUÑOZ SANDRA ROCIO #"/>
    <x v="0"/>
    <d v="2022-11-03T10:37:12"/>
    <n v="1"/>
    <x v="545"/>
    <x v="536"/>
    <n v="410"/>
    <n v="60"/>
    <x v="2"/>
    <x v="68"/>
    <x v="232"/>
    <x v="242"/>
    <n v="1"/>
    <n v="1"/>
    <s v=""/>
    <s v=""/>
    <x v="1"/>
    <x v="0"/>
    <x v="1"/>
    <x v="4"/>
  </r>
  <r>
    <x v="742"/>
    <x v="740"/>
    <x v="742"/>
    <s v="CO10475@mi.com"/>
    <x v="3"/>
    <s v="PARRA MANCERA KAREN ANGELICA #"/>
    <x v="1"/>
    <d v="2022-10-26T15:32:48"/>
    <n v="1"/>
    <x v="546"/>
    <x v="537"/>
    <n v="771"/>
    <s v="0"/>
    <x v="0"/>
    <x v="224"/>
    <x v="233"/>
    <x v="243"/>
    <n v="1"/>
    <n v="1"/>
    <s v=""/>
    <s v=""/>
    <x v="2"/>
    <x v="0"/>
    <x v="1"/>
    <x v="7"/>
  </r>
  <r>
    <x v="743"/>
    <x v="741"/>
    <x v="743"/>
    <s v="CO10433@mi.com"/>
    <x v="1"/>
    <s v="PORTOCARRERO ROJAS JESUS ARMANDO #"/>
    <x v="0"/>
    <d v="2022-10-24T15:26:2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5"/>
  </r>
  <r>
    <x v="744"/>
    <x v="742"/>
    <x v="744"/>
    <s v="CO10430@mi.com"/>
    <x v="0"/>
    <s v="SOTO GARCIA JEAN CARLOS #"/>
    <x v="0"/>
    <d v="2022-10-24T15:26:25"/>
    <n v="1"/>
    <x v="547"/>
    <x v="538"/>
    <n v="518"/>
    <s v="0"/>
    <x v="0"/>
    <x v="53"/>
    <x v="107"/>
    <x v="109"/>
    <n v="1"/>
    <n v="1"/>
    <s v=""/>
    <s v=""/>
    <x v="1"/>
    <x v="0"/>
    <x v="1"/>
    <x v="10"/>
  </r>
  <r>
    <x v="745"/>
    <x v="743"/>
    <x v="745"/>
    <s v="CO10088@mi.com"/>
    <x v="0"/>
    <s v="GARZON CARDONA NATALIA #"/>
    <x v="2"/>
    <d v="2022-10-14T07:41:44"/>
    <n v="1"/>
    <x v="548"/>
    <x v="539"/>
    <n v="503"/>
    <n v="60"/>
    <x v="2"/>
    <x v="45"/>
    <x v="48"/>
    <x v="48"/>
    <n v="1"/>
    <n v="1"/>
    <s v=""/>
    <s v=""/>
    <x v="1"/>
    <x v="0"/>
    <x v="1"/>
    <x v="3"/>
  </r>
  <r>
    <x v="746"/>
    <x v="744"/>
    <x v="746"/>
    <s v="CO10097@mi.com"/>
    <x v="0"/>
    <s v="MARTINEZ FLOREZ MIGUEL ANDRES #"/>
    <x v="2"/>
    <d v="2022-10-14T07:41:44"/>
    <n v="1"/>
    <x v="549"/>
    <x v="540"/>
    <n v="293"/>
    <n v="540"/>
    <x v="1"/>
    <x v="225"/>
    <x v="234"/>
    <x v="244"/>
    <n v="1"/>
    <n v="1"/>
    <s v=""/>
    <s v=""/>
    <x v="2"/>
    <x v="0"/>
    <x v="1"/>
    <x v="11"/>
  </r>
  <r>
    <x v="747"/>
    <x v="745"/>
    <x v="747"/>
    <s v="CO10079@mi.com"/>
    <x v="0"/>
    <s v="MORILLO HEREO ALEJANDRO ALFONSO #"/>
    <x v="2"/>
    <d v="2022-10-14T07:41:41"/>
    <n v="1"/>
    <x v="550"/>
    <x v="541"/>
    <n v="459"/>
    <s v="0"/>
    <x v="0"/>
    <x v="226"/>
    <x v="235"/>
    <x v="245"/>
    <n v="1"/>
    <n v="1"/>
    <s v="Sin Justificación"/>
    <s v="Sin Justificación"/>
    <x v="0"/>
    <x v="1"/>
    <x v="0"/>
    <x v="14"/>
  </r>
  <r>
    <x v="748"/>
    <x v="746"/>
    <x v="748"/>
    <s v="CO10072@mi.com"/>
    <x v="0"/>
    <s v="MEJIA RAMIREZ MERLY YURLEY #"/>
    <x v="2"/>
    <d v="2022-10-14T07:41:38"/>
    <n v="1"/>
    <x v="551"/>
    <x v="542"/>
    <n v="430"/>
    <n v="60"/>
    <x v="2"/>
    <x v="212"/>
    <x v="101"/>
    <x v="228"/>
    <n v="1"/>
    <n v="1"/>
    <s v=""/>
    <s v=""/>
    <x v="1"/>
    <x v="0"/>
    <x v="1"/>
    <x v="11"/>
  </r>
  <r>
    <x v="749"/>
    <x v="747"/>
    <x v="749"/>
    <s v="CO10080@mi.com"/>
    <x v="0"/>
    <s v="MORILLO HEREO ALEJANDRO ALFONSO #"/>
    <x v="2"/>
    <d v="2022-10-14T07:41:37"/>
    <n v="1"/>
    <x v="552"/>
    <x v="543"/>
    <n v="593"/>
    <s v="0"/>
    <x v="0"/>
    <x v="88"/>
    <x v="91"/>
    <x v="92"/>
    <n v="1"/>
    <n v="1"/>
    <s v=""/>
    <s v=""/>
    <x v="1"/>
    <x v="0"/>
    <x v="1"/>
    <x v="14"/>
  </r>
  <r>
    <x v="750"/>
    <x v="748"/>
    <x v="750"/>
    <s v="CO10090@mi.com"/>
    <x v="0"/>
    <s v="MORILLO HEREO ALEJANDRO ALFONSO #"/>
    <x v="2"/>
    <d v="2022-10-14T07:41:3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4"/>
  </r>
  <r>
    <x v="751"/>
    <x v="749"/>
    <x v="751"/>
    <s v="CO10131@mi.com"/>
    <x v="0"/>
    <s v="ZAMORA PELÁEZ JESSICA #"/>
    <x v="2"/>
    <d v="2022-10-14T07:41:31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752"/>
    <x v="750"/>
    <x v="752"/>
    <s v="CO10128@mi.com"/>
    <x v="0"/>
    <s v="MORILLO HEREO ALEJANDRO ALFONSO #"/>
    <x v="2"/>
    <d v="2022-10-14T07:41:28"/>
    <n v="1"/>
    <x v="1"/>
    <x v="1"/>
    <s v="0"/>
    <n v="540"/>
    <x v="1"/>
    <x v="0"/>
    <x v="7"/>
    <x v="7"/>
    <n v="1"/>
    <n v="1"/>
    <s v=""/>
    <s v=""/>
    <x v="1"/>
    <x v="0"/>
    <x v="1"/>
    <x v="14"/>
  </r>
  <r>
    <x v="753"/>
    <x v="751"/>
    <x v="753"/>
    <s v="CO10136@mi.com"/>
    <x v="0"/>
    <s v="LUGO BOCHAGA LUISANA VERONICA #"/>
    <x v="2"/>
    <d v="2022-10-14T07:41:15"/>
    <n v="1"/>
    <x v="12"/>
    <x v="12"/>
    <s v="0"/>
    <n v="540"/>
    <x v="1"/>
    <x v="0"/>
    <x v="7"/>
    <x v="7"/>
    <n v="1"/>
    <n v="1"/>
    <s v=""/>
    <s v=""/>
    <x v="1"/>
    <x v="0"/>
    <x v="1"/>
    <x v="12"/>
  </r>
  <r>
    <x v="754"/>
    <x v="752"/>
    <x v="754"/>
    <s v="CO10129@mi.com"/>
    <x v="0"/>
    <s v="MARQUEZ HINCAPIE GEINER ANTONIO #"/>
    <x v="2"/>
    <d v="2022-10-14T07:41:15"/>
    <n v="1"/>
    <x v="553"/>
    <x v="544"/>
    <n v="492"/>
    <n v="60"/>
    <x v="2"/>
    <x v="163"/>
    <x v="61"/>
    <x v="62"/>
    <n v="1"/>
    <n v="1"/>
    <s v=""/>
    <s v=""/>
    <x v="1"/>
    <x v="0"/>
    <x v="1"/>
    <x v="8"/>
  </r>
  <r>
    <x v="755"/>
    <x v="753"/>
    <x v="755"/>
    <s v="CO10119@mi.com"/>
    <x v="0"/>
    <s v="MARQUEZ HINCAPIE GEINER ANTONIO #"/>
    <x v="2"/>
    <d v="2022-10-14T07:41:07"/>
    <n v="1"/>
    <x v="554"/>
    <x v="545"/>
    <n v="368"/>
    <n v="180"/>
    <x v="5"/>
    <x v="227"/>
    <x v="29"/>
    <x v="29"/>
    <n v="1"/>
    <n v="1"/>
    <s v=""/>
    <s v=""/>
    <x v="1"/>
    <x v="0"/>
    <x v="1"/>
    <x v="8"/>
  </r>
  <r>
    <x v="756"/>
    <x v="754"/>
    <x v="756"/>
    <s v="CO10120@mi.com"/>
    <x v="0"/>
    <s v="GARZON CARDONA NATALIA #"/>
    <x v="2"/>
    <d v="2022-10-14T07:41:06"/>
    <n v="1"/>
    <x v="555"/>
    <x v="546"/>
    <n v="491"/>
    <n v="60"/>
    <x v="2"/>
    <x v="19"/>
    <x v="20"/>
    <x v="20"/>
    <n v="1"/>
    <n v="1"/>
    <s v=""/>
    <s v=""/>
    <x v="1"/>
    <x v="0"/>
    <x v="1"/>
    <x v="3"/>
  </r>
  <r>
    <x v="757"/>
    <x v="755"/>
    <x v="757"/>
    <s v="CO9849@mi.com"/>
    <x v="0"/>
    <s v="OLARTE MINORTA NELSON GERARDO #"/>
    <x v="1"/>
    <d v="2022-09-15T16:19:12"/>
    <n v="1"/>
    <x v="556"/>
    <x v="547"/>
    <n v="509"/>
    <n v="90"/>
    <x v="3"/>
    <x v="29"/>
    <x v="165"/>
    <x v="171"/>
    <n v="1"/>
    <n v="1"/>
    <s v=""/>
    <s v=""/>
    <x v="1"/>
    <x v="0"/>
    <x v="1"/>
    <x v="7"/>
  </r>
  <r>
    <x v="758"/>
    <x v="756"/>
    <x v="758"/>
    <s v="CO9749@mi.com"/>
    <x v="3"/>
    <s v="ESTERLIN CARLOS ARMANDO #"/>
    <x v="0"/>
    <d v="2022-09-07T19:24:49"/>
    <n v="1"/>
    <x v="5"/>
    <x v="5"/>
    <s v="0"/>
    <n v="60"/>
    <x v="2"/>
    <x v="0"/>
    <x v="10"/>
    <x v="10"/>
    <n v="1"/>
    <n v="1"/>
    <s v="Sin Justificación"/>
    <s v="Sin Justificación"/>
    <x v="0"/>
    <x v="1"/>
    <x v="0"/>
    <x v="9"/>
  </r>
  <r>
    <x v="759"/>
    <x v="757"/>
    <x v="759"/>
    <s v="CO9708@mi.com"/>
    <x v="0"/>
    <s v="PAMPLONA QUINTERO CAROLINA #"/>
    <x v="1"/>
    <d v="2022-09-05T18:26:48"/>
    <n v="1"/>
    <x v="557"/>
    <x v="548"/>
    <n v="566"/>
    <s v="0"/>
    <x v="0"/>
    <x v="47"/>
    <x v="51"/>
    <x v="51"/>
    <n v="1"/>
    <n v="1"/>
    <s v=""/>
    <s v=""/>
    <x v="1"/>
    <x v="0"/>
    <x v="1"/>
    <x v="17"/>
  </r>
  <r>
    <x v="760"/>
    <x v="758"/>
    <x v="760"/>
    <s v="CO9269@mi.com"/>
    <x v="0"/>
    <s v="LEITON CASTELAR ORLANDO ENRIQUE #"/>
    <x v="1"/>
    <d v="2022-08-09T15:18:44"/>
    <n v="1"/>
    <x v="433"/>
    <x v="424"/>
    <s v="0"/>
    <n v="540"/>
    <x v="1"/>
    <x v="0"/>
    <x v="7"/>
    <x v="7"/>
    <n v="1"/>
    <n v="1"/>
    <s v=""/>
    <s v=""/>
    <x v="1"/>
    <x v="0"/>
    <x v="1"/>
    <x v="16"/>
  </r>
  <r>
    <x v="761"/>
    <x v="759"/>
    <x v="761"/>
    <s v="CO8796@mi.com"/>
    <x v="0"/>
    <s v="DELGADO ALVAREZ VICTOR HUGO #"/>
    <x v="0"/>
    <d v="2022-07-11T15:07:14"/>
    <n v="1"/>
    <x v="558"/>
    <x v="549"/>
    <n v="500"/>
    <n v="60"/>
    <x v="2"/>
    <x v="17"/>
    <x v="88"/>
    <x v="131"/>
    <n v="1"/>
    <n v="1"/>
    <s v=""/>
    <s v=""/>
    <x v="1"/>
    <x v="0"/>
    <x v="1"/>
    <x v="0"/>
  </r>
  <r>
    <x v="762"/>
    <x v="760"/>
    <x v="762"/>
    <s v="CO8310@mi.com"/>
    <x v="0"/>
    <s v="LUGO BOCHAGA LUISANA VERONICA #"/>
    <x v="2"/>
    <d v="2022-06-15T15:07:00"/>
    <n v="1"/>
    <x v="1"/>
    <x v="1"/>
    <s v="0"/>
    <n v="540"/>
    <x v="1"/>
    <x v="0"/>
    <x v="7"/>
    <x v="7"/>
    <n v="1"/>
    <n v="1"/>
    <s v=""/>
    <s v=""/>
    <x v="1"/>
    <x v="0"/>
    <x v="1"/>
    <x v="12"/>
  </r>
  <r>
    <x v="763"/>
    <x v="761"/>
    <x v="763"/>
    <s v="CO8322@mi.com"/>
    <x v="0"/>
    <s v="MORILLO HEREO ALEJANDRO ALFONSO #"/>
    <x v="2"/>
    <d v="2022-06-15T15:06:43"/>
    <n v="1"/>
    <x v="1"/>
    <x v="1"/>
    <s v="0"/>
    <n v="540"/>
    <x v="1"/>
    <x v="0"/>
    <x v="7"/>
    <x v="7"/>
    <n v="1"/>
    <n v="1"/>
    <s v=""/>
    <s v=""/>
    <x v="1"/>
    <x v="0"/>
    <x v="1"/>
    <x v="14"/>
  </r>
  <r>
    <x v="764"/>
    <x v="762"/>
    <x v="764"/>
    <s v="CO8177@mi.com"/>
    <x v="0"/>
    <s v="DELGADO ALVAREZ VICTOR HUGO #"/>
    <x v="0"/>
    <d v="2022-06-13T11:04:32"/>
    <n v="1"/>
    <x v="559"/>
    <x v="550"/>
    <n v="568"/>
    <s v="0"/>
    <x v="0"/>
    <x v="228"/>
    <x v="117"/>
    <x v="119"/>
    <n v="1"/>
    <n v="1"/>
    <s v=""/>
    <s v=""/>
    <x v="1"/>
    <x v="0"/>
    <x v="1"/>
    <x v="0"/>
  </r>
  <r>
    <x v="765"/>
    <x v="763"/>
    <x v="765"/>
    <s v="CO8137@mi.com"/>
    <x v="3"/>
    <s v="GIRALDO RAMIREZ ESTEFANIA #"/>
    <x v="0"/>
    <d v="2022-06-09T16:15:22"/>
    <n v="1"/>
    <x v="560"/>
    <x v="551"/>
    <n v="536"/>
    <s v="0"/>
    <x v="0"/>
    <x v="229"/>
    <x v="236"/>
    <x v="246"/>
    <n v="1"/>
    <n v="1"/>
    <s v=""/>
    <s v=""/>
    <x v="1"/>
    <x v="0"/>
    <x v="1"/>
    <x v="10"/>
  </r>
  <r>
    <x v="766"/>
    <x v="764"/>
    <x v="766"/>
    <s v="CO6916@mi.com"/>
    <x v="0"/>
    <s v="LEITON CASTELAR ORLANDO ENRIQUE #"/>
    <x v="1"/>
    <d v="2022-05-09T09:09:16"/>
    <n v="1"/>
    <x v="3"/>
    <x v="552"/>
    <n v="407"/>
    <n v="120"/>
    <x v="4"/>
    <x v="83"/>
    <x v="195"/>
    <x v="203"/>
    <n v="1"/>
    <n v="1"/>
    <s v=""/>
    <s v=""/>
    <x v="1"/>
    <x v="0"/>
    <x v="1"/>
    <x v="16"/>
  </r>
  <r>
    <x v="767"/>
    <x v="765"/>
    <x v="767"/>
    <s v="CO6358@mi.com"/>
    <x v="3"/>
    <s v="GARCIA BELLO JORGE ANDRES #"/>
    <x v="2"/>
    <d v="2022-03-15T09:50:18"/>
    <n v="1"/>
    <x v="561"/>
    <x v="553"/>
    <n v="537"/>
    <s v="0"/>
    <x v="0"/>
    <x v="152"/>
    <x v="21"/>
    <x v="21"/>
    <n v="1"/>
    <n v="1"/>
    <s v=""/>
    <s v=""/>
    <x v="1"/>
    <x v="0"/>
    <x v="1"/>
    <x v="3"/>
  </r>
  <r>
    <x v="768"/>
    <x v="766"/>
    <x v="768"/>
    <s v="CO5621@mi.com"/>
    <x v="3"/>
    <s v="ESTERLIN CARLOS ARMANDO #"/>
    <x v="0"/>
    <d v="2022-01-20T09:50:35"/>
    <n v="1"/>
    <x v="562"/>
    <x v="554"/>
    <n v="458"/>
    <n v="60"/>
    <x v="2"/>
    <x v="230"/>
    <x v="107"/>
    <x v="109"/>
    <n v="1"/>
    <n v="1"/>
    <s v=""/>
    <s v=""/>
    <x v="1"/>
    <x v="0"/>
    <x v="1"/>
    <x v="9"/>
  </r>
  <r>
    <x v="769"/>
    <x v="767"/>
    <x v="769"/>
    <s v="CO5642@mi.com"/>
    <x v="0"/>
    <s v="LEITON CASTELAR ORLANDO ENRIQUE #"/>
    <x v="1"/>
    <d v="2022-01-20T09:50:30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16"/>
  </r>
  <r>
    <x v="770"/>
    <x v="768"/>
    <x v="770"/>
    <s v="CO5355@mi.com"/>
    <x v="3"/>
    <s v="RICO OSSA JOSE NOEL #"/>
    <x v="0"/>
    <d v="2022-01-17T12:40:15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0"/>
  </r>
  <r>
    <x v="771"/>
    <x v="769"/>
    <x v="771"/>
    <s v="CO4833@mi.com"/>
    <x v="0"/>
    <s v="AVILA MARTINEZ SAMUEL JOSE #"/>
    <x v="2"/>
    <d v="2021-12-29T17:50:12"/>
    <n v="1"/>
    <x v="451"/>
    <x v="555"/>
    <n v="497"/>
    <n v="540"/>
    <x v="1"/>
    <x v="40"/>
    <x v="237"/>
    <x v="247"/>
    <n v="1"/>
    <n v="1"/>
    <s v=""/>
    <s v=""/>
    <x v="2"/>
    <x v="0"/>
    <x v="1"/>
    <x v="12"/>
  </r>
  <r>
    <x v="772"/>
    <x v="770"/>
    <x v="772"/>
    <s v="CO4838@mi.com"/>
    <x v="3"/>
    <s v="MARTINEZ PINZON JESUS ANTONIO #"/>
    <x v="2"/>
    <d v="2021-12-29T17:49:59"/>
    <n v="1"/>
    <x v="4"/>
    <x v="4"/>
    <s v="0"/>
    <s v="0"/>
    <x v="0"/>
    <x v="0"/>
    <x v="0"/>
    <x v="0"/>
    <n v="0"/>
    <n v="0"/>
    <s v="Sin Justificación"/>
    <s v="Sin Justificación"/>
    <x v="0"/>
    <x v="1"/>
    <x v="2"/>
    <x v="6"/>
  </r>
  <r>
    <x v="773"/>
    <x v="771"/>
    <x v="773"/>
    <s v="CO3510@mi.com"/>
    <x v="4"/>
    <s v="MICHAEL HUMBERTO SOTELO POLANCO #"/>
    <x v="5"/>
    <d v="2021-11-01T01:38:11"/>
    <n v="1"/>
    <x v="563"/>
    <x v="556"/>
    <n v="213"/>
    <n v="360"/>
    <x v="16"/>
    <x v="231"/>
    <x v="141"/>
    <x v="144"/>
    <n v="1"/>
    <n v="1"/>
    <s v=""/>
    <s v=""/>
    <x v="1"/>
    <x v="0"/>
    <x v="1"/>
    <x v="19"/>
  </r>
  <r>
    <x v="774"/>
    <x v="772"/>
    <x v="774"/>
    <s v="CO1362@mi.com"/>
    <x v="0"/>
    <s v="BARCO SANJUAN ROSANA #"/>
    <x v="2"/>
    <d v="2021-07-02T06:27:10"/>
    <n v="1"/>
    <x v="564"/>
    <x v="557"/>
    <n v="414"/>
    <n v="60"/>
    <x v="2"/>
    <x v="232"/>
    <x v="238"/>
    <x v="248"/>
    <n v="1"/>
    <n v="1"/>
    <s v=""/>
    <s v=""/>
    <x v="1"/>
    <x v="0"/>
    <x v="1"/>
    <x v="8"/>
  </r>
  <r>
    <x v="775"/>
    <x v="773"/>
    <x v="775"/>
    <s v="CO1316@mi.com"/>
    <x v="0"/>
    <s v="OLARTE MINORTA NELSON GERARDO #"/>
    <x v="1"/>
    <d v="2021-07-02T06:22:42"/>
    <n v="1"/>
    <x v="285"/>
    <x v="558"/>
    <n v="333"/>
    <s v="0"/>
    <x v="0"/>
    <x v="233"/>
    <x v="239"/>
    <x v="249"/>
    <n v="1"/>
    <n v="1"/>
    <s v="Sin Justificación"/>
    <s v="Sin Justificación"/>
    <x v="0"/>
    <x v="1"/>
    <x v="0"/>
    <x v="7"/>
  </r>
  <r>
    <x v="776"/>
    <x v="774"/>
    <x v="776"/>
    <s v="CO1295@mi.com"/>
    <x v="0"/>
    <s v="HENAO RAMIREZ CRISTIAN CAMILO #"/>
    <x v="0"/>
    <d v="2021-07-02T06:22:07"/>
    <n v="1"/>
    <x v="565"/>
    <x v="559"/>
    <n v="572"/>
    <s v="0"/>
    <x v="0"/>
    <x v="234"/>
    <x v="240"/>
    <x v="250"/>
    <n v="1"/>
    <n v="1"/>
    <s v=""/>
    <s v=""/>
    <x v="1"/>
    <x v="0"/>
    <x v="1"/>
    <x v="10"/>
  </r>
  <r>
    <x v="777"/>
    <x v="775"/>
    <x v="777"/>
    <s v="CO1239@mi.com"/>
    <x v="0"/>
    <s v="HERRERA OLIVERA NATALIA #"/>
    <x v="0"/>
    <d v="2021-07-02T06:22:02"/>
    <n v="1"/>
    <x v="566"/>
    <x v="560"/>
    <n v="397"/>
    <n v="60"/>
    <x v="2"/>
    <x v="235"/>
    <x v="163"/>
    <x v="168"/>
    <n v="1"/>
    <n v="1"/>
    <s v="Sin Justificación"/>
    <s v="Sin Justificación"/>
    <x v="0"/>
    <x v="1"/>
    <x v="0"/>
    <x v="0"/>
  </r>
  <r>
    <x v="778"/>
    <x v="776"/>
    <x v="778"/>
    <s v="CO1277@mi.com"/>
    <x v="0"/>
    <s v="DELGADO ALVAREZ VICTOR HUGO #"/>
    <x v="0"/>
    <d v="2021-07-02T06:21:43"/>
    <n v="1"/>
    <x v="567"/>
    <x v="561"/>
    <n v="397"/>
    <s v="0"/>
    <x v="0"/>
    <x v="235"/>
    <x v="241"/>
    <x v="251"/>
    <n v="1"/>
    <n v="1"/>
    <s v="Sin Justificación"/>
    <s v="Sin Justificación"/>
    <x v="0"/>
    <x v="1"/>
    <x v="0"/>
    <x v="0"/>
  </r>
  <r>
    <x v="779"/>
    <x v="777"/>
    <x v="779"/>
    <s v="CO1553@mi.com"/>
    <x v="0"/>
    <s v="MORILLO HEREO ALEJANDRO ALFONSO #"/>
    <x v="2"/>
    <d v="2021-07-02T06:18:02"/>
    <n v="1"/>
    <x v="568"/>
    <x v="562"/>
    <n v="489"/>
    <s v="0"/>
    <x v="0"/>
    <x v="30"/>
    <x v="32"/>
    <x v="32"/>
    <n v="1"/>
    <n v="1"/>
    <s v=""/>
    <s v=""/>
    <x v="1"/>
    <x v="0"/>
    <x v="1"/>
    <x v="14"/>
  </r>
  <r>
    <x v="780"/>
    <x v="778"/>
    <x v="780"/>
    <s v="CO1555@mi.com"/>
    <x v="0"/>
    <s v="GARZON CARDONA NATALIA #"/>
    <x v="2"/>
    <d v="2021-07-02T06:17:57"/>
    <n v="1"/>
    <x v="569"/>
    <x v="563"/>
    <n v="543"/>
    <n v="60"/>
    <x v="2"/>
    <x v="82"/>
    <x v="231"/>
    <x v="241"/>
    <n v="1"/>
    <n v="1"/>
    <s v=""/>
    <s v=""/>
    <x v="1"/>
    <x v="0"/>
    <x v="1"/>
    <x v="3"/>
  </r>
  <r>
    <x v="781"/>
    <x v="779"/>
    <x v="781"/>
    <s v="CO1468@mi.com"/>
    <x v="0"/>
    <s v="HENAO RAMIREZ CRISTIAN CAMILO #"/>
    <x v="0"/>
    <d v="2021-07-02T06:17:28"/>
    <n v="1"/>
    <x v="570"/>
    <x v="564"/>
    <n v="564"/>
    <s v="0"/>
    <x v="0"/>
    <x v="28"/>
    <x v="30"/>
    <x v="30"/>
    <n v="1"/>
    <n v="1"/>
    <s v=""/>
    <s v=""/>
    <x v="1"/>
    <x v="0"/>
    <x v="1"/>
    <x v="10"/>
  </r>
  <r>
    <x v="782"/>
    <x v="780"/>
    <x v="782"/>
    <s v="CO1486@mi.com"/>
    <x v="0"/>
    <s v="ZAMORA PELÁEZ JESSICA #"/>
    <x v="2"/>
    <d v="2021-07-02T06:17:15"/>
    <n v="1"/>
    <x v="1"/>
    <x v="1"/>
    <s v="0"/>
    <n v="540"/>
    <x v="1"/>
    <x v="0"/>
    <x v="7"/>
    <x v="7"/>
    <n v="1"/>
    <n v="1"/>
    <s v=""/>
    <s v=""/>
    <x v="1"/>
    <x v="0"/>
    <x v="1"/>
    <x v="6"/>
  </r>
  <r>
    <x v="783"/>
    <x v="781"/>
    <x v="783"/>
    <s v="CO1445@mi.com"/>
    <x v="3"/>
    <s v="TOVAR JOSE RAMON #"/>
    <x v="2"/>
    <d v="2021-07-02T06:17:09"/>
    <n v="1"/>
    <x v="571"/>
    <x v="565"/>
    <n v="493"/>
    <s v="0"/>
    <x v="0"/>
    <x v="48"/>
    <x v="52"/>
    <x v="52"/>
    <n v="1"/>
    <n v="1"/>
    <s v=""/>
    <s v=""/>
    <x v="1"/>
    <x v="0"/>
    <x v="1"/>
    <x v="14"/>
  </r>
  <r>
    <x v="784"/>
    <x v="782"/>
    <x v="784"/>
    <s v="CO1415@mi.com"/>
    <x v="0"/>
    <s v="ZAMORA PELÁEZ JESSICA #"/>
    <x v="2"/>
    <d v="2021-07-02T06:17:07"/>
    <n v="1"/>
    <x v="572"/>
    <x v="566"/>
    <n v="499"/>
    <s v="0"/>
    <x v="0"/>
    <x v="6"/>
    <x v="6"/>
    <x v="6"/>
    <n v="1"/>
    <n v="1"/>
    <s v=""/>
    <s v=""/>
    <x v="1"/>
    <x v="0"/>
    <x v="1"/>
    <x v="6"/>
  </r>
  <r>
    <x v="785"/>
    <x v="783"/>
    <x v="785"/>
    <s v="CO1436@mi.com"/>
    <x v="0"/>
    <s v="BARCO SANJUAN ROSANA #"/>
    <x v="2"/>
    <d v="2021-07-02T06:17:04"/>
    <n v="1"/>
    <x v="573"/>
    <x v="567"/>
    <n v="366"/>
    <n v="240"/>
    <x v="13"/>
    <x v="130"/>
    <x v="153"/>
    <x v="158"/>
    <n v="1"/>
    <n v="1"/>
    <s v=""/>
    <s v=""/>
    <x v="1"/>
    <x v="0"/>
    <x v="1"/>
    <x v="8"/>
  </r>
  <r>
    <x v="786"/>
    <x v="784"/>
    <x v="786"/>
    <s v="CO1410@mi.com"/>
    <x v="0"/>
    <s v="RUIZ MAYORGA MARIA CHIRLEY #"/>
    <x v="2"/>
    <d v="2021-07-02T06:17:00"/>
    <n v="1"/>
    <x v="574"/>
    <x v="568"/>
    <n v="574"/>
    <n v="60"/>
    <x v="2"/>
    <x v="13"/>
    <x v="242"/>
    <x v="252"/>
    <n v="1"/>
    <n v="1"/>
    <s v=""/>
    <s v=""/>
    <x v="1"/>
    <x v="0"/>
    <x v="1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4">
  <r>
    <x v="0"/>
    <x v="0"/>
    <x v="0"/>
    <x v="0"/>
    <x v="0"/>
    <s v="CO28405@mi.com"/>
    <x v="0"/>
    <x v="0"/>
    <x v="0"/>
    <x v="0"/>
    <x v="0"/>
    <x v="0"/>
    <s v="No Aplica"/>
    <x v="0"/>
  </r>
  <r>
    <x v="1"/>
    <x v="1"/>
    <x v="1"/>
    <x v="1"/>
    <x v="1"/>
    <s v="CO28084@mi.com"/>
    <x v="1"/>
    <x v="1"/>
    <x v="1"/>
    <x v="1"/>
    <x v="0"/>
    <x v="0"/>
    <s v="No Aplica"/>
    <x v="1"/>
  </r>
  <r>
    <x v="1"/>
    <x v="2"/>
    <x v="2"/>
    <x v="1"/>
    <x v="1"/>
    <s v="CO28084@mi.com"/>
    <x v="1"/>
    <x v="1"/>
    <x v="1"/>
    <x v="1"/>
    <x v="0"/>
    <x v="0"/>
    <s v="No Aplica"/>
    <x v="1"/>
  </r>
  <r>
    <x v="1"/>
    <x v="3"/>
    <x v="3"/>
    <x v="1"/>
    <x v="1"/>
    <s v="CO28084@mi.com"/>
    <x v="1"/>
    <x v="1"/>
    <x v="1"/>
    <x v="1"/>
    <x v="0"/>
    <x v="1"/>
    <n v="45931"/>
    <x v="2"/>
  </r>
  <r>
    <x v="1"/>
    <x v="4"/>
    <x v="4"/>
    <x v="2"/>
    <x v="2"/>
    <s v="CO28773@mi.com"/>
    <x v="2"/>
    <x v="2"/>
    <x v="2"/>
    <x v="2"/>
    <x v="1"/>
    <x v="0"/>
    <s v="No Aplica"/>
    <x v="3"/>
  </r>
  <r>
    <x v="2"/>
    <x v="5"/>
    <x v="5"/>
    <x v="3"/>
    <x v="2"/>
    <s v="CO28773@mi.com"/>
    <x v="3"/>
    <x v="3"/>
    <x v="2"/>
    <x v="2"/>
    <x v="1"/>
    <x v="0"/>
    <s v="No Aplica"/>
    <x v="3"/>
  </r>
  <r>
    <x v="0"/>
    <x v="6"/>
    <x v="6"/>
    <x v="4"/>
    <x v="2"/>
    <s v="CO28773@mi.com"/>
    <x v="4"/>
    <x v="0"/>
    <x v="2"/>
    <x v="2"/>
    <x v="1"/>
    <x v="0"/>
    <s v="No Aplica"/>
    <x v="3"/>
  </r>
  <r>
    <x v="0"/>
    <x v="7"/>
    <x v="7"/>
    <x v="5"/>
    <x v="2"/>
    <s v="CO28773@mi.com"/>
    <x v="4"/>
    <x v="0"/>
    <x v="2"/>
    <x v="2"/>
    <x v="1"/>
    <x v="0"/>
    <s v="No Aplica"/>
    <x v="3"/>
  </r>
  <r>
    <x v="2"/>
    <x v="3"/>
    <x v="3"/>
    <x v="6"/>
    <x v="3"/>
    <s v="CO26792@mi.com"/>
    <x v="1"/>
    <x v="1"/>
    <x v="3"/>
    <x v="3"/>
    <x v="1"/>
    <x v="1"/>
    <n v="45931"/>
    <x v="4"/>
  </r>
  <r>
    <x v="2"/>
    <x v="6"/>
    <x v="6"/>
    <x v="7"/>
    <x v="3"/>
    <s v="CO26792@mi.com"/>
    <x v="0"/>
    <x v="0"/>
    <x v="3"/>
    <x v="3"/>
    <x v="1"/>
    <x v="0"/>
    <s v="No Aplica"/>
    <x v="5"/>
  </r>
  <r>
    <x v="2"/>
    <x v="5"/>
    <x v="5"/>
    <x v="3"/>
    <x v="3"/>
    <s v="CO26792@mi.com"/>
    <x v="1"/>
    <x v="1"/>
    <x v="3"/>
    <x v="3"/>
    <x v="1"/>
    <x v="0"/>
    <s v="No Aplica"/>
    <x v="5"/>
  </r>
  <r>
    <x v="2"/>
    <x v="8"/>
    <x v="8"/>
    <x v="3"/>
    <x v="3"/>
    <s v="CO26792@mi.com"/>
    <x v="1"/>
    <x v="1"/>
    <x v="3"/>
    <x v="3"/>
    <x v="1"/>
    <x v="0"/>
    <s v="No Aplica"/>
    <x v="5"/>
  </r>
  <r>
    <x v="2"/>
    <x v="9"/>
    <x v="9"/>
    <x v="3"/>
    <x v="3"/>
    <s v="CO26792@mi.com"/>
    <x v="1"/>
    <x v="1"/>
    <x v="3"/>
    <x v="3"/>
    <x v="1"/>
    <x v="0"/>
    <s v="No Aplica"/>
    <x v="5"/>
  </r>
  <r>
    <x v="2"/>
    <x v="10"/>
    <x v="10"/>
    <x v="8"/>
    <x v="3"/>
    <s v="CO26792@mi.com"/>
    <x v="0"/>
    <x v="0"/>
    <x v="3"/>
    <x v="3"/>
    <x v="1"/>
    <x v="0"/>
    <s v="No Aplica"/>
    <x v="5"/>
  </r>
  <r>
    <x v="2"/>
    <x v="4"/>
    <x v="4"/>
    <x v="3"/>
    <x v="3"/>
    <s v="CO26792@mi.com"/>
    <x v="1"/>
    <x v="1"/>
    <x v="3"/>
    <x v="3"/>
    <x v="1"/>
    <x v="0"/>
    <s v="No Aplica"/>
    <x v="5"/>
  </r>
  <r>
    <x v="2"/>
    <x v="7"/>
    <x v="7"/>
    <x v="9"/>
    <x v="3"/>
    <s v="CO26792@mi.com"/>
    <x v="1"/>
    <x v="1"/>
    <x v="3"/>
    <x v="3"/>
    <x v="1"/>
    <x v="0"/>
    <s v="No Aplica"/>
    <x v="5"/>
  </r>
  <r>
    <x v="2"/>
    <x v="1"/>
    <x v="1"/>
    <x v="3"/>
    <x v="3"/>
    <s v="CO26792@mi.com"/>
    <x v="1"/>
    <x v="1"/>
    <x v="3"/>
    <x v="3"/>
    <x v="1"/>
    <x v="0"/>
    <s v="No Aplica"/>
    <x v="5"/>
  </r>
  <r>
    <x v="2"/>
    <x v="2"/>
    <x v="2"/>
    <x v="3"/>
    <x v="3"/>
    <s v="CO26792@mi.com"/>
    <x v="1"/>
    <x v="1"/>
    <x v="3"/>
    <x v="3"/>
    <x v="1"/>
    <x v="0"/>
    <s v="No Aplica"/>
    <x v="5"/>
  </r>
  <r>
    <x v="2"/>
    <x v="3"/>
    <x v="3"/>
    <x v="3"/>
    <x v="3"/>
    <s v="CO26792@mi.com"/>
    <x v="1"/>
    <x v="1"/>
    <x v="3"/>
    <x v="3"/>
    <x v="1"/>
    <x v="1"/>
    <n v="45931"/>
    <x v="4"/>
  </r>
  <r>
    <x v="0"/>
    <x v="7"/>
    <x v="7"/>
    <x v="10"/>
    <x v="4"/>
    <s v="CO28234@mi.com"/>
    <x v="0"/>
    <x v="0"/>
    <x v="4"/>
    <x v="4"/>
    <x v="2"/>
    <x v="0"/>
    <s v="No Aplica"/>
    <x v="6"/>
  </r>
  <r>
    <x v="0"/>
    <x v="11"/>
    <x v="11"/>
    <x v="11"/>
    <x v="4"/>
    <s v="CO28234@mi.com"/>
    <x v="5"/>
    <x v="4"/>
    <x v="4"/>
    <x v="4"/>
    <x v="2"/>
    <x v="0"/>
    <s v="No Aplica"/>
    <x v="6"/>
  </r>
  <r>
    <x v="0"/>
    <x v="2"/>
    <x v="2"/>
    <x v="12"/>
    <x v="4"/>
    <s v="CO28234@mi.com"/>
    <x v="3"/>
    <x v="3"/>
    <x v="4"/>
    <x v="4"/>
    <x v="2"/>
    <x v="0"/>
    <s v="No Aplica"/>
    <x v="6"/>
  </r>
  <r>
    <x v="0"/>
    <x v="3"/>
    <x v="3"/>
    <x v="10"/>
    <x v="4"/>
    <s v="CO28234@mi.com"/>
    <x v="0"/>
    <x v="0"/>
    <x v="4"/>
    <x v="4"/>
    <x v="2"/>
    <x v="1"/>
    <n v="45931"/>
    <x v="7"/>
  </r>
  <r>
    <x v="0"/>
    <x v="6"/>
    <x v="6"/>
    <x v="13"/>
    <x v="5"/>
    <s v="CO27420@mi.com"/>
    <x v="4"/>
    <x v="0"/>
    <x v="5"/>
    <x v="5"/>
    <x v="1"/>
    <x v="0"/>
    <s v="No Aplica"/>
    <x v="8"/>
  </r>
  <r>
    <x v="1"/>
    <x v="9"/>
    <x v="9"/>
    <x v="3"/>
    <x v="5"/>
    <s v="CO27420@mi.com"/>
    <x v="1"/>
    <x v="1"/>
    <x v="5"/>
    <x v="5"/>
    <x v="1"/>
    <x v="0"/>
    <s v="No Aplica"/>
    <x v="8"/>
  </r>
  <r>
    <x v="1"/>
    <x v="4"/>
    <x v="4"/>
    <x v="3"/>
    <x v="5"/>
    <s v="CO27420@mi.com"/>
    <x v="1"/>
    <x v="1"/>
    <x v="5"/>
    <x v="5"/>
    <x v="1"/>
    <x v="0"/>
    <s v="No Aplica"/>
    <x v="8"/>
  </r>
  <r>
    <x v="0"/>
    <x v="7"/>
    <x v="7"/>
    <x v="13"/>
    <x v="5"/>
    <s v="CO27420@mi.com"/>
    <x v="4"/>
    <x v="0"/>
    <x v="5"/>
    <x v="5"/>
    <x v="1"/>
    <x v="0"/>
    <s v="No Aplica"/>
    <x v="8"/>
  </r>
  <r>
    <x v="1"/>
    <x v="2"/>
    <x v="2"/>
    <x v="3"/>
    <x v="5"/>
    <s v="CO27420@mi.com"/>
    <x v="1"/>
    <x v="1"/>
    <x v="5"/>
    <x v="5"/>
    <x v="1"/>
    <x v="0"/>
    <s v="No Aplica"/>
    <x v="8"/>
  </r>
  <r>
    <x v="0"/>
    <x v="6"/>
    <x v="6"/>
    <x v="14"/>
    <x v="6"/>
    <s v="CO28075@mi.com"/>
    <x v="2"/>
    <x v="2"/>
    <x v="6"/>
    <x v="6"/>
    <x v="2"/>
    <x v="0"/>
    <s v="No Aplica"/>
    <x v="9"/>
  </r>
  <r>
    <x v="0"/>
    <x v="7"/>
    <x v="7"/>
    <x v="0"/>
    <x v="6"/>
    <s v="CO28075@mi.com"/>
    <x v="2"/>
    <x v="2"/>
    <x v="6"/>
    <x v="6"/>
    <x v="2"/>
    <x v="0"/>
    <s v="No Aplica"/>
    <x v="9"/>
  </r>
  <r>
    <x v="2"/>
    <x v="6"/>
    <x v="6"/>
    <x v="8"/>
    <x v="7"/>
    <s v="CO27424@mi.com"/>
    <x v="2"/>
    <x v="2"/>
    <x v="7"/>
    <x v="7"/>
    <x v="1"/>
    <x v="0"/>
    <s v="No Aplica"/>
    <x v="10"/>
  </r>
  <r>
    <x v="2"/>
    <x v="5"/>
    <x v="5"/>
    <x v="15"/>
    <x v="7"/>
    <s v="CO27424@mi.com"/>
    <x v="6"/>
    <x v="5"/>
    <x v="7"/>
    <x v="7"/>
    <x v="1"/>
    <x v="0"/>
    <s v="No Aplica"/>
    <x v="10"/>
  </r>
  <r>
    <x v="2"/>
    <x v="11"/>
    <x v="11"/>
    <x v="15"/>
    <x v="7"/>
    <s v="CO27424@mi.com"/>
    <x v="6"/>
    <x v="5"/>
    <x v="7"/>
    <x v="7"/>
    <x v="1"/>
    <x v="0"/>
    <s v="No Aplica"/>
    <x v="10"/>
  </r>
  <r>
    <x v="2"/>
    <x v="7"/>
    <x v="7"/>
    <x v="8"/>
    <x v="7"/>
    <s v="CO27424@mi.com"/>
    <x v="2"/>
    <x v="2"/>
    <x v="7"/>
    <x v="7"/>
    <x v="1"/>
    <x v="0"/>
    <s v="No Aplica"/>
    <x v="10"/>
  </r>
  <r>
    <x v="2"/>
    <x v="7"/>
    <x v="7"/>
    <x v="8"/>
    <x v="8"/>
    <s v="CO20703@mi.com"/>
    <x v="4"/>
    <x v="0"/>
    <x v="8"/>
    <x v="8"/>
    <x v="2"/>
    <x v="0"/>
    <s v="No Aplica"/>
    <x v="11"/>
  </r>
  <r>
    <x v="0"/>
    <x v="1"/>
    <x v="1"/>
    <x v="3"/>
    <x v="8"/>
    <s v="CO20703@mi.com"/>
    <x v="2"/>
    <x v="2"/>
    <x v="8"/>
    <x v="8"/>
    <x v="2"/>
    <x v="0"/>
    <s v="No Aplica"/>
    <x v="11"/>
  </r>
  <r>
    <x v="0"/>
    <x v="2"/>
    <x v="2"/>
    <x v="3"/>
    <x v="8"/>
    <s v="CO20703@mi.com"/>
    <x v="2"/>
    <x v="2"/>
    <x v="8"/>
    <x v="8"/>
    <x v="2"/>
    <x v="0"/>
    <s v="No Aplica"/>
    <x v="11"/>
  </r>
  <r>
    <x v="2"/>
    <x v="9"/>
    <x v="9"/>
    <x v="12"/>
    <x v="9"/>
    <s v="CO20160@mi.com"/>
    <x v="7"/>
    <x v="6"/>
    <x v="9"/>
    <x v="9"/>
    <x v="0"/>
    <x v="0"/>
    <s v="No Aplica"/>
    <x v="12"/>
  </r>
  <r>
    <x v="0"/>
    <x v="4"/>
    <x v="4"/>
    <x v="0"/>
    <x v="9"/>
    <s v="CO20160@mi.com"/>
    <x v="0"/>
    <x v="0"/>
    <x v="9"/>
    <x v="9"/>
    <x v="0"/>
    <x v="0"/>
    <s v="No Aplica"/>
    <x v="12"/>
  </r>
  <r>
    <x v="2"/>
    <x v="0"/>
    <x v="0"/>
    <x v="16"/>
    <x v="9"/>
    <s v="CO20160@mi.com"/>
    <x v="7"/>
    <x v="6"/>
    <x v="9"/>
    <x v="9"/>
    <x v="0"/>
    <x v="0"/>
    <s v="No Aplica"/>
    <x v="12"/>
  </r>
  <r>
    <x v="2"/>
    <x v="2"/>
    <x v="2"/>
    <x v="12"/>
    <x v="9"/>
    <s v="CO20160@mi.com"/>
    <x v="8"/>
    <x v="7"/>
    <x v="9"/>
    <x v="9"/>
    <x v="0"/>
    <x v="0"/>
    <s v="No Aplica"/>
    <x v="12"/>
  </r>
  <r>
    <x v="2"/>
    <x v="6"/>
    <x v="6"/>
    <x v="0"/>
    <x v="10"/>
    <s v="CO26027@mi.com"/>
    <x v="0"/>
    <x v="0"/>
    <x v="10"/>
    <x v="10"/>
    <x v="1"/>
    <x v="0"/>
    <s v="No Aplica"/>
    <x v="13"/>
  </r>
  <r>
    <x v="2"/>
    <x v="5"/>
    <x v="5"/>
    <x v="17"/>
    <x v="10"/>
    <s v="CO26027@mi.com"/>
    <x v="9"/>
    <x v="8"/>
    <x v="10"/>
    <x v="10"/>
    <x v="1"/>
    <x v="0"/>
    <s v="No Aplica"/>
    <x v="13"/>
  </r>
  <r>
    <x v="2"/>
    <x v="11"/>
    <x v="11"/>
    <x v="17"/>
    <x v="10"/>
    <s v="CO26027@mi.com"/>
    <x v="6"/>
    <x v="5"/>
    <x v="10"/>
    <x v="10"/>
    <x v="1"/>
    <x v="0"/>
    <s v="No Aplica"/>
    <x v="13"/>
  </r>
  <r>
    <x v="2"/>
    <x v="7"/>
    <x v="7"/>
    <x v="0"/>
    <x v="10"/>
    <s v="CO26027@mi.com"/>
    <x v="0"/>
    <x v="0"/>
    <x v="10"/>
    <x v="10"/>
    <x v="1"/>
    <x v="0"/>
    <s v="No Aplica"/>
    <x v="13"/>
  </r>
  <r>
    <x v="0"/>
    <x v="7"/>
    <x v="7"/>
    <x v="8"/>
    <x v="11"/>
    <s v="CO27279@mi.com"/>
    <x v="0"/>
    <x v="0"/>
    <x v="11"/>
    <x v="8"/>
    <x v="2"/>
    <x v="0"/>
    <s v="No Aplica"/>
    <x v="14"/>
  </r>
  <r>
    <x v="2"/>
    <x v="8"/>
    <x v="8"/>
    <x v="18"/>
    <x v="12"/>
    <s v="CO20590@mi.com"/>
    <x v="1"/>
    <x v="1"/>
    <x v="12"/>
    <x v="11"/>
    <x v="0"/>
    <x v="0"/>
    <s v="No Aplica"/>
    <x v="15"/>
  </r>
  <r>
    <x v="2"/>
    <x v="9"/>
    <x v="9"/>
    <x v="19"/>
    <x v="12"/>
    <s v="CO20590@mi.com"/>
    <x v="1"/>
    <x v="1"/>
    <x v="12"/>
    <x v="11"/>
    <x v="0"/>
    <x v="0"/>
    <s v="No Aplica"/>
    <x v="15"/>
  </r>
  <r>
    <x v="2"/>
    <x v="10"/>
    <x v="10"/>
    <x v="18"/>
    <x v="12"/>
    <s v="CO20590@mi.com"/>
    <x v="1"/>
    <x v="1"/>
    <x v="12"/>
    <x v="11"/>
    <x v="0"/>
    <x v="0"/>
    <s v="No Aplica"/>
    <x v="15"/>
  </r>
  <r>
    <x v="2"/>
    <x v="4"/>
    <x v="4"/>
    <x v="18"/>
    <x v="12"/>
    <s v="CO20590@mi.com"/>
    <x v="1"/>
    <x v="1"/>
    <x v="12"/>
    <x v="11"/>
    <x v="0"/>
    <x v="0"/>
    <s v="No Aplica"/>
    <x v="15"/>
  </r>
  <r>
    <x v="2"/>
    <x v="0"/>
    <x v="0"/>
    <x v="20"/>
    <x v="12"/>
    <s v="CO20590@mi.com"/>
    <x v="0"/>
    <x v="0"/>
    <x v="12"/>
    <x v="11"/>
    <x v="0"/>
    <x v="0"/>
    <s v="No Aplica"/>
    <x v="15"/>
  </r>
  <r>
    <x v="2"/>
    <x v="7"/>
    <x v="7"/>
    <x v="21"/>
    <x v="12"/>
    <s v="CO20590@mi.com"/>
    <x v="0"/>
    <x v="0"/>
    <x v="12"/>
    <x v="11"/>
    <x v="0"/>
    <x v="0"/>
    <s v="No Aplica"/>
    <x v="15"/>
  </r>
  <r>
    <x v="2"/>
    <x v="6"/>
    <x v="6"/>
    <x v="0"/>
    <x v="13"/>
    <s v="CO24514@mi.com"/>
    <x v="0"/>
    <x v="0"/>
    <x v="13"/>
    <x v="12"/>
    <x v="2"/>
    <x v="0"/>
    <s v="No Aplica"/>
    <x v="16"/>
  </r>
  <r>
    <x v="3"/>
    <x v="5"/>
    <x v="5"/>
    <x v="22"/>
    <x v="13"/>
    <s v="CO24514@mi.com"/>
    <x v="8"/>
    <x v="7"/>
    <x v="13"/>
    <x v="12"/>
    <x v="2"/>
    <x v="0"/>
    <s v="No Aplica"/>
    <x v="16"/>
  </r>
  <r>
    <x v="3"/>
    <x v="9"/>
    <x v="9"/>
    <x v="23"/>
    <x v="13"/>
    <s v="CO24514@mi.com"/>
    <x v="1"/>
    <x v="1"/>
    <x v="13"/>
    <x v="12"/>
    <x v="2"/>
    <x v="0"/>
    <s v="No Aplica"/>
    <x v="16"/>
  </r>
  <r>
    <x v="3"/>
    <x v="4"/>
    <x v="4"/>
    <x v="23"/>
    <x v="13"/>
    <s v="CO24514@mi.com"/>
    <x v="1"/>
    <x v="1"/>
    <x v="13"/>
    <x v="12"/>
    <x v="2"/>
    <x v="0"/>
    <s v="No Aplica"/>
    <x v="16"/>
  </r>
  <r>
    <x v="2"/>
    <x v="7"/>
    <x v="7"/>
    <x v="0"/>
    <x v="13"/>
    <s v="CO24514@mi.com"/>
    <x v="0"/>
    <x v="0"/>
    <x v="13"/>
    <x v="12"/>
    <x v="2"/>
    <x v="0"/>
    <s v="No Aplica"/>
    <x v="16"/>
  </r>
  <r>
    <x v="3"/>
    <x v="11"/>
    <x v="11"/>
    <x v="22"/>
    <x v="13"/>
    <s v="CO24514@mi.com"/>
    <x v="8"/>
    <x v="7"/>
    <x v="13"/>
    <x v="12"/>
    <x v="2"/>
    <x v="0"/>
    <s v="No Aplica"/>
    <x v="16"/>
  </r>
  <r>
    <x v="3"/>
    <x v="2"/>
    <x v="2"/>
    <x v="23"/>
    <x v="13"/>
    <s v="CO24514@mi.com"/>
    <x v="1"/>
    <x v="1"/>
    <x v="13"/>
    <x v="12"/>
    <x v="2"/>
    <x v="0"/>
    <s v="No Aplica"/>
    <x v="16"/>
  </r>
  <r>
    <x v="0"/>
    <x v="6"/>
    <x v="6"/>
    <x v="24"/>
    <x v="14"/>
    <s v="CO27680@mi.com"/>
    <x v="0"/>
    <x v="0"/>
    <x v="14"/>
    <x v="12"/>
    <x v="2"/>
    <x v="0"/>
    <s v="No Aplica"/>
    <x v="17"/>
  </r>
  <r>
    <x v="2"/>
    <x v="5"/>
    <x v="5"/>
    <x v="25"/>
    <x v="14"/>
    <s v="CO27680@mi.com"/>
    <x v="8"/>
    <x v="7"/>
    <x v="14"/>
    <x v="12"/>
    <x v="2"/>
    <x v="0"/>
    <s v="No Aplica"/>
    <x v="17"/>
  </r>
  <r>
    <x v="2"/>
    <x v="9"/>
    <x v="9"/>
    <x v="26"/>
    <x v="14"/>
    <s v="CO27680@mi.com"/>
    <x v="1"/>
    <x v="1"/>
    <x v="14"/>
    <x v="12"/>
    <x v="2"/>
    <x v="0"/>
    <s v="No Aplica"/>
    <x v="17"/>
  </r>
  <r>
    <x v="2"/>
    <x v="4"/>
    <x v="4"/>
    <x v="26"/>
    <x v="14"/>
    <s v="CO27680@mi.com"/>
    <x v="1"/>
    <x v="1"/>
    <x v="14"/>
    <x v="12"/>
    <x v="2"/>
    <x v="0"/>
    <s v="No Aplica"/>
    <x v="17"/>
  </r>
  <r>
    <x v="0"/>
    <x v="7"/>
    <x v="7"/>
    <x v="24"/>
    <x v="14"/>
    <s v="CO27680@mi.com"/>
    <x v="0"/>
    <x v="0"/>
    <x v="14"/>
    <x v="12"/>
    <x v="2"/>
    <x v="0"/>
    <s v="No Aplica"/>
    <x v="17"/>
  </r>
  <r>
    <x v="2"/>
    <x v="11"/>
    <x v="11"/>
    <x v="26"/>
    <x v="14"/>
    <s v="CO27680@mi.com"/>
    <x v="1"/>
    <x v="1"/>
    <x v="14"/>
    <x v="12"/>
    <x v="2"/>
    <x v="0"/>
    <s v="No Aplica"/>
    <x v="17"/>
  </r>
  <r>
    <x v="2"/>
    <x v="1"/>
    <x v="1"/>
    <x v="26"/>
    <x v="14"/>
    <s v="CO27680@mi.com"/>
    <x v="1"/>
    <x v="1"/>
    <x v="14"/>
    <x v="12"/>
    <x v="2"/>
    <x v="0"/>
    <s v="No Aplica"/>
    <x v="17"/>
  </r>
  <r>
    <x v="2"/>
    <x v="3"/>
    <x v="3"/>
    <x v="26"/>
    <x v="14"/>
    <s v="CO27680@mi.com"/>
    <x v="1"/>
    <x v="1"/>
    <x v="14"/>
    <x v="12"/>
    <x v="2"/>
    <x v="1"/>
    <n v="45931"/>
    <x v="18"/>
  </r>
  <r>
    <x v="1"/>
    <x v="3"/>
    <x v="3"/>
    <x v="27"/>
    <x v="15"/>
    <s v="CO12286@mi.com"/>
    <x v="1"/>
    <x v="1"/>
    <x v="15"/>
    <x v="13"/>
    <x v="2"/>
    <x v="1"/>
    <n v="45931"/>
    <x v="19"/>
  </r>
  <r>
    <x v="1"/>
    <x v="3"/>
    <x v="3"/>
    <x v="28"/>
    <x v="15"/>
    <s v="CO12286@mi.com"/>
    <x v="7"/>
    <x v="6"/>
    <x v="15"/>
    <x v="13"/>
    <x v="2"/>
    <x v="1"/>
    <n v="45931"/>
    <x v="19"/>
  </r>
  <r>
    <x v="1"/>
    <x v="6"/>
    <x v="6"/>
    <x v="29"/>
    <x v="15"/>
    <s v="CO12286@mi.com"/>
    <x v="0"/>
    <x v="0"/>
    <x v="15"/>
    <x v="13"/>
    <x v="2"/>
    <x v="0"/>
    <s v="No Aplica"/>
    <x v="20"/>
  </r>
  <r>
    <x v="4"/>
    <x v="7"/>
    <x v="7"/>
    <x v="0"/>
    <x v="15"/>
    <s v="CO12286@mi.com"/>
    <x v="0"/>
    <x v="0"/>
    <x v="15"/>
    <x v="13"/>
    <x v="2"/>
    <x v="0"/>
    <s v="No Aplica"/>
    <x v="20"/>
  </r>
  <r>
    <x v="2"/>
    <x v="12"/>
    <x v="12"/>
    <x v="0"/>
    <x v="16"/>
    <s v="CO11233@mi.com"/>
    <x v="10"/>
    <x v="0"/>
    <x v="16"/>
    <x v="14"/>
    <x v="0"/>
    <x v="0"/>
    <s v="No Aplica"/>
    <x v="21"/>
  </r>
  <r>
    <x v="2"/>
    <x v="6"/>
    <x v="6"/>
    <x v="0"/>
    <x v="16"/>
    <s v="CO11233@mi.com"/>
    <x v="10"/>
    <x v="0"/>
    <x v="16"/>
    <x v="14"/>
    <x v="0"/>
    <x v="0"/>
    <s v="No Aplica"/>
    <x v="21"/>
  </r>
  <r>
    <x v="2"/>
    <x v="0"/>
    <x v="0"/>
    <x v="30"/>
    <x v="16"/>
    <s v="CO11233@mi.com"/>
    <x v="10"/>
    <x v="0"/>
    <x v="16"/>
    <x v="14"/>
    <x v="0"/>
    <x v="0"/>
    <s v="No Aplica"/>
    <x v="21"/>
  </r>
  <r>
    <x v="2"/>
    <x v="1"/>
    <x v="1"/>
    <x v="31"/>
    <x v="16"/>
    <s v="CO11233@mi.com"/>
    <x v="1"/>
    <x v="1"/>
    <x v="16"/>
    <x v="14"/>
    <x v="0"/>
    <x v="0"/>
    <s v="No Aplica"/>
    <x v="21"/>
  </r>
  <r>
    <x v="2"/>
    <x v="2"/>
    <x v="2"/>
    <x v="31"/>
    <x v="16"/>
    <s v="CO11233@mi.com"/>
    <x v="1"/>
    <x v="1"/>
    <x v="16"/>
    <x v="14"/>
    <x v="0"/>
    <x v="0"/>
    <s v="No Aplica"/>
    <x v="21"/>
  </r>
  <r>
    <x v="2"/>
    <x v="3"/>
    <x v="3"/>
    <x v="31"/>
    <x v="16"/>
    <s v="CO11233@mi.com"/>
    <x v="1"/>
    <x v="1"/>
    <x v="16"/>
    <x v="14"/>
    <x v="0"/>
    <x v="1"/>
    <n v="45931"/>
    <x v="22"/>
  </r>
  <r>
    <x v="4"/>
    <x v="6"/>
    <x v="6"/>
    <x v="32"/>
    <x v="17"/>
    <s v="CO14328@mi.com"/>
    <x v="11"/>
    <x v="9"/>
    <x v="17"/>
    <x v="15"/>
    <x v="2"/>
    <x v="0"/>
    <s v="No Aplica"/>
    <x v="23"/>
  </r>
  <r>
    <x v="4"/>
    <x v="7"/>
    <x v="7"/>
    <x v="32"/>
    <x v="17"/>
    <s v="CO14328@mi.com"/>
    <x v="11"/>
    <x v="9"/>
    <x v="17"/>
    <x v="15"/>
    <x v="2"/>
    <x v="0"/>
    <s v="No Aplica"/>
    <x v="23"/>
  </r>
  <r>
    <x v="1"/>
    <x v="8"/>
    <x v="8"/>
    <x v="33"/>
    <x v="18"/>
    <s v="CO26892@mi.com"/>
    <x v="1"/>
    <x v="1"/>
    <x v="18"/>
    <x v="0"/>
    <x v="0"/>
    <x v="0"/>
    <s v="No Aplica"/>
    <x v="24"/>
  </r>
  <r>
    <x v="1"/>
    <x v="9"/>
    <x v="9"/>
    <x v="19"/>
    <x v="18"/>
    <s v="CO26892@mi.com"/>
    <x v="1"/>
    <x v="1"/>
    <x v="18"/>
    <x v="0"/>
    <x v="0"/>
    <x v="0"/>
    <s v="No Aplica"/>
    <x v="24"/>
  </r>
  <r>
    <x v="1"/>
    <x v="4"/>
    <x v="4"/>
    <x v="19"/>
    <x v="18"/>
    <s v="CO26892@mi.com"/>
    <x v="1"/>
    <x v="1"/>
    <x v="18"/>
    <x v="0"/>
    <x v="0"/>
    <x v="0"/>
    <s v="No Aplica"/>
    <x v="24"/>
  </r>
  <r>
    <x v="1"/>
    <x v="0"/>
    <x v="0"/>
    <x v="34"/>
    <x v="18"/>
    <s v="CO26892@mi.com"/>
    <x v="1"/>
    <x v="1"/>
    <x v="18"/>
    <x v="0"/>
    <x v="0"/>
    <x v="0"/>
    <s v="No Aplica"/>
    <x v="24"/>
  </r>
  <r>
    <x v="0"/>
    <x v="10"/>
    <x v="10"/>
    <x v="35"/>
    <x v="18"/>
    <s v="CO26892@mi.com"/>
    <x v="10"/>
    <x v="0"/>
    <x v="18"/>
    <x v="0"/>
    <x v="0"/>
    <x v="0"/>
    <s v="No Aplica"/>
    <x v="24"/>
  </r>
  <r>
    <x v="1"/>
    <x v="1"/>
    <x v="1"/>
    <x v="36"/>
    <x v="18"/>
    <s v="CO26892@mi.com"/>
    <x v="1"/>
    <x v="1"/>
    <x v="18"/>
    <x v="0"/>
    <x v="0"/>
    <x v="0"/>
    <s v="No Aplica"/>
    <x v="24"/>
  </r>
  <r>
    <x v="1"/>
    <x v="3"/>
    <x v="3"/>
    <x v="36"/>
    <x v="18"/>
    <s v="CO26892@mi.com"/>
    <x v="1"/>
    <x v="1"/>
    <x v="18"/>
    <x v="0"/>
    <x v="0"/>
    <x v="1"/>
    <n v="45931"/>
    <x v="25"/>
  </r>
  <r>
    <x v="0"/>
    <x v="2"/>
    <x v="2"/>
    <x v="35"/>
    <x v="18"/>
    <s v="CO26892@mi.com"/>
    <x v="10"/>
    <x v="0"/>
    <x v="18"/>
    <x v="0"/>
    <x v="0"/>
    <x v="0"/>
    <s v="No Aplica"/>
    <x v="24"/>
  </r>
  <r>
    <x v="0"/>
    <x v="8"/>
    <x v="8"/>
    <x v="37"/>
    <x v="19"/>
    <s v="CO25746@mi.com"/>
    <x v="1"/>
    <x v="1"/>
    <x v="19"/>
    <x v="16"/>
    <x v="0"/>
    <x v="0"/>
    <s v="No Aplica"/>
    <x v="26"/>
  </r>
  <r>
    <x v="0"/>
    <x v="9"/>
    <x v="9"/>
    <x v="37"/>
    <x v="19"/>
    <s v="CO25746@mi.com"/>
    <x v="1"/>
    <x v="1"/>
    <x v="19"/>
    <x v="16"/>
    <x v="0"/>
    <x v="0"/>
    <s v="No Aplica"/>
    <x v="26"/>
  </r>
  <r>
    <x v="0"/>
    <x v="4"/>
    <x v="4"/>
    <x v="37"/>
    <x v="19"/>
    <s v="CO25746@mi.com"/>
    <x v="1"/>
    <x v="1"/>
    <x v="19"/>
    <x v="16"/>
    <x v="0"/>
    <x v="0"/>
    <s v="No Aplica"/>
    <x v="26"/>
  </r>
  <r>
    <x v="0"/>
    <x v="10"/>
    <x v="10"/>
    <x v="37"/>
    <x v="19"/>
    <s v="CO25746@mi.com"/>
    <x v="1"/>
    <x v="1"/>
    <x v="19"/>
    <x v="16"/>
    <x v="0"/>
    <x v="0"/>
    <s v="No Aplica"/>
    <x v="26"/>
  </r>
  <r>
    <x v="0"/>
    <x v="0"/>
    <x v="0"/>
    <x v="8"/>
    <x v="19"/>
    <s v="CO25746@mi.com"/>
    <x v="2"/>
    <x v="2"/>
    <x v="19"/>
    <x v="16"/>
    <x v="0"/>
    <x v="0"/>
    <s v="No Aplica"/>
    <x v="26"/>
  </r>
  <r>
    <x v="0"/>
    <x v="1"/>
    <x v="1"/>
    <x v="34"/>
    <x v="19"/>
    <s v="CO25746@mi.com"/>
    <x v="1"/>
    <x v="1"/>
    <x v="19"/>
    <x v="16"/>
    <x v="0"/>
    <x v="0"/>
    <s v="No Aplica"/>
    <x v="26"/>
  </r>
  <r>
    <x v="0"/>
    <x v="2"/>
    <x v="2"/>
    <x v="19"/>
    <x v="19"/>
    <s v="CO25746@mi.com"/>
    <x v="1"/>
    <x v="1"/>
    <x v="19"/>
    <x v="16"/>
    <x v="0"/>
    <x v="0"/>
    <s v="No Aplica"/>
    <x v="26"/>
  </r>
  <r>
    <x v="0"/>
    <x v="3"/>
    <x v="3"/>
    <x v="19"/>
    <x v="19"/>
    <s v="CO25746@mi.com"/>
    <x v="1"/>
    <x v="1"/>
    <x v="19"/>
    <x v="16"/>
    <x v="0"/>
    <x v="1"/>
    <n v="45931"/>
    <x v="27"/>
  </r>
  <r>
    <x v="2"/>
    <x v="6"/>
    <x v="6"/>
    <x v="5"/>
    <x v="20"/>
    <s v="CO24512@mi.com"/>
    <x v="12"/>
    <x v="0"/>
    <x v="20"/>
    <x v="17"/>
    <x v="2"/>
    <x v="0"/>
    <s v="No Aplica"/>
    <x v="28"/>
  </r>
  <r>
    <x v="1"/>
    <x v="2"/>
    <x v="2"/>
    <x v="38"/>
    <x v="20"/>
    <s v="CO24512@mi.com"/>
    <x v="8"/>
    <x v="7"/>
    <x v="20"/>
    <x v="17"/>
    <x v="2"/>
    <x v="0"/>
    <s v="No Aplica"/>
    <x v="28"/>
  </r>
  <r>
    <x v="2"/>
    <x v="7"/>
    <x v="7"/>
    <x v="4"/>
    <x v="20"/>
    <s v="CO24512@mi.com"/>
    <x v="12"/>
    <x v="0"/>
    <x v="20"/>
    <x v="17"/>
    <x v="2"/>
    <x v="0"/>
    <s v="No Aplica"/>
    <x v="28"/>
  </r>
  <r>
    <x v="1"/>
    <x v="1"/>
    <x v="1"/>
    <x v="38"/>
    <x v="20"/>
    <s v="CO24512@mi.com"/>
    <x v="8"/>
    <x v="7"/>
    <x v="20"/>
    <x v="17"/>
    <x v="2"/>
    <x v="0"/>
    <s v="No Aplica"/>
    <x v="28"/>
  </r>
  <r>
    <x v="2"/>
    <x v="0"/>
    <x v="0"/>
    <x v="8"/>
    <x v="21"/>
    <s v="CO28311@mi.com"/>
    <x v="0"/>
    <x v="0"/>
    <x v="21"/>
    <x v="18"/>
    <x v="0"/>
    <x v="0"/>
    <s v="No Aplica"/>
    <x v="29"/>
  </r>
  <r>
    <x v="2"/>
    <x v="7"/>
    <x v="7"/>
    <x v="39"/>
    <x v="22"/>
    <s v="CO27220@mi.com"/>
    <x v="0"/>
    <x v="0"/>
    <x v="22"/>
    <x v="19"/>
    <x v="3"/>
    <x v="0"/>
    <s v="No Aplica"/>
    <x v="30"/>
  </r>
  <r>
    <x v="4"/>
    <x v="11"/>
    <x v="11"/>
    <x v="40"/>
    <x v="22"/>
    <s v="CO27220@mi.com"/>
    <x v="7"/>
    <x v="6"/>
    <x v="22"/>
    <x v="19"/>
    <x v="3"/>
    <x v="0"/>
    <s v="No Aplica"/>
    <x v="30"/>
  </r>
  <r>
    <x v="4"/>
    <x v="6"/>
    <x v="6"/>
    <x v="41"/>
    <x v="23"/>
    <s v="CO23415@mi.com"/>
    <x v="11"/>
    <x v="9"/>
    <x v="23"/>
    <x v="20"/>
    <x v="1"/>
    <x v="0"/>
    <s v="No Aplica"/>
    <x v="31"/>
  </r>
  <r>
    <x v="1"/>
    <x v="5"/>
    <x v="5"/>
    <x v="42"/>
    <x v="23"/>
    <s v="CO23415@mi.com"/>
    <x v="7"/>
    <x v="6"/>
    <x v="23"/>
    <x v="20"/>
    <x v="1"/>
    <x v="0"/>
    <s v="No Aplica"/>
    <x v="31"/>
  </r>
  <r>
    <x v="4"/>
    <x v="7"/>
    <x v="7"/>
    <x v="41"/>
    <x v="23"/>
    <s v="CO23415@mi.com"/>
    <x v="11"/>
    <x v="9"/>
    <x v="23"/>
    <x v="20"/>
    <x v="1"/>
    <x v="0"/>
    <s v="No Aplica"/>
    <x v="31"/>
  </r>
  <r>
    <x v="1"/>
    <x v="11"/>
    <x v="11"/>
    <x v="42"/>
    <x v="23"/>
    <s v="CO23415@mi.com"/>
    <x v="7"/>
    <x v="6"/>
    <x v="23"/>
    <x v="20"/>
    <x v="1"/>
    <x v="0"/>
    <s v="No Aplica"/>
    <x v="31"/>
  </r>
  <r>
    <x v="0"/>
    <x v="10"/>
    <x v="10"/>
    <x v="43"/>
    <x v="24"/>
    <s v="CO12976@mi.com"/>
    <x v="4"/>
    <x v="0"/>
    <x v="24"/>
    <x v="14"/>
    <x v="0"/>
    <x v="0"/>
    <s v="No Aplica"/>
    <x v="32"/>
  </r>
  <r>
    <x v="1"/>
    <x v="3"/>
    <x v="3"/>
    <x v="44"/>
    <x v="25"/>
    <s v="CO17061@mi.com"/>
    <x v="7"/>
    <x v="6"/>
    <x v="25"/>
    <x v="21"/>
    <x v="2"/>
    <x v="1"/>
    <n v="45931"/>
    <x v="33"/>
  </r>
  <r>
    <x v="4"/>
    <x v="6"/>
    <x v="6"/>
    <x v="35"/>
    <x v="25"/>
    <s v="CO17061@mi.com"/>
    <x v="0"/>
    <x v="0"/>
    <x v="25"/>
    <x v="21"/>
    <x v="2"/>
    <x v="0"/>
    <s v="No Aplica"/>
    <x v="34"/>
  </r>
  <r>
    <x v="4"/>
    <x v="7"/>
    <x v="7"/>
    <x v="35"/>
    <x v="25"/>
    <s v="CO17061@mi.com"/>
    <x v="0"/>
    <x v="0"/>
    <x v="25"/>
    <x v="21"/>
    <x v="2"/>
    <x v="0"/>
    <s v="No Aplica"/>
    <x v="34"/>
  </r>
  <r>
    <x v="2"/>
    <x v="3"/>
    <x v="3"/>
    <x v="45"/>
    <x v="26"/>
    <s v="CO27423@mi.com"/>
    <x v="1"/>
    <x v="1"/>
    <x v="26"/>
    <x v="22"/>
    <x v="1"/>
    <x v="1"/>
    <n v="45931"/>
    <x v="35"/>
  </r>
  <r>
    <x v="0"/>
    <x v="9"/>
    <x v="9"/>
    <x v="46"/>
    <x v="26"/>
    <s v="CO27423@mi.com"/>
    <x v="10"/>
    <x v="0"/>
    <x v="26"/>
    <x v="22"/>
    <x v="1"/>
    <x v="0"/>
    <s v="No Aplica"/>
    <x v="36"/>
  </r>
  <r>
    <x v="0"/>
    <x v="2"/>
    <x v="2"/>
    <x v="0"/>
    <x v="26"/>
    <s v="CO27423@mi.com"/>
    <x v="10"/>
    <x v="0"/>
    <x v="26"/>
    <x v="22"/>
    <x v="1"/>
    <x v="0"/>
    <s v="No Aplica"/>
    <x v="36"/>
  </r>
  <r>
    <x v="4"/>
    <x v="6"/>
    <x v="6"/>
    <x v="47"/>
    <x v="27"/>
    <s v="CO23786@mi.com"/>
    <x v="0"/>
    <x v="0"/>
    <x v="27"/>
    <x v="13"/>
    <x v="2"/>
    <x v="0"/>
    <s v="No Aplica"/>
    <x v="37"/>
  </r>
  <r>
    <x v="4"/>
    <x v="7"/>
    <x v="7"/>
    <x v="48"/>
    <x v="27"/>
    <s v="CO23786@mi.com"/>
    <x v="0"/>
    <x v="0"/>
    <x v="27"/>
    <x v="13"/>
    <x v="2"/>
    <x v="0"/>
    <s v="No Aplica"/>
    <x v="37"/>
  </r>
  <r>
    <x v="2"/>
    <x v="6"/>
    <x v="6"/>
    <x v="49"/>
    <x v="28"/>
    <s v="CO17059@mi.com"/>
    <x v="0"/>
    <x v="0"/>
    <x v="28"/>
    <x v="13"/>
    <x v="2"/>
    <x v="0"/>
    <s v="No Aplica"/>
    <x v="38"/>
  </r>
  <r>
    <x v="2"/>
    <x v="7"/>
    <x v="7"/>
    <x v="49"/>
    <x v="28"/>
    <s v="CO17059@mi.com"/>
    <x v="0"/>
    <x v="0"/>
    <x v="28"/>
    <x v="13"/>
    <x v="2"/>
    <x v="0"/>
    <s v="No Aplica"/>
    <x v="38"/>
  </r>
  <r>
    <x v="2"/>
    <x v="1"/>
    <x v="1"/>
    <x v="3"/>
    <x v="29"/>
    <s v="CO28341@mi.com"/>
    <x v="1"/>
    <x v="1"/>
    <x v="29"/>
    <x v="23"/>
    <x v="2"/>
    <x v="0"/>
    <s v="No Aplica"/>
    <x v="39"/>
  </r>
  <r>
    <x v="2"/>
    <x v="2"/>
    <x v="2"/>
    <x v="50"/>
    <x v="29"/>
    <s v="CO28341@mi.com"/>
    <x v="1"/>
    <x v="1"/>
    <x v="29"/>
    <x v="23"/>
    <x v="2"/>
    <x v="0"/>
    <s v="No Aplica"/>
    <x v="39"/>
  </r>
  <r>
    <x v="2"/>
    <x v="3"/>
    <x v="3"/>
    <x v="3"/>
    <x v="29"/>
    <s v="CO28341@mi.com"/>
    <x v="1"/>
    <x v="1"/>
    <x v="29"/>
    <x v="23"/>
    <x v="2"/>
    <x v="1"/>
    <n v="45931"/>
    <x v="40"/>
  </r>
  <r>
    <x v="0"/>
    <x v="1"/>
    <x v="1"/>
    <x v="19"/>
    <x v="30"/>
    <s v="CO25545@mi.com"/>
    <x v="1"/>
    <x v="1"/>
    <x v="30"/>
    <x v="16"/>
    <x v="0"/>
    <x v="0"/>
    <s v="No Aplica"/>
    <x v="41"/>
  </r>
  <r>
    <x v="0"/>
    <x v="2"/>
    <x v="2"/>
    <x v="19"/>
    <x v="30"/>
    <s v="CO25545@mi.com"/>
    <x v="1"/>
    <x v="1"/>
    <x v="30"/>
    <x v="16"/>
    <x v="0"/>
    <x v="0"/>
    <s v="No Aplica"/>
    <x v="41"/>
  </r>
  <r>
    <x v="0"/>
    <x v="3"/>
    <x v="3"/>
    <x v="19"/>
    <x v="30"/>
    <s v="CO25545@mi.com"/>
    <x v="1"/>
    <x v="1"/>
    <x v="30"/>
    <x v="16"/>
    <x v="0"/>
    <x v="1"/>
    <n v="45931"/>
    <x v="42"/>
  </r>
  <r>
    <x v="0"/>
    <x v="3"/>
    <x v="3"/>
    <x v="8"/>
    <x v="31"/>
    <s v="CO28339@mi.com"/>
    <x v="10"/>
    <x v="0"/>
    <x v="31"/>
    <x v="24"/>
    <x v="1"/>
    <x v="1"/>
    <n v="45931"/>
    <x v="43"/>
  </r>
  <r>
    <x v="3"/>
    <x v="2"/>
    <x v="2"/>
    <x v="51"/>
    <x v="32"/>
    <s v="CO28118@mi.com"/>
    <x v="8"/>
    <x v="7"/>
    <x v="32"/>
    <x v="25"/>
    <x v="0"/>
    <x v="0"/>
    <s v="No Aplica"/>
    <x v="44"/>
  </r>
  <r>
    <x v="1"/>
    <x v="3"/>
    <x v="3"/>
    <x v="17"/>
    <x v="33"/>
    <s v="CO14852@mi.com"/>
    <x v="7"/>
    <x v="6"/>
    <x v="33"/>
    <x v="21"/>
    <x v="2"/>
    <x v="1"/>
    <n v="45931"/>
    <x v="45"/>
  </r>
  <r>
    <x v="4"/>
    <x v="6"/>
    <x v="6"/>
    <x v="9"/>
    <x v="33"/>
    <s v="CO14852@mi.com"/>
    <x v="0"/>
    <x v="0"/>
    <x v="33"/>
    <x v="21"/>
    <x v="2"/>
    <x v="0"/>
    <s v="No Aplica"/>
    <x v="46"/>
  </r>
  <r>
    <x v="4"/>
    <x v="7"/>
    <x v="7"/>
    <x v="9"/>
    <x v="33"/>
    <s v="CO14852@mi.com"/>
    <x v="0"/>
    <x v="0"/>
    <x v="33"/>
    <x v="21"/>
    <x v="2"/>
    <x v="0"/>
    <s v="No Aplica"/>
    <x v="46"/>
  </r>
  <r>
    <x v="5"/>
    <x v="3"/>
    <x v="3"/>
    <x v="37"/>
    <x v="34"/>
    <s v="CO28826@mi.com"/>
    <x v="1"/>
    <x v="1"/>
    <x v="34"/>
    <x v="26"/>
    <x v="0"/>
    <x v="1"/>
    <n v="45931"/>
    <x v="47"/>
  </r>
  <r>
    <x v="1"/>
    <x v="3"/>
    <x v="3"/>
    <x v="52"/>
    <x v="35"/>
    <s v="CO25552@mi.com"/>
    <x v="7"/>
    <x v="6"/>
    <x v="35"/>
    <x v="27"/>
    <x v="4"/>
    <x v="1"/>
    <n v="45931"/>
    <x v="48"/>
  </r>
  <r>
    <x v="0"/>
    <x v="12"/>
    <x v="12"/>
    <x v="5"/>
    <x v="35"/>
    <s v="CO25552@mi.com"/>
    <x v="0"/>
    <x v="0"/>
    <x v="35"/>
    <x v="27"/>
    <x v="4"/>
    <x v="0"/>
    <s v="No Aplica"/>
    <x v="49"/>
  </r>
  <r>
    <x v="0"/>
    <x v="6"/>
    <x v="6"/>
    <x v="5"/>
    <x v="35"/>
    <s v="CO25552@mi.com"/>
    <x v="0"/>
    <x v="0"/>
    <x v="35"/>
    <x v="27"/>
    <x v="4"/>
    <x v="0"/>
    <s v="No Aplica"/>
    <x v="49"/>
  </r>
  <r>
    <x v="0"/>
    <x v="7"/>
    <x v="7"/>
    <x v="5"/>
    <x v="35"/>
    <s v="CO25552@mi.com"/>
    <x v="0"/>
    <x v="0"/>
    <x v="35"/>
    <x v="27"/>
    <x v="4"/>
    <x v="0"/>
    <s v="No Aplica"/>
    <x v="49"/>
  </r>
  <r>
    <x v="1"/>
    <x v="3"/>
    <x v="3"/>
    <x v="53"/>
    <x v="36"/>
    <s v="CO19978@mi.com"/>
    <x v="1"/>
    <x v="1"/>
    <x v="36"/>
    <x v="28"/>
    <x v="2"/>
    <x v="1"/>
    <n v="45931"/>
    <x v="50"/>
  </r>
  <r>
    <x v="1"/>
    <x v="10"/>
    <x v="10"/>
    <x v="4"/>
    <x v="37"/>
    <s v="CO27277@mi.com"/>
    <x v="0"/>
    <x v="0"/>
    <x v="37"/>
    <x v="29"/>
    <x v="2"/>
    <x v="0"/>
    <s v="No Aplica"/>
    <x v="51"/>
  </r>
  <r>
    <x v="4"/>
    <x v="5"/>
    <x v="5"/>
    <x v="9"/>
    <x v="38"/>
    <s v="CO28652@mi.com"/>
    <x v="6"/>
    <x v="5"/>
    <x v="38"/>
    <x v="30"/>
    <x v="2"/>
    <x v="0"/>
    <s v="No Aplica"/>
    <x v="52"/>
  </r>
  <r>
    <x v="2"/>
    <x v="6"/>
    <x v="6"/>
    <x v="5"/>
    <x v="39"/>
    <s v="CO28320@mi.com"/>
    <x v="4"/>
    <x v="0"/>
    <x v="39"/>
    <x v="29"/>
    <x v="2"/>
    <x v="0"/>
    <s v="No Aplica"/>
    <x v="53"/>
  </r>
  <r>
    <x v="2"/>
    <x v="7"/>
    <x v="7"/>
    <x v="5"/>
    <x v="39"/>
    <s v="CO28320@mi.com"/>
    <x v="4"/>
    <x v="0"/>
    <x v="39"/>
    <x v="29"/>
    <x v="2"/>
    <x v="0"/>
    <s v="No Aplica"/>
    <x v="53"/>
  </r>
  <r>
    <x v="1"/>
    <x v="5"/>
    <x v="5"/>
    <x v="3"/>
    <x v="40"/>
    <s v="CO9749@mi.com"/>
    <x v="1"/>
    <x v="1"/>
    <x v="40"/>
    <x v="31"/>
    <x v="2"/>
    <x v="0"/>
    <s v="No Aplica"/>
    <x v="54"/>
  </r>
  <r>
    <x v="1"/>
    <x v="8"/>
    <x v="8"/>
    <x v="3"/>
    <x v="40"/>
    <s v="CO9749@mi.com"/>
    <x v="1"/>
    <x v="1"/>
    <x v="40"/>
    <x v="31"/>
    <x v="2"/>
    <x v="0"/>
    <s v="No Aplica"/>
    <x v="54"/>
  </r>
  <r>
    <x v="1"/>
    <x v="9"/>
    <x v="9"/>
    <x v="3"/>
    <x v="40"/>
    <s v="CO9749@mi.com"/>
    <x v="1"/>
    <x v="1"/>
    <x v="40"/>
    <x v="31"/>
    <x v="2"/>
    <x v="0"/>
    <s v="No Aplica"/>
    <x v="54"/>
  </r>
  <r>
    <x v="1"/>
    <x v="10"/>
    <x v="10"/>
    <x v="3"/>
    <x v="40"/>
    <s v="CO9749@mi.com"/>
    <x v="1"/>
    <x v="1"/>
    <x v="40"/>
    <x v="31"/>
    <x v="2"/>
    <x v="0"/>
    <s v="No Aplica"/>
    <x v="54"/>
  </r>
  <r>
    <x v="2"/>
    <x v="6"/>
    <x v="6"/>
    <x v="54"/>
    <x v="40"/>
    <s v="CO9749@mi.com"/>
    <x v="0"/>
    <x v="0"/>
    <x v="40"/>
    <x v="31"/>
    <x v="2"/>
    <x v="0"/>
    <s v="No Aplica"/>
    <x v="54"/>
  </r>
  <r>
    <x v="1"/>
    <x v="0"/>
    <x v="0"/>
    <x v="55"/>
    <x v="40"/>
    <s v="CO9749@mi.com"/>
    <x v="0"/>
    <x v="0"/>
    <x v="40"/>
    <x v="31"/>
    <x v="2"/>
    <x v="0"/>
    <s v="No Aplica"/>
    <x v="54"/>
  </r>
  <r>
    <x v="1"/>
    <x v="11"/>
    <x v="11"/>
    <x v="3"/>
    <x v="40"/>
    <s v="CO9749@mi.com"/>
    <x v="1"/>
    <x v="1"/>
    <x v="40"/>
    <x v="31"/>
    <x v="2"/>
    <x v="0"/>
    <s v="No Aplica"/>
    <x v="54"/>
  </r>
  <r>
    <x v="1"/>
    <x v="1"/>
    <x v="1"/>
    <x v="3"/>
    <x v="40"/>
    <s v="CO9749@mi.com"/>
    <x v="1"/>
    <x v="1"/>
    <x v="40"/>
    <x v="31"/>
    <x v="2"/>
    <x v="0"/>
    <s v="No Aplica"/>
    <x v="54"/>
  </r>
  <r>
    <x v="1"/>
    <x v="2"/>
    <x v="2"/>
    <x v="3"/>
    <x v="40"/>
    <s v="CO9749@mi.com"/>
    <x v="1"/>
    <x v="1"/>
    <x v="40"/>
    <x v="31"/>
    <x v="2"/>
    <x v="0"/>
    <s v="No Aplica"/>
    <x v="54"/>
  </r>
  <r>
    <x v="1"/>
    <x v="3"/>
    <x v="3"/>
    <x v="3"/>
    <x v="40"/>
    <s v="CO9749@mi.com"/>
    <x v="1"/>
    <x v="1"/>
    <x v="40"/>
    <x v="31"/>
    <x v="2"/>
    <x v="1"/>
    <n v="45931"/>
    <x v="55"/>
  </r>
  <r>
    <x v="2"/>
    <x v="7"/>
    <x v="7"/>
    <x v="56"/>
    <x v="40"/>
    <s v="CO9749@mi.com"/>
    <x v="0"/>
    <x v="0"/>
    <x v="40"/>
    <x v="31"/>
    <x v="2"/>
    <x v="0"/>
    <s v="No Aplica"/>
    <x v="54"/>
  </r>
  <r>
    <x v="1"/>
    <x v="8"/>
    <x v="8"/>
    <x v="19"/>
    <x v="41"/>
    <s v="CO11155@mi.com"/>
    <x v="1"/>
    <x v="1"/>
    <x v="41"/>
    <x v="0"/>
    <x v="0"/>
    <x v="0"/>
    <s v="No Aplica"/>
    <x v="56"/>
  </r>
  <r>
    <x v="1"/>
    <x v="9"/>
    <x v="9"/>
    <x v="19"/>
    <x v="41"/>
    <s v="CO11155@mi.com"/>
    <x v="1"/>
    <x v="1"/>
    <x v="41"/>
    <x v="0"/>
    <x v="0"/>
    <x v="0"/>
    <s v="No Aplica"/>
    <x v="56"/>
  </r>
  <r>
    <x v="1"/>
    <x v="10"/>
    <x v="10"/>
    <x v="34"/>
    <x v="41"/>
    <s v="CO11155@mi.com"/>
    <x v="1"/>
    <x v="1"/>
    <x v="41"/>
    <x v="0"/>
    <x v="0"/>
    <x v="0"/>
    <s v="No Aplica"/>
    <x v="56"/>
  </r>
  <r>
    <x v="1"/>
    <x v="4"/>
    <x v="4"/>
    <x v="34"/>
    <x v="41"/>
    <s v="CO11155@mi.com"/>
    <x v="1"/>
    <x v="1"/>
    <x v="41"/>
    <x v="0"/>
    <x v="0"/>
    <x v="0"/>
    <s v="No Aplica"/>
    <x v="56"/>
  </r>
  <r>
    <x v="0"/>
    <x v="0"/>
    <x v="0"/>
    <x v="8"/>
    <x v="41"/>
    <s v="CO11155@mi.com"/>
    <x v="0"/>
    <x v="0"/>
    <x v="41"/>
    <x v="0"/>
    <x v="0"/>
    <x v="0"/>
    <s v="No Aplica"/>
    <x v="56"/>
  </r>
  <r>
    <x v="1"/>
    <x v="1"/>
    <x v="1"/>
    <x v="19"/>
    <x v="41"/>
    <s v="CO11155@mi.com"/>
    <x v="1"/>
    <x v="1"/>
    <x v="41"/>
    <x v="0"/>
    <x v="0"/>
    <x v="0"/>
    <s v="No Aplica"/>
    <x v="56"/>
  </r>
  <r>
    <x v="1"/>
    <x v="2"/>
    <x v="2"/>
    <x v="19"/>
    <x v="41"/>
    <s v="CO11155@mi.com"/>
    <x v="1"/>
    <x v="1"/>
    <x v="41"/>
    <x v="0"/>
    <x v="0"/>
    <x v="0"/>
    <s v="No Aplica"/>
    <x v="56"/>
  </r>
  <r>
    <x v="1"/>
    <x v="3"/>
    <x v="3"/>
    <x v="19"/>
    <x v="41"/>
    <s v="CO11155@mi.com"/>
    <x v="1"/>
    <x v="1"/>
    <x v="41"/>
    <x v="0"/>
    <x v="0"/>
    <x v="1"/>
    <n v="45931"/>
    <x v="57"/>
  </r>
  <r>
    <x v="0"/>
    <x v="3"/>
    <x v="3"/>
    <x v="8"/>
    <x v="42"/>
    <s v="CO13951@mi.com"/>
    <x v="0"/>
    <x v="0"/>
    <x v="42"/>
    <x v="32"/>
    <x v="0"/>
    <x v="1"/>
    <n v="45931"/>
    <x v="58"/>
  </r>
  <r>
    <x v="0"/>
    <x v="3"/>
    <x v="3"/>
    <x v="57"/>
    <x v="43"/>
    <s v="CO28472@mi.com"/>
    <x v="10"/>
    <x v="0"/>
    <x v="43"/>
    <x v="5"/>
    <x v="1"/>
    <x v="1"/>
    <n v="45931"/>
    <x v="59"/>
  </r>
  <r>
    <x v="2"/>
    <x v="5"/>
    <x v="5"/>
    <x v="3"/>
    <x v="44"/>
    <s v="CO27724@mi.com"/>
    <x v="1"/>
    <x v="1"/>
    <x v="44"/>
    <x v="16"/>
    <x v="0"/>
    <x v="0"/>
    <s v="No Aplica"/>
    <x v="60"/>
  </r>
  <r>
    <x v="2"/>
    <x v="8"/>
    <x v="8"/>
    <x v="58"/>
    <x v="44"/>
    <s v="CO27724@mi.com"/>
    <x v="1"/>
    <x v="1"/>
    <x v="44"/>
    <x v="16"/>
    <x v="0"/>
    <x v="0"/>
    <s v="No Aplica"/>
    <x v="60"/>
  </r>
  <r>
    <x v="2"/>
    <x v="4"/>
    <x v="4"/>
    <x v="3"/>
    <x v="44"/>
    <s v="CO27724@mi.com"/>
    <x v="1"/>
    <x v="1"/>
    <x v="44"/>
    <x v="16"/>
    <x v="0"/>
    <x v="0"/>
    <s v="No Aplica"/>
    <x v="60"/>
  </r>
  <r>
    <x v="2"/>
    <x v="0"/>
    <x v="0"/>
    <x v="3"/>
    <x v="44"/>
    <s v="CO27724@mi.com"/>
    <x v="1"/>
    <x v="1"/>
    <x v="44"/>
    <x v="16"/>
    <x v="0"/>
    <x v="0"/>
    <s v="No Aplica"/>
    <x v="60"/>
  </r>
  <r>
    <x v="4"/>
    <x v="7"/>
    <x v="7"/>
    <x v="9"/>
    <x v="45"/>
    <s v="CO26908@mi.com"/>
    <x v="0"/>
    <x v="0"/>
    <x v="45"/>
    <x v="33"/>
    <x v="1"/>
    <x v="0"/>
    <s v="No Aplica"/>
    <x v="61"/>
  </r>
  <r>
    <x v="1"/>
    <x v="11"/>
    <x v="11"/>
    <x v="3"/>
    <x v="45"/>
    <s v="CO26908@mi.com"/>
    <x v="6"/>
    <x v="5"/>
    <x v="45"/>
    <x v="33"/>
    <x v="1"/>
    <x v="0"/>
    <s v="No Aplica"/>
    <x v="61"/>
  </r>
  <r>
    <x v="4"/>
    <x v="6"/>
    <x v="6"/>
    <x v="32"/>
    <x v="46"/>
    <s v="CO25433@mi.com"/>
    <x v="4"/>
    <x v="0"/>
    <x v="46"/>
    <x v="34"/>
    <x v="1"/>
    <x v="0"/>
    <s v="No Aplica"/>
    <x v="62"/>
  </r>
  <r>
    <x v="1"/>
    <x v="5"/>
    <x v="5"/>
    <x v="3"/>
    <x v="46"/>
    <s v="CO25433@mi.com"/>
    <x v="13"/>
    <x v="10"/>
    <x v="46"/>
    <x v="34"/>
    <x v="1"/>
    <x v="0"/>
    <s v="No Aplica"/>
    <x v="62"/>
  </r>
  <r>
    <x v="4"/>
    <x v="7"/>
    <x v="7"/>
    <x v="32"/>
    <x v="46"/>
    <s v="CO25433@mi.com"/>
    <x v="4"/>
    <x v="0"/>
    <x v="46"/>
    <x v="34"/>
    <x v="1"/>
    <x v="0"/>
    <s v="No Aplica"/>
    <x v="62"/>
  </r>
  <r>
    <x v="1"/>
    <x v="11"/>
    <x v="11"/>
    <x v="3"/>
    <x v="46"/>
    <s v="CO25433@mi.com"/>
    <x v="13"/>
    <x v="10"/>
    <x v="46"/>
    <x v="34"/>
    <x v="1"/>
    <x v="0"/>
    <s v="No Aplica"/>
    <x v="62"/>
  </r>
  <r>
    <x v="1"/>
    <x v="3"/>
    <x v="3"/>
    <x v="59"/>
    <x v="47"/>
    <s v="CO27755@mi.com"/>
    <x v="1"/>
    <x v="1"/>
    <x v="47"/>
    <x v="35"/>
    <x v="2"/>
    <x v="1"/>
    <n v="45931"/>
    <x v="63"/>
  </r>
  <r>
    <x v="2"/>
    <x v="9"/>
    <x v="9"/>
    <x v="60"/>
    <x v="48"/>
    <s v="CO27882@mi.com"/>
    <x v="8"/>
    <x v="7"/>
    <x v="48"/>
    <x v="9"/>
    <x v="0"/>
    <x v="0"/>
    <s v="No Aplica"/>
    <x v="64"/>
  </r>
  <r>
    <x v="2"/>
    <x v="10"/>
    <x v="10"/>
    <x v="60"/>
    <x v="48"/>
    <s v="CO27882@mi.com"/>
    <x v="8"/>
    <x v="7"/>
    <x v="48"/>
    <x v="9"/>
    <x v="0"/>
    <x v="0"/>
    <s v="No Aplica"/>
    <x v="64"/>
  </r>
  <r>
    <x v="0"/>
    <x v="2"/>
    <x v="2"/>
    <x v="61"/>
    <x v="48"/>
    <s v="CO27882@mi.com"/>
    <x v="8"/>
    <x v="7"/>
    <x v="48"/>
    <x v="9"/>
    <x v="0"/>
    <x v="0"/>
    <s v="No Aplica"/>
    <x v="64"/>
  </r>
  <r>
    <x v="0"/>
    <x v="3"/>
    <x v="3"/>
    <x v="62"/>
    <x v="48"/>
    <s v="CO27882@mi.com"/>
    <x v="8"/>
    <x v="7"/>
    <x v="48"/>
    <x v="9"/>
    <x v="0"/>
    <x v="1"/>
    <n v="45931"/>
    <x v="65"/>
  </r>
  <r>
    <x v="0"/>
    <x v="10"/>
    <x v="10"/>
    <x v="63"/>
    <x v="49"/>
    <s v="CO16291@mi.com"/>
    <x v="0"/>
    <x v="0"/>
    <x v="49"/>
    <x v="36"/>
    <x v="0"/>
    <x v="0"/>
    <s v="No Aplica"/>
    <x v="66"/>
  </r>
  <r>
    <x v="1"/>
    <x v="0"/>
    <x v="0"/>
    <x v="64"/>
    <x v="49"/>
    <s v="CO16291@mi.com"/>
    <x v="0"/>
    <x v="0"/>
    <x v="49"/>
    <x v="36"/>
    <x v="0"/>
    <x v="0"/>
    <s v="No Aplica"/>
    <x v="66"/>
  </r>
  <r>
    <x v="0"/>
    <x v="3"/>
    <x v="3"/>
    <x v="65"/>
    <x v="49"/>
    <s v="CO16291@mi.com"/>
    <x v="0"/>
    <x v="0"/>
    <x v="49"/>
    <x v="36"/>
    <x v="0"/>
    <x v="1"/>
    <n v="45931"/>
    <x v="67"/>
  </r>
  <r>
    <x v="2"/>
    <x v="6"/>
    <x v="6"/>
    <x v="9"/>
    <x v="50"/>
    <s v="CO26793@mi.com"/>
    <x v="0"/>
    <x v="0"/>
    <x v="50"/>
    <x v="3"/>
    <x v="1"/>
    <x v="0"/>
    <s v="No Aplica"/>
    <x v="68"/>
  </r>
  <r>
    <x v="2"/>
    <x v="5"/>
    <x v="5"/>
    <x v="3"/>
    <x v="50"/>
    <s v="CO26793@mi.com"/>
    <x v="1"/>
    <x v="1"/>
    <x v="50"/>
    <x v="3"/>
    <x v="1"/>
    <x v="0"/>
    <s v="No Aplica"/>
    <x v="68"/>
  </r>
  <r>
    <x v="2"/>
    <x v="9"/>
    <x v="9"/>
    <x v="3"/>
    <x v="50"/>
    <s v="CO26793@mi.com"/>
    <x v="1"/>
    <x v="1"/>
    <x v="50"/>
    <x v="3"/>
    <x v="1"/>
    <x v="0"/>
    <s v="No Aplica"/>
    <x v="68"/>
  </r>
  <r>
    <x v="2"/>
    <x v="10"/>
    <x v="10"/>
    <x v="3"/>
    <x v="50"/>
    <s v="CO26793@mi.com"/>
    <x v="1"/>
    <x v="1"/>
    <x v="50"/>
    <x v="3"/>
    <x v="1"/>
    <x v="0"/>
    <s v="No Aplica"/>
    <x v="68"/>
  </r>
  <r>
    <x v="2"/>
    <x v="4"/>
    <x v="4"/>
    <x v="3"/>
    <x v="50"/>
    <s v="CO26793@mi.com"/>
    <x v="1"/>
    <x v="1"/>
    <x v="50"/>
    <x v="3"/>
    <x v="1"/>
    <x v="0"/>
    <s v="No Aplica"/>
    <x v="68"/>
  </r>
  <r>
    <x v="2"/>
    <x v="7"/>
    <x v="7"/>
    <x v="9"/>
    <x v="50"/>
    <s v="CO26793@mi.com"/>
    <x v="0"/>
    <x v="0"/>
    <x v="50"/>
    <x v="3"/>
    <x v="1"/>
    <x v="0"/>
    <s v="No Aplica"/>
    <x v="68"/>
  </r>
  <r>
    <x v="2"/>
    <x v="11"/>
    <x v="11"/>
    <x v="3"/>
    <x v="50"/>
    <s v="CO26793@mi.com"/>
    <x v="1"/>
    <x v="1"/>
    <x v="50"/>
    <x v="3"/>
    <x v="1"/>
    <x v="0"/>
    <s v="No Aplica"/>
    <x v="68"/>
  </r>
  <r>
    <x v="2"/>
    <x v="3"/>
    <x v="3"/>
    <x v="3"/>
    <x v="50"/>
    <s v="CO26793@mi.com"/>
    <x v="1"/>
    <x v="1"/>
    <x v="50"/>
    <x v="3"/>
    <x v="1"/>
    <x v="1"/>
    <n v="45931"/>
    <x v="69"/>
  </r>
  <r>
    <x v="2"/>
    <x v="2"/>
    <x v="2"/>
    <x v="3"/>
    <x v="50"/>
    <s v="CO26793@mi.com"/>
    <x v="1"/>
    <x v="1"/>
    <x v="50"/>
    <x v="3"/>
    <x v="1"/>
    <x v="0"/>
    <s v="No Aplica"/>
    <x v="68"/>
  </r>
  <r>
    <x v="1"/>
    <x v="3"/>
    <x v="3"/>
    <x v="66"/>
    <x v="51"/>
    <s v="CO20001@mi.com"/>
    <x v="14"/>
    <x v="11"/>
    <x v="51"/>
    <x v="35"/>
    <x v="2"/>
    <x v="1"/>
    <n v="45931"/>
    <x v="70"/>
  </r>
  <r>
    <x v="4"/>
    <x v="12"/>
    <x v="12"/>
    <x v="67"/>
    <x v="51"/>
    <s v="CO20001@mi.com"/>
    <x v="0"/>
    <x v="0"/>
    <x v="51"/>
    <x v="35"/>
    <x v="2"/>
    <x v="0"/>
    <s v="No Aplica"/>
    <x v="71"/>
  </r>
  <r>
    <x v="4"/>
    <x v="6"/>
    <x v="6"/>
    <x v="68"/>
    <x v="51"/>
    <s v="CO20001@mi.com"/>
    <x v="0"/>
    <x v="0"/>
    <x v="51"/>
    <x v="35"/>
    <x v="2"/>
    <x v="0"/>
    <s v="No Aplica"/>
    <x v="71"/>
  </r>
  <r>
    <x v="4"/>
    <x v="7"/>
    <x v="7"/>
    <x v="69"/>
    <x v="51"/>
    <s v="CO20001@mi.com"/>
    <x v="0"/>
    <x v="0"/>
    <x v="51"/>
    <x v="35"/>
    <x v="2"/>
    <x v="0"/>
    <s v="No Aplica"/>
    <x v="71"/>
  </r>
  <r>
    <x v="0"/>
    <x v="6"/>
    <x v="6"/>
    <x v="8"/>
    <x v="52"/>
    <s v="CO28959@mi.com"/>
    <x v="0"/>
    <x v="0"/>
    <x v="52"/>
    <x v="37"/>
    <x v="2"/>
    <x v="0"/>
    <s v="No Aplica"/>
    <x v="72"/>
  </r>
  <r>
    <x v="1"/>
    <x v="5"/>
    <x v="5"/>
    <x v="3"/>
    <x v="52"/>
    <s v="CO28959@mi.com"/>
    <x v="3"/>
    <x v="3"/>
    <x v="52"/>
    <x v="37"/>
    <x v="2"/>
    <x v="0"/>
    <s v="No Aplica"/>
    <x v="72"/>
  </r>
  <r>
    <x v="0"/>
    <x v="2"/>
    <x v="2"/>
    <x v="46"/>
    <x v="53"/>
    <s v="CO20356@mi.com"/>
    <x v="4"/>
    <x v="0"/>
    <x v="53"/>
    <x v="38"/>
    <x v="0"/>
    <x v="0"/>
    <s v="No Aplica"/>
    <x v="73"/>
  </r>
  <r>
    <x v="1"/>
    <x v="3"/>
    <x v="3"/>
    <x v="3"/>
    <x v="54"/>
    <s v="CO12022@mi.com"/>
    <x v="8"/>
    <x v="7"/>
    <x v="54"/>
    <x v="39"/>
    <x v="2"/>
    <x v="1"/>
    <n v="45931"/>
    <x v="74"/>
  </r>
  <r>
    <x v="3"/>
    <x v="2"/>
    <x v="2"/>
    <x v="3"/>
    <x v="55"/>
    <s v="CO28432@mi.com"/>
    <x v="1"/>
    <x v="1"/>
    <x v="55"/>
    <x v="25"/>
    <x v="0"/>
    <x v="0"/>
    <s v="No Aplica"/>
    <x v="75"/>
  </r>
  <r>
    <x v="3"/>
    <x v="3"/>
    <x v="3"/>
    <x v="3"/>
    <x v="55"/>
    <s v="CO28432@mi.com"/>
    <x v="1"/>
    <x v="1"/>
    <x v="55"/>
    <x v="25"/>
    <x v="0"/>
    <x v="1"/>
    <n v="45931"/>
    <x v="76"/>
  </r>
  <r>
    <x v="0"/>
    <x v="6"/>
    <x v="6"/>
    <x v="8"/>
    <x v="56"/>
    <s v="CO23173@mi.com"/>
    <x v="0"/>
    <x v="0"/>
    <x v="56"/>
    <x v="40"/>
    <x v="2"/>
    <x v="0"/>
    <s v="No Aplica"/>
    <x v="77"/>
  </r>
  <r>
    <x v="1"/>
    <x v="5"/>
    <x v="5"/>
    <x v="12"/>
    <x v="56"/>
    <s v="CO23173@mi.com"/>
    <x v="8"/>
    <x v="7"/>
    <x v="56"/>
    <x v="40"/>
    <x v="2"/>
    <x v="0"/>
    <s v="No Aplica"/>
    <x v="77"/>
  </r>
  <r>
    <x v="1"/>
    <x v="5"/>
    <x v="5"/>
    <x v="70"/>
    <x v="56"/>
    <s v="CO23173@mi.com"/>
    <x v="8"/>
    <x v="7"/>
    <x v="56"/>
    <x v="40"/>
    <x v="2"/>
    <x v="0"/>
    <s v="No Aplica"/>
    <x v="77"/>
  </r>
  <r>
    <x v="0"/>
    <x v="7"/>
    <x v="7"/>
    <x v="8"/>
    <x v="56"/>
    <s v="CO23173@mi.com"/>
    <x v="0"/>
    <x v="0"/>
    <x v="56"/>
    <x v="40"/>
    <x v="2"/>
    <x v="0"/>
    <s v="No Aplica"/>
    <x v="77"/>
  </r>
  <r>
    <x v="1"/>
    <x v="11"/>
    <x v="11"/>
    <x v="12"/>
    <x v="56"/>
    <s v="CO23173@mi.com"/>
    <x v="8"/>
    <x v="7"/>
    <x v="56"/>
    <x v="40"/>
    <x v="2"/>
    <x v="0"/>
    <s v="No Aplica"/>
    <x v="77"/>
  </r>
  <r>
    <x v="1"/>
    <x v="11"/>
    <x v="11"/>
    <x v="70"/>
    <x v="56"/>
    <s v="CO23173@mi.com"/>
    <x v="8"/>
    <x v="7"/>
    <x v="56"/>
    <x v="40"/>
    <x v="2"/>
    <x v="0"/>
    <s v="No Aplica"/>
    <x v="77"/>
  </r>
  <r>
    <x v="6"/>
    <x v="6"/>
    <x v="6"/>
    <x v="71"/>
    <x v="57"/>
    <s v="CO12832@mi.com"/>
    <x v="0"/>
    <x v="0"/>
    <x v="57"/>
    <x v="4"/>
    <x v="2"/>
    <x v="0"/>
    <s v="No Aplica"/>
    <x v="78"/>
  </r>
  <r>
    <x v="1"/>
    <x v="5"/>
    <x v="5"/>
    <x v="72"/>
    <x v="58"/>
    <s v="CO26392@mi.com"/>
    <x v="8"/>
    <x v="7"/>
    <x v="58"/>
    <x v="33"/>
    <x v="1"/>
    <x v="0"/>
    <s v="No Aplica"/>
    <x v="79"/>
  </r>
  <r>
    <x v="4"/>
    <x v="6"/>
    <x v="6"/>
    <x v="9"/>
    <x v="58"/>
    <s v="CO26392@mi.com"/>
    <x v="11"/>
    <x v="9"/>
    <x v="58"/>
    <x v="33"/>
    <x v="1"/>
    <x v="0"/>
    <s v="No Aplica"/>
    <x v="79"/>
  </r>
  <r>
    <x v="4"/>
    <x v="7"/>
    <x v="7"/>
    <x v="9"/>
    <x v="58"/>
    <s v="CO26392@mi.com"/>
    <x v="11"/>
    <x v="9"/>
    <x v="58"/>
    <x v="33"/>
    <x v="1"/>
    <x v="0"/>
    <s v="No Aplica"/>
    <x v="79"/>
  </r>
  <r>
    <x v="1"/>
    <x v="11"/>
    <x v="11"/>
    <x v="72"/>
    <x v="58"/>
    <s v="CO26392@mi.com"/>
    <x v="8"/>
    <x v="7"/>
    <x v="58"/>
    <x v="33"/>
    <x v="1"/>
    <x v="0"/>
    <s v="No Aplica"/>
    <x v="79"/>
  </r>
  <r>
    <x v="0"/>
    <x v="3"/>
    <x v="3"/>
    <x v="3"/>
    <x v="59"/>
    <s v="CO27686@mi.com"/>
    <x v="8"/>
    <x v="7"/>
    <x v="59"/>
    <x v="39"/>
    <x v="2"/>
    <x v="1"/>
    <n v="45931"/>
    <x v="80"/>
  </r>
  <r>
    <x v="4"/>
    <x v="6"/>
    <x v="6"/>
    <x v="9"/>
    <x v="60"/>
    <s v="CO23467@mi.com"/>
    <x v="2"/>
    <x v="2"/>
    <x v="60"/>
    <x v="20"/>
    <x v="1"/>
    <x v="0"/>
    <s v="No Aplica"/>
    <x v="81"/>
  </r>
  <r>
    <x v="1"/>
    <x v="5"/>
    <x v="5"/>
    <x v="73"/>
    <x v="60"/>
    <s v="CO23467@mi.com"/>
    <x v="7"/>
    <x v="6"/>
    <x v="60"/>
    <x v="20"/>
    <x v="1"/>
    <x v="0"/>
    <s v="No Aplica"/>
    <x v="81"/>
  </r>
  <r>
    <x v="4"/>
    <x v="7"/>
    <x v="7"/>
    <x v="9"/>
    <x v="60"/>
    <s v="CO23467@mi.com"/>
    <x v="11"/>
    <x v="9"/>
    <x v="60"/>
    <x v="20"/>
    <x v="1"/>
    <x v="0"/>
    <s v="No Aplica"/>
    <x v="81"/>
  </r>
  <r>
    <x v="1"/>
    <x v="11"/>
    <x v="11"/>
    <x v="73"/>
    <x v="60"/>
    <s v="CO23467@mi.com"/>
    <x v="6"/>
    <x v="5"/>
    <x v="60"/>
    <x v="20"/>
    <x v="1"/>
    <x v="0"/>
    <s v="No Aplica"/>
    <x v="81"/>
  </r>
  <r>
    <x v="0"/>
    <x v="3"/>
    <x v="3"/>
    <x v="0"/>
    <x v="61"/>
    <s v="CO26869@mi.com"/>
    <x v="0"/>
    <x v="0"/>
    <x v="61"/>
    <x v="16"/>
    <x v="0"/>
    <x v="1"/>
    <n v="45931"/>
    <x v="82"/>
  </r>
  <r>
    <x v="2"/>
    <x v="1"/>
    <x v="1"/>
    <x v="19"/>
    <x v="61"/>
    <s v="CO26869@mi.com"/>
    <x v="1"/>
    <x v="1"/>
    <x v="61"/>
    <x v="16"/>
    <x v="0"/>
    <x v="0"/>
    <s v="No Aplica"/>
    <x v="83"/>
  </r>
  <r>
    <x v="2"/>
    <x v="2"/>
    <x v="2"/>
    <x v="19"/>
    <x v="61"/>
    <s v="CO26869@mi.com"/>
    <x v="1"/>
    <x v="1"/>
    <x v="61"/>
    <x v="16"/>
    <x v="0"/>
    <x v="0"/>
    <s v="No Aplica"/>
    <x v="83"/>
  </r>
  <r>
    <x v="1"/>
    <x v="3"/>
    <x v="3"/>
    <x v="74"/>
    <x v="62"/>
    <s v="CO28225@mi.com"/>
    <x v="1"/>
    <x v="1"/>
    <x v="62"/>
    <x v="41"/>
    <x v="2"/>
    <x v="1"/>
    <n v="45931"/>
    <x v="84"/>
  </r>
  <r>
    <x v="1"/>
    <x v="6"/>
    <x v="6"/>
    <x v="4"/>
    <x v="62"/>
    <s v="CO28225@mi.com"/>
    <x v="0"/>
    <x v="0"/>
    <x v="62"/>
    <x v="41"/>
    <x v="2"/>
    <x v="0"/>
    <s v="No Aplica"/>
    <x v="85"/>
  </r>
  <r>
    <x v="1"/>
    <x v="5"/>
    <x v="5"/>
    <x v="3"/>
    <x v="62"/>
    <s v="CO28225@mi.com"/>
    <x v="8"/>
    <x v="7"/>
    <x v="62"/>
    <x v="41"/>
    <x v="2"/>
    <x v="0"/>
    <s v="No Aplica"/>
    <x v="85"/>
  </r>
  <r>
    <x v="1"/>
    <x v="9"/>
    <x v="9"/>
    <x v="3"/>
    <x v="62"/>
    <s v="CO28225@mi.com"/>
    <x v="1"/>
    <x v="1"/>
    <x v="62"/>
    <x v="41"/>
    <x v="2"/>
    <x v="0"/>
    <s v="No Aplica"/>
    <x v="85"/>
  </r>
  <r>
    <x v="1"/>
    <x v="10"/>
    <x v="10"/>
    <x v="3"/>
    <x v="62"/>
    <s v="CO28225@mi.com"/>
    <x v="1"/>
    <x v="1"/>
    <x v="62"/>
    <x v="41"/>
    <x v="2"/>
    <x v="0"/>
    <s v="No Aplica"/>
    <x v="85"/>
  </r>
  <r>
    <x v="1"/>
    <x v="7"/>
    <x v="7"/>
    <x v="35"/>
    <x v="62"/>
    <s v="CO28225@mi.com"/>
    <x v="0"/>
    <x v="0"/>
    <x v="62"/>
    <x v="41"/>
    <x v="2"/>
    <x v="0"/>
    <s v="No Aplica"/>
    <x v="85"/>
  </r>
  <r>
    <x v="1"/>
    <x v="11"/>
    <x v="11"/>
    <x v="3"/>
    <x v="62"/>
    <s v="CO28225@mi.com"/>
    <x v="8"/>
    <x v="7"/>
    <x v="62"/>
    <x v="41"/>
    <x v="2"/>
    <x v="0"/>
    <s v="No Aplica"/>
    <x v="85"/>
  </r>
  <r>
    <x v="1"/>
    <x v="2"/>
    <x v="2"/>
    <x v="3"/>
    <x v="62"/>
    <s v="CO28225@mi.com"/>
    <x v="1"/>
    <x v="1"/>
    <x v="62"/>
    <x v="41"/>
    <x v="2"/>
    <x v="0"/>
    <s v="No Aplica"/>
    <x v="85"/>
  </r>
  <r>
    <x v="1"/>
    <x v="3"/>
    <x v="3"/>
    <x v="3"/>
    <x v="62"/>
    <s v="CO28225@mi.com"/>
    <x v="1"/>
    <x v="1"/>
    <x v="62"/>
    <x v="41"/>
    <x v="2"/>
    <x v="1"/>
    <n v="45931"/>
    <x v="84"/>
  </r>
  <r>
    <x v="1"/>
    <x v="8"/>
    <x v="8"/>
    <x v="75"/>
    <x v="63"/>
    <s v="CO18064@mi.com"/>
    <x v="8"/>
    <x v="7"/>
    <x v="63"/>
    <x v="17"/>
    <x v="2"/>
    <x v="0"/>
    <s v="No Aplica"/>
    <x v="86"/>
  </r>
  <r>
    <x v="1"/>
    <x v="9"/>
    <x v="9"/>
    <x v="76"/>
    <x v="63"/>
    <s v="CO18064@mi.com"/>
    <x v="8"/>
    <x v="7"/>
    <x v="63"/>
    <x v="17"/>
    <x v="2"/>
    <x v="0"/>
    <s v="No Aplica"/>
    <x v="86"/>
  </r>
  <r>
    <x v="2"/>
    <x v="4"/>
    <x v="4"/>
    <x v="0"/>
    <x v="63"/>
    <s v="CO18064@mi.com"/>
    <x v="0"/>
    <x v="0"/>
    <x v="63"/>
    <x v="17"/>
    <x v="2"/>
    <x v="0"/>
    <s v="No Aplica"/>
    <x v="86"/>
  </r>
  <r>
    <x v="1"/>
    <x v="1"/>
    <x v="1"/>
    <x v="77"/>
    <x v="63"/>
    <s v="CO18064@mi.com"/>
    <x v="8"/>
    <x v="7"/>
    <x v="63"/>
    <x v="17"/>
    <x v="2"/>
    <x v="0"/>
    <s v="No Aplica"/>
    <x v="86"/>
  </r>
  <r>
    <x v="1"/>
    <x v="2"/>
    <x v="2"/>
    <x v="77"/>
    <x v="63"/>
    <s v="CO18064@mi.com"/>
    <x v="8"/>
    <x v="7"/>
    <x v="63"/>
    <x v="17"/>
    <x v="2"/>
    <x v="0"/>
    <s v="No Aplica"/>
    <x v="86"/>
  </r>
  <r>
    <x v="0"/>
    <x v="3"/>
    <x v="3"/>
    <x v="78"/>
    <x v="64"/>
    <s v="CO27752@mi.com"/>
    <x v="4"/>
    <x v="0"/>
    <x v="64"/>
    <x v="5"/>
    <x v="1"/>
    <x v="1"/>
    <n v="45931"/>
    <x v="87"/>
  </r>
  <r>
    <x v="0"/>
    <x v="7"/>
    <x v="7"/>
    <x v="35"/>
    <x v="65"/>
    <s v="CO24105@mi.com"/>
    <x v="0"/>
    <x v="0"/>
    <x v="65"/>
    <x v="27"/>
    <x v="4"/>
    <x v="0"/>
    <s v="No Aplica"/>
    <x v="88"/>
  </r>
  <r>
    <x v="1"/>
    <x v="11"/>
    <x v="11"/>
    <x v="79"/>
    <x v="65"/>
    <s v="CO24105@mi.com"/>
    <x v="0"/>
    <x v="0"/>
    <x v="65"/>
    <x v="27"/>
    <x v="4"/>
    <x v="0"/>
    <s v="No Aplica"/>
    <x v="88"/>
  </r>
  <r>
    <x v="1"/>
    <x v="1"/>
    <x v="1"/>
    <x v="80"/>
    <x v="65"/>
    <s v="CO24105@mi.com"/>
    <x v="7"/>
    <x v="6"/>
    <x v="65"/>
    <x v="27"/>
    <x v="4"/>
    <x v="0"/>
    <s v="No Aplica"/>
    <x v="88"/>
  </r>
  <r>
    <x v="1"/>
    <x v="2"/>
    <x v="2"/>
    <x v="80"/>
    <x v="65"/>
    <s v="CO24105@mi.com"/>
    <x v="7"/>
    <x v="6"/>
    <x v="65"/>
    <x v="27"/>
    <x v="4"/>
    <x v="0"/>
    <s v="No Aplica"/>
    <x v="88"/>
  </r>
  <r>
    <x v="1"/>
    <x v="3"/>
    <x v="3"/>
    <x v="81"/>
    <x v="65"/>
    <s v="CO24105@mi.com"/>
    <x v="15"/>
    <x v="12"/>
    <x v="65"/>
    <x v="27"/>
    <x v="4"/>
    <x v="1"/>
    <n v="45931"/>
    <x v="89"/>
  </r>
  <r>
    <x v="1"/>
    <x v="0"/>
    <x v="0"/>
    <x v="55"/>
    <x v="65"/>
    <s v="CO24105@mi.com"/>
    <x v="0"/>
    <x v="0"/>
    <x v="65"/>
    <x v="27"/>
    <x v="4"/>
    <x v="0"/>
    <s v="No Aplica"/>
    <x v="88"/>
  </r>
  <r>
    <x v="2"/>
    <x v="4"/>
    <x v="4"/>
    <x v="82"/>
    <x v="66"/>
    <s v="CO28693@mi.com"/>
    <x v="0"/>
    <x v="0"/>
    <x v="66"/>
    <x v="18"/>
    <x v="0"/>
    <x v="0"/>
    <s v="No Aplica"/>
    <x v="90"/>
  </r>
  <r>
    <x v="0"/>
    <x v="2"/>
    <x v="2"/>
    <x v="8"/>
    <x v="66"/>
    <s v="CO28693@mi.com"/>
    <x v="0"/>
    <x v="0"/>
    <x v="66"/>
    <x v="18"/>
    <x v="0"/>
    <x v="0"/>
    <s v="No Aplica"/>
    <x v="90"/>
  </r>
  <r>
    <x v="1"/>
    <x v="8"/>
    <x v="8"/>
    <x v="3"/>
    <x v="67"/>
    <s v="CO29006@mi.com"/>
    <x v="1"/>
    <x v="1"/>
    <x v="67"/>
    <x v="16"/>
    <x v="0"/>
    <x v="0"/>
    <s v="No Aplica"/>
    <x v="91"/>
  </r>
  <r>
    <x v="1"/>
    <x v="9"/>
    <x v="9"/>
    <x v="3"/>
    <x v="67"/>
    <s v="CO29006@mi.com"/>
    <x v="1"/>
    <x v="1"/>
    <x v="67"/>
    <x v="16"/>
    <x v="0"/>
    <x v="0"/>
    <s v="No Aplica"/>
    <x v="91"/>
  </r>
  <r>
    <x v="0"/>
    <x v="10"/>
    <x v="10"/>
    <x v="0"/>
    <x v="67"/>
    <s v="CO29006@mi.com"/>
    <x v="0"/>
    <x v="0"/>
    <x v="67"/>
    <x v="16"/>
    <x v="0"/>
    <x v="0"/>
    <s v="No Aplica"/>
    <x v="91"/>
  </r>
  <r>
    <x v="1"/>
    <x v="4"/>
    <x v="4"/>
    <x v="83"/>
    <x v="67"/>
    <s v="CO29006@mi.com"/>
    <x v="1"/>
    <x v="1"/>
    <x v="67"/>
    <x v="16"/>
    <x v="0"/>
    <x v="0"/>
    <s v="No Aplica"/>
    <x v="91"/>
  </r>
  <r>
    <x v="1"/>
    <x v="0"/>
    <x v="0"/>
    <x v="3"/>
    <x v="67"/>
    <s v="CO29006@mi.com"/>
    <x v="1"/>
    <x v="1"/>
    <x v="67"/>
    <x v="16"/>
    <x v="0"/>
    <x v="0"/>
    <s v="No Aplica"/>
    <x v="91"/>
  </r>
  <r>
    <x v="1"/>
    <x v="3"/>
    <x v="3"/>
    <x v="84"/>
    <x v="68"/>
    <s v="CO16890@mi.com"/>
    <x v="7"/>
    <x v="6"/>
    <x v="68"/>
    <x v="21"/>
    <x v="2"/>
    <x v="1"/>
    <n v="45931"/>
    <x v="92"/>
  </r>
  <r>
    <x v="0"/>
    <x v="6"/>
    <x v="6"/>
    <x v="5"/>
    <x v="68"/>
    <s v="CO16890@mi.com"/>
    <x v="0"/>
    <x v="0"/>
    <x v="68"/>
    <x v="21"/>
    <x v="2"/>
    <x v="0"/>
    <s v="No Aplica"/>
    <x v="93"/>
  </r>
  <r>
    <x v="0"/>
    <x v="7"/>
    <x v="7"/>
    <x v="5"/>
    <x v="68"/>
    <s v="CO16890@mi.com"/>
    <x v="0"/>
    <x v="0"/>
    <x v="68"/>
    <x v="21"/>
    <x v="2"/>
    <x v="0"/>
    <s v="No Aplica"/>
    <x v="93"/>
  </r>
  <r>
    <x v="1"/>
    <x v="1"/>
    <x v="1"/>
    <x v="85"/>
    <x v="69"/>
    <s v="CO27777@mi.com"/>
    <x v="1"/>
    <x v="1"/>
    <x v="69"/>
    <x v="1"/>
    <x v="0"/>
    <x v="0"/>
    <s v="No Aplica"/>
    <x v="94"/>
  </r>
  <r>
    <x v="1"/>
    <x v="2"/>
    <x v="2"/>
    <x v="85"/>
    <x v="69"/>
    <s v="CO27777@mi.com"/>
    <x v="1"/>
    <x v="1"/>
    <x v="69"/>
    <x v="1"/>
    <x v="0"/>
    <x v="0"/>
    <s v="No Aplica"/>
    <x v="94"/>
  </r>
  <r>
    <x v="0"/>
    <x v="3"/>
    <x v="3"/>
    <x v="8"/>
    <x v="69"/>
    <s v="CO27777@mi.com"/>
    <x v="16"/>
    <x v="0"/>
    <x v="69"/>
    <x v="1"/>
    <x v="0"/>
    <x v="1"/>
    <n v="45931"/>
    <x v="95"/>
  </r>
  <r>
    <x v="3"/>
    <x v="1"/>
    <x v="1"/>
    <x v="3"/>
    <x v="70"/>
    <s v="CO11315@mi.com"/>
    <x v="1"/>
    <x v="1"/>
    <x v="70"/>
    <x v="25"/>
    <x v="0"/>
    <x v="0"/>
    <s v="No Aplica"/>
    <x v="96"/>
  </r>
  <r>
    <x v="3"/>
    <x v="2"/>
    <x v="2"/>
    <x v="3"/>
    <x v="70"/>
    <s v="CO11315@mi.com"/>
    <x v="1"/>
    <x v="1"/>
    <x v="70"/>
    <x v="25"/>
    <x v="0"/>
    <x v="0"/>
    <s v="No Aplica"/>
    <x v="96"/>
  </r>
  <r>
    <x v="3"/>
    <x v="3"/>
    <x v="3"/>
    <x v="3"/>
    <x v="70"/>
    <s v="CO11315@mi.com"/>
    <x v="1"/>
    <x v="1"/>
    <x v="70"/>
    <x v="25"/>
    <x v="0"/>
    <x v="1"/>
    <n v="45931"/>
    <x v="97"/>
  </r>
  <r>
    <x v="2"/>
    <x v="3"/>
    <x v="3"/>
    <x v="8"/>
    <x v="71"/>
    <s v="CO1486@mi.com"/>
    <x v="0"/>
    <x v="0"/>
    <x v="71"/>
    <x v="38"/>
    <x v="0"/>
    <x v="1"/>
    <n v="45931"/>
    <x v="98"/>
  </r>
  <r>
    <x v="4"/>
    <x v="11"/>
    <x v="11"/>
    <x v="41"/>
    <x v="72"/>
    <s v="CO16063@mi.com"/>
    <x v="7"/>
    <x v="6"/>
    <x v="72"/>
    <x v="19"/>
    <x v="3"/>
    <x v="0"/>
    <s v="No Aplica"/>
    <x v="99"/>
  </r>
  <r>
    <x v="2"/>
    <x v="7"/>
    <x v="7"/>
    <x v="14"/>
    <x v="72"/>
    <s v="CO16063@mi.com"/>
    <x v="0"/>
    <x v="0"/>
    <x v="72"/>
    <x v="19"/>
    <x v="3"/>
    <x v="0"/>
    <s v="No Aplica"/>
    <x v="99"/>
  </r>
  <r>
    <x v="2"/>
    <x v="2"/>
    <x v="2"/>
    <x v="86"/>
    <x v="73"/>
    <s v="CO20338@mi.com"/>
    <x v="8"/>
    <x v="7"/>
    <x v="73"/>
    <x v="25"/>
    <x v="0"/>
    <x v="0"/>
    <s v="No Aplica"/>
    <x v="100"/>
  </r>
  <r>
    <x v="2"/>
    <x v="3"/>
    <x v="3"/>
    <x v="8"/>
    <x v="73"/>
    <s v="CO20338@mi.com"/>
    <x v="17"/>
    <x v="0"/>
    <x v="73"/>
    <x v="25"/>
    <x v="0"/>
    <x v="1"/>
    <n v="45931"/>
    <x v="101"/>
  </r>
  <r>
    <x v="2"/>
    <x v="9"/>
    <x v="9"/>
    <x v="87"/>
    <x v="74"/>
    <s v="CO10129@mi.com"/>
    <x v="1"/>
    <x v="1"/>
    <x v="74"/>
    <x v="42"/>
    <x v="0"/>
    <x v="0"/>
    <s v="No Aplica"/>
    <x v="102"/>
  </r>
  <r>
    <x v="2"/>
    <x v="10"/>
    <x v="10"/>
    <x v="87"/>
    <x v="74"/>
    <s v="CO10129@mi.com"/>
    <x v="1"/>
    <x v="1"/>
    <x v="74"/>
    <x v="42"/>
    <x v="0"/>
    <x v="0"/>
    <s v="No Aplica"/>
    <x v="102"/>
  </r>
  <r>
    <x v="2"/>
    <x v="4"/>
    <x v="4"/>
    <x v="87"/>
    <x v="74"/>
    <s v="CO10129@mi.com"/>
    <x v="1"/>
    <x v="1"/>
    <x v="74"/>
    <x v="42"/>
    <x v="0"/>
    <x v="0"/>
    <s v="No Aplica"/>
    <x v="102"/>
  </r>
  <r>
    <x v="2"/>
    <x v="0"/>
    <x v="0"/>
    <x v="87"/>
    <x v="74"/>
    <s v="CO10129@mi.com"/>
    <x v="1"/>
    <x v="1"/>
    <x v="74"/>
    <x v="42"/>
    <x v="0"/>
    <x v="0"/>
    <s v="No Aplica"/>
    <x v="102"/>
  </r>
  <r>
    <x v="2"/>
    <x v="1"/>
    <x v="1"/>
    <x v="87"/>
    <x v="74"/>
    <s v="CO10129@mi.com"/>
    <x v="1"/>
    <x v="1"/>
    <x v="74"/>
    <x v="42"/>
    <x v="0"/>
    <x v="0"/>
    <s v="No Aplica"/>
    <x v="102"/>
  </r>
  <r>
    <x v="2"/>
    <x v="2"/>
    <x v="2"/>
    <x v="8"/>
    <x v="74"/>
    <s v="CO10129@mi.com"/>
    <x v="4"/>
    <x v="0"/>
    <x v="74"/>
    <x v="42"/>
    <x v="0"/>
    <x v="0"/>
    <s v="No Aplica"/>
    <x v="102"/>
  </r>
  <r>
    <x v="2"/>
    <x v="3"/>
    <x v="3"/>
    <x v="87"/>
    <x v="74"/>
    <s v="CO10129@mi.com"/>
    <x v="1"/>
    <x v="1"/>
    <x v="74"/>
    <x v="42"/>
    <x v="0"/>
    <x v="1"/>
    <n v="45931"/>
    <x v="103"/>
  </r>
  <r>
    <x v="1"/>
    <x v="3"/>
    <x v="3"/>
    <x v="88"/>
    <x v="75"/>
    <s v="CO14072@mi.com"/>
    <x v="8"/>
    <x v="7"/>
    <x v="75"/>
    <x v="43"/>
    <x v="2"/>
    <x v="1"/>
    <n v="45931"/>
    <x v="104"/>
  </r>
  <r>
    <x v="1"/>
    <x v="5"/>
    <x v="5"/>
    <x v="3"/>
    <x v="75"/>
    <s v="CO14072@mi.com"/>
    <x v="5"/>
    <x v="4"/>
    <x v="75"/>
    <x v="43"/>
    <x v="2"/>
    <x v="0"/>
    <s v="No Aplica"/>
    <x v="105"/>
  </r>
  <r>
    <x v="1"/>
    <x v="8"/>
    <x v="8"/>
    <x v="3"/>
    <x v="75"/>
    <s v="CO14072@mi.com"/>
    <x v="18"/>
    <x v="13"/>
    <x v="75"/>
    <x v="43"/>
    <x v="2"/>
    <x v="0"/>
    <s v="No Aplica"/>
    <x v="105"/>
  </r>
  <r>
    <x v="1"/>
    <x v="9"/>
    <x v="9"/>
    <x v="3"/>
    <x v="75"/>
    <s v="CO14072@mi.com"/>
    <x v="18"/>
    <x v="13"/>
    <x v="75"/>
    <x v="43"/>
    <x v="2"/>
    <x v="0"/>
    <s v="No Aplica"/>
    <x v="105"/>
  </r>
  <r>
    <x v="1"/>
    <x v="10"/>
    <x v="10"/>
    <x v="3"/>
    <x v="75"/>
    <s v="CO14072@mi.com"/>
    <x v="18"/>
    <x v="13"/>
    <x v="75"/>
    <x v="43"/>
    <x v="2"/>
    <x v="0"/>
    <s v="No Aplica"/>
    <x v="105"/>
  </r>
  <r>
    <x v="1"/>
    <x v="4"/>
    <x v="4"/>
    <x v="3"/>
    <x v="75"/>
    <s v="CO14072@mi.com"/>
    <x v="18"/>
    <x v="13"/>
    <x v="75"/>
    <x v="43"/>
    <x v="2"/>
    <x v="0"/>
    <s v="No Aplica"/>
    <x v="105"/>
  </r>
  <r>
    <x v="1"/>
    <x v="0"/>
    <x v="0"/>
    <x v="3"/>
    <x v="75"/>
    <s v="CO14072@mi.com"/>
    <x v="18"/>
    <x v="13"/>
    <x v="75"/>
    <x v="43"/>
    <x v="2"/>
    <x v="0"/>
    <s v="No Aplica"/>
    <x v="105"/>
  </r>
  <r>
    <x v="2"/>
    <x v="12"/>
    <x v="12"/>
    <x v="8"/>
    <x v="75"/>
    <s v="CO14072@mi.com"/>
    <x v="0"/>
    <x v="0"/>
    <x v="75"/>
    <x v="43"/>
    <x v="2"/>
    <x v="0"/>
    <s v="No Aplica"/>
    <x v="105"/>
  </r>
  <r>
    <x v="2"/>
    <x v="6"/>
    <x v="6"/>
    <x v="8"/>
    <x v="75"/>
    <s v="CO14072@mi.com"/>
    <x v="0"/>
    <x v="0"/>
    <x v="75"/>
    <x v="43"/>
    <x v="2"/>
    <x v="0"/>
    <s v="No Aplica"/>
    <x v="105"/>
  </r>
  <r>
    <x v="1"/>
    <x v="11"/>
    <x v="11"/>
    <x v="3"/>
    <x v="75"/>
    <s v="CO14072@mi.com"/>
    <x v="5"/>
    <x v="4"/>
    <x v="75"/>
    <x v="43"/>
    <x v="2"/>
    <x v="0"/>
    <s v="No Aplica"/>
    <x v="105"/>
  </r>
  <r>
    <x v="1"/>
    <x v="1"/>
    <x v="1"/>
    <x v="3"/>
    <x v="75"/>
    <s v="CO14072@mi.com"/>
    <x v="18"/>
    <x v="13"/>
    <x v="75"/>
    <x v="43"/>
    <x v="2"/>
    <x v="0"/>
    <s v="No Aplica"/>
    <x v="105"/>
  </r>
  <r>
    <x v="1"/>
    <x v="2"/>
    <x v="2"/>
    <x v="3"/>
    <x v="75"/>
    <s v="CO14072@mi.com"/>
    <x v="18"/>
    <x v="13"/>
    <x v="75"/>
    <x v="43"/>
    <x v="2"/>
    <x v="0"/>
    <s v="No Aplica"/>
    <x v="105"/>
  </r>
  <r>
    <x v="1"/>
    <x v="3"/>
    <x v="3"/>
    <x v="3"/>
    <x v="75"/>
    <s v="CO14072@mi.com"/>
    <x v="18"/>
    <x v="13"/>
    <x v="75"/>
    <x v="43"/>
    <x v="2"/>
    <x v="1"/>
    <n v="45931"/>
    <x v="104"/>
  </r>
  <r>
    <x v="2"/>
    <x v="7"/>
    <x v="7"/>
    <x v="8"/>
    <x v="75"/>
    <s v="CO14072@mi.com"/>
    <x v="0"/>
    <x v="0"/>
    <x v="75"/>
    <x v="43"/>
    <x v="2"/>
    <x v="0"/>
    <s v="No Aplica"/>
    <x v="105"/>
  </r>
  <r>
    <x v="2"/>
    <x v="6"/>
    <x v="6"/>
    <x v="5"/>
    <x v="76"/>
    <s v="CO27310@mi.com"/>
    <x v="2"/>
    <x v="2"/>
    <x v="76"/>
    <x v="7"/>
    <x v="1"/>
    <x v="0"/>
    <s v="No Aplica"/>
    <x v="106"/>
  </r>
  <r>
    <x v="2"/>
    <x v="7"/>
    <x v="7"/>
    <x v="5"/>
    <x v="76"/>
    <s v="CO27310@mi.com"/>
    <x v="2"/>
    <x v="2"/>
    <x v="76"/>
    <x v="7"/>
    <x v="1"/>
    <x v="0"/>
    <s v="No Aplica"/>
    <x v="106"/>
  </r>
  <r>
    <x v="2"/>
    <x v="11"/>
    <x v="11"/>
    <x v="86"/>
    <x v="76"/>
    <s v="CO27310@mi.com"/>
    <x v="6"/>
    <x v="5"/>
    <x v="76"/>
    <x v="7"/>
    <x v="1"/>
    <x v="0"/>
    <s v="No Aplica"/>
    <x v="106"/>
  </r>
  <r>
    <x v="2"/>
    <x v="2"/>
    <x v="2"/>
    <x v="70"/>
    <x v="77"/>
    <s v="CO28828@mi.com"/>
    <x v="1"/>
    <x v="1"/>
    <x v="77"/>
    <x v="44"/>
    <x v="0"/>
    <x v="0"/>
    <s v="No Aplica"/>
    <x v="107"/>
  </r>
  <r>
    <x v="2"/>
    <x v="3"/>
    <x v="3"/>
    <x v="89"/>
    <x v="77"/>
    <s v="CO28828@mi.com"/>
    <x v="1"/>
    <x v="1"/>
    <x v="77"/>
    <x v="44"/>
    <x v="0"/>
    <x v="1"/>
    <n v="45931"/>
    <x v="108"/>
  </r>
  <r>
    <x v="1"/>
    <x v="8"/>
    <x v="8"/>
    <x v="19"/>
    <x v="78"/>
    <s v="CO28276@mi.com"/>
    <x v="1"/>
    <x v="1"/>
    <x v="78"/>
    <x v="0"/>
    <x v="0"/>
    <x v="0"/>
    <s v="No Aplica"/>
    <x v="109"/>
  </r>
  <r>
    <x v="1"/>
    <x v="9"/>
    <x v="9"/>
    <x v="19"/>
    <x v="78"/>
    <s v="CO28276@mi.com"/>
    <x v="1"/>
    <x v="1"/>
    <x v="78"/>
    <x v="0"/>
    <x v="0"/>
    <x v="0"/>
    <s v="No Aplica"/>
    <x v="109"/>
  </r>
  <r>
    <x v="1"/>
    <x v="10"/>
    <x v="10"/>
    <x v="19"/>
    <x v="78"/>
    <s v="CO28276@mi.com"/>
    <x v="1"/>
    <x v="1"/>
    <x v="78"/>
    <x v="0"/>
    <x v="0"/>
    <x v="0"/>
    <s v="No Aplica"/>
    <x v="109"/>
  </r>
  <r>
    <x v="1"/>
    <x v="0"/>
    <x v="0"/>
    <x v="19"/>
    <x v="78"/>
    <s v="CO28276@mi.com"/>
    <x v="1"/>
    <x v="1"/>
    <x v="78"/>
    <x v="0"/>
    <x v="0"/>
    <x v="0"/>
    <s v="No Aplica"/>
    <x v="109"/>
  </r>
  <r>
    <x v="0"/>
    <x v="4"/>
    <x v="4"/>
    <x v="8"/>
    <x v="78"/>
    <s v="CO28276@mi.com"/>
    <x v="4"/>
    <x v="0"/>
    <x v="78"/>
    <x v="0"/>
    <x v="0"/>
    <x v="0"/>
    <s v="No Aplica"/>
    <x v="109"/>
  </r>
  <r>
    <x v="1"/>
    <x v="1"/>
    <x v="1"/>
    <x v="19"/>
    <x v="78"/>
    <s v="CO28276@mi.com"/>
    <x v="1"/>
    <x v="1"/>
    <x v="78"/>
    <x v="0"/>
    <x v="0"/>
    <x v="0"/>
    <s v="No Aplica"/>
    <x v="109"/>
  </r>
  <r>
    <x v="1"/>
    <x v="2"/>
    <x v="2"/>
    <x v="19"/>
    <x v="78"/>
    <s v="CO28276@mi.com"/>
    <x v="1"/>
    <x v="1"/>
    <x v="78"/>
    <x v="0"/>
    <x v="0"/>
    <x v="0"/>
    <s v="No Aplica"/>
    <x v="109"/>
  </r>
  <r>
    <x v="1"/>
    <x v="3"/>
    <x v="3"/>
    <x v="19"/>
    <x v="78"/>
    <s v="CO28276@mi.com"/>
    <x v="1"/>
    <x v="1"/>
    <x v="78"/>
    <x v="0"/>
    <x v="0"/>
    <x v="1"/>
    <n v="45931"/>
    <x v="110"/>
  </r>
  <r>
    <x v="4"/>
    <x v="6"/>
    <x v="6"/>
    <x v="90"/>
    <x v="79"/>
    <s v="CO27602@mi.com"/>
    <x v="0"/>
    <x v="0"/>
    <x v="79"/>
    <x v="3"/>
    <x v="1"/>
    <x v="0"/>
    <s v="No Aplica"/>
    <x v="111"/>
  </r>
  <r>
    <x v="2"/>
    <x v="5"/>
    <x v="5"/>
    <x v="90"/>
    <x v="79"/>
    <s v="CO27602@mi.com"/>
    <x v="6"/>
    <x v="5"/>
    <x v="79"/>
    <x v="3"/>
    <x v="1"/>
    <x v="0"/>
    <s v="No Aplica"/>
    <x v="111"/>
  </r>
  <r>
    <x v="4"/>
    <x v="5"/>
    <x v="5"/>
    <x v="9"/>
    <x v="79"/>
    <s v="CO27602@mi.com"/>
    <x v="1"/>
    <x v="1"/>
    <x v="79"/>
    <x v="3"/>
    <x v="1"/>
    <x v="0"/>
    <s v="No Aplica"/>
    <x v="111"/>
  </r>
  <r>
    <x v="4"/>
    <x v="8"/>
    <x v="8"/>
    <x v="9"/>
    <x v="79"/>
    <s v="CO27602@mi.com"/>
    <x v="18"/>
    <x v="13"/>
    <x v="79"/>
    <x v="3"/>
    <x v="1"/>
    <x v="0"/>
    <s v="No Aplica"/>
    <x v="111"/>
  </r>
  <r>
    <x v="4"/>
    <x v="9"/>
    <x v="9"/>
    <x v="9"/>
    <x v="79"/>
    <s v="CO27602@mi.com"/>
    <x v="18"/>
    <x v="13"/>
    <x v="79"/>
    <x v="3"/>
    <x v="1"/>
    <x v="0"/>
    <s v="No Aplica"/>
    <x v="111"/>
  </r>
  <r>
    <x v="4"/>
    <x v="10"/>
    <x v="10"/>
    <x v="9"/>
    <x v="79"/>
    <s v="CO27602@mi.com"/>
    <x v="18"/>
    <x v="13"/>
    <x v="79"/>
    <x v="3"/>
    <x v="1"/>
    <x v="0"/>
    <s v="No Aplica"/>
    <x v="111"/>
  </r>
  <r>
    <x v="4"/>
    <x v="4"/>
    <x v="4"/>
    <x v="41"/>
    <x v="79"/>
    <s v="CO27602@mi.com"/>
    <x v="18"/>
    <x v="13"/>
    <x v="79"/>
    <x v="3"/>
    <x v="1"/>
    <x v="0"/>
    <s v="No Aplica"/>
    <x v="111"/>
  </r>
  <r>
    <x v="4"/>
    <x v="0"/>
    <x v="0"/>
    <x v="9"/>
    <x v="79"/>
    <s v="CO27602@mi.com"/>
    <x v="18"/>
    <x v="13"/>
    <x v="79"/>
    <x v="3"/>
    <x v="1"/>
    <x v="0"/>
    <s v="No Aplica"/>
    <x v="111"/>
  </r>
  <r>
    <x v="2"/>
    <x v="11"/>
    <x v="11"/>
    <x v="90"/>
    <x v="79"/>
    <s v="CO27602@mi.com"/>
    <x v="6"/>
    <x v="5"/>
    <x v="79"/>
    <x v="3"/>
    <x v="1"/>
    <x v="0"/>
    <s v="No Aplica"/>
    <x v="111"/>
  </r>
  <r>
    <x v="4"/>
    <x v="11"/>
    <x v="11"/>
    <x v="9"/>
    <x v="79"/>
    <s v="CO27602@mi.com"/>
    <x v="1"/>
    <x v="1"/>
    <x v="79"/>
    <x v="3"/>
    <x v="1"/>
    <x v="0"/>
    <s v="No Aplica"/>
    <x v="111"/>
  </r>
  <r>
    <x v="4"/>
    <x v="1"/>
    <x v="1"/>
    <x v="9"/>
    <x v="79"/>
    <s v="CO27602@mi.com"/>
    <x v="18"/>
    <x v="13"/>
    <x v="79"/>
    <x v="3"/>
    <x v="1"/>
    <x v="0"/>
    <s v="No Aplica"/>
    <x v="111"/>
  </r>
  <r>
    <x v="4"/>
    <x v="2"/>
    <x v="2"/>
    <x v="9"/>
    <x v="79"/>
    <s v="CO27602@mi.com"/>
    <x v="18"/>
    <x v="13"/>
    <x v="79"/>
    <x v="3"/>
    <x v="1"/>
    <x v="0"/>
    <s v="No Aplica"/>
    <x v="111"/>
  </r>
  <r>
    <x v="4"/>
    <x v="3"/>
    <x v="3"/>
    <x v="9"/>
    <x v="79"/>
    <s v="CO27602@mi.com"/>
    <x v="18"/>
    <x v="13"/>
    <x v="79"/>
    <x v="3"/>
    <x v="1"/>
    <x v="1"/>
    <n v="45931"/>
    <x v="112"/>
  </r>
  <r>
    <x v="3"/>
    <x v="3"/>
    <x v="3"/>
    <x v="17"/>
    <x v="80"/>
    <s v="CO19000@mi.com"/>
    <x v="1"/>
    <x v="1"/>
    <x v="80"/>
    <x v="35"/>
    <x v="2"/>
    <x v="1"/>
    <n v="45931"/>
    <x v="113"/>
  </r>
  <r>
    <x v="0"/>
    <x v="6"/>
    <x v="6"/>
    <x v="7"/>
    <x v="80"/>
    <s v="CO19000@mi.com"/>
    <x v="0"/>
    <x v="0"/>
    <x v="80"/>
    <x v="35"/>
    <x v="2"/>
    <x v="0"/>
    <s v="No Aplica"/>
    <x v="114"/>
  </r>
  <r>
    <x v="0"/>
    <x v="7"/>
    <x v="7"/>
    <x v="7"/>
    <x v="80"/>
    <s v="CO19000@mi.com"/>
    <x v="0"/>
    <x v="0"/>
    <x v="80"/>
    <x v="35"/>
    <x v="2"/>
    <x v="0"/>
    <s v="No Aplica"/>
    <x v="114"/>
  </r>
  <r>
    <x v="0"/>
    <x v="1"/>
    <x v="1"/>
    <x v="0"/>
    <x v="81"/>
    <s v="CO28467@mi.com"/>
    <x v="7"/>
    <x v="6"/>
    <x v="81"/>
    <x v="44"/>
    <x v="0"/>
    <x v="0"/>
    <s v="No Aplica"/>
    <x v="115"/>
  </r>
  <r>
    <x v="0"/>
    <x v="7"/>
    <x v="7"/>
    <x v="14"/>
    <x v="82"/>
    <s v="CO27127@mi.com"/>
    <x v="0"/>
    <x v="0"/>
    <x v="82"/>
    <x v="10"/>
    <x v="1"/>
    <x v="0"/>
    <s v="No Aplica"/>
    <x v="116"/>
  </r>
  <r>
    <x v="0"/>
    <x v="6"/>
    <x v="6"/>
    <x v="35"/>
    <x v="83"/>
    <s v="CO28439@mi.com"/>
    <x v="0"/>
    <x v="0"/>
    <x v="83"/>
    <x v="21"/>
    <x v="2"/>
    <x v="0"/>
    <s v="No Aplica"/>
    <x v="117"/>
  </r>
  <r>
    <x v="0"/>
    <x v="6"/>
    <x v="6"/>
    <x v="5"/>
    <x v="84"/>
    <s v="CO24178@mi.com"/>
    <x v="0"/>
    <x v="0"/>
    <x v="84"/>
    <x v="6"/>
    <x v="2"/>
    <x v="0"/>
    <s v="No Aplica"/>
    <x v="118"/>
  </r>
  <r>
    <x v="4"/>
    <x v="5"/>
    <x v="5"/>
    <x v="9"/>
    <x v="84"/>
    <s v="CO24178@mi.com"/>
    <x v="1"/>
    <x v="1"/>
    <x v="84"/>
    <x v="6"/>
    <x v="2"/>
    <x v="0"/>
    <s v="No Aplica"/>
    <x v="118"/>
  </r>
  <r>
    <x v="0"/>
    <x v="7"/>
    <x v="7"/>
    <x v="91"/>
    <x v="84"/>
    <s v="CO24178@mi.com"/>
    <x v="19"/>
    <x v="14"/>
    <x v="84"/>
    <x v="6"/>
    <x v="2"/>
    <x v="0"/>
    <s v="No Aplica"/>
    <x v="118"/>
  </r>
  <r>
    <x v="4"/>
    <x v="11"/>
    <x v="11"/>
    <x v="9"/>
    <x v="84"/>
    <s v="CO24178@mi.com"/>
    <x v="1"/>
    <x v="1"/>
    <x v="84"/>
    <x v="6"/>
    <x v="2"/>
    <x v="0"/>
    <s v="No Aplica"/>
    <x v="118"/>
  </r>
  <r>
    <x v="2"/>
    <x v="8"/>
    <x v="8"/>
    <x v="19"/>
    <x v="85"/>
    <s v="CO26956@mi.com"/>
    <x v="1"/>
    <x v="1"/>
    <x v="85"/>
    <x v="14"/>
    <x v="0"/>
    <x v="0"/>
    <s v="No Aplica"/>
    <x v="119"/>
  </r>
  <r>
    <x v="2"/>
    <x v="9"/>
    <x v="9"/>
    <x v="19"/>
    <x v="85"/>
    <s v="CO26956@mi.com"/>
    <x v="1"/>
    <x v="1"/>
    <x v="85"/>
    <x v="14"/>
    <x v="0"/>
    <x v="0"/>
    <s v="No Aplica"/>
    <x v="119"/>
  </r>
  <r>
    <x v="2"/>
    <x v="10"/>
    <x v="10"/>
    <x v="19"/>
    <x v="85"/>
    <s v="CO26956@mi.com"/>
    <x v="1"/>
    <x v="1"/>
    <x v="85"/>
    <x v="14"/>
    <x v="0"/>
    <x v="0"/>
    <s v="No Aplica"/>
    <x v="119"/>
  </r>
  <r>
    <x v="2"/>
    <x v="0"/>
    <x v="0"/>
    <x v="19"/>
    <x v="85"/>
    <s v="CO26956@mi.com"/>
    <x v="1"/>
    <x v="1"/>
    <x v="85"/>
    <x v="14"/>
    <x v="0"/>
    <x v="0"/>
    <s v="No Aplica"/>
    <x v="119"/>
  </r>
  <r>
    <x v="2"/>
    <x v="4"/>
    <x v="4"/>
    <x v="0"/>
    <x v="85"/>
    <s v="CO26956@mi.com"/>
    <x v="0"/>
    <x v="0"/>
    <x v="85"/>
    <x v="14"/>
    <x v="0"/>
    <x v="0"/>
    <s v="No Aplica"/>
    <x v="119"/>
  </r>
  <r>
    <x v="2"/>
    <x v="1"/>
    <x v="1"/>
    <x v="19"/>
    <x v="85"/>
    <s v="CO26956@mi.com"/>
    <x v="1"/>
    <x v="1"/>
    <x v="85"/>
    <x v="14"/>
    <x v="0"/>
    <x v="0"/>
    <s v="No Aplica"/>
    <x v="119"/>
  </r>
  <r>
    <x v="2"/>
    <x v="2"/>
    <x v="2"/>
    <x v="58"/>
    <x v="85"/>
    <s v="CO26956@mi.com"/>
    <x v="1"/>
    <x v="1"/>
    <x v="85"/>
    <x v="14"/>
    <x v="0"/>
    <x v="0"/>
    <s v="No Aplica"/>
    <x v="119"/>
  </r>
  <r>
    <x v="2"/>
    <x v="3"/>
    <x v="3"/>
    <x v="0"/>
    <x v="85"/>
    <s v="CO26956@mi.com"/>
    <x v="0"/>
    <x v="0"/>
    <x v="85"/>
    <x v="14"/>
    <x v="0"/>
    <x v="1"/>
    <n v="45931"/>
    <x v="120"/>
  </r>
  <r>
    <x v="1"/>
    <x v="3"/>
    <x v="3"/>
    <x v="92"/>
    <x v="86"/>
    <s v="CO11662@mi.com"/>
    <x v="19"/>
    <x v="14"/>
    <x v="86"/>
    <x v="27"/>
    <x v="4"/>
    <x v="1"/>
    <n v="45931"/>
    <x v="121"/>
  </r>
  <r>
    <x v="0"/>
    <x v="13"/>
    <x v="13"/>
    <x v="35"/>
    <x v="86"/>
    <s v="CO11662@mi.com"/>
    <x v="0"/>
    <x v="0"/>
    <x v="86"/>
    <x v="27"/>
    <x v="4"/>
    <x v="0"/>
    <s v="No Aplica"/>
    <x v="122"/>
  </r>
  <r>
    <x v="1"/>
    <x v="14"/>
    <x v="14"/>
    <x v="93"/>
    <x v="86"/>
    <s v="CO11662@mi.com"/>
    <x v="0"/>
    <x v="0"/>
    <x v="86"/>
    <x v="27"/>
    <x v="4"/>
    <x v="0"/>
    <s v="No Aplica"/>
    <x v="122"/>
  </r>
  <r>
    <x v="0"/>
    <x v="15"/>
    <x v="15"/>
    <x v="35"/>
    <x v="86"/>
    <s v="CO11662@mi.com"/>
    <x v="0"/>
    <x v="0"/>
    <x v="86"/>
    <x v="27"/>
    <x v="4"/>
    <x v="0"/>
    <s v="No Aplica"/>
    <x v="122"/>
  </r>
  <r>
    <x v="1"/>
    <x v="16"/>
    <x v="16"/>
    <x v="94"/>
    <x v="86"/>
    <s v="CO11662@mi.com"/>
    <x v="0"/>
    <x v="0"/>
    <x v="86"/>
    <x v="27"/>
    <x v="4"/>
    <x v="0"/>
    <s v="No Aplica"/>
    <x v="122"/>
  </r>
  <r>
    <x v="0"/>
    <x v="12"/>
    <x v="12"/>
    <x v="95"/>
    <x v="86"/>
    <s v="CO11662@mi.com"/>
    <x v="0"/>
    <x v="0"/>
    <x v="86"/>
    <x v="27"/>
    <x v="4"/>
    <x v="0"/>
    <s v="No Aplica"/>
    <x v="122"/>
  </r>
  <r>
    <x v="0"/>
    <x v="6"/>
    <x v="6"/>
    <x v="35"/>
    <x v="86"/>
    <s v="CO11662@mi.com"/>
    <x v="0"/>
    <x v="0"/>
    <x v="86"/>
    <x v="27"/>
    <x v="4"/>
    <x v="0"/>
    <s v="No Aplica"/>
    <x v="122"/>
  </r>
  <r>
    <x v="1"/>
    <x v="5"/>
    <x v="5"/>
    <x v="94"/>
    <x v="86"/>
    <s v="CO11662@mi.com"/>
    <x v="0"/>
    <x v="0"/>
    <x v="86"/>
    <x v="27"/>
    <x v="4"/>
    <x v="0"/>
    <s v="No Aplica"/>
    <x v="122"/>
  </r>
  <r>
    <x v="0"/>
    <x v="7"/>
    <x v="7"/>
    <x v="35"/>
    <x v="86"/>
    <s v="CO11662@mi.com"/>
    <x v="0"/>
    <x v="0"/>
    <x v="86"/>
    <x v="27"/>
    <x v="4"/>
    <x v="0"/>
    <s v="No Aplica"/>
    <x v="122"/>
  </r>
  <r>
    <x v="1"/>
    <x v="11"/>
    <x v="11"/>
    <x v="94"/>
    <x v="86"/>
    <s v="CO11662@mi.com"/>
    <x v="0"/>
    <x v="0"/>
    <x v="86"/>
    <x v="27"/>
    <x v="4"/>
    <x v="0"/>
    <s v="No Aplica"/>
    <x v="122"/>
  </r>
  <r>
    <x v="0"/>
    <x v="6"/>
    <x v="6"/>
    <x v="96"/>
    <x v="87"/>
    <s v="CO14248@mi.com"/>
    <x v="0"/>
    <x v="0"/>
    <x v="87"/>
    <x v="35"/>
    <x v="2"/>
    <x v="0"/>
    <s v="No Aplica"/>
    <x v="123"/>
  </r>
  <r>
    <x v="1"/>
    <x v="0"/>
    <x v="0"/>
    <x v="97"/>
    <x v="87"/>
    <s v="CO14248@mi.com"/>
    <x v="20"/>
    <x v="0"/>
    <x v="87"/>
    <x v="35"/>
    <x v="2"/>
    <x v="0"/>
    <s v="No Aplica"/>
    <x v="123"/>
  </r>
  <r>
    <x v="0"/>
    <x v="7"/>
    <x v="7"/>
    <x v="32"/>
    <x v="87"/>
    <s v="CO14248@mi.com"/>
    <x v="0"/>
    <x v="0"/>
    <x v="87"/>
    <x v="35"/>
    <x v="2"/>
    <x v="0"/>
    <s v="No Aplica"/>
    <x v="123"/>
  </r>
  <r>
    <x v="2"/>
    <x v="6"/>
    <x v="6"/>
    <x v="98"/>
    <x v="88"/>
    <s v="CO27298@mi.com"/>
    <x v="0"/>
    <x v="0"/>
    <x v="88"/>
    <x v="10"/>
    <x v="1"/>
    <x v="0"/>
    <s v="No Aplica"/>
    <x v="124"/>
  </r>
  <r>
    <x v="2"/>
    <x v="17"/>
    <x v="17"/>
    <x v="8"/>
    <x v="89"/>
    <s v="CO10079@mi.com"/>
    <x v="0"/>
    <x v="0"/>
    <x v="89"/>
    <x v="14"/>
    <x v="0"/>
    <x v="0"/>
    <s v="No Aplica"/>
    <x v="125"/>
  </r>
  <r>
    <x v="2"/>
    <x v="4"/>
    <x v="4"/>
    <x v="8"/>
    <x v="89"/>
    <s v="CO10079@mi.com"/>
    <x v="0"/>
    <x v="0"/>
    <x v="89"/>
    <x v="14"/>
    <x v="0"/>
    <x v="0"/>
    <s v="No Aplica"/>
    <x v="125"/>
  </r>
  <r>
    <x v="2"/>
    <x v="8"/>
    <x v="8"/>
    <x v="3"/>
    <x v="90"/>
    <s v="CO27604@mi.com"/>
    <x v="1"/>
    <x v="1"/>
    <x v="90"/>
    <x v="11"/>
    <x v="0"/>
    <x v="0"/>
    <s v="No Aplica"/>
    <x v="126"/>
  </r>
  <r>
    <x v="2"/>
    <x v="9"/>
    <x v="9"/>
    <x v="3"/>
    <x v="90"/>
    <s v="CO27604@mi.com"/>
    <x v="1"/>
    <x v="1"/>
    <x v="90"/>
    <x v="11"/>
    <x v="0"/>
    <x v="0"/>
    <s v="No Aplica"/>
    <x v="126"/>
  </r>
  <r>
    <x v="2"/>
    <x v="10"/>
    <x v="10"/>
    <x v="8"/>
    <x v="90"/>
    <s v="CO27604@mi.com"/>
    <x v="0"/>
    <x v="0"/>
    <x v="90"/>
    <x v="11"/>
    <x v="0"/>
    <x v="0"/>
    <s v="No Aplica"/>
    <x v="126"/>
  </r>
  <r>
    <x v="2"/>
    <x v="4"/>
    <x v="4"/>
    <x v="3"/>
    <x v="90"/>
    <s v="CO27604@mi.com"/>
    <x v="1"/>
    <x v="1"/>
    <x v="90"/>
    <x v="11"/>
    <x v="0"/>
    <x v="0"/>
    <s v="No Aplica"/>
    <x v="126"/>
  </r>
  <r>
    <x v="2"/>
    <x v="0"/>
    <x v="0"/>
    <x v="3"/>
    <x v="90"/>
    <s v="CO27604@mi.com"/>
    <x v="1"/>
    <x v="1"/>
    <x v="90"/>
    <x v="11"/>
    <x v="0"/>
    <x v="0"/>
    <s v="No Aplica"/>
    <x v="126"/>
  </r>
  <r>
    <x v="2"/>
    <x v="3"/>
    <x v="3"/>
    <x v="99"/>
    <x v="90"/>
    <s v="CO27604@mi.com"/>
    <x v="0"/>
    <x v="0"/>
    <x v="90"/>
    <x v="11"/>
    <x v="0"/>
    <x v="1"/>
    <n v="45931"/>
    <x v="127"/>
  </r>
  <r>
    <x v="2"/>
    <x v="6"/>
    <x v="6"/>
    <x v="8"/>
    <x v="91"/>
    <s v="CO16876@mi.com"/>
    <x v="4"/>
    <x v="0"/>
    <x v="91"/>
    <x v="29"/>
    <x v="2"/>
    <x v="0"/>
    <s v="No Aplica"/>
    <x v="128"/>
  </r>
  <r>
    <x v="2"/>
    <x v="7"/>
    <x v="7"/>
    <x v="100"/>
    <x v="91"/>
    <s v="CO16876@mi.com"/>
    <x v="4"/>
    <x v="0"/>
    <x v="91"/>
    <x v="29"/>
    <x v="2"/>
    <x v="0"/>
    <s v="No Aplica"/>
    <x v="128"/>
  </r>
  <r>
    <x v="2"/>
    <x v="6"/>
    <x v="6"/>
    <x v="5"/>
    <x v="92"/>
    <s v="CO27309@mi.com"/>
    <x v="0"/>
    <x v="0"/>
    <x v="92"/>
    <x v="7"/>
    <x v="1"/>
    <x v="0"/>
    <s v="No Aplica"/>
    <x v="129"/>
  </r>
  <r>
    <x v="2"/>
    <x v="7"/>
    <x v="7"/>
    <x v="5"/>
    <x v="92"/>
    <s v="CO27309@mi.com"/>
    <x v="0"/>
    <x v="0"/>
    <x v="92"/>
    <x v="7"/>
    <x v="1"/>
    <x v="0"/>
    <s v="No Aplica"/>
    <x v="129"/>
  </r>
  <r>
    <x v="0"/>
    <x v="3"/>
    <x v="3"/>
    <x v="8"/>
    <x v="93"/>
    <s v="CO23442@mi.com"/>
    <x v="10"/>
    <x v="0"/>
    <x v="93"/>
    <x v="45"/>
    <x v="1"/>
    <x v="1"/>
    <n v="45931"/>
    <x v="130"/>
  </r>
  <r>
    <x v="1"/>
    <x v="1"/>
    <x v="1"/>
    <x v="19"/>
    <x v="94"/>
    <s v="CO8796@mi.com"/>
    <x v="1"/>
    <x v="1"/>
    <x v="94"/>
    <x v="46"/>
    <x v="2"/>
    <x v="0"/>
    <s v="No Aplica"/>
    <x v="131"/>
  </r>
  <r>
    <x v="1"/>
    <x v="2"/>
    <x v="2"/>
    <x v="19"/>
    <x v="94"/>
    <s v="CO8796@mi.com"/>
    <x v="1"/>
    <x v="1"/>
    <x v="94"/>
    <x v="46"/>
    <x v="2"/>
    <x v="0"/>
    <s v="No Aplica"/>
    <x v="131"/>
  </r>
  <r>
    <x v="1"/>
    <x v="3"/>
    <x v="3"/>
    <x v="19"/>
    <x v="94"/>
    <s v="CO8796@mi.com"/>
    <x v="1"/>
    <x v="1"/>
    <x v="94"/>
    <x v="46"/>
    <x v="2"/>
    <x v="1"/>
    <n v="45931"/>
    <x v="132"/>
  </r>
  <r>
    <x v="1"/>
    <x v="7"/>
    <x v="7"/>
    <x v="8"/>
    <x v="94"/>
    <s v="CO8796@mi.com"/>
    <x v="21"/>
    <x v="0"/>
    <x v="94"/>
    <x v="46"/>
    <x v="2"/>
    <x v="0"/>
    <s v="No Aplica"/>
    <x v="131"/>
  </r>
  <r>
    <x v="4"/>
    <x v="12"/>
    <x v="12"/>
    <x v="101"/>
    <x v="95"/>
    <s v="CO27679@mi.com"/>
    <x v="0"/>
    <x v="0"/>
    <x v="95"/>
    <x v="28"/>
    <x v="2"/>
    <x v="0"/>
    <s v="No Aplica"/>
    <x v="133"/>
  </r>
  <r>
    <x v="4"/>
    <x v="6"/>
    <x v="6"/>
    <x v="101"/>
    <x v="95"/>
    <s v="CO27679@mi.com"/>
    <x v="0"/>
    <x v="0"/>
    <x v="95"/>
    <x v="28"/>
    <x v="2"/>
    <x v="0"/>
    <s v="No Aplica"/>
    <x v="133"/>
  </r>
  <r>
    <x v="4"/>
    <x v="7"/>
    <x v="7"/>
    <x v="101"/>
    <x v="95"/>
    <s v="CO27679@mi.com"/>
    <x v="0"/>
    <x v="0"/>
    <x v="95"/>
    <x v="28"/>
    <x v="2"/>
    <x v="0"/>
    <s v="No Aplica"/>
    <x v="133"/>
  </r>
  <r>
    <x v="0"/>
    <x v="10"/>
    <x v="10"/>
    <x v="102"/>
    <x v="96"/>
    <s v="CO26827@mi.com"/>
    <x v="22"/>
    <x v="15"/>
    <x v="96"/>
    <x v="18"/>
    <x v="0"/>
    <x v="0"/>
    <s v="No Aplica"/>
    <x v="134"/>
  </r>
  <r>
    <x v="2"/>
    <x v="8"/>
    <x v="8"/>
    <x v="38"/>
    <x v="96"/>
    <s v="CO26827@mi.com"/>
    <x v="1"/>
    <x v="1"/>
    <x v="96"/>
    <x v="18"/>
    <x v="0"/>
    <x v="0"/>
    <s v="No Aplica"/>
    <x v="134"/>
  </r>
  <r>
    <x v="2"/>
    <x v="10"/>
    <x v="10"/>
    <x v="38"/>
    <x v="96"/>
    <s v="CO26827@mi.com"/>
    <x v="1"/>
    <x v="1"/>
    <x v="96"/>
    <x v="18"/>
    <x v="0"/>
    <x v="0"/>
    <s v="No Aplica"/>
    <x v="134"/>
  </r>
  <r>
    <x v="2"/>
    <x v="1"/>
    <x v="1"/>
    <x v="19"/>
    <x v="96"/>
    <s v="CO26827@mi.com"/>
    <x v="1"/>
    <x v="1"/>
    <x v="96"/>
    <x v="18"/>
    <x v="0"/>
    <x v="0"/>
    <s v="No Aplica"/>
    <x v="134"/>
  </r>
  <r>
    <x v="2"/>
    <x v="2"/>
    <x v="2"/>
    <x v="19"/>
    <x v="96"/>
    <s v="CO26827@mi.com"/>
    <x v="1"/>
    <x v="1"/>
    <x v="96"/>
    <x v="18"/>
    <x v="0"/>
    <x v="0"/>
    <s v="No Aplica"/>
    <x v="134"/>
  </r>
  <r>
    <x v="2"/>
    <x v="3"/>
    <x v="3"/>
    <x v="8"/>
    <x v="96"/>
    <s v="CO26827@mi.com"/>
    <x v="0"/>
    <x v="0"/>
    <x v="96"/>
    <x v="18"/>
    <x v="0"/>
    <x v="1"/>
    <n v="45931"/>
    <x v="135"/>
  </r>
  <r>
    <x v="2"/>
    <x v="3"/>
    <x v="3"/>
    <x v="8"/>
    <x v="97"/>
    <s v="CO10128@mi.com"/>
    <x v="0"/>
    <x v="0"/>
    <x v="97"/>
    <x v="14"/>
    <x v="0"/>
    <x v="1"/>
    <n v="45931"/>
    <x v="136"/>
  </r>
  <r>
    <x v="0"/>
    <x v="8"/>
    <x v="8"/>
    <x v="19"/>
    <x v="98"/>
    <s v="CO21457@mi.com"/>
    <x v="1"/>
    <x v="1"/>
    <x v="98"/>
    <x v="14"/>
    <x v="0"/>
    <x v="0"/>
    <s v="No Aplica"/>
    <x v="137"/>
  </r>
  <r>
    <x v="0"/>
    <x v="9"/>
    <x v="9"/>
    <x v="19"/>
    <x v="98"/>
    <s v="CO21457@mi.com"/>
    <x v="1"/>
    <x v="1"/>
    <x v="98"/>
    <x v="14"/>
    <x v="0"/>
    <x v="0"/>
    <s v="No Aplica"/>
    <x v="137"/>
  </r>
  <r>
    <x v="0"/>
    <x v="10"/>
    <x v="10"/>
    <x v="19"/>
    <x v="98"/>
    <s v="CO21457@mi.com"/>
    <x v="1"/>
    <x v="1"/>
    <x v="98"/>
    <x v="14"/>
    <x v="0"/>
    <x v="0"/>
    <s v="No Aplica"/>
    <x v="137"/>
  </r>
  <r>
    <x v="0"/>
    <x v="4"/>
    <x v="4"/>
    <x v="19"/>
    <x v="98"/>
    <s v="CO21457@mi.com"/>
    <x v="1"/>
    <x v="1"/>
    <x v="98"/>
    <x v="14"/>
    <x v="0"/>
    <x v="0"/>
    <s v="No Aplica"/>
    <x v="137"/>
  </r>
  <r>
    <x v="0"/>
    <x v="0"/>
    <x v="0"/>
    <x v="35"/>
    <x v="98"/>
    <s v="CO21457@mi.com"/>
    <x v="2"/>
    <x v="2"/>
    <x v="98"/>
    <x v="14"/>
    <x v="0"/>
    <x v="0"/>
    <s v="No Aplica"/>
    <x v="137"/>
  </r>
  <r>
    <x v="2"/>
    <x v="6"/>
    <x v="6"/>
    <x v="103"/>
    <x v="99"/>
    <s v="CO16671@mi.com"/>
    <x v="0"/>
    <x v="0"/>
    <x v="99"/>
    <x v="47"/>
    <x v="1"/>
    <x v="0"/>
    <s v="No Aplica"/>
    <x v="138"/>
  </r>
  <r>
    <x v="2"/>
    <x v="7"/>
    <x v="7"/>
    <x v="103"/>
    <x v="99"/>
    <s v="CO16671@mi.com"/>
    <x v="0"/>
    <x v="0"/>
    <x v="99"/>
    <x v="47"/>
    <x v="1"/>
    <x v="0"/>
    <s v="No Aplica"/>
    <x v="138"/>
  </r>
  <r>
    <x v="4"/>
    <x v="6"/>
    <x v="6"/>
    <x v="0"/>
    <x v="100"/>
    <s v="CO12035@mi.com"/>
    <x v="0"/>
    <x v="0"/>
    <x v="100"/>
    <x v="28"/>
    <x v="2"/>
    <x v="0"/>
    <s v="No Aplica"/>
    <x v="139"/>
  </r>
  <r>
    <x v="4"/>
    <x v="7"/>
    <x v="7"/>
    <x v="0"/>
    <x v="100"/>
    <s v="CO12035@mi.com"/>
    <x v="0"/>
    <x v="0"/>
    <x v="100"/>
    <x v="28"/>
    <x v="2"/>
    <x v="0"/>
    <s v="No Aplica"/>
    <x v="139"/>
  </r>
  <r>
    <x v="2"/>
    <x v="1"/>
    <x v="1"/>
    <x v="8"/>
    <x v="101"/>
    <s v="CO18934@mi.com"/>
    <x v="23"/>
    <x v="0"/>
    <x v="101"/>
    <x v="38"/>
    <x v="0"/>
    <x v="0"/>
    <s v="No Aplica"/>
    <x v="140"/>
  </r>
  <r>
    <x v="2"/>
    <x v="2"/>
    <x v="2"/>
    <x v="19"/>
    <x v="101"/>
    <s v="CO18934@mi.com"/>
    <x v="2"/>
    <x v="2"/>
    <x v="101"/>
    <x v="38"/>
    <x v="0"/>
    <x v="0"/>
    <s v="No Aplica"/>
    <x v="140"/>
  </r>
  <r>
    <x v="2"/>
    <x v="3"/>
    <x v="3"/>
    <x v="19"/>
    <x v="101"/>
    <s v="CO18934@mi.com"/>
    <x v="2"/>
    <x v="2"/>
    <x v="101"/>
    <x v="38"/>
    <x v="0"/>
    <x v="1"/>
    <n v="45931"/>
    <x v="141"/>
  </r>
  <r>
    <x v="2"/>
    <x v="2"/>
    <x v="2"/>
    <x v="3"/>
    <x v="102"/>
    <s v="CO28342@mi.com"/>
    <x v="1"/>
    <x v="1"/>
    <x v="102"/>
    <x v="23"/>
    <x v="2"/>
    <x v="0"/>
    <s v="No Aplica"/>
    <x v="142"/>
  </r>
  <r>
    <x v="2"/>
    <x v="3"/>
    <x v="3"/>
    <x v="3"/>
    <x v="102"/>
    <s v="CO28342@mi.com"/>
    <x v="1"/>
    <x v="1"/>
    <x v="102"/>
    <x v="23"/>
    <x v="2"/>
    <x v="1"/>
    <n v="45931"/>
    <x v="143"/>
  </r>
  <r>
    <x v="0"/>
    <x v="6"/>
    <x v="6"/>
    <x v="104"/>
    <x v="102"/>
    <s v="CO28342@mi.com"/>
    <x v="0"/>
    <x v="0"/>
    <x v="102"/>
    <x v="23"/>
    <x v="2"/>
    <x v="0"/>
    <s v="No Aplica"/>
    <x v="142"/>
  </r>
  <r>
    <x v="0"/>
    <x v="7"/>
    <x v="7"/>
    <x v="105"/>
    <x v="102"/>
    <s v="CO28342@mi.com"/>
    <x v="22"/>
    <x v="15"/>
    <x v="102"/>
    <x v="23"/>
    <x v="2"/>
    <x v="0"/>
    <s v="No Aplica"/>
    <x v="142"/>
  </r>
  <r>
    <x v="0"/>
    <x v="7"/>
    <x v="7"/>
    <x v="105"/>
    <x v="102"/>
    <s v="CO28342@mi.com"/>
    <x v="22"/>
    <x v="15"/>
    <x v="102"/>
    <x v="23"/>
    <x v="2"/>
    <x v="0"/>
    <s v="No Aplica"/>
    <x v="142"/>
  </r>
  <r>
    <x v="0"/>
    <x v="6"/>
    <x v="6"/>
    <x v="106"/>
    <x v="103"/>
    <s v="CO28076@mi.com"/>
    <x v="0"/>
    <x v="0"/>
    <x v="103"/>
    <x v="6"/>
    <x v="2"/>
    <x v="0"/>
    <s v="No Aplica"/>
    <x v="144"/>
  </r>
  <r>
    <x v="0"/>
    <x v="7"/>
    <x v="7"/>
    <x v="107"/>
    <x v="103"/>
    <s v="CO28076@mi.com"/>
    <x v="0"/>
    <x v="0"/>
    <x v="103"/>
    <x v="6"/>
    <x v="2"/>
    <x v="0"/>
    <s v="No Aplica"/>
    <x v="144"/>
  </r>
  <r>
    <x v="2"/>
    <x v="0"/>
    <x v="0"/>
    <x v="0"/>
    <x v="104"/>
    <s v="CO23242@mi.com"/>
    <x v="0"/>
    <x v="0"/>
    <x v="104"/>
    <x v="18"/>
    <x v="0"/>
    <x v="0"/>
    <s v="No Aplica"/>
    <x v="145"/>
  </r>
  <r>
    <x v="1"/>
    <x v="3"/>
    <x v="3"/>
    <x v="108"/>
    <x v="105"/>
    <s v="CO15731@mi.com"/>
    <x v="3"/>
    <x v="3"/>
    <x v="105"/>
    <x v="29"/>
    <x v="2"/>
    <x v="1"/>
    <n v="45931"/>
    <x v="146"/>
  </r>
  <r>
    <x v="2"/>
    <x v="6"/>
    <x v="6"/>
    <x v="8"/>
    <x v="105"/>
    <s v="CO15731@mi.com"/>
    <x v="4"/>
    <x v="0"/>
    <x v="105"/>
    <x v="29"/>
    <x v="2"/>
    <x v="0"/>
    <s v="No Aplica"/>
    <x v="147"/>
  </r>
  <r>
    <x v="2"/>
    <x v="7"/>
    <x v="7"/>
    <x v="8"/>
    <x v="105"/>
    <s v="CO15731@mi.com"/>
    <x v="4"/>
    <x v="0"/>
    <x v="105"/>
    <x v="29"/>
    <x v="2"/>
    <x v="0"/>
    <s v="No Aplica"/>
    <x v="147"/>
  </r>
  <r>
    <x v="2"/>
    <x v="6"/>
    <x v="6"/>
    <x v="8"/>
    <x v="106"/>
    <s v="CO10698@mi.com"/>
    <x v="0"/>
    <x v="0"/>
    <x v="106"/>
    <x v="47"/>
    <x v="1"/>
    <x v="0"/>
    <s v="No Aplica"/>
    <x v="148"/>
  </r>
  <r>
    <x v="2"/>
    <x v="7"/>
    <x v="7"/>
    <x v="8"/>
    <x v="106"/>
    <s v="CO10698@mi.com"/>
    <x v="0"/>
    <x v="0"/>
    <x v="106"/>
    <x v="47"/>
    <x v="1"/>
    <x v="0"/>
    <s v="No Aplica"/>
    <x v="148"/>
  </r>
  <r>
    <x v="2"/>
    <x v="8"/>
    <x v="8"/>
    <x v="19"/>
    <x v="107"/>
    <s v="CO1410@mi.com"/>
    <x v="1"/>
    <x v="1"/>
    <x v="107"/>
    <x v="11"/>
    <x v="0"/>
    <x v="0"/>
    <s v="No Aplica"/>
    <x v="149"/>
  </r>
  <r>
    <x v="2"/>
    <x v="9"/>
    <x v="9"/>
    <x v="19"/>
    <x v="107"/>
    <s v="CO1410@mi.com"/>
    <x v="1"/>
    <x v="1"/>
    <x v="107"/>
    <x v="11"/>
    <x v="0"/>
    <x v="0"/>
    <s v="No Aplica"/>
    <x v="149"/>
  </r>
  <r>
    <x v="2"/>
    <x v="10"/>
    <x v="10"/>
    <x v="19"/>
    <x v="107"/>
    <s v="CO1410@mi.com"/>
    <x v="1"/>
    <x v="1"/>
    <x v="107"/>
    <x v="11"/>
    <x v="0"/>
    <x v="0"/>
    <s v="No Aplica"/>
    <x v="149"/>
  </r>
  <r>
    <x v="2"/>
    <x v="0"/>
    <x v="0"/>
    <x v="19"/>
    <x v="107"/>
    <s v="CO1410@mi.com"/>
    <x v="1"/>
    <x v="1"/>
    <x v="107"/>
    <x v="11"/>
    <x v="0"/>
    <x v="0"/>
    <s v="No Aplica"/>
    <x v="149"/>
  </r>
  <r>
    <x v="2"/>
    <x v="4"/>
    <x v="4"/>
    <x v="0"/>
    <x v="107"/>
    <s v="CO1410@mi.com"/>
    <x v="0"/>
    <x v="0"/>
    <x v="107"/>
    <x v="11"/>
    <x v="0"/>
    <x v="0"/>
    <s v="No Aplica"/>
    <x v="149"/>
  </r>
  <r>
    <x v="2"/>
    <x v="1"/>
    <x v="1"/>
    <x v="19"/>
    <x v="107"/>
    <s v="CO1410@mi.com"/>
    <x v="1"/>
    <x v="1"/>
    <x v="107"/>
    <x v="11"/>
    <x v="0"/>
    <x v="0"/>
    <s v="No Aplica"/>
    <x v="149"/>
  </r>
  <r>
    <x v="2"/>
    <x v="2"/>
    <x v="2"/>
    <x v="19"/>
    <x v="107"/>
    <s v="CO1410@mi.com"/>
    <x v="1"/>
    <x v="1"/>
    <x v="107"/>
    <x v="11"/>
    <x v="0"/>
    <x v="0"/>
    <s v="No Aplica"/>
    <x v="149"/>
  </r>
  <r>
    <x v="2"/>
    <x v="3"/>
    <x v="3"/>
    <x v="19"/>
    <x v="107"/>
    <s v="CO1410@mi.com"/>
    <x v="1"/>
    <x v="1"/>
    <x v="107"/>
    <x v="11"/>
    <x v="0"/>
    <x v="1"/>
    <n v="45931"/>
    <x v="150"/>
  </r>
  <r>
    <x v="2"/>
    <x v="8"/>
    <x v="8"/>
    <x v="109"/>
    <x v="108"/>
    <s v="CO28275@mi.com"/>
    <x v="0"/>
    <x v="0"/>
    <x v="108"/>
    <x v="48"/>
    <x v="0"/>
    <x v="0"/>
    <s v="No Aplica"/>
    <x v="151"/>
  </r>
  <r>
    <x v="2"/>
    <x v="9"/>
    <x v="9"/>
    <x v="109"/>
    <x v="108"/>
    <s v="CO28275@mi.com"/>
    <x v="0"/>
    <x v="0"/>
    <x v="108"/>
    <x v="48"/>
    <x v="0"/>
    <x v="0"/>
    <s v="No Aplica"/>
    <x v="151"/>
  </r>
  <r>
    <x v="2"/>
    <x v="0"/>
    <x v="0"/>
    <x v="109"/>
    <x v="108"/>
    <s v="CO28275@mi.com"/>
    <x v="0"/>
    <x v="0"/>
    <x v="108"/>
    <x v="48"/>
    <x v="0"/>
    <x v="0"/>
    <s v="No Aplica"/>
    <x v="151"/>
  </r>
  <r>
    <x v="2"/>
    <x v="10"/>
    <x v="10"/>
    <x v="109"/>
    <x v="108"/>
    <s v="CO28275@mi.com"/>
    <x v="0"/>
    <x v="0"/>
    <x v="108"/>
    <x v="48"/>
    <x v="0"/>
    <x v="0"/>
    <s v="No Aplica"/>
    <x v="151"/>
  </r>
  <r>
    <x v="2"/>
    <x v="4"/>
    <x v="4"/>
    <x v="110"/>
    <x v="108"/>
    <s v="CO28275@mi.com"/>
    <x v="23"/>
    <x v="0"/>
    <x v="108"/>
    <x v="48"/>
    <x v="0"/>
    <x v="0"/>
    <s v="No Aplica"/>
    <x v="151"/>
  </r>
  <r>
    <x v="2"/>
    <x v="1"/>
    <x v="1"/>
    <x v="109"/>
    <x v="108"/>
    <s v="CO28275@mi.com"/>
    <x v="0"/>
    <x v="0"/>
    <x v="108"/>
    <x v="48"/>
    <x v="0"/>
    <x v="0"/>
    <s v="No Aplica"/>
    <x v="151"/>
  </r>
  <r>
    <x v="2"/>
    <x v="2"/>
    <x v="2"/>
    <x v="109"/>
    <x v="108"/>
    <s v="CO28275@mi.com"/>
    <x v="0"/>
    <x v="0"/>
    <x v="108"/>
    <x v="48"/>
    <x v="0"/>
    <x v="0"/>
    <s v="No Aplica"/>
    <x v="151"/>
  </r>
  <r>
    <x v="2"/>
    <x v="3"/>
    <x v="3"/>
    <x v="109"/>
    <x v="108"/>
    <s v="CO28275@mi.com"/>
    <x v="0"/>
    <x v="0"/>
    <x v="108"/>
    <x v="48"/>
    <x v="0"/>
    <x v="1"/>
    <n v="45931"/>
    <x v="152"/>
  </r>
  <r>
    <x v="7"/>
    <x v="6"/>
    <x v="6"/>
    <x v="111"/>
    <x v="109"/>
    <s v="CO10519@mi.com"/>
    <x v="0"/>
    <x v="0"/>
    <x v="109"/>
    <x v="40"/>
    <x v="2"/>
    <x v="0"/>
    <s v="No Aplica"/>
    <x v="153"/>
  </r>
  <r>
    <x v="7"/>
    <x v="5"/>
    <x v="5"/>
    <x v="112"/>
    <x v="109"/>
    <s v="CO10519@mi.com"/>
    <x v="8"/>
    <x v="7"/>
    <x v="109"/>
    <x v="40"/>
    <x v="2"/>
    <x v="0"/>
    <s v="No Aplica"/>
    <x v="153"/>
  </r>
  <r>
    <x v="7"/>
    <x v="9"/>
    <x v="9"/>
    <x v="113"/>
    <x v="109"/>
    <s v="CO10519@mi.com"/>
    <x v="1"/>
    <x v="1"/>
    <x v="109"/>
    <x v="40"/>
    <x v="2"/>
    <x v="0"/>
    <s v="No Aplica"/>
    <x v="153"/>
  </r>
  <r>
    <x v="7"/>
    <x v="10"/>
    <x v="10"/>
    <x v="113"/>
    <x v="109"/>
    <s v="CO10519@mi.com"/>
    <x v="1"/>
    <x v="1"/>
    <x v="109"/>
    <x v="40"/>
    <x v="2"/>
    <x v="0"/>
    <s v="No Aplica"/>
    <x v="153"/>
  </r>
  <r>
    <x v="1"/>
    <x v="7"/>
    <x v="7"/>
    <x v="114"/>
    <x v="109"/>
    <s v="CO10519@mi.com"/>
    <x v="0"/>
    <x v="0"/>
    <x v="109"/>
    <x v="40"/>
    <x v="2"/>
    <x v="0"/>
    <s v="No Aplica"/>
    <x v="153"/>
  </r>
  <r>
    <x v="1"/>
    <x v="2"/>
    <x v="2"/>
    <x v="113"/>
    <x v="109"/>
    <s v="CO10519@mi.com"/>
    <x v="1"/>
    <x v="1"/>
    <x v="109"/>
    <x v="40"/>
    <x v="2"/>
    <x v="0"/>
    <s v="No Aplica"/>
    <x v="153"/>
  </r>
  <r>
    <x v="1"/>
    <x v="3"/>
    <x v="3"/>
    <x v="113"/>
    <x v="109"/>
    <s v="CO10519@mi.com"/>
    <x v="1"/>
    <x v="1"/>
    <x v="109"/>
    <x v="40"/>
    <x v="2"/>
    <x v="1"/>
    <n v="45931"/>
    <x v="154"/>
  </r>
  <r>
    <x v="0"/>
    <x v="8"/>
    <x v="8"/>
    <x v="37"/>
    <x v="110"/>
    <s v="CO11248@mi.com"/>
    <x v="1"/>
    <x v="1"/>
    <x v="110"/>
    <x v="16"/>
    <x v="0"/>
    <x v="0"/>
    <s v="No Aplica"/>
    <x v="155"/>
  </r>
  <r>
    <x v="0"/>
    <x v="9"/>
    <x v="9"/>
    <x v="37"/>
    <x v="110"/>
    <s v="CO11248@mi.com"/>
    <x v="1"/>
    <x v="1"/>
    <x v="110"/>
    <x v="16"/>
    <x v="0"/>
    <x v="0"/>
    <s v="No Aplica"/>
    <x v="155"/>
  </r>
  <r>
    <x v="0"/>
    <x v="10"/>
    <x v="10"/>
    <x v="115"/>
    <x v="110"/>
    <s v="CO11248@mi.com"/>
    <x v="1"/>
    <x v="1"/>
    <x v="110"/>
    <x v="16"/>
    <x v="0"/>
    <x v="0"/>
    <s v="No Aplica"/>
    <x v="155"/>
  </r>
  <r>
    <x v="0"/>
    <x v="4"/>
    <x v="4"/>
    <x v="8"/>
    <x v="110"/>
    <s v="CO11248@mi.com"/>
    <x v="0"/>
    <x v="0"/>
    <x v="110"/>
    <x v="16"/>
    <x v="0"/>
    <x v="0"/>
    <s v="No Aplica"/>
    <x v="155"/>
  </r>
  <r>
    <x v="0"/>
    <x v="0"/>
    <x v="0"/>
    <x v="37"/>
    <x v="110"/>
    <s v="CO11248@mi.com"/>
    <x v="1"/>
    <x v="1"/>
    <x v="110"/>
    <x v="16"/>
    <x v="0"/>
    <x v="0"/>
    <s v="No Aplica"/>
    <x v="155"/>
  </r>
  <r>
    <x v="0"/>
    <x v="1"/>
    <x v="1"/>
    <x v="37"/>
    <x v="110"/>
    <s v="CO11248@mi.com"/>
    <x v="1"/>
    <x v="1"/>
    <x v="110"/>
    <x v="16"/>
    <x v="0"/>
    <x v="0"/>
    <s v="No Aplica"/>
    <x v="155"/>
  </r>
  <r>
    <x v="0"/>
    <x v="2"/>
    <x v="2"/>
    <x v="37"/>
    <x v="110"/>
    <s v="CO11248@mi.com"/>
    <x v="1"/>
    <x v="1"/>
    <x v="110"/>
    <x v="16"/>
    <x v="0"/>
    <x v="0"/>
    <s v="No Aplica"/>
    <x v="155"/>
  </r>
  <r>
    <x v="0"/>
    <x v="3"/>
    <x v="3"/>
    <x v="8"/>
    <x v="110"/>
    <s v="CO11248@mi.com"/>
    <x v="0"/>
    <x v="0"/>
    <x v="110"/>
    <x v="16"/>
    <x v="0"/>
    <x v="1"/>
    <n v="45931"/>
    <x v="156"/>
  </r>
  <r>
    <x v="1"/>
    <x v="5"/>
    <x v="5"/>
    <x v="23"/>
    <x v="111"/>
    <s v="CO27557@mi.com"/>
    <x v="1"/>
    <x v="1"/>
    <x v="111"/>
    <x v="47"/>
    <x v="1"/>
    <x v="0"/>
    <s v="No Aplica"/>
    <x v="157"/>
  </r>
  <r>
    <x v="1"/>
    <x v="8"/>
    <x v="8"/>
    <x v="23"/>
    <x v="111"/>
    <s v="CO27557@mi.com"/>
    <x v="1"/>
    <x v="1"/>
    <x v="111"/>
    <x v="47"/>
    <x v="1"/>
    <x v="0"/>
    <s v="No Aplica"/>
    <x v="157"/>
  </r>
  <r>
    <x v="1"/>
    <x v="9"/>
    <x v="9"/>
    <x v="23"/>
    <x v="111"/>
    <s v="CO27557@mi.com"/>
    <x v="1"/>
    <x v="1"/>
    <x v="111"/>
    <x v="47"/>
    <x v="1"/>
    <x v="0"/>
    <s v="No Aplica"/>
    <x v="157"/>
  </r>
  <r>
    <x v="1"/>
    <x v="4"/>
    <x v="4"/>
    <x v="23"/>
    <x v="111"/>
    <s v="CO27557@mi.com"/>
    <x v="1"/>
    <x v="1"/>
    <x v="111"/>
    <x v="47"/>
    <x v="1"/>
    <x v="0"/>
    <s v="No Aplica"/>
    <x v="157"/>
  </r>
  <r>
    <x v="2"/>
    <x v="6"/>
    <x v="6"/>
    <x v="8"/>
    <x v="111"/>
    <s v="CO27557@mi.com"/>
    <x v="0"/>
    <x v="0"/>
    <x v="111"/>
    <x v="47"/>
    <x v="1"/>
    <x v="0"/>
    <s v="No Aplica"/>
    <x v="157"/>
  </r>
  <r>
    <x v="2"/>
    <x v="10"/>
    <x v="10"/>
    <x v="8"/>
    <x v="111"/>
    <s v="CO27557@mi.com"/>
    <x v="0"/>
    <x v="0"/>
    <x v="111"/>
    <x v="47"/>
    <x v="1"/>
    <x v="0"/>
    <s v="No Aplica"/>
    <x v="157"/>
  </r>
  <r>
    <x v="1"/>
    <x v="1"/>
    <x v="1"/>
    <x v="23"/>
    <x v="111"/>
    <s v="CO27557@mi.com"/>
    <x v="1"/>
    <x v="1"/>
    <x v="111"/>
    <x v="47"/>
    <x v="1"/>
    <x v="0"/>
    <s v="No Aplica"/>
    <x v="157"/>
  </r>
  <r>
    <x v="1"/>
    <x v="2"/>
    <x v="2"/>
    <x v="23"/>
    <x v="111"/>
    <s v="CO27557@mi.com"/>
    <x v="1"/>
    <x v="1"/>
    <x v="111"/>
    <x v="47"/>
    <x v="1"/>
    <x v="0"/>
    <s v="No Aplica"/>
    <x v="157"/>
  </r>
  <r>
    <x v="1"/>
    <x v="3"/>
    <x v="3"/>
    <x v="23"/>
    <x v="111"/>
    <s v="CO27557@mi.com"/>
    <x v="1"/>
    <x v="1"/>
    <x v="111"/>
    <x v="47"/>
    <x v="1"/>
    <x v="1"/>
    <n v="45931"/>
    <x v="158"/>
  </r>
  <r>
    <x v="2"/>
    <x v="7"/>
    <x v="7"/>
    <x v="8"/>
    <x v="111"/>
    <s v="CO27557@mi.com"/>
    <x v="0"/>
    <x v="0"/>
    <x v="111"/>
    <x v="47"/>
    <x v="1"/>
    <x v="0"/>
    <s v="No Aplica"/>
    <x v="157"/>
  </r>
  <r>
    <x v="2"/>
    <x v="5"/>
    <x v="5"/>
    <x v="40"/>
    <x v="112"/>
    <s v="CO12675@mi.com"/>
    <x v="5"/>
    <x v="4"/>
    <x v="112"/>
    <x v="41"/>
    <x v="2"/>
    <x v="0"/>
    <s v="No Aplica"/>
    <x v="159"/>
  </r>
  <r>
    <x v="2"/>
    <x v="6"/>
    <x v="6"/>
    <x v="91"/>
    <x v="112"/>
    <s v="CO12675@mi.com"/>
    <x v="4"/>
    <x v="0"/>
    <x v="112"/>
    <x v="41"/>
    <x v="2"/>
    <x v="0"/>
    <s v="No Aplica"/>
    <x v="159"/>
  </r>
  <r>
    <x v="2"/>
    <x v="11"/>
    <x v="11"/>
    <x v="40"/>
    <x v="112"/>
    <s v="CO12675@mi.com"/>
    <x v="5"/>
    <x v="4"/>
    <x v="112"/>
    <x v="41"/>
    <x v="2"/>
    <x v="0"/>
    <s v="No Aplica"/>
    <x v="159"/>
  </r>
  <r>
    <x v="2"/>
    <x v="7"/>
    <x v="7"/>
    <x v="91"/>
    <x v="112"/>
    <s v="CO12675@mi.com"/>
    <x v="4"/>
    <x v="0"/>
    <x v="112"/>
    <x v="41"/>
    <x v="2"/>
    <x v="0"/>
    <s v="No Aplica"/>
    <x v="159"/>
  </r>
  <r>
    <x v="0"/>
    <x v="6"/>
    <x v="6"/>
    <x v="5"/>
    <x v="113"/>
    <s v="CO27731@mi.com"/>
    <x v="0"/>
    <x v="0"/>
    <x v="113"/>
    <x v="29"/>
    <x v="2"/>
    <x v="0"/>
    <s v="No Aplica"/>
    <x v="160"/>
  </r>
  <r>
    <x v="0"/>
    <x v="7"/>
    <x v="7"/>
    <x v="5"/>
    <x v="113"/>
    <s v="CO27731@mi.com"/>
    <x v="0"/>
    <x v="0"/>
    <x v="113"/>
    <x v="29"/>
    <x v="2"/>
    <x v="0"/>
    <s v="No Aplica"/>
    <x v="160"/>
  </r>
  <r>
    <x v="2"/>
    <x v="1"/>
    <x v="1"/>
    <x v="16"/>
    <x v="114"/>
    <s v="CO28355@mi.com"/>
    <x v="1"/>
    <x v="1"/>
    <x v="114"/>
    <x v="44"/>
    <x v="0"/>
    <x v="0"/>
    <s v="No Aplica"/>
    <x v="161"/>
  </r>
  <r>
    <x v="2"/>
    <x v="2"/>
    <x v="2"/>
    <x v="89"/>
    <x v="114"/>
    <s v="CO28355@mi.com"/>
    <x v="1"/>
    <x v="1"/>
    <x v="114"/>
    <x v="44"/>
    <x v="0"/>
    <x v="0"/>
    <s v="No Aplica"/>
    <x v="161"/>
  </r>
  <r>
    <x v="2"/>
    <x v="3"/>
    <x v="3"/>
    <x v="16"/>
    <x v="114"/>
    <s v="CO28355@mi.com"/>
    <x v="1"/>
    <x v="1"/>
    <x v="114"/>
    <x v="44"/>
    <x v="0"/>
    <x v="1"/>
    <n v="45931"/>
    <x v="162"/>
  </r>
  <r>
    <x v="0"/>
    <x v="6"/>
    <x v="6"/>
    <x v="116"/>
    <x v="115"/>
    <s v="CO27231@mi.com"/>
    <x v="0"/>
    <x v="0"/>
    <x v="115"/>
    <x v="40"/>
    <x v="2"/>
    <x v="0"/>
    <s v="No Aplica"/>
    <x v="163"/>
  </r>
  <r>
    <x v="1"/>
    <x v="5"/>
    <x v="5"/>
    <x v="117"/>
    <x v="115"/>
    <s v="CO27231@mi.com"/>
    <x v="8"/>
    <x v="7"/>
    <x v="115"/>
    <x v="40"/>
    <x v="2"/>
    <x v="0"/>
    <s v="No Aplica"/>
    <x v="163"/>
  </r>
  <r>
    <x v="1"/>
    <x v="9"/>
    <x v="9"/>
    <x v="118"/>
    <x v="115"/>
    <s v="CO27231@mi.com"/>
    <x v="1"/>
    <x v="1"/>
    <x v="115"/>
    <x v="40"/>
    <x v="2"/>
    <x v="0"/>
    <s v="No Aplica"/>
    <x v="163"/>
  </r>
  <r>
    <x v="1"/>
    <x v="10"/>
    <x v="10"/>
    <x v="118"/>
    <x v="115"/>
    <s v="CO27231@mi.com"/>
    <x v="1"/>
    <x v="1"/>
    <x v="115"/>
    <x v="40"/>
    <x v="2"/>
    <x v="0"/>
    <s v="No Aplica"/>
    <x v="163"/>
  </r>
  <r>
    <x v="0"/>
    <x v="7"/>
    <x v="7"/>
    <x v="116"/>
    <x v="115"/>
    <s v="CO27231@mi.com"/>
    <x v="0"/>
    <x v="0"/>
    <x v="115"/>
    <x v="40"/>
    <x v="2"/>
    <x v="0"/>
    <s v="No Aplica"/>
    <x v="163"/>
  </r>
  <r>
    <x v="1"/>
    <x v="11"/>
    <x v="11"/>
    <x v="119"/>
    <x v="115"/>
    <s v="CO27231@mi.com"/>
    <x v="8"/>
    <x v="7"/>
    <x v="115"/>
    <x v="40"/>
    <x v="2"/>
    <x v="0"/>
    <s v="No Aplica"/>
    <x v="163"/>
  </r>
  <r>
    <x v="1"/>
    <x v="2"/>
    <x v="2"/>
    <x v="118"/>
    <x v="115"/>
    <s v="CO27231@mi.com"/>
    <x v="1"/>
    <x v="1"/>
    <x v="115"/>
    <x v="40"/>
    <x v="2"/>
    <x v="0"/>
    <s v="No Aplica"/>
    <x v="163"/>
  </r>
  <r>
    <x v="1"/>
    <x v="3"/>
    <x v="3"/>
    <x v="120"/>
    <x v="115"/>
    <s v="CO27231@mi.com"/>
    <x v="1"/>
    <x v="1"/>
    <x v="115"/>
    <x v="40"/>
    <x v="2"/>
    <x v="1"/>
    <n v="45931"/>
    <x v="164"/>
  </r>
  <r>
    <x v="1"/>
    <x v="3"/>
    <x v="3"/>
    <x v="121"/>
    <x v="116"/>
    <s v="CO28410@mi.com"/>
    <x v="20"/>
    <x v="0"/>
    <x v="116"/>
    <x v="49"/>
    <x v="2"/>
    <x v="1"/>
    <n v="45931"/>
    <x v="165"/>
  </r>
  <r>
    <x v="0"/>
    <x v="6"/>
    <x v="6"/>
    <x v="5"/>
    <x v="116"/>
    <s v="CO28410@mi.com"/>
    <x v="0"/>
    <x v="0"/>
    <x v="116"/>
    <x v="49"/>
    <x v="2"/>
    <x v="0"/>
    <s v="No Aplica"/>
    <x v="166"/>
  </r>
  <r>
    <x v="0"/>
    <x v="12"/>
    <x v="12"/>
    <x v="122"/>
    <x v="116"/>
    <s v="CO28410@mi.com"/>
    <x v="0"/>
    <x v="0"/>
    <x v="116"/>
    <x v="49"/>
    <x v="2"/>
    <x v="0"/>
    <s v="No Aplica"/>
    <x v="166"/>
  </r>
  <r>
    <x v="0"/>
    <x v="7"/>
    <x v="7"/>
    <x v="35"/>
    <x v="116"/>
    <s v="CO28410@mi.com"/>
    <x v="0"/>
    <x v="0"/>
    <x v="116"/>
    <x v="49"/>
    <x v="2"/>
    <x v="0"/>
    <s v="No Aplica"/>
    <x v="166"/>
  </r>
  <r>
    <x v="1"/>
    <x v="1"/>
    <x v="1"/>
    <x v="3"/>
    <x v="117"/>
    <s v="CO28077@mi.com"/>
    <x v="1"/>
    <x v="1"/>
    <x v="117"/>
    <x v="50"/>
    <x v="2"/>
    <x v="0"/>
    <s v="No Aplica"/>
    <x v="167"/>
  </r>
  <r>
    <x v="1"/>
    <x v="3"/>
    <x v="3"/>
    <x v="3"/>
    <x v="117"/>
    <s v="CO28077@mi.com"/>
    <x v="1"/>
    <x v="1"/>
    <x v="117"/>
    <x v="50"/>
    <x v="2"/>
    <x v="1"/>
    <n v="45931"/>
    <x v="168"/>
  </r>
  <r>
    <x v="2"/>
    <x v="2"/>
    <x v="2"/>
    <x v="0"/>
    <x v="117"/>
    <s v="CO28077@mi.com"/>
    <x v="0"/>
    <x v="0"/>
    <x v="117"/>
    <x v="50"/>
    <x v="2"/>
    <x v="0"/>
    <s v="No Aplica"/>
    <x v="167"/>
  </r>
  <r>
    <x v="2"/>
    <x v="6"/>
    <x v="6"/>
    <x v="5"/>
    <x v="118"/>
    <s v="CO25409@mi.com"/>
    <x v="0"/>
    <x v="0"/>
    <x v="118"/>
    <x v="3"/>
    <x v="1"/>
    <x v="0"/>
    <s v="No Aplica"/>
    <x v="169"/>
  </r>
  <r>
    <x v="2"/>
    <x v="5"/>
    <x v="5"/>
    <x v="3"/>
    <x v="118"/>
    <s v="CO25409@mi.com"/>
    <x v="1"/>
    <x v="1"/>
    <x v="118"/>
    <x v="3"/>
    <x v="1"/>
    <x v="0"/>
    <s v="No Aplica"/>
    <x v="169"/>
  </r>
  <r>
    <x v="2"/>
    <x v="8"/>
    <x v="8"/>
    <x v="3"/>
    <x v="118"/>
    <s v="CO25409@mi.com"/>
    <x v="1"/>
    <x v="1"/>
    <x v="118"/>
    <x v="3"/>
    <x v="1"/>
    <x v="0"/>
    <s v="No Aplica"/>
    <x v="169"/>
  </r>
  <r>
    <x v="2"/>
    <x v="9"/>
    <x v="9"/>
    <x v="3"/>
    <x v="118"/>
    <s v="CO25409@mi.com"/>
    <x v="1"/>
    <x v="1"/>
    <x v="118"/>
    <x v="3"/>
    <x v="1"/>
    <x v="0"/>
    <s v="No Aplica"/>
    <x v="169"/>
  </r>
  <r>
    <x v="2"/>
    <x v="10"/>
    <x v="10"/>
    <x v="3"/>
    <x v="118"/>
    <s v="CO25409@mi.com"/>
    <x v="1"/>
    <x v="1"/>
    <x v="118"/>
    <x v="3"/>
    <x v="1"/>
    <x v="0"/>
    <s v="No Aplica"/>
    <x v="169"/>
  </r>
  <r>
    <x v="2"/>
    <x v="4"/>
    <x v="4"/>
    <x v="5"/>
    <x v="118"/>
    <s v="CO25409@mi.com"/>
    <x v="0"/>
    <x v="0"/>
    <x v="118"/>
    <x v="3"/>
    <x v="1"/>
    <x v="0"/>
    <s v="No Aplica"/>
    <x v="169"/>
  </r>
  <r>
    <x v="4"/>
    <x v="7"/>
    <x v="7"/>
    <x v="40"/>
    <x v="118"/>
    <s v="CO25409@mi.com"/>
    <x v="7"/>
    <x v="6"/>
    <x v="118"/>
    <x v="3"/>
    <x v="1"/>
    <x v="0"/>
    <s v="No Aplica"/>
    <x v="169"/>
  </r>
  <r>
    <x v="2"/>
    <x v="1"/>
    <x v="1"/>
    <x v="3"/>
    <x v="118"/>
    <s v="CO25409@mi.com"/>
    <x v="1"/>
    <x v="1"/>
    <x v="118"/>
    <x v="3"/>
    <x v="1"/>
    <x v="0"/>
    <s v="No Aplica"/>
    <x v="169"/>
  </r>
  <r>
    <x v="2"/>
    <x v="2"/>
    <x v="2"/>
    <x v="3"/>
    <x v="118"/>
    <s v="CO25409@mi.com"/>
    <x v="1"/>
    <x v="1"/>
    <x v="118"/>
    <x v="3"/>
    <x v="1"/>
    <x v="0"/>
    <s v="No Aplica"/>
    <x v="169"/>
  </r>
  <r>
    <x v="2"/>
    <x v="3"/>
    <x v="3"/>
    <x v="3"/>
    <x v="118"/>
    <s v="CO25409@mi.com"/>
    <x v="1"/>
    <x v="1"/>
    <x v="118"/>
    <x v="3"/>
    <x v="1"/>
    <x v="1"/>
    <n v="45931"/>
    <x v="170"/>
  </r>
  <r>
    <x v="2"/>
    <x v="8"/>
    <x v="8"/>
    <x v="37"/>
    <x v="119"/>
    <s v="CO13170@mi.com"/>
    <x v="1"/>
    <x v="1"/>
    <x v="119"/>
    <x v="48"/>
    <x v="0"/>
    <x v="0"/>
    <s v="No Aplica"/>
    <x v="171"/>
  </r>
  <r>
    <x v="2"/>
    <x v="9"/>
    <x v="9"/>
    <x v="37"/>
    <x v="119"/>
    <s v="CO13170@mi.com"/>
    <x v="1"/>
    <x v="1"/>
    <x v="119"/>
    <x v="48"/>
    <x v="0"/>
    <x v="0"/>
    <s v="No Aplica"/>
    <x v="171"/>
  </r>
  <r>
    <x v="2"/>
    <x v="10"/>
    <x v="10"/>
    <x v="37"/>
    <x v="119"/>
    <s v="CO13170@mi.com"/>
    <x v="1"/>
    <x v="1"/>
    <x v="119"/>
    <x v="48"/>
    <x v="0"/>
    <x v="0"/>
    <s v="No Aplica"/>
    <x v="171"/>
  </r>
  <r>
    <x v="2"/>
    <x v="0"/>
    <x v="0"/>
    <x v="37"/>
    <x v="119"/>
    <s v="CO13170@mi.com"/>
    <x v="1"/>
    <x v="1"/>
    <x v="119"/>
    <x v="48"/>
    <x v="0"/>
    <x v="0"/>
    <s v="No Aplica"/>
    <x v="171"/>
  </r>
  <r>
    <x v="2"/>
    <x v="4"/>
    <x v="4"/>
    <x v="8"/>
    <x v="119"/>
    <s v="CO13170@mi.com"/>
    <x v="0"/>
    <x v="0"/>
    <x v="119"/>
    <x v="48"/>
    <x v="0"/>
    <x v="0"/>
    <s v="No Aplica"/>
    <x v="171"/>
  </r>
  <r>
    <x v="2"/>
    <x v="1"/>
    <x v="1"/>
    <x v="37"/>
    <x v="119"/>
    <s v="CO13170@mi.com"/>
    <x v="1"/>
    <x v="1"/>
    <x v="119"/>
    <x v="48"/>
    <x v="0"/>
    <x v="0"/>
    <s v="No Aplica"/>
    <x v="171"/>
  </r>
  <r>
    <x v="2"/>
    <x v="2"/>
    <x v="2"/>
    <x v="37"/>
    <x v="119"/>
    <s v="CO13170@mi.com"/>
    <x v="1"/>
    <x v="1"/>
    <x v="119"/>
    <x v="48"/>
    <x v="0"/>
    <x v="0"/>
    <s v="No Aplica"/>
    <x v="171"/>
  </r>
  <r>
    <x v="2"/>
    <x v="3"/>
    <x v="3"/>
    <x v="37"/>
    <x v="119"/>
    <s v="CO13170@mi.com"/>
    <x v="1"/>
    <x v="1"/>
    <x v="119"/>
    <x v="48"/>
    <x v="0"/>
    <x v="1"/>
    <n v="45931"/>
    <x v="172"/>
  </r>
  <r>
    <x v="3"/>
    <x v="2"/>
    <x v="2"/>
    <x v="123"/>
    <x v="120"/>
    <s v="CO26843@mi.com"/>
    <x v="8"/>
    <x v="7"/>
    <x v="120"/>
    <x v="45"/>
    <x v="1"/>
    <x v="0"/>
    <s v="No Aplica"/>
    <x v="173"/>
  </r>
  <r>
    <x v="0"/>
    <x v="3"/>
    <x v="3"/>
    <x v="8"/>
    <x v="120"/>
    <s v="CO26843@mi.com"/>
    <x v="4"/>
    <x v="0"/>
    <x v="120"/>
    <x v="45"/>
    <x v="1"/>
    <x v="1"/>
    <n v="45931"/>
    <x v="174"/>
  </r>
  <r>
    <x v="4"/>
    <x v="6"/>
    <x v="6"/>
    <x v="124"/>
    <x v="121"/>
    <s v="CO1295@mi.com"/>
    <x v="13"/>
    <x v="10"/>
    <x v="121"/>
    <x v="28"/>
    <x v="2"/>
    <x v="0"/>
    <s v="No Aplica"/>
    <x v="175"/>
  </r>
  <r>
    <x v="4"/>
    <x v="7"/>
    <x v="7"/>
    <x v="8"/>
    <x v="121"/>
    <s v="CO1295@mi.com"/>
    <x v="0"/>
    <x v="0"/>
    <x v="121"/>
    <x v="28"/>
    <x v="2"/>
    <x v="0"/>
    <s v="No Aplica"/>
    <x v="175"/>
  </r>
  <r>
    <x v="4"/>
    <x v="11"/>
    <x v="11"/>
    <x v="125"/>
    <x v="122"/>
    <s v="CO11397@mi.com"/>
    <x v="7"/>
    <x v="6"/>
    <x v="122"/>
    <x v="19"/>
    <x v="3"/>
    <x v="0"/>
    <s v="No Aplica"/>
    <x v="176"/>
  </r>
  <r>
    <x v="0"/>
    <x v="7"/>
    <x v="7"/>
    <x v="126"/>
    <x v="122"/>
    <s v="CO11397@mi.com"/>
    <x v="0"/>
    <x v="0"/>
    <x v="122"/>
    <x v="19"/>
    <x v="3"/>
    <x v="0"/>
    <s v="No Aplica"/>
    <x v="176"/>
  </r>
  <r>
    <x v="2"/>
    <x v="6"/>
    <x v="6"/>
    <x v="0"/>
    <x v="123"/>
    <s v="CO27729@mi.com"/>
    <x v="0"/>
    <x v="0"/>
    <x v="123"/>
    <x v="17"/>
    <x v="2"/>
    <x v="0"/>
    <s v="No Aplica"/>
    <x v="177"/>
  </r>
  <r>
    <x v="2"/>
    <x v="7"/>
    <x v="7"/>
    <x v="0"/>
    <x v="123"/>
    <s v="CO27729@mi.com"/>
    <x v="0"/>
    <x v="0"/>
    <x v="123"/>
    <x v="17"/>
    <x v="2"/>
    <x v="0"/>
    <s v="No Aplica"/>
    <x v="177"/>
  </r>
  <r>
    <x v="2"/>
    <x v="3"/>
    <x v="3"/>
    <x v="127"/>
    <x v="124"/>
    <s v="CO27723@mi.com"/>
    <x v="14"/>
    <x v="11"/>
    <x v="124"/>
    <x v="41"/>
    <x v="2"/>
    <x v="1"/>
    <n v="45931"/>
    <x v="178"/>
  </r>
  <r>
    <x v="2"/>
    <x v="5"/>
    <x v="5"/>
    <x v="40"/>
    <x v="124"/>
    <s v="CO27723@mi.com"/>
    <x v="5"/>
    <x v="4"/>
    <x v="124"/>
    <x v="41"/>
    <x v="2"/>
    <x v="0"/>
    <s v="No Aplica"/>
    <x v="179"/>
  </r>
  <r>
    <x v="2"/>
    <x v="6"/>
    <x v="6"/>
    <x v="91"/>
    <x v="124"/>
    <s v="CO27723@mi.com"/>
    <x v="4"/>
    <x v="0"/>
    <x v="124"/>
    <x v="41"/>
    <x v="2"/>
    <x v="0"/>
    <s v="No Aplica"/>
    <x v="179"/>
  </r>
  <r>
    <x v="2"/>
    <x v="11"/>
    <x v="11"/>
    <x v="40"/>
    <x v="124"/>
    <s v="CO27723@mi.com"/>
    <x v="5"/>
    <x v="4"/>
    <x v="124"/>
    <x v="41"/>
    <x v="2"/>
    <x v="0"/>
    <s v="No Aplica"/>
    <x v="179"/>
  </r>
  <r>
    <x v="2"/>
    <x v="7"/>
    <x v="7"/>
    <x v="91"/>
    <x v="124"/>
    <s v="CO27723@mi.com"/>
    <x v="4"/>
    <x v="0"/>
    <x v="124"/>
    <x v="41"/>
    <x v="2"/>
    <x v="0"/>
    <s v="No Aplica"/>
    <x v="179"/>
  </r>
  <r>
    <x v="0"/>
    <x v="7"/>
    <x v="7"/>
    <x v="0"/>
    <x v="125"/>
    <s v="CO26921@mi.com"/>
    <x v="0"/>
    <x v="0"/>
    <x v="125"/>
    <x v="46"/>
    <x v="2"/>
    <x v="0"/>
    <s v="No Aplica"/>
    <x v="180"/>
  </r>
  <r>
    <x v="2"/>
    <x v="8"/>
    <x v="8"/>
    <x v="128"/>
    <x v="126"/>
    <s v="CO16441@mi.com"/>
    <x v="1"/>
    <x v="1"/>
    <x v="126"/>
    <x v="3"/>
    <x v="1"/>
    <x v="0"/>
    <s v="No Aplica"/>
    <x v="181"/>
  </r>
  <r>
    <x v="2"/>
    <x v="9"/>
    <x v="9"/>
    <x v="128"/>
    <x v="126"/>
    <s v="CO16441@mi.com"/>
    <x v="1"/>
    <x v="1"/>
    <x v="126"/>
    <x v="3"/>
    <x v="1"/>
    <x v="0"/>
    <s v="No Aplica"/>
    <x v="181"/>
  </r>
  <r>
    <x v="2"/>
    <x v="10"/>
    <x v="10"/>
    <x v="128"/>
    <x v="126"/>
    <s v="CO16441@mi.com"/>
    <x v="1"/>
    <x v="1"/>
    <x v="126"/>
    <x v="3"/>
    <x v="1"/>
    <x v="0"/>
    <s v="No Aplica"/>
    <x v="181"/>
  </r>
  <r>
    <x v="2"/>
    <x v="4"/>
    <x v="4"/>
    <x v="128"/>
    <x v="126"/>
    <s v="CO16441@mi.com"/>
    <x v="1"/>
    <x v="1"/>
    <x v="126"/>
    <x v="3"/>
    <x v="1"/>
    <x v="0"/>
    <s v="No Aplica"/>
    <x v="181"/>
  </r>
  <r>
    <x v="2"/>
    <x v="6"/>
    <x v="6"/>
    <x v="8"/>
    <x v="126"/>
    <s v="CO16441@mi.com"/>
    <x v="0"/>
    <x v="0"/>
    <x v="126"/>
    <x v="3"/>
    <x v="1"/>
    <x v="0"/>
    <s v="No Aplica"/>
    <x v="181"/>
  </r>
  <r>
    <x v="2"/>
    <x v="1"/>
    <x v="1"/>
    <x v="128"/>
    <x v="126"/>
    <s v="CO16441@mi.com"/>
    <x v="1"/>
    <x v="1"/>
    <x v="126"/>
    <x v="3"/>
    <x v="1"/>
    <x v="0"/>
    <s v="No Aplica"/>
    <x v="181"/>
  </r>
  <r>
    <x v="2"/>
    <x v="2"/>
    <x v="2"/>
    <x v="128"/>
    <x v="126"/>
    <s v="CO16441@mi.com"/>
    <x v="1"/>
    <x v="1"/>
    <x v="126"/>
    <x v="3"/>
    <x v="1"/>
    <x v="0"/>
    <s v="No Aplica"/>
    <x v="181"/>
  </r>
  <r>
    <x v="2"/>
    <x v="3"/>
    <x v="3"/>
    <x v="128"/>
    <x v="126"/>
    <s v="CO16441@mi.com"/>
    <x v="1"/>
    <x v="1"/>
    <x v="126"/>
    <x v="3"/>
    <x v="1"/>
    <x v="1"/>
    <n v="45931"/>
    <x v="182"/>
  </r>
  <r>
    <x v="2"/>
    <x v="7"/>
    <x v="7"/>
    <x v="8"/>
    <x v="126"/>
    <s v="CO16441@mi.com"/>
    <x v="0"/>
    <x v="0"/>
    <x v="126"/>
    <x v="3"/>
    <x v="1"/>
    <x v="0"/>
    <s v="No Aplica"/>
    <x v="181"/>
  </r>
  <r>
    <x v="0"/>
    <x v="10"/>
    <x v="10"/>
    <x v="0"/>
    <x v="127"/>
    <s v="CO20668@mi.com"/>
    <x v="0"/>
    <x v="0"/>
    <x v="127"/>
    <x v="18"/>
    <x v="0"/>
    <x v="0"/>
    <s v="No Aplica"/>
    <x v="183"/>
  </r>
  <r>
    <x v="0"/>
    <x v="3"/>
    <x v="3"/>
    <x v="0"/>
    <x v="127"/>
    <s v="CO20668@mi.com"/>
    <x v="2"/>
    <x v="2"/>
    <x v="127"/>
    <x v="18"/>
    <x v="0"/>
    <x v="1"/>
    <n v="45931"/>
    <x v="184"/>
  </r>
  <r>
    <x v="1"/>
    <x v="8"/>
    <x v="8"/>
    <x v="19"/>
    <x v="128"/>
    <s v="CO29068@mi.com"/>
    <x v="1"/>
    <x v="1"/>
    <x v="128"/>
    <x v="0"/>
    <x v="0"/>
    <x v="0"/>
    <s v="No Aplica"/>
    <x v="185"/>
  </r>
  <r>
    <x v="1"/>
    <x v="9"/>
    <x v="9"/>
    <x v="19"/>
    <x v="128"/>
    <s v="CO29068@mi.com"/>
    <x v="1"/>
    <x v="1"/>
    <x v="128"/>
    <x v="0"/>
    <x v="0"/>
    <x v="0"/>
    <s v="No Aplica"/>
    <x v="185"/>
  </r>
  <r>
    <x v="1"/>
    <x v="4"/>
    <x v="4"/>
    <x v="19"/>
    <x v="128"/>
    <s v="CO29068@mi.com"/>
    <x v="1"/>
    <x v="1"/>
    <x v="128"/>
    <x v="0"/>
    <x v="0"/>
    <x v="0"/>
    <s v="No Aplica"/>
    <x v="185"/>
  </r>
  <r>
    <x v="1"/>
    <x v="0"/>
    <x v="0"/>
    <x v="19"/>
    <x v="128"/>
    <s v="CO29068@mi.com"/>
    <x v="1"/>
    <x v="1"/>
    <x v="128"/>
    <x v="0"/>
    <x v="0"/>
    <x v="0"/>
    <s v="No Aplica"/>
    <x v="185"/>
  </r>
  <r>
    <x v="0"/>
    <x v="10"/>
    <x v="10"/>
    <x v="0"/>
    <x v="128"/>
    <s v="CO29068@mi.com"/>
    <x v="4"/>
    <x v="0"/>
    <x v="128"/>
    <x v="0"/>
    <x v="0"/>
    <x v="0"/>
    <s v="No Aplica"/>
    <x v="185"/>
  </r>
  <r>
    <x v="0"/>
    <x v="6"/>
    <x v="6"/>
    <x v="129"/>
    <x v="129"/>
    <s v="CO27747@mi.com"/>
    <x v="0"/>
    <x v="0"/>
    <x v="129"/>
    <x v="51"/>
    <x v="2"/>
    <x v="0"/>
    <s v="No Aplica"/>
    <x v="186"/>
  </r>
  <r>
    <x v="1"/>
    <x v="5"/>
    <x v="5"/>
    <x v="130"/>
    <x v="129"/>
    <s v="CO27747@mi.com"/>
    <x v="3"/>
    <x v="3"/>
    <x v="129"/>
    <x v="51"/>
    <x v="2"/>
    <x v="0"/>
    <s v="No Aplica"/>
    <x v="186"/>
  </r>
  <r>
    <x v="0"/>
    <x v="7"/>
    <x v="7"/>
    <x v="0"/>
    <x v="129"/>
    <s v="CO27747@mi.com"/>
    <x v="0"/>
    <x v="0"/>
    <x v="129"/>
    <x v="51"/>
    <x v="2"/>
    <x v="0"/>
    <s v="No Aplica"/>
    <x v="186"/>
  </r>
  <r>
    <x v="1"/>
    <x v="11"/>
    <x v="11"/>
    <x v="123"/>
    <x v="129"/>
    <s v="CO27747@mi.com"/>
    <x v="3"/>
    <x v="3"/>
    <x v="129"/>
    <x v="51"/>
    <x v="2"/>
    <x v="0"/>
    <s v="No Aplica"/>
    <x v="186"/>
  </r>
  <r>
    <x v="0"/>
    <x v="4"/>
    <x v="4"/>
    <x v="8"/>
    <x v="130"/>
    <s v="CO27507@mi.com"/>
    <x v="10"/>
    <x v="0"/>
    <x v="130"/>
    <x v="0"/>
    <x v="0"/>
    <x v="0"/>
    <s v="No Aplica"/>
    <x v="187"/>
  </r>
  <r>
    <x v="1"/>
    <x v="8"/>
    <x v="8"/>
    <x v="38"/>
    <x v="131"/>
    <s v="CO28691@mi.com"/>
    <x v="1"/>
    <x v="1"/>
    <x v="131"/>
    <x v="22"/>
    <x v="1"/>
    <x v="0"/>
    <s v="No Aplica"/>
    <x v="188"/>
  </r>
  <r>
    <x v="1"/>
    <x v="9"/>
    <x v="9"/>
    <x v="38"/>
    <x v="131"/>
    <s v="CO28691@mi.com"/>
    <x v="1"/>
    <x v="1"/>
    <x v="131"/>
    <x v="22"/>
    <x v="1"/>
    <x v="0"/>
    <s v="No Aplica"/>
    <x v="188"/>
  </r>
  <r>
    <x v="0"/>
    <x v="10"/>
    <x v="10"/>
    <x v="5"/>
    <x v="131"/>
    <s v="CO28691@mi.com"/>
    <x v="4"/>
    <x v="0"/>
    <x v="131"/>
    <x v="22"/>
    <x v="1"/>
    <x v="0"/>
    <s v="No Aplica"/>
    <x v="188"/>
  </r>
  <r>
    <x v="1"/>
    <x v="4"/>
    <x v="4"/>
    <x v="131"/>
    <x v="131"/>
    <s v="CO28691@mi.com"/>
    <x v="1"/>
    <x v="1"/>
    <x v="131"/>
    <x v="22"/>
    <x v="1"/>
    <x v="0"/>
    <s v="No Aplica"/>
    <x v="188"/>
  </r>
  <r>
    <x v="1"/>
    <x v="0"/>
    <x v="0"/>
    <x v="38"/>
    <x v="131"/>
    <s v="CO28691@mi.com"/>
    <x v="1"/>
    <x v="1"/>
    <x v="131"/>
    <x v="22"/>
    <x v="1"/>
    <x v="0"/>
    <s v="No Aplica"/>
    <x v="188"/>
  </r>
  <r>
    <x v="1"/>
    <x v="2"/>
    <x v="2"/>
    <x v="132"/>
    <x v="131"/>
    <s v="CO28691@mi.com"/>
    <x v="1"/>
    <x v="1"/>
    <x v="131"/>
    <x v="22"/>
    <x v="1"/>
    <x v="0"/>
    <s v="No Aplica"/>
    <x v="188"/>
  </r>
  <r>
    <x v="0"/>
    <x v="3"/>
    <x v="3"/>
    <x v="105"/>
    <x v="131"/>
    <s v="CO28691@mi.com"/>
    <x v="4"/>
    <x v="0"/>
    <x v="131"/>
    <x v="22"/>
    <x v="1"/>
    <x v="1"/>
    <n v="45931"/>
    <x v="189"/>
  </r>
  <r>
    <x v="4"/>
    <x v="6"/>
    <x v="6"/>
    <x v="41"/>
    <x v="132"/>
    <s v="CO27261@mi.com"/>
    <x v="0"/>
    <x v="0"/>
    <x v="132"/>
    <x v="28"/>
    <x v="2"/>
    <x v="0"/>
    <s v="No Aplica"/>
    <x v="190"/>
  </r>
  <r>
    <x v="4"/>
    <x v="5"/>
    <x v="5"/>
    <x v="41"/>
    <x v="132"/>
    <s v="CO27261@mi.com"/>
    <x v="7"/>
    <x v="6"/>
    <x v="132"/>
    <x v="28"/>
    <x v="2"/>
    <x v="0"/>
    <s v="No Aplica"/>
    <x v="190"/>
  </r>
  <r>
    <x v="4"/>
    <x v="7"/>
    <x v="7"/>
    <x v="41"/>
    <x v="132"/>
    <s v="CO27261@mi.com"/>
    <x v="0"/>
    <x v="0"/>
    <x v="132"/>
    <x v="28"/>
    <x v="2"/>
    <x v="0"/>
    <s v="No Aplica"/>
    <x v="190"/>
  </r>
  <r>
    <x v="4"/>
    <x v="11"/>
    <x v="11"/>
    <x v="9"/>
    <x v="132"/>
    <s v="CO27261@mi.com"/>
    <x v="7"/>
    <x v="6"/>
    <x v="132"/>
    <x v="28"/>
    <x v="2"/>
    <x v="0"/>
    <s v="No Aplica"/>
    <x v="190"/>
  </r>
  <r>
    <x v="0"/>
    <x v="6"/>
    <x v="6"/>
    <x v="98"/>
    <x v="133"/>
    <s v="CO27260@mi.com"/>
    <x v="0"/>
    <x v="0"/>
    <x v="133"/>
    <x v="6"/>
    <x v="2"/>
    <x v="0"/>
    <s v="No Aplica"/>
    <x v="191"/>
  </r>
  <r>
    <x v="0"/>
    <x v="7"/>
    <x v="7"/>
    <x v="14"/>
    <x v="133"/>
    <s v="CO27260@mi.com"/>
    <x v="0"/>
    <x v="0"/>
    <x v="133"/>
    <x v="6"/>
    <x v="2"/>
    <x v="0"/>
    <s v="No Aplica"/>
    <x v="191"/>
  </r>
  <r>
    <x v="1"/>
    <x v="3"/>
    <x v="3"/>
    <x v="133"/>
    <x v="134"/>
    <s v="CO14131@mi.com"/>
    <x v="24"/>
    <x v="16"/>
    <x v="134"/>
    <x v="40"/>
    <x v="2"/>
    <x v="1"/>
    <n v="45931"/>
    <x v="192"/>
  </r>
  <r>
    <x v="1"/>
    <x v="5"/>
    <x v="5"/>
    <x v="89"/>
    <x v="134"/>
    <s v="CO14131@mi.com"/>
    <x v="1"/>
    <x v="1"/>
    <x v="134"/>
    <x v="40"/>
    <x v="2"/>
    <x v="0"/>
    <s v="No Aplica"/>
    <x v="193"/>
  </r>
  <r>
    <x v="1"/>
    <x v="5"/>
    <x v="5"/>
    <x v="89"/>
    <x v="134"/>
    <s v="CO14131@mi.com"/>
    <x v="1"/>
    <x v="1"/>
    <x v="134"/>
    <x v="40"/>
    <x v="2"/>
    <x v="0"/>
    <s v="No Aplica"/>
    <x v="193"/>
  </r>
  <r>
    <x v="1"/>
    <x v="9"/>
    <x v="9"/>
    <x v="89"/>
    <x v="134"/>
    <s v="CO14131@mi.com"/>
    <x v="1"/>
    <x v="1"/>
    <x v="134"/>
    <x v="40"/>
    <x v="2"/>
    <x v="0"/>
    <s v="No Aplica"/>
    <x v="193"/>
  </r>
  <r>
    <x v="1"/>
    <x v="10"/>
    <x v="10"/>
    <x v="89"/>
    <x v="134"/>
    <s v="CO14131@mi.com"/>
    <x v="1"/>
    <x v="1"/>
    <x v="134"/>
    <x v="40"/>
    <x v="2"/>
    <x v="0"/>
    <s v="No Aplica"/>
    <x v="193"/>
  </r>
  <r>
    <x v="2"/>
    <x v="6"/>
    <x v="6"/>
    <x v="0"/>
    <x v="134"/>
    <s v="CO14131@mi.com"/>
    <x v="0"/>
    <x v="0"/>
    <x v="134"/>
    <x v="40"/>
    <x v="2"/>
    <x v="0"/>
    <s v="No Aplica"/>
    <x v="193"/>
  </r>
  <r>
    <x v="1"/>
    <x v="11"/>
    <x v="11"/>
    <x v="89"/>
    <x v="134"/>
    <s v="CO14131@mi.com"/>
    <x v="1"/>
    <x v="1"/>
    <x v="134"/>
    <x v="40"/>
    <x v="2"/>
    <x v="0"/>
    <s v="No Aplica"/>
    <x v="193"/>
  </r>
  <r>
    <x v="1"/>
    <x v="11"/>
    <x v="11"/>
    <x v="16"/>
    <x v="134"/>
    <s v="CO14131@mi.com"/>
    <x v="1"/>
    <x v="1"/>
    <x v="134"/>
    <x v="40"/>
    <x v="2"/>
    <x v="0"/>
    <s v="No Aplica"/>
    <x v="193"/>
  </r>
  <r>
    <x v="1"/>
    <x v="2"/>
    <x v="2"/>
    <x v="89"/>
    <x v="134"/>
    <s v="CO14131@mi.com"/>
    <x v="1"/>
    <x v="1"/>
    <x v="134"/>
    <x v="40"/>
    <x v="2"/>
    <x v="0"/>
    <s v="No Aplica"/>
    <x v="193"/>
  </r>
  <r>
    <x v="1"/>
    <x v="3"/>
    <x v="3"/>
    <x v="89"/>
    <x v="134"/>
    <s v="CO14131@mi.com"/>
    <x v="1"/>
    <x v="1"/>
    <x v="134"/>
    <x v="40"/>
    <x v="2"/>
    <x v="1"/>
    <n v="45931"/>
    <x v="192"/>
  </r>
  <r>
    <x v="2"/>
    <x v="7"/>
    <x v="7"/>
    <x v="0"/>
    <x v="134"/>
    <s v="CO14131@mi.com"/>
    <x v="0"/>
    <x v="0"/>
    <x v="134"/>
    <x v="40"/>
    <x v="2"/>
    <x v="0"/>
    <s v="No Aplica"/>
    <x v="193"/>
  </r>
  <r>
    <x v="1"/>
    <x v="1"/>
    <x v="1"/>
    <x v="19"/>
    <x v="135"/>
    <s v="CO25784@mi.com"/>
    <x v="1"/>
    <x v="1"/>
    <x v="135"/>
    <x v="1"/>
    <x v="0"/>
    <x v="0"/>
    <s v="No Aplica"/>
    <x v="194"/>
  </r>
  <r>
    <x v="0"/>
    <x v="2"/>
    <x v="2"/>
    <x v="7"/>
    <x v="135"/>
    <s v="CO25784@mi.com"/>
    <x v="4"/>
    <x v="0"/>
    <x v="135"/>
    <x v="1"/>
    <x v="0"/>
    <x v="0"/>
    <s v="No Aplica"/>
    <x v="194"/>
  </r>
  <r>
    <x v="1"/>
    <x v="3"/>
    <x v="3"/>
    <x v="19"/>
    <x v="135"/>
    <s v="CO25784@mi.com"/>
    <x v="1"/>
    <x v="1"/>
    <x v="135"/>
    <x v="1"/>
    <x v="0"/>
    <x v="1"/>
    <n v="45931"/>
    <x v="195"/>
  </r>
  <r>
    <x v="2"/>
    <x v="10"/>
    <x v="10"/>
    <x v="134"/>
    <x v="136"/>
    <s v="CO11856@mi.com"/>
    <x v="7"/>
    <x v="6"/>
    <x v="136"/>
    <x v="9"/>
    <x v="0"/>
    <x v="0"/>
    <s v="No Aplica"/>
    <x v="196"/>
  </r>
  <r>
    <x v="2"/>
    <x v="4"/>
    <x v="4"/>
    <x v="89"/>
    <x v="136"/>
    <s v="CO11856@mi.com"/>
    <x v="1"/>
    <x v="1"/>
    <x v="136"/>
    <x v="9"/>
    <x v="0"/>
    <x v="0"/>
    <s v="No Aplica"/>
    <x v="196"/>
  </r>
  <r>
    <x v="2"/>
    <x v="0"/>
    <x v="0"/>
    <x v="89"/>
    <x v="136"/>
    <s v="CO11856@mi.com"/>
    <x v="1"/>
    <x v="1"/>
    <x v="136"/>
    <x v="9"/>
    <x v="0"/>
    <x v="0"/>
    <s v="No Aplica"/>
    <x v="196"/>
  </r>
  <r>
    <x v="0"/>
    <x v="9"/>
    <x v="9"/>
    <x v="82"/>
    <x v="136"/>
    <s v="CO11856@mi.com"/>
    <x v="0"/>
    <x v="0"/>
    <x v="136"/>
    <x v="9"/>
    <x v="0"/>
    <x v="0"/>
    <s v="No Aplica"/>
    <x v="196"/>
  </r>
  <r>
    <x v="2"/>
    <x v="1"/>
    <x v="1"/>
    <x v="89"/>
    <x v="136"/>
    <s v="CO11856@mi.com"/>
    <x v="1"/>
    <x v="1"/>
    <x v="136"/>
    <x v="9"/>
    <x v="0"/>
    <x v="0"/>
    <s v="No Aplica"/>
    <x v="196"/>
  </r>
  <r>
    <x v="2"/>
    <x v="3"/>
    <x v="3"/>
    <x v="135"/>
    <x v="136"/>
    <s v="CO11856@mi.com"/>
    <x v="7"/>
    <x v="6"/>
    <x v="136"/>
    <x v="9"/>
    <x v="0"/>
    <x v="1"/>
    <n v="45931"/>
    <x v="197"/>
  </r>
  <r>
    <x v="0"/>
    <x v="2"/>
    <x v="2"/>
    <x v="82"/>
    <x v="136"/>
    <s v="CO11856@mi.com"/>
    <x v="0"/>
    <x v="0"/>
    <x v="136"/>
    <x v="9"/>
    <x v="0"/>
    <x v="0"/>
    <s v="No Aplica"/>
    <x v="196"/>
  </r>
  <r>
    <x v="1"/>
    <x v="3"/>
    <x v="3"/>
    <x v="3"/>
    <x v="137"/>
    <s v="CO19886@mi.com"/>
    <x v="8"/>
    <x v="7"/>
    <x v="137"/>
    <x v="52"/>
    <x v="2"/>
    <x v="1"/>
    <n v="45931"/>
    <x v="198"/>
  </r>
  <r>
    <x v="1"/>
    <x v="3"/>
    <x v="3"/>
    <x v="136"/>
    <x v="137"/>
    <s v="CO19886@mi.com"/>
    <x v="7"/>
    <x v="6"/>
    <x v="137"/>
    <x v="52"/>
    <x v="2"/>
    <x v="1"/>
    <n v="45931"/>
    <x v="198"/>
  </r>
  <r>
    <x v="4"/>
    <x v="6"/>
    <x v="6"/>
    <x v="9"/>
    <x v="138"/>
    <s v="CO28823@mi.com"/>
    <x v="0"/>
    <x v="0"/>
    <x v="138"/>
    <x v="3"/>
    <x v="1"/>
    <x v="0"/>
    <s v="No Aplica"/>
    <x v="199"/>
  </r>
  <r>
    <x v="4"/>
    <x v="5"/>
    <x v="5"/>
    <x v="9"/>
    <x v="138"/>
    <s v="CO28823@mi.com"/>
    <x v="6"/>
    <x v="5"/>
    <x v="138"/>
    <x v="3"/>
    <x v="1"/>
    <x v="0"/>
    <s v="No Aplica"/>
    <x v="199"/>
  </r>
  <r>
    <x v="4"/>
    <x v="7"/>
    <x v="7"/>
    <x v="9"/>
    <x v="138"/>
    <s v="CO28823@mi.com"/>
    <x v="0"/>
    <x v="0"/>
    <x v="138"/>
    <x v="3"/>
    <x v="1"/>
    <x v="0"/>
    <s v="No Aplica"/>
    <x v="199"/>
  </r>
  <r>
    <x v="4"/>
    <x v="11"/>
    <x v="11"/>
    <x v="9"/>
    <x v="138"/>
    <s v="CO28823@mi.com"/>
    <x v="3"/>
    <x v="3"/>
    <x v="138"/>
    <x v="3"/>
    <x v="1"/>
    <x v="0"/>
    <s v="No Aplica"/>
    <x v="199"/>
  </r>
  <r>
    <x v="2"/>
    <x v="7"/>
    <x v="7"/>
    <x v="137"/>
    <x v="139"/>
    <s v="CO11399@mi.com"/>
    <x v="0"/>
    <x v="0"/>
    <x v="139"/>
    <x v="19"/>
    <x v="3"/>
    <x v="0"/>
    <s v="No Aplica"/>
    <x v="200"/>
  </r>
  <r>
    <x v="4"/>
    <x v="11"/>
    <x v="11"/>
    <x v="9"/>
    <x v="139"/>
    <s v="CO11399@mi.com"/>
    <x v="7"/>
    <x v="6"/>
    <x v="139"/>
    <x v="19"/>
    <x v="3"/>
    <x v="0"/>
    <s v="No Aplica"/>
    <x v="200"/>
  </r>
  <r>
    <x v="0"/>
    <x v="6"/>
    <x v="6"/>
    <x v="8"/>
    <x v="140"/>
    <s v="CO27094@mi.com"/>
    <x v="0"/>
    <x v="0"/>
    <x v="140"/>
    <x v="37"/>
    <x v="2"/>
    <x v="0"/>
    <s v="No Aplica"/>
    <x v="201"/>
  </r>
  <r>
    <x v="1"/>
    <x v="5"/>
    <x v="5"/>
    <x v="3"/>
    <x v="140"/>
    <s v="CO27094@mi.com"/>
    <x v="3"/>
    <x v="3"/>
    <x v="140"/>
    <x v="37"/>
    <x v="2"/>
    <x v="0"/>
    <s v="No Aplica"/>
    <x v="201"/>
  </r>
  <r>
    <x v="1"/>
    <x v="11"/>
    <x v="11"/>
    <x v="3"/>
    <x v="140"/>
    <s v="CO27094@mi.com"/>
    <x v="3"/>
    <x v="3"/>
    <x v="140"/>
    <x v="37"/>
    <x v="2"/>
    <x v="0"/>
    <s v="No Aplica"/>
    <x v="201"/>
  </r>
  <r>
    <x v="1"/>
    <x v="8"/>
    <x v="8"/>
    <x v="38"/>
    <x v="141"/>
    <s v="CO26872@mi.com"/>
    <x v="1"/>
    <x v="1"/>
    <x v="141"/>
    <x v="0"/>
    <x v="0"/>
    <x v="0"/>
    <s v="No Aplica"/>
    <x v="202"/>
  </r>
  <r>
    <x v="1"/>
    <x v="9"/>
    <x v="9"/>
    <x v="138"/>
    <x v="141"/>
    <s v="CO26872@mi.com"/>
    <x v="1"/>
    <x v="1"/>
    <x v="141"/>
    <x v="0"/>
    <x v="0"/>
    <x v="0"/>
    <s v="No Aplica"/>
    <x v="202"/>
  </r>
  <r>
    <x v="1"/>
    <x v="10"/>
    <x v="10"/>
    <x v="19"/>
    <x v="141"/>
    <s v="CO26872@mi.com"/>
    <x v="1"/>
    <x v="1"/>
    <x v="141"/>
    <x v="0"/>
    <x v="0"/>
    <x v="0"/>
    <s v="No Aplica"/>
    <x v="202"/>
  </r>
  <r>
    <x v="1"/>
    <x v="4"/>
    <x v="4"/>
    <x v="19"/>
    <x v="141"/>
    <s v="CO26872@mi.com"/>
    <x v="1"/>
    <x v="1"/>
    <x v="141"/>
    <x v="0"/>
    <x v="0"/>
    <x v="0"/>
    <s v="No Aplica"/>
    <x v="202"/>
  </r>
  <r>
    <x v="0"/>
    <x v="0"/>
    <x v="0"/>
    <x v="46"/>
    <x v="141"/>
    <s v="CO26872@mi.com"/>
    <x v="10"/>
    <x v="0"/>
    <x v="141"/>
    <x v="0"/>
    <x v="0"/>
    <x v="0"/>
    <s v="No Aplica"/>
    <x v="202"/>
  </r>
  <r>
    <x v="1"/>
    <x v="1"/>
    <x v="1"/>
    <x v="19"/>
    <x v="141"/>
    <s v="CO26872@mi.com"/>
    <x v="1"/>
    <x v="1"/>
    <x v="141"/>
    <x v="0"/>
    <x v="0"/>
    <x v="0"/>
    <s v="No Aplica"/>
    <x v="202"/>
  </r>
  <r>
    <x v="1"/>
    <x v="2"/>
    <x v="2"/>
    <x v="19"/>
    <x v="141"/>
    <s v="CO26872@mi.com"/>
    <x v="1"/>
    <x v="1"/>
    <x v="141"/>
    <x v="0"/>
    <x v="0"/>
    <x v="0"/>
    <s v="No Aplica"/>
    <x v="202"/>
  </r>
  <r>
    <x v="1"/>
    <x v="3"/>
    <x v="3"/>
    <x v="19"/>
    <x v="141"/>
    <s v="CO26872@mi.com"/>
    <x v="1"/>
    <x v="1"/>
    <x v="141"/>
    <x v="0"/>
    <x v="0"/>
    <x v="1"/>
    <n v="45931"/>
    <x v="203"/>
  </r>
  <r>
    <x v="2"/>
    <x v="3"/>
    <x v="3"/>
    <x v="139"/>
    <x v="142"/>
    <s v="CO26922@mi.com"/>
    <x v="0"/>
    <x v="0"/>
    <x v="142"/>
    <x v="13"/>
    <x v="2"/>
    <x v="1"/>
    <n v="45931"/>
    <x v="204"/>
  </r>
  <r>
    <x v="4"/>
    <x v="6"/>
    <x v="6"/>
    <x v="140"/>
    <x v="142"/>
    <s v="CO26922@mi.com"/>
    <x v="0"/>
    <x v="0"/>
    <x v="142"/>
    <x v="13"/>
    <x v="2"/>
    <x v="0"/>
    <s v="No Aplica"/>
    <x v="205"/>
  </r>
  <r>
    <x v="4"/>
    <x v="7"/>
    <x v="7"/>
    <x v="140"/>
    <x v="142"/>
    <s v="CO26922@mi.com"/>
    <x v="0"/>
    <x v="0"/>
    <x v="142"/>
    <x v="13"/>
    <x v="2"/>
    <x v="0"/>
    <s v="No Aplica"/>
    <x v="205"/>
  </r>
  <r>
    <x v="1"/>
    <x v="3"/>
    <x v="3"/>
    <x v="141"/>
    <x v="143"/>
    <s v="CO27311@mi.com"/>
    <x v="5"/>
    <x v="4"/>
    <x v="143"/>
    <x v="3"/>
    <x v="1"/>
    <x v="1"/>
    <n v="45931"/>
    <x v="206"/>
  </r>
  <r>
    <x v="2"/>
    <x v="6"/>
    <x v="6"/>
    <x v="9"/>
    <x v="143"/>
    <s v="CO27311@mi.com"/>
    <x v="0"/>
    <x v="0"/>
    <x v="143"/>
    <x v="3"/>
    <x v="1"/>
    <x v="0"/>
    <s v="No Aplica"/>
    <x v="207"/>
  </r>
  <r>
    <x v="2"/>
    <x v="5"/>
    <x v="5"/>
    <x v="3"/>
    <x v="143"/>
    <s v="CO27311@mi.com"/>
    <x v="1"/>
    <x v="1"/>
    <x v="143"/>
    <x v="3"/>
    <x v="1"/>
    <x v="0"/>
    <s v="No Aplica"/>
    <x v="207"/>
  </r>
  <r>
    <x v="2"/>
    <x v="8"/>
    <x v="8"/>
    <x v="3"/>
    <x v="143"/>
    <s v="CO27311@mi.com"/>
    <x v="1"/>
    <x v="1"/>
    <x v="143"/>
    <x v="3"/>
    <x v="1"/>
    <x v="0"/>
    <s v="No Aplica"/>
    <x v="207"/>
  </r>
  <r>
    <x v="2"/>
    <x v="9"/>
    <x v="9"/>
    <x v="142"/>
    <x v="143"/>
    <s v="CO27311@mi.com"/>
    <x v="1"/>
    <x v="1"/>
    <x v="143"/>
    <x v="3"/>
    <x v="1"/>
    <x v="0"/>
    <s v="No Aplica"/>
    <x v="207"/>
  </r>
  <r>
    <x v="2"/>
    <x v="10"/>
    <x v="10"/>
    <x v="142"/>
    <x v="143"/>
    <s v="CO27311@mi.com"/>
    <x v="1"/>
    <x v="1"/>
    <x v="143"/>
    <x v="3"/>
    <x v="1"/>
    <x v="0"/>
    <s v="No Aplica"/>
    <x v="207"/>
  </r>
  <r>
    <x v="2"/>
    <x v="4"/>
    <x v="4"/>
    <x v="143"/>
    <x v="143"/>
    <s v="CO27311@mi.com"/>
    <x v="0"/>
    <x v="0"/>
    <x v="143"/>
    <x v="3"/>
    <x v="1"/>
    <x v="0"/>
    <s v="No Aplica"/>
    <x v="207"/>
  </r>
  <r>
    <x v="2"/>
    <x v="1"/>
    <x v="1"/>
    <x v="3"/>
    <x v="143"/>
    <s v="CO27311@mi.com"/>
    <x v="1"/>
    <x v="1"/>
    <x v="143"/>
    <x v="3"/>
    <x v="1"/>
    <x v="0"/>
    <s v="No Aplica"/>
    <x v="207"/>
  </r>
  <r>
    <x v="2"/>
    <x v="2"/>
    <x v="2"/>
    <x v="3"/>
    <x v="143"/>
    <s v="CO27311@mi.com"/>
    <x v="1"/>
    <x v="1"/>
    <x v="143"/>
    <x v="3"/>
    <x v="1"/>
    <x v="0"/>
    <s v="No Aplica"/>
    <x v="207"/>
  </r>
  <r>
    <x v="2"/>
    <x v="7"/>
    <x v="7"/>
    <x v="9"/>
    <x v="143"/>
    <s v="CO27311@mi.com"/>
    <x v="6"/>
    <x v="5"/>
    <x v="143"/>
    <x v="3"/>
    <x v="1"/>
    <x v="0"/>
    <s v="No Aplica"/>
    <x v="207"/>
  </r>
  <r>
    <x v="0"/>
    <x v="7"/>
    <x v="7"/>
    <x v="0"/>
    <x v="144"/>
    <s v="CO10433@mi.com"/>
    <x v="0"/>
    <x v="0"/>
    <x v="144"/>
    <x v="51"/>
    <x v="2"/>
    <x v="0"/>
    <s v="No Aplica"/>
    <x v="208"/>
  </r>
  <r>
    <x v="2"/>
    <x v="5"/>
    <x v="5"/>
    <x v="144"/>
    <x v="145"/>
    <s v="CO17654@mi.com"/>
    <x v="8"/>
    <x v="7"/>
    <x v="145"/>
    <x v="43"/>
    <x v="2"/>
    <x v="0"/>
    <s v="No Aplica"/>
    <x v="209"/>
  </r>
  <r>
    <x v="2"/>
    <x v="9"/>
    <x v="9"/>
    <x v="145"/>
    <x v="145"/>
    <s v="CO17654@mi.com"/>
    <x v="1"/>
    <x v="1"/>
    <x v="145"/>
    <x v="43"/>
    <x v="2"/>
    <x v="0"/>
    <s v="No Aplica"/>
    <x v="209"/>
  </r>
  <r>
    <x v="2"/>
    <x v="0"/>
    <x v="0"/>
    <x v="144"/>
    <x v="145"/>
    <s v="CO17654@mi.com"/>
    <x v="1"/>
    <x v="1"/>
    <x v="145"/>
    <x v="43"/>
    <x v="2"/>
    <x v="0"/>
    <s v="No Aplica"/>
    <x v="209"/>
  </r>
  <r>
    <x v="2"/>
    <x v="7"/>
    <x v="7"/>
    <x v="146"/>
    <x v="145"/>
    <s v="CO17654@mi.com"/>
    <x v="0"/>
    <x v="0"/>
    <x v="145"/>
    <x v="43"/>
    <x v="2"/>
    <x v="0"/>
    <s v="No Aplica"/>
    <x v="209"/>
  </r>
  <r>
    <x v="1"/>
    <x v="3"/>
    <x v="3"/>
    <x v="147"/>
    <x v="146"/>
    <s v="CO20392@mi.com"/>
    <x v="7"/>
    <x v="6"/>
    <x v="146"/>
    <x v="27"/>
    <x v="4"/>
    <x v="1"/>
    <n v="45931"/>
    <x v="210"/>
  </r>
  <r>
    <x v="5"/>
    <x v="13"/>
    <x v="13"/>
    <x v="35"/>
    <x v="146"/>
    <s v="CO20392@mi.com"/>
    <x v="0"/>
    <x v="0"/>
    <x v="146"/>
    <x v="27"/>
    <x v="4"/>
    <x v="0"/>
    <s v="No Aplica"/>
    <x v="211"/>
  </r>
  <r>
    <x v="5"/>
    <x v="7"/>
    <x v="7"/>
    <x v="35"/>
    <x v="146"/>
    <s v="CO20392@mi.com"/>
    <x v="0"/>
    <x v="0"/>
    <x v="146"/>
    <x v="27"/>
    <x v="4"/>
    <x v="0"/>
    <s v="No Aplica"/>
    <x v="211"/>
  </r>
  <r>
    <x v="5"/>
    <x v="15"/>
    <x v="15"/>
    <x v="35"/>
    <x v="146"/>
    <s v="CO20392@mi.com"/>
    <x v="0"/>
    <x v="0"/>
    <x v="146"/>
    <x v="27"/>
    <x v="4"/>
    <x v="0"/>
    <s v="No Aplica"/>
    <x v="211"/>
  </r>
  <r>
    <x v="5"/>
    <x v="6"/>
    <x v="6"/>
    <x v="4"/>
    <x v="146"/>
    <s v="CO20392@mi.com"/>
    <x v="0"/>
    <x v="0"/>
    <x v="146"/>
    <x v="27"/>
    <x v="4"/>
    <x v="0"/>
    <s v="No Aplica"/>
    <x v="211"/>
  </r>
  <r>
    <x v="5"/>
    <x v="12"/>
    <x v="12"/>
    <x v="148"/>
    <x v="146"/>
    <s v="CO20392@mi.com"/>
    <x v="0"/>
    <x v="0"/>
    <x v="146"/>
    <x v="27"/>
    <x v="4"/>
    <x v="0"/>
    <s v="No Aplica"/>
    <x v="211"/>
  </r>
  <r>
    <x v="2"/>
    <x v="6"/>
    <x v="6"/>
    <x v="149"/>
    <x v="147"/>
    <s v="CO27495@mi.com"/>
    <x v="0"/>
    <x v="0"/>
    <x v="147"/>
    <x v="3"/>
    <x v="1"/>
    <x v="0"/>
    <s v="No Aplica"/>
    <x v="212"/>
  </r>
  <r>
    <x v="2"/>
    <x v="5"/>
    <x v="5"/>
    <x v="149"/>
    <x v="147"/>
    <s v="CO27495@mi.com"/>
    <x v="3"/>
    <x v="3"/>
    <x v="147"/>
    <x v="3"/>
    <x v="1"/>
    <x v="0"/>
    <s v="No Aplica"/>
    <x v="212"/>
  </r>
  <r>
    <x v="4"/>
    <x v="8"/>
    <x v="8"/>
    <x v="149"/>
    <x v="147"/>
    <s v="CO27495@mi.com"/>
    <x v="18"/>
    <x v="13"/>
    <x v="147"/>
    <x v="3"/>
    <x v="1"/>
    <x v="0"/>
    <s v="No Aplica"/>
    <x v="212"/>
  </r>
  <r>
    <x v="4"/>
    <x v="9"/>
    <x v="9"/>
    <x v="150"/>
    <x v="147"/>
    <s v="CO27495@mi.com"/>
    <x v="18"/>
    <x v="13"/>
    <x v="147"/>
    <x v="3"/>
    <x v="1"/>
    <x v="0"/>
    <s v="No Aplica"/>
    <x v="212"/>
  </r>
  <r>
    <x v="4"/>
    <x v="10"/>
    <x v="10"/>
    <x v="151"/>
    <x v="147"/>
    <s v="CO27495@mi.com"/>
    <x v="18"/>
    <x v="13"/>
    <x v="147"/>
    <x v="3"/>
    <x v="1"/>
    <x v="0"/>
    <s v="No Aplica"/>
    <x v="212"/>
  </r>
  <r>
    <x v="4"/>
    <x v="4"/>
    <x v="4"/>
    <x v="152"/>
    <x v="147"/>
    <s v="CO27495@mi.com"/>
    <x v="18"/>
    <x v="13"/>
    <x v="147"/>
    <x v="3"/>
    <x v="1"/>
    <x v="0"/>
    <s v="No Aplica"/>
    <x v="212"/>
  </r>
  <r>
    <x v="4"/>
    <x v="0"/>
    <x v="0"/>
    <x v="90"/>
    <x v="147"/>
    <s v="CO27495@mi.com"/>
    <x v="18"/>
    <x v="13"/>
    <x v="147"/>
    <x v="3"/>
    <x v="1"/>
    <x v="0"/>
    <s v="No Aplica"/>
    <x v="212"/>
  </r>
  <r>
    <x v="2"/>
    <x v="11"/>
    <x v="11"/>
    <x v="90"/>
    <x v="147"/>
    <s v="CO27495@mi.com"/>
    <x v="3"/>
    <x v="3"/>
    <x v="147"/>
    <x v="3"/>
    <x v="1"/>
    <x v="0"/>
    <s v="No Aplica"/>
    <x v="212"/>
  </r>
  <r>
    <x v="4"/>
    <x v="1"/>
    <x v="1"/>
    <x v="153"/>
    <x v="147"/>
    <s v="CO27495@mi.com"/>
    <x v="18"/>
    <x v="13"/>
    <x v="147"/>
    <x v="3"/>
    <x v="1"/>
    <x v="0"/>
    <s v="No Aplica"/>
    <x v="212"/>
  </r>
  <r>
    <x v="4"/>
    <x v="2"/>
    <x v="2"/>
    <x v="154"/>
    <x v="147"/>
    <s v="CO27495@mi.com"/>
    <x v="18"/>
    <x v="13"/>
    <x v="147"/>
    <x v="3"/>
    <x v="1"/>
    <x v="0"/>
    <s v="No Aplica"/>
    <x v="212"/>
  </r>
  <r>
    <x v="4"/>
    <x v="3"/>
    <x v="3"/>
    <x v="153"/>
    <x v="147"/>
    <s v="CO27495@mi.com"/>
    <x v="18"/>
    <x v="13"/>
    <x v="147"/>
    <x v="3"/>
    <x v="1"/>
    <x v="1"/>
    <n v="45931"/>
    <x v="213"/>
  </r>
  <r>
    <x v="0"/>
    <x v="7"/>
    <x v="7"/>
    <x v="8"/>
    <x v="148"/>
    <s v="CO26521@mi.com"/>
    <x v="0"/>
    <x v="0"/>
    <x v="148"/>
    <x v="25"/>
    <x v="0"/>
    <x v="0"/>
    <s v="No Aplica"/>
    <x v="214"/>
  </r>
  <r>
    <x v="3"/>
    <x v="1"/>
    <x v="1"/>
    <x v="3"/>
    <x v="148"/>
    <s v="CO26521@mi.com"/>
    <x v="1"/>
    <x v="1"/>
    <x v="148"/>
    <x v="25"/>
    <x v="0"/>
    <x v="0"/>
    <s v="No Aplica"/>
    <x v="214"/>
  </r>
  <r>
    <x v="0"/>
    <x v="2"/>
    <x v="2"/>
    <x v="8"/>
    <x v="148"/>
    <s v="CO26521@mi.com"/>
    <x v="0"/>
    <x v="0"/>
    <x v="148"/>
    <x v="25"/>
    <x v="0"/>
    <x v="0"/>
    <s v="No Aplica"/>
    <x v="214"/>
  </r>
  <r>
    <x v="3"/>
    <x v="3"/>
    <x v="3"/>
    <x v="3"/>
    <x v="148"/>
    <s v="CO26521@mi.com"/>
    <x v="1"/>
    <x v="1"/>
    <x v="148"/>
    <x v="25"/>
    <x v="0"/>
    <x v="1"/>
    <n v="45931"/>
    <x v="215"/>
  </r>
  <r>
    <x v="2"/>
    <x v="3"/>
    <x v="3"/>
    <x v="8"/>
    <x v="149"/>
    <s v="CO16383@mi.com"/>
    <x v="0"/>
    <x v="0"/>
    <x v="149"/>
    <x v="25"/>
    <x v="0"/>
    <x v="1"/>
    <n v="45931"/>
    <x v="216"/>
  </r>
  <r>
    <x v="2"/>
    <x v="1"/>
    <x v="1"/>
    <x v="155"/>
    <x v="150"/>
    <s v="CO18178@mi.com"/>
    <x v="1"/>
    <x v="1"/>
    <x v="150"/>
    <x v="44"/>
    <x v="0"/>
    <x v="0"/>
    <s v="No Aplica"/>
    <x v="217"/>
  </r>
  <r>
    <x v="2"/>
    <x v="2"/>
    <x v="2"/>
    <x v="156"/>
    <x v="150"/>
    <s v="CO18178@mi.com"/>
    <x v="1"/>
    <x v="1"/>
    <x v="150"/>
    <x v="44"/>
    <x v="0"/>
    <x v="0"/>
    <s v="No Aplica"/>
    <x v="217"/>
  </r>
  <r>
    <x v="2"/>
    <x v="3"/>
    <x v="3"/>
    <x v="157"/>
    <x v="150"/>
    <s v="CO18178@mi.com"/>
    <x v="1"/>
    <x v="1"/>
    <x v="150"/>
    <x v="44"/>
    <x v="0"/>
    <x v="1"/>
    <n v="45931"/>
    <x v="218"/>
  </r>
  <r>
    <x v="2"/>
    <x v="9"/>
    <x v="9"/>
    <x v="70"/>
    <x v="151"/>
    <s v="CO28690@mi.com"/>
    <x v="8"/>
    <x v="7"/>
    <x v="151"/>
    <x v="9"/>
    <x v="0"/>
    <x v="0"/>
    <s v="No Aplica"/>
    <x v="219"/>
  </r>
  <r>
    <x v="2"/>
    <x v="10"/>
    <x v="10"/>
    <x v="70"/>
    <x v="151"/>
    <s v="CO28690@mi.com"/>
    <x v="8"/>
    <x v="7"/>
    <x v="151"/>
    <x v="9"/>
    <x v="0"/>
    <x v="0"/>
    <s v="No Aplica"/>
    <x v="219"/>
  </r>
  <r>
    <x v="0"/>
    <x v="0"/>
    <x v="0"/>
    <x v="8"/>
    <x v="151"/>
    <s v="CO28690@mi.com"/>
    <x v="0"/>
    <x v="0"/>
    <x v="151"/>
    <x v="9"/>
    <x v="0"/>
    <x v="0"/>
    <s v="No Aplica"/>
    <x v="219"/>
  </r>
  <r>
    <x v="2"/>
    <x v="1"/>
    <x v="1"/>
    <x v="158"/>
    <x v="151"/>
    <s v="CO28690@mi.com"/>
    <x v="1"/>
    <x v="1"/>
    <x v="151"/>
    <x v="9"/>
    <x v="0"/>
    <x v="0"/>
    <s v="No Aplica"/>
    <x v="219"/>
  </r>
  <r>
    <x v="2"/>
    <x v="2"/>
    <x v="2"/>
    <x v="16"/>
    <x v="151"/>
    <s v="CO28690@mi.com"/>
    <x v="1"/>
    <x v="1"/>
    <x v="151"/>
    <x v="9"/>
    <x v="0"/>
    <x v="0"/>
    <s v="No Aplica"/>
    <x v="219"/>
  </r>
  <r>
    <x v="2"/>
    <x v="3"/>
    <x v="3"/>
    <x v="89"/>
    <x v="151"/>
    <s v="CO28690@mi.com"/>
    <x v="1"/>
    <x v="1"/>
    <x v="151"/>
    <x v="9"/>
    <x v="0"/>
    <x v="1"/>
    <n v="45931"/>
    <x v="220"/>
  </r>
  <r>
    <x v="5"/>
    <x v="1"/>
    <x v="1"/>
    <x v="159"/>
    <x v="152"/>
    <s v="CO19131@mi.com"/>
    <x v="0"/>
    <x v="0"/>
    <x v="152"/>
    <x v="3"/>
    <x v="1"/>
    <x v="0"/>
    <s v="No Aplica"/>
    <x v="221"/>
  </r>
  <r>
    <x v="5"/>
    <x v="2"/>
    <x v="2"/>
    <x v="160"/>
    <x v="152"/>
    <s v="CO19131@mi.com"/>
    <x v="0"/>
    <x v="0"/>
    <x v="152"/>
    <x v="3"/>
    <x v="1"/>
    <x v="0"/>
    <s v="No Aplica"/>
    <x v="221"/>
  </r>
  <r>
    <x v="5"/>
    <x v="3"/>
    <x v="3"/>
    <x v="161"/>
    <x v="152"/>
    <s v="CO19131@mi.com"/>
    <x v="0"/>
    <x v="0"/>
    <x v="152"/>
    <x v="3"/>
    <x v="1"/>
    <x v="1"/>
    <n v="45931"/>
    <x v="222"/>
  </r>
  <r>
    <x v="2"/>
    <x v="6"/>
    <x v="6"/>
    <x v="5"/>
    <x v="152"/>
    <s v="CO19131@mi.com"/>
    <x v="0"/>
    <x v="0"/>
    <x v="152"/>
    <x v="3"/>
    <x v="1"/>
    <x v="0"/>
    <s v="No Aplica"/>
    <x v="221"/>
  </r>
  <r>
    <x v="2"/>
    <x v="8"/>
    <x v="8"/>
    <x v="27"/>
    <x v="152"/>
    <s v="CO19131@mi.com"/>
    <x v="1"/>
    <x v="1"/>
    <x v="152"/>
    <x v="3"/>
    <x v="1"/>
    <x v="0"/>
    <s v="No Aplica"/>
    <x v="221"/>
  </r>
  <r>
    <x v="2"/>
    <x v="9"/>
    <x v="9"/>
    <x v="27"/>
    <x v="152"/>
    <s v="CO19131@mi.com"/>
    <x v="1"/>
    <x v="1"/>
    <x v="152"/>
    <x v="3"/>
    <x v="1"/>
    <x v="0"/>
    <s v="No Aplica"/>
    <x v="221"/>
  </r>
  <r>
    <x v="2"/>
    <x v="10"/>
    <x v="10"/>
    <x v="5"/>
    <x v="152"/>
    <s v="CO19131@mi.com"/>
    <x v="0"/>
    <x v="0"/>
    <x v="152"/>
    <x v="3"/>
    <x v="1"/>
    <x v="0"/>
    <s v="No Aplica"/>
    <x v="221"/>
  </r>
  <r>
    <x v="2"/>
    <x v="4"/>
    <x v="4"/>
    <x v="27"/>
    <x v="152"/>
    <s v="CO19131@mi.com"/>
    <x v="1"/>
    <x v="1"/>
    <x v="152"/>
    <x v="3"/>
    <x v="1"/>
    <x v="0"/>
    <s v="No Aplica"/>
    <x v="221"/>
  </r>
  <r>
    <x v="2"/>
    <x v="0"/>
    <x v="0"/>
    <x v="162"/>
    <x v="152"/>
    <s v="CO19131@mi.com"/>
    <x v="1"/>
    <x v="1"/>
    <x v="152"/>
    <x v="3"/>
    <x v="1"/>
    <x v="0"/>
    <s v="No Aplica"/>
    <x v="221"/>
  </r>
  <r>
    <x v="2"/>
    <x v="2"/>
    <x v="2"/>
    <x v="27"/>
    <x v="152"/>
    <s v="CO19131@mi.com"/>
    <x v="1"/>
    <x v="1"/>
    <x v="152"/>
    <x v="3"/>
    <x v="1"/>
    <x v="0"/>
    <s v="No Aplica"/>
    <x v="221"/>
  </r>
  <r>
    <x v="4"/>
    <x v="7"/>
    <x v="7"/>
    <x v="40"/>
    <x v="152"/>
    <s v="CO19131@mi.com"/>
    <x v="7"/>
    <x v="6"/>
    <x v="152"/>
    <x v="3"/>
    <x v="1"/>
    <x v="0"/>
    <s v="No Aplica"/>
    <x v="221"/>
  </r>
  <r>
    <x v="2"/>
    <x v="1"/>
    <x v="1"/>
    <x v="27"/>
    <x v="152"/>
    <s v="CO19131@mi.com"/>
    <x v="1"/>
    <x v="1"/>
    <x v="152"/>
    <x v="3"/>
    <x v="1"/>
    <x v="0"/>
    <s v="No Aplica"/>
    <x v="221"/>
  </r>
  <r>
    <x v="2"/>
    <x v="3"/>
    <x v="3"/>
    <x v="27"/>
    <x v="152"/>
    <s v="CO19131@mi.com"/>
    <x v="1"/>
    <x v="1"/>
    <x v="152"/>
    <x v="3"/>
    <x v="1"/>
    <x v="1"/>
    <n v="45931"/>
    <x v="222"/>
  </r>
  <r>
    <x v="2"/>
    <x v="5"/>
    <x v="5"/>
    <x v="16"/>
    <x v="153"/>
    <s v="CO27815@mi.com"/>
    <x v="6"/>
    <x v="5"/>
    <x v="153"/>
    <x v="10"/>
    <x v="1"/>
    <x v="0"/>
    <s v="No Aplica"/>
    <x v="223"/>
  </r>
  <r>
    <x v="4"/>
    <x v="6"/>
    <x v="6"/>
    <x v="163"/>
    <x v="153"/>
    <s v="CO27815@mi.com"/>
    <x v="0"/>
    <x v="0"/>
    <x v="153"/>
    <x v="10"/>
    <x v="1"/>
    <x v="0"/>
    <s v="No Aplica"/>
    <x v="223"/>
  </r>
  <r>
    <x v="0"/>
    <x v="3"/>
    <x v="3"/>
    <x v="8"/>
    <x v="154"/>
    <s v="CO28389@mi.com"/>
    <x v="20"/>
    <x v="0"/>
    <x v="154"/>
    <x v="18"/>
    <x v="0"/>
    <x v="1"/>
    <n v="45931"/>
    <x v="224"/>
  </r>
  <r>
    <x v="2"/>
    <x v="6"/>
    <x v="6"/>
    <x v="164"/>
    <x v="155"/>
    <s v="CO27638@mi.com"/>
    <x v="0"/>
    <x v="0"/>
    <x v="155"/>
    <x v="11"/>
    <x v="0"/>
    <x v="0"/>
    <s v="No Aplica"/>
    <x v="225"/>
  </r>
  <r>
    <x v="2"/>
    <x v="1"/>
    <x v="1"/>
    <x v="19"/>
    <x v="155"/>
    <s v="CO27638@mi.com"/>
    <x v="1"/>
    <x v="1"/>
    <x v="155"/>
    <x v="11"/>
    <x v="0"/>
    <x v="0"/>
    <s v="No Aplica"/>
    <x v="225"/>
  </r>
  <r>
    <x v="2"/>
    <x v="2"/>
    <x v="2"/>
    <x v="19"/>
    <x v="155"/>
    <s v="CO27638@mi.com"/>
    <x v="1"/>
    <x v="1"/>
    <x v="155"/>
    <x v="11"/>
    <x v="0"/>
    <x v="0"/>
    <s v="No Aplica"/>
    <x v="225"/>
  </r>
  <r>
    <x v="2"/>
    <x v="3"/>
    <x v="3"/>
    <x v="19"/>
    <x v="155"/>
    <s v="CO27638@mi.com"/>
    <x v="1"/>
    <x v="1"/>
    <x v="155"/>
    <x v="11"/>
    <x v="0"/>
    <x v="1"/>
    <n v="45931"/>
    <x v="226"/>
  </r>
  <r>
    <x v="2"/>
    <x v="6"/>
    <x v="6"/>
    <x v="35"/>
    <x v="156"/>
    <s v="CO1468@mi.com"/>
    <x v="2"/>
    <x v="2"/>
    <x v="156"/>
    <x v="28"/>
    <x v="2"/>
    <x v="0"/>
    <s v="No Aplica"/>
    <x v="227"/>
  </r>
  <r>
    <x v="2"/>
    <x v="7"/>
    <x v="7"/>
    <x v="35"/>
    <x v="156"/>
    <s v="CO1468@mi.com"/>
    <x v="2"/>
    <x v="2"/>
    <x v="156"/>
    <x v="28"/>
    <x v="2"/>
    <x v="0"/>
    <s v="No Aplica"/>
    <x v="227"/>
  </r>
  <r>
    <x v="2"/>
    <x v="6"/>
    <x v="6"/>
    <x v="165"/>
    <x v="157"/>
    <s v="CO8137@mi.com"/>
    <x v="0"/>
    <x v="0"/>
    <x v="157"/>
    <x v="53"/>
    <x v="2"/>
    <x v="0"/>
    <s v="No Aplica"/>
    <x v="228"/>
  </r>
  <r>
    <x v="1"/>
    <x v="0"/>
    <x v="0"/>
    <x v="97"/>
    <x v="157"/>
    <s v="CO8137@mi.com"/>
    <x v="0"/>
    <x v="0"/>
    <x v="157"/>
    <x v="53"/>
    <x v="2"/>
    <x v="0"/>
    <s v="No Aplica"/>
    <x v="228"/>
  </r>
  <r>
    <x v="2"/>
    <x v="7"/>
    <x v="7"/>
    <x v="165"/>
    <x v="157"/>
    <s v="CO8137@mi.com"/>
    <x v="0"/>
    <x v="0"/>
    <x v="157"/>
    <x v="53"/>
    <x v="2"/>
    <x v="0"/>
    <s v="No Aplica"/>
    <x v="228"/>
  </r>
  <r>
    <x v="2"/>
    <x v="0"/>
    <x v="0"/>
    <x v="12"/>
    <x v="158"/>
    <s v="CO28315@mi.com"/>
    <x v="8"/>
    <x v="7"/>
    <x v="158"/>
    <x v="9"/>
    <x v="0"/>
    <x v="0"/>
    <s v="No Aplica"/>
    <x v="229"/>
  </r>
  <r>
    <x v="2"/>
    <x v="10"/>
    <x v="10"/>
    <x v="12"/>
    <x v="158"/>
    <s v="CO28315@mi.com"/>
    <x v="7"/>
    <x v="6"/>
    <x v="158"/>
    <x v="9"/>
    <x v="0"/>
    <x v="0"/>
    <s v="No Aplica"/>
    <x v="229"/>
  </r>
  <r>
    <x v="0"/>
    <x v="4"/>
    <x v="4"/>
    <x v="82"/>
    <x v="158"/>
    <s v="CO28315@mi.com"/>
    <x v="0"/>
    <x v="0"/>
    <x v="158"/>
    <x v="9"/>
    <x v="0"/>
    <x v="0"/>
    <s v="No Aplica"/>
    <x v="229"/>
  </r>
  <r>
    <x v="2"/>
    <x v="2"/>
    <x v="2"/>
    <x v="70"/>
    <x v="158"/>
    <s v="CO28315@mi.com"/>
    <x v="7"/>
    <x v="6"/>
    <x v="158"/>
    <x v="9"/>
    <x v="0"/>
    <x v="0"/>
    <s v="No Aplica"/>
    <x v="229"/>
  </r>
  <r>
    <x v="2"/>
    <x v="3"/>
    <x v="3"/>
    <x v="12"/>
    <x v="158"/>
    <s v="CO28315@mi.com"/>
    <x v="7"/>
    <x v="6"/>
    <x v="158"/>
    <x v="9"/>
    <x v="0"/>
    <x v="1"/>
    <n v="45931"/>
    <x v="230"/>
  </r>
  <r>
    <x v="2"/>
    <x v="7"/>
    <x v="7"/>
    <x v="166"/>
    <x v="159"/>
    <s v="CO28754@mi.com"/>
    <x v="1"/>
    <x v="1"/>
    <x v="159"/>
    <x v="16"/>
    <x v="0"/>
    <x v="0"/>
    <s v="No Aplica"/>
    <x v="231"/>
  </r>
  <r>
    <x v="2"/>
    <x v="11"/>
    <x v="11"/>
    <x v="166"/>
    <x v="159"/>
    <s v="CO28754@mi.com"/>
    <x v="1"/>
    <x v="1"/>
    <x v="159"/>
    <x v="16"/>
    <x v="0"/>
    <x v="0"/>
    <s v="No Aplica"/>
    <x v="231"/>
  </r>
  <r>
    <x v="2"/>
    <x v="1"/>
    <x v="1"/>
    <x v="166"/>
    <x v="159"/>
    <s v="CO28754@mi.com"/>
    <x v="1"/>
    <x v="1"/>
    <x v="159"/>
    <x v="16"/>
    <x v="0"/>
    <x v="0"/>
    <s v="No Aplica"/>
    <x v="231"/>
  </r>
  <r>
    <x v="2"/>
    <x v="3"/>
    <x v="3"/>
    <x v="166"/>
    <x v="159"/>
    <s v="CO28754@mi.com"/>
    <x v="1"/>
    <x v="1"/>
    <x v="159"/>
    <x v="16"/>
    <x v="0"/>
    <x v="1"/>
    <n v="45931"/>
    <x v="232"/>
  </r>
  <r>
    <x v="0"/>
    <x v="2"/>
    <x v="2"/>
    <x v="91"/>
    <x v="159"/>
    <s v="CO28754@mi.com"/>
    <x v="19"/>
    <x v="14"/>
    <x v="159"/>
    <x v="16"/>
    <x v="0"/>
    <x v="0"/>
    <s v="No Aplica"/>
    <x v="231"/>
  </r>
  <r>
    <x v="0"/>
    <x v="0"/>
    <x v="0"/>
    <x v="8"/>
    <x v="160"/>
    <s v="CO25882@mi.com"/>
    <x v="22"/>
    <x v="15"/>
    <x v="160"/>
    <x v="14"/>
    <x v="0"/>
    <x v="0"/>
    <s v="No Aplica"/>
    <x v="233"/>
  </r>
  <r>
    <x v="2"/>
    <x v="1"/>
    <x v="1"/>
    <x v="162"/>
    <x v="161"/>
    <s v="CO10072@mi.com"/>
    <x v="1"/>
    <x v="1"/>
    <x v="161"/>
    <x v="16"/>
    <x v="0"/>
    <x v="0"/>
    <s v="No Aplica"/>
    <x v="234"/>
  </r>
  <r>
    <x v="2"/>
    <x v="2"/>
    <x v="2"/>
    <x v="162"/>
    <x v="161"/>
    <s v="CO10072@mi.com"/>
    <x v="1"/>
    <x v="1"/>
    <x v="161"/>
    <x v="16"/>
    <x v="0"/>
    <x v="0"/>
    <s v="No Aplica"/>
    <x v="234"/>
  </r>
  <r>
    <x v="2"/>
    <x v="3"/>
    <x v="3"/>
    <x v="162"/>
    <x v="161"/>
    <s v="CO10072@mi.com"/>
    <x v="1"/>
    <x v="1"/>
    <x v="161"/>
    <x v="16"/>
    <x v="0"/>
    <x v="1"/>
    <n v="45931"/>
    <x v="235"/>
  </r>
  <r>
    <x v="1"/>
    <x v="10"/>
    <x v="10"/>
    <x v="19"/>
    <x v="162"/>
    <s v="CO11156@mi.com"/>
    <x v="1"/>
    <x v="1"/>
    <x v="162"/>
    <x v="0"/>
    <x v="0"/>
    <x v="0"/>
    <s v="No Aplica"/>
    <x v="236"/>
  </r>
  <r>
    <x v="1"/>
    <x v="8"/>
    <x v="8"/>
    <x v="19"/>
    <x v="162"/>
    <s v="CO11156@mi.com"/>
    <x v="1"/>
    <x v="1"/>
    <x v="162"/>
    <x v="0"/>
    <x v="0"/>
    <x v="0"/>
    <s v="No Aplica"/>
    <x v="236"/>
  </r>
  <r>
    <x v="1"/>
    <x v="4"/>
    <x v="4"/>
    <x v="19"/>
    <x v="162"/>
    <s v="CO11156@mi.com"/>
    <x v="1"/>
    <x v="1"/>
    <x v="162"/>
    <x v="0"/>
    <x v="0"/>
    <x v="0"/>
    <s v="No Aplica"/>
    <x v="236"/>
  </r>
  <r>
    <x v="1"/>
    <x v="0"/>
    <x v="0"/>
    <x v="19"/>
    <x v="162"/>
    <s v="CO11156@mi.com"/>
    <x v="1"/>
    <x v="1"/>
    <x v="162"/>
    <x v="0"/>
    <x v="0"/>
    <x v="0"/>
    <s v="No Aplica"/>
    <x v="236"/>
  </r>
  <r>
    <x v="2"/>
    <x v="9"/>
    <x v="9"/>
    <x v="0"/>
    <x v="162"/>
    <s v="CO11156@mi.com"/>
    <x v="4"/>
    <x v="0"/>
    <x v="162"/>
    <x v="0"/>
    <x v="0"/>
    <x v="0"/>
    <s v="No Aplica"/>
    <x v="236"/>
  </r>
  <r>
    <x v="1"/>
    <x v="1"/>
    <x v="1"/>
    <x v="19"/>
    <x v="162"/>
    <s v="CO11156@mi.com"/>
    <x v="1"/>
    <x v="1"/>
    <x v="162"/>
    <x v="0"/>
    <x v="0"/>
    <x v="0"/>
    <s v="No Aplica"/>
    <x v="236"/>
  </r>
  <r>
    <x v="1"/>
    <x v="2"/>
    <x v="2"/>
    <x v="19"/>
    <x v="162"/>
    <s v="CO11156@mi.com"/>
    <x v="1"/>
    <x v="1"/>
    <x v="162"/>
    <x v="0"/>
    <x v="0"/>
    <x v="0"/>
    <s v="No Aplica"/>
    <x v="236"/>
  </r>
  <r>
    <x v="2"/>
    <x v="3"/>
    <x v="3"/>
    <x v="0"/>
    <x v="162"/>
    <s v="CO11156@mi.com"/>
    <x v="4"/>
    <x v="0"/>
    <x v="162"/>
    <x v="0"/>
    <x v="0"/>
    <x v="1"/>
    <n v="45931"/>
    <x v="237"/>
  </r>
  <r>
    <x v="2"/>
    <x v="3"/>
    <x v="3"/>
    <x v="17"/>
    <x v="163"/>
    <s v="CO11384@mi.com"/>
    <x v="14"/>
    <x v="11"/>
    <x v="163"/>
    <x v="10"/>
    <x v="1"/>
    <x v="1"/>
    <n v="45931"/>
    <x v="238"/>
  </r>
  <r>
    <x v="2"/>
    <x v="6"/>
    <x v="6"/>
    <x v="4"/>
    <x v="163"/>
    <s v="CO11384@mi.com"/>
    <x v="0"/>
    <x v="0"/>
    <x v="163"/>
    <x v="10"/>
    <x v="1"/>
    <x v="0"/>
    <s v="No Aplica"/>
    <x v="239"/>
  </r>
  <r>
    <x v="2"/>
    <x v="11"/>
    <x v="11"/>
    <x v="167"/>
    <x v="163"/>
    <s v="CO11384@mi.com"/>
    <x v="6"/>
    <x v="5"/>
    <x v="163"/>
    <x v="10"/>
    <x v="1"/>
    <x v="0"/>
    <s v="No Aplica"/>
    <x v="239"/>
  </r>
  <r>
    <x v="2"/>
    <x v="7"/>
    <x v="7"/>
    <x v="32"/>
    <x v="163"/>
    <s v="CO11384@mi.com"/>
    <x v="0"/>
    <x v="0"/>
    <x v="163"/>
    <x v="10"/>
    <x v="1"/>
    <x v="0"/>
    <s v="No Aplica"/>
    <x v="239"/>
  </r>
  <r>
    <x v="0"/>
    <x v="2"/>
    <x v="2"/>
    <x v="10"/>
    <x v="164"/>
    <s v="CO21464@mi.com"/>
    <x v="0"/>
    <x v="0"/>
    <x v="164"/>
    <x v="46"/>
    <x v="2"/>
    <x v="0"/>
    <s v="No Aplica"/>
    <x v="240"/>
  </r>
  <r>
    <x v="0"/>
    <x v="3"/>
    <x v="3"/>
    <x v="10"/>
    <x v="164"/>
    <s v="CO21464@mi.com"/>
    <x v="0"/>
    <x v="0"/>
    <x v="164"/>
    <x v="46"/>
    <x v="2"/>
    <x v="1"/>
    <n v="45931"/>
    <x v="241"/>
  </r>
  <r>
    <x v="3"/>
    <x v="8"/>
    <x v="8"/>
    <x v="38"/>
    <x v="165"/>
    <s v="CO28105@mi.com"/>
    <x v="1"/>
    <x v="1"/>
    <x v="165"/>
    <x v="16"/>
    <x v="0"/>
    <x v="0"/>
    <s v="No Aplica"/>
    <x v="242"/>
  </r>
  <r>
    <x v="3"/>
    <x v="9"/>
    <x v="9"/>
    <x v="38"/>
    <x v="165"/>
    <s v="CO28105@mi.com"/>
    <x v="1"/>
    <x v="1"/>
    <x v="165"/>
    <x v="16"/>
    <x v="0"/>
    <x v="0"/>
    <s v="No Aplica"/>
    <x v="242"/>
  </r>
  <r>
    <x v="3"/>
    <x v="10"/>
    <x v="10"/>
    <x v="38"/>
    <x v="165"/>
    <s v="CO28105@mi.com"/>
    <x v="1"/>
    <x v="1"/>
    <x v="165"/>
    <x v="16"/>
    <x v="0"/>
    <x v="0"/>
    <s v="No Aplica"/>
    <x v="242"/>
  </r>
  <r>
    <x v="0"/>
    <x v="4"/>
    <x v="4"/>
    <x v="168"/>
    <x v="165"/>
    <s v="CO28105@mi.com"/>
    <x v="2"/>
    <x v="2"/>
    <x v="165"/>
    <x v="16"/>
    <x v="0"/>
    <x v="0"/>
    <s v="No Aplica"/>
    <x v="242"/>
  </r>
  <r>
    <x v="3"/>
    <x v="0"/>
    <x v="0"/>
    <x v="38"/>
    <x v="165"/>
    <s v="CO28105@mi.com"/>
    <x v="1"/>
    <x v="1"/>
    <x v="165"/>
    <x v="16"/>
    <x v="0"/>
    <x v="0"/>
    <s v="No Aplica"/>
    <x v="242"/>
  </r>
  <r>
    <x v="3"/>
    <x v="1"/>
    <x v="1"/>
    <x v="19"/>
    <x v="165"/>
    <s v="CO28105@mi.com"/>
    <x v="1"/>
    <x v="1"/>
    <x v="165"/>
    <x v="16"/>
    <x v="0"/>
    <x v="0"/>
    <s v="No Aplica"/>
    <x v="242"/>
  </r>
  <r>
    <x v="3"/>
    <x v="2"/>
    <x v="2"/>
    <x v="19"/>
    <x v="165"/>
    <s v="CO28105@mi.com"/>
    <x v="1"/>
    <x v="1"/>
    <x v="165"/>
    <x v="16"/>
    <x v="0"/>
    <x v="0"/>
    <s v="No Aplica"/>
    <x v="242"/>
  </r>
  <r>
    <x v="0"/>
    <x v="3"/>
    <x v="3"/>
    <x v="8"/>
    <x v="165"/>
    <s v="CO28105@mi.com"/>
    <x v="0"/>
    <x v="0"/>
    <x v="165"/>
    <x v="16"/>
    <x v="0"/>
    <x v="1"/>
    <n v="45931"/>
    <x v="243"/>
  </r>
  <r>
    <x v="5"/>
    <x v="1"/>
    <x v="1"/>
    <x v="169"/>
    <x v="166"/>
    <s v="CO13862@mi.com"/>
    <x v="0"/>
    <x v="0"/>
    <x v="166"/>
    <x v="10"/>
    <x v="1"/>
    <x v="0"/>
    <s v="No Aplica"/>
    <x v="244"/>
  </r>
  <r>
    <x v="5"/>
    <x v="2"/>
    <x v="2"/>
    <x v="169"/>
    <x v="166"/>
    <s v="CO13862@mi.com"/>
    <x v="0"/>
    <x v="0"/>
    <x v="166"/>
    <x v="10"/>
    <x v="1"/>
    <x v="0"/>
    <s v="No Aplica"/>
    <x v="244"/>
  </r>
  <r>
    <x v="5"/>
    <x v="3"/>
    <x v="3"/>
    <x v="169"/>
    <x v="166"/>
    <s v="CO13862@mi.com"/>
    <x v="0"/>
    <x v="0"/>
    <x v="166"/>
    <x v="10"/>
    <x v="1"/>
    <x v="1"/>
    <n v="45931"/>
    <x v="245"/>
  </r>
  <r>
    <x v="3"/>
    <x v="1"/>
    <x v="1"/>
    <x v="3"/>
    <x v="167"/>
    <s v="CO19271@mi.com"/>
    <x v="19"/>
    <x v="14"/>
    <x v="167"/>
    <x v="25"/>
    <x v="0"/>
    <x v="0"/>
    <s v="No Aplica"/>
    <x v="246"/>
  </r>
  <r>
    <x v="2"/>
    <x v="3"/>
    <x v="3"/>
    <x v="8"/>
    <x v="167"/>
    <s v="CO19271@mi.com"/>
    <x v="0"/>
    <x v="0"/>
    <x v="167"/>
    <x v="25"/>
    <x v="0"/>
    <x v="1"/>
    <n v="45931"/>
    <x v="247"/>
  </r>
  <r>
    <x v="2"/>
    <x v="9"/>
    <x v="9"/>
    <x v="170"/>
    <x v="168"/>
    <s v="CO24148@mi.com"/>
    <x v="1"/>
    <x v="1"/>
    <x v="168"/>
    <x v="9"/>
    <x v="0"/>
    <x v="0"/>
    <s v="No Aplica"/>
    <x v="248"/>
  </r>
  <r>
    <x v="2"/>
    <x v="10"/>
    <x v="10"/>
    <x v="171"/>
    <x v="168"/>
    <s v="CO24148@mi.com"/>
    <x v="7"/>
    <x v="6"/>
    <x v="168"/>
    <x v="9"/>
    <x v="0"/>
    <x v="0"/>
    <s v="No Aplica"/>
    <x v="248"/>
  </r>
  <r>
    <x v="2"/>
    <x v="4"/>
    <x v="4"/>
    <x v="170"/>
    <x v="168"/>
    <s v="CO24148@mi.com"/>
    <x v="1"/>
    <x v="1"/>
    <x v="168"/>
    <x v="9"/>
    <x v="0"/>
    <x v="0"/>
    <s v="No Aplica"/>
    <x v="248"/>
  </r>
  <r>
    <x v="2"/>
    <x v="0"/>
    <x v="0"/>
    <x v="63"/>
    <x v="168"/>
    <s v="CO24148@mi.com"/>
    <x v="0"/>
    <x v="0"/>
    <x v="168"/>
    <x v="9"/>
    <x v="0"/>
    <x v="0"/>
    <s v="No Aplica"/>
    <x v="248"/>
  </r>
  <r>
    <x v="2"/>
    <x v="2"/>
    <x v="2"/>
    <x v="135"/>
    <x v="168"/>
    <s v="CO24148@mi.com"/>
    <x v="7"/>
    <x v="6"/>
    <x v="168"/>
    <x v="9"/>
    <x v="0"/>
    <x v="0"/>
    <s v="No Aplica"/>
    <x v="248"/>
  </r>
  <r>
    <x v="2"/>
    <x v="3"/>
    <x v="3"/>
    <x v="170"/>
    <x v="168"/>
    <s v="CO24148@mi.com"/>
    <x v="1"/>
    <x v="1"/>
    <x v="168"/>
    <x v="9"/>
    <x v="0"/>
    <x v="1"/>
    <n v="45931"/>
    <x v="249"/>
  </r>
  <r>
    <x v="0"/>
    <x v="6"/>
    <x v="6"/>
    <x v="82"/>
    <x v="169"/>
    <s v="CO25349@mi.com"/>
    <x v="4"/>
    <x v="0"/>
    <x v="169"/>
    <x v="5"/>
    <x v="1"/>
    <x v="0"/>
    <s v="No Aplica"/>
    <x v="250"/>
  </r>
  <r>
    <x v="4"/>
    <x v="5"/>
    <x v="5"/>
    <x v="172"/>
    <x v="169"/>
    <s v="CO25349@mi.com"/>
    <x v="6"/>
    <x v="5"/>
    <x v="169"/>
    <x v="5"/>
    <x v="1"/>
    <x v="0"/>
    <s v="No Aplica"/>
    <x v="250"/>
  </r>
  <r>
    <x v="4"/>
    <x v="11"/>
    <x v="11"/>
    <x v="40"/>
    <x v="169"/>
    <s v="CO25349@mi.com"/>
    <x v="6"/>
    <x v="5"/>
    <x v="169"/>
    <x v="5"/>
    <x v="1"/>
    <x v="0"/>
    <s v="No Aplica"/>
    <x v="250"/>
  </r>
  <r>
    <x v="0"/>
    <x v="7"/>
    <x v="7"/>
    <x v="82"/>
    <x v="169"/>
    <s v="CO25349@mi.com"/>
    <x v="4"/>
    <x v="0"/>
    <x v="169"/>
    <x v="5"/>
    <x v="1"/>
    <x v="0"/>
    <s v="No Aplica"/>
    <x v="250"/>
  </r>
  <r>
    <x v="2"/>
    <x v="7"/>
    <x v="7"/>
    <x v="82"/>
    <x v="170"/>
    <s v="CO24169@mi.com"/>
    <x v="17"/>
    <x v="0"/>
    <x v="170"/>
    <x v="8"/>
    <x v="2"/>
    <x v="0"/>
    <s v="No Aplica"/>
    <x v="251"/>
  </r>
  <r>
    <x v="2"/>
    <x v="8"/>
    <x v="8"/>
    <x v="173"/>
    <x v="171"/>
    <s v="CO19759@mi.com"/>
    <x v="1"/>
    <x v="1"/>
    <x v="171"/>
    <x v="11"/>
    <x v="0"/>
    <x v="0"/>
    <s v="No Aplica"/>
    <x v="252"/>
  </r>
  <r>
    <x v="2"/>
    <x v="9"/>
    <x v="9"/>
    <x v="27"/>
    <x v="171"/>
    <s v="CO19759@mi.com"/>
    <x v="1"/>
    <x v="1"/>
    <x v="171"/>
    <x v="11"/>
    <x v="0"/>
    <x v="0"/>
    <s v="No Aplica"/>
    <x v="252"/>
  </r>
  <r>
    <x v="2"/>
    <x v="10"/>
    <x v="10"/>
    <x v="27"/>
    <x v="171"/>
    <s v="CO19759@mi.com"/>
    <x v="1"/>
    <x v="1"/>
    <x v="171"/>
    <x v="11"/>
    <x v="0"/>
    <x v="0"/>
    <s v="No Aplica"/>
    <x v="252"/>
  </r>
  <r>
    <x v="0"/>
    <x v="4"/>
    <x v="4"/>
    <x v="30"/>
    <x v="171"/>
    <s v="CO19759@mi.com"/>
    <x v="0"/>
    <x v="0"/>
    <x v="171"/>
    <x v="11"/>
    <x v="0"/>
    <x v="0"/>
    <s v="No Aplica"/>
    <x v="252"/>
  </r>
  <r>
    <x v="2"/>
    <x v="0"/>
    <x v="0"/>
    <x v="173"/>
    <x v="171"/>
    <s v="CO19759@mi.com"/>
    <x v="1"/>
    <x v="1"/>
    <x v="171"/>
    <x v="11"/>
    <x v="0"/>
    <x v="0"/>
    <s v="No Aplica"/>
    <x v="252"/>
  </r>
  <r>
    <x v="2"/>
    <x v="1"/>
    <x v="1"/>
    <x v="27"/>
    <x v="171"/>
    <s v="CO19759@mi.com"/>
    <x v="1"/>
    <x v="1"/>
    <x v="171"/>
    <x v="11"/>
    <x v="0"/>
    <x v="0"/>
    <s v="No Aplica"/>
    <x v="252"/>
  </r>
  <r>
    <x v="2"/>
    <x v="2"/>
    <x v="2"/>
    <x v="173"/>
    <x v="171"/>
    <s v="CO19759@mi.com"/>
    <x v="1"/>
    <x v="1"/>
    <x v="171"/>
    <x v="11"/>
    <x v="0"/>
    <x v="0"/>
    <s v="No Aplica"/>
    <x v="252"/>
  </r>
  <r>
    <x v="0"/>
    <x v="3"/>
    <x v="3"/>
    <x v="0"/>
    <x v="171"/>
    <s v="CO19759@mi.com"/>
    <x v="0"/>
    <x v="0"/>
    <x v="171"/>
    <x v="11"/>
    <x v="0"/>
    <x v="1"/>
    <n v="45931"/>
    <x v="253"/>
  </r>
  <r>
    <x v="1"/>
    <x v="3"/>
    <x v="3"/>
    <x v="174"/>
    <x v="172"/>
    <s v="CO25443@mi.com"/>
    <x v="8"/>
    <x v="7"/>
    <x v="172"/>
    <x v="10"/>
    <x v="1"/>
    <x v="1"/>
    <n v="45931"/>
    <x v="254"/>
  </r>
  <r>
    <x v="2"/>
    <x v="6"/>
    <x v="6"/>
    <x v="175"/>
    <x v="172"/>
    <s v="CO25443@mi.com"/>
    <x v="0"/>
    <x v="0"/>
    <x v="172"/>
    <x v="10"/>
    <x v="1"/>
    <x v="0"/>
    <s v="No Aplica"/>
    <x v="255"/>
  </r>
  <r>
    <x v="2"/>
    <x v="5"/>
    <x v="5"/>
    <x v="176"/>
    <x v="172"/>
    <s v="CO25443@mi.com"/>
    <x v="6"/>
    <x v="5"/>
    <x v="172"/>
    <x v="10"/>
    <x v="1"/>
    <x v="0"/>
    <s v="No Aplica"/>
    <x v="255"/>
  </r>
  <r>
    <x v="2"/>
    <x v="7"/>
    <x v="7"/>
    <x v="177"/>
    <x v="172"/>
    <s v="CO25443@mi.com"/>
    <x v="0"/>
    <x v="0"/>
    <x v="172"/>
    <x v="10"/>
    <x v="1"/>
    <x v="0"/>
    <s v="No Aplica"/>
    <x v="255"/>
  </r>
  <r>
    <x v="2"/>
    <x v="11"/>
    <x v="11"/>
    <x v="176"/>
    <x v="172"/>
    <s v="CO25443@mi.com"/>
    <x v="6"/>
    <x v="5"/>
    <x v="172"/>
    <x v="10"/>
    <x v="1"/>
    <x v="0"/>
    <s v="No Aplica"/>
    <x v="255"/>
  </r>
  <r>
    <x v="2"/>
    <x v="8"/>
    <x v="8"/>
    <x v="19"/>
    <x v="173"/>
    <s v="CO28522@mi.com"/>
    <x v="1"/>
    <x v="1"/>
    <x v="173"/>
    <x v="22"/>
    <x v="1"/>
    <x v="0"/>
    <s v="No Aplica"/>
    <x v="256"/>
  </r>
  <r>
    <x v="2"/>
    <x v="9"/>
    <x v="9"/>
    <x v="19"/>
    <x v="173"/>
    <s v="CO28522@mi.com"/>
    <x v="1"/>
    <x v="1"/>
    <x v="173"/>
    <x v="22"/>
    <x v="1"/>
    <x v="0"/>
    <s v="No Aplica"/>
    <x v="256"/>
  </r>
  <r>
    <x v="2"/>
    <x v="4"/>
    <x v="4"/>
    <x v="19"/>
    <x v="173"/>
    <s v="CO28522@mi.com"/>
    <x v="1"/>
    <x v="1"/>
    <x v="173"/>
    <x v="22"/>
    <x v="1"/>
    <x v="0"/>
    <s v="No Aplica"/>
    <x v="256"/>
  </r>
  <r>
    <x v="2"/>
    <x v="0"/>
    <x v="0"/>
    <x v="19"/>
    <x v="173"/>
    <s v="CO28522@mi.com"/>
    <x v="1"/>
    <x v="1"/>
    <x v="173"/>
    <x v="22"/>
    <x v="1"/>
    <x v="0"/>
    <s v="No Aplica"/>
    <x v="256"/>
  </r>
  <r>
    <x v="0"/>
    <x v="10"/>
    <x v="10"/>
    <x v="137"/>
    <x v="173"/>
    <s v="CO28522@mi.com"/>
    <x v="4"/>
    <x v="0"/>
    <x v="173"/>
    <x v="22"/>
    <x v="1"/>
    <x v="0"/>
    <s v="No Aplica"/>
    <x v="256"/>
  </r>
  <r>
    <x v="2"/>
    <x v="1"/>
    <x v="1"/>
    <x v="178"/>
    <x v="174"/>
    <s v="CO23221@mi.com"/>
    <x v="1"/>
    <x v="1"/>
    <x v="174"/>
    <x v="23"/>
    <x v="2"/>
    <x v="0"/>
    <s v="No Aplica"/>
    <x v="257"/>
  </r>
  <r>
    <x v="0"/>
    <x v="2"/>
    <x v="2"/>
    <x v="91"/>
    <x v="174"/>
    <s v="CO23221@mi.com"/>
    <x v="0"/>
    <x v="0"/>
    <x v="174"/>
    <x v="23"/>
    <x v="2"/>
    <x v="0"/>
    <s v="No Aplica"/>
    <x v="257"/>
  </r>
  <r>
    <x v="2"/>
    <x v="3"/>
    <x v="3"/>
    <x v="178"/>
    <x v="174"/>
    <s v="CO23221@mi.com"/>
    <x v="1"/>
    <x v="1"/>
    <x v="174"/>
    <x v="23"/>
    <x v="2"/>
    <x v="1"/>
    <n v="45931"/>
    <x v="258"/>
  </r>
  <r>
    <x v="1"/>
    <x v="11"/>
    <x v="11"/>
    <x v="17"/>
    <x v="175"/>
    <s v="CO19642@mi.com"/>
    <x v="9"/>
    <x v="8"/>
    <x v="175"/>
    <x v="10"/>
    <x v="1"/>
    <x v="0"/>
    <s v="No Aplica"/>
    <x v="259"/>
  </r>
  <r>
    <x v="2"/>
    <x v="7"/>
    <x v="7"/>
    <x v="8"/>
    <x v="175"/>
    <s v="CO19642@mi.com"/>
    <x v="0"/>
    <x v="0"/>
    <x v="175"/>
    <x v="10"/>
    <x v="1"/>
    <x v="0"/>
    <s v="No Aplica"/>
    <x v="259"/>
  </r>
  <r>
    <x v="1"/>
    <x v="1"/>
    <x v="1"/>
    <x v="179"/>
    <x v="176"/>
    <s v="CO28644@mi.com"/>
    <x v="1"/>
    <x v="1"/>
    <x v="176"/>
    <x v="1"/>
    <x v="0"/>
    <x v="0"/>
    <s v="No Aplica"/>
    <x v="260"/>
  </r>
  <r>
    <x v="1"/>
    <x v="2"/>
    <x v="2"/>
    <x v="179"/>
    <x v="176"/>
    <s v="CO28644@mi.com"/>
    <x v="1"/>
    <x v="1"/>
    <x v="176"/>
    <x v="1"/>
    <x v="0"/>
    <x v="0"/>
    <s v="No Aplica"/>
    <x v="260"/>
  </r>
  <r>
    <x v="1"/>
    <x v="3"/>
    <x v="3"/>
    <x v="179"/>
    <x v="176"/>
    <s v="CO28644@mi.com"/>
    <x v="1"/>
    <x v="1"/>
    <x v="176"/>
    <x v="1"/>
    <x v="0"/>
    <x v="1"/>
    <n v="45931"/>
    <x v="261"/>
  </r>
  <r>
    <x v="0"/>
    <x v="1"/>
    <x v="1"/>
    <x v="180"/>
    <x v="177"/>
    <s v="CO17800@mi.com"/>
    <x v="1"/>
    <x v="1"/>
    <x v="177"/>
    <x v="16"/>
    <x v="0"/>
    <x v="0"/>
    <s v="No Aplica"/>
    <x v="262"/>
  </r>
  <r>
    <x v="0"/>
    <x v="2"/>
    <x v="2"/>
    <x v="180"/>
    <x v="177"/>
    <s v="CO17800@mi.com"/>
    <x v="1"/>
    <x v="1"/>
    <x v="177"/>
    <x v="16"/>
    <x v="0"/>
    <x v="0"/>
    <s v="No Aplica"/>
    <x v="262"/>
  </r>
  <r>
    <x v="0"/>
    <x v="3"/>
    <x v="3"/>
    <x v="180"/>
    <x v="177"/>
    <s v="CO17800@mi.com"/>
    <x v="1"/>
    <x v="1"/>
    <x v="177"/>
    <x v="16"/>
    <x v="0"/>
    <x v="1"/>
    <n v="45931"/>
    <x v="263"/>
  </r>
  <r>
    <x v="1"/>
    <x v="3"/>
    <x v="3"/>
    <x v="6"/>
    <x v="178"/>
    <s v="CO17876@mi.com"/>
    <x v="14"/>
    <x v="11"/>
    <x v="178"/>
    <x v="52"/>
    <x v="2"/>
    <x v="1"/>
    <n v="45931"/>
    <x v="264"/>
  </r>
  <r>
    <x v="0"/>
    <x v="4"/>
    <x v="4"/>
    <x v="0"/>
    <x v="179"/>
    <s v="CO28400@mi.com"/>
    <x v="4"/>
    <x v="0"/>
    <x v="179"/>
    <x v="5"/>
    <x v="1"/>
    <x v="0"/>
    <s v="No Aplica"/>
    <x v="265"/>
  </r>
  <r>
    <x v="0"/>
    <x v="10"/>
    <x v="10"/>
    <x v="82"/>
    <x v="180"/>
    <s v="CO20600@mi.com"/>
    <x v="10"/>
    <x v="0"/>
    <x v="180"/>
    <x v="14"/>
    <x v="0"/>
    <x v="0"/>
    <s v="No Aplica"/>
    <x v="266"/>
  </r>
  <r>
    <x v="0"/>
    <x v="3"/>
    <x v="3"/>
    <x v="82"/>
    <x v="180"/>
    <s v="CO20600@mi.com"/>
    <x v="10"/>
    <x v="0"/>
    <x v="180"/>
    <x v="14"/>
    <x v="0"/>
    <x v="1"/>
    <n v="45931"/>
    <x v="267"/>
  </r>
  <r>
    <x v="3"/>
    <x v="2"/>
    <x v="2"/>
    <x v="181"/>
    <x v="181"/>
    <s v="CO28317@mi.com"/>
    <x v="1"/>
    <x v="1"/>
    <x v="181"/>
    <x v="26"/>
    <x v="0"/>
    <x v="0"/>
    <s v="No Aplica"/>
    <x v="268"/>
  </r>
  <r>
    <x v="3"/>
    <x v="3"/>
    <x v="3"/>
    <x v="181"/>
    <x v="181"/>
    <s v="CO28317@mi.com"/>
    <x v="1"/>
    <x v="1"/>
    <x v="181"/>
    <x v="26"/>
    <x v="0"/>
    <x v="1"/>
    <n v="45931"/>
    <x v="269"/>
  </r>
  <r>
    <x v="2"/>
    <x v="6"/>
    <x v="6"/>
    <x v="5"/>
    <x v="182"/>
    <s v="CO24654@mi.com"/>
    <x v="0"/>
    <x v="0"/>
    <x v="182"/>
    <x v="7"/>
    <x v="1"/>
    <x v="0"/>
    <s v="No Aplica"/>
    <x v="270"/>
  </r>
  <r>
    <x v="2"/>
    <x v="5"/>
    <x v="5"/>
    <x v="182"/>
    <x v="182"/>
    <s v="CO24654@mi.com"/>
    <x v="6"/>
    <x v="5"/>
    <x v="182"/>
    <x v="7"/>
    <x v="1"/>
    <x v="0"/>
    <s v="No Aplica"/>
    <x v="270"/>
  </r>
  <r>
    <x v="2"/>
    <x v="7"/>
    <x v="7"/>
    <x v="5"/>
    <x v="182"/>
    <s v="CO24654@mi.com"/>
    <x v="0"/>
    <x v="0"/>
    <x v="182"/>
    <x v="7"/>
    <x v="1"/>
    <x v="0"/>
    <s v="No Aplica"/>
    <x v="270"/>
  </r>
  <r>
    <x v="2"/>
    <x v="11"/>
    <x v="11"/>
    <x v="183"/>
    <x v="182"/>
    <s v="CO24654@mi.com"/>
    <x v="6"/>
    <x v="5"/>
    <x v="182"/>
    <x v="7"/>
    <x v="1"/>
    <x v="0"/>
    <s v="No Aplica"/>
    <x v="270"/>
  </r>
  <r>
    <x v="3"/>
    <x v="2"/>
    <x v="2"/>
    <x v="38"/>
    <x v="183"/>
    <s v="CO24453@mi.com"/>
    <x v="8"/>
    <x v="7"/>
    <x v="183"/>
    <x v="25"/>
    <x v="0"/>
    <x v="0"/>
    <s v="No Aplica"/>
    <x v="271"/>
  </r>
  <r>
    <x v="3"/>
    <x v="3"/>
    <x v="3"/>
    <x v="38"/>
    <x v="183"/>
    <s v="CO24453@mi.com"/>
    <x v="8"/>
    <x v="7"/>
    <x v="183"/>
    <x v="25"/>
    <x v="0"/>
    <x v="1"/>
    <n v="45931"/>
    <x v="272"/>
  </r>
  <r>
    <x v="2"/>
    <x v="2"/>
    <x v="2"/>
    <x v="176"/>
    <x v="184"/>
    <s v="CO27884@mi.com"/>
    <x v="8"/>
    <x v="7"/>
    <x v="184"/>
    <x v="25"/>
    <x v="0"/>
    <x v="0"/>
    <s v="No Aplica"/>
    <x v="273"/>
  </r>
  <r>
    <x v="2"/>
    <x v="3"/>
    <x v="3"/>
    <x v="176"/>
    <x v="184"/>
    <s v="CO27884@mi.com"/>
    <x v="8"/>
    <x v="7"/>
    <x v="184"/>
    <x v="25"/>
    <x v="0"/>
    <x v="1"/>
    <n v="45931"/>
    <x v="274"/>
  </r>
  <r>
    <x v="1"/>
    <x v="8"/>
    <x v="8"/>
    <x v="3"/>
    <x v="185"/>
    <s v="CO27819@mi.com"/>
    <x v="1"/>
    <x v="1"/>
    <x v="185"/>
    <x v="16"/>
    <x v="0"/>
    <x v="0"/>
    <s v="No Aplica"/>
    <x v="275"/>
  </r>
  <r>
    <x v="1"/>
    <x v="9"/>
    <x v="9"/>
    <x v="184"/>
    <x v="185"/>
    <s v="CO27819@mi.com"/>
    <x v="1"/>
    <x v="1"/>
    <x v="185"/>
    <x v="16"/>
    <x v="0"/>
    <x v="0"/>
    <s v="No Aplica"/>
    <x v="275"/>
  </r>
  <r>
    <x v="0"/>
    <x v="4"/>
    <x v="4"/>
    <x v="82"/>
    <x v="185"/>
    <s v="CO27819@mi.com"/>
    <x v="0"/>
    <x v="0"/>
    <x v="185"/>
    <x v="16"/>
    <x v="0"/>
    <x v="0"/>
    <s v="No Aplica"/>
    <x v="275"/>
  </r>
  <r>
    <x v="1"/>
    <x v="0"/>
    <x v="0"/>
    <x v="184"/>
    <x v="185"/>
    <s v="CO27819@mi.com"/>
    <x v="1"/>
    <x v="1"/>
    <x v="185"/>
    <x v="16"/>
    <x v="0"/>
    <x v="0"/>
    <s v="No Aplica"/>
    <x v="275"/>
  </r>
  <r>
    <x v="1"/>
    <x v="10"/>
    <x v="10"/>
    <x v="50"/>
    <x v="185"/>
    <s v="CO27819@mi.com"/>
    <x v="1"/>
    <x v="1"/>
    <x v="185"/>
    <x v="16"/>
    <x v="0"/>
    <x v="0"/>
    <s v="No Aplica"/>
    <x v="275"/>
  </r>
  <r>
    <x v="1"/>
    <x v="1"/>
    <x v="1"/>
    <x v="3"/>
    <x v="185"/>
    <s v="CO27819@mi.com"/>
    <x v="1"/>
    <x v="1"/>
    <x v="185"/>
    <x v="16"/>
    <x v="0"/>
    <x v="0"/>
    <s v="No Aplica"/>
    <x v="275"/>
  </r>
  <r>
    <x v="0"/>
    <x v="3"/>
    <x v="3"/>
    <x v="82"/>
    <x v="185"/>
    <s v="CO27819@mi.com"/>
    <x v="0"/>
    <x v="0"/>
    <x v="185"/>
    <x v="16"/>
    <x v="0"/>
    <x v="1"/>
    <n v="45931"/>
    <x v="276"/>
  </r>
  <r>
    <x v="1"/>
    <x v="2"/>
    <x v="2"/>
    <x v="19"/>
    <x v="185"/>
    <s v="CO27819@mi.com"/>
    <x v="1"/>
    <x v="1"/>
    <x v="185"/>
    <x v="16"/>
    <x v="0"/>
    <x v="0"/>
    <s v="No Aplica"/>
    <x v="275"/>
  </r>
  <r>
    <x v="0"/>
    <x v="6"/>
    <x v="6"/>
    <x v="4"/>
    <x v="186"/>
    <s v="CO23267@mi.com"/>
    <x v="0"/>
    <x v="0"/>
    <x v="186"/>
    <x v="52"/>
    <x v="2"/>
    <x v="0"/>
    <s v="No Aplica"/>
    <x v="277"/>
  </r>
  <r>
    <x v="0"/>
    <x v="7"/>
    <x v="7"/>
    <x v="4"/>
    <x v="186"/>
    <s v="CO23267@mi.com"/>
    <x v="0"/>
    <x v="0"/>
    <x v="186"/>
    <x v="52"/>
    <x v="2"/>
    <x v="0"/>
    <s v="No Aplica"/>
    <x v="277"/>
  </r>
  <r>
    <x v="2"/>
    <x v="3"/>
    <x v="3"/>
    <x v="8"/>
    <x v="187"/>
    <s v="CO27273@mi.com"/>
    <x v="17"/>
    <x v="0"/>
    <x v="187"/>
    <x v="38"/>
    <x v="0"/>
    <x v="1"/>
    <n v="45931"/>
    <x v="278"/>
  </r>
  <r>
    <x v="2"/>
    <x v="3"/>
    <x v="3"/>
    <x v="185"/>
    <x v="188"/>
    <s v="CO28821@mi.com"/>
    <x v="0"/>
    <x v="0"/>
    <x v="188"/>
    <x v="50"/>
    <x v="2"/>
    <x v="1"/>
    <n v="45931"/>
    <x v="279"/>
  </r>
  <r>
    <x v="1"/>
    <x v="1"/>
    <x v="1"/>
    <x v="173"/>
    <x v="188"/>
    <s v="CO28821@mi.com"/>
    <x v="1"/>
    <x v="1"/>
    <x v="188"/>
    <x v="50"/>
    <x v="2"/>
    <x v="0"/>
    <s v="No Aplica"/>
    <x v="280"/>
  </r>
  <r>
    <x v="1"/>
    <x v="2"/>
    <x v="2"/>
    <x v="27"/>
    <x v="188"/>
    <s v="CO28821@mi.com"/>
    <x v="1"/>
    <x v="1"/>
    <x v="188"/>
    <x v="50"/>
    <x v="2"/>
    <x v="0"/>
    <s v="No Aplica"/>
    <x v="280"/>
  </r>
  <r>
    <x v="3"/>
    <x v="1"/>
    <x v="1"/>
    <x v="37"/>
    <x v="189"/>
    <s v="CO27240@mi.com"/>
    <x v="1"/>
    <x v="1"/>
    <x v="189"/>
    <x v="26"/>
    <x v="0"/>
    <x v="0"/>
    <s v="No Aplica"/>
    <x v="281"/>
  </r>
  <r>
    <x v="3"/>
    <x v="2"/>
    <x v="2"/>
    <x v="37"/>
    <x v="189"/>
    <s v="CO27240@mi.com"/>
    <x v="1"/>
    <x v="1"/>
    <x v="189"/>
    <x v="26"/>
    <x v="0"/>
    <x v="0"/>
    <s v="No Aplica"/>
    <x v="281"/>
  </r>
  <r>
    <x v="3"/>
    <x v="3"/>
    <x v="3"/>
    <x v="37"/>
    <x v="189"/>
    <s v="CO27240@mi.com"/>
    <x v="1"/>
    <x v="1"/>
    <x v="189"/>
    <x v="26"/>
    <x v="0"/>
    <x v="1"/>
    <n v="45931"/>
    <x v="282"/>
  </r>
  <r>
    <x v="4"/>
    <x v="6"/>
    <x v="6"/>
    <x v="96"/>
    <x v="190"/>
    <s v="CO26647@mi.com"/>
    <x v="4"/>
    <x v="0"/>
    <x v="190"/>
    <x v="34"/>
    <x v="1"/>
    <x v="0"/>
    <s v="No Aplica"/>
    <x v="283"/>
  </r>
  <r>
    <x v="0"/>
    <x v="11"/>
    <x v="11"/>
    <x v="0"/>
    <x v="190"/>
    <s v="CO26647@mi.com"/>
    <x v="4"/>
    <x v="0"/>
    <x v="190"/>
    <x v="34"/>
    <x v="1"/>
    <x v="0"/>
    <s v="No Aplica"/>
    <x v="283"/>
  </r>
  <r>
    <x v="4"/>
    <x v="7"/>
    <x v="7"/>
    <x v="96"/>
    <x v="190"/>
    <s v="CO26647@mi.com"/>
    <x v="4"/>
    <x v="0"/>
    <x v="190"/>
    <x v="34"/>
    <x v="1"/>
    <x v="0"/>
    <s v="No Aplica"/>
    <x v="283"/>
  </r>
  <r>
    <x v="0"/>
    <x v="4"/>
    <x v="4"/>
    <x v="8"/>
    <x v="191"/>
    <s v="CO14475@mi.com"/>
    <x v="0"/>
    <x v="0"/>
    <x v="191"/>
    <x v="54"/>
    <x v="0"/>
    <x v="0"/>
    <s v="No Aplica"/>
    <x v="284"/>
  </r>
  <r>
    <x v="1"/>
    <x v="0"/>
    <x v="0"/>
    <x v="162"/>
    <x v="191"/>
    <s v="CO14475@mi.com"/>
    <x v="6"/>
    <x v="5"/>
    <x v="191"/>
    <x v="54"/>
    <x v="0"/>
    <x v="0"/>
    <s v="No Aplica"/>
    <x v="284"/>
  </r>
  <r>
    <x v="1"/>
    <x v="0"/>
    <x v="0"/>
    <x v="55"/>
    <x v="191"/>
    <s v="CO14475@mi.com"/>
    <x v="6"/>
    <x v="5"/>
    <x v="191"/>
    <x v="54"/>
    <x v="0"/>
    <x v="0"/>
    <s v="No Aplica"/>
    <x v="284"/>
  </r>
  <r>
    <x v="1"/>
    <x v="3"/>
    <x v="3"/>
    <x v="8"/>
    <x v="191"/>
    <s v="CO14475@mi.com"/>
    <x v="0"/>
    <x v="0"/>
    <x v="191"/>
    <x v="54"/>
    <x v="0"/>
    <x v="1"/>
    <n v="45931"/>
    <x v="285"/>
  </r>
  <r>
    <x v="2"/>
    <x v="1"/>
    <x v="1"/>
    <x v="19"/>
    <x v="192"/>
    <s v="CO27542@mi.com"/>
    <x v="1"/>
    <x v="1"/>
    <x v="192"/>
    <x v="18"/>
    <x v="0"/>
    <x v="0"/>
    <s v="No Aplica"/>
    <x v="286"/>
  </r>
  <r>
    <x v="2"/>
    <x v="2"/>
    <x v="2"/>
    <x v="19"/>
    <x v="192"/>
    <s v="CO27542@mi.com"/>
    <x v="1"/>
    <x v="1"/>
    <x v="192"/>
    <x v="18"/>
    <x v="0"/>
    <x v="0"/>
    <s v="No Aplica"/>
    <x v="286"/>
  </r>
  <r>
    <x v="2"/>
    <x v="3"/>
    <x v="3"/>
    <x v="19"/>
    <x v="192"/>
    <s v="CO27542@mi.com"/>
    <x v="1"/>
    <x v="1"/>
    <x v="192"/>
    <x v="18"/>
    <x v="0"/>
    <x v="1"/>
    <n v="45931"/>
    <x v="287"/>
  </r>
  <r>
    <x v="2"/>
    <x v="6"/>
    <x v="6"/>
    <x v="98"/>
    <x v="193"/>
    <s v="CO23178@mi.com"/>
    <x v="0"/>
    <x v="0"/>
    <x v="193"/>
    <x v="10"/>
    <x v="1"/>
    <x v="0"/>
    <s v="No Aplica"/>
    <x v="288"/>
  </r>
  <r>
    <x v="2"/>
    <x v="5"/>
    <x v="5"/>
    <x v="90"/>
    <x v="193"/>
    <s v="CO23178@mi.com"/>
    <x v="6"/>
    <x v="5"/>
    <x v="193"/>
    <x v="10"/>
    <x v="1"/>
    <x v="0"/>
    <s v="No Aplica"/>
    <x v="288"/>
  </r>
  <r>
    <x v="2"/>
    <x v="7"/>
    <x v="7"/>
    <x v="98"/>
    <x v="193"/>
    <s v="CO23178@mi.com"/>
    <x v="0"/>
    <x v="0"/>
    <x v="193"/>
    <x v="10"/>
    <x v="1"/>
    <x v="0"/>
    <s v="No Aplica"/>
    <x v="288"/>
  </r>
  <r>
    <x v="2"/>
    <x v="11"/>
    <x v="11"/>
    <x v="90"/>
    <x v="193"/>
    <s v="CO23178@mi.com"/>
    <x v="6"/>
    <x v="5"/>
    <x v="193"/>
    <x v="10"/>
    <x v="1"/>
    <x v="0"/>
    <s v="No Aplica"/>
    <x v="288"/>
  </r>
  <r>
    <x v="1"/>
    <x v="8"/>
    <x v="8"/>
    <x v="19"/>
    <x v="194"/>
    <s v="CO27606@mi.com"/>
    <x v="1"/>
    <x v="1"/>
    <x v="194"/>
    <x v="0"/>
    <x v="0"/>
    <x v="0"/>
    <s v="No Aplica"/>
    <x v="289"/>
  </r>
  <r>
    <x v="1"/>
    <x v="9"/>
    <x v="9"/>
    <x v="19"/>
    <x v="194"/>
    <s v="CO27606@mi.com"/>
    <x v="1"/>
    <x v="1"/>
    <x v="194"/>
    <x v="0"/>
    <x v="0"/>
    <x v="0"/>
    <s v="No Aplica"/>
    <x v="289"/>
  </r>
  <r>
    <x v="1"/>
    <x v="10"/>
    <x v="10"/>
    <x v="19"/>
    <x v="194"/>
    <s v="CO27606@mi.com"/>
    <x v="1"/>
    <x v="1"/>
    <x v="194"/>
    <x v="0"/>
    <x v="0"/>
    <x v="0"/>
    <s v="No Aplica"/>
    <x v="289"/>
  </r>
  <r>
    <x v="1"/>
    <x v="4"/>
    <x v="4"/>
    <x v="19"/>
    <x v="194"/>
    <s v="CO27606@mi.com"/>
    <x v="1"/>
    <x v="1"/>
    <x v="194"/>
    <x v="0"/>
    <x v="0"/>
    <x v="0"/>
    <s v="No Aplica"/>
    <x v="289"/>
  </r>
  <r>
    <x v="0"/>
    <x v="3"/>
    <x v="3"/>
    <x v="0"/>
    <x v="194"/>
    <s v="CO27606@mi.com"/>
    <x v="4"/>
    <x v="0"/>
    <x v="194"/>
    <x v="0"/>
    <x v="0"/>
    <x v="1"/>
    <n v="45931"/>
    <x v="290"/>
  </r>
  <r>
    <x v="1"/>
    <x v="3"/>
    <x v="3"/>
    <x v="19"/>
    <x v="195"/>
    <s v="CO28437@mi.com"/>
    <x v="1"/>
    <x v="1"/>
    <x v="195"/>
    <x v="1"/>
    <x v="0"/>
    <x v="1"/>
    <n v="45931"/>
    <x v="291"/>
  </r>
  <r>
    <x v="1"/>
    <x v="3"/>
    <x v="3"/>
    <x v="186"/>
    <x v="196"/>
    <s v="CO19527@mi.com"/>
    <x v="1"/>
    <x v="1"/>
    <x v="196"/>
    <x v="41"/>
    <x v="2"/>
    <x v="1"/>
    <n v="45931"/>
    <x v="292"/>
  </r>
  <r>
    <x v="2"/>
    <x v="6"/>
    <x v="6"/>
    <x v="187"/>
    <x v="196"/>
    <s v="CO19527@mi.com"/>
    <x v="0"/>
    <x v="0"/>
    <x v="196"/>
    <x v="41"/>
    <x v="2"/>
    <x v="0"/>
    <s v="No Aplica"/>
    <x v="293"/>
  </r>
  <r>
    <x v="2"/>
    <x v="8"/>
    <x v="8"/>
    <x v="188"/>
    <x v="196"/>
    <s v="CO19527@mi.com"/>
    <x v="1"/>
    <x v="1"/>
    <x v="196"/>
    <x v="41"/>
    <x v="2"/>
    <x v="0"/>
    <s v="No Aplica"/>
    <x v="293"/>
  </r>
  <r>
    <x v="2"/>
    <x v="9"/>
    <x v="9"/>
    <x v="188"/>
    <x v="196"/>
    <s v="CO19527@mi.com"/>
    <x v="1"/>
    <x v="1"/>
    <x v="196"/>
    <x v="41"/>
    <x v="2"/>
    <x v="0"/>
    <s v="No Aplica"/>
    <x v="293"/>
  </r>
  <r>
    <x v="2"/>
    <x v="10"/>
    <x v="10"/>
    <x v="188"/>
    <x v="196"/>
    <s v="CO19527@mi.com"/>
    <x v="1"/>
    <x v="1"/>
    <x v="196"/>
    <x v="41"/>
    <x v="2"/>
    <x v="0"/>
    <s v="No Aplica"/>
    <x v="293"/>
  </r>
  <r>
    <x v="2"/>
    <x v="4"/>
    <x v="4"/>
    <x v="188"/>
    <x v="196"/>
    <s v="CO19527@mi.com"/>
    <x v="1"/>
    <x v="1"/>
    <x v="196"/>
    <x v="41"/>
    <x v="2"/>
    <x v="0"/>
    <s v="No Aplica"/>
    <x v="293"/>
  </r>
  <r>
    <x v="2"/>
    <x v="1"/>
    <x v="1"/>
    <x v="188"/>
    <x v="196"/>
    <s v="CO19527@mi.com"/>
    <x v="1"/>
    <x v="1"/>
    <x v="196"/>
    <x v="41"/>
    <x v="2"/>
    <x v="0"/>
    <s v="No Aplica"/>
    <x v="293"/>
  </r>
  <r>
    <x v="2"/>
    <x v="2"/>
    <x v="2"/>
    <x v="188"/>
    <x v="196"/>
    <s v="CO19527@mi.com"/>
    <x v="1"/>
    <x v="1"/>
    <x v="196"/>
    <x v="41"/>
    <x v="2"/>
    <x v="0"/>
    <s v="No Aplica"/>
    <x v="293"/>
  </r>
  <r>
    <x v="2"/>
    <x v="3"/>
    <x v="3"/>
    <x v="188"/>
    <x v="196"/>
    <s v="CO19527@mi.com"/>
    <x v="1"/>
    <x v="1"/>
    <x v="196"/>
    <x v="41"/>
    <x v="2"/>
    <x v="1"/>
    <n v="45931"/>
    <x v="292"/>
  </r>
  <r>
    <x v="2"/>
    <x v="7"/>
    <x v="7"/>
    <x v="187"/>
    <x v="196"/>
    <s v="CO19527@mi.com"/>
    <x v="0"/>
    <x v="0"/>
    <x v="196"/>
    <x v="41"/>
    <x v="2"/>
    <x v="0"/>
    <s v="No Aplica"/>
    <x v="293"/>
  </r>
  <r>
    <x v="2"/>
    <x v="5"/>
    <x v="5"/>
    <x v="189"/>
    <x v="197"/>
    <s v="CO23176@mi.com"/>
    <x v="8"/>
    <x v="7"/>
    <x v="197"/>
    <x v="4"/>
    <x v="2"/>
    <x v="0"/>
    <s v="No Aplica"/>
    <x v="294"/>
  </r>
  <r>
    <x v="2"/>
    <x v="6"/>
    <x v="6"/>
    <x v="190"/>
    <x v="197"/>
    <s v="CO23176@mi.com"/>
    <x v="0"/>
    <x v="0"/>
    <x v="197"/>
    <x v="4"/>
    <x v="2"/>
    <x v="0"/>
    <s v="No Aplica"/>
    <x v="294"/>
  </r>
  <r>
    <x v="2"/>
    <x v="11"/>
    <x v="11"/>
    <x v="191"/>
    <x v="197"/>
    <s v="CO23176@mi.com"/>
    <x v="8"/>
    <x v="7"/>
    <x v="197"/>
    <x v="4"/>
    <x v="2"/>
    <x v="0"/>
    <s v="No Aplica"/>
    <x v="294"/>
  </r>
  <r>
    <x v="2"/>
    <x v="7"/>
    <x v="7"/>
    <x v="190"/>
    <x v="197"/>
    <s v="CO23176@mi.com"/>
    <x v="0"/>
    <x v="0"/>
    <x v="197"/>
    <x v="4"/>
    <x v="2"/>
    <x v="0"/>
    <s v="No Aplica"/>
    <x v="294"/>
  </r>
  <r>
    <x v="0"/>
    <x v="3"/>
    <x v="3"/>
    <x v="8"/>
    <x v="198"/>
    <s v="CO10136@mi.com"/>
    <x v="0"/>
    <x v="0"/>
    <x v="198"/>
    <x v="25"/>
    <x v="0"/>
    <x v="1"/>
    <n v="45931"/>
    <x v="295"/>
  </r>
  <r>
    <x v="3"/>
    <x v="1"/>
    <x v="1"/>
    <x v="192"/>
    <x v="198"/>
    <s v="CO10136@mi.com"/>
    <x v="1"/>
    <x v="1"/>
    <x v="198"/>
    <x v="25"/>
    <x v="0"/>
    <x v="0"/>
    <s v="No Aplica"/>
    <x v="296"/>
  </r>
  <r>
    <x v="3"/>
    <x v="2"/>
    <x v="2"/>
    <x v="192"/>
    <x v="198"/>
    <s v="CO10136@mi.com"/>
    <x v="1"/>
    <x v="1"/>
    <x v="198"/>
    <x v="25"/>
    <x v="0"/>
    <x v="0"/>
    <s v="No Aplica"/>
    <x v="296"/>
  </r>
  <r>
    <x v="2"/>
    <x v="7"/>
    <x v="7"/>
    <x v="193"/>
    <x v="199"/>
    <s v="CO28996@mi.com"/>
    <x v="0"/>
    <x v="0"/>
    <x v="199"/>
    <x v="17"/>
    <x v="2"/>
    <x v="0"/>
    <s v="No Aplica"/>
    <x v="297"/>
  </r>
  <r>
    <x v="2"/>
    <x v="6"/>
    <x v="6"/>
    <x v="0"/>
    <x v="199"/>
    <s v="CO28996@mi.com"/>
    <x v="0"/>
    <x v="0"/>
    <x v="199"/>
    <x v="17"/>
    <x v="2"/>
    <x v="0"/>
    <s v="No Aplica"/>
    <x v="297"/>
  </r>
  <r>
    <x v="1"/>
    <x v="3"/>
    <x v="3"/>
    <x v="194"/>
    <x v="200"/>
    <s v="CO11709@mi.com"/>
    <x v="0"/>
    <x v="0"/>
    <x v="200"/>
    <x v="27"/>
    <x v="4"/>
    <x v="1"/>
    <n v="45931"/>
    <x v="298"/>
  </r>
  <r>
    <x v="0"/>
    <x v="7"/>
    <x v="7"/>
    <x v="98"/>
    <x v="200"/>
    <s v="CO11709@mi.com"/>
    <x v="0"/>
    <x v="0"/>
    <x v="200"/>
    <x v="27"/>
    <x v="4"/>
    <x v="0"/>
    <s v="No Aplica"/>
    <x v="299"/>
  </r>
  <r>
    <x v="1"/>
    <x v="11"/>
    <x v="11"/>
    <x v="195"/>
    <x v="200"/>
    <s v="CO11709@mi.com"/>
    <x v="0"/>
    <x v="0"/>
    <x v="200"/>
    <x v="27"/>
    <x v="4"/>
    <x v="0"/>
    <s v="No Aplica"/>
    <x v="299"/>
  </r>
  <r>
    <x v="2"/>
    <x v="12"/>
    <x v="12"/>
    <x v="196"/>
    <x v="201"/>
    <s v="CO20772@mi.com"/>
    <x v="0"/>
    <x v="0"/>
    <x v="201"/>
    <x v="43"/>
    <x v="2"/>
    <x v="0"/>
    <s v="No Aplica"/>
    <x v="300"/>
  </r>
  <r>
    <x v="2"/>
    <x v="6"/>
    <x v="6"/>
    <x v="8"/>
    <x v="201"/>
    <s v="CO20772@mi.com"/>
    <x v="12"/>
    <x v="0"/>
    <x v="201"/>
    <x v="43"/>
    <x v="2"/>
    <x v="0"/>
    <s v="No Aplica"/>
    <x v="300"/>
  </r>
  <r>
    <x v="1"/>
    <x v="5"/>
    <x v="5"/>
    <x v="123"/>
    <x v="201"/>
    <s v="CO20772@mi.com"/>
    <x v="24"/>
    <x v="16"/>
    <x v="201"/>
    <x v="43"/>
    <x v="2"/>
    <x v="0"/>
    <s v="No Aplica"/>
    <x v="300"/>
  </r>
  <r>
    <x v="2"/>
    <x v="7"/>
    <x v="7"/>
    <x v="8"/>
    <x v="201"/>
    <s v="CO20772@mi.com"/>
    <x v="12"/>
    <x v="0"/>
    <x v="201"/>
    <x v="43"/>
    <x v="2"/>
    <x v="0"/>
    <s v="No Aplica"/>
    <x v="300"/>
  </r>
  <r>
    <x v="1"/>
    <x v="11"/>
    <x v="11"/>
    <x v="123"/>
    <x v="201"/>
    <s v="CO20772@mi.com"/>
    <x v="24"/>
    <x v="16"/>
    <x v="201"/>
    <x v="43"/>
    <x v="2"/>
    <x v="0"/>
    <s v="No Aplica"/>
    <x v="300"/>
  </r>
  <r>
    <x v="4"/>
    <x v="6"/>
    <x v="6"/>
    <x v="9"/>
    <x v="202"/>
    <s v="CO14521@mi.com"/>
    <x v="0"/>
    <x v="0"/>
    <x v="202"/>
    <x v="20"/>
    <x v="1"/>
    <x v="0"/>
    <s v="No Aplica"/>
    <x v="301"/>
  </r>
  <r>
    <x v="1"/>
    <x v="5"/>
    <x v="5"/>
    <x v="197"/>
    <x v="202"/>
    <s v="CO14521@mi.com"/>
    <x v="6"/>
    <x v="5"/>
    <x v="202"/>
    <x v="20"/>
    <x v="1"/>
    <x v="0"/>
    <s v="No Aplica"/>
    <x v="301"/>
  </r>
  <r>
    <x v="4"/>
    <x v="7"/>
    <x v="7"/>
    <x v="9"/>
    <x v="202"/>
    <s v="CO14521@mi.com"/>
    <x v="0"/>
    <x v="0"/>
    <x v="202"/>
    <x v="20"/>
    <x v="1"/>
    <x v="0"/>
    <s v="No Aplica"/>
    <x v="301"/>
  </r>
  <r>
    <x v="1"/>
    <x v="11"/>
    <x v="11"/>
    <x v="197"/>
    <x v="202"/>
    <s v="CO14521@mi.com"/>
    <x v="6"/>
    <x v="5"/>
    <x v="202"/>
    <x v="20"/>
    <x v="1"/>
    <x v="0"/>
    <s v="No Aplica"/>
    <x v="301"/>
  </r>
  <r>
    <x v="4"/>
    <x v="6"/>
    <x v="6"/>
    <x v="9"/>
    <x v="203"/>
    <s v="CO26905@mi.com"/>
    <x v="11"/>
    <x v="9"/>
    <x v="203"/>
    <x v="20"/>
    <x v="1"/>
    <x v="0"/>
    <s v="No Aplica"/>
    <x v="302"/>
  </r>
  <r>
    <x v="1"/>
    <x v="5"/>
    <x v="5"/>
    <x v="73"/>
    <x v="203"/>
    <s v="CO26905@mi.com"/>
    <x v="6"/>
    <x v="5"/>
    <x v="203"/>
    <x v="20"/>
    <x v="1"/>
    <x v="0"/>
    <s v="No Aplica"/>
    <x v="302"/>
  </r>
  <r>
    <x v="4"/>
    <x v="7"/>
    <x v="7"/>
    <x v="9"/>
    <x v="203"/>
    <s v="CO26905@mi.com"/>
    <x v="11"/>
    <x v="9"/>
    <x v="203"/>
    <x v="20"/>
    <x v="1"/>
    <x v="0"/>
    <s v="No Aplica"/>
    <x v="302"/>
  </r>
  <r>
    <x v="1"/>
    <x v="11"/>
    <x v="11"/>
    <x v="73"/>
    <x v="203"/>
    <s v="CO26905@mi.com"/>
    <x v="6"/>
    <x v="5"/>
    <x v="203"/>
    <x v="20"/>
    <x v="1"/>
    <x v="0"/>
    <s v="No Aplica"/>
    <x v="302"/>
  </r>
  <r>
    <x v="0"/>
    <x v="4"/>
    <x v="4"/>
    <x v="8"/>
    <x v="204"/>
    <s v="CO12671@mi.com"/>
    <x v="2"/>
    <x v="2"/>
    <x v="204"/>
    <x v="0"/>
    <x v="0"/>
    <x v="0"/>
    <s v="No Aplica"/>
    <x v="303"/>
  </r>
  <r>
    <x v="0"/>
    <x v="2"/>
    <x v="2"/>
    <x v="0"/>
    <x v="205"/>
    <s v="CO12833@mi.com"/>
    <x v="0"/>
    <x v="0"/>
    <x v="205"/>
    <x v="25"/>
    <x v="0"/>
    <x v="0"/>
    <s v="No Aplica"/>
    <x v="304"/>
  </r>
  <r>
    <x v="0"/>
    <x v="4"/>
    <x v="4"/>
    <x v="198"/>
    <x v="206"/>
    <s v="CO10964@mi.com"/>
    <x v="2"/>
    <x v="2"/>
    <x v="206"/>
    <x v="18"/>
    <x v="0"/>
    <x v="0"/>
    <s v="No Aplica"/>
    <x v="305"/>
  </r>
  <r>
    <x v="0"/>
    <x v="3"/>
    <x v="3"/>
    <x v="199"/>
    <x v="206"/>
    <s v="CO10964@mi.com"/>
    <x v="0"/>
    <x v="0"/>
    <x v="206"/>
    <x v="18"/>
    <x v="0"/>
    <x v="1"/>
    <n v="45931"/>
    <x v="306"/>
  </r>
  <r>
    <x v="2"/>
    <x v="3"/>
    <x v="3"/>
    <x v="8"/>
    <x v="207"/>
    <s v="CO8310@mi.com"/>
    <x v="0"/>
    <x v="0"/>
    <x v="207"/>
    <x v="25"/>
    <x v="0"/>
    <x v="1"/>
    <n v="45931"/>
    <x v="307"/>
  </r>
  <r>
    <x v="2"/>
    <x v="12"/>
    <x v="12"/>
    <x v="200"/>
    <x v="208"/>
    <s v="CO26217@mi.com"/>
    <x v="0"/>
    <x v="0"/>
    <x v="208"/>
    <x v="7"/>
    <x v="1"/>
    <x v="0"/>
    <s v="No Aplica"/>
    <x v="308"/>
  </r>
  <r>
    <x v="2"/>
    <x v="6"/>
    <x v="6"/>
    <x v="137"/>
    <x v="208"/>
    <s v="CO26217@mi.com"/>
    <x v="0"/>
    <x v="0"/>
    <x v="208"/>
    <x v="7"/>
    <x v="1"/>
    <x v="0"/>
    <s v="No Aplica"/>
    <x v="308"/>
  </r>
  <r>
    <x v="2"/>
    <x v="5"/>
    <x v="5"/>
    <x v="201"/>
    <x v="208"/>
    <s v="CO26217@mi.com"/>
    <x v="6"/>
    <x v="5"/>
    <x v="208"/>
    <x v="7"/>
    <x v="1"/>
    <x v="0"/>
    <s v="No Aplica"/>
    <x v="308"/>
  </r>
  <r>
    <x v="2"/>
    <x v="7"/>
    <x v="7"/>
    <x v="202"/>
    <x v="208"/>
    <s v="CO26217@mi.com"/>
    <x v="0"/>
    <x v="0"/>
    <x v="208"/>
    <x v="7"/>
    <x v="1"/>
    <x v="0"/>
    <s v="No Aplica"/>
    <x v="308"/>
  </r>
  <r>
    <x v="2"/>
    <x v="11"/>
    <x v="11"/>
    <x v="86"/>
    <x v="208"/>
    <s v="CO26217@mi.com"/>
    <x v="6"/>
    <x v="5"/>
    <x v="208"/>
    <x v="7"/>
    <x v="1"/>
    <x v="0"/>
    <s v="No Aplica"/>
    <x v="308"/>
  </r>
  <r>
    <x v="4"/>
    <x v="6"/>
    <x v="6"/>
    <x v="9"/>
    <x v="209"/>
    <s v="CO16160@mi.com"/>
    <x v="0"/>
    <x v="0"/>
    <x v="209"/>
    <x v="28"/>
    <x v="2"/>
    <x v="0"/>
    <s v="No Aplica"/>
    <x v="309"/>
  </r>
  <r>
    <x v="4"/>
    <x v="5"/>
    <x v="5"/>
    <x v="9"/>
    <x v="209"/>
    <s v="CO16160@mi.com"/>
    <x v="6"/>
    <x v="5"/>
    <x v="209"/>
    <x v="28"/>
    <x v="2"/>
    <x v="0"/>
    <s v="No Aplica"/>
    <x v="309"/>
  </r>
  <r>
    <x v="4"/>
    <x v="7"/>
    <x v="7"/>
    <x v="9"/>
    <x v="209"/>
    <s v="CO16160@mi.com"/>
    <x v="0"/>
    <x v="0"/>
    <x v="209"/>
    <x v="28"/>
    <x v="2"/>
    <x v="0"/>
    <s v="No Aplica"/>
    <x v="309"/>
  </r>
  <r>
    <x v="4"/>
    <x v="11"/>
    <x v="11"/>
    <x v="9"/>
    <x v="209"/>
    <s v="CO16160@mi.com"/>
    <x v="6"/>
    <x v="5"/>
    <x v="209"/>
    <x v="28"/>
    <x v="2"/>
    <x v="0"/>
    <s v="No Aplica"/>
    <x v="309"/>
  </r>
  <r>
    <x v="2"/>
    <x v="8"/>
    <x v="8"/>
    <x v="19"/>
    <x v="210"/>
    <s v="CO28390@mi.com"/>
    <x v="1"/>
    <x v="1"/>
    <x v="210"/>
    <x v="18"/>
    <x v="0"/>
    <x v="0"/>
    <s v="No Aplica"/>
    <x v="310"/>
  </r>
  <r>
    <x v="2"/>
    <x v="9"/>
    <x v="9"/>
    <x v="19"/>
    <x v="210"/>
    <s v="CO28390@mi.com"/>
    <x v="1"/>
    <x v="1"/>
    <x v="210"/>
    <x v="18"/>
    <x v="0"/>
    <x v="0"/>
    <s v="No Aplica"/>
    <x v="310"/>
  </r>
  <r>
    <x v="2"/>
    <x v="10"/>
    <x v="10"/>
    <x v="19"/>
    <x v="210"/>
    <s v="CO28390@mi.com"/>
    <x v="22"/>
    <x v="15"/>
    <x v="210"/>
    <x v="18"/>
    <x v="0"/>
    <x v="0"/>
    <s v="No Aplica"/>
    <x v="310"/>
  </r>
  <r>
    <x v="2"/>
    <x v="4"/>
    <x v="4"/>
    <x v="19"/>
    <x v="210"/>
    <s v="CO28390@mi.com"/>
    <x v="1"/>
    <x v="1"/>
    <x v="210"/>
    <x v="18"/>
    <x v="0"/>
    <x v="0"/>
    <s v="No Aplica"/>
    <x v="310"/>
  </r>
  <r>
    <x v="0"/>
    <x v="0"/>
    <x v="0"/>
    <x v="203"/>
    <x v="210"/>
    <s v="CO28390@mi.com"/>
    <x v="22"/>
    <x v="15"/>
    <x v="210"/>
    <x v="18"/>
    <x v="0"/>
    <x v="0"/>
    <s v="No Aplica"/>
    <x v="310"/>
  </r>
  <r>
    <x v="2"/>
    <x v="1"/>
    <x v="1"/>
    <x v="19"/>
    <x v="210"/>
    <s v="CO28390@mi.com"/>
    <x v="1"/>
    <x v="1"/>
    <x v="210"/>
    <x v="18"/>
    <x v="0"/>
    <x v="0"/>
    <s v="No Aplica"/>
    <x v="310"/>
  </r>
  <r>
    <x v="2"/>
    <x v="2"/>
    <x v="2"/>
    <x v="19"/>
    <x v="210"/>
    <s v="CO28390@mi.com"/>
    <x v="1"/>
    <x v="1"/>
    <x v="210"/>
    <x v="18"/>
    <x v="0"/>
    <x v="0"/>
    <s v="No Aplica"/>
    <x v="310"/>
  </r>
  <r>
    <x v="0"/>
    <x v="6"/>
    <x v="6"/>
    <x v="14"/>
    <x v="211"/>
    <s v="CO27872@mi.com"/>
    <x v="11"/>
    <x v="9"/>
    <x v="211"/>
    <x v="6"/>
    <x v="2"/>
    <x v="0"/>
    <s v="No Aplica"/>
    <x v="311"/>
  </r>
  <r>
    <x v="0"/>
    <x v="7"/>
    <x v="7"/>
    <x v="14"/>
    <x v="211"/>
    <s v="CO27872@mi.com"/>
    <x v="11"/>
    <x v="9"/>
    <x v="211"/>
    <x v="6"/>
    <x v="2"/>
    <x v="0"/>
    <s v="No Aplica"/>
    <x v="311"/>
  </r>
  <r>
    <x v="1"/>
    <x v="1"/>
    <x v="1"/>
    <x v="3"/>
    <x v="212"/>
    <s v="CO28521@mi.com"/>
    <x v="1"/>
    <x v="1"/>
    <x v="212"/>
    <x v="50"/>
    <x v="2"/>
    <x v="0"/>
    <s v="No Aplica"/>
    <x v="312"/>
  </r>
  <r>
    <x v="1"/>
    <x v="2"/>
    <x v="2"/>
    <x v="3"/>
    <x v="212"/>
    <s v="CO28521@mi.com"/>
    <x v="1"/>
    <x v="1"/>
    <x v="212"/>
    <x v="50"/>
    <x v="2"/>
    <x v="0"/>
    <s v="No Aplica"/>
    <x v="312"/>
  </r>
  <r>
    <x v="2"/>
    <x v="3"/>
    <x v="3"/>
    <x v="8"/>
    <x v="212"/>
    <s v="CO28521@mi.com"/>
    <x v="0"/>
    <x v="0"/>
    <x v="212"/>
    <x v="50"/>
    <x v="2"/>
    <x v="1"/>
    <n v="45931"/>
    <x v="313"/>
  </r>
  <r>
    <x v="0"/>
    <x v="6"/>
    <x v="6"/>
    <x v="204"/>
    <x v="213"/>
    <s v="CO28401@mi.com"/>
    <x v="4"/>
    <x v="0"/>
    <x v="213"/>
    <x v="22"/>
    <x v="1"/>
    <x v="0"/>
    <s v="No Aplica"/>
    <x v="314"/>
  </r>
  <r>
    <x v="0"/>
    <x v="7"/>
    <x v="7"/>
    <x v="204"/>
    <x v="213"/>
    <s v="CO28401@mi.com"/>
    <x v="4"/>
    <x v="0"/>
    <x v="213"/>
    <x v="22"/>
    <x v="1"/>
    <x v="0"/>
    <s v="No Aplica"/>
    <x v="314"/>
  </r>
  <r>
    <x v="1"/>
    <x v="3"/>
    <x v="3"/>
    <x v="205"/>
    <x v="214"/>
    <s v="CO18039@mi.com"/>
    <x v="7"/>
    <x v="6"/>
    <x v="214"/>
    <x v="29"/>
    <x v="2"/>
    <x v="1"/>
    <n v="45931"/>
    <x v="315"/>
  </r>
  <r>
    <x v="0"/>
    <x v="6"/>
    <x v="6"/>
    <x v="82"/>
    <x v="215"/>
    <s v="CO27902@mi.com"/>
    <x v="0"/>
    <x v="0"/>
    <x v="215"/>
    <x v="37"/>
    <x v="2"/>
    <x v="0"/>
    <s v="No Aplica"/>
    <x v="316"/>
  </r>
  <r>
    <x v="1"/>
    <x v="5"/>
    <x v="5"/>
    <x v="3"/>
    <x v="215"/>
    <s v="CO27902@mi.com"/>
    <x v="3"/>
    <x v="3"/>
    <x v="215"/>
    <x v="37"/>
    <x v="2"/>
    <x v="0"/>
    <s v="No Aplica"/>
    <x v="316"/>
  </r>
  <r>
    <x v="0"/>
    <x v="7"/>
    <x v="7"/>
    <x v="8"/>
    <x v="215"/>
    <s v="CO27902@mi.com"/>
    <x v="0"/>
    <x v="0"/>
    <x v="215"/>
    <x v="37"/>
    <x v="2"/>
    <x v="0"/>
    <s v="No Aplica"/>
    <x v="316"/>
  </r>
  <r>
    <x v="2"/>
    <x v="8"/>
    <x v="8"/>
    <x v="27"/>
    <x v="216"/>
    <s v="CO27280@mi.com"/>
    <x v="1"/>
    <x v="1"/>
    <x v="216"/>
    <x v="11"/>
    <x v="0"/>
    <x v="0"/>
    <s v="No Aplica"/>
    <x v="317"/>
  </r>
  <r>
    <x v="2"/>
    <x v="9"/>
    <x v="9"/>
    <x v="27"/>
    <x v="216"/>
    <s v="CO27280@mi.com"/>
    <x v="1"/>
    <x v="1"/>
    <x v="216"/>
    <x v="11"/>
    <x v="0"/>
    <x v="0"/>
    <s v="No Aplica"/>
    <x v="317"/>
  </r>
  <r>
    <x v="2"/>
    <x v="4"/>
    <x v="4"/>
    <x v="27"/>
    <x v="216"/>
    <s v="CO27280@mi.com"/>
    <x v="1"/>
    <x v="1"/>
    <x v="216"/>
    <x v="11"/>
    <x v="0"/>
    <x v="0"/>
    <s v="No Aplica"/>
    <x v="317"/>
  </r>
  <r>
    <x v="2"/>
    <x v="0"/>
    <x v="0"/>
    <x v="27"/>
    <x v="216"/>
    <s v="CO27280@mi.com"/>
    <x v="1"/>
    <x v="1"/>
    <x v="216"/>
    <x v="11"/>
    <x v="0"/>
    <x v="0"/>
    <s v="No Aplica"/>
    <x v="317"/>
  </r>
  <r>
    <x v="2"/>
    <x v="10"/>
    <x v="10"/>
    <x v="8"/>
    <x v="216"/>
    <s v="CO27280@mi.com"/>
    <x v="0"/>
    <x v="0"/>
    <x v="216"/>
    <x v="11"/>
    <x v="0"/>
    <x v="0"/>
    <s v="No Aplica"/>
    <x v="317"/>
  </r>
  <r>
    <x v="2"/>
    <x v="1"/>
    <x v="1"/>
    <x v="27"/>
    <x v="216"/>
    <s v="CO27280@mi.com"/>
    <x v="1"/>
    <x v="1"/>
    <x v="216"/>
    <x v="11"/>
    <x v="0"/>
    <x v="0"/>
    <s v="No Aplica"/>
    <x v="317"/>
  </r>
  <r>
    <x v="2"/>
    <x v="2"/>
    <x v="2"/>
    <x v="27"/>
    <x v="216"/>
    <s v="CO27280@mi.com"/>
    <x v="1"/>
    <x v="1"/>
    <x v="216"/>
    <x v="11"/>
    <x v="0"/>
    <x v="0"/>
    <s v="No Aplica"/>
    <x v="317"/>
  </r>
  <r>
    <x v="2"/>
    <x v="3"/>
    <x v="3"/>
    <x v="8"/>
    <x v="216"/>
    <s v="CO27280@mi.com"/>
    <x v="0"/>
    <x v="0"/>
    <x v="216"/>
    <x v="11"/>
    <x v="0"/>
    <x v="1"/>
    <n v="45931"/>
    <x v="318"/>
  </r>
  <r>
    <x v="2"/>
    <x v="4"/>
    <x v="4"/>
    <x v="8"/>
    <x v="217"/>
    <s v="CO1553@mi.com"/>
    <x v="0"/>
    <x v="0"/>
    <x v="217"/>
    <x v="14"/>
    <x v="0"/>
    <x v="0"/>
    <s v="No Aplica"/>
    <x v="319"/>
  </r>
  <r>
    <x v="2"/>
    <x v="5"/>
    <x v="5"/>
    <x v="40"/>
    <x v="218"/>
    <s v="CO27874@mi.com"/>
    <x v="7"/>
    <x v="6"/>
    <x v="218"/>
    <x v="55"/>
    <x v="2"/>
    <x v="0"/>
    <s v="No Aplica"/>
    <x v="320"/>
  </r>
  <r>
    <x v="2"/>
    <x v="8"/>
    <x v="8"/>
    <x v="72"/>
    <x v="218"/>
    <s v="CO27874@mi.com"/>
    <x v="1"/>
    <x v="1"/>
    <x v="218"/>
    <x v="55"/>
    <x v="2"/>
    <x v="0"/>
    <s v="No Aplica"/>
    <x v="320"/>
  </r>
  <r>
    <x v="2"/>
    <x v="9"/>
    <x v="9"/>
    <x v="72"/>
    <x v="218"/>
    <s v="CO27874@mi.com"/>
    <x v="1"/>
    <x v="1"/>
    <x v="218"/>
    <x v="55"/>
    <x v="2"/>
    <x v="0"/>
    <s v="No Aplica"/>
    <x v="320"/>
  </r>
  <r>
    <x v="2"/>
    <x v="10"/>
    <x v="10"/>
    <x v="72"/>
    <x v="218"/>
    <s v="CO27874@mi.com"/>
    <x v="1"/>
    <x v="1"/>
    <x v="218"/>
    <x v="55"/>
    <x v="2"/>
    <x v="0"/>
    <s v="No Aplica"/>
    <x v="320"/>
  </r>
  <r>
    <x v="2"/>
    <x v="4"/>
    <x v="4"/>
    <x v="72"/>
    <x v="218"/>
    <s v="CO27874@mi.com"/>
    <x v="1"/>
    <x v="1"/>
    <x v="218"/>
    <x v="55"/>
    <x v="2"/>
    <x v="0"/>
    <s v="No Aplica"/>
    <x v="320"/>
  </r>
  <r>
    <x v="2"/>
    <x v="6"/>
    <x v="6"/>
    <x v="40"/>
    <x v="218"/>
    <s v="CO27874@mi.com"/>
    <x v="0"/>
    <x v="0"/>
    <x v="218"/>
    <x v="55"/>
    <x v="2"/>
    <x v="0"/>
    <s v="No Aplica"/>
    <x v="320"/>
  </r>
  <r>
    <x v="2"/>
    <x v="11"/>
    <x v="11"/>
    <x v="40"/>
    <x v="218"/>
    <s v="CO27874@mi.com"/>
    <x v="7"/>
    <x v="6"/>
    <x v="218"/>
    <x v="55"/>
    <x v="2"/>
    <x v="0"/>
    <s v="No Aplica"/>
    <x v="320"/>
  </r>
  <r>
    <x v="2"/>
    <x v="1"/>
    <x v="1"/>
    <x v="72"/>
    <x v="218"/>
    <s v="CO27874@mi.com"/>
    <x v="1"/>
    <x v="1"/>
    <x v="218"/>
    <x v="55"/>
    <x v="2"/>
    <x v="0"/>
    <s v="No Aplica"/>
    <x v="320"/>
  </r>
  <r>
    <x v="2"/>
    <x v="2"/>
    <x v="2"/>
    <x v="72"/>
    <x v="218"/>
    <s v="CO27874@mi.com"/>
    <x v="1"/>
    <x v="1"/>
    <x v="218"/>
    <x v="55"/>
    <x v="2"/>
    <x v="0"/>
    <s v="No Aplica"/>
    <x v="320"/>
  </r>
  <r>
    <x v="2"/>
    <x v="3"/>
    <x v="3"/>
    <x v="72"/>
    <x v="218"/>
    <s v="CO27874@mi.com"/>
    <x v="1"/>
    <x v="1"/>
    <x v="218"/>
    <x v="55"/>
    <x v="2"/>
    <x v="1"/>
    <n v="45931"/>
    <x v="321"/>
  </r>
  <r>
    <x v="2"/>
    <x v="18"/>
    <x v="18"/>
    <x v="72"/>
    <x v="218"/>
    <s v="CO27874@mi.com"/>
    <x v="1"/>
    <x v="1"/>
    <x v="218"/>
    <x v="55"/>
    <x v="2"/>
    <x v="0"/>
    <s v="No Aplica"/>
    <x v="320"/>
  </r>
  <r>
    <x v="2"/>
    <x v="7"/>
    <x v="7"/>
    <x v="40"/>
    <x v="218"/>
    <s v="CO27874@mi.com"/>
    <x v="0"/>
    <x v="0"/>
    <x v="218"/>
    <x v="55"/>
    <x v="2"/>
    <x v="0"/>
    <s v="No Aplica"/>
    <x v="320"/>
  </r>
  <r>
    <x v="2"/>
    <x v="3"/>
    <x v="3"/>
    <x v="8"/>
    <x v="219"/>
    <s v="CO28108@mi.com"/>
    <x v="2"/>
    <x v="2"/>
    <x v="219"/>
    <x v="48"/>
    <x v="0"/>
    <x v="1"/>
    <n v="45931"/>
    <x v="322"/>
  </r>
  <r>
    <x v="0"/>
    <x v="2"/>
    <x v="2"/>
    <x v="0"/>
    <x v="220"/>
    <s v="CO10984@mi.com"/>
    <x v="20"/>
    <x v="0"/>
    <x v="220"/>
    <x v="44"/>
    <x v="0"/>
    <x v="0"/>
    <s v="No Aplica"/>
    <x v="323"/>
  </r>
  <r>
    <x v="2"/>
    <x v="8"/>
    <x v="8"/>
    <x v="87"/>
    <x v="221"/>
    <s v="CO16478@mi.com"/>
    <x v="1"/>
    <x v="1"/>
    <x v="221"/>
    <x v="42"/>
    <x v="0"/>
    <x v="0"/>
    <s v="No Aplica"/>
    <x v="324"/>
  </r>
  <r>
    <x v="2"/>
    <x v="9"/>
    <x v="9"/>
    <x v="87"/>
    <x v="221"/>
    <s v="CO16478@mi.com"/>
    <x v="1"/>
    <x v="1"/>
    <x v="221"/>
    <x v="42"/>
    <x v="0"/>
    <x v="0"/>
    <s v="No Aplica"/>
    <x v="324"/>
  </r>
  <r>
    <x v="2"/>
    <x v="10"/>
    <x v="10"/>
    <x v="87"/>
    <x v="221"/>
    <s v="CO16478@mi.com"/>
    <x v="1"/>
    <x v="1"/>
    <x v="221"/>
    <x v="42"/>
    <x v="0"/>
    <x v="0"/>
    <s v="No Aplica"/>
    <x v="324"/>
  </r>
  <r>
    <x v="2"/>
    <x v="4"/>
    <x v="4"/>
    <x v="87"/>
    <x v="221"/>
    <s v="CO16478@mi.com"/>
    <x v="1"/>
    <x v="1"/>
    <x v="221"/>
    <x v="42"/>
    <x v="0"/>
    <x v="0"/>
    <s v="No Aplica"/>
    <x v="324"/>
  </r>
  <r>
    <x v="0"/>
    <x v="0"/>
    <x v="0"/>
    <x v="30"/>
    <x v="221"/>
    <s v="CO16478@mi.com"/>
    <x v="0"/>
    <x v="0"/>
    <x v="221"/>
    <x v="42"/>
    <x v="0"/>
    <x v="0"/>
    <s v="No Aplica"/>
    <x v="324"/>
  </r>
  <r>
    <x v="2"/>
    <x v="1"/>
    <x v="1"/>
    <x v="87"/>
    <x v="221"/>
    <s v="CO16478@mi.com"/>
    <x v="1"/>
    <x v="1"/>
    <x v="221"/>
    <x v="42"/>
    <x v="0"/>
    <x v="0"/>
    <s v="No Aplica"/>
    <x v="324"/>
  </r>
  <r>
    <x v="2"/>
    <x v="2"/>
    <x v="2"/>
    <x v="87"/>
    <x v="221"/>
    <s v="CO16478@mi.com"/>
    <x v="1"/>
    <x v="1"/>
    <x v="221"/>
    <x v="42"/>
    <x v="0"/>
    <x v="0"/>
    <s v="No Aplica"/>
    <x v="324"/>
  </r>
  <r>
    <x v="2"/>
    <x v="3"/>
    <x v="3"/>
    <x v="87"/>
    <x v="221"/>
    <s v="CO16478@mi.com"/>
    <x v="1"/>
    <x v="1"/>
    <x v="221"/>
    <x v="42"/>
    <x v="0"/>
    <x v="1"/>
    <n v="45931"/>
    <x v="325"/>
  </r>
  <r>
    <x v="0"/>
    <x v="8"/>
    <x v="8"/>
    <x v="206"/>
    <x v="222"/>
    <s v="CO19204@mi.com"/>
    <x v="1"/>
    <x v="1"/>
    <x v="222"/>
    <x v="48"/>
    <x v="0"/>
    <x v="0"/>
    <s v="No Aplica"/>
    <x v="326"/>
  </r>
  <r>
    <x v="0"/>
    <x v="9"/>
    <x v="9"/>
    <x v="206"/>
    <x v="222"/>
    <s v="CO19204@mi.com"/>
    <x v="1"/>
    <x v="1"/>
    <x v="222"/>
    <x v="48"/>
    <x v="0"/>
    <x v="0"/>
    <s v="No Aplica"/>
    <x v="326"/>
  </r>
  <r>
    <x v="0"/>
    <x v="4"/>
    <x v="4"/>
    <x v="206"/>
    <x v="222"/>
    <s v="CO19204@mi.com"/>
    <x v="1"/>
    <x v="1"/>
    <x v="222"/>
    <x v="48"/>
    <x v="0"/>
    <x v="0"/>
    <s v="No Aplica"/>
    <x v="326"/>
  </r>
  <r>
    <x v="0"/>
    <x v="0"/>
    <x v="0"/>
    <x v="206"/>
    <x v="222"/>
    <s v="CO19204@mi.com"/>
    <x v="1"/>
    <x v="1"/>
    <x v="222"/>
    <x v="48"/>
    <x v="0"/>
    <x v="0"/>
    <s v="No Aplica"/>
    <x v="326"/>
  </r>
  <r>
    <x v="0"/>
    <x v="10"/>
    <x v="10"/>
    <x v="46"/>
    <x v="222"/>
    <s v="CO19204@mi.com"/>
    <x v="2"/>
    <x v="2"/>
    <x v="222"/>
    <x v="48"/>
    <x v="0"/>
    <x v="0"/>
    <s v="No Aplica"/>
    <x v="326"/>
  </r>
  <r>
    <x v="0"/>
    <x v="1"/>
    <x v="1"/>
    <x v="206"/>
    <x v="222"/>
    <s v="CO19204@mi.com"/>
    <x v="1"/>
    <x v="1"/>
    <x v="222"/>
    <x v="48"/>
    <x v="0"/>
    <x v="0"/>
    <s v="No Aplica"/>
    <x v="326"/>
  </r>
  <r>
    <x v="0"/>
    <x v="2"/>
    <x v="2"/>
    <x v="206"/>
    <x v="222"/>
    <s v="CO19204@mi.com"/>
    <x v="1"/>
    <x v="1"/>
    <x v="222"/>
    <x v="48"/>
    <x v="0"/>
    <x v="0"/>
    <s v="No Aplica"/>
    <x v="326"/>
  </r>
  <r>
    <x v="0"/>
    <x v="3"/>
    <x v="3"/>
    <x v="46"/>
    <x v="222"/>
    <s v="CO19204@mi.com"/>
    <x v="2"/>
    <x v="2"/>
    <x v="222"/>
    <x v="48"/>
    <x v="0"/>
    <x v="1"/>
    <n v="45931"/>
    <x v="327"/>
  </r>
  <r>
    <x v="1"/>
    <x v="3"/>
    <x v="3"/>
    <x v="17"/>
    <x v="223"/>
    <s v="CO14473@mi.com"/>
    <x v="7"/>
    <x v="6"/>
    <x v="223"/>
    <x v="52"/>
    <x v="2"/>
    <x v="1"/>
    <n v="45931"/>
    <x v="328"/>
  </r>
  <r>
    <x v="1"/>
    <x v="5"/>
    <x v="5"/>
    <x v="123"/>
    <x v="224"/>
    <s v="CO26029@mi.com"/>
    <x v="3"/>
    <x v="3"/>
    <x v="224"/>
    <x v="51"/>
    <x v="2"/>
    <x v="0"/>
    <s v="No Aplica"/>
    <x v="329"/>
  </r>
  <r>
    <x v="0"/>
    <x v="6"/>
    <x v="6"/>
    <x v="207"/>
    <x v="224"/>
    <s v="CO26029@mi.com"/>
    <x v="0"/>
    <x v="0"/>
    <x v="224"/>
    <x v="51"/>
    <x v="2"/>
    <x v="0"/>
    <s v="No Aplica"/>
    <x v="329"/>
  </r>
  <r>
    <x v="0"/>
    <x v="7"/>
    <x v="7"/>
    <x v="207"/>
    <x v="224"/>
    <s v="CO26029@mi.com"/>
    <x v="0"/>
    <x v="0"/>
    <x v="224"/>
    <x v="51"/>
    <x v="2"/>
    <x v="0"/>
    <s v="No Aplica"/>
    <x v="329"/>
  </r>
  <r>
    <x v="0"/>
    <x v="9"/>
    <x v="9"/>
    <x v="8"/>
    <x v="225"/>
    <s v="CO12444@mi.com"/>
    <x v="0"/>
    <x v="0"/>
    <x v="225"/>
    <x v="28"/>
    <x v="2"/>
    <x v="0"/>
    <s v="No Aplica"/>
    <x v="330"/>
  </r>
  <r>
    <x v="0"/>
    <x v="6"/>
    <x v="6"/>
    <x v="208"/>
    <x v="225"/>
    <s v="CO12444@mi.com"/>
    <x v="0"/>
    <x v="0"/>
    <x v="225"/>
    <x v="28"/>
    <x v="2"/>
    <x v="0"/>
    <s v="No Aplica"/>
    <x v="330"/>
  </r>
  <r>
    <x v="0"/>
    <x v="2"/>
    <x v="2"/>
    <x v="8"/>
    <x v="225"/>
    <s v="CO12444@mi.com"/>
    <x v="0"/>
    <x v="0"/>
    <x v="225"/>
    <x v="28"/>
    <x v="2"/>
    <x v="0"/>
    <s v="No Aplica"/>
    <x v="330"/>
  </r>
  <r>
    <x v="4"/>
    <x v="6"/>
    <x v="6"/>
    <x v="96"/>
    <x v="226"/>
    <s v="CO19880@mi.com"/>
    <x v="0"/>
    <x v="0"/>
    <x v="226"/>
    <x v="15"/>
    <x v="2"/>
    <x v="0"/>
    <s v="No Aplica"/>
    <x v="331"/>
  </r>
  <r>
    <x v="4"/>
    <x v="7"/>
    <x v="7"/>
    <x v="32"/>
    <x v="226"/>
    <s v="CO19880@mi.com"/>
    <x v="0"/>
    <x v="0"/>
    <x v="226"/>
    <x v="15"/>
    <x v="2"/>
    <x v="0"/>
    <s v="No Aplica"/>
    <x v="331"/>
  </r>
  <r>
    <x v="2"/>
    <x v="2"/>
    <x v="2"/>
    <x v="8"/>
    <x v="227"/>
    <s v="CO1436@mi.com"/>
    <x v="0"/>
    <x v="0"/>
    <x v="227"/>
    <x v="9"/>
    <x v="0"/>
    <x v="0"/>
    <s v="No Aplica"/>
    <x v="332"/>
  </r>
  <r>
    <x v="4"/>
    <x v="10"/>
    <x v="10"/>
    <x v="16"/>
    <x v="227"/>
    <s v="CO1436@mi.com"/>
    <x v="8"/>
    <x v="7"/>
    <x v="227"/>
    <x v="9"/>
    <x v="0"/>
    <x v="0"/>
    <s v="No Aplica"/>
    <x v="332"/>
  </r>
  <r>
    <x v="4"/>
    <x v="4"/>
    <x v="4"/>
    <x v="16"/>
    <x v="227"/>
    <s v="CO1436@mi.com"/>
    <x v="8"/>
    <x v="7"/>
    <x v="227"/>
    <x v="9"/>
    <x v="0"/>
    <x v="0"/>
    <s v="No Aplica"/>
    <x v="332"/>
  </r>
  <r>
    <x v="2"/>
    <x v="0"/>
    <x v="0"/>
    <x v="8"/>
    <x v="227"/>
    <s v="CO1436@mi.com"/>
    <x v="0"/>
    <x v="0"/>
    <x v="227"/>
    <x v="9"/>
    <x v="0"/>
    <x v="0"/>
    <s v="No Aplica"/>
    <x v="332"/>
  </r>
  <r>
    <x v="2"/>
    <x v="3"/>
    <x v="3"/>
    <x v="209"/>
    <x v="227"/>
    <s v="CO1436@mi.com"/>
    <x v="6"/>
    <x v="5"/>
    <x v="227"/>
    <x v="9"/>
    <x v="0"/>
    <x v="1"/>
    <n v="45931"/>
    <x v="333"/>
  </r>
  <r>
    <x v="0"/>
    <x v="4"/>
    <x v="4"/>
    <x v="82"/>
    <x v="228"/>
    <s v="CO28358@mi.com"/>
    <x v="2"/>
    <x v="2"/>
    <x v="228"/>
    <x v="14"/>
    <x v="0"/>
    <x v="0"/>
    <s v="No Aplica"/>
    <x v="334"/>
  </r>
  <r>
    <x v="1"/>
    <x v="5"/>
    <x v="5"/>
    <x v="70"/>
    <x v="229"/>
    <s v="CO24107@mi.com"/>
    <x v="6"/>
    <x v="5"/>
    <x v="229"/>
    <x v="40"/>
    <x v="2"/>
    <x v="0"/>
    <s v="No Aplica"/>
    <x v="335"/>
  </r>
  <r>
    <x v="0"/>
    <x v="6"/>
    <x v="6"/>
    <x v="4"/>
    <x v="229"/>
    <s v="CO24107@mi.com"/>
    <x v="0"/>
    <x v="0"/>
    <x v="229"/>
    <x v="40"/>
    <x v="2"/>
    <x v="0"/>
    <s v="No Aplica"/>
    <x v="335"/>
  </r>
  <r>
    <x v="1"/>
    <x v="11"/>
    <x v="11"/>
    <x v="12"/>
    <x v="229"/>
    <s v="CO24107@mi.com"/>
    <x v="6"/>
    <x v="5"/>
    <x v="229"/>
    <x v="40"/>
    <x v="2"/>
    <x v="0"/>
    <s v="No Aplica"/>
    <x v="335"/>
  </r>
  <r>
    <x v="0"/>
    <x v="7"/>
    <x v="7"/>
    <x v="4"/>
    <x v="229"/>
    <s v="CO24107@mi.com"/>
    <x v="0"/>
    <x v="0"/>
    <x v="229"/>
    <x v="40"/>
    <x v="2"/>
    <x v="0"/>
    <s v="No Aplica"/>
    <x v="335"/>
  </r>
  <r>
    <x v="0"/>
    <x v="10"/>
    <x v="10"/>
    <x v="8"/>
    <x v="230"/>
    <s v="CO19646@mi.com"/>
    <x v="2"/>
    <x v="2"/>
    <x v="230"/>
    <x v="42"/>
    <x v="0"/>
    <x v="0"/>
    <s v="No Aplica"/>
    <x v="336"/>
  </r>
  <r>
    <x v="2"/>
    <x v="4"/>
    <x v="4"/>
    <x v="23"/>
    <x v="230"/>
    <s v="CO19646@mi.com"/>
    <x v="1"/>
    <x v="1"/>
    <x v="230"/>
    <x v="42"/>
    <x v="0"/>
    <x v="0"/>
    <s v="No Aplica"/>
    <x v="336"/>
  </r>
  <r>
    <x v="2"/>
    <x v="0"/>
    <x v="0"/>
    <x v="23"/>
    <x v="230"/>
    <s v="CO19646@mi.com"/>
    <x v="1"/>
    <x v="1"/>
    <x v="230"/>
    <x v="42"/>
    <x v="0"/>
    <x v="0"/>
    <s v="No Aplica"/>
    <x v="336"/>
  </r>
  <r>
    <x v="2"/>
    <x v="1"/>
    <x v="1"/>
    <x v="23"/>
    <x v="230"/>
    <s v="CO19646@mi.com"/>
    <x v="1"/>
    <x v="1"/>
    <x v="230"/>
    <x v="42"/>
    <x v="0"/>
    <x v="0"/>
    <s v="No Aplica"/>
    <x v="336"/>
  </r>
  <r>
    <x v="2"/>
    <x v="2"/>
    <x v="2"/>
    <x v="23"/>
    <x v="230"/>
    <s v="CO19646@mi.com"/>
    <x v="1"/>
    <x v="1"/>
    <x v="230"/>
    <x v="42"/>
    <x v="0"/>
    <x v="0"/>
    <s v="No Aplica"/>
    <x v="336"/>
  </r>
  <r>
    <x v="2"/>
    <x v="3"/>
    <x v="3"/>
    <x v="23"/>
    <x v="230"/>
    <s v="CO19646@mi.com"/>
    <x v="1"/>
    <x v="1"/>
    <x v="230"/>
    <x v="42"/>
    <x v="0"/>
    <x v="1"/>
    <n v="45931"/>
    <x v="337"/>
  </r>
  <r>
    <x v="7"/>
    <x v="10"/>
    <x v="10"/>
    <x v="3"/>
    <x v="231"/>
    <s v="CO14336@mi.com"/>
    <x v="1"/>
    <x v="1"/>
    <x v="231"/>
    <x v="31"/>
    <x v="2"/>
    <x v="0"/>
    <s v="No Aplica"/>
    <x v="338"/>
  </r>
  <r>
    <x v="1"/>
    <x v="9"/>
    <x v="9"/>
    <x v="3"/>
    <x v="231"/>
    <s v="CO14336@mi.com"/>
    <x v="1"/>
    <x v="1"/>
    <x v="231"/>
    <x v="31"/>
    <x v="2"/>
    <x v="0"/>
    <s v="No Aplica"/>
    <x v="338"/>
  </r>
  <r>
    <x v="1"/>
    <x v="8"/>
    <x v="8"/>
    <x v="3"/>
    <x v="231"/>
    <s v="CO14336@mi.com"/>
    <x v="1"/>
    <x v="1"/>
    <x v="231"/>
    <x v="31"/>
    <x v="2"/>
    <x v="0"/>
    <s v="No Aplica"/>
    <x v="338"/>
  </r>
  <r>
    <x v="1"/>
    <x v="5"/>
    <x v="5"/>
    <x v="3"/>
    <x v="231"/>
    <s v="CO14336@mi.com"/>
    <x v="1"/>
    <x v="1"/>
    <x v="231"/>
    <x v="31"/>
    <x v="2"/>
    <x v="0"/>
    <s v="No Aplica"/>
    <x v="338"/>
  </r>
  <r>
    <x v="2"/>
    <x v="6"/>
    <x v="6"/>
    <x v="4"/>
    <x v="231"/>
    <s v="CO14336@mi.com"/>
    <x v="0"/>
    <x v="0"/>
    <x v="231"/>
    <x v="31"/>
    <x v="2"/>
    <x v="0"/>
    <s v="No Aplica"/>
    <x v="338"/>
  </r>
  <r>
    <x v="1"/>
    <x v="0"/>
    <x v="0"/>
    <x v="55"/>
    <x v="231"/>
    <s v="CO14336@mi.com"/>
    <x v="0"/>
    <x v="0"/>
    <x v="231"/>
    <x v="31"/>
    <x v="2"/>
    <x v="0"/>
    <s v="No Aplica"/>
    <x v="338"/>
  </r>
  <r>
    <x v="1"/>
    <x v="2"/>
    <x v="2"/>
    <x v="3"/>
    <x v="231"/>
    <s v="CO14336@mi.com"/>
    <x v="1"/>
    <x v="1"/>
    <x v="231"/>
    <x v="31"/>
    <x v="2"/>
    <x v="0"/>
    <s v="No Aplica"/>
    <x v="338"/>
  </r>
  <r>
    <x v="1"/>
    <x v="3"/>
    <x v="3"/>
    <x v="3"/>
    <x v="231"/>
    <s v="CO14336@mi.com"/>
    <x v="1"/>
    <x v="1"/>
    <x v="231"/>
    <x v="31"/>
    <x v="2"/>
    <x v="1"/>
    <n v="45931"/>
    <x v="339"/>
  </r>
  <r>
    <x v="2"/>
    <x v="7"/>
    <x v="7"/>
    <x v="35"/>
    <x v="231"/>
    <s v="CO14336@mi.com"/>
    <x v="0"/>
    <x v="0"/>
    <x v="231"/>
    <x v="31"/>
    <x v="2"/>
    <x v="0"/>
    <s v="No Aplica"/>
    <x v="338"/>
  </r>
  <r>
    <x v="1"/>
    <x v="11"/>
    <x v="11"/>
    <x v="3"/>
    <x v="231"/>
    <s v="CO14336@mi.com"/>
    <x v="1"/>
    <x v="1"/>
    <x v="231"/>
    <x v="31"/>
    <x v="2"/>
    <x v="0"/>
    <s v="No Aplica"/>
    <x v="338"/>
  </r>
  <r>
    <x v="1"/>
    <x v="1"/>
    <x v="1"/>
    <x v="3"/>
    <x v="231"/>
    <s v="CO14336@mi.com"/>
    <x v="1"/>
    <x v="1"/>
    <x v="231"/>
    <x v="31"/>
    <x v="2"/>
    <x v="0"/>
    <s v="No Aplica"/>
    <x v="338"/>
  </r>
  <r>
    <x v="1"/>
    <x v="3"/>
    <x v="3"/>
    <x v="210"/>
    <x v="232"/>
    <s v="CO24656@mi.com"/>
    <x v="7"/>
    <x v="6"/>
    <x v="232"/>
    <x v="21"/>
    <x v="2"/>
    <x v="1"/>
    <n v="45931"/>
    <x v="340"/>
  </r>
  <r>
    <x v="0"/>
    <x v="6"/>
    <x v="6"/>
    <x v="211"/>
    <x v="232"/>
    <s v="CO24656@mi.com"/>
    <x v="0"/>
    <x v="0"/>
    <x v="232"/>
    <x v="21"/>
    <x v="2"/>
    <x v="0"/>
    <s v="No Aplica"/>
    <x v="341"/>
  </r>
  <r>
    <x v="0"/>
    <x v="7"/>
    <x v="7"/>
    <x v="211"/>
    <x v="232"/>
    <s v="CO24656@mi.com"/>
    <x v="0"/>
    <x v="0"/>
    <x v="232"/>
    <x v="21"/>
    <x v="2"/>
    <x v="0"/>
    <s v="No Aplica"/>
    <x v="341"/>
  </r>
  <r>
    <x v="0"/>
    <x v="10"/>
    <x v="10"/>
    <x v="0"/>
    <x v="233"/>
    <s v="CO28999@mi.com"/>
    <x v="0"/>
    <x v="0"/>
    <x v="233"/>
    <x v="14"/>
    <x v="0"/>
    <x v="0"/>
    <s v="No Aplica"/>
    <x v="342"/>
  </r>
  <r>
    <x v="0"/>
    <x v="6"/>
    <x v="6"/>
    <x v="82"/>
    <x v="234"/>
    <s v="CO28408@mi.com"/>
    <x v="0"/>
    <x v="0"/>
    <x v="234"/>
    <x v="51"/>
    <x v="2"/>
    <x v="0"/>
    <s v="No Aplica"/>
    <x v="343"/>
  </r>
  <r>
    <x v="1"/>
    <x v="5"/>
    <x v="5"/>
    <x v="50"/>
    <x v="234"/>
    <s v="CO28408@mi.com"/>
    <x v="3"/>
    <x v="3"/>
    <x v="234"/>
    <x v="51"/>
    <x v="2"/>
    <x v="0"/>
    <s v="No Aplica"/>
    <x v="343"/>
  </r>
  <r>
    <x v="0"/>
    <x v="7"/>
    <x v="7"/>
    <x v="8"/>
    <x v="234"/>
    <s v="CO28408@mi.com"/>
    <x v="0"/>
    <x v="0"/>
    <x v="234"/>
    <x v="51"/>
    <x v="2"/>
    <x v="0"/>
    <s v="No Aplica"/>
    <x v="343"/>
  </r>
  <r>
    <x v="2"/>
    <x v="11"/>
    <x v="11"/>
    <x v="50"/>
    <x v="234"/>
    <s v="CO28408@mi.com"/>
    <x v="3"/>
    <x v="3"/>
    <x v="234"/>
    <x v="51"/>
    <x v="2"/>
    <x v="0"/>
    <s v="No Aplica"/>
    <x v="343"/>
  </r>
  <r>
    <x v="2"/>
    <x v="3"/>
    <x v="3"/>
    <x v="212"/>
    <x v="235"/>
    <s v="CO29024@mi.com"/>
    <x v="0"/>
    <x v="0"/>
    <x v="235"/>
    <x v="22"/>
    <x v="1"/>
    <x v="1"/>
    <n v="45931"/>
    <x v="344"/>
  </r>
  <r>
    <x v="0"/>
    <x v="6"/>
    <x v="6"/>
    <x v="105"/>
    <x v="235"/>
    <s v="CO29024@mi.com"/>
    <x v="4"/>
    <x v="0"/>
    <x v="235"/>
    <x v="22"/>
    <x v="1"/>
    <x v="0"/>
    <s v="No Aplica"/>
    <x v="345"/>
  </r>
  <r>
    <x v="2"/>
    <x v="6"/>
    <x v="6"/>
    <x v="5"/>
    <x v="236"/>
    <s v="CO16932@mi.com"/>
    <x v="0"/>
    <x v="0"/>
    <x v="236"/>
    <x v="7"/>
    <x v="1"/>
    <x v="0"/>
    <s v="No Aplica"/>
    <x v="346"/>
  </r>
  <r>
    <x v="2"/>
    <x v="5"/>
    <x v="5"/>
    <x v="213"/>
    <x v="236"/>
    <s v="CO16932@mi.com"/>
    <x v="6"/>
    <x v="5"/>
    <x v="236"/>
    <x v="7"/>
    <x v="1"/>
    <x v="0"/>
    <s v="No Aplica"/>
    <x v="346"/>
  </r>
  <r>
    <x v="2"/>
    <x v="7"/>
    <x v="7"/>
    <x v="5"/>
    <x v="236"/>
    <s v="CO16932@mi.com"/>
    <x v="0"/>
    <x v="0"/>
    <x v="236"/>
    <x v="7"/>
    <x v="1"/>
    <x v="0"/>
    <s v="No Aplica"/>
    <x v="346"/>
  </r>
  <r>
    <x v="2"/>
    <x v="11"/>
    <x v="11"/>
    <x v="214"/>
    <x v="236"/>
    <s v="CO16932@mi.com"/>
    <x v="6"/>
    <x v="5"/>
    <x v="236"/>
    <x v="7"/>
    <x v="1"/>
    <x v="0"/>
    <s v="No Aplica"/>
    <x v="346"/>
  </r>
  <r>
    <x v="0"/>
    <x v="9"/>
    <x v="9"/>
    <x v="8"/>
    <x v="237"/>
    <s v="CO18929@mi.com"/>
    <x v="0"/>
    <x v="0"/>
    <x v="237"/>
    <x v="0"/>
    <x v="0"/>
    <x v="0"/>
    <s v="No Aplica"/>
    <x v="347"/>
  </r>
  <r>
    <x v="0"/>
    <x v="3"/>
    <x v="3"/>
    <x v="8"/>
    <x v="237"/>
    <s v="CO18929@mi.com"/>
    <x v="0"/>
    <x v="0"/>
    <x v="237"/>
    <x v="0"/>
    <x v="0"/>
    <x v="1"/>
    <n v="45931"/>
    <x v="348"/>
  </r>
  <r>
    <x v="4"/>
    <x v="6"/>
    <x v="6"/>
    <x v="215"/>
    <x v="238"/>
    <s v="CO17058@mi.com"/>
    <x v="0"/>
    <x v="0"/>
    <x v="238"/>
    <x v="13"/>
    <x v="2"/>
    <x v="0"/>
    <s v="No Aplica"/>
    <x v="349"/>
  </r>
  <r>
    <x v="4"/>
    <x v="7"/>
    <x v="7"/>
    <x v="215"/>
    <x v="238"/>
    <s v="CO17058@mi.com"/>
    <x v="0"/>
    <x v="0"/>
    <x v="238"/>
    <x v="13"/>
    <x v="2"/>
    <x v="0"/>
    <s v="No Aplica"/>
    <x v="349"/>
  </r>
  <r>
    <x v="2"/>
    <x v="3"/>
    <x v="3"/>
    <x v="216"/>
    <x v="239"/>
    <s v="CO27873@mi.com"/>
    <x v="0"/>
    <x v="0"/>
    <x v="239"/>
    <x v="43"/>
    <x v="2"/>
    <x v="1"/>
    <n v="45931"/>
    <x v="350"/>
  </r>
  <r>
    <x v="2"/>
    <x v="5"/>
    <x v="5"/>
    <x v="217"/>
    <x v="239"/>
    <s v="CO27873@mi.com"/>
    <x v="6"/>
    <x v="5"/>
    <x v="239"/>
    <x v="43"/>
    <x v="2"/>
    <x v="0"/>
    <s v="No Aplica"/>
    <x v="351"/>
  </r>
  <r>
    <x v="1"/>
    <x v="6"/>
    <x v="6"/>
    <x v="218"/>
    <x v="239"/>
    <s v="CO27873@mi.com"/>
    <x v="0"/>
    <x v="0"/>
    <x v="239"/>
    <x v="43"/>
    <x v="2"/>
    <x v="0"/>
    <s v="No Aplica"/>
    <x v="351"/>
  </r>
  <r>
    <x v="2"/>
    <x v="7"/>
    <x v="7"/>
    <x v="8"/>
    <x v="239"/>
    <s v="CO27873@mi.com"/>
    <x v="0"/>
    <x v="0"/>
    <x v="239"/>
    <x v="43"/>
    <x v="2"/>
    <x v="0"/>
    <s v="No Aplica"/>
    <x v="351"/>
  </r>
  <r>
    <x v="2"/>
    <x v="11"/>
    <x v="11"/>
    <x v="219"/>
    <x v="239"/>
    <s v="CO27873@mi.com"/>
    <x v="3"/>
    <x v="3"/>
    <x v="239"/>
    <x v="43"/>
    <x v="2"/>
    <x v="0"/>
    <s v="No Aplica"/>
    <x v="351"/>
  </r>
  <r>
    <x v="1"/>
    <x v="3"/>
    <x v="3"/>
    <x v="220"/>
    <x v="240"/>
    <s v="CO20718@mi.com"/>
    <x v="7"/>
    <x v="6"/>
    <x v="240"/>
    <x v="21"/>
    <x v="2"/>
    <x v="1"/>
    <n v="45931"/>
    <x v="352"/>
  </r>
  <r>
    <x v="4"/>
    <x v="6"/>
    <x v="6"/>
    <x v="7"/>
    <x v="240"/>
    <s v="CO20718@mi.com"/>
    <x v="0"/>
    <x v="0"/>
    <x v="240"/>
    <x v="21"/>
    <x v="2"/>
    <x v="0"/>
    <s v="No Aplica"/>
    <x v="353"/>
  </r>
  <r>
    <x v="4"/>
    <x v="7"/>
    <x v="7"/>
    <x v="7"/>
    <x v="240"/>
    <s v="CO20718@mi.com"/>
    <x v="0"/>
    <x v="0"/>
    <x v="240"/>
    <x v="21"/>
    <x v="2"/>
    <x v="0"/>
    <s v="No Aplica"/>
    <x v="353"/>
  </r>
  <r>
    <x v="2"/>
    <x v="9"/>
    <x v="9"/>
    <x v="221"/>
    <x v="241"/>
    <s v="CO16904@mi.com"/>
    <x v="1"/>
    <x v="1"/>
    <x v="241"/>
    <x v="42"/>
    <x v="0"/>
    <x v="0"/>
    <s v="No Aplica"/>
    <x v="354"/>
  </r>
  <r>
    <x v="2"/>
    <x v="10"/>
    <x v="10"/>
    <x v="222"/>
    <x v="241"/>
    <s v="CO16904@mi.com"/>
    <x v="1"/>
    <x v="1"/>
    <x v="241"/>
    <x v="42"/>
    <x v="0"/>
    <x v="0"/>
    <s v="No Aplica"/>
    <x v="354"/>
  </r>
  <r>
    <x v="2"/>
    <x v="4"/>
    <x v="4"/>
    <x v="8"/>
    <x v="241"/>
    <s v="CO16904@mi.com"/>
    <x v="0"/>
    <x v="0"/>
    <x v="241"/>
    <x v="42"/>
    <x v="0"/>
    <x v="0"/>
    <s v="No Aplica"/>
    <x v="354"/>
  </r>
  <r>
    <x v="2"/>
    <x v="0"/>
    <x v="0"/>
    <x v="8"/>
    <x v="241"/>
    <s v="CO16904@mi.com"/>
    <x v="1"/>
    <x v="1"/>
    <x v="241"/>
    <x v="42"/>
    <x v="0"/>
    <x v="0"/>
    <s v="No Aplica"/>
    <x v="354"/>
  </r>
  <r>
    <x v="0"/>
    <x v="1"/>
    <x v="1"/>
    <x v="8"/>
    <x v="241"/>
    <s v="CO16904@mi.com"/>
    <x v="0"/>
    <x v="0"/>
    <x v="241"/>
    <x v="42"/>
    <x v="0"/>
    <x v="0"/>
    <s v="No Aplica"/>
    <x v="354"/>
  </r>
  <r>
    <x v="2"/>
    <x v="2"/>
    <x v="2"/>
    <x v="222"/>
    <x v="241"/>
    <s v="CO16904@mi.com"/>
    <x v="1"/>
    <x v="1"/>
    <x v="241"/>
    <x v="42"/>
    <x v="0"/>
    <x v="0"/>
    <s v="No Aplica"/>
    <x v="354"/>
  </r>
  <r>
    <x v="2"/>
    <x v="3"/>
    <x v="3"/>
    <x v="222"/>
    <x v="241"/>
    <s v="CO16904@mi.com"/>
    <x v="1"/>
    <x v="1"/>
    <x v="241"/>
    <x v="42"/>
    <x v="0"/>
    <x v="1"/>
    <n v="45931"/>
    <x v="355"/>
  </r>
  <r>
    <x v="4"/>
    <x v="11"/>
    <x v="11"/>
    <x v="9"/>
    <x v="242"/>
    <s v="CO27221@mi.com"/>
    <x v="7"/>
    <x v="6"/>
    <x v="242"/>
    <x v="19"/>
    <x v="3"/>
    <x v="0"/>
    <s v="No Aplica"/>
    <x v="356"/>
  </r>
  <r>
    <x v="2"/>
    <x v="7"/>
    <x v="7"/>
    <x v="4"/>
    <x v="242"/>
    <s v="CO27221@mi.com"/>
    <x v="0"/>
    <x v="0"/>
    <x v="242"/>
    <x v="19"/>
    <x v="3"/>
    <x v="0"/>
    <s v="No Aplica"/>
    <x v="356"/>
  </r>
  <r>
    <x v="1"/>
    <x v="3"/>
    <x v="3"/>
    <x v="223"/>
    <x v="243"/>
    <s v="CO12318@mi.com"/>
    <x v="6"/>
    <x v="5"/>
    <x v="243"/>
    <x v="53"/>
    <x v="2"/>
    <x v="1"/>
    <n v="45931"/>
    <x v="357"/>
  </r>
  <r>
    <x v="2"/>
    <x v="6"/>
    <x v="6"/>
    <x v="0"/>
    <x v="243"/>
    <s v="CO12318@mi.com"/>
    <x v="0"/>
    <x v="0"/>
    <x v="243"/>
    <x v="53"/>
    <x v="2"/>
    <x v="0"/>
    <s v="No Aplica"/>
    <x v="358"/>
  </r>
  <r>
    <x v="1"/>
    <x v="0"/>
    <x v="0"/>
    <x v="97"/>
    <x v="243"/>
    <s v="CO12318@mi.com"/>
    <x v="0"/>
    <x v="0"/>
    <x v="243"/>
    <x v="53"/>
    <x v="2"/>
    <x v="0"/>
    <s v="No Aplica"/>
    <x v="358"/>
  </r>
  <r>
    <x v="2"/>
    <x v="7"/>
    <x v="7"/>
    <x v="0"/>
    <x v="243"/>
    <s v="CO12318@mi.com"/>
    <x v="0"/>
    <x v="0"/>
    <x v="243"/>
    <x v="53"/>
    <x v="2"/>
    <x v="0"/>
    <s v="No Aplica"/>
    <x v="358"/>
  </r>
  <r>
    <x v="1"/>
    <x v="0"/>
    <x v="0"/>
    <x v="38"/>
    <x v="244"/>
    <s v="CO6358@mi.com"/>
    <x v="6"/>
    <x v="5"/>
    <x v="244"/>
    <x v="54"/>
    <x v="0"/>
    <x v="0"/>
    <s v="No Aplica"/>
    <x v="359"/>
  </r>
  <r>
    <x v="1"/>
    <x v="0"/>
    <x v="0"/>
    <x v="55"/>
    <x v="244"/>
    <s v="CO6358@mi.com"/>
    <x v="3"/>
    <x v="3"/>
    <x v="244"/>
    <x v="54"/>
    <x v="0"/>
    <x v="0"/>
    <s v="No Aplica"/>
    <x v="359"/>
  </r>
  <r>
    <x v="0"/>
    <x v="10"/>
    <x v="10"/>
    <x v="30"/>
    <x v="244"/>
    <s v="CO6358@mi.com"/>
    <x v="4"/>
    <x v="0"/>
    <x v="244"/>
    <x v="54"/>
    <x v="0"/>
    <x v="0"/>
    <s v="No Aplica"/>
    <x v="359"/>
  </r>
  <r>
    <x v="0"/>
    <x v="7"/>
    <x v="7"/>
    <x v="4"/>
    <x v="245"/>
    <s v="CO16163@mi.com"/>
    <x v="0"/>
    <x v="0"/>
    <x v="245"/>
    <x v="21"/>
    <x v="2"/>
    <x v="0"/>
    <s v="No Aplica"/>
    <x v="360"/>
  </r>
  <r>
    <x v="0"/>
    <x v="3"/>
    <x v="3"/>
    <x v="4"/>
    <x v="245"/>
    <s v="CO16163@mi.com"/>
    <x v="0"/>
    <x v="0"/>
    <x v="245"/>
    <x v="21"/>
    <x v="2"/>
    <x v="1"/>
    <n v="45931"/>
    <x v="361"/>
  </r>
  <r>
    <x v="1"/>
    <x v="3"/>
    <x v="3"/>
    <x v="27"/>
    <x v="246"/>
    <s v="CO24655@mi.com"/>
    <x v="1"/>
    <x v="1"/>
    <x v="246"/>
    <x v="13"/>
    <x v="2"/>
    <x v="1"/>
    <n v="45931"/>
    <x v="362"/>
  </r>
  <r>
    <x v="4"/>
    <x v="6"/>
    <x v="6"/>
    <x v="224"/>
    <x v="246"/>
    <s v="CO24655@mi.com"/>
    <x v="0"/>
    <x v="0"/>
    <x v="246"/>
    <x v="13"/>
    <x v="2"/>
    <x v="0"/>
    <s v="No Aplica"/>
    <x v="363"/>
  </r>
  <r>
    <x v="4"/>
    <x v="7"/>
    <x v="7"/>
    <x v="225"/>
    <x v="246"/>
    <s v="CO24655@mi.com"/>
    <x v="0"/>
    <x v="0"/>
    <x v="246"/>
    <x v="13"/>
    <x v="2"/>
    <x v="0"/>
    <s v="No Aplica"/>
    <x v="363"/>
  </r>
  <r>
    <x v="1"/>
    <x v="8"/>
    <x v="8"/>
    <x v="19"/>
    <x v="247"/>
    <s v="CO29067@mi.com"/>
    <x v="1"/>
    <x v="1"/>
    <x v="247"/>
    <x v="0"/>
    <x v="0"/>
    <x v="0"/>
    <s v="No Aplica"/>
    <x v="364"/>
  </r>
  <r>
    <x v="1"/>
    <x v="9"/>
    <x v="9"/>
    <x v="19"/>
    <x v="247"/>
    <s v="CO29067@mi.com"/>
    <x v="1"/>
    <x v="1"/>
    <x v="247"/>
    <x v="0"/>
    <x v="0"/>
    <x v="0"/>
    <s v="No Aplica"/>
    <x v="364"/>
  </r>
  <r>
    <x v="1"/>
    <x v="10"/>
    <x v="10"/>
    <x v="19"/>
    <x v="247"/>
    <s v="CO29067@mi.com"/>
    <x v="1"/>
    <x v="1"/>
    <x v="247"/>
    <x v="0"/>
    <x v="0"/>
    <x v="0"/>
    <s v="No Aplica"/>
    <x v="364"/>
  </r>
  <r>
    <x v="1"/>
    <x v="4"/>
    <x v="4"/>
    <x v="58"/>
    <x v="247"/>
    <s v="CO29067@mi.com"/>
    <x v="1"/>
    <x v="1"/>
    <x v="247"/>
    <x v="0"/>
    <x v="0"/>
    <x v="0"/>
    <s v="No Aplica"/>
    <x v="364"/>
  </r>
  <r>
    <x v="0"/>
    <x v="0"/>
    <x v="0"/>
    <x v="46"/>
    <x v="247"/>
    <s v="CO29067@mi.com"/>
    <x v="4"/>
    <x v="0"/>
    <x v="247"/>
    <x v="0"/>
    <x v="0"/>
    <x v="0"/>
    <s v="No Aplica"/>
    <x v="364"/>
  </r>
  <r>
    <x v="4"/>
    <x v="8"/>
    <x v="8"/>
    <x v="9"/>
    <x v="248"/>
    <s v="CO24536@mi.com"/>
    <x v="18"/>
    <x v="13"/>
    <x v="248"/>
    <x v="3"/>
    <x v="1"/>
    <x v="0"/>
    <s v="No Aplica"/>
    <x v="365"/>
  </r>
  <r>
    <x v="4"/>
    <x v="9"/>
    <x v="9"/>
    <x v="9"/>
    <x v="248"/>
    <s v="CO24536@mi.com"/>
    <x v="18"/>
    <x v="13"/>
    <x v="248"/>
    <x v="3"/>
    <x v="1"/>
    <x v="0"/>
    <s v="No Aplica"/>
    <x v="365"/>
  </r>
  <r>
    <x v="4"/>
    <x v="10"/>
    <x v="10"/>
    <x v="9"/>
    <x v="248"/>
    <s v="CO24536@mi.com"/>
    <x v="18"/>
    <x v="13"/>
    <x v="248"/>
    <x v="3"/>
    <x v="1"/>
    <x v="0"/>
    <s v="No Aplica"/>
    <x v="365"/>
  </r>
  <r>
    <x v="4"/>
    <x v="4"/>
    <x v="4"/>
    <x v="9"/>
    <x v="248"/>
    <s v="CO24536@mi.com"/>
    <x v="18"/>
    <x v="13"/>
    <x v="248"/>
    <x v="3"/>
    <x v="1"/>
    <x v="0"/>
    <s v="No Aplica"/>
    <x v="365"/>
  </r>
  <r>
    <x v="4"/>
    <x v="0"/>
    <x v="0"/>
    <x v="9"/>
    <x v="248"/>
    <s v="CO24536@mi.com"/>
    <x v="18"/>
    <x v="13"/>
    <x v="248"/>
    <x v="3"/>
    <x v="1"/>
    <x v="0"/>
    <s v="No Aplica"/>
    <x v="365"/>
  </r>
  <r>
    <x v="4"/>
    <x v="6"/>
    <x v="6"/>
    <x v="9"/>
    <x v="248"/>
    <s v="CO24536@mi.com"/>
    <x v="0"/>
    <x v="0"/>
    <x v="248"/>
    <x v="3"/>
    <x v="1"/>
    <x v="0"/>
    <s v="No Aplica"/>
    <x v="365"/>
  </r>
  <r>
    <x v="2"/>
    <x v="5"/>
    <x v="5"/>
    <x v="3"/>
    <x v="248"/>
    <s v="CO24536@mi.com"/>
    <x v="6"/>
    <x v="5"/>
    <x v="248"/>
    <x v="3"/>
    <x v="1"/>
    <x v="0"/>
    <s v="No Aplica"/>
    <x v="365"/>
  </r>
  <r>
    <x v="4"/>
    <x v="5"/>
    <x v="5"/>
    <x v="9"/>
    <x v="248"/>
    <s v="CO24536@mi.com"/>
    <x v="1"/>
    <x v="1"/>
    <x v="248"/>
    <x v="3"/>
    <x v="1"/>
    <x v="0"/>
    <s v="No Aplica"/>
    <x v="365"/>
  </r>
  <r>
    <x v="4"/>
    <x v="1"/>
    <x v="1"/>
    <x v="9"/>
    <x v="248"/>
    <s v="CO24536@mi.com"/>
    <x v="18"/>
    <x v="13"/>
    <x v="248"/>
    <x v="3"/>
    <x v="1"/>
    <x v="0"/>
    <s v="No Aplica"/>
    <x v="365"/>
  </r>
  <r>
    <x v="4"/>
    <x v="2"/>
    <x v="2"/>
    <x v="9"/>
    <x v="248"/>
    <s v="CO24536@mi.com"/>
    <x v="18"/>
    <x v="13"/>
    <x v="248"/>
    <x v="3"/>
    <x v="1"/>
    <x v="0"/>
    <s v="No Aplica"/>
    <x v="365"/>
  </r>
  <r>
    <x v="4"/>
    <x v="3"/>
    <x v="3"/>
    <x v="9"/>
    <x v="248"/>
    <s v="CO24536@mi.com"/>
    <x v="18"/>
    <x v="13"/>
    <x v="248"/>
    <x v="3"/>
    <x v="1"/>
    <x v="1"/>
    <n v="45931"/>
    <x v="366"/>
  </r>
  <r>
    <x v="2"/>
    <x v="11"/>
    <x v="11"/>
    <x v="3"/>
    <x v="248"/>
    <s v="CO24536@mi.com"/>
    <x v="6"/>
    <x v="5"/>
    <x v="248"/>
    <x v="3"/>
    <x v="1"/>
    <x v="0"/>
    <s v="No Aplica"/>
    <x v="365"/>
  </r>
  <r>
    <x v="4"/>
    <x v="11"/>
    <x v="11"/>
    <x v="9"/>
    <x v="248"/>
    <s v="CO24536@mi.com"/>
    <x v="1"/>
    <x v="1"/>
    <x v="248"/>
    <x v="3"/>
    <x v="1"/>
    <x v="0"/>
    <s v="No Aplica"/>
    <x v="365"/>
  </r>
  <r>
    <x v="4"/>
    <x v="7"/>
    <x v="7"/>
    <x v="9"/>
    <x v="248"/>
    <s v="CO24536@mi.com"/>
    <x v="0"/>
    <x v="0"/>
    <x v="248"/>
    <x v="3"/>
    <x v="1"/>
    <x v="0"/>
    <s v="No Aplica"/>
    <x v="365"/>
  </r>
  <r>
    <x v="0"/>
    <x v="3"/>
    <x v="3"/>
    <x v="8"/>
    <x v="249"/>
    <s v="CO13881@mi.com"/>
    <x v="0"/>
    <x v="0"/>
    <x v="249"/>
    <x v="18"/>
    <x v="0"/>
    <x v="1"/>
    <n v="45931"/>
    <x v="367"/>
  </r>
  <r>
    <x v="1"/>
    <x v="0"/>
    <x v="0"/>
    <x v="97"/>
    <x v="250"/>
    <s v="CO20067@mi.com"/>
    <x v="0"/>
    <x v="0"/>
    <x v="250"/>
    <x v="35"/>
    <x v="2"/>
    <x v="0"/>
    <s v="No Aplica"/>
    <x v="368"/>
  </r>
  <r>
    <x v="0"/>
    <x v="6"/>
    <x v="6"/>
    <x v="98"/>
    <x v="250"/>
    <s v="CO20067@mi.com"/>
    <x v="0"/>
    <x v="0"/>
    <x v="250"/>
    <x v="35"/>
    <x v="2"/>
    <x v="0"/>
    <s v="No Aplica"/>
    <x v="368"/>
  </r>
  <r>
    <x v="4"/>
    <x v="7"/>
    <x v="7"/>
    <x v="98"/>
    <x v="250"/>
    <s v="CO20067@mi.com"/>
    <x v="0"/>
    <x v="0"/>
    <x v="250"/>
    <x v="35"/>
    <x v="2"/>
    <x v="0"/>
    <s v="No Aplica"/>
    <x v="368"/>
  </r>
  <r>
    <x v="4"/>
    <x v="11"/>
    <x v="11"/>
    <x v="98"/>
    <x v="250"/>
    <s v="CO20067@mi.com"/>
    <x v="0"/>
    <x v="0"/>
    <x v="250"/>
    <x v="35"/>
    <x v="2"/>
    <x v="0"/>
    <s v="No Aplica"/>
    <x v="368"/>
  </r>
  <r>
    <x v="2"/>
    <x v="9"/>
    <x v="9"/>
    <x v="166"/>
    <x v="251"/>
    <s v="CO19696@mi.com"/>
    <x v="1"/>
    <x v="1"/>
    <x v="251"/>
    <x v="42"/>
    <x v="0"/>
    <x v="0"/>
    <s v="No Aplica"/>
    <x v="369"/>
  </r>
  <r>
    <x v="2"/>
    <x v="10"/>
    <x v="10"/>
    <x v="166"/>
    <x v="251"/>
    <s v="CO19696@mi.com"/>
    <x v="1"/>
    <x v="1"/>
    <x v="251"/>
    <x v="42"/>
    <x v="0"/>
    <x v="0"/>
    <s v="No Aplica"/>
    <x v="369"/>
  </r>
  <r>
    <x v="2"/>
    <x v="4"/>
    <x v="4"/>
    <x v="166"/>
    <x v="251"/>
    <s v="CO19696@mi.com"/>
    <x v="1"/>
    <x v="1"/>
    <x v="251"/>
    <x v="42"/>
    <x v="0"/>
    <x v="0"/>
    <s v="No Aplica"/>
    <x v="369"/>
  </r>
  <r>
    <x v="2"/>
    <x v="0"/>
    <x v="0"/>
    <x v="166"/>
    <x v="251"/>
    <s v="CO19696@mi.com"/>
    <x v="1"/>
    <x v="1"/>
    <x v="251"/>
    <x v="42"/>
    <x v="0"/>
    <x v="0"/>
    <s v="No Aplica"/>
    <x v="369"/>
  </r>
  <r>
    <x v="0"/>
    <x v="8"/>
    <x v="8"/>
    <x v="8"/>
    <x v="251"/>
    <s v="CO19696@mi.com"/>
    <x v="0"/>
    <x v="0"/>
    <x v="251"/>
    <x v="42"/>
    <x v="0"/>
    <x v="0"/>
    <s v="No Aplica"/>
    <x v="369"/>
  </r>
  <r>
    <x v="2"/>
    <x v="1"/>
    <x v="1"/>
    <x v="166"/>
    <x v="251"/>
    <s v="CO19696@mi.com"/>
    <x v="1"/>
    <x v="1"/>
    <x v="251"/>
    <x v="42"/>
    <x v="0"/>
    <x v="0"/>
    <s v="No Aplica"/>
    <x v="369"/>
  </r>
  <r>
    <x v="2"/>
    <x v="2"/>
    <x v="2"/>
    <x v="166"/>
    <x v="251"/>
    <s v="CO19696@mi.com"/>
    <x v="1"/>
    <x v="1"/>
    <x v="251"/>
    <x v="42"/>
    <x v="0"/>
    <x v="0"/>
    <s v="No Aplica"/>
    <x v="369"/>
  </r>
  <r>
    <x v="0"/>
    <x v="3"/>
    <x v="3"/>
    <x v="4"/>
    <x v="251"/>
    <s v="CO19696@mi.com"/>
    <x v="0"/>
    <x v="0"/>
    <x v="251"/>
    <x v="42"/>
    <x v="0"/>
    <x v="1"/>
    <n v="45931"/>
    <x v="370"/>
  </r>
  <r>
    <x v="0"/>
    <x v="7"/>
    <x v="7"/>
    <x v="8"/>
    <x v="252"/>
    <s v="CO27394@mi.com"/>
    <x v="4"/>
    <x v="0"/>
    <x v="252"/>
    <x v="2"/>
    <x v="1"/>
    <x v="0"/>
    <s v="No Aplica"/>
    <x v="371"/>
  </r>
  <r>
    <x v="1"/>
    <x v="10"/>
    <x v="10"/>
    <x v="3"/>
    <x v="253"/>
    <s v="CO10688@mi.com"/>
    <x v="1"/>
    <x v="1"/>
    <x v="253"/>
    <x v="31"/>
    <x v="2"/>
    <x v="0"/>
    <s v="No Aplica"/>
    <x v="372"/>
  </r>
  <r>
    <x v="1"/>
    <x v="9"/>
    <x v="9"/>
    <x v="3"/>
    <x v="253"/>
    <s v="CO10688@mi.com"/>
    <x v="1"/>
    <x v="1"/>
    <x v="253"/>
    <x v="31"/>
    <x v="2"/>
    <x v="0"/>
    <s v="No Aplica"/>
    <x v="372"/>
  </r>
  <r>
    <x v="1"/>
    <x v="8"/>
    <x v="8"/>
    <x v="3"/>
    <x v="253"/>
    <s v="CO10688@mi.com"/>
    <x v="1"/>
    <x v="1"/>
    <x v="253"/>
    <x v="31"/>
    <x v="2"/>
    <x v="0"/>
    <s v="No Aplica"/>
    <x v="372"/>
  </r>
  <r>
    <x v="1"/>
    <x v="5"/>
    <x v="5"/>
    <x v="3"/>
    <x v="253"/>
    <s v="CO10688@mi.com"/>
    <x v="1"/>
    <x v="1"/>
    <x v="253"/>
    <x v="31"/>
    <x v="2"/>
    <x v="0"/>
    <s v="No Aplica"/>
    <x v="372"/>
  </r>
  <r>
    <x v="2"/>
    <x v="6"/>
    <x v="6"/>
    <x v="8"/>
    <x v="253"/>
    <s v="CO10688@mi.com"/>
    <x v="0"/>
    <x v="0"/>
    <x v="253"/>
    <x v="31"/>
    <x v="2"/>
    <x v="0"/>
    <s v="No Aplica"/>
    <x v="372"/>
  </r>
  <r>
    <x v="1"/>
    <x v="0"/>
    <x v="0"/>
    <x v="55"/>
    <x v="253"/>
    <s v="CO10688@mi.com"/>
    <x v="0"/>
    <x v="0"/>
    <x v="253"/>
    <x v="31"/>
    <x v="2"/>
    <x v="0"/>
    <s v="No Aplica"/>
    <x v="372"/>
  </r>
  <r>
    <x v="1"/>
    <x v="11"/>
    <x v="11"/>
    <x v="3"/>
    <x v="253"/>
    <s v="CO10688@mi.com"/>
    <x v="1"/>
    <x v="1"/>
    <x v="253"/>
    <x v="31"/>
    <x v="2"/>
    <x v="0"/>
    <s v="No Aplica"/>
    <x v="372"/>
  </r>
  <r>
    <x v="1"/>
    <x v="1"/>
    <x v="1"/>
    <x v="3"/>
    <x v="253"/>
    <s v="CO10688@mi.com"/>
    <x v="1"/>
    <x v="1"/>
    <x v="253"/>
    <x v="31"/>
    <x v="2"/>
    <x v="0"/>
    <s v="No Aplica"/>
    <x v="372"/>
  </r>
  <r>
    <x v="1"/>
    <x v="2"/>
    <x v="2"/>
    <x v="3"/>
    <x v="253"/>
    <s v="CO10688@mi.com"/>
    <x v="1"/>
    <x v="1"/>
    <x v="253"/>
    <x v="31"/>
    <x v="2"/>
    <x v="0"/>
    <s v="No Aplica"/>
    <x v="372"/>
  </r>
  <r>
    <x v="1"/>
    <x v="3"/>
    <x v="3"/>
    <x v="3"/>
    <x v="253"/>
    <s v="CO10688@mi.com"/>
    <x v="1"/>
    <x v="1"/>
    <x v="253"/>
    <x v="31"/>
    <x v="2"/>
    <x v="1"/>
    <n v="45931"/>
    <x v="373"/>
  </r>
  <r>
    <x v="2"/>
    <x v="7"/>
    <x v="7"/>
    <x v="8"/>
    <x v="253"/>
    <s v="CO10688@mi.com"/>
    <x v="0"/>
    <x v="0"/>
    <x v="253"/>
    <x v="31"/>
    <x v="2"/>
    <x v="0"/>
    <s v="No Aplica"/>
    <x v="372"/>
  </r>
  <r>
    <x v="2"/>
    <x v="6"/>
    <x v="6"/>
    <x v="32"/>
    <x v="254"/>
    <s v="CO26930@mi.com"/>
    <x v="11"/>
    <x v="9"/>
    <x v="254"/>
    <x v="7"/>
    <x v="1"/>
    <x v="0"/>
    <s v="No Aplica"/>
    <x v="374"/>
  </r>
  <r>
    <x v="2"/>
    <x v="5"/>
    <x v="5"/>
    <x v="226"/>
    <x v="254"/>
    <s v="CO26930@mi.com"/>
    <x v="6"/>
    <x v="5"/>
    <x v="254"/>
    <x v="7"/>
    <x v="1"/>
    <x v="0"/>
    <s v="No Aplica"/>
    <x v="374"/>
  </r>
  <r>
    <x v="2"/>
    <x v="11"/>
    <x v="11"/>
    <x v="227"/>
    <x v="254"/>
    <s v="CO26930@mi.com"/>
    <x v="6"/>
    <x v="5"/>
    <x v="254"/>
    <x v="7"/>
    <x v="1"/>
    <x v="0"/>
    <s v="No Aplica"/>
    <x v="374"/>
  </r>
  <r>
    <x v="2"/>
    <x v="7"/>
    <x v="7"/>
    <x v="96"/>
    <x v="254"/>
    <s v="CO26930@mi.com"/>
    <x v="11"/>
    <x v="9"/>
    <x v="254"/>
    <x v="7"/>
    <x v="1"/>
    <x v="0"/>
    <s v="No Aplica"/>
    <x v="374"/>
  </r>
  <r>
    <x v="4"/>
    <x v="6"/>
    <x v="6"/>
    <x v="228"/>
    <x v="255"/>
    <s v="CO19235@mi.com"/>
    <x v="23"/>
    <x v="0"/>
    <x v="255"/>
    <x v="24"/>
    <x v="1"/>
    <x v="0"/>
    <s v="No Aplica"/>
    <x v="375"/>
  </r>
  <r>
    <x v="4"/>
    <x v="7"/>
    <x v="7"/>
    <x v="229"/>
    <x v="255"/>
    <s v="CO19235@mi.com"/>
    <x v="23"/>
    <x v="0"/>
    <x v="255"/>
    <x v="24"/>
    <x v="1"/>
    <x v="0"/>
    <s v="No Aplica"/>
    <x v="375"/>
  </r>
  <r>
    <x v="1"/>
    <x v="3"/>
    <x v="3"/>
    <x v="19"/>
    <x v="256"/>
    <s v="CO25103@mi.com"/>
    <x v="1"/>
    <x v="1"/>
    <x v="256"/>
    <x v="43"/>
    <x v="2"/>
    <x v="1"/>
    <n v="45931"/>
    <x v="376"/>
  </r>
  <r>
    <x v="1"/>
    <x v="12"/>
    <x v="12"/>
    <x v="230"/>
    <x v="256"/>
    <s v="CO25103@mi.com"/>
    <x v="0"/>
    <x v="0"/>
    <x v="256"/>
    <x v="43"/>
    <x v="2"/>
    <x v="0"/>
    <s v="No Aplica"/>
    <x v="377"/>
  </r>
  <r>
    <x v="1"/>
    <x v="6"/>
    <x v="6"/>
    <x v="231"/>
    <x v="256"/>
    <s v="CO25103@mi.com"/>
    <x v="0"/>
    <x v="0"/>
    <x v="256"/>
    <x v="43"/>
    <x v="2"/>
    <x v="0"/>
    <s v="No Aplica"/>
    <x v="377"/>
  </r>
  <r>
    <x v="1"/>
    <x v="5"/>
    <x v="5"/>
    <x v="232"/>
    <x v="256"/>
    <s v="CO25103@mi.com"/>
    <x v="8"/>
    <x v="7"/>
    <x v="256"/>
    <x v="43"/>
    <x v="2"/>
    <x v="0"/>
    <s v="No Aplica"/>
    <x v="377"/>
  </r>
  <r>
    <x v="1"/>
    <x v="10"/>
    <x v="10"/>
    <x v="233"/>
    <x v="256"/>
    <s v="CO25103@mi.com"/>
    <x v="1"/>
    <x v="1"/>
    <x v="256"/>
    <x v="43"/>
    <x v="2"/>
    <x v="0"/>
    <s v="No Aplica"/>
    <x v="377"/>
  </r>
  <r>
    <x v="2"/>
    <x v="7"/>
    <x v="7"/>
    <x v="234"/>
    <x v="256"/>
    <s v="CO25103@mi.com"/>
    <x v="0"/>
    <x v="0"/>
    <x v="256"/>
    <x v="43"/>
    <x v="2"/>
    <x v="0"/>
    <s v="No Aplica"/>
    <x v="377"/>
  </r>
  <r>
    <x v="1"/>
    <x v="11"/>
    <x v="11"/>
    <x v="235"/>
    <x v="256"/>
    <s v="CO25103@mi.com"/>
    <x v="8"/>
    <x v="7"/>
    <x v="256"/>
    <x v="43"/>
    <x v="2"/>
    <x v="0"/>
    <s v="No Aplica"/>
    <x v="377"/>
  </r>
  <r>
    <x v="1"/>
    <x v="3"/>
    <x v="3"/>
    <x v="236"/>
    <x v="256"/>
    <s v="CO25103@mi.com"/>
    <x v="1"/>
    <x v="1"/>
    <x v="256"/>
    <x v="43"/>
    <x v="2"/>
    <x v="1"/>
    <n v="45931"/>
    <x v="376"/>
  </r>
  <r>
    <x v="8"/>
    <x v="6"/>
    <x v="6"/>
    <x v="4"/>
    <x v="257"/>
    <s v="CO11590@mi.com"/>
    <x v="0"/>
    <x v="0"/>
    <x v="257"/>
    <x v="28"/>
    <x v="2"/>
    <x v="0"/>
    <s v="No Aplica"/>
    <x v="378"/>
  </r>
  <r>
    <x v="8"/>
    <x v="7"/>
    <x v="7"/>
    <x v="4"/>
    <x v="257"/>
    <s v="CO11590@mi.com"/>
    <x v="0"/>
    <x v="0"/>
    <x v="257"/>
    <x v="28"/>
    <x v="2"/>
    <x v="0"/>
    <s v="No Aplica"/>
    <x v="378"/>
  </r>
  <r>
    <x v="1"/>
    <x v="5"/>
    <x v="5"/>
    <x v="17"/>
    <x v="258"/>
    <s v="CO10899@mi.com"/>
    <x v="6"/>
    <x v="5"/>
    <x v="258"/>
    <x v="10"/>
    <x v="1"/>
    <x v="0"/>
    <s v="No Aplica"/>
    <x v="379"/>
  </r>
  <r>
    <x v="2"/>
    <x v="6"/>
    <x v="6"/>
    <x v="8"/>
    <x v="258"/>
    <s v="CO10899@mi.com"/>
    <x v="0"/>
    <x v="0"/>
    <x v="258"/>
    <x v="10"/>
    <x v="1"/>
    <x v="0"/>
    <s v="No Aplica"/>
    <x v="379"/>
  </r>
  <r>
    <x v="1"/>
    <x v="11"/>
    <x v="11"/>
    <x v="17"/>
    <x v="258"/>
    <s v="CO10899@mi.com"/>
    <x v="6"/>
    <x v="5"/>
    <x v="258"/>
    <x v="10"/>
    <x v="1"/>
    <x v="0"/>
    <s v="No Aplica"/>
    <x v="379"/>
  </r>
  <r>
    <x v="2"/>
    <x v="7"/>
    <x v="7"/>
    <x v="8"/>
    <x v="258"/>
    <s v="CO10899@mi.com"/>
    <x v="0"/>
    <x v="0"/>
    <x v="258"/>
    <x v="10"/>
    <x v="1"/>
    <x v="0"/>
    <s v="No Aplica"/>
    <x v="379"/>
  </r>
  <r>
    <x v="3"/>
    <x v="7"/>
    <x v="7"/>
    <x v="237"/>
    <x v="259"/>
    <s v="CO28471@mi.com"/>
    <x v="0"/>
    <x v="0"/>
    <x v="259"/>
    <x v="26"/>
    <x v="0"/>
    <x v="0"/>
    <s v="No Aplica"/>
    <x v="380"/>
  </r>
  <r>
    <x v="1"/>
    <x v="3"/>
    <x v="3"/>
    <x v="238"/>
    <x v="260"/>
    <s v="CO29005@mi.com"/>
    <x v="0"/>
    <x v="0"/>
    <x v="260"/>
    <x v="13"/>
    <x v="2"/>
    <x v="1"/>
    <n v="45931"/>
    <x v="381"/>
  </r>
  <r>
    <x v="2"/>
    <x v="6"/>
    <x v="6"/>
    <x v="165"/>
    <x v="260"/>
    <s v="CO29005@mi.com"/>
    <x v="0"/>
    <x v="0"/>
    <x v="260"/>
    <x v="13"/>
    <x v="2"/>
    <x v="0"/>
    <s v="No Aplica"/>
    <x v="382"/>
  </r>
  <r>
    <x v="1"/>
    <x v="3"/>
    <x v="3"/>
    <x v="239"/>
    <x v="261"/>
    <s v="CO27759@mi.com"/>
    <x v="7"/>
    <x v="6"/>
    <x v="261"/>
    <x v="29"/>
    <x v="2"/>
    <x v="1"/>
    <n v="45931"/>
    <x v="383"/>
  </r>
  <r>
    <x v="1"/>
    <x v="11"/>
    <x v="11"/>
    <x v="240"/>
    <x v="261"/>
    <s v="CO27759@mi.com"/>
    <x v="6"/>
    <x v="5"/>
    <x v="261"/>
    <x v="29"/>
    <x v="2"/>
    <x v="0"/>
    <s v="No Aplica"/>
    <x v="384"/>
  </r>
  <r>
    <x v="0"/>
    <x v="2"/>
    <x v="2"/>
    <x v="5"/>
    <x v="261"/>
    <s v="CO27759@mi.com"/>
    <x v="10"/>
    <x v="0"/>
    <x v="261"/>
    <x v="29"/>
    <x v="2"/>
    <x v="0"/>
    <s v="No Aplica"/>
    <x v="384"/>
  </r>
  <r>
    <x v="0"/>
    <x v="7"/>
    <x v="7"/>
    <x v="5"/>
    <x v="261"/>
    <s v="CO27759@mi.com"/>
    <x v="10"/>
    <x v="0"/>
    <x v="261"/>
    <x v="29"/>
    <x v="2"/>
    <x v="0"/>
    <s v="No Aplica"/>
    <x v="384"/>
  </r>
  <r>
    <x v="2"/>
    <x v="5"/>
    <x v="5"/>
    <x v="241"/>
    <x v="262"/>
    <s v="CO11932@mi.com"/>
    <x v="6"/>
    <x v="5"/>
    <x v="262"/>
    <x v="7"/>
    <x v="1"/>
    <x v="0"/>
    <s v="No Aplica"/>
    <x v="385"/>
  </r>
  <r>
    <x v="2"/>
    <x v="6"/>
    <x v="6"/>
    <x v="242"/>
    <x v="262"/>
    <s v="CO11932@mi.com"/>
    <x v="0"/>
    <x v="0"/>
    <x v="262"/>
    <x v="7"/>
    <x v="1"/>
    <x v="0"/>
    <s v="No Aplica"/>
    <x v="385"/>
  </r>
  <r>
    <x v="2"/>
    <x v="7"/>
    <x v="7"/>
    <x v="0"/>
    <x v="262"/>
    <s v="CO11932@mi.com"/>
    <x v="0"/>
    <x v="0"/>
    <x v="262"/>
    <x v="7"/>
    <x v="1"/>
    <x v="0"/>
    <s v="No Aplica"/>
    <x v="385"/>
  </r>
  <r>
    <x v="2"/>
    <x v="11"/>
    <x v="11"/>
    <x v="241"/>
    <x v="262"/>
    <s v="CO11932@mi.com"/>
    <x v="6"/>
    <x v="5"/>
    <x v="262"/>
    <x v="7"/>
    <x v="1"/>
    <x v="0"/>
    <s v="No Aplica"/>
    <x v="385"/>
  </r>
  <r>
    <x v="1"/>
    <x v="11"/>
    <x v="11"/>
    <x v="243"/>
    <x v="263"/>
    <s v="CO1239@mi.com"/>
    <x v="8"/>
    <x v="7"/>
    <x v="263"/>
    <x v="35"/>
    <x v="2"/>
    <x v="0"/>
    <s v="No Aplica"/>
    <x v="386"/>
  </r>
  <r>
    <x v="1"/>
    <x v="2"/>
    <x v="2"/>
    <x v="3"/>
    <x v="263"/>
    <s v="CO1239@mi.com"/>
    <x v="1"/>
    <x v="1"/>
    <x v="263"/>
    <x v="35"/>
    <x v="2"/>
    <x v="0"/>
    <s v="No Aplica"/>
    <x v="386"/>
  </r>
  <r>
    <x v="1"/>
    <x v="3"/>
    <x v="3"/>
    <x v="3"/>
    <x v="263"/>
    <s v="CO1239@mi.com"/>
    <x v="1"/>
    <x v="1"/>
    <x v="263"/>
    <x v="35"/>
    <x v="2"/>
    <x v="1"/>
    <n v="45931"/>
    <x v="387"/>
  </r>
  <r>
    <x v="0"/>
    <x v="12"/>
    <x v="12"/>
    <x v="122"/>
    <x v="263"/>
    <s v="CO1239@mi.com"/>
    <x v="4"/>
    <x v="0"/>
    <x v="263"/>
    <x v="35"/>
    <x v="2"/>
    <x v="0"/>
    <s v="No Aplica"/>
    <x v="386"/>
  </r>
  <r>
    <x v="1"/>
    <x v="6"/>
    <x v="6"/>
    <x v="5"/>
    <x v="263"/>
    <s v="CO1239@mi.com"/>
    <x v="4"/>
    <x v="0"/>
    <x v="263"/>
    <x v="35"/>
    <x v="2"/>
    <x v="0"/>
    <s v="No Aplica"/>
    <x v="386"/>
  </r>
  <r>
    <x v="0"/>
    <x v="7"/>
    <x v="7"/>
    <x v="5"/>
    <x v="263"/>
    <s v="CO1239@mi.com"/>
    <x v="4"/>
    <x v="0"/>
    <x v="263"/>
    <x v="35"/>
    <x v="2"/>
    <x v="0"/>
    <s v="No Aplica"/>
    <x v="386"/>
  </r>
  <r>
    <x v="0"/>
    <x v="6"/>
    <x v="6"/>
    <x v="4"/>
    <x v="264"/>
    <s v="CO28274@mi.com"/>
    <x v="0"/>
    <x v="0"/>
    <x v="264"/>
    <x v="29"/>
    <x v="2"/>
    <x v="0"/>
    <s v="No Aplica"/>
    <x v="388"/>
  </r>
  <r>
    <x v="0"/>
    <x v="7"/>
    <x v="7"/>
    <x v="91"/>
    <x v="264"/>
    <s v="CO28274@mi.com"/>
    <x v="0"/>
    <x v="0"/>
    <x v="264"/>
    <x v="29"/>
    <x v="2"/>
    <x v="0"/>
    <s v="No Aplica"/>
    <x v="388"/>
  </r>
  <r>
    <x v="2"/>
    <x v="8"/>
    <x v="8"/>
    <x v="244"/>
    <x v="265"/>
    <s v="CO28967@mi.com"/>
    <x v="23"/>
    <x v="0"/>
    <x v="265"/>
    <x v="48"/>
    <x v="0"/>
    <x v="0"/>
    <s v="No Aplica"/>
    <x v="389"/>
  </r>
  <r>
    <x v="2"/>
    <x v="8"/>
    <x v="8"/>
    <x v="37"/>
    <x v="266"/>
    <s v="CO28966@mi.com"/>
    <x v="1"/>
    <x v="1"/>
    <x v="266"/>
    <x v="48"/>
    <x v="0"/>
    <x v="0"/>
    <s v="No Aplica"/>
    <x v="390"/>
  </r>
  <r>
    <x v="2"/>
    <x v="9"/>
    <x v="9"/>
    <x v="37"/>
    <x v="266"/>
    <s v="CO28966@mi.com"/>
    <x v="1"/>
    <x v="1"/>
    <x v="266"/>
    <x v="48"/>
    <x v="0"/>
    <x v="0"/>
    <s v="No Aplica"/>
    <x v="390"/>
  </r>
  <r>
    <x v="2"/>
    <x v="4"/>
    <x v="4"/>
    <x v="37"/>
    <x v="266"/>
    <s v="CO28966@mi.com"/>
    <x v="1"/>
    <x v="1"/>
    <x v="266"/>
    <x v="48"/>
    <x v="0"/>
    <x v="0"/>
    <s v="No Aplica"/>
    <x v="390"/>
  </r>
  <r>
    <x v="2"/>
    <x v="0"/>
    <x v="0"/>
    <x v="37"/>
    <x v="266"/>
    <s v="CO28966@mi.com"/>
    <x v="1"/>
    <x v="1"/>
    <x v="266"/>
    <x v="48"/>
    <x v="0"/>
    <x v="0"/>
    <s v="No Aplica"/>
    <x v="390"/>
  </r>
  <r>
    <x v="2"/>
    <x v="10"/>
    <x v="10"/>
    <x v="8"/>
    <x v="266"/>
    <s v="CO28966@mi.com"/>
    <x v="0"/>
    <x v="0"/>
    <x v="266"/>
    <x v="48"/>
    <x v="0"/>
    <x v="0"/>
    <s v="No Aplica"/>
    <x v="390"/>
  </r>
  <r>
    <x v="2"/>
    <x v="1"/>
    <x v="1"/>
    <x v="37"/>
    <x v="266"/>
    <s v="CO28966@mi.com"/>
    <x v="1"/>
    <x v="1"/>
    <x v="266"/>
    <x v="48"/>
    <x v="0"/>
    <x v="0"/>
    <s v="No Aplica"/>
    <x v="390"/>
  </r>
  <r>
    <x v="2"/>
    <x v="2"/>
    <x v="2"/>
    <x v="37"/>
    <x v="266"/>
    <s v="CO28966@mi.com"/>
    <x v="1"/>
    <x v="1"/>
    <x v="266"/>
    <x v="48"/>
    <x v="0"/>
    <x v="0"/>
    <s v="No Aplica"/>
    <x v="390"/>
  </r>
  <r>
    <x v="2"/>
    <x v="3"/>
    <x v="3"/>
    <x v="8"/>
    <x v="266"/>
    <s v="CO28966@mi.com"/>
    <x v="0"/>
    <x v="0"/>
    <x v="266"/>
    <x v="48"/>
    <x v="0"/>
    <x v="1"/>
    <n v="45931"/>
    <x v="391"/>
  </r>
  <r>
    <x v="0"/>
    <x v="11"/>
    <x v="11"/>
    <x v="8"/>
    <x v="267"/>
    <s v="CO18309@mi.com"/>
    <x v="0"/>
    <x v="0"/>
    <x v="267"/>
    <x v="26"/>
    <x v="0"/>
    <x v="0"/>
    <s v="No Aplica"/>
    <x v="392"/>
  </r>
  <r>
    <x v="3"/>
    <x v="3"/>
    <x v="3"/>
    <x v="23"/>
    <x v="267"/>
    <s v="CO18309@mi.com"/>
    <x v="1"/>
    <x v="1"/>
    <x v="267"/>
    <x v="26"/>
    <x v="0"/>
    <x v="1"/>
    <n v="45931"/>
    <x v="393"/>
  </r>
  <r>
    <x v="2"/>
    <x v="9"/>
    <x v="9"/>
    <x v="37"/>
    <x v="268"/>
    <s v="CO13661@mi.com"/>
    <x v="1"/>
    <x v="1"/>
    <x v="268"/>
    <x v="48"/>
    <x v="0"/>
    <x v="0"/>
    <s v="No Aplica"/>
    <x v="394"/>
  </r>
  <r>
    <x v="2"/>
    <x v="10"/>
    <x v="10"/>
    <x v="37"/>
    <x v="268"/>
    <s v="CO13661@mi.com"/>
    <x v="1"/>
    <x v="1"/>
    <x v="268"/>
    <x v="48"/>
    <x v="0"/>
    <x v="0"/>
    <s v="No Aplica"/>
    <x v="394"/>
  </r>
  <r>
    <x v="2"/>
    <x v="4"/>
    <x v="4"/>
    <x v="37"/>
    <x v="268"/>
    <s v="CO13661@mi.com"/>
    <x v="1"/>
    <x v="1"/>
    <x v="268"/>
    <x v="48"/>
    <x v="0"/>
    <x v="0"/>
    <s v="No Aplica"/>
    <x v="394"/>
  </r>
  <r>
    <x v="2"/>
    <x v="0"/>
    <x v="0"/>
    <x v="37"/>
    <x v="268"/>
    <s v="CO13661@mi.com"/>
    <x v="1"/>
    <x v="1"/>
    <x v="268"/>
    <x v="48"/>
    <x v="0"/>
    <x v="0"/>
    <s v="No Aplica"/>
    <x v="394"/>
  </r>
  <r>
    <x v="2"/>
    <x v="8"/>
    <x v="8"/>
    <x v="82"/>
    <x v="268"/>
    <s v="CO13661@mi.com"/>
    <x v="2"/>
    <x v="2"/>
    <x v="268"/>
    <x v="48"/>
    <x v="0"/>
    <x v="0"/>
    <s v="No Aplica"/>
    <x v="394"/>
  </r>
  <r>
    <x v="2"/>
    <x v="1"/>
    <x v="1"/>
    <x v="37"/>
    <x v="268"/>
    <s v="CO13661@mi.com"/>
    <x v="1"/>
    <x v="1"/>
    <x v="268"/>
    <x v="48"/>
    <x v="0"/>
    <x v="0"/>
    <s v="No Aplica"/>
    <x v="394"/>
  </r>
  <r>
    <x v="2"/>
    <x v="2"/>
    <x v="2"/>
    <x v="37"/>
    <x v="268"/>
    <s v="CO13661@mi.com"/>
    <x v="1"/>
    <x v="1"/>
    <x v="268"/>
    <x v="48"/>
    <x v="0"/>
    <x v="0"/>
    <s v="No Aplica"/>
    <x v="394"/>
  </r>
  <r>
    <x v="2"/>
    <x v="3"/>
    <x v="3"/>
    <x v="37"/>
    <x v="268"/>
    <s v="CO13661@mi.com"/>
    <x v="1"/>
    <x v="1"/>
    <x v="268"/>
    <x v="48"/>
    <x v="0"/>
    <x v="1"/>
    <n v="45931"/>
    <x v="395"/>
  </r>
  <r>
    <x v="0"/>
    <x v="3"/>
    <x v="3"/>
    <x v="19"/>
    <x v="269"/>
    <s v="CO24230@mi.com"/>
    <x v="1"/>
    <x v="1"/>
    <x v="269"/>
    <x v="16"/>
    <x v="0"/>
    <x v="1"/>
    <n v="45931"/>
    <x v="396"/>
  </r>
  <r>
    <x v="0"/>
    <x v="6"/>
    <x v="6"/>
    <x v="0"/>
    <x v="270"/>
    <s v="CO11533@mi.com"/>
    <x v="10"/>
    <x v="0"/>
    <x v="270"/>
    <x v="11"/>
    <x v="0"/>
    <x v="0"/>
    <s v="No Aplica"/>
    <x v="397"/>
  </r>
  <r>
    <x v="0"/>
    <x v="9"/>
    <x v="9"/>
    <x v="23"/>
    <x v="270"/>
    <s v="CO11533@mi.com"/>
    <x v="2"/>
    <x v="2"/>
    <x v="270"/>
    <x v="11"/>
    <x v="0"/>
    <x v="0"/>
    <s v="No Aplica"/>
    <x v="397"/>
  </r>
  <r>
    <x v="0"/>
    <x v="10"/>
    <x v="10"/>
    <x v="23"/>
    <x v="270"/>
    <s v="CO11533@mi.com"/>
    <x v="2"/>
    <x v="2"/>
    <x v="270"/>
    <x v="11"/>
    <x v="0"/>
    <x v="0"/>
    <s v="No Aplica"/>
    <x v="397"/>
  </r>
  <r>
    <x v="0"/>
    <x v="4"/>
    <x v="4"/>
    <x v="23"/>
    <x v="270"/>
    <s v="CO11533@mi.com"/>
    <x v="2"/>
    <x v="2"/>
    <x v="270"/>
    <x v="11"/>
    <x v="0"/>
    <x v="0"/>
    <s v="No Aplica"/>
    <x v="397"/>
  </r>
  <r>
    <x v="0"/>
    <x v="0"/>
    <x v="0"/>
    <x v="23"/>
    <x v="270"/>
    <s v="CO11533@mi.com"/>
    <x v="2"/>
    <x v="2"/>
    <x v="270"/>
    <x v="11"/>
    <x v="0"/>
    <x v="0"/>
    <s v="No Aplica"/>
    <x v="397"/>
  </r>
  <r>
    <x v="0"/>
    <x v="1"/>
    <x v="1"/>
    <x v="23"/>
    <x v="270"/>
    <s v="CO11533@mi.com"/>
    <x v="2"/>
    <x v="2"/>
    <x v="270"/>
    <x v="11"/>
    <x v="0"/>
    <x v="0"/>
    <s v="No Aplica"/>
    <x v="397"/>
  </r>
  <r>
    <x v="0"/>
    <x v="2"/>
    <x v="2"/>
    <x v="23"/>
    <x v="270"/>
    <s v="CO11533@mi.com"/>
    <x v="2"/>
    <x v="2"/>
    <x v="270"/>
    <x v="11"/>
    <x v="0"/>
    <x v="0"/>
    <s v="No Aplica"/>
    <x v="397"/>
  </r>
  <r>
    <x v="3"/>
    <x v="3"/>
    <x v="3"/>
    <x v="23"/>
    <x v="271"/>
    <s v="CO24193@mi.com"/>
    <x v="8"/>
    <x v="7"/>
    <x v="271"/>
    <x v="26"/>
    <x v="0"/>
    <x v="1"/>
    <n v="45931"/>
    <x v="398"/>
  </r>
  <r>
    <x v="3"/>
    <x v="1"/>
    <x v="1"/>
    <x v="23"/>
    <x v="271"/>
    <s v="CO24193@mi.com"/>
    <x v="1"/>
    <x v="1"/>
    <x v="271"/>
    <x v="26"/>
    <x v="0"/>
    <x v="0"/>
    <s v="No Aplica"/>
    <x v="399"/>
  </r>
  <r>
    <x v="3"/>
    <x v="2"/>
    <x v="2"/>
    <x v="23"/>
    <x v="271"/>
    <s v="CO24193@mi.com"/>
    <x v="1"/>
    <x v="1"/>
    <x v="271"/>
    <x v="26"/>
    <x v="0"/>
    <x v="0"/>
    <s v="No Aplica"/>
    <x v="399"/>
  </r>
  <r>
    <x v="1"/>
    <x v="1"/>
    <x v="1"/>
    <x v="53"/>
    <x v="272"/>
    <s v="CO19236@mi.com"/>
    <x v="1"/>
    <x v="1"/>
    <x v="272"/>
    <x v="1"/>
    <x v="0"/>
    <x v="0"/>
    <s v="No Aplica"/>
    <x v="400"/>
  </r>
  <r>
    <x v="1"/>
    <x v="2"/>
    <x v="2"/>
    <x v="53"/>
    <x v="272"/>
    <s v="CO19236@mi.com"/>
    <x v="1"/>
    <x v="1"/>
    <x v="272"/>
    <x v="1"/>
    <x v="0"/>
    <x v="0"/>
    <s v="No Aplica"/>
    <x v="400"/>
  </r>
  <r>
    <x v="0"/>
    <x v="3"/>
    <x v="3"/>
    <x v="0"/>
    <x v="272"/>
    <s v="CO19236@mi.com"/>
    <x v="0"/>
    <x v="0"/>
    <x v="272"/>
    <x v="1"/>
    <x v="0"/>
    <x v="1"/>
    <n v="45931"/>
    <x v="401"/>
  </r>
  <r>
    <x v="2"/>
    <x v="6"/>
    <x v="6"/>
    <x v="96"/>
    <x v="273"/>
    <s v="CO27160@mi.com"/>
    <x v="0"/>
    <x v="0"/>
    <x v="273"/>
    <x v="56"/>
    <x v="1"/>
    <x v="0"/>
    <s v="No Aplica"/>
    <x v="402"/>
  </r>
  <r>
    <x v="1"/>
    <x v="8"/>
    <x v="8"/>
    <x v="245"/>
    <x v="273"/>
    <s v="CO27160@mi.com"/>
    <x v="7"/>
    <x v="6"/>
    <x v="273"/>
    <x v="56"/>
    <x v="1"/>
    <x v="0"/>
    <s v="No Aplica"/>
    <x v="402"/>
  </r>
  <r>
    <x v="1"/>
    <x v="9"/>
    <x v="9"/>
    <x v="245"/>
    <x v="273"/>
    <s v="CO27160@mi.com"/>
    <x v="7"/>
    <x v="6"/>
    <x v="273"/>
    <x v="56"/>
    <x v="1"/>
    <x v="0"/>
    <s v="No Aplica"/>
    <x v="402"/>
  </r>
  <r>
    <x v="1"/>
    <x v="10"/>
    <x v="10"/>
    <x v="245"/>
    <x v="273"/>
    <s v="CO27160@mi.com"/>
    <x v="7"/>
    <x v="6"/>
    <x v="273"/>
    <x v="56"/>
    <x v="1"/>
    <x v="0"/>
    <s v="No Aplica"/>
    <x v="402"/>
  </r>
  <r>
    <x v="1"/>
    <x v="4"/>
    <x v="4"/>
    <x v="97"/>
    <x v="273"/>
    <s v="CO27160@mi.com"/>
    <x v="0"/>
    <x v="0"/>
    <x v="273"/>
    <x v="56"/>
    <x v="1"/>
    <x v="0"/>
    <s v="No Aplica"/>
    <x v="402"/>
  </r>
  <r>
    <x v="1"/>
    <x v="0"/>
    <x v="0"/>
    <x v="245"/>
    <x v="273"/>
    <s v="CO27160@mi.com"/>
    <x v="7"/>
    <x v="6"/>
    <x v="273"/>
    <x v="56"/>
    <x v="1"/>
    <x v="0"/>
    <s v="No Aplica"/>
    <x v="402"/>
  </r>
  <r>
    <x v="2"/>
    <x v="7"/>
    <x v="7"/>
    <x v="32"/>
    <x v="273"/>
    <s v="CO27160@mi.com"/>
    <x v="0"/>
    <x v="0"/>
    <x v="273"/>
    <x v="56"/>
    <x v="1"/>
    <x v="0"/>
    <s v="No Aplica"/>
    <x v="402"/>
  </r>
  <r>
    <x v="2"/>
    <x v="11"/>
    <x v="11"/>
    <x v="50"/>
    <x v="273"/>
    <s v="CO27160@mi.com"/>
    <x v="6"/>
    <x v="5"/>
    <x v="273"/>
    <x v="56"/>
    <x v="1"/>
    <x v="0"/>
    <s v="No Aplica"/>
    <x v="402"/>
  </r>
  <r>
    <x v="1"/>
    <x v="11"/>
    <x v="11"/>
    <x v="245"/>
    <x v="273"/>
    <s v="CO27160@mi.com"/>
    <x v="8"/>
    <x v="7"/>
    <x v="273"/>
    <x v="56"/>
    <x v="1"/>
    <x v="0"/>
    <s v="No Aplica"/>
    <x v="402"/>
  </r>
  <r>
    <x v="1"/>
    <x v="1"/>
    <x v="1"/>
    <x v="245"/>
    <x v="273"/>
    <s v="CO27160@mi.com"/>
    <x v="7"/>
    <x v="6"/>
    <x v="273"/>
    <x v="56"/>
    <x v="1"/>
    <x v="0"/>
    <s v="No Aplica"/>
    <x v="402"/>
  </r>
  <r>
    <x v="1"/>
    <x v="2"/>
    <x v="2"/>
    <x v="245"/>
    <x v="273"/>
    <s v="CO27160@mi.com"/>
    <x v="7"/>
    <x v="6"/>
    <x v="273"/>
    <x v="56"/>
    <x v="1"/>
    <x v="0"/>
    <s v="No Aplica"/>
    <x v="402"/>
  </r>
  <r>
    <x v="1"/>
    <x v="3"/>
    <x v="3"/>
    <x v="245"/>
    <x v="273"/>
    <s v="CO27160@mi.com"/>
    <x v="7"/>
    <x v="6"/>
    <x v="273"/>
    <x v="56"/>
    <x v="1"/>
    <x v="1"/>
    <n v="45931"/>
    <x v="403"/>
  </r>
  <r>
    <x v="4"/>
    <x v="6"/>
    <x v="6"/>
    <x v="246"/>
    <x v="274"/>
    <s v="CO28426@mi.com"/>
    <x v="23"/>
    <x v="0"/>
    <x v="274"/>
    <x v="24"/>
    <x v="1"/>
    <x v="0"/>
    <s v="No Aplica"/>
    <x v="404"/>
  </r>
  <r>
    <x v="4"/>
    <x v="7"/>
    <x v="7"/>
    <x v="247"/>
    <x v="274"/>
    <s v="CO28426@mi.com"/>
    <x v="23"/>
    <x v="0"/>
    <x v="274"/>
    <x v="24"/>
    <x v="1"/>
    <x v="0"/>
    <s v="No Aplica"/>
    <x v="404"/>
  </r>
  <r>
    <x v="2"/>
    <x v="4"/>
    <x v="4"/>
    <x v="8"/>
    <x v="275"/>
    <s v="CO28434@mi.com"/>
    <x v="0"/>
    <x v="0"/>
    <x v="275"/>
    <x v="11"/>
    <x v="0"/>
    <x v="0"/>
    <s v="No Aplica"/>
    <x v="405"/>
  </r>
  <r>
    <x v="3"/>
    <x v="2"/>
    <x v="2"/>
    <x v="38"/>
    <x v="276"/>
    <s v="CO26731@mi.com"/>
    <x v="8"/>
    <x v="7"/>
    <x v="276"/>
    <x v="25"/>
    <x v="0"/>
    <x v="0"/>
    <s v="No Aplica"/>
    <x v="406"/>
  </r>
  <r>
    <x v="1"/>
    <x v="3"/>
    <x v="3"/>
    <x v="248"/>
    <x v="277"/>
    <s v="CO28825@mi.com"/>
    <x v="5"/>
    <x v="4"/>
    <x v="277"/>
    <x v="49"/>
    <x v="2"/>
    <x v="1"/>
    <n v="45931"/>
    <x v="407"/>
  </r>
  <r>
    <x v="0"/>
    <x v="12"/>
    <x v="12"/>
    <x v="148"/>
    <x v="277"/>
    <s v="CO28825@mi.com"/>
    <x v="0"/>
    <x v="0"/>
    <x v="277"/>
    <x v="49"/>
    <x v="2"/>
    <x v="0"/>
    <s v="No Aplica"/>
    <x v="408"/>
  </r>
  <r>
    <x v="0"/>
    <x v="6"/>
    <x v="6"/>
    <x v="8"/>
    <x v="277"/>
    <s v="CO28825@mi.com"/>
    <x v="0"/>
    <x v="0"/>
    <x v="277"/>
    <x v="49"/>
    <x v="2"/>
    <x v="0"/>
    <s v="No Aplica"/>
    <x v="408"/>
  </r>
  <r>
    <x v="1"/>
    <x v="5"/>
    <x v="5"/>
    <x v="38"/>
    <x v="277"/>
    <s v="CO28825@mi.com"/>
    <x v="6"/>
    <x v="5"/>
    <x v="277"/>
    <x v="49"/>
    <x v="2"/>
    <x v="0"/>
    <s v="No Aplica"/>
    <x v="408"/>
  </r>
  <r>
    <x v="1"/>
    <x v="0"/>
    <x v="0"/>
    <x v="55"/>
    <x v="277"/>
    <s v="CO28825@mi.com"/>
    <x v="0"/>
    <x v="0"/>
    <x v="277"/>
    <x v="49"/>
    <x v="2"/>
    <x v="0"/>
    <s v="No Aplica"/>
    <x v="408"/>
  </r>
  <r>
    <x v="2"/>
    <x v="7"/>
    <x v="7"/>
    <x v="8"/>
    <x v="277"/>
    <s v="CO28825@mi.com"/>
    <x v="0"/>
    <x v="0"/>
    <x v="277"/>
    <x v="49"/>
    <x v="2"/>
    <x v="0"/>
    <s v="No Aplica"/>
    <x v="408"/>
  </r>
  <r>
    <x v="1"/>
    <x v="11"/>
    <x v="11"/>
    <x v="38"/>
    <x v="277"/>
    <s v="CO28825@mi.com"/>
    <x v="6"/>
    <x v="5"/>
    <x v="277"/>
    <x v="49"/>
    <x v="2"/>
    <x v="0"/>
    <s v="No Aplica"/>
    <x v="408"/>
  </r>
  <r>
    <x v="0"/>
    <x v="10"/>
    <x v="10"/>
    <x v="0"/>
    <x v="278"/>
    <s v="CO16151@mi.com"/>
    <x v="0"/>
    <x v="0"/>
    <x v="278"/>
    <x v="9"/>
    <x v="0"/>
    <x v="0"/>
    <s v="No Aplica"/>
    <x v="409"/>
  </r>
  <r>
    <x v="0"/>
    <x v="9"/>
    <x v="9"/>
    <x v="70"/>
    <x v="278"/>
    <s v="CO16151@mi.com"/>
    <x v="7"/>
    <x v="6"/>
    <x v="278"/>
    <x v="9"/>
    <x v="0"/>
    <x v="0"/>
    <s v="No Aplica"/>
    <x v="409"/>
  </r>
  <r>
    <x v="0"/>
    <x v="4"/>
    <x v="4"/>
    <x v="70"/>
    <x v="278"/>
    <s v="CO16151@mi.com"/>
    <x v="7"/>
    <x v="6"/>
    <x v="278"/>
    <x v="9"/>
    <x v="0"/>
    <x v="0"/>
    <s v="No Aplica"/>
    <x v="409"/>
  </r>
  <r>
    <x v="0"/>
    <x v="2"/>
    <x v="2"/>
    <x v="12"/>
    <x v="278"/>
    <s v="CO16151@mi.com"/>
    <x v="8"/>
    <x v="7"/>
    <x v="278"/>
    <x v="9"/>
    <x v="0"/>
    <x v="0"/>
    <s v="No Aplica"/>
    <x v="409"/>
  </r>
  <r>
    <x v="0"/>
    <x v="3"/>
    <x v="3"/>
    <x v="12"/>
    <x v="278"/>
    <s v="CO16151@mi.com"/>
    <x v="8"/>
    <x v="7"/>
    <x v="278"/>
    <x v="9"/>
    <x v="0"/>
    <x v="1"/>
    <n v="45931"/>
    <x v="410"/>
  </r>
  <r>
    <x v="2"/>
    <x v="1"/>
    <x v="1"/>
    <x v="249"/>
    <x v="279"/>
    <s v="CO20511@mi.com"/>
    <x v="1"/>
    <x v="1"/>
    <x v="279"/>
    <x v="45"/>
    <x v="1"/>
    <x v="0"/>
    <s v="No Aplica"/>
    <x v="411"/>
  </r>
  <r>
    <x v="0"/>
    <x v="9"/>
    <x v="9"/>
    <x v="250"/>
    <x v="280"/>
    <s v="CO10119@mi.com"/>
    <x v="1"/>
    <x v="1"/>
    <x v="280"/>
    <x v="42"/>
    <x v="0"/>
    <x v="0"/>
    <s v="No Aplica"/>
    <x v="412"/>
  </r>
  <r>
    <x v="0"/>
    <x v="10"/>
    <x v="10"/>
    <x v="251"/>
    <x v="280"/>
    <s v="CO10119@mi.com"/>
    <x v="7"/>
    <x v="6"/>
    <x v="280"/>
    <x v="42"/>
    <x v="0"/>
    <x v="0"/>
    <s v="No Aplica"/>
    <x v="412"/>
  </r>
  <r>
    <x v="2"/>
    <x v="4"/>
    <x v="4"/>
    <x v="0"/>
    <x v="280"/>
    <s v="CO10119@mi.com"/>
    <x v="0"/>
    <x v="0"/>
    <x v="280"/>
    <x v="42"/>
    <x v="0"/>
    <x v="0"/>
    <s v="No Aplica"/>
    <x v="412"/>
  </r>
  <r>
    <x v="0"/>
    <x v="0"/>
    <x v="0"/>
    <x v="252"/>
    <x v="280"/>
    <s v="CO10119@mi.com"/>
    <x v="8"/>
    <x v="7"/>
    <x v="280"/>
    <x v="42"/>
    <x v="0"/>
    <x v="0"/>
    <s v="No Aplica"/>
    <x v="412"/>
  </r>
  <r>
    <x v="0"/>
    <x v="2"/>
    <x v="2"/>
    <x v="250"/>
    <x v="280"/>
    <s v="CO10119@mi.com"/>
    <x v="1"/>
    <x v="1"/>
    <x v="280"/>
    <x v="42"/>
    <x v="0"/>
    <x v="0"/>
    <s v="No Aplica"/>
    <x v="412"/>
  </r>
  <r>
    <x v="0"/>
    <x v="3"/>
    <x v="3"/>
    <x v="253"/>
    <x v="280"/>
    <s v="CO10119@mi.com"/>
    <x v="7"/>
    <x v="6"/>
    <x v="280"/>
    <x v="42"/>
    <x v="0"/>
    <x v="1"/>
    <n v="45931"/>
    <x v="413"/>
  </r>
  <r>
    <x v="0"/>
    <x v="6"/>
    <x v="6"/>
    <x v="254"/>
    <x v="281"/>
    <s v="CO26931@mi.com"/>
    <x v="0"/>
    <x v="0"/>
    <x v="281"/>
    <x v="35"/>
    <x v="2"/>
    <x v="0"/>
    <s v="No Aplica"/>
    <x v="414"/>
  </r>
  <r>
    <x v="0"/>
    <x v="7"/>
    <x v="7"/>
    <x v="255"/>
    <x v="281"/>
    <s v="CO26931@mi.com"/>
    <x v="0"/>
    <x v="0"/>
    <x v="281"/>
    <x v="35"/>
    <x v="2"/>
    <x v="0"/>
    <s v="No Aplica"/>
    <x v="414"/>
  </r>
  <r>
    <x v="2"/>
    <x v="6"/>
    <x v="6"/>
    <x v="0"/>
    <x v="282"/>
    <s v="CO24657@mi.com"/>
    <x v="4"/>
    <x v="0"/>
    <x v="282"/>
    <x v="6"/>
    <x v="2"/>
    <x v="0"/>
    <s v="No Aplica"/>
    <x v="415"/>
  </r>
  <r>
    <x v="2"/>
    <x v="7"/>
    <x v="7"/>
    <x v="0"/>
    <x v="282"/>
    <s v="CO24657@mi.com"/>
    <x v="4"/>
    <x v="0"/>
    <x v="282"/>
    <x v="6"/>
    <x v="2"/>
    <x v="0"/>
    <s v="No Aplica"/>
    <x v="415"/>
  </r>
  <r>
    <x v="2"/>
    <x v="1"/>
    <x v="1"/>
    <x v="3"/>
    <x v="283"/>
    <s v="CO23614@mi.com"/>
    <x v="1"/>
    <x v="1"/>
    <x v="283"/>
    <x v="15"/>
    <x v="2"/>
    <x v="0"/>
    <s v="No Aplica"/>
    <x v="416"/>
  </r>
  <r>
    <x v="2"/>
    <x v="2"/>
    <x v="2"/>
    <x v="3"/>
    <x v="283"/>
    <s v="CO23614@mi.com"/>
    <x v="1"/>
    <x v="1"/>
    <x v="283"/>
    <x v="15"/>
    <x v="2"/>
    <x v="0"/>
    <s v="No Aplica"/>
    <x v="416"/>
  </r>
  <r>
    <x v="2"/>
    <x v="3"/>
    <x v="3"/>
    <x v="3"/>
    <x v="283"/>
    <s v="CO23614@mi.com"/>
    <x v="1"/>
    <x v="1"/>
    <x v="283"/>
    <x v="15"/>
    <x v="2"/>
    <x v="1"/>
    <n v="45931"/>
    <x v="417"/>
  </r>
  <r>
    <x v="1"/>
    <x v="3"/>
    <x v="3"/>
    <x v="17"/>
    <x v="284"/>
    <s v="CO29003@mi.com"/>
    <x v="0"/>
    <x v="0"/>
    <x v="284"/>
    <x v="10"/>
    <x v="1"/>
    <x v="1"/>
    <n v="45931"/>
    <x v="418"/>
  </r>
  <r>
    <x v="1"/>
    <x v="11"/>
    <x v="11"/>
    <x v="256"/>
    <x v="285"/>
    <s v="CO13664@mi.com"/>
    <x v="0"/>
    <x v="0"/>
    <x v="285"/>
    <x v="27"/>
    <x v="4"/>
    <x v="0"/>
    <s v="No Aplica"/>
    <x v="419"/>
  </r>
  <r>
    <x v="1"/>
    <x v="1"/>
    <x v="1"/>
    <x v="257"/>
    <x v="285"/>
    <s v="CO13664@mi.com"/>
    <x v="7"/>
    <x v="6"/>
    <x v="285"/>
    <x v="27"/>
    <x v="4"/>
    <x v="0"/>
    <s v="No Aplica"/>
    <x v="419"/>
  </r>
  <r>
    <x v="1"/>
    <x v="2"/>
    <x v="2"/>
    <x v="257"/>
    <x v="285"/>
    <s v="CO13664@mi.com"/>
    <x v="7"/>
    <x v="6"/>
    <x v="285"/>
    <x v="27"/>
    <x v="4"/>
    <x v="0"/>
    <s v="No Aplica"/>
    <x v="419"/>
  </r>
  <r>
    <x v="1"/>
    <x v="3"/>
    <x v="3"/>
    <x v="257"/>
    <x v="285"/>
    <s v="CO13664@mi.com"/>
    <x v="7"/>
    <x v="6"/>
    <x v="285"/>
    <x v="27"/>
    <x v="4"/>
    <x v="1"/>
    <n v="45931"/>
    <x v="420"/>
  </r>
  <r>
    <x v="0"/>
    <x v="6"/>
    <x v="6"/>
    <x v="8"/>
    <x v="285"/>
    <s v="CO13664@mi.com"/>
    <x v="0"/>
    <x v="0"/>
    <x v="285"/>
    <x v="27"/>
    <x v="4"/>
    <x v="0"/>
    <s v="No Aplica"/>
    <x v="419"/>
  </r>
  <r>
    <x v="0"/>
    <x v="7"/>
    <x v="7"/>
    <x v="8"/>
    <x v="285"/>
    <s v="CO13664@mi.com"/>
    <x v="0"/>
    <x v="0"/>
    <x v="285"/>
    <x v="27"/>
    <x v="4"/>
    <x v="0"/>
    <s v="No Aplica"/>
    <x v="419"/>
  </r>
  <r>
    <x v="1"/>
    <x v="3"/>
    <x v="3"/>
    <x v="258"/>
    <x v="286"/>
    <s v="CO18481@mi.com"/>
    <x v="14"/>
    <x v="11"/>
    <x v="286"/>
    <x v="43"/>
    <x v="2"/>
    <x v="1"/>
    <n v="45931"/>
    <x v="421"/>
  </r>
  <r>
    <x v="1"/>
    <x v="8"/>
    <x v="8"/>
    <x v="19"/>
    <x v="286"/>
    <s v="CO18481@mi.com"/>
    <x v="1"/>
    <x v="1"/>
    <x v="286"/>
    <x v="43"/>
    <x v="2"/>
    <x v="0"/>
    <s v="No Aplica"/>
    <x v="422"/>
  </r>
  <r>
    <x v="1"/>
    <x v="9"/>
    <x v="9"/>
    <x v="19"/>
    <x v="286"/>
    <s v="CO18481@mi.com"/>
    <x v="1"/>
    <x v="1"/>
    <x v="286"/>
    <x v="43"/>
    <x v="2"/>
    <x v="0"/>
    <s v="No Aplica"/>
    <x v="422"/>
  </r>
  <r>
    <x v="1"/>
    <x v="4"/>
    <x v="4"/>
    <x v="19"/>
    <x v="286"/>
    <s v="CO18481@mi.com"/>
    <x v="1"/>
    <x v="1"/>
    <x v="286"/>
    <x v="43"/>
    <x v="2"/>
    <x v="0"/>
    <s v="No Aplica"/>
    <x v="422"/>
  </r>
  <r>
    <x v="4"/>
    <x v="6"/>
    <x v="6"/>
    <x v="0"/>
    <x v="286"/>
    <s v="CO18481@mi.com"/>
    <x v="0"/>
    <x v="0"/>
    <x v="286"/>
    <x v="43"/>
    <x v="2"/>
    <x v="0"/>
    <s v="No Aplica"/>
    <x v="422"/>
  </r>
  <r>
    <x v="1"/>
    <x v="1"/>
    <x v="1"/>
    <x v="19"/>
    <x v="286"/>
    <s v="CO18481@mi.com"/>
    <x v="1"/>
    <x v="1"/>
    <x v="286"/>
    <x v="43"/>
    <x v="2"/>
    <x v="0"/>
    <s v="No Aplica"/>
    <x v="422"/>
  </r>
  <r>
    <x v="1"/>
    <x v="2"/>
    <x v="2"/>
    <x v="19"/>
    <x v="286"/>
    <s v="CO18481@mi.com"/>
    <x v="1"/>
    <x v="1"/>
    <x v="286"/>
    <x v="43"/>
    <x v="2"/>
    <x v="0"/>
    <s v="No Aplica"/>
    <x v="422"/>
  </r>
  <r>
    <x v="4"/>
    <x v="7"/>
    <x v="7"/>
    <x v="0"/>
    <x v="286"/>
    <s v="CO18481@mi.com"/>
    <x v="0"/>
    <x v="0"/>
    <x v="286"/>
    <x v="43"/>
    <x v="2"/>
    <x v="0"/>
    <s v="No Aplica"/>
    <x v="422"/>
  </r>
  <r>
    <x v="1"/>
    <x v="0"/>
    <x v="0"/>
    <x v="55"/>
    <x v="287"/>
    <s v="CO11541@mi.com"/>
    <x v="20"/>
    <x v="0"/>
    <x v="287"/>
    <x v="32"/>
    <x v="0"/>
    <x v="0"/>
    <s v="No Aplica"/>
    <x v="423"/>
  </r>
  <r>
    <x v="2"/>
    <x v="8"/>
    <x v="8"/>
    <x v="123"/>
    <x v="288"/>
    <s v="CO19241@mi.com"/>
    <x v="1"/>
    <x v="1"/>
    <x v="288"/>
    <x v="11"/>
    <x v="0"/>
    <x v="0"/>
    <s v="No Aplica"/>
    <x v="424"/>
  </r>
  <r>
    <x v="2"/>
    <x v="9"/>
    <x v="9"/>
    <x v="123"/>
    <x v="288"/>
    <s v="CO19241@mi.com"/>
    <x v="1"/>
    <x v="1"/>
    <x v="288"/>
    <x v="11"/>
    <x v="0"/>
    <x v="0"/>
    <s v="No Aplica"/>
    <x v="424"/>
  </r>
  <r>
    <x v="2"/>
    <x v="10"/>
    <x v="10"/>
    <x v="8"/>
    <x v="288"/>
    <s v="CO19241@mi.com"/>
    <x v="0"/>
    <x v="0"/>
    <x v="288"/>
    <x v="11"/>
    <x v="0"/>
    <x v="0"/>
    <s v="No Aplica"/>
    <x v="424"/>
  </r>
  <r>
    <x v="2"/>
    <x v="4"/>
    <x v="4"/>
    <x v="123"/>
    <x v="288"/>
    <s v="CO19241@mi.com"/>
    <x v="1"/>
    <x v="1"/>
    <x v="288"/>
    <x v="11"/>
    <x v="0"/>
    <x v="0"/>
    <s v="No Aplica"/>
    <x v="424"/>
  </r>
  <r>
    <x v="2"/>
    <x v="0"/>
    <x v="0"/>
    <x v="123"/>
    <x v="288"/>
    <s v="CO19241@mi.com"/>
    <x v="1"/>
    <x v="1"/>
    <x v="288"/>
    <x v="11"/>
    <x v="0"/>
    <x v="0"/>
    <s v="No Aplica"/>
    <x v="424"/>
  </r>
  <r>
    <x v="2"/>
    <x v="1"/>
    <x v="1"/>
    <x v="123"/>
    <x v="288"/>
    <s v="CO19241@mi.com"/>
    <x v="1"/>
    <x v="1"/>
    <x v="288"/>
    <x v="11"/>
    <x v="0"/>
    <x v="0"/>
    <s v="No Aplica"/>
    <x v="424"/>
  </r>
  <r>
    <x v="2"/>
    <x v="3"/>
    <x v="3"/>
    <x v="123"/>
    <x v="288"/>
    <s v="CO19241@mi.com"/>
    <x v="1"/>
    <x v="1"/>
    <x v="288"/>
    <x v="11"/>
    <x v="0"/>
    <x v="1"/>
    <n v="45931"/>
    <x v="425"/>
  </r>
  <r>
    <x v="2"/>
    <x v="2"/>
    <x v="2"/>
    <x v="8"/>
    <x v="288"/>
    <s v="CO19241@mi.com"/>
    <x v="0"/>
    <x v="0"/>
    <x v="288"/>
    <x v="11"/>
    <x v="0"/>
    <x v="0"/>
    <s v="No Aplica"/>
    <x v="424"/>
  </r>
  <r>
    <x v="2"/>
    <x v="3"/>
    <x v="3"/>
    <x v="8"/>
    <x v="289"/>
    <s v="CO11562@mi.com"/>
    <x v="10"/>
    <x v="0"/>
    <x v="289"/>
    <x v="45"/>
    <x v="1"/>
    <x v="1"/>
    <n v="45931"/>
    <x v="426"/>
  </r>
  <r>
    <x v="3"/>
    <x v="5"/>
    <x v="5"/>
    <x v="53"/>
    <x v="290"/>
    <s v="CO25395@mi.com"/>
    <x v="1"/>
    <x v="1"/>
    <x v="290"/>
    <x v="12"/>
    <x v="2"/>
    <x v="0"/>
    <s v="No Aplica"/>
    <x v="427"/>
  </r>
  <r>
    <x v="3"/>
    <x v="8"/>
    <x v="8"/>
    <x v="53"/>
    <x v="290"/>
    <s v="CO25395@mi.com"/>
    <x v="1"/>
    <x v="1"/>
    <x v="290"/>
    <x v="12"/>
    <x v="2"/>
    <x v="0"/>
    <s v="No Aplica"/>
    <x v="427"/>
  </r>
  <r>
    <x v="3"/>
    <x v="9"/>
    <x v="9"/>
    <x v="53"/>
    <x v="290"/>
    <s v="CO25395@mi.com"/>
    <x v="1"/>
    <x v="1"/>
    <x v="290"/>
    <x v="12"/>
    <x v="2"/>
    <x v="0"/>
    <s v="No Aplica"/>
    <x v="427"/>
  </r>
  <r>
    <x v="3"/>
    <x v="10"/>
    <x v="10"/>
    <x v="53"/>
    <x v="290"/>
    <s v="CO25395@mi.com"/>
    <x v="1"/>
    <x v="1"/>
    <x v="290"/>
    <x v="12"/>
    <x v="2"/>
    <x v="0"/>
    <s v="No Aplica"/>
    <x v="427"/>
  </r>
  <r>
    <x v="0"/>
    <x v="6"/>
    <x v="6"/>
    <x v="69"/>
    <x v="290"/>
    <s v="CO25395@mi.com"/>
    <x v="0"/>
    <x v="0"/>
    <x v="290"/>
    <x v="12"/>
    <x v="2"/>
    <x v="0"/>
    <s v="No Aplica"/>
    <x v="427"/>
  </r>
  <r>
    <x v="3"/>
    <x v="1"/>
    <x v="1"/>
    <x v="53"/>
    <x v="290"/>
    <s v="CO25395@mi.com"/>
    <x v="1"/>
    <x v="1"/>
    <x v="290"/>
    <x v="12"/>
    <x v="2"/>
    <x v="0"/>
    <s v="No Aplica"/>
    <x v="427"/>
  </r>
  <r>
    <x v="3"/>
    <x v="2"/>
    <x v="2"/>
    <x v="53"/>
    <x v="290"/>
    <s v="CO25395@mi.com"/>
    <x v="1"/>
    <x v="1"/>
    <x v="290"/>
    <x v="12"/>
    <x v="2"/>
    <x v="0"/>
    <s v="No Aplica"/>
    <x v="427"/>
  </r>
  <r>
    <x v="3"/>
    <x v="3"/>
    <x v="3"/>
    <x v="53"/>
    <x v="290"/>
    <s v="CO25395@mi.com"/>
    <x v="1"/>
    <x v="1"/>
    <x v="290"/>
    <x v="12"/>
    <x v="2"/>
    <x v="1"/>
    <n v="45931"/>
    <x v="428"/>
  </r>
  <r>
    <x v="0"/>
    <x v="7"/>
    <x v="7"/>
    <x v="69"/>
    <x v="290"/>
    <s v="CO25395@mi.com"/>
    <x v="0"/>
    <x v="0"/>
    <x v="290"/>
    <x v="12"/>
    <x v="2"/>
    <x v="0"/>
    <s v="No Aplica"/>
    <x v="427"/>
  </r>
  <r>
    <x v="3"/>
    <x v="9"/>
    <x v="9"/>
    <x v="38"/>
    <x v="291"/>
    <s v="CO20806@mi.com"/>
    <x v="1"/>
    <x v="1"/>
    <x v="291"/>
    <x v="9"/>
    <x v="0"/>
    <x v="0"/>
    <s v="No Aplica"/>
    <x v="429"/>
  </r>
  <r>
    <x v="3"/>
    <x v="10"/>
    <x v="10"/>
    <x v="38"/>
    <x v="291"/>
    <s v="CO20806@mi.com"/>
    <x v="8"/>
    <x v="7"/>
    <x v="291"/>
    <x v="9"/>
    <x v="0"/>
    <x v="0"/>
    <s v="No Aplica"/>
    <x v="429"/>
  </r>
  <r>
    <x v="0"/>
    <x v="4"/>
    <x v="4"/>
    <x v="8"/>
    <x v="291"/>
    <s v="CO20806@mi.com"/>
    <x v="0"/>
    <x v="0"/>
    <x v="291"/>
    <x v="9"/>
    <x v="0"/>
    <x v="0"/>
    <s v="No Aplica"/>
    <x v="429"/>
  </r>
  <r>
    <x v="3"/>
    <x v="0"/>
    <x v="0"/>
    <x v="38"/>
    <x v="291"/>
    <s v="CO20806@mi.com"/>
    <x v="1"/>
    <x v="1"/>
    <x v="291"/>
    <x v="9"/>
    <x v="0"/>
    <x v="0"/>
    <s v="No Aplica"/>
    <x v="429"/>
  </r>
  <r>
    <x v="3"/>
    <x v="1"/>
    <x v="1"/>
    <x v="38"/>
    <x v="291"/>
    <s v="CO20806@mi.com"/>
    <x v="7"/>
    <x v="6"/>
    <x v="291"/>
    <x v="9"/>
    <x v="0"/>
    <x v="0"/>
    <s v="No Aplica"/>
    <x v="429"/>
  </r>
  <r>
    <x v="3"/>
    <x v="3"/>
    <x v="3"/>
    <x v="38"/>
    <x v="291"/>
    <s v="CO20806@mi.com"/>
    <x v="1"/>
    <x v="1"/>
    <x v="291"/>
    <x v="9"/>
    <x v="0"/>
    <x v="1"/>
    <n v="45931"/>
    <x v="430"/>
  </r>
  <r>
    <x v="1"/>
    <x v="3"/>
    <x v="3"/>
    <x v="186"/>
    <x v="292"/>
    <s v="CO20508@mi.com"/>
    <x v="7"/>
    <x v="6"/>
    <x v="292"/>
    <x v="21"/>
    <x v="2"/>
    <x v="1"/>
    <n v="45931"/>
    <x v="431"/>
  </r>
  <r>
    <x v="4"/>
    <x v="6"/>
    <x v="6"/>
    <x v="9"/>
    <x v="292"/>
    <s v="CO20508@mi.com"/>
    <x v="0"/>
    <x v="0"/>
    <x v="292"/>
    <x v="21"/>
    <x v="2"/>
    <x v="0"/>
    <s v="No Aplica"/>
    <x v="432"/>
  </r>
  <r>
    <x v="4"/>
    <x v="7"/>
    <x v="7"/>
    <x v="9"/>
    <x v="292"/>
    <s v="CO20508@mi.com"/>
    <x v="0"/>
    <x v="0"/>
    <x v="292"/>
    <x v="21"/>
    <x v="2"/>
    <x v="0"/>
    <s v="No Aplica"/>
    <x v="432"/>
  </r>
  <r>
    <x v="1"/>
    <x v="5"/>
    <x v="5"/>
    <x v="17"/>
    <x v="293"/>
    <s v="CO19699@mi.com"/>
    <x v="6"/>
    <x v="5"/>
    <x v="293"/>
    <x v="10"/>
    <x v="1"/>
    <x v="0"/>
    <s v="No Aplica"/>
    <x v="433"/>
  </r>
  <r>
    <x v="1"/>
    <x v="11"/>
    <x v="11"/>
    <x v="259"/>
    <x v="293"/>
    <s v="CO19699@mi.com"/>
    <x v="6"/>
    <x v="5"/>
    <x v="293"/>
    <x v="10"/>
    <x v="1"/>
    <x v="0"/>
    <s v="No Aplica"/>
    <x v="433"/>
  </r>
  <r>
    <x v="2"/>
    <x v="7"/>
    <x v="7"/>
    <x v="14"/>
    <x v="293"/>
    <s v="CO19699@mi.com"/>
    <x v="0"/>
    <x v="0"/>
    <x v="293"/>
    <x v="10"/>
    <x v="1"/>
    <x v="0"/>
    <s v="No Aplica"/>
    <x v="433"/>
  </r>
  <r>
    <x v="2"/>
    <x v="6"/>
    <x v="6"/>
    <x v="5"/>
    <x v="294"/>
    <s v="CO20034@mi.com"/>
    <x v="20"/>
    <x v="0"/>
    <x v="294"/>
    <x v="41"/>
    <x v="2"/>
    <x v="0"/>
    <s v="No Aplica"/>
    <x v="434"/>
  </r>
  <r>
    <x v="1"/>
    <x v="8"/>
    <x v="8"/>
    <x v="27"/>
    <x v="294"/>
    <s v="CO20034@mi.com"/>
    <x v="1"/>
    <x v="1"/>
    <x v="294"/>
    <x v="41"/>
    <x v="2"/>
    <x v="0"/>
    <s v="No Aplica"/>
    <x v="434"/>
  </r>
  <r>
    <x v="1"/>
    <x v="9"/>
    <x v="9"/>
    <x v="27"/>
    <x v="294"/>
    <s v="CO20034@mi.com"/>
    <x v="1"/>
    <x v="1"/>
    <x v="294"/>
    <x v="41"/>
    <x v="2"/>
    <x v="0"/>
    <s v="No Aplica"/>
    <x v="434"/>
  </r>
  <r>
    <x v="1"/>
    <x v="10"/>
    <x v="10"/>
    <x v="27"/>
    <x v="294"/>
    <s v="CO20034@mi.com"/>
    <x v="1"/>
    <x v="1"/>
    <x v="294"/>
    <x v="41"/>
    <x v="2"/>
    <x v="0"/>
    <s v="No Aplica"/>
    <x v="434"/>
  </r>
  <r>
    <x v="1"/>
    <x v="4"/>
    <x v="4"/>
    <x v="27"/>
    <x v="294"/>
    <s v="CO20034@mi.com"/>
    <x v="1"/>
    <x v="1"/>
    <x v="294"/>
    <x v="41"/>
    <x v="2"/>
    <x v="0"/>
    <s v="No Aplica"/>
    <x v="434"/>
  </r>
  <r>
    <x v="2"/>
    <x v="7"/>
    <x v="7"/>
    <x v="5"/>
    <x v="294"/>
    <s v="CO20034@mi.com"/>
    <x v="20"/>
    <x v="0"/>
    <x v="294"/>
    <x v="41"/>
    <x v="2"/>
    <x v="0"/>
    <s v="No Aplica"/>
    <x v="434"/>
  </r>
  <r>
    <x v="1"/>
    <x v="1"/>
    <x v="1"/>
    <x v="27"/>
    <x v="294"/>
    <s v="CO20034@mi.com"/>
    <x v="1"/>
    <x v="1"/>
    <x v="294"/>
    <x v="41"/>
    <x v="2"/>
    <x v="0"/>
    <s v="No Aplica"/>
    <x v="434"/>
  </r>
  <r>
    <x v="1"/>
    <x v="2"/>
    <x v="2"/>
    <x v="27"/>
    <x v="294"/>
    <s v="CO20034@mi.com"/>
    <x v="1"/>
    <x v="1"/>
    <x v="294"/>
    <x v="41"/>
    <x v="2"/>
    <x v="0"/>
    <s v="No Aplica"/>
    <x v="434"/>
  </r>
  <r>
    <x v="1"/>
    <x v="3"/>
    <x v="3"/>
    <x v="27"/>
    <x v="294"/>
    <s v="CO20034@mi.com"/>
    <x v="1"/>
    <x v="1"/>
    <x v="294"/>
    <x v="41"/>
    <x v="2"/>
    <x v="1"/>
    <n v="45931"/>
    <x v="435"/>
  </r>
  <r>
    <x v="3"/>
    <x v="8"/>
    <x v="8"/>
    <x v="23"/>
    <x v="295"/>
    <s v="CO4833@mi.com"/>
    <x v="1"/>
    <x v="1"/>
    <x v="295"/>
    <x v="26"/>
    <x v="0"/>
    <x v="0"/>
    <s v="No Aplica"/>
    <x v="436"/>
  </r>
  <r>
    <x v="3"/>
    <x v="9"/>
    <x v="9"/>
    <x v="23"/>
    <x v="295"/>
    <s v="CO4833@mi.com"/>
    <x v="1"/>
    <x v="1"/>
    <x v="295"/>
    <x v="26"/>
    <x v="0"/>
    <x v="0"/>
    <s v="No Aplica"/>
    <x v="436"/>
  </r>
  <r>
    <x v="3"/>
    <x v="10"/>
    <x v="10"/>
    <x v="23"/>
    <x v="295"/>
    <s v="CO4833@mi.com"/>
    <x v="1"/>
    <x v="1"/>
    <x v="295"/>
    <x v="26"/>
    <x v="0"/>
    <x v="0"/>
    <s v="No Aplica"/>
    <x v="436"/>
  </r>
  <r>
    <x v="3"/>
    <x v="0"/>
    <x v="0"/>
    <x v="23"/>
    <x v="295"/>
    <s v="CO4833@mi.com"/>
    <x v="1"/>
    <x v="1"/>
    <x v="295"/>
    <x v="26"/>
    <x v="0"/>
    <x v="0"/>
    <s v="No Aplica"/>
    <x v="436"/>
  </r>
  <r>
    <x v="0"/>
    <x v="4"/>
    <x v="4"/>
    <x v="8"/>
    <x v="295"/>
    <s v="CO4833@mi.com"/>
    <x v="0"/>
    <x v="0"/>
    <x v="295"/>
    <x v="26"/>
    <x v="0"/>
    <x v="0"/>
    <s v="No Aplica"/>
    <x v="436"/>
  </r>
  <r>
    <x v="3"/>
    <x v="1"/>
    <x v="1"/>
    <x v="86"/>
    <x v="295"/>
    <s v="CO4833@mi.com"/>
    <x v="1"/>
    <x v="1"/>
    <x v="295"/>
    <x v="26"/>
    <x v="0"/>
    <x v="0"/>
    <s v="No Aplica"/>
    <x v="436"/>
  </r>
  <r>
    <x v="3"/>
    <x v="2"/>
    <x v="2"/>
    <x v="23"/>
    <x v="295"/>
    <s v="CO4833@mi.com"/>
    <x v="1"/>
    <x v="1"/>
    <x v="295"/>
    <x v="26"/>
    <x v="0"/>
    <x v="0"/>
    <s v="No Aplica"/>
    <x v="436"/>
  </r>
  <r>
    <x v="0"/>
    <x v="3"/>
    <x v="3"/>
    <x v="8"/>
    <x v="295"/>
    <s v="CO4833@mi.com"/>
    <x v="0"/>
    <x v="0"/>
    <x v="295"/>
    <x v="26"/>
    <x v="0"/>
    <x v="1"/>
    <n v="45931"/>
    <x v="437"/>
  </r>
  <r>
    <x v="0"/>
    <x v="3"/>
    <x v="3"/>
    <x v="8"/>
    <x v="296"/>
    <s v="CO28409@mi.com"/>
    <x v="0"/>
    <x v="0"/>
    <x v="296"/>
    <x v="28"/>
    <x v="2"/>
    <x v="1"/>
    <n v="45931"/>
    <x v="438"/>
  </r>
  <r>
    <x v="2"/>
    <x v="6"/>
    <x v="6"/>
    <x v="260"/>
    <x v="297"/>
    <s v="CO15987@mi.com"/>
    <x v="0"/>
    <x v="0"/>
    <x v="297"/>
    <x v="47"/>
    <x v="1"/>
    <x v="0"/>
    <s v="No Aplica"/>
    <x v="439"/>
  </r>
  <r>
    <x v="2"/>
    <x v="7"/>
    <x v="7"/>
    <x v="4"/>
    <x v="297"/>
    <s v="CO15987@mi.com"/>
    <x v="0"/>
    <x v="0"/>
    <x v="297"/>
    <x v="47"/>
    <x v="1"/>
    <x v="0"/>
    <s v="No Aplica"/>
    <x v="439"/>
  </r>
  <r>
    <x v="4"/>
    <x v="3"/>
    <x v="3"/>
    <x v="261"/>
    <x v="298"/>
    <s v="CO14994@mi.com"/>
    <x v="8"/>
    <x v="7"/>
    <x v="298"/>
    <x v="36"/>
    <x v="0"/>
    <x v="1"/>
    <n v="45931"/>
    <x v="440"/>
  </r>
  <r>
    <x v="0"/>
    <x v="10"/>
    <x v="10"/>
    <x v="8"/>
    <x v="298"/>
    <s v="CO14994@mi.com"/>
    <x v="0"/>
    <x v="0"/>
    <x v="298"/>
    <x v="36"/>
    <x v="0"/>
    <x v="0"/>
    <s v="No Aplica"/>
    <x v="441"/>
  </r>
  <r>
    <x v="3"/>
    <x v="1"/>
    <x v="1"/>
    <x v="249"/>
    <x v="299"/>
    <s v="CO20801@mi.com"/>
    <x v="1"/>
    <x v="1"/>
    <x v="299"/>
    <x v="26"/>
    <x v="0"/>
    <x v="0"/>
    <s v="No Aplica"/>
    <x v="442"/>
  </r>
  <r>
    <x v="0"/>
    <x v="2"/>
    <x v="2"/>
    <x v="8"/>
    <x v="299"/>
    <s v="CO20801@mi.com"/>
    <x v="0"/>
    <x v="0"/>
    <x v="299"/>
    <x v="26"/>
    <x v="0"/>
    <x v="0"/>
    <s v="No Aplica"/>
    <x v="442"/>
  </r>
  <r>
    <x v="3"/>
    <x v="3"/>
    <x v="3"/>
    <x v="249"/>
    <x v="299"/>
    <s v="CO20801@mi.com"/>
    <x v="1"/>
    <x v="1"/>
    <x v="299"/>
    <x v="26"/>
    <x v="0"/>
    <x v="1"/>
    <n v="45931"/>
    <x v="443"/>
  </r>
  <r>
    <x v="0"/>
    <x v="12"/>
    <x v="12"/>
    <x v="35"/>
    <x v="300"/>
    <s v="CO24106@mi.com"/>
    <x v="0"/>
    <x v="0"/>
    <x v="300"/>
    <x v="27"/>
    <x v="4"/>
    <x v="0"/>
    <s v="No Aplica"/>
    <x v="444"/>
  </r>
  <r>
    <x v="0"/>
    <x v="6"/>
    <x v="6"/>
    <x v="35"/>
    <x v="300"/>
    <s v="CO24106@mi.com"/>
    <x v="0"/>
    <x v="0"/>
    <x v="300"/>
    <x v="27"/>
    <x v="4"/>
    <x v="0"/>
    <s v="No Aplica"/>
    <x v="444"/>
  </r>
  <r>
    <x v="0"/>
    <x v="7"/>
    <x v="7"/>
    <x v="35"/>
    <x v="300"/>
    <s v="CO24106@mi.com"/>
    <x v="0"/>
    <x v="0"/>
    <x v="300"/>
    <x v="27"/>
    <x v="4"/>
    <x v="0"/>
    <s v="No Aplica"/>
    <x v="444"/>
  </r>
  <r>
    <x v="0"/>
    <x v="1"/>
    <x v="1"/>
    <x v="8"/>
    <x v="301"/>
    <s v="CO20706@mi.com"/>
    <x v="1"/>
    <x v="1"/>
    <x v="301"/>
    <x v="16"/>
    <x v="0"/>
    <x v="0"/>
    <s v="No Aplica"/>
    <x v="445"/>
  </r>
  <r>
    <x v="0"/>
    <x v="2"/>
    <x v="2"/>
    <x v="8"/>
    <x v="301"/>
    <s v="CO20706@mi.com"/>
    <x v="1"/>
    <x v="1"/>
    <x v="301"/>
    <x v="16"/>
    <x v="0"/>
    <x v="0"/>
    <s v="No Aplica"/>
    <x v="445"/>
  </r>
  <r>
    <x v="0"/>
    <x v="3"/>
    <x v="3"/>
    <x v="8"/>
    <x v="301"/>
    <s v="CO20706@mi.com"/>
    <x v="0"/>
    <x v="0"/>
    <x v="301"/>
    <x v="16"/>
    <x v="0"/>
    <x v="1"/>
    <n v="45931"/>
    <x v="446"/>
  </r>
  <r>
    <x v="2"/>
    <x v="0"/>
    <x v="0"/>
    <x v="262"/>
    <x v="302"/>
    <s v="CO13511@mi.com"/>
    <x v="3"/>
    <x v="3"/>
    <x v="302"/>
    <x v="57"/>
    <x v="0"/>
    <x v="0"/>
    <s v="No Aplica"/>
    <x v="447"/>
  </r>
  <r>
    <x v="2"/>
    <x v="9"/>
    <x v="9"/>
    <x v="8"/>
    <x v="302"/>
    <s v="CO13511@mi.com"/>
    <x v="23"/>
    <x v="0"/>
    <x v="302"/>
    <x v="57"/>
    <x v="0"/>
    <x v="0"/>
    <s v="No Aplica"/>
    <x v="447"/>
  </r>
  <r>
    <x v="2"/>
    <x v="2"/>
    <x v="2"/>
    <x v="8"/>
    <x v="302"/>
    <s v="CO13511@mi.com"/>
    <x v="23"/>
    <x v="0"/>
    <x v="302"/>
    <x v="57"/>
    <x v="0"/>
    <x v="0"/>
    <s v="No Aplica"/>
    <x v="447"/>
  </r>
  <r>
    <x v="1"/>
    <x v="5"/>
    <x v="5"/>
    <x v="12"/>
    <x v="303"/>
    <s v="CO16787@mi.com"/>
    <x v="6"/>
    <x v="5"/>
    <x v="303"/>
    <x v="4"/>
    <x v="2"/>
    <x v="0"/>
    <s v="No Aplica"/>
    <x v="448"/>
  </r>
  <r>
    <x v="1"/>
    <x v="11"/>
    <x v="11"/>
    <x v="70"/>
    <x v="303"/>
    <s v="CO16787@mi.com"/>
    <x v="6"/>
    <x v="5"/>
    <x v="303"/>
    <x v="4"/>
    <x v="2"/>
    <x v="0"/>
    <s v="No Aplica"/>
    <x v="448"/>
  </r>
  <r>
    <x v="2"/>
    <x v="7"/>
    <x v="7"/>
    <x v="8"/>
    <x v="303"/>
    <s v="CO16787@mi.com"/>
    <x v="0"/>
    <x v="0"/>
    <x v="303"/>
    <x v="4"/>
    <x v="2"/>
    <x v="0"/>
    <s v="No Aplica"/>
    <x v="448"/>
  </r>
  <r>
    <x v="2"/>
    <x v="9"/>
    <x v="9"/>
    <x v="19"/>
    <x v="304"/>
    <s v="CO11997@mi.com"/>
    <x v="1"/>
    <x v="1"/>
    <x v="304"/>
    <x v="9"/>
    <x v="0"/>
    <x v="0"/>
    <s v="No Aplica"/>
    <x v="449"/>
  </r>
  <r>
    <x v="2"/>
    <x v="10"/>
    <x v="10"/>
    <x v="19"/>
    <x v="304"/>
    <s v="CO11997@mi.com"/>
    <x v="1"/>
    <x v="1"/>
    <x v="304"/>
    <x v="9"/>
    <x v="0"/>
    <x v="0"/>
    <s v="No Aplica"/>
    <x v="449"/>
  </r>
  <r>
    <x v="2"/>
    <x v="4"/>
    <x v="4"/>
    <x v="8"/>
    <x v="304"/>
    <s v="CO11997@mi.com"/>
    <x v="0"/>
    <x v="0"/>
    <x v="304"/>
    <x v="9"/>
    <x v="0"/>
    <x v="0"/>
    <s v="No Aplica"/>
    <x v="449"/>
  </r>
  <r>
    <x v="2"/>
    <x v="0"/>
    <x v="0"/>
    <x v="263"/>
    <x v="304"/>
    <s v="CO11997@mi.com"/>
    <x v="7"/>
    <x v="6"/>
    <x v="304"/>
    <x v="9"/>
    <x v="0"/>
    <x v="0"/>
    <s v="No Aplica"/>
    <x v="449"/>
  </r>
  <r>
    <x v="2"/>
    <x v="2"/>
    <x v="2"/>
    <x v="0"/>
    <x v="304"/>
    <s v="CO11997@mi.com"/>
    <x v="0"/>
    <x v="0"/>
    <x v="304"/>
    <x v="9"/>
    <x v="0"/>
    <x v="0"/>
    <s v="No Aplica"/>
    <x v="449"/>
  </r>
  <r>
    <x v="2"/>
    <x v="3"/>
    <x v="3"/>
    <x v="264"/>
    <x v="304"/>
    <s v="CO11997@mi.com"/>
    <x v="7"/>
    <x v="6"/>
    <x v="304"/>
    <x v="9"/>
    <x v="0"/>
    <x v="1"/>
    <n v="45931"/>
    <x v="450"/>
  </r>
  <r>
    <x v="0"/>
    <x v="4"/>
    <x v="4"/>
    <x v="0"/>
    <x v="305"/>
    <s v="CO28283@mi.com"/>
    <x v="0"/>
    <x v="0"/>
    <x v="305"/>
    <x v="55"/>
    <x v="2"/>
    <x v="0"/>
    <s v="No Aplica"/>
    <x v="451"/>
  </r>
  <r>
    <x v="0"/>
    <x v="6"/>
    <x v="6"/>
    <x v="0"/>
    <x v="305"/>
    <s v="CO28283@mi.com"/>
    <x v="19"/>
    <x v="14"/>
    <x v="305"/>
    <x v="55"/>
    <x v="2"/>
    <x v="0"/>
    <s v="No Aplica"/>
    <x v="451"/>
  </r>
  <r>
    <x v="2"/>
    <x v="8"/>
    <x v="8"/>
    <x v="53"/>
    <x v="306"/>
    <s v="CO28357@mi.com"/>
    <x v="1"/>
    <x v="1"/>
    <x v="306"/>
    <x v="42"/>
    <x v="0"/>
    <x v="0"/>
    <s v="No Aplica"/>
    <x v="452"/>
  </r>
  <r>
    <x v="2"/>
    <x v="9"/>
    <x v="9"/>
    <x v="53"/>
    <x v="306"/>
    <s v="CO28357@mi.com"/>
    <x v="1"/>
    <x v="1"/>
    <x v="306"/>
    <x v="42"/>
    <x v="0"/>
    <x v="0"/>
    <s v="No Aplica"/>
    <x v="452"/>
  </r>
  <r>
    <x v="2"/>
    <x v="10"/>
    <x v="10"/>
    <x v="53"/>
    <x v="306"/>
    <s v="CO28357@mi.com"/>
    <x v="1"/>
    <x v="1"/>
    <x v="306"/>
    <x v="42"/>
    <x v="0"/>
    <x v="0"/>
    <s v="No Aplica"/>
    <x v="452"/>
  </r>
  <r>
    <x v="2"/>
    <x v="4"/>
    <x v="4"/>
    <x v="8"/>
    <x v="306"/>
    <s v="CO28357@mi.com"/>
    <x v="0"/>
    <x v="0"/>
    <x v="306"/>
    <x v="42"/>
    <x v="0"/>
    <x v="0"/>
    <s v="No Aplica"/>
    <x v="452"/>
  </r>
  <r>
    <x v="2"/>
    <x v="0"/>
    <x v="0"/>
    <x v="53"/>
    <x v="306"/>
    <s v="CO28357@mi.com"/>
    <x v="1"/>
    <x v="1"/>
    <x v="306"/>
    <x v="42"/>
    <x v="0"/>
    <x v="0"/>
    <s v="No Aplica"/>
    <x v="452"/>
  </r>
  <r>
    <x v="2"/>
    <x v="2"/>
    <x v="2"/>
    <x v="53"/>
    <x v="306"/>
    <s v="CO28357@mi.com"/>
    <x v="8"/>
    <x v="7"/>
    <x v="306"/>
    <x v="42"/>
    <x v="0"/>
    <x v="0"/>
    <s v="No Aplica"/>
    <x v="452"/>
  </r>
  <r>
    <x v="2"/>
    <x v="3"/>
    <x v="3"/>
    <x v="8"/>
    <x v="306"/>
    <s v="CO28357@mi.com"/>
    <x v="0"/>
    <x v="0"/>
    <x v="306"/>
    <x v="42"/>
    <x v="0"/>
    <x v="1"/>
    <n v="45931"/>
    <x v="453"/>
  </r>
  <r>
    <x v="0"/>
    <x v="6"/>
    <x v="6"/>
    <x v="265"/>
    <x v="307"/>
    <s v="CO28685@mi.com"/>
    <x v="4"/>
    <x v="0"/>
    <x v="307"/>
    <x v="22"/>
    <x v="1"/>
    <x v="0"/>
    <s v="No Aplica"/>
    <x v="454"/>
  </r>
  <r>
    <x v="0"/>
    <x v="7"/>
    <x v="7"/>
    <x v="129"/>
    <x v="307"/>
    <s v="CO28685@mi.com"/>
    <x v="4"/>
    <x v="0"/>
    <x v="307"/>
    <x v="22"/>
    <x v="1"/>
    <x v="0"/>
    <s v="No Aplica"/>
    <x v="454"/>
  </r>
  <r>
    <x v="2"/>
    <x v="2"/>
    <x v="2"/>
    <x v="85"/>
    <x v="308"/>
    <s v="CO26553@mi.com"/>
    <x v="8"/>
    <x v="7"/>
    <x v="308"/>
    <x v="9"/>
    <x v="0"/>
    <x v="0"/>
    <s v="No Aplica"/>
    <x v="455"/>
  </r>
  <r>
    <x v="0"/>
    <x v="3"/>
    <x v="3"/>
    <x v="266"/>
    <x v="308"/>
    <s v="CO26553@mi.com"/>
    <x v="0"/>
    <x v="0"/>
    <x v="308"/>
    <x v="9"/>
    <x v="0"/>
    <x v="1"/>
    <n v="45931"/>
    <x v="456"/>
  </r>
  <r>
    <x v="1"/>
    <x v="3"/>
    <x v="3"/>
    <x v="267"/>
    <x v="309"/>
    <s v="CO16922@mi.com"/>
    <x v="9"/>
    <x v="8"/>
    <x v="309"/>
    <x v="53"/>
    <x v="2"/>
    <x v="1"/>
    <n v="45931"/>
    <x v="457"/>
  </r>
  <r>
    <x v="3"/>
    <x v="11"/>
    <x v="11"/>
    <x v="268"/>
    <x v="309"/>
    <s v="CO16922@mi.com"/>
    <x v="8"/>
    <x v="7"/>
    <x v="309"/>
    <x v="53"/>
    <x v="2"/>
    <x v="0"/>
    <s v="No Aplica"/>
    <x v="458"/>
  </r>
  <r>
    <x v="3"/>
    <x v="2"/>
    <x v="2"/>
    <x v="269"/>
    <x v="309"/>
    <s v="CO16922@mi.com"/>
    <x v="1"/>
    <x v="1"/>
    <x v="309"/>
    <x v="53"/>
    <x v="2"/>
    <x v="0"/>
    <s v="No Aplica"/>
    <x v="458"/>
  </r>
  <r>
    <x v="2"/>
    <x v="7"/>
    <x v="7"/>
    <x v="0"/>
    <x v="309"/>
    <s v="CO16922@mi.com"/>
    <x v="0"/>
    <x v="0"/>
    <x v="309"/>
    <x v="53"/>
    <x v="2"/>
    <x v="0"/>
    <s v="No Aplica"/>
    <x v="458"/>
  </r>
  <r>
    <x v="0"/>
    <x v="2"/>
    <x v="2"/>
    <x v="8"/>
    <x v="310"/>
    <s v="CO27307@mi.com"/>
    <x v="0"/>
    <x v="0"/>
    <x v="310"/>
    <x v="17"/>
    <x v="2"/>
    <x v="0"/>
    <s v="No Aplica"/>
    <x v="459"/>
  </r>
  <r>
    <x v="0"/>
    <x v="9"/>
    <x v="9"/>
    <x v="8"/>
    <x v="310"/>
    <s v="CO27307@mi.com"/>
    <x v="0"/>
    <x v="0"/>
    <x v="310"/>
    <x v="17"/>
    <x v="2"/>
    <x v="0"/>
    <s v="No Aplica"/>
    <x v="459"/>
  </r>
  <r>
    <x v="1"/>
    <x v="1"/>
    <x v="1"/>
    <x v="3"/>
    <x v="310"/>
    <s v="CO27307@mi.com"/>
    <x v="8"/>
    <x v="7"/>
    <x v="310"/>
    <x v="17"/>
    <x v="2"/>
    <x v="0"/>
    <s v="No Aplica"/>
    <x v="459"/>
  </r>
  <r>
    <x v="2"/>
    <x v="6"/>
    <x v="6"/>
    <x v="4"/>
    <x v="311"/>
    <s v="CO21389@mi.com"/>
    <x v="0"/>
    <x v="0"/>
    <x v="311"/>
    <x v="29"/>
    <x v="2"/>
    <x v="0"/>
    <s v="No Aplica"/>
    <x v="460"/>
  </r>
  <r>
    <x v="2"/>
    <x v="7"/>
    <x v="7"/>
    <x v="4"/>
    <x v="311"/>
    <s v="CO21389@mi.com"/>
    <x v="0"/>
    <x v="0"/>
    <x v="311"/>
    <x v="29"/>
    <x v="2"/>
    <x v="0"/>
    <s v="No Aplica"/>
    <x v="460"/>
  </r>
  <r>
    <x v="4"/>
    <x v="1"/>
    <x v="1"/>
    <x v="270"/>
    <x v="312"/>
    <s v="CO28120@mi.com"/>
    <x v="1"/>
    <x v="1"/>
    <x v="312"/>
    <x v="42"/>
    <x v="0"/>
    <x v="0"/>
    <s v="No Aplica"/>
    <x v="461"/>
  </r>
  <r>
    <x v="4"/>
    <x v="2"/>
    <x v="2"/>
    <x v="166"/>
    <x v="312"/>
    <s v="CO28120@mi.com"/>
    <x v="1"/>
    <x v="1"/>
    <x v="312"/>
    <x v="42"/>
    <x v="0"/>
    <x v="0"/>
    <s v="No Aplica"/>
    <x v="461"/>
  </r>
  <r>
    <x v="0"/>
    <x v="3"/>
    <x v="3"/>
    <x v="82"/>
    <x v="312"/>
    <s v="CO28120@mi.com"/>
    <x v="0"/>
    <x v="0"/>
    <x v="312"/>
    <x v="42"/>
    <x v="0"/>
    <x v="1"/>
    <n v="45931"/>
    <x v="462"/>
  </r>
  <r>
    <x v="1"/>
    <x v="1"/>
    <x v="1"/>
    <x v="38"/>
    <x v="313"/>
    <s v="CO1555@mi.com"/>
    <x v="1"/>
    <x v="1"/>
    <x v="313"/>
    <x v="1"/>
    <x v="0"/>
    <x v="0"/>
    <s v="No Aplica"/>
    <x v="463"/>
  </r>
  <r>
    <x v="1"/>
    <x v="2"/>
    <x v="2"/>
    <x v="38"/>
    <x v="313"/>
    <s v="CO1555@mi.com"/>
    <x v="1"/>
    <x v="1"/>
    <x v="313"/>
    <x v="1"/>
    <x v="0"/>
    <x v="0"/>
    <s v="No Aplica"/>
    <x v="463"/>
  </r>
  <r>
    <x v="1"/>
    <x v="3"/>
    <x v="3"/>
    <x v="38"/>
    <x v="313"/>
    <s v="CO1555@mi.com"/>
    <x v="1"/>
    <x v="1"/>
    <x v="313"/>
    <x v="1"/>
    <x v="0"/>
    <x v="1"/>
    <n v="45931"/>
    <x v="464"/>
  </r>
  <r>
    <x v="1"/>
    <x v="8"/>
    <x v="8"/>
    <x v="19"/>
    <x v="314"/>
    <s v="CO27607@mi.com"/>
    <x v="1"/>
    <x v="1"/>
    <x v="314"/>
    <x v="0"/>
    <x v="0"/>
    <x v="0"/>
    <s v="No Aplica"/>
    <x v="465"/>
  </r>
  <r>
    <x v="1"/>
    <x v="9"/>
    <x v="9"/>
    <x v="19"/>
    <x v="314"/>
    <s v="CO27607@mi.com"/>
    <x v="1"/>
    <x v="1"/>
    <x v="314"/>
    <x v="0"/>
    <x v="0"/>
    <x v="0"/>
    <s v="No Aplica"/>
    <x v="465"/>
  </r>
  <r>
    <x v="1"/>
    <x v="10"/>
    <x v="10"/>
    <x v="19"/>
    <x v="314"/>
    <s v="CO27607@mi.com"/>
    <x v="1"/>
    <x v="1"/>
    <x v="314"/>
    <x v="0"/>
    <x v="0"/>
    <x v="0"/>
    <s v="No Aplica"/>
    <x v="465"/>
  </r>
  <r>
    <x v="1"/>
    <x v="0"/>
    <x v="0"/>
    <x v="19"/>
    <x v="314"/>
    <s v="CO27607@mi.com"/>
    <x v="1"/>
    <x v="1"/>
    <x v="314"/>
    <x v="0"/>
    <x v="0"/>
    <x v="0"/>
    <s v="No Aplica"/>
    <x v="465"/>
  </r>
  <r>
    <x v="2"/>
    <x v="4"/>
    <x v="4"/>
    <x v="0"/>
    <x v="314"/>
    <s v="CO27607@mi.com"/>
    <x v="4"/>
    <x v="0"/>
    <x v="314"/>
    <x v="0"/>
    <x v="0"/>
    <x v="0"/>
    <s v="No Aplica"/>
    <x v="465"/>
  </r>
  <r>
    <x v="1"/>
    <x v="1"/>
    <x v="1"/>
    <x v="19"/>
    <x v="314"/>
    <s v="CO27607@mi.com"/>
    <x v="1"/>
    <x v="1"/>
    <x v="314"/>
    <x v="0"/>
    <x v="0"/>
    <x v="0"/>
    <s v="No Aplica"/>
    <x v="465"/>
  </r>
  <r>
    <x v="1"/>
    <x v="2"/>
    <x v="2"/>
    <x v="19"/>
    <x v="314"/>
    <s v="CO27607@mi.com"/>
    <x v="1"/>
    <x v="1"/>
    <x v="314"/>
    <x v="0"/>
    <x v="0"/>
    <x v="0"/>
    <s v="No Aplica"/>
    <x v="465"/>
  </r>
  <r>
    <x v="1"/>
    <x v="3"/>
    <x v="3"/>
    <x v="19"/>
    <x v="314"/>
    <s v="CO27607@mi.com"/>
    <x v="1"/>
    <x v="1"/>
    <x v="314"/>
    <x v="0"/>
    <x v="0"/>
    <x v="1"/>
    <n v="45931"/>
    <x v="466"/>
  </r>
  <r>
    <x v="4"/>
    <x v="11"/>
    <x v="11"/>
    <x v="9"/>
    <x v="315"/>
    <s v="CO11396@mi.com"/>
    <x v="7"/>
    <x v="6"/>
    <x v="315"/>
    <x v="19"/>
    <x v="3"/>
    <x v="0"/>
    <s v="No Aplica"/>
    <x v="467"/>
  </r>
  <r>
    <x v="2"/>
    <x v="1"/>
    <x v="1"/>
    <x v="87"/>
    <x v="316"/>
    <s v="CO27791@mi.com"/>
    <x v="1"/>
    <x v="1"/>
    <x v="316"/>
    <x v="42"/>
    <x v="0"/>
    <x v="0"/>
    <s v="No Aplica"/>
    <x v="468"/>
  </r>
  <r>
    <x v="2"/>
    <x v="3"/>
    <x v="3"/>
    <x v="87"/>
    <x v="316"/>
    <s v="CO27791@mi.com"/>
    <x v="1"/>
    <x v="1"/>
    <x v="316"/>
    <x v="42"/>
    <x v="0"/>
    <x v="1"/>
    <n v="45931"/>
    <x v="469"/>
  </r>
  <r>
    <x v="2"/>
    <x v="2"/>
    <x v="2"/>
    <x v="87"/>
    <x v="316"/>
    <s v="CO27791@mi.com"/>
    <x v="1"/>
    <x v="1"/>
    <x v="316"/>
    <x v="42"/>
    <x v="0"/>
    <x v="0"/>
    <s v="No Aplica"/>
    <x v="468"/>
  </r>
  <r>
    <x v="1"/>
    <x v="9"/>
    <x v="9"/>
    <x v="58"/>
    <x v="317"/>
    <s v="CO27251@mi.com"/>
    <x v="1"/>
    <x v="1"/>
    <x v="317"/>
    <x v="0"/>
    <x v="0"/>
    <x v="0"/>
    <s v="No Aplica"/>
    <x v="470"/>
  </r>
  <r>
    <x v="1"/>
    <x v="8"/>
    <x v="8"/>
    <x v="58"/>
    <x v="317"/>
    <s v="CO27251@mi.com"/>
    <x v="1"/>
    <x v="1"/>
    <x v="317"/>
    <x v="0"/>
    <x v="0"/>
    <x v="0"/>
    <s v="No Aplica"/>
    <x v="470"/>
  </r>
  <r>
    <x v="1"/>
    <x v="10"/>
    <x v="10"/>
    <x v="58"/>
    <x v="317"/>
    <s v="CO27251@mi.com"/>
    <x v="1"/>
    <x v="1"/>
    <x v="317"/>
    <x v="0"/>
    <x v="0"/>
    <x v="0"/>
    <s v="No Aplica"/>
    <x v="470"/>
  </r>
  <r>
    <x v="1"/>
    <x v="4"/>
    <x v="4"/>
    <x v="58"/>
    <x v="317"/>
    <s v="CO27251@mi.com"/>
    <x v="1"/>
    <x v="1"/>
    <x v="317"/>
    <x v="0"/>
    <x v="0"/>
    <x v="0"/>
    <s v="No Aplica"/>
    <x v="470"/>
  </r>
  <r>
    <x v="1"/>
    <x v="0"/>
    <x v="0"/>
    <x v="58"/>
    <x v="317"/>
    <s v="CO27251@mi.com"/>
    <x v="25"/>
    <x v="0"/>
    <x v="317"/>
    <x v="0"/>
    <x v="0"/>
    <x v="0"/>
    <s v="No Aplica"/>
    <x v="470"/>
  </r>
  <r>
    <x v="1"/>
    <x v="1"/>
    <x v="1"/>
    <x v="58"/>
    <x v="317"/>
    <s v="CO27251@mi.com"/>
    <x v="1"/>
    <x v="1"/>
    <x v="317"/>
    <x v="0"/>
    <x v="0"/>
    <x v="0"/>
    <s v="No Aplica"/>
    <x v="470"/>
  </r>
  <r>
    <x v="1"/>
    <x v="2"/>
    <x v="2"/>
    <x v="58"/>
    <x v="317"/>
    <s v="CO27251@mi.com"/>
    <x v="1"/>
    <x v="1"/>
    <x v="317"/>
    <x v="0"/>
    <x v="0"/>
    <x v="0"/>
    <s v="No Aplica"/>
    <x v="470"/>
  </r>
  <r>
    <x v="1"/>
    <x v="3"/>
    <x v="3"/>
    <x v="58"/>
    <x v="317"/>
    <s v="CO27251@mi.com"/>
    <x v="1"/>
    <x v="1"/>
    <x v="317"/>
    <x v="0"/>
    <x v="0"/>
    <x v="1"/>
    <n v="45931"/>
    <x v="471"/>
  </r>
  <r>
    <x v="1"/>
    <x v="3"/>
    <x v="3"/>
    <x v="271"/>
    <x v="318"/>
    <s v="CO24101@mi.com"/>
    <x v="7"/>
    <x v="6"/>
    <x v="318"/>
    <x v="43"/>
    <x v="2"/>
    <x v="1"/>
    <n v="45931"/>
    <x v="472"/>
  </r>
  <r>
    <x v="2"/>
    <x v="6"/>
    <x v="6"/>
    <x v="8"/>
    <x v="318"/>
    <s v="CO24101@mi.com"/>
    <x v="0"/>
    <x v="0"/>
    <x v="318"/>
    <x v="43"/>
    <x v="2"/>
    <x v="0"/>
    <s v="No Aplica"/>
    <x v="473"/>
  </r>
  <r>
    <x v="1"/>
    <x v="5"/>
    <x v="5"/>
    <x v="16"/>
    <x v="318"/>
    <s v="CO24101@mi.com"/>
    <x v="7"/>
    <x v="6"/>
    <x v="318"/>
    <x v="43"/>
    <x v="2"/>
    <x v="0"/>
    <s v="No Aplica"/>
    <x v="473"/>
  </r>
  <r>
    <x v="1"/>
    <x v="9"/>
    <x v="9"/>
    <x v="89"/>
    <x v="318"/>
    <s v="CO24101@mi.com"/>
    <x v="1"/>
    <x v="1"/>
    <x v="318"/>
    <x v="43"/>
    <x v="2"/>
    <x v="0"/>
    <s v="No Aplica"/>
    <x v="473"/>
  </r>
  <r>
    <x v="2"/>
    <x v="7"/>
    <x v="7"/>
    <x v="8"/>
    <x v="318"/>
    <s v="CO24101@mi.com"/>
    <x v="0"/>
    <x v="0"/>
    <x v="318"/>
    <x v="43"/>
    <x v="2"/>
    <x v="0"/>
    <s v="No Aplica"/>
    <x v="473"/>
  </r>
  <r>
    <x v="1"/>
    <x v="11"/>
    <x v="11"/>
    <x v="89"/>
    <x v="318"/>
    <s v="CO24101@mi.com"/>
    <x v="7"/>
    <x v="6"/>
    <x v="318"/>
    <x v="43"/>
    <x v="2"/>
    <x v="0"/>
    <s v="No Aplica"/>
    <x v="473"/>
  </r>
  <r>
    <x v="1"/>
    <x v="2"/>
    <x v="2"/>
    <x v="16"/>
    <x v="318"/>
    <s v="CO24101@mi.com"/>
    <x v="1"/>
    <x v="1"/>
    <x v="318"/>
    <x v="43"/>
    <x v="2"/>
    <x v="0"/>
    <s v="No Aplica"/>
    <x v="473"/>
  </r>
  <r>
    <x v="3"/>
    <x v="3"/>
    <x v="3"/>
    <x v="3"/>
    <x v="319"/>
    <s v="CO28431@mi.com"/>
    <x v="8"/>
    <x v="7"/>
    <x v="319"/>
    <x v="25"/>
    <x v="0"/>
    <x v="1"/>
    <n v="45931"/>
    <x v="474"/>
  </r>
  <r>
    <x v="1"/>
    <x v="3"/>
    <x v="3"/>
    <x v="17"/>
    <x v="320"/>
    <s v="CO27076@mi.com"/>
    <x v="7"/>
    <x v="6"/>
    <x v="320"/>
    <x v="21"/>
    <x v="2"/>
    <x v="1"/>
    <n v="45931"/>
    <x v="475"/>
  </r>
  <r>
    <x v="4"/>
    <x v="6"/>
    <x v="6"/>
    <x v="8"/>
    <x v="320"/>
    <s v="CO27076@mi.com"/>
    <x v="2"/>
    <x v="2"/>
    <x v="320"/>
    <x v="21"/>
    <x v="2"/>
    <x v="0"/>
    <s v="No Aplica"/>
    <x v="476"/>
  </r>
  <r>
    <x v="4"/>
    <x v="10"/>
    <x v="10"/>
    <x v="8"/>
    <x v="320"/>
    <s v="CO27076@mi.com"/>
    <x v="0"/>
    <x v="0"/>
    <x v="320"/>
    <x v="21"/>
    <x v="2"/>
    <x v="0"/>
    <s v="No Aplica"/>
    <x v="476"/>
  </r>
  <r>
    <x v="2"/>
    <x v="6"/>
    <x v="6"/>
    <x v="4"/>
    <x v="321"/>
    <s v="CO27603@mi.com"/>
    <x v="0"/>
    <x v="0"/>
    <x v="321"/>
    <x v="3"/>
    <x v="1"/>
    <x v="0"/>
    <s v="No Aplica"/>
    <x v="477"/>
  </r>
  <r>
    <x v="2"/>
    <x v="5"/>
    <x v="5"/>
    <x v="3"/>
    <x v="321"/>
    <s v="CO27603@mi.com"/>
    <x v="1"/>
    <x v="1"/>
    <x v="321"/>
    <x v="3"/>
    <x v="1"/>
    <x v="0"/>
    <s v="No Aplica"/>
    <x v="477"/>
  </r>
  <r>
    <x v="2"/>
    <x v="8"/>
    <x v="8"/>
    <x v="3"/>
    <x v="321"/>
    <s v="CO27603@mi.com"/>
    <x v="1"/>
    <x v="1"/>
    <x v="321"/>
    <x v="3"/>
    <x v="1"/>
    <x v="0"/>
    <s v="No Aplica"/>
    <x v="477"/>
  </r>
  <r>
    <x v="2"/>
    <x v="9"/>
    <x v="9"/>
    <x v="4"/>
    <x v="321"/>
    <s v="CO27603@mi.com"/>
    <x v="0"/>
    <x v="0"/>
    <x v="321"/>
    <x v="3"/>
    <x v="1"/>
    <x v="0"/>
    <s v="No Aplica"/>
    <x v="477"/>
  </r>
  <r>
    <x v="2"/>
    <x v="10"/>
    <x v="10"/>
    <x v="3"/>
    <x v="321"/>
    <s v="CO27603@mi.com"/>
    <x v="1"/>
    <x v="1"/>
    <x v="321"/>
    <x v="3"/>
    <x v="1"/>
    <x v="0"/>
    <s v="No Aplica"/>
    <x v="477"/>
  </r>
  <r>
    <x v="2"/>
    <x v="4"/>
    <x v="4"/>
    <x v="3"/>
    <x v="321"/>
    <s v="CO27603@mi.com"/>
    <x v="1"/>
    <x v="1"/>
    <x v="321"/>
    <x v="3"/>
    <x v="1"/>
    <x v="0"/>
    <s v="No Aplica"/>
    <x v="477"/>
  </r>
  <r>
    <x v="2"/>
    <x v="1"/>
    <x v="1"/>
    <x v="3"/>
    <x v="321"/>
    <s v="CO27603@mi.com"/>
    <x v="1"/>
    <x v="1"/>
    <x v="321"/>
    <x v="3"/>
    <x v="1"/>
    <x v="0"/>
    <s v="No Aplica"/>
    <x v="477"/>
  </r>
  <r>
    <x v="2"/>
    <x v="2"/>
    <x v="2"/>
    <x v="3"/>
    <x v="321"/>
    <s v="CO27603@mi.com"/>
    <x v="1"/>
    <x v="1"/>
    <x v="321"/>
    <x v="3"/>
    <x v="1"/>
    <x v="0"/>
    <s v="No Aplica"/>
    <x v="477"/>
  </r>
  <r>
    <x v="2"/>
    <x v="3"/>
    <x v="3"/>
    <x v="3"/>
    <x v="321"/>
    <s v="CO27603@mi.com"/>
    <x v="1"/>
    <x v="1"/>
    <x v="321"/>
    <x v="3"/>
    <x v="1"/>
    <x v="1"/>
    <n v="45931"/>
    <x v="478"/>
  </r>
  <r>
    <x v="1"/>
    <x v="3"/>
    <x v="3"/>
    <x v="272"/>
    <x v="322"/>
    <s v="CO28858@mi.com"/>
    <x v="0"/>
    <x v="0"/>
    <x v="322"/>
    <x v="35"/>
    <x v="2"/>
    <x v="1"/>
    <n v="45931"/>
    <x v="479"/>
  </r>
  <r>
    <x v="1"/>
    <x v="0"/>
    <x v="0"/>
    <x v="273"/>
    <x v="322"/>
    <s v="CO28858@mi.com"/>
    <x v="0"/>
    <x v="0"/>
    <x v="322"/>
    <x v="35"/>
    <x v="2"/>
    <x v="0"/>
    <s v="No Aplica"/>
    <x v="480"/>
  </r>
  <r>
    <x v="0"/>
    <x v="7"/>
    <x v="7"/>
    <x v="98"/>
    <x v="322"/>
    <s v="CO28858@mi.com"/>
    <x v="0"/>
    <x v="0"/>
    <x v="322"/>
    <x v="35"/>
    <x v="2"/>
    <x v="0"/>
    <s v="No Aplica"/>
    <x v="480"/>
  </r>
  <r>
    <x v="1"/>
    <x v="3"/>
    <x v="3"/>
    <x v="274"/>
    <x v="323"/>
    <s v="CO20719@mi.com"/>
    <x v="7"/>
    <x v="6"/>
    <x v="323"/>
    <x v="21"/>
    <x v="2"/>
    <x v="1"/>
    <n v="45931"/>
    <x v="481"/>
  </r>
  <r>
    <x v="4"/>
    <x v="6"/>
    <x v="6"/>
    <x v="9"/>
    <x v="323"/>
    <s v="CO20719@mi.com"/>
    <x v="0"/>
    <x v="0"/>
    <x v="323"/>
    <x v="21"/>
    <x v="2"/>
    <x v="0"/>
    <s v="No Aplica"/>
    <x v="482"/>
  </r>
  <r>
    <x v="4"/>
    <x v="7"/>
    <x v="7"/>
    <x v="275"/>
    <x v="323"/>
    <s v="CO20719@mi.com"/>
    <x v="0"/>
    <x v="0"/>
    <x v="323"/>
    <x v="21"/>
    <x v="2"/>
    <x v="0"/>
    <s v="No Aplica"/>
    <x v="482"/>
  </r>
  <r>
    <x v="0"/>
    <x v="10"/>
    <x v="10"/>
    <x v="8"/>
    <x v="324"/>
    <s v="CO28420@mi.com"/>
    <x v="2"/>
    <x v="2"/>
    <x v="324"/>
    <x v="18"/>
    <x v="0"/>
    <x v="0"/>
    <s v="No Aplica"/>
    <x v="483"/>
  </r>
  <r>
    <x v="0"/>
    <x v="4"/>
    <x v="4"/>
    <x v="8"/>
    <x v="325"/>
    <s v="CO24645@mi.com"/>
    <x v="4"/>
    <x v="0"/>
    <x v="325"/>
    <x v="0"/>
    <x v="0"/>
    <x v="0"/>
    <s v="No Aplica"/>
    <x v="484"/>
  </r>
  <r>
    <x v="4"/>
    <x v="6"/>
    <x v="6"/>
    <x v="82"/>
    <x v="326"/>
    <s v="CO21393@mi.com"/>
    <x v="0"/>
    <x v="0"/>
    <x v="326"/>
    <x v="28"/>
    <x v="2"/>
    <x v="0"/>
    <s v="No Aplica"/>
    <x v="485"/>
  </r>
  <r>
    <x v="4"/>
    <x v="7"/>
    <x v="7"/>
    <x v="82"/>
    <x v="326"/>
    <s v="CO21393@mi.com"/>
    <x v="0"/>
    <x v="0"/>
    <x v="326"/>
    <x v="28"/>
    <x v="2"/>
    <x v="0"/>
    <s v="No Aplica"/>
    <x v="485"/>
  </r>
  <r>
    <x v="1"/>
    <x v="3"/>
    <x v="3"/>
    <x v="74"/>
    <x v="327"/>
    <s v="CO13485@mi.com"/>
    <x v="7"/>
    <x v="6"/>
    <x v="327"/>
    <x v="53"/>
    <x v="2"/>
    <x v="1"/>
    <n v="45931"/>
    <x v="486"/>
  </r>
  <r>
    <x v="4"/>
    <x v="6"/>
    <x v="6"/>
    <x v="5"/>
    <x v="327"/>
    <s v="CO13485@mi.com"/>
    <x v="0"/>
    <x v="0"/>
    <x v="327"/>
    <x v="53"/>
    <x v="2"/>
    <x v="0"/>
    <s v="No Aplica"/>
    <x v="487"/>
  </r>
  <r>
    <x v="4"/>
    <x v="7"/>
    <x v="7"/>
    <x v="5"/>
    <x v="327"/>
    <s v="CO13485@mi.com"/>
    <x v="0"/>
    <x v="0"/>
    <x v="327"/>
    <x v="53"/>
    <x v="2"/>
    <x v="0"/>
    <s v="No Aplica"/>
    <x v="487"/>
  </r>
  <r>
    <x v="5"/>
    <x v="2"/>
    <x v="2"/>
    <x v="23"/>
    <x v="328"/>
    <s v="CO25593@mi.com"/>
    <x v="1"/>
    <x v="1"/>
    <x v="328"/>
    <x v="26"/>
    <x v="0"/>
    <x v="0"/>
    <s v="No Aplica"/>
    <x v="488"/>
  </r>
  <r>
    <x v="3"/>
    <x v="3"/>
    <x v="3"/>
    <x v="23"/>
    <x v="328"/>
    <s v="CO25593@mi.com"/>
    <x v="1"/>
    <x v="1"/>
    <x v="328"/>
    <x v="26"/>
    <x v="0"/>
    <x v="1"/>
    <n v="45931"/>
    <x v="489"/>
  </r>
  <r>
    <x v="3"/>
    <x v="2"/>
    <x v="2"/>
    <x v="3"/>
    <x v="329"/>
    <s v="CO27211@mi.com"/>
    <x v="2"/>
    <x v="2"/>
    <x v="329"/>
    <x v="25"/>
    <x v="0"/>
    <x v="0"/>
    <s v="No Aplica"/>
    <x v="490"/>
  </r>
  <r>
    <x v="3"/>
    <x v="3"/>
    <x v="3"/>
    <x v="3"/>
    <x v="329"/>
    <s v="CO27211@mi.com"/>
    <x v="2"/>
    <x v="2"/>
    <x v="329"/>
    <x v="25"/>
    <x v="0"/>
    <x v="1"/>
    <n v="45931"/>
    <x v="491"/>
  </r>
  <r>
    <x v="4"/>
    <x v="6"/>
    <x v="6"/>
    <x v="9"/>
    <x v="330"/>
    <s v="CO23172@mi.com"/>
    <x v="0"/>
    <x v="0"/>
    <x v="330"/>
    <x v="4"/>
    <x v="2"/>
    <x v="0"/>
    <s v="No Aplica"/>
    <x v="492"/>
  </r>
  <r>
    <x v="4"/>
    <x v="7"/>
    <x v="7"/>
    <x v="9"/>
    <x v="330"/>
    <s v="CO23172@mi.com"/>
    <x v="0"/>
    <x v="0"/>
    <x v="330"/>
    <x v="4"/>
    <x v="2"/>
    <x v="0"/>
    <s v="No Aplica"/>
    <x v="492"/>
  </r>
  <r>
    <x v="2"/>
    <x v="5"/>
    <x v="5"/>
    <x v="86"/>
    <x v="331"/>
    <s v="CO19771@mi.com"/>
    <x v="6"/>
    <x v="5"/>
    <x v="331"/>
    <x v="7"/>
    <x v="1"/>
    <x v="0"/>
    <s v="No Aplica"/>
    <x v="493"/>
  </r>
  <r>
    <x v="2"/>
    <x v="6"/>
    <x v="6"/>
    <x v="276"/>
    <x v="331"/>
    <s v="CO19771@mi.com"/>
    <x v="0"/>
    <x v="0"/>
    <x v="331"/>
    <x v="7"/>
    <x v="1"/>
    <x v="0"/>
    <s v="No Aplica"/>
    <x v="493"/>
  </r>
  <r>
    <x v="2"/>
    <x v="11"/>
    <x v="11"/>
    <x v="86"/>
    <x v="331"/>
    <s v="CO19771@mi.com"/>
    <x v="6"/>
    <x v="5"/>
    <x v="331"/>
    <x v="7"/>
    <x v="1"/>
    <x v="0"/>
    <s v="No Aplica"/>
    <x v="493"/>
  </r>
  <r>
    <x v="2"/>
    <x v="7"/>
    <x v="7"/>
    <x v="276"/>
    <x v="331"/>
    <s v="CO19771@mi.com"/>
    <x v="0"/>
    <x v="0"/>
    <x v="331"/>
    <x v="7"/>
    <x v="1"/>
    <x v="0"/>
    <s v="No Aplica"/>
    <x v="493"/>
  </r>
  <r>
    <x v="2"/>
    <x v="6"/>
    <x v="6"/>
    <x v="277"/>
    <x v="332"/>
    <s v="CO21413@mi.com"/>
    <x v="0"/>
    <x v="0"/>
    <x v="332"/>
    <x v="17"/>
    <x v="2"/>
    <x v="0"/>
    <s v="No Aplica"/>
    <x v="494"/>
  </r>
  <r>
    <x v="1"/>
    <x v="8"/>
    <x v="8"/>
    <x v="278"/>
    <x v="332"/>
    <s v="CO21413@mi.com"/>
    <x v="8"/>
    <x v="7"/>
    <x v="332"/>
    <x v="17"/>
    <x v="2"/>
    <x v="0"/>
    <s v="No Aplica"/>
    <x v="494"/>
  </r>
  <r>
    <x v="1"/>
    <x v="9"/>
    <x v="9"/>
    <x v="278"/>
    <x v="332"/>
    <s v="CO21413@mi.com"/>
    <x v="8"/>
    <x v="7"/>
    <x v="332"/>
    <x v="17"/>
    <x v="2"/>
    <x v="0"/>
    <s v="No Aplica"/>
    <x v="494"/>
  </r>
  <r>
    <x v="2"/>
    <x v="10"/>
    <x v="10"/>
    <x v="279"/>
    <x v="332"/>
    <s v="CO21413@mi.com"/>
    <x v="0"/>
    <x v="0"/>
    <x v="332"/>
    <x v="17"/>
    <x v="2"/>
    <x v="0"/>
    <s v="No Aplica"/>
    <x v="494"/>
  </r>
  <r>
    <x v="1"/>
    <x v="1"/>
    <x v="1"/>
    <x v="278"/>
    <x v="332"/>
    <s v="CO21413@mi.com"/>
    <x v="8"/>
    <x v="7"/>
    <x v="332"/>
    <x v="17"/>
    <x v="2"/>
    <x v="0"/>
    <s v="No Aplica"/>
    <x v="494"/>
  </r>
  <r>
    <x v="1"/>
    <x v="2"/>
    <x v="2"/>
    <x v="280"/>
    <x v="332"/>
    <s v="CO21413@mi.com"/>
    <x v="8"/>
    <x v="7"/>
    <x v="332"/>
    <x v="17"/>
    <x v="2"/>
    <x v="0"/>
    <s v="No Aplica"/>
    <x v="494"/>
  </r>
  <r>
    <x v="2"/>
    <x v="3"/>
    <x v="3"/>
    <x v="281"/>
    <x v="332"/>
    <s v="CO21413@mi.com"/>
    <x v="0"/>
    <x v="0"/>
    <x v="332"/>
    <x v="17"/>
    <x v="2"/>
    <x v="1"/>
    <n v="45931"/>
    <x v="495"/>
  </r>
  <r>
    <x v="1"/>
    <x v="3"/>
    <x v="3"/>
    <x v="282"/>
    <x v="333"/>
    <s v="CO16933@mi.com"/>
    <x v="19"/>
    <x v="14"/>
    <x v="333"/>
    <x v="49"/>
    <x v="2"/>
    <x v="1"/>
    <n v="45931"/>
    <x v="496"/>
  </r>
  <r>
    <x v="0"/>
    <x v="12"/>
    <x v="12"/>
    <x v="283"/>
    <x v="333"/>
    <s v="CO16933@mi.com"/>
    <x v="0"/>
    <x v="0"/>
    <x v="333"/>
    <x v="49"/>
    <x v="2"/>
    <x v="0"/>
    <s v="No Aplica"/>
    <x v="497"/>
  </r>
  <r>
    <x v="4"/>
    <x v="6"/>
    <x v="6"/>
    <x v="8"/>
    <x v="333"/>
    <s v="CO16933@mi.com"/>
    <x v="0"/>
    <x v="0"/>
    <x v="333"/>
    <x v="49"/>
    <x v="2"/>
    <x v="0"/>
    <s v="No Aplica"/>
    <x v="497"/>
  </r>
  <r>
    <x v="4"/>
    <x v="5"/>
    <x v="5"/>
    <x v="284"/>
    <x v="333"/>
    <s v="CO16933@mi.com"/>
    <x v="6"/>
    <x v="5"/>
    <x v="333"/>
    <x v="49"/>
    <x v="2"/>
    <x v="0"/>
    <s v="No Aplica"/>
    <x v="497"/>
  </r>
  <r>
    <x v="1"/>
    <x v="0"/>
    <x v="0"/>
    <x v="285"/>
    <x v="333"/>
    <s v="CO16933@mi.com"/>
    <x v="0"/>
    <x v="0"/>
    <x v="333"/>
    <x v="49"/>
    <x v="2"/>
    <x v="0"/>
    <s v="No Aplica"/>
    <x v="497"/>
  </r>
  <r>
    <x v="1"/>
    <x v="11"/>
    <x v="11"/>
    <x v="286"/>
    <x v="333"/>
    <s v="CO16933@mi.com"/>
    <x v="6"/>
    <x v="5"/>
    <x v="333"/>
    <x v="49"/>
    <x v="2"/>
    <x v="0"/>
    <s v="No Aplica"/>
    <x v="497"/>
  </r>
  <r>
    <x v="0"/>
    <x v="7"/>
    <x v="7"/>
    <x v="8"/>
    <x v="333"/>
    <s v="CO16933@mi.com"/>
    <x v="0"/>
    <x v="0"/>
    <x v="333"/>
    <x v="49"/>
    <x v="2"/>
    <x v="0"/>
    <s v="No Aplica"/>
    <x v="497"/>
  </r>
  <r>
    <x v="4"/>
    <x v="6"/>
    <x v="6"/>
    <x v="287"/>
    <x v="334"/>
    <s v="CO26907@mi.com"/>
    <x v="0"/>
    <x v="0"/>
    <x v="334"/>
    <x v="20"/>
    <x v="1"/>
    <x v="0"/>
    <s v="No Aplica"/>
    <x v="498"/>
  </r>
  <r>
    <x v="1"/>
    <x v="3"/>
    <x v="3"/>
    <x v="288"/>
    <x v="335"/>
    <s v="CO24246@mi.com"/>
    <x v="0"/>
    <x v="0"/>
    <x v="335"/>
    <x v="58"/>
    <x v="5"/>
    <x v="1"/>
    <n v="45931"/>
    <x v="499"/>
  </r>
  <r>
    <x v="0"/>
    <x v="6"/>
    <x v="6"/>
    <x v="289"/>
    <x v="335"/>
    <s v="CO24246@mi.com"/>
    <x v="0"/>
    <x v="0"/>
    <x v="335"/>
    <x v="58"/>
    <x v="5"/>
    <x v="0"/>
    <s v="No Aplica"/>
    <x v="500"/>
  </r>
  <r>
    <x v="1"/>
    <x v="5"/>
    <x v="5"/>
    <x v="55"/>
    <x v="335"/>
    <s v="CO24246@mi.com"/>
    <x v="0"/>
    <x v="0"/>
    <x v="335"/>
    <x v="58"/>
    <x v="5"/>
    <x v="0"/>
    <s v="No Aplica"/>
    <x v="500"/>
  </r>
  <r>
    <x v="0"/>
    <x v="7"/>
    <x v="7"/>
    <x v="289"/>
    <x v="335"/>
    <s v="CO24246@mi.com"/>
    <x v="0"/>
    <x v="0"/>
    <x v="335"/>
    <x v="58"/>
    <x v="5"/>
    <x v="0"/>
    <s v="No Aplica"/>
    <x v="500"/>
  </r>
  <r>
    <x v="1"/>
    <x v="11"/>
    <x v="11"/>
    <x v="55"/>
    <x v="335"/>
    <s v="CO24246@mi.com"/>
    <x v="0"/>
    <x v="0"/>
    <x v="335"/>
    <x v="58"/>
    <x v="5"/>
    <x v="0"/>
    <s v="No Aplica"/>
    <x v="500"/>
  </r>
  <r>
    <x v="2"/>
    <x v="1"/>
    <x v="1"/>
    <x v="290"/>
    <x v="336"/>
    <s v="CO26962@mi.com"/>
    <x v="1"/>
    <x v="1"/>
    <x v="336"/>
    <x v="42"/>
    <x v="0"/>
    <x v="0"/>
    <s v="No Aplica"/>
    <x v="501"/>
  </r>
  <r>
    <x v="2"/>
    <x v="2"/>
    <x v="2"/>
    <x v="290"/>
    <x v="336"/>
    <s v="CO26962@mi.com"/>
    <x v="1"/>
    <x v="1"/>
    <x v="336"/>
    <x v="42"/>
    <x v="0"/>
    <x v="0"/>
    <s v="No Aplica"/>
    <x v="501"/>
  </r>
  <r>
    <x v="2"/>
    <x v="3"/>
    <x v="3"/>
    <x v="290"/>
    <x v="336"/>
    <s v="CO26962@mi.com"/>
    <x v="1"/>
    <x v="1"/>
    <x v="336"/>
    <x v="42"/>
    <x v="0"/>
    <x v="1"/>
    <n v="45931"/>
    <x v="502"/>
  </r>
  <r>
    <x v="0"/>
    <x v="12"/>
    <x v="12"/>
    <x v="291"/>
    <x v="337"/>
    <s v="CO20563@mi.com"/>
    <x v="0"/>
    <x v="0"/>
    <x v="337"/>
    <x v="43"/>
    <x v="2"/>
    <x v="0"/>
    <s v="No Aplica"/>
    <x v="503"/>
  </r>
  <r>
    <x v="1"/>
    <x v="0"/>
    <x v="0"/>
    <x v="19"/>
    <x v="337"/>
    <s v="CO20563@mi.com"/>
    <x v="1"/>
    <x v="1"/>
    <x v="337"/>
    <x v="43"/>
    <x v="2"/>
    <x v="0"/>
    <s v="No Aplica"/>
    <x v="503"/>
  </r>
  <r>
    <x v="1"/>
    <x v="8"/>
    <x v="8"/>
    <x v="19"/>
    <x v="337"/>
    <s v="CO20563@mi.com"/>
    <x v="1"/>
    <x v="1"/>
    <x v="337"/>
    <x v="43"/>
    <x v="2"/>
    <x v="0"/>
    <s v="No Aplica"/>
    <x v="503"/>
  </r>
  <r>
    <x v="1"/>
    <x v="5"/>
    <x v="5"/>
    <x v="38"/>
    <x v="337"/>
    <s v="CO20563@mi.com"/>
    <x v="8"/>
    <x v="7"/>
    <x v="337"/>
    <x v="43"/>
    <x v="2"/>
    <x v="0"/>
    <s v="No Aplica"/>
    <x v="503"/>
  </r>
  <r>
    <x v="0"/>
    <x v="6"/>
    <x v="6"/>
    <x v="0"/>
    <x v="337"/>
    <s v="CO20563@mi.com"/>
    <x v="0"/>
    <x v="0"/>
    <x v="337"/>
    <x v="43"/>
    <x v="2"/>
    <x v="0"/>
    <s v="No Aplica"/>
    <x v="503"/>
  </r>
  <r>
    <x v="1"/>
    <x v="7"/>
    <x v="7"/>
    <x v="0"/>
    <x v="337"/>
    <s v="CO20563@mi.com"/>
    <x v="0"/>
    <x v="0"/>
    <x v="337"/>
    <x v="43"/>
    <x v="2"/>
    <x v="0"/>
    <s v="No Aplica"/>
    <x v="503"/>
  </r>
  <r>
    <x v="1"/>
    <x v="11"/>
    <x v="11"/>
    <x v="38"/>
    <x v="337"/>
    <s v="CO20563@mi.com"/>
    <x v="8"/>
    <x v="7"/>
    <x v="337"/>
    <x v="43"/>
    <x v="2"/>
    <x v="0"/>
    <s v="No Aplica"/>
    <x v="503"/>
  </r>
  <r>
    <x v="1"/>
    <x v="1"/>
    <x v="1"/>
    <x v="19"/>
    <x v="337"/>
    <s v="CO20563@mi.com"/>
    <x v="1"/>
    <x v="1"/>
    <x v="337"/>
    <x v="43"/>
    <x v="2"/>
    <x v="0"/>
    <s v="No Aplica"/>
    <x v="503"/>
  </r>
  <r>
    <x v="2"/>
    <x v="6"/>
    <x v="6"/>
    <x v="5"/>
    <x v="338"/>
    <s v="CO12319@mi.com"/>
    <x v="0"/>
    <x v="0"/>
    <x v="338"/>
    <x v="55"/>
    <x v="2"/>
    <x v="0"/>
    <s v="No Aplica"/>
    <x v="504"/>
  </r>
  <r>
    <x v="2"/>
    <x v="5"/>
    <x v="5"/>
    <x v="292"/>
    <x v="338"/>
    <s v="CO12319@mi.com"/>
    <x v="1"/>
    <x v="1"/>
    <x v="338"/>
    <x v="55"/>
    <x v="2"/>
    <x v="0"/>
    <s v="No Aplica"/>
    <x v="504"/>
  </r>
  <r>
    <x v="2"/>
    <x v="8"/>
    <x v="8"/>
    <x v="3"/>
    <x v="338"/>
    <s v="CO12319@mi.com"/>
    <x v="1"/>
    <x v="1"/>
    <x v="338"/>
    <x v="55"/>
    <x v="2"/>
    <x v="0"/>
    <s v="No Aplica"/>
    <x v="504"/>
  </r>
  <r>
    <x v="2"/>
    <x v="9"/>
    <x v="9"/>
    <x v="3"/>
    <x v="338"/>
    <s v="CO12319@mi.com"/>
    <x v="1"/>
    <x v="1"/>
    <x v="338"/>
    <x v="55"/>
    <x v="2"/>
    <x v="0"/>
    <s v="No Aplica"/>
    <x v="504"/>
  </r>
  <r>
    <x v="2"/>
    <x v="10"/>
    <x v="10"/>
    <x v="3"/>
    <x v="338"/>
    <s v="CO12319@mi.com"/>
    <x v="18"/>
    <x v="13"/>
    <x v="338"/>
    <x v="55"/>
    <x v="2"/>
    <x v="0"/>
    <s v="No Aplica"/>
    <x v="504"/>
  </r>
  <r>
    <x v="2"/>
    <x v="7"/>
    <x v="7"/>
    <x v="5"/>
    <x v="338"/>
    <s v="CO12319@mi.com"/>
    <x v="0"/>
    <x v="0"/>
    <x v="338"/>
    <x v="55"/>
    <x v="2"/>
    <x v="0"/>
    <s v="No Aplica"/>
    <x v="504"/>
  </r>
  <r>
    <x v="2"/>
    <x v="11"/>
    <x v="11"/>
    <x v="292"/>
    <x v="338"/>
    <s v="CO12319@mi.com"/>
    <x v="1"/>
    <x v="1"/>
    <x v="338"/>
    <x v="55"/>
    <x v="2"/>
    <x v="0"/>
    <s v="No Aplica"/>
    <x v="504"/>
  </r>
  <r>
    <x v="2"/>
    <x v="1"/>
    <x v="1"/>
    <x v="3"/>
    <x v="338"/>
    <s v="CO12319@mi.com"/>
    <x v="1"/>
    <x v="1"/>
    <x v="338"/>
    <x v="55"/>
    <x v="2"/>
    <x v="0"/>
    <s v="No Aplica"/>
    <x v="504"/>
  </r>
  <r>
    <x v="2"/>
    <x v="2"/>
    <x v="2"/>
    <x v="3"/>
    <x v="338"/>
    <s v="CO12319@mi.com"/>
    <x v="1"/>
    <x v="1"/>
    <x v="338"/>
    <x v="55"/>
    <x v="2"/>
    <x v="0"/>
    <s v="No Aplica"/>
    <x v="504"/>
  </r>
  <r>
    <x v="2"/>
    <x v="3"/>
    <x v="3"/>
    <x v="3"/>
    <x v="338"/>
    <s v="CO12319@mi.com"/>
    <x v="18"/>
    <x v="13"/>
    <x v="338"/>
    <x v="55"/>
    <x v="2"/>
    <x v="1"/>
    <n v="45931"/>
    <x v="505"/>
  </r>
  <r>
    <x v="1"/>
    <x v="1"/>
    <x v="1"/>
    <x v="16"/>
    <x v="339"/>
    <s v="CO10120@mi.com"/>
    <x v="1"/>
    <x v="1"/>
    <x v="339"/>
    <x v="1"/>
    <x v="0"/>
    <x v="0"/>
    <s v="No Aplica"/>
    <x v="506"/>
  </r>
  <r>
    <x v="1"/>
    <x v="3"/>
    <x v="3"/>
    <x v="89"/>
    <x v="339"/>
    <s v="CO10120@mi.com"/>
    <x v="1"/>
    <x v="1"/>
    <x v="339"/>
    <x v="1"/>
    <x v="0"/>
    <x v="1"/>
    <n v="45931"/>
    <x v="507"/>
  </r>
  <r>
    <x v="0"/>
    <x v="2"/>
    <x v="2"/>
    <x v="8"/>
    <x v="339"/>
    <s v="CO10120@mi.com"/>
    <x v="4"/>
    <x v="0"/>
    <x v="339"/>
    <x v="1"/>
    <x v="0"/>
    <x v="0"/>
    <s v="No Aplica"/>
    <x v="506"/>
  </r>
  <r>
    <x v="2"/>
    <x v="10"/>
    <x v="10"/>
    <x v="8"/>
    <x v="340"/>
    <s v="CO14512@mi.com"/>
    <x v="10"/>
    <x v="0"/>
    <x v="340"/>
    <x v="14"/>
    <x v="0"/>
    <x v="0"/>
    <s v="No Aplica"/>
    <x v="508"/>
  </r>
  <r>
    <x v="0"/>
    <x v="6"/>
    <x v="6"/>
    <x v="8"/>
    <x v="341"/>
    <s v="CO19661@mi.com"/>
    <x v="26"/>
    <x v="0"/>
    <x v="341"/>
    <x v="34"/>
    <x v="1"/>
    <x v="0"/>
    <s v="No Aplica"/>
    <x v="509"/>
  </r>
  <r>
    <x v="4"/>
    <x v="5"/>
    <x v="5"/>
    <x v="9"/>
    <x v="341"/>
    <s v="CO19661@mi.com"/>
    <x v="3"/>
    <x v="3"/>
    <x v="341"/>
    <x v="34"/>
    <x v="1"/>
    <x v="0"/>
    <s v="No Aplica"/>
    <x v="509"/>
  </r>
  <r>
    <x v="0"/>
    <x v="7"/>
    <x v="7"/>
    <x v="8"/>
    <x v="341"/>
    <s v="CO19661@mi.com"/>
    <x v="26"/>
    <x v="0"/>
    <x v="341"/>
    <x v="34"/>
    <x v="1"/>
    <x v="0"/>
    <s v="No Aplica"/>
    <x v="509"/>
  </r>
  <r>
    <x v="4"/>
    <x v="11"/>
    <x v="11"/>
    <x v="9"/>
    <x v="341"/>
    <s v="CO19661@mi.com"/>
    <x v="3"/>
    <x v="3"/>
    <x v="341"/>
    <x v="34"/>
    <x v="1"/>
    <x v="0"/>
    <s v="No Aplica"/>
    <x v="509"/>
  </r>
  <r>
    <x v="2"/>
    <x v="9"/>
    <x v="9"/>
    <x v="23"/>
    <x v="342"/>
    <s v="CO12177@mi.com"/>
    <x v="1"/>
    <x v="1"/>
    <x v="342"/>
    <x v="42"/>
    <x v="0"/>
    <x v="0"/>
    <s v="No Aplica"/>
    <x v="510"/>
  </r>
  <r>
    <x v="2"/>
    <x v="10"/>
    <x v="10"/>
    <x v="23"/>
    <x v="342"/>
    <s v="CO12177@mi.com"/>
    <x v="1"/>
    <x v="1"/>
    <x v="342"/>
    <x v="42"/>
    <x v="0"/>
    <x v="0"/>
    <s v="No Aplica"/>
    <x v="510"/>
  </r>
  <r>
    <x v="2"/>
    <x v="4"/>
    <x v="4"/>
    <x v="23"/>
    <x v="342"/>
    <s v="CO12177@mi.com"/>
    <x v="1"/>
    <x v="1"/>
    <x v="342"/>
    <x v="42"/>
    <x v="0"/>
    <x v="0"/>
    <s v="No Aplica"/>
    <x v="510"/>
  </r>
  <r>
    <x v="0"/>
    <x v="0"/>
    <x v="0"/>
    <x v="8"/>
    <x v="342"/>
    <s v="CO12177@mi.com"/>
    <x v="4"/>
    <x v="0"/>
    <x v="342"/>
    <x v="42"/>
    <x v="0"/>
    <x v="0"/>
    <s v="No Aplica"/>
    <x v="510"/>
  </r>
  <r>
    <x v="0"/>
    <x v="2"/>
    <x v="2"/>
    <x v="8"/>
    <x v="342"/>
    <s v="CO12177@mi.com"/>
    <x v="19"/>
    <x v="14"/>
    <x v="342"/>
    <x v="42"/>
    <x v="0"/>
    <x v="0"/>
    <s v="No Aplica"/>
    <x v="510"/>
  </r>
  <r>
    <x v="2"/>
    <x v="6"/>
    <x v="6"/>
    <x v="0"/>
    <x v="343"/>
    <s v="CO20250@mi.com"/>
    <x v="11"/>
    <x v="9"/>
    <x v="343"/>
    <x v="7"/>
    <x v="1"/>
    <x v="0"/>
    <s v="No Aplica"/>
    <x v="511"/>
  </r>
  <r>
    <x v="2"/>
    <x v="5"/>
    <x v="5"/>
    <x v="293"/>
    <x v="343"/>
    <s v="CO20250@mi.com"/>
    <x v="6"/>
    <x v="5"/>
    <x v="343"/>
    <x v="7"/>
    <x v="1"/>
    <x v="0"/>
    <s v="No Aplica"/>
    <x v="511"/>
  </r>
  <r>
    <x v="2"/>
    <x v="7"/>
    <x v="7"/>
    <x v="0"/>
    <x v="343"/>
    <s v="CO20250@mi.com"/>
    <x v="11"/>
    <x v="9"/>
    <x v="343"/>
    <x v="7"/>
    <x v="1"/>
    <x v="0"/>
    <s v="No Aplica"/>
    <x v="511"/>
  </r>
  <r>
    <x v="2"/>
    <x v="11"/>
    <x v="11"/>
    <x v="293"/>
    <x v="343"/>
    <s v="CO20250@mi.com"/>
    <x v="6"/>
    <x v="5"/>
    <x v="343"/>
    <x v="7"/>
    <x v="1"/>
    <x v="0"/>
    <s v="No Aplica"/>
    <x v="511"/>
  </r>
  <r>
    <x v="0"/>
    <x v="6"/>
    <x v="6"/>
    <x v="56"/>
    <x v="344"/>
    <s v="CO10475@mi.com"/>
    <x v="4"/>
    <x v="0"/>
    <x v="344"/>
    <x v="2"/>
    <x v="1"/>
    <x v="0"/>
    <s v="No Aplica"/>
    <x v="512"/>
  </r>
  <r>
    <x v="1"/>
    <x v="4"/>
    <x v="4"/>
    <x v="55"/>
    <x v="344"/>
    <s v="CO10475@mi.com"/>
    <x v="27"/>
    <x v="0"/>
    <x v="344"/>
    <x v="2"/>
    <x v="1"/>
    <x v="0"/>
    <s v="No Aplica"/>
    <x v="512"/>
  </r>
  <r>
    <x v="2"/>
    <x v="10"/>
    <x v="10"/>
    <x v="8"/>
    <x v="345"/>
    <s v="CO10097@mi.com"/>
    <x v="17"/>
    <x v="0"/>
    <x v="345"/>
    <x v="48"/>
    <x v="0"/>
    <x v="0"/>
    <s v="No Aplica"/>
    <x v="513"/>
  </r>
  <r>
    <x v="2"/>
    <x v="3"/>
    <x v="3"/>
    <x v="8"/>
    <x v="345"/>
    <s v="CO10097@mi.com"/>
    <x v="0"/>
    <x v="0"/>
    <x v="345"/>
    <x v="48"/>
    <x v="0"/>
    <x v="1"/>
    <n v="45931"/>
    <x v="514"/>
  </r>
  <r>
    <x v="0"/>
    <x v="2"/>
    <x v="2"/>
    <x v="8"/>
    <x v="346"/>
    <s v="CO14844@mi.com"/>
    <x v="0"/>
    <x v="0"/>
    <x v="346"/>
    <x v="26"/>
    <x v="0"/>
    <x v="0"/>
    <s v="No Aplica"/>
    <x v="515"/>
  </r>
  <r>
    <x v="3"/>
    <x v="3"/>
    <x v="3"/>
    <x v="37"/>
    <x v="346"/>
    <s v="CO14844@mi.com"/>
    <x v="1"/>
    <x v="1"/>
    <x v="346"/>
    <x v="26"/>
    <x v="0"/>
    <x v="1"/>
    <n v="45931"/>
    <x v="516"/>
  </r>
  <r>
    <x v="2"/>
    <x v="5"/>
    <x v="5"/>
    <x v="5"/>
    <x v="347"/>
    <s v="CO24156@mi.com"/>
    <x v="0"/>
    <x v="0"/>
    <x v="347"/>
    <x v="41"/>
    <x v="2"/>
    <x v="0"/>
    <s v="No Aplica"/>
    <x v="517"/>
  </r>
  <r>
    <x v="1"/>
    <x v="8"/>
    <x v="8"/>
    <x v="3"/>
    <x v="347"/>
    <s v="CO24156@mi.com"/>
    <x v="1"/>
    <x v="1"/>
    <x v="347"/>
    <x v="41"/>
    <x v="2"/>
    <x v="0"/>
    <s v="No Aplica"/>
    <x v="517"/>
  </r>
  <r>
    <x v="1"/>
    <x v="9"/>
    <x v="9"/>
    <x v="3"/>
    <x v="347"/>
    <s v="CO24156@mi.com"/>
    <x v="1"/>
    <x v="1"/>
    <x v="347"/>
    <x v="41"/>
    <x v="2"/>
    <x v="0"/>
    <s v="No Aplica"/>
    <x v="517"/>
  </r>
  <r>
    <x v="1"/>
    <x v="10"/>
    <x v="10"/>
    <x v="3"/>
    <x v="347"/>
    <s v="CO24156@mi.com"/>
    <x v="1"/>
    <x v="1"/>
    <x v="347"/>
    <x v="41"/>
    <x v="2"/>
    <x v="0"/>
    <s v="No Aplica"/>
    <x v="517"/>
  </r>
  <r>
    <x v="1"/>
    <x v="4"/>
    <x v="4"/>
    <x v="3"/>
    <x v="347"/>
    <s v="CO24156@mi.com"/>
    <x v="1"/>
    <x v="1"/>
    <x v="347"/>
    <x v="41"/>
    <x v="2"/>
    <x v="0"/>
    <s v="No Aplica"/>
    <x v="517"/>
  </r>
  <r>
    <x v="2"/>
    <x v="7"/>
    <x v="7"/>
    <x v="294"/>
    <x v="347"/>
    <s v="CO24156@mi.com"/>
    <x v="0"/>
    <x v="0"/>
    <x v="347"/>
    <x v="41"/>
    <x v="2"/>
    <x v="0"/>
    <s v="No Aplica"/>
    <x v="517"/>
  </r>
  <r>
    <x v="1"/>
    <x v="1"/>
    <x v="1"/>
    <x v="3"/>
    <x v="347"/>
    <s v="CO24156@mi.com"/>
    <x v="1"/>
    <x v="1"/>
    <x v="347"/>
    <x v="41"/>
    <x v="2"/>
    <x v="0"/>
    <s v="No Aplica"/>
    <x v="517"/>
  </r>
  <r>
    <x v="1"/>
    <x v="2"/>
    <x v="2"/>
    <x v="3"/>
    <x v="347"/>
    <s v="CO24156@mi.com"/>
    <x v="1"/>
    <x v="1"/>
    <x v="347"/>
    <x v="41"/>
    <x v="2"/>
    <x v="0"/>
    <s v="No Aplica"/>
    <x v="517"/>
  </r>
  <r>
    <x v="1"/>
    <x v="3"/>
    <x v="3"/>
    <x v="3"/>
    <x v="347"/>
    <s v="CO24156@mi.com"/>
    <x v="1"/>
    <x v="1"/>
    <x v="347"/>
    <x v="41"/>
    <x v="2"/>
    <x v="1"/>
    <n v="45931"/>
    <x v="518"/>
  </r>
  <r>
    <x v="3"/>
    <x v="2"/>
    <x v="2"/>
    <x v="295"/>
    <x v="348"/>
    <s v="CO28116@mi.com"/>
    <x v="1"/>
    <x v="1"/>
    <x v="348"/>
    <x v="25"/>
    <x v="0"/>
    <x v="0"/>
    <s v="No Aplica"/>
    <x v="519"/>
  </r>
  <r>
    <x v="3"/>
    <x v="3"/>
    <x v="3"/>
    <x v="295"/>
    <x v="348"/>
    <s v="CO28116@mi.com"/>
    <x v="1"/>
    <x v="1"/>
    <x v="348"/>
    <x v="25"/>
    <x v="0"/>
    <x v="1"/>
    <n v="45931"/>
    <x v="520"/>
  </r>
  <r>
    <x v="2"/>
    <x v="1"/>
    <x v="1"/>
    <x v="123"/>
    <x v="349"/>
    <s v="CO20588@mi.com"/>
    <x v="1"/>
    <x v="1"/>
    <x v="349"/>
    <x v="11"/>
    <x v="0"/>
    <x v="0"/>
    <s v="No Aplica"/>
    <x v="521"/>
  </r>
  <r>
    <x v="2"/>
    <x v="2"/>
    <x v="2"/>
    <x v="8"/>
    <x v="349"/>
    <s v="CO20588@mi.com"/>
    <x v="0"/>
    <x v="0"/>
    <x v="349"/>
    <x v="11"/>
    <x v="0"/>
    <x v="0"/>
    <s v="No Aplica"/>
    <x v="521"/>
  </r>
  <r>
    <x v="2"/>
    <x v="3"/>
    <x v="3"/>
    <x v="123"/>
    <x v="349"/>
    <s v="CO20588@mi.com"/>
    <x v="1"/>
    <x v="1"/>
    <x v="349"/>
    <x v="11"/>
    <x v="0"/>
    <x v="1"/>
    <n v="45931"/>
    <x v="522"/>
  </r>
  <r>
    <x v="2"/>
    <x v="7"/>
    <x v="7"/>
    <x v="46"/>
    <x v="350"/>
    <s v="CO11524@mi.com"/>
    <x v="0"/>
    <x v="0"/>
    <x v="350"/>
    <x v="55"/>
    <x v="2"/>
    <x v="0"/>
    <s v="No Aplica"/>
    <x v="523"/>
  </r>
  <r>
    <x v="0"/>
    <x v="6"/>
    <x v="6"/>
    <x v="4"/>
    <x v="351"/>
    <s v="CO1316@mi.com"/>
    <x v="4"/>
    <x v="0"/>
    <x v="351"/>
    <x v="24"/>
    <x v="1"/>
    <x v="0"/>
    <s v="No Aplica"/>
    <x v="524"/>
  </r>
  <r>
    <x v="2"/>
    <x v="8"/>
    <x v="8"/>
    <x v="296"/>
    <x v="352"/>
    <s v="CO11708@mi.com"/>
    <x v="1"/>
    <x v="1"/>
    <x v="352"/>
    <x v="45"/>
    <x v="1"/>
    <x v="0"/>
    <s v="No Aplica"/>
    <x v="525"/>
  </r>
  <r>
    <x v="2"/>
    <x v="9"/>
    <x v="9"/>
    <x v="50"/>
    <x v="352"/>
    <s v="CO11708@mi.com"/>
    <x v="1"/>
    <x v="1"/>
    <x v="352"/>
    <x v="45"/>
    <x v="1"/>
    <x v="0"/>
    <s v="No Aplica"/>
    <x v="525"/>
  </r>
  <r>
    <x v="2"/>
    <x v="4"/>
    <x v="4"/>
    <x v="297"/>
    <x v="352"/>
    <s v="CO11708@mi.com"/>
    <x v="1"/>
    <x v="1"/>
    <x v="352"/>
    <x v="45"/>
    <x v="1"/>
    <x v="0"/>
    <s v="No Aplica"/>
    <x v="525"/>
  </r>
  <r>
    <x v="2"/>
    <x v="0"/>
    <x v="0"/>
    <x v="50"/>
    <x v="352"/>
    <s v="CO11708@mi.com"/>
    <x v="1"/>
    <x v="1"/>
    <x v="352"/>
    <x v="45"/>
    <x v="1"/>
    <x v="0"/>
    <s v="No Aplica"/>
    <x v="525"/>
  </r>
  <r>
    <x v="2"/>
    <x v="10"/>
    <x v="10"/>
    <x v="82"/>
    <x v="352"/>
    <s v="CO11708@mi.com"/>
    <x v="25"/>
    <x v="0"/>
    <x v="352"/>
    <x v="45"/>
    <x v="1"/>
    <x v="0"/>
    <s v="No Aplica"/>
    <x v="525"/>
  </r>
  <r>
    <x v="2"/>
    <x v="2"/>
    <x v="2"/>
    <x v="50"/>
    <x v="352"/>
    <s v="CO11708@mi.com"/>
    <x v="1"/>
    <x v="1"/>
    <x v="352"/>
    <x v="45"/>
    <x v="1"/>
    <x v="0"/>
    <s v="No Aplica"/>
    <x v="525"/>
  </r>
  <r>
    <x v="2"/>
    <x v="3"/>
    <x v="3"/>
    <x v="82"/>
    <x v="352"/>
    <s v="CO11708@mi.com"/>
    <x v="25"/>
    <x v="0"/>
    <x v="352"/>
    <x v="45"/>
    <x v="1"/>
    <x v="1"/>
    <n v="45931"/>
    <x v="526"/>
  </r>
  <r>
    <x v="2"/>
    <x v="8"/>
    <x v="8"/>
    <x v="19"/>
    <x v="353"/>
    <s v="CO27417@mi.com"/>
    <x v="1"/>
    <x v="1"/>
    <x v="353"/>
    <x v="24"/>
    <x v="1"/>
    <x v="0"/>
    <s v="No Aplica"/>
    <x v="527"/>
  </r>
  <r>
    <x v="2"/>
    <x v="9"/>
    <x v="9"/>
    <x v="19"/>
    <x v="353"/>
    <s v="CO27417@mi.com"/>
    <x v="1"/>
    <x v="1"/>
    <x v="353"/>
    <x v="24"/>
    <x v="1"/>
    <x v="0"/>
    <s v="No Aplica"/>
    <x v="527"/>
  </r>
  <r>
    <x v="2"/>
    <x v="10"/>
    <x v="10"/>
    <x v="4"/>
    <x v="353"/>
    <s v="CO27417@mi.com"/>
    <x v="0"/>
    <x v="0"/>
    <x v="353"/>
    <x v="24"/>
    <x v="1"/>
    <x v="0"/>
    <s v="No Aplica"/>
    <x v="527"/>
  </r>
  <r>
    <x v="2"/>
    <x v="4"/>
    <x v="4"/>
    <x v="19"/>
    <x v="353"/>
    <s v="CO27417@mi.com"/>
    <x v="1"/>
    <x v="1"/>
    <x v="353"/>
    <x v="24"/>
    <x v="1"/>
    <x v="0"/>
    <s v="No Aplica"/>
    <x v="527"/>
  </r>
  <r>
    <x v="2"/>
    <x v="0"/>
    <x v="0"/>
    <x v="19"/>
    <x v="353"/>
    <s v="CO27417@mi.com"/>
    <x v="1"/>
    <x v="1"/>
    <x v="353"/>
    <x v="24"/>
    <x v="1"/>
    <x v="0"/>
    <s v="No Aplica"/>
    <x v="527"/>
  </r>
  <r>
    <x v="1"/>
    <x v="1"/>
    <x v="1"/>
    <x v="33"/>
    <x v="354"/>
    <s v="CO18240@mi.com"/>
    <x v="1"/>
    <x v="1"/>
    <x v="354"/>
    <x v="1"/>
    <x v="0"/>
    <x v="0"/>
    <s v="No Aplica"/>
    <x v="528"/>
  </r>
  <r>
    <x v="1"/>
    <x v="2"/>
    <x v="2"/>
    <x v="33"/>
    <x v="354"/>
    <s v="CO18240@mi.com"/>
    <x v="1"/>
    <x v="1"/>
    <x v="354"/>
    <x v="1"/>
    <x v="0"/>
    <x v="0"/>
    <s v="No Aplica"/>
    <x v="528"/>
  </r>
  <r>
    <x v="1"/>
    <x v="3"/>
    <x v="3"/>
    <x v="33"/>
    <x v="354"/>
    <s v="CO18240@mi.com"/>
    <x v="1"/>
    <x v="1"/>
    <x v="354"/>
    <x v="1"/>
    <x v="0"/>
    <x v="1"/>
    <n v="45931"/>
    <x v="529"/>
  </r>
  <r>
    <x v="2"/>
    <x v="9"/>
    <x v="9"/>
    <x v="16"/>
    <x v="355"/>
    <s v="CO24031@mi.com"/>
    <x v="7"/>
    <x v="6"/>
    <x v="355"/>
    <x v="9"/>
    <x v="0"/>
    <x v="0"/>
    <s v="No Aplica"/>
    <x v="530"/>
  </r>
  <r>
    <x v="2"/>
    <x v="10"/>
    <x v="10"/>
    <x v="16"/>
    <x v="355"/>
    <s v="CO24031@mi.com"/>
    <x v="7"/>
    <x v="6"/>
    <x v="355"/>
    <x v="9"/>
    <x v="0"/>
    <x v="0"/>
    <s v="No Aplica"/>
    <x v="530"/>
  </r>
  <r>
    <x v="0"/>
    <x v="4"/>
    <x v="4"/>
    <x v="8"/>
    <x v="355"/>
    <s v="CO24031@mi.com"/>
    <x v="0"/>
    <x v="0"/>
    <x v="355"/>
    <x v="9"/>
    <x v="0"/>
    <x v="0"/>
    <s v="No Aplica"/>
    <x v="530"/>
  </r>
  <r>
    <x v="2"/>
    <x v="2"/>
    <x v="2"/>
    <x v="16"/>
    <x v="355"/>
    <s v="CO24031@mi.com"/>
    <x v="8"/>
    <x v="7"/>
    <x v="355"/>
    <x v="9"/>
    <x v="0"/>
    <x v="0"/>
    <s v="No Aplica"/>
    <x v="530"/>
  </r>
  <r>
    <x v="1"/>
    <x v="0"/>
    <x v="0"/>
    <x v="298"/>
    <x v="356"/>
    <s v="CO19797@mi.com"/>
    <x v="0"/>
    <x v="0"/>
    <x v="356"/>
    <x v="35"/>
    <x v="2"/>
    <x v="0"/>
    <s v="No Aplica"/>
    <x v="531"/>
  </r>
  <r>
    <x v="0"/>
    <x v="6"/>
    <x v="6"/>
    <x v="14"/>
    <x v="356"/>
    <s v="CO19797@mi.com"/>
    <x v="0"/>
    <x v="0"/>
    <x v="356"/>
    <x v="35"/>
    <x v="2"/>
    <x v="0"/>
    <s v="No Aplica"/>
    <x v="531"/>
  </r>
  <r>
    <x v="0"/>
    <x v="7"/>
    <x v="7"/>
    <x v="299"/>
    <x v="356"/>
    <s v="CO19797@mi.com"/>
    <x v="0"/>
    <x v="0"/>
    <x v="356"/>
    <x v="35"/>
    <x v="2"/>
    <x v="0"/>
    <s v="No Aplica"/>
    <x v="531"/>
  </r>
  <r>
    <x v="1"/>
    <x v="1"/>
    <x v="1"/>
    <x v="300"/>
    <x v="357"/>
    <s v="CO26888@mi.com"/>
    <x v="2"/>
    <x v="2"/>
    <x v="357"/>
    <x v="50"/>
    <x v="2"/>
    <x v="0"/>
    <s v="No Aplica"/>
    <x v="532"/>
  </r>
  <r>
    <x v="2"/>
    <x v="3"/>
    <x v="3"/>
    <x v="301"/>
    <x v="357"/>
    <s v="CO26888@mi.com"/>
    <x v="2"/>
    <x v="2"/>
    <x v="357"/>
    <x v="50"/>
    <x v="2"/>
    <x v="1"/>
    <n v="45931"/>
    <x v="533"/>
  </r>
  <r>
    <x v="1"/>
    <x v="2"/>
    <x v="2"/>
    <x v="297"/>
    <x v="357"/>
    <s v="CO26888@mi.com"/>
    <x v="2"/>
    <x v="2"/>
    <x v="357"/>
    <x v="50"/>
    <x v="2"/>
    <x v="0"/>
    <s v="No Aplica"/>
    <x v="532"/>
  </r>
  <r>
    <x v="6"/>
    <x v="3"/>
    <x v="3"/>
    <x v="89"/>
    <x v="358"/>
    <s v="CO20614@mi.com"/>
    <x v="1"/>
    <x v="1"/>
    <x v="358"/>
    <x v="29"/>
    <x v="2"/>
    <x v="1"/>
    <n v="45931"/>
    <x v="534"/>
  </r>
  <r>
    <x v="0"/>
    <x v="6"/>
    <x v="6"/>
    <x v="41"/>
    <x v="359"/>
    <s v="CO12778@mi.com"/>
    <x v="12"/>
    <x v="0"/>
    <x v="359"/>
    <x v="33"/>
    <x v="1"/>
    <x v="0"/>
    <s v="No Aplica"/>
    <x v="535"/>
  </r>
  <r>
    <x v="0"/>
    <x v="7"/>
    <x v="7"/>
    <x v="41"/>
    <x v="359"/>
    <s v="CO12778@mi.com"/>
    <x v="0"/>
    <x v="0"/>
    <x v="359"/>
    <x v="33"/>
    <x v="1"/>
    <x v="0"/>
    <s v="No Aplica"/>
    <x v="535"/>
  </r>
  <r>
    <x v="2"/>
    <x v="6"/>
    <x v="6"/>
    <x v="4"/>
    <x v="360"/>
    <s v="CO21600@mi.com"/>
    <x v="0"/>
    <x v="0"/>
    <x v="360"/>
    <x v="3"/>
    <x v="1"/>
    <x v="0"/>
    <s v="No Aplica"/>
    <x v="536"/>
  </r>
  <r>
    <x v="2"/>
    <x v="5"/>
    <x v="5"/>
    <x v="3"/>
    <x v="360"/>
    <s v="CO21600@mi.com"/>
    <x v="1"/>
    <x v="1"/>
    <x v="360"/>
    <x v="3"/>
    <x v="1"/>
    <x v="0"/>
    <s v="No Aplica"/>
    <x v="536"/>
  </r>
  <r>
    <x v="2"/>
    <x v="8"/>
    <x v="8"/>
    <x v="37"/>
    <x v="360"/>
    <s v="CO21600@mi.com"/>
    <x v="1"/>
    <x v="1"/>
    <x v="360"/>
    <x v="3"/>
    <x v="1"/>
    <x v="0"/>
    <s v="No Aplica"/>
    <x v="536"/>
  </r>
  <r>
    <x v="2"/>
    <x v="9"/>
    <x v="9"/>
    <x v="3"/>
    <x v="360"/>
    <s v="CO21600@mi.com"/>
    <x v="1"/>
    <x v="1"/>
    <x v="360"/>
    <x v="3"/>
    <x v="1"/>
    <x v="0"/>
    <s v="No Aplica"/>
    <x v="536"/>
  </r>
  <r>
    <x v="2"/>
    <x v="10"/>
    <x v="10"/>
    <x v="4"/>
    <x v="360"/>
    <s v="CO21600@mi.com"/>
    <x v="0"/>
    <x v="0"/>
    <x v="360"/>
    <x v="3"/>
    <x v="1"/>
    <x v="0"/>
    <s v="No Aplica"/>
    <x v="536"/>
  </r>
  <r>
    <x v="2"/>
    <x v="4"/>
    <x v="4"/>
    <x v="3"/>
    <x v="360"/>
    <s v="CO21600@mi.com"/>
    <x v="1"/>
    <x v="1"/>
    <x v="360"/>
    <x v="3"/>
    <x v="1"/>
    <x v="0"/>
    <s v="No Aplica"/>
    <x v="536"/>
  </r>
  <r>
    <x v="2"/>
    <x v="1"/>
    <x v="1"/>
    <x v="3"/>
    <x v="360"/>
    <s v="CO21600@mi.com"/>
    <x v="1"/>
    <x v="1"/>
    <x v="360"/>
    <x v="3"/>
    <x v="1"/>
    <x v="0"/>
    <s v="No Aplica"/>
    <x v="536"/>
  </r>
  <r>
    <x v="2"/>
    <x v="2"/>
    <x v="2"/>
    <x v="3"/>
    <x v="360"/>
    <s v="CO21600@mi.com"/>
    <x v="1"/>
    <x v="1"/>
    <x v="360"/>
    <x v="3"/>
    <x v="1"/>
    <x v="0"/>
    <s v="No Aplica"/>
    <x v="536"/>
  </r>
  <r>
    <x v="2"/>
    <x v="3"/>
    <x v="3"/>
    <x v="3"/>
    <x v="360"/>
    <s v="CO21600@mi.com"/>
    <x v="1"/>
    <x v="1"/>
    <x v="360"/>
    <x v="3"/>
    <x v="1"/>
    <x v="1"/>
    <n v="45931"/>
    <x v="537"/>
  </r>
  <r>
    <x v="2"/>
    <x v="2"/>
    <x v="2"/>
    <x v="99"/>
    <x v="361"/>
    <s v="CO27818@mi.com"/>
    <x v="10"/>
    <x v="0"/>
    <x v="361"/>
    <x v="5"/>
    <x v="1"/>
    <x v="0"/>
    <s v="No Aplica"/>
    <x v="538"/>
  </r>
  <r>
    <x v="2"/>
    <x v="6"/>
    <x v="6"/>
    <x v="302"/>
    <x v="362"/>
    <s v="CO28995@mi.com"/>
    <x v="0"/>
    <x v="0"/>
    <x v="362"/>
    <x v="31"/>
    <x v="2"/>
    <x v="0"/>
    <s v="No Aplica"/>
    <x v="539"/>
  </r>
  <r>
    <x v="2"/>
    <x v="8"/>
    <x v="8"/>
    <x v="3"/>
    <x v="362"/>
    <s v="CO28995@mi.com"/>
    <x v="1"/>
    <x v="1"/>
    <x v="362"/>
    <x v="31"/>
    <x v="2"/>
    <x v="0"/>
    <s v="No Aplica"/>
    <x v="539"/>
  </r>
  <r>
    <x v="2"/>
    <x v="9"/>
    <x v="9"/>
    <x v="3"/>
    <x v="362"/>
    <s v="CO28995@mi.com"/>
    <x v="1"/>
    <x v="1"/>
    <x v="362"/>
    <x v="31"/>
    <x v="2"/>
    <x v="0"/>
    <s v="No Aplica"/>
    <x v="539"/>
  </r>
  <r>
    <x v="2"/>
    <x v="10"/>
    <x v="10"/>
    <x v="3"/>
    <x v="362"/>
    <s v="CO28995@mi.com"/>
    <x v="1"/>
    <x v="1"/>
    <x v="362"/>
    <x v="31"/>
    <x v="2"/>
    <x v="0"/>
    <s v="No Aplica"/>
    <x v="539"/>
  </r>
  <r>
    <x v="1"/>
    <x v="0"/>
    <x v="0"/>
    <x v="97"/>
    <x v="362"/>
    <s v="CO28995@mi.com"/>
    <x v="11"/>
    <x v="9"/>
    <x v="362"/>
    <x v="31"/>
    <x v="2"/>
    <x v="0"/>
    <s v="No Aplica"/>
    <x v="539"/>
  </r>
  <r>
    <x v="2"/>
    <x v="7"/>
    <x v="7"/>
    <x v="4"/>
    <x v="362"/>
    <s v="CO28995@mi.com"/>
    <x v="0"/>
    <x v="0"/>
    <x v="362"/>
    <x v="31"/>
    <x v="2"/>
    <x v="0"/>
    <s v="No Aplica"/>
    <x v="539"/>
  </r>
  <r>
    <x v="1"/>
    <x v="11"/>
    <x v="11"/>
    <x v="3"/>
    <x v="362"/>
    <s v="CO28995@mi.com"/>
    <x v="1"/>
    <x v="1"/>
    <x v="362"/>
    <x v="31"/>
    <x v="2"/>
    <x v="0"/>
    <s v="No Aplica"/>
    <x v="539"/>
  </r>
  <r>
    <x v="1"/>
    <x v="1"/>
    <x v="1"/>
    <x v="3"/>
    <x v="362"/>
    <s v="CO28995@mi.com"/>
    <x v="1"/>
    <x v="1"/>
    <x v="362"/>
    <x v="31"/>
    <x v="2"/>
    <x v="0"/>
    <s v="No Aplica"/>
    <x v="539"/>
  </r>
  <r>
    <x v="1"/>
    <x v="2"/>
    <x v="2"/>
    <x v="3"/>
    <x v="362"/>
    <s v="CO28995@mi.com"/>
    <x v="1"/>
    <x v="1"/>
    <x v="362"/>
    <x v="31"/>
    <x v="2"/>
    <x v="0"/>
    <s v="No Aplica"/>
    <x v="539"/>
  </r>
  <r>
    <x v="1"/>
    <x v="3"/>
    <x v="3"/>
    <x v="3"/>
    <x v="362"/>
    <s v="CO28995@mi.com"/>
    <x v="1"/>
    <x v="1"/>
    <x v="362"/>
    <x v="31"/>
    <x v="2"/>
    <x v="1"/>
    <n v="45931"/>
    <x v="540"/>
  </r>
  <r>
    <x v="2"/>
    <x v="1"/>
    <x v="1"/>
    <x v="162"/>
    <x v="363"/>
    <s v="CO28340@mi.com"/>
    <x v="1"/>
    <x v="1"/>
    <x v="363"/>
    <x v="23"/>
    <x v="2"/>
    <x v="0"/>
    <s v="No Aplica"/>
    <x v="541"/>
  </r>
  <r>
    <x v="2"/>
    <x v="2"/>
    <x v="2"/>
    <x v="162"/>
    <x v="363"/>
    <s v="CO28340@mi.com"/>
    <x v="1"/>
    <x v="1"/>
    <x v="363"/>
    <x v="23"/>
    <x v="2"/>
    <x v="0"/>
    <s v="No Aplica"/>
    <x v="541"/>
  </r>
  <r>
    <x v="2"/>
    <x v="3"/>
    <x v="3"/>
    <x v="162"/>
    <x v="363"/>
    <s v="CO28340@mi.com"/>
    <x v="1"/>
    <x v="1"/>
    <x v="363"/>
    <x v="23"/>
    <x v="2"/>
    <x v="1"/>
    <n v="45931"/>
    <x v="542"/>
  </r>
  <r>
    <x v="1"/>
    <x v="11"/>
    <x v="11"/>
    <x v="303"/>
    <x v="364"/>
    <s v="CO14865@mi.com"/>
    <x v="15"/>
    <x v="12"/>
    <x v="364"/>
    <x v="59"/>
    <x v="1"/>
    <x v="0"/>
    <s v="No Aplica"/>
    <x v="543"/>
  </r>
  <r>
    <x v="1"/>
    <x v="1"/>
    <x v="1"/>
    <x v="304"/>
    <x v="364"/>
    <s v="CO14865@mi.com"/>
    <x v="5"/>
    <x v="4"/>
    <x v="364"/>
    <x v="59"/>
    <x v="1"/>
    <x v="0"/>
    <s v="No Aplica"/>
    <x v="543"/>
  </r>
  <r>
    <x v="1"/>
    <x v="2"/>
    <x v="2"/>
    <x v="304"/>
    <x v="364"/>
    <s v="CO14865@mi.com"/>
    <x v="5"/>
    <x v="4"/>
    <x v="364"/>
    <x v="59"/>
    <x v="1"/>
    <x v="0"/>
    <s v="No Aplica"/>
    <x v="543"/>
  </r>
  <r>
    <x v="1"/>
    <x v="3"/>
    <x v="3"/>
    <x v="304"/>
    <x v="364"/>
    <s v="CO14865@mi.com"/>
    <x v="5"/>
    <x v="4"/>
    <x v="364"/>
    <x v="59"/>
    <x v="1"/>
    <x v="1"/>
    <n v="45931"/>
    <x v="544"/>
  </r>
  <r>
    <x v="2"/>
    <x v="6"/>
    <x v="6"/>
    <x v="305"/>
    <x v="364"/>
    <s v="CO14865@mi.com"/>
    <x v="0"/>
    <x v="0"/>
    <x v="364"/>
    <x v="59"/>
    <x v="1"/>
    <x v="0"/>
    <s v="No Aplica"/>
    <x v="543"/>
  </r>
  <r>
    <x v="1"/>
    <x v="4"/>
    <x v="4"/>
    <x v="97"/>
    <x v="364"/>
    <s v="CO14865@mi.com"/>
    <x v="0"/>
    <x v="0"/>
    <x v="364"/>
    <x v="59"/>
    <x v="1"/>
    <x v="0"/>
    <s v="No Aplica"/>
    <x v="543"/>
  </r>
  <r>
    <x v="2"/>
    <x v="7"/>
    <x v="7"/>
    <x v="4"/>
    <x v="364"/>
    <s v="CO14865@mi.com"/>
    <x v="0"/>
    <x v="0"/>
    <x v="364"/>
    <x v="59"/>
    <x v="1"/>
    <x v="0"/>
    <s v="No Aplica"/>
    <x v="543"/>
  </r>
  <r>
    <x v="4"/>
    <x v="11"/>
    <x v="11"/>
    <x v="41"/>
    <x v="365"/>
    <s v="CO12676@mi.com"/>
    <x v="7"/>
    <x v="6"/>
    <x v="365"/>
    <x v="19"/>
    <x v="3"/>
    <x v="0"/>
    <s v="No Aplica"/>
    <x v="545"/>
  </r>
  <r>
    <x v="2"/>
    <x v="7"/>
    <x v="7"/>
    <x v="5"/>
    <x v="365"/>
    <s v="CO12676@mi.com"/>
    <x v="0"/>
    <x v="0"/>
    <x v="365"/>
    <x v="19"/>
    <x v="3"/>
    <x v="0"/>
    <s v="No Aplica"/>
    <x v="545"/>
  </r>
  <r>
    <x v="2"/>
    <x v="7"/>
    <x v="7"/>
    <x v="306"/>
    <x v="366"/>
    <s v="CO27772@mi.com"/>
    <x v="1"/>
    <x v="1"/>
    <x v="366"/>
    <x v="14"/>
    <x v="0"/>
    <x v="0"/>
    <s v="No Aplica"/>
    <x v="546"/>
  </r>
  <r>
    <x v="2"/>
    <x v="11"/>
    <x v="11"/>
    <x v="306"/>
    <x v="366"/>
    <s v="CO27772@mi.com"/>
    <x v="1"/>
    <x v="1"/>
    <x v="366"/>
    <x v="14"/>
    <x v="0"/>
    <x v="0"/>
    <s v="No Aplica"/>
    <x v="546"/>
  </r>
  <r>
    <x v="2"/>
    <x v="1"/>
    <x v="1"/>
    <x v="167"/>
    <x v="366"/>
    <s v="CO27772@mi.com"/>
    <x v="1"/>
    <x v="1"/>
    <x v="366"/>
    <x v="14"/>
    <x v="0"/>
    <x v="0"/>
    <s v="No Aplica"/>
    <x v="546"/>
  </r>
  <r>
    <x v="2"/>
    <x v="2"/>
    <x v="2"/>
    <x v="306"/>
    <x v="366"/>
    <s v="CO27772@mi.com"/>
    <x v="1"/>
    <x v="1"/>
    <x v="366"/>
    <x v="14"/>
    <x v="0"/>
    <x v="0"/>
    <s v="No Aplica"/>
    <x v="546"/>
  </r>
  <r>
    <x v="2"/>
    <x v="3"/>
    <x v="3"/>
    <x v="167"/>
    <x v="366"/>
    <s v="CO27772@mi.com"/>
    <x v="1"/>
    <x v="1"/>
    <x v="366"/>
    <x v="14"/>
    <x v="0"/>
    <x v="1"/>
    <n v="45931"/>
    <x v="547"/>
  </r>
  <r>
    <x v="1"/>
    <x v="8"/>
    <x v="8"/>
    <x v="19"/>
    <x v="367"/>
    <s v="CO12844@mi.com"/>
    <x v="1"/>
    <x v="1"/>
    <x v="367"/>
    <x v="0"/>
    <x v="0"/>
    <x v="0"/>
    <s v="No Aplica"/>
    <x v="548"/>
  </r>
  <r>
    <x v="1"/>
    <x v="9"/>
    <x v="9"/>
    <x v="19"/>
    <x v="367"/>
    <s v="CO12844@mi.com"/>
    <x v="1"/>
    <x v="1"/>
    <x v="367"/>
    <x v="0"/>
    <x v="0"/>
    <x v="0"/>
    <s v="No Aplica"/>
    <x v="548"/>
  </r>
  <r>
    <x v="1"/>
    <x v="10"/>
    <x v="10"/>
    <x v="19"/>
    <x v="367"/>
    <s v="CO12844@mi.com"/>
    <x v="1"/>
    <x v="1"/>
    <x v="367"/>
    <x v="0"/>
    <x v="0"/>
    <x v="0"/>
    <s v="No Aplica"/>
    <x v="548"/>
  </r>
  <r>
    <x v="0"/>
    <x v="4"/>
    <x v="4"/>
    <x v="0"/>
    <x v="367"/>
    <s v="CO12844@mi.com"/>
    <x v="4"/>
    <x v="0"/>
    <x v="367"/>
    <x v="0"/>
    <x v="0"/>
    <x v="0"/>
    <s v="No Aplica"/>
    <x v="548"/>
  </r>
  <r>
    <x v="1"/>
    <x v="0"/>
    <x v="0"/>
    <x v="19"/>
    <x v="367"/>
    <s v="CO12844@mi.com"/>
    <x v="1"/>
    <x v="1"/>
    <x v="367"/>
    <x v="0"/>
    <x v="0"/>
    <x v="0"/>
    <s v="No Aplica"/>
    <x v="548"/>
  </r>
  <r>
    <x v="1"/>
    <x v="1"/>
    <x v="1"/>
    <x v="19"/>
    <x v="367"/>
    <s v="CO12844@mi.com"/>
    <x v="1"/>
    <x v="1"/>
    <x v="367"/>
    <x v="0"/>
    <x v="0"/>
    <x v="0"/>
    <s v="No Aplica"/>
    <x v="548"/>
  </r>
  <r>
    <x v="1"/>
    <x v="2"/>
    <x v="2"/>
    <x v="19"/>
    <x v="367"/>
    <s v="CO12844@mi.com"/>
    <x v="1"/>
    <x v="1"/>
    <x v="367"/>
    <x v="0"/>
    <x v="0"/>
    <x v="0"/>
    <s v="No Aplica"/>
    <x v="548"/>
  </r>
  <r>
    <x v="1"/>
    <x v="3"/>
    <x v="3"/>
    <x v="19"/>
    <x v="367"/>
    <s v="CO12844@mi.com"/>
    <x v="1"/>
    <x v="1"/>
    <x v="367"/>
    <x v="0"/>
    <x v="0"/>
    <x v="1"/>
    <n v="45931"/>
    <x v="549"/>
  </r>
  <r>
    <x v="1"/>
    <x v="11"/>
    <x v="11"/>
    <x v="37"/>
    <x v="368"/>
    <s v="CO24113@mi.com"/>
    <x v="24"/>
    <x v="16"/>
    <x v="368"/>
    <x v="35"/>
    <x v="2"/>
    <x v="0"/>
    <s v="No Aplica"/>
    <x v="550"/>
  </r>
  <r>
    <x v="1"/>
    <x v="3"/>
    <x v="3"/>
    <x v="307"/>
    <x v="368"/>
    <s v="CO24113@mi.com"/>
    <x v="7"/>
    <x v="6"/>
    <x v="368"/>
    <x v="35"/>
    <x v="2"/>
    <x v="1"/>
    <n v="45931"/>
    <x v="551"/>
  </r>
  <r>
    <x v="0"/>
    <x v="12"/>
    <x v="12"/>
    <x v="7"/>
    <x v="368"/>
    <s v="CO24113@mi.com"/>
    <x v="4"/>
    <x v="0"/>
    <x v="368"/>
    <x v="35"/>
    <x v="2"/>
    <x v="0"/>
    <s v="No Aplica"/>
    <x v="550"/>
  </r>
  <r>
    <x v="4"/>
    <x v="6"/>
    <x v="6"/>
    <x v="9"/>
    <x v="368"/>
    <s v="CO24113@mi.com"/>
    <x v="4"/>
    <x v="0"/>
    <x v="368"/>
    <x v="35"/>
    <x v="2"/>
    <x v="0"/>
    <s v="No Aplica"/>
    <x v="550"/>
  </r>
  <r>
    <x v="4"/>
    <x v="7"/>
    <x v="7"/>
    <x v="7"/>
    <x v="368"/>
    <s v="CO24113@mi.com"/>
    <x v="4"/>
    <x v="0"/>
    <x v="368"/>
    <x v="35"/>
    <x v="2"/>
    <x v="0"/>
    <s v="No Aplica"/>
    <x v="550"/>
  </r>
  <r>
    <x v="2"/>
    <x v="7"/>
    <x v="7"/>
    <x v="8"/>
    <x v="369"/>
    <s v="CO26676@mi.com"/>
    <x v="17"/>
    <x v="0"/>
    <x v="369"/>
    <x v="8"/>
    <x v="2"/>
    <x v="0"/>
    <s v="No Aplica"/>
    <x v="552"/>
  </r>
  <r>
    <x v="0"/>
    <x v="10"/>
    <x v="10"/>
    <x v="8"/>
    <x v="370"/>
    <s v="CO26004@mi.com"/>
    <x v="4"/>
    <x v="0"/>
    <x v="370"/>
    <x v="0"/>
    <x v="0"/>
    <x v="0"/>
    <s v="No Aplica"/>
    <x v="553"/>
  </r>
  <r>
    <x v="1"/>
    <x v="8"/>
    <x v="8"/>
    <x v="19"/>
    <x v="370"/>
    <s v="CO26004@mi.com"/>
    <x v="1"/>
    <x v="1"/>
    <x v="370"/>
    <x v="0"/>
    <x v="0"/>
    <x v="0"/>
    <s v="No Aplica"/>
    <x v="553"/>
  </r>
  <r>
    <x v="1"/>
    <x v="9"/>
    <x v="9"/>
    <x v="34"/>
    <x v="370"/>
    <s v="CO26004@mi.com"/>
    <x v="1"/>
    <x v="1"/>
    <x v="370"/>
    <x v="0"/>
    <x v="0"/>
    <x v="0"/>
    <s v="No Aplica"/>
    <x v="553"/>
  </r>
  <r>
    <x v="1"/>
    <x v="4"/>
    <x v="4"/>
    <x v="34"/>
    <x v="370"/>
    <s v="CO26004@mi.com"/>
    <x v="1"/>
    <x v="1"/>
    <x v="370"/>
    <x v="0"/>
    <x v="0"/>
    <x v="0"/>
    <s v="No Aplica"/>
    <x v="553"/>
  </r>
  <r>
    <x v="1"/>
    <x v="0"/>
    <x v="0"/>
    <x v="34"/>
    <x v="370"/>
    <s v="CO26004@mi.com"/>
    <x v="1"/>
    <x v="1"/>
    <x v="370"/>
    <x v="0"/>
    <x v="0"/>
    <x v="0"/>
    <s v="No Aplica"/>
    <x v="553"/>
  </r>
  <r>
    <x v="0"/>
    <x v="3"/>
    <x v="3"/>
    <x v="8"/>
    <x v="370"/>
    <s v="CO26004@mi.com"/>
    <x v="4"/>
    <x v="0"/>
    <x v="370"/>
    <x v="0"/>
    <x v="0"/>
    <x v="1"/>
    <n v="45931"/>
    <x v="554"/>
  </r>
  <r>
    <x v="1"/>
    <x v="1"/>
    <x v="1"/>
    <x v="58"/>
    <x v="370"/>
    <s v="CO26004@mi.com"/>
    <x v="1"/>
    <x v="1"/>
    <x v="370"/>
    <x v="0"/>
    <x v="0"/>
    <x v="0"/>
    <s v="No Aplica"/>
    <x v="553"/>
  </r>
  <r>
    <x v="1"/>
    <x v="2"/>
    <x v="2"/>
    <x v="58"/>
    <x v="370"/>
    <s v="CO26004@mi.com"/>
    <x v="1"/>
    <x v="1"/>
    <x v="370"/>
    <x v="0"/>
    <x v="0"/>
    <x v="0"/>
    <s v="No Aplica"/>
    <x v="553"/>
  </r>
  <r>
    <x v="4"/>
    <x v="11"/>
    <x v="11"/>
    <x v="9"/>
    <x v="371"/>
    <s v="CO13727@mi.com"/>
    <x v="7"/>
    <x v="6"/>
    <x v="371"/>
    <x v="19"/>
    <x v="3"/>
    <x v="0"/>
    <s v="No Aplica"/>
    <x v="555"/>
  </r>
  <r>
    <x v="2"/>
    <x v="7"/>
    <x v="7"/>
    <x v="91"/>
    <x v="371"/>
    <s v="CO13727@mi.com"/>
    <x v="0"/>
    <x v="0"/>
    <x v="371"/>
    <x v="19"/>
    <x v="3"/>
    <x v="0"/>
    <s v="No Aplica"/>
    <x v="555"/>
  </r>
  <r>
    <x v="0"/>
    <x v="10"/>
    <x v="10"/>
    <x v="308"/>
    <x v="372"/>
    <s v="CO27042@mi.com"/>
    <x v="2"/>
    <x v="2"/>
    <x v="372"/>
    <x v="0"/>
    <x v="0"/>
    <x v="0"/>
    <s v="No Aplica"/>
    <x v="556"/>
  </r>
  <r>
    <x v="0"/>
    <x v="3"/>
    <x v="3"/>
    <x v="8"/>
    <x v="372"/>
    <s v="CO27042@mi.com"/>
    <x v="2"/>
    <x v="2"/>
    <x v="372"/>
    <x v="0"/>
    <x v="0"/>
    <x v="1"/>
    <n v="45931"/>
    <x v="557"/>
  </r>
  <r>
    <x v="5"/>
    <x v="3"/>
    <x v="3"/>
    <x v="309"/>
    <x v="373"/>
    <s v="CO16991@mi.com"/>
    <x v="0"/>
    <x v="0"/>
    <x v="373"/>
    <x v="27"/>
    <x v="4"/>
    <x v="1"/>
    <n v="45931"/>
    <x v="558"/>
  </r>
  <r>
    <x v="0"/>
    <x v="12"/>
    <x v="12"/>
    <x v="122"/>
    <x v="373"/>
    <s v="CO16991@mi.com"/>
    <x v="0"/>
    <x v="0"/>
    <x v="373"/>
    <x v="27"/>
    <x v="4"/>
    <x v="0"/>
    <s v="No Aplica"/>
    <x v="559"/>
  </r>
  <r>
    <x v="0"/>
    <x v="6"/>
    <x v="6"/>
    <x v="8"/>
    <x v="373"/>
    <s v="CO16991@mi.com"/>
    <x v="0"/>
    <x v="0"/>
    <x v="373"/>
    <x v="27"/>
    <x v="4"/>
    <x v="0"/>
    <s v="No Aplica"/>
    <x v="559"/>
  </r>
  <r>
    <x v="2"/>
    <x v="5"/>
    <x v="5"/>
    <x v="310"/>
    <x v="373"/>
    <s v="CO16991@mi.com"/>
    <x v="0"/>
    <x v="0"/>
    <x v="373"/>
    <x v="27"/>
    <x v="4"/>
    <x v="0"/>
    <s v="No Aplica"/>
    <x v="559"/>
  </r>
  <r>
    <x v="1"/>
    <x v="0"/>
    <x v="0"/>
    <x v="55"/>
    <x v="373"/>
    <s v="CO16991@mi.com"/>
    <x v="0"/>
    <x v="0"/>
    <x v="373"/>
    <x v="27"/>
    <x v="4"/>
    <x v="0"/>
    <s v="No Aplica"/>
    <x v="559"/>
  </r>
  <r>
    <x v="0"/>
    <x v="7"/>
    <x v="7"/>
    <x v="8"/>
    <x v="373"/>
    <s v="CO16991@mi.com"/>
    <x v="0"/>
    <x v="0"/>
    <x v="373"/>
    <x v="27"/>
    <x v="4"/>
    <x v="0"/>
    <s v="No Aplica"/>
    <x v="559"/>
  </r>
  <r>
    <x v="2"/>
    <x v="11"/>
    <x v="11"/>
    <x v="311"/>
    <x v="373"/>
    <s v="CO16991@mi.com"/>
    <x v="0"/>
    <x v="0"/>
    <x v="373"/>
    <x v="27"/>
    <x v="4"/>
    <x v="0"/>
    <s v="No Aplica"/>
    <x v="559"/>
  </r>
  <r>
    <x v="4"/>
    <x v="1"/>
    <x v="1"/>
    <x v="50"/>
    <x v="374"/>
    <s v="CO23838@mi.com"/>
    <x v="1"/>
    <x v="1"/>
    <x v="374"/>
    <x v="42"/>
    <x v="0"/>
    <x v="0"/>
    <s v="No Aplica"/>
    <x v="560"/>
  </r>
  <r>
    <x v="4"/>
    <x v="2"/>
    <x v="2"/>
    <x v="50"/>
    <x v="374"/>
    <s v="CO23838@mi.com"/>
    <x v="1"/>
    <x v="1"/>
    <x v="374"/>
    <x v="42"/>
    <x v="0"/>
    <x v="0"/>
    <s v="No Aplica"/>
    <x v="560"/>
  </r>
  <r>
    <x v="4"/>
    <x v="3"/>
    <x v="3"/>
    <x v="50"/>
    <x v="374"/>
    <s v="CO23838@mi.com"/>
    <x v="1"/>
    <x v="1"/>
    <x v="374"/>
    <x v="42"/>
    <x v="0"/>
    <x v="1"/>
    <n v="45931"/>
    <x v="561"/>
  </r>
  <r>
    <x v="0"/>
    <x v="2"/>
    <x v="2"/>
    <x v="8"/>
    <x v="375"/>
    <s v="CO13059@mi.com"/>
    <x v="2"/>
    <x v="2"/>
    <x v="375"/>
    <x v="14"/>
    <x v="0"/>
    <x v="0"/>
    <s v="No Aplica"/>
    <x v="562"/>
  </r>
  <r>
    <x v="4"/>
    <x v="6"/>
    <x v="6"/>
    <x v="96"/>
    <x v="376"/>
    <s v="CO15515@mi.com"/>
    <x v="0"/>
    <x v="0"/>
    <x v="376"/>
    <x v="23"/>
    <x v="2"/>
    <x v="0"/>
    <s v="No Aplica"/>
    <x v="563"/>
  </r>
  <r>
    <x v="4"/>
    <x v="7"/>
    <x v="7"/>
    <x v="32"/>
    <x v="376"/>
    <s v="CO15515@mi.com"/>
    <x v="0"/>
    <x v="0"/>
    <x v="376"/>
    <x v="23"/>
    <x v="2"/>
    <x v="0"/>
    <s v="No Aplica"/>
    <x v="563"/>
  </r>
  <r>
    <x v="7"/>
    <x v="3"/>
    <x v="19"/>
    <x v="312"/>
    <x v="377"/>
    <s v="CO27040@mi.com"/>
    <x v="28"/>
    <x v="0"/>
    <x v="377"/>
    <x v="9"/>
    <x v="0"/>
    <x v="1"/>
    <n v="45931"/>
    <x v="564"/>
  </r>
  <r>
    <x v="2"/>
    <x v="3"/>
    <x v="3"/>
    <x v="313"/>
    <x v="378"/>
    <s v="CO9849@mi.com"/>
    <x v="5"/>
    <x v="4"/>
    <x v="378"/>
    <x v="24"/>
    <x v="1"/>
    <x v="1"/>
    <n v="45931"/>
    <x v="565"/>
  </r>
  <r>
    <x v="0"/>
    <x v="6"/>
    <x v="6"/>
    <x v="8"/>
    <x v="378"/>
    <s v="CO9849@mi.com"/>
    <x v="25"/>
    <x v="0"/>
    <x v="378"/>
    <x v="24"/>
    <x v="1"/>
    <x v="0"/>
    <s v="No Aplica"/>
    <x v="566"/>
  </r>
  <r>
    <x v="0"/>
    <x v="7"/>
    <x v="7"/>
    <x v="8"/>
    <x v="378"/>
    <s v="CO9849@mi.com"/>
    <x v="25"/>
    <x v="0"/>
    <x v="378"/>
    <x v="24"/>
    <x v="1"/>
    <x v="0"/>
    <s v="No Aplica"/>
    <x v="566"/>
  </r>
  <r>
    <x v="1"/>
    <x v="3"/>
    <x v="3"/>
    <x v="59"/>
    <x v="379"/>
    <s v="CO19856@mi.com"/>
    <x v="24"/>
    <x v="16"/>
    <x v="379"/>
    <x v="29"/>
    <x v="2"/>
    <x v="1"/>
    <n v="45931"/>
    <x v="567"/>
  </r>
  <r>
    <x v="1"/>
    <x v="8"/>
    <x v="8"/>
    <x v="38"/>
    <x v="380"/>
    <s v="CO27180@mi.com"/>
    <x v="1"/>
    <x v="1"/>
    <x v="380"/>
    <x v="0"/>
    <x v="0"/>
    <x v="0"/>
    <s v="No Aplica"/>
    <x v="568"/>
  </r>
  <r>
    <x v="1"/>
    <x v="9"/>
    <x v="9"/>
    <x v="314"/>
    <x v="380"/>
    <s v="CO27180@mi.com"/>
    <x v="1"/>
    <x v="1"/>
    <x v="380"/>
    <x v="0"/>
    <x v="0"/>
    <x v="0"/>
    <s v="No Aplica"/>
    <x v="568"/>
  </r>
  <r>
    <x v="1"/>
    <x v="4"/>
    <x v="4"/>
    <x v="38"/>
    <x v="380"/>
    <s v="CO27180@mi.com"/>
    <x v="1"/>
    <x v="1"/>
    <x v="380"/>
    <x v="0"/>
    <x v="0"/>
    <x v="0"/>
    <s v="No Aplica"/>
    <x v="568"/>
  </r>
  <r>
    <x v="1"/>
    <x v="0"/>
    <x v="0"/>
    <x v="38"/>
    <x v="380"/>
    <s v="CO27180@mi.com"/>
    <x v="1"/>
    <x v="1"/>
    <x v="380"/>
    <x v="0"/>
    <x v="0"/>
    <x v="0"/>
    <s v="No Aplica"/>
    <x v="568"/>
  </r>
  <r>
    <x v="0"/>
    <x v="10"/>
    <x v="10"/>
    <x v="0"/>
    <x v="380"/>
    <s v="CO27180@mi.com"/>
    <x v="4"/>
    <x v="0"/>
    <x v="380"/>
    <x v="0"/>
    <x v="0"/>
    <x v="0"/>
    <s v="No Aplica"/>
    <x v="568"/>
  </r>
  <r>
    <x v="2"/>
    <x v="3"/>
    <x v="3"/>
    <x v="8"/>
    <x v="381"/>
    <s v="CO24119@mi.com"/>
    <x v="0"/>
    <x v="0"/>
    <x v="381"/>
    <x v="44"/>
    <x v="0"/>
    <x v="1"/>
    <n v="45931"/>
    <x v="569"/>
  </r>
  <r>
    <x v="2"/>
    <x v="6"/>
    <x v="6"/>
    <x v="0"/>
    <x v="382"/>
    <s v="CO23381@mi.com"/>
    <x v="0"/>
    <x v="0"/>
    <x v="382"/>
    <x v="17"/>
    <x v="2"/>
    <x v="0"/>
    <s v="No Aplica"/>
    <x v="570"/>
  </r>
  <r>
    <x v="2"/>
    <x v="7"/>
    <x v="7"/>
    <x v="0"/>
    <x v="382"/>
    <s v="CO23381@mi.com"/>
    <x v="0"/>
    <x v="0"/>
    <x v="382"/>
    <x v="17"/>
    <x v="2"/>
    <x v="0"/>
    <s v="No Aplica"/>
    <x v="570"/>
  </r>
  <r>
    <x v="1"/>
    <x v="1"/>
    <x v="1"/>
    <x v="27"/>
    <x v="383"/>
    <s v="CO20786@mi.com"/>
    <x v="1"/>
    <x v="1"/>
    <x v="383"/>
    <x v="50"/>
    <x v="2"/>
    <x v="0"/>
    <s v="No Aplica"/>
    <x v="571"/>
  </r>
  <r>
    <x v="1"/>
    <x v="2"/>
    <x v="2"/>
    <x v="27"/>
    <x v="383"/>
    <s v="CO20786@mi.com"/>
    <x v="1"/>
    <x v="1"/>
    <x v="383"/>
    <x v="50"/>
    <x v="2"/>
    <x v="0"/>
    <s v="No Aplica"/>
    <x v="571"/>
  </r>
  <r>
    <x v="2"/>
    <x v="3"/>
    <x v="3"/>
    <x v="10"/>
    <x v="383"/>
    <s v="CO20786@mi.com"/>
    <x v="0"/>
    <x v="0"/>
    <x v="383"/>
    <x v="50"/>
    <x v="2"/>
    <x v="1"/>
    <n v="45931"/>
    <x v="572"/>
  </r>
  <r>
    <x v="2"/>
    <x v="8"/>
    <x v="8"/>
    <x v="19"/>
    <x v="384"/>
    <s v="CO28360@mi.com"/>
    <x v="1"/>
    <x v="1"/>
    <x v="384"/>
    <x v="16"/>
    <x v="0"/>
    <x v="0"/>
    <s v="No Aplica"/>
    <x v="573"/>
  </r>
  <r>
    <x v="2"/>
    <x v="9"/>
    <x v="9"/>
    <x v="19"/>
    <x v="384"/>
    <s v="CO28360@mi.com"/>
    <x v="1"/>
    <x v="1"/>
    <x v="384"/>
    <x v="16"/>
    <x v="0"/>
    <x v="0"/>
    <s v="No Aplica"/>
    <x v="573"/>
  </r>
  <r>
    <x v="2"/>
    <x v="10"/>
    <x v="10"/>
    <x v="315"/>
    <x v="384"/>
    <s v="CO28360@mi.com"/>
    <x v="1"/>
    <x v="1"/>
    <x v="384"/>
    <x v="16"/>
    <x v="0"/>
    <x v="0"/>
    <s v="No Aplica"/>
    <x v="573"/>
  </r>
  <r>
    <x v="0"/>
    <x v="4"/>
    <x v="4"/>
    <x v="5"/>
    <x v="384"/>
    <s v="CO28360@mi.com"/>
    <x v="0"/>
    <x v="0"/>
    <x v="384"/>
    <x v="16"/>
    <x v="0"/>
    <x v="0"/>
    <s v="No Aplica"/>
    <x v="573"/>
  </r>
  <r>
    <x v="2"/>
    <x v="1"/>
    <x v="1"/>
    <x v="19"/>
    <x v="384"/>
    <s v="CO28360@mi.com"/>
    <x v="1"/>
    <x v="1"/>
    <x v="384"/>
    <x v="16"/>
    <x v="0"/>
    <x v="0"/>
    <s v="No Aplica"/>
    <x v="573"/>
  </r>
  <r>
    <x v="2"/>
    <x v="2"/>
    <x v="2"/>
    <x v="19"/>
    <x v="384"/>
    <s v="CO28360@mi.com"/>
    <x v="1"/>
    <x v="1"/>
    <x v="384"/>
    <x v="16"/>
    <x v="0"/>
    <x v="0"/>
    <s v="No Aplica"/>
    <x v="573"/>
  </r>
  <r>
    <x v="2"/>
    <x v="3"/>
    <x v="3"/>
    <x v="19"/>
    <x v="384"/>
    <s v="CO28360@mi.com"/>
    <x v="1"/>
    <x v="1"/>
    <x v="384"/>
    <x v="16"/>
    <x v="0"/>
    <x v="1"/>
    <n v="45931"/>
    <x v="574"/>
  </r>
  <r>
    <x v="2"/>
    <x v="10"/>
    <x v="10"/>
    <x v="316"/>
    <x v="385"/>
    <s v="CO19794@mi.com"/>
    <x v="0"/>
    <x v="0"/>
    <x v="385"/>
    <x v="11"/>
    <x v="0"/>
    <x v="0"/>
    <s v="No Aplica"/>
    <x v="575"/>
  </r>
  <r>
    <x v="2"/>
    <x v="2"/>
    <x v="2"/>
    <x v="8"/>
    <x v="385"/>
    <s v="CO19794@mi.com"/>
    <x v="0"/>
    <x v="0"/>
    <x v="385"/>
    <x v="11"/>
    <x v="0"/>
    <x v="0"/>
    <s v="No Aplica"/>
    <x v="575"/>
  </r>
  <r>
    <x v="4"/>
    <x v="11"/>
    <x v="11"/>
    <x v="9"/>
    <x v="386"/>
    <s v="CO11404@mi.com"/>
    <x v="7"/>
    <x v="6"/>
    <x v="386"/>
    <x v="19"/>
    <x v="3"/>
    <x v="0"/>
    <s v="No Aplica"/>
    <x v="576"/>
  </r>
  <r>
    <x v="2"/>
    <x v="7"/>
    <x v="7"/>
    <x v="0"/>
    <x v="386"/>
    <s v="CO11404@mi.com"/>
    <x v="0"/>
    <x v="0"/>
    <x v="386"/>
    <x v="19"/>
    <x v="3"/>
    <x v="0"/>
    <s v="No Aplica"/>
    <x v="576"/>
  </r>
  <r>
    <x v="2"/>
    <x v="6"/>
    <x v="6"/>
    <x v="35"/>
    <x v="387"/>
    <s v="CO15287@mi.com"/>
    <x v="0"/>
    <x v="0"/>
    <x v="387"/>
    <x v="10"/>
    <x v="1"/>
    <x v="0"/>
    <s v="No Aplica"/>
    <x v="577"/>
  </r>
  <r>
    <x v="1"/>
    <x v="5"/>
    <x v="5"/>
    <x v="176"/>
    <x v="387"/>
    <s v="CO15287@mi.com"/>
    <x v="6"/>
    <x v="5"/>
    <x v="387"/>
    <x v="10"/>
    <x v="1"/>
    <x v="0"/>
    <s v="No Aplica"/>
    <x v="577"/>
  </r>
  <r>
    <x v="2"/>
    <x v="7"/>
    <x v="7"/>
    <x v="4"/>
    <x v="387"/>
    <s v="CO15287@mi.com"/>
    <x v="0"/>
    <x v="0"/>
    <x v="387"/>
    <x v="10"/>
    <x v="1"/>
    <x v="0"/>
    <s v="No Aplica"/>
    <x v="577"/>
  </r>
  <r>
    <x v="1"/>
    <x v="11"/>
    <x v="11"/>
    <x v="176"/>
    <x v="387"/>
    <s v="CO15287@mi.com"/>
    <x v="6"/>
    <x v="5"/>
    <x v="387"/>
    <x v="10"/>
    <x v="1"/>
    <x v="0"/>
    <s v="No Aplica"/>
    <x v="577"/>
  </r>
  <r>
    <x v="1"/>
    <x v="3"/>
    <x v="3"/>
    <x v="317"/>
    <x v="388"/>
    <s v="CO28427@mi.com"/>
    <x v="7"/>
    <x v="6"/>
    <x v="388"/>
    <x v="29"/>
    <x v="2"/>
    <x v="1"/>
    <n v="45931"/>
    <x v="578"/>
  </r>
  <r>
    <x v="0"/>
    <x v="6"/>
    <x v="6"/>
    <x v="4"/>
    <x v="388"/>
    <s v="CO28427@mi.com"/>
    <x v="0"/>
    <x v="0"/>
    <x v="388"/>
    <x v="29"/>
    <x v="2"/>
    <x v="0"/>
    <s v="No Aplica"/>
    <x v="579"/>
  </r>
  <r>
    <x v="0"/>
    <x v="7"/>
    <x v="7"/>
    <x v="35"/>
    <x v="388"/>
    <s v="CO28427@mi.com"/>
    <x v="0"/>
    <x v="0"/>
    <x v="388"/>
    <x v="29"/>
    <x v="2"/>
    <x v="0"/>
    <s v="No Aplica"/>
    <x v="579"/>
  </r>
  <r>
    <x v="2"/>
    <x v="6"/>
    <x v="6"/>
    <x v="5"/>
    <x v="389"/>
    <s v="CO28129@mi.com"/>
    <x v="29"/>
    <x v="0"/>
    <x v="389"/>
    <x v="55"/>
    <x v="2"/>
    <x v="0"/>
    <s v="No Aplica"/>
    <x v="580"/>
  </r>
  <r>
    <x v="2"/>
    <x v="5"/>
    <x v="5"/>
    <x v="318"/>
    <x v="389"/>
    <s v="CO28129@mi.com"/>
    <x v="15"/>
    <x v="12"/>
    <x v="389"/>
    <x v="55"/>
    <x v="2"/>
    <x v="0"/>
    <s v="No Aplica"/>
    <x v="580"/>
  </r>
  <r>
    <x v="2"/>
    <x v="7"/>
    <x v="7"/>
    <x v="5"/>
    <x v="389"/>
    <s v="CO28129@mi.com"/>
    <x v="10"/>
    <x v="0"/>
    <x v="389"/>
    <x v="55"/>
    <x v="2"/>
    <x v="0"/>
    <s v="No Aplica"/>
    <x v="580"/>
  </r>
  <r>
    <x v="2"/>
    <x v="11"/>
    <x v="11"/>
    <x v="319"/>
    <x v="389"/>
    <s v="CO28129@mi.com"/>
    <x v="15"/>
    <x v="12"/>
    <x v="389"/>
    <x v="55"/>
    <x v="2"/>
    <x v="0"/>
    <s v="No Aplica"/>
    <x v="580"/>
  </r>
  <r>
    <x v="4"/>
    <x v="6"/>
    <x v="6"/>
    <x v="9"/>
    <x v="390"/>
    <s v="CO27629@mi.com"/>
    <x v="0"/>
    <x v="0"/>
    <x v="390"/>
    <x v="15"/>
    <x v="2"/>
    <x v="0"/>
    <s v="No Aplica"/>
    <x v="581"/>
  </r>
  <r>
    <x v="4"/>
    <x v="7"/>
    <x v="7"/>
    <x v="9"/>
    <x v="390"/>
    <s v="CO27629@mi.com"/>
    <x v="0"/>
    <x v="0"/>
    <x v="390"/>
    <x v="15"/>
    <x v="2"/>
    <x v="0"/>
    <s v="No Aplica"/>
    <x v="581"/>
  </r>
  <r>
    <x v="1"/>
    <x v="3"/>
    <x v="3"/>
    <x v="17"/>
    <x v="391"/>
    <s v="CO19849@mi.com"/>
    <x v="7"/>
    <x v="6"/>
    <x v="391"/>
    <x v="21"/>
    <x v="2"/>
    <x v="1"/>
    <n v="45931"/>
    <x v="582"/>
  </r>
  <r>
    <x v="4"/>
    <x v="6"/>
    <x v="6"/>
    <x v="35"/>
    <x v="391"/>
    <s v="CO19849@mi.com"/>
    <x v="0"/>
    <x v="0"/>
    <x v="391"/>
    <x v="21"/>
    <x v="2"/>
    <x v="0"/>
    <s v="No Aplica"/>
    <x v="583"/>
  </r>
  <r>
    <x v="4"/>
    <x v="7"/>
    <x v="7"/>
    <x v="35"/>
    <x v="391"/>
    <s v="CO19849@mi.com"/>
    <x v="0"/>
    <x v="0"/>
    <x v="391"/>
    <x v="21"/>
    <x v="2"/>
    <x v="0"/>
    <s v="No Aplica"/>
    <x v="583"/>
  </r>
  <r>
    <x v="3"/>
    <x v="3"/>
    <x v="3"/>
    <x v="320"/>
    <x v="392"/>
    <s v="CO25914@mi.com"/>
    <x v="7"/>
    <x v="6"/>
    <x v="392"/>
    <x v="29"/>
    <x v="2"/>
    <x v="1"/>
    <n v="45931"/>
    <x v="584"/>
  </r>
  <r>
    <x v="0"/>
    <x v="6"/>
    <x v="6"/>
    <x v="0"/>
    <x v="392"/>
    <s v="CO25914@mi.com"/>
    <x v="0"/>
    <x v="0"/>
    <x v="392"/>
    <x v="29"/>
    <x v="2"/>
    <x v="0"/>
    <s v="No Aplica"/>
    <x v="585"/>
  </r>
  <r>
    <x v="0"/>
    <x v="7"/>
    <x v="7"/>
    <x v="8"/>
    <x v="392"/>
    <s v="CO25914@mi.com"/>
    <x v="0"/>
    <x v="0"/>
    <x v="392"/>
    <x v="29"/>
    <x v="2"/>
    <x v="0"/>
    <s v="No Aplica"/>
    <x v="585"/>
  </r>
  <r>
    <x v="1"/>
    <x v="11"/>
    <x v="11"/>
    <x v="3"/>
    <x v="393"/>
    <s v="CO24647@mi.com"/>
    <x v="1"/>
    <x v="1"/>
    <x v="393"/>
    <x v="60"/>
    <x v="2"/>
    <x v="0"/>
    <s v="No Aplica"/>
    <x v="586"/>
  </r>
  <r>
    <x v="1"/>
    <x v="1"/>
    <x v="1"/>
    <x v="3"/>
    <x v="393"/>
    <s v="CO24647@mi.com"/>
    <x v="1"/>
    <x v="1"/>
    <x v="393"/>
    <x v="60"/>
    <x v="2"/>
    <x v="0"/>
    <s v="No Aplica"/>
    <x v="586"/>
  </r>
  <r>
    <x v="1"/>
    <x v="2"/>
    <x v="2"/>
    <x v="3"/>
    <x v="393"/>
    <s v="CO24647@mi.com"/>
    <x v="1"/>
    <x v="1"/>
    <x v="393"/>
    <x v="60"/>
    <x v="2"/>
    <x v="0"/>
    <s v="No Aplica"/>
    <x v="586"/>
  </r>
  <r>
    <x v="2"/>
    <x v="3"/>
    <x v="3"/>
    <x v="4"/>
    <x v="393"/>
    <s v="CO24647@mi.com"/>
    <x v="0"/>
    <x v="0"/>
    <x v="393"/>
    <x v="60"/>
    <x v="2"/>
    <x v="1"/>
    <n v="45931"/>
    <x v="587"/>
  </r>
  <r>
    <x v="2"/>
    <x v="10"/>
    <x v="10"/>
    <x v="8"/>
    <x v="394"/>
    <s v="CO26707@mi.com"/>
    <x v="0"/>
    <x v="0"/>
    <x v="394"/>
    <x v="11"/>
    <x v="0"/>
    <x v="0"/>
    <s v="No Aplica"/>
    <x v="588"/>
  </r>
  <r>
    <x v="0"/>
    <x v="8"/>
    <x v="8"/>
    <x v="19"/>
    <x v="395"/>
    <s v="CO24540@mi.com"/>
    <x v="1"/>
    <x v="1"/>
    <x v="395"/>
    <x v="0"/>
    <x v="0"/>
    <x v="0"/>
    <s v="No Aplica"/>
    <x v="589"/>
  </r>
  <r>
    <x v="0"/>
    <x v="9"/>
    <x v="9"/>
    <x v="19"/>
    <x v="395"/>
    <s v="CO24540@mi.com"/>
    <x v="1"/>
    <x v="1"/>
    <x v="395"/>
    <x v="0"/>
    <x v="0"/>
    <x v="0"/>
    <s v="No Aplica"/>
    <x v="589"/>
  </r>
  <r>
    <x v="1"/>
    <x v="10"/>
    <x v="10"/>
    <x v="19"/>
    <x v="395"/>
    <s v="CO24540@mi.com"/>
    <x v="1"/>
    <x v="1"/>
    <x v="395"/>
    <x v="0"/>
    <x v="0"/>
    <x v="0"/>
    <s v="No Aplica"/>
    <x v="589"/>
  </r>
  <r>
    <x v="0"/>
    <x v="4"/>
    <x v="4"/>
    <x v="0"/>
    <x v="395"/>
    <s v="CO24540@mi.com"/>
    <x v="10"/>
    <x v="0"/>
    <x v="395"/>
    <x v="0"/>
    <x v="0"/>
    <x v="0"/>
    <s v="No Aplica"/>
    <x v="589"/>
  </r>
  <r>
    <x v="1"/>
    <x v="0"/>
    <x v="0"/>
    <x v="19"/>
    <x v="395"/>
    <s v="CO24540@mi.com"/>
    <x v="1"/>
    <x v="1"/>
    <x v="395"/>
    <x v="0"/>
    <x v="0"/>
    <x v="0"/>
    <s v="No Aplica"/>
    <x v="589"/>
  </r>
  <r>
    <x v="1"/>
    <x v="1"/>
    <x v="1"/>
    <x v="19"/>
    <x v="395"/>
    <s v="CO24540@mi.com"/>
    <x v="1"/>
    <x v="1"/>
    <x v="395"/>
    <x v="0"/>
    <x v="0"/>
    <x v="0"/>
    <s v="No Aplica"/>
    <x v="589"/>
  </r>
  <r>
    <x v="1"/>
    <x v="2"/>
    <x v="2"/>
    <x v="19"/>
    <x v="395"/>
    <s v="CO24540@mi.com"/>
    <x v="1"/>
    <x v="1"/>
    <x v="395"/>
    <x v="0"/>
    <x v="0"/>
    <x v="0"/>
    <s v="No Aplica"/>
    <x v="589"/>
  </r>
  <r>
    <x v="0"/>
    <x v="3"/>
    <x v="3"/>
    <x v="8"/>
    <x v="395"/>
    <s v="CO24540@mi.com"/>
    <x v="10"/>
    <x v="0"/>
    <x v="395"/>
    <x v="0"/>
    <x v="0"/>
    <x v="1"/>
    <n v="45931"/>
    <x v="590"/>
  </r>
  <r>
    <x v="1"/>
    <x v="1"/>
    <x v="1"/>
    <x v="128"/>
    <x v="396"/>
    <s v="CO13282@mi.com"/>
    <x v="1"/>
    <x v="1"/>
    <x v="396"/>
    <x v="1"/>
    <x v="0"/>
    <x v="0"/>
    <s v="No Aplica"/>
    <x v="591"/>
  </r>
  <r>
    <x v="1"/>
    <x v="2"/>
    <x v="2"/>
    <x v="128"/>
    <x v="396"/>
    <s v="CO13282@mi.com"/>
    <x v="1"/>
    <x v="1"/>
    <x v="396"/>
    <x v="1"/>
    <x v="0"/>
    <x v="0"/>
    <s v="No Aplica"/>
    <x v="591"/>
  </r>
  <r>
    <x v="2"/>
    <x v="3"/>
    <x v="3"/>
    <x v="0"/>
    <x v="396"/>
    <s v="CO13282@mi.com"/>
    <x v="10"/>
    <x v="0"/>
    <x v="396"/>
    <x v="1"/>
    <x v="0"/>
    <x v="1"/>
    <n v="45931"/>
    <x v="592"/>
  </r>
  <r>
    <x v="2"/>
    <x v="8"/>
    <x v="8"/>
    <x v="19"/>
    <x v="397"/>
    <s v="CO13178@mi.com"/>
    <x v="1"/>
    <x v="1"/>
    <x v="397"/>
    <x v="11"/>
    <x v="0"/>
    <x v="0"/>
    <s v="No Aplica"/>
    <x v="593"/>
  </r>
  <r>
    <x v="2"/>
    <x v="9"/>
    <x v="9"/>
    <x v="19"/>
    <x v="397"/>
    <s v="CO13178@mi.com"/>
    <x v="1"/>
    <x v="1"/>
    <x v="397"/>
    <x v="11"/>
    <x v="0"/>
    <x v="0"/>
    <s v="No Aplica"/>
    <x v="593"/>
  </r>
  <r>
    <x v="2"/>
    <x v="10"/>
    <x v="10"/>
    <x v="19"/>
    <x v="397"/>
    <s v="CO13178@mi.com"/>
    <x v="1"/>
    <x v="1"/>
    <x v="397"/>
    <x v="11"/>
    <x v="0"/>
    <x v="0"/>
    <s v="No Aplica"/>
    <x v="593"/>
  </r>
  <r>
    <x v="2"/>
    <x v="4"/>
    <x v="4"/>
    <x v="0"/>
    <x v="397"/>
    <s v="CO13178@mi.com"/>
    <x v="0"/>
    <x v="0"/>
    <x v="397"/>
    <x v="11"/>
    <x v="0"/>
    <x v="0"/>
    <s v="No Aplica"/>
    <x v="593"/>
  </r>
  <r>
    <x v="2"/>
    <x v="0"/>
    <x v="0"/>
    <x v="19"/>
    <x v="397"/>
    <s v="CO13178@mi.com"/>
    <x v="1"/>
    <x v="1"/>
    <x v="397"/>
    <x v="11"/>
    <x v="0"/>
    <x v="0"/>
    <s v="No Aplica"/>
    <x v="593"/>
  </r>
  <r>
    <x v="2"/>
    <x v="1"/>
    <x v="1"/>
    <x v="321"/>
    <x v="397"/>
    <s v="CO13178@mi.com"/>
    <x v="0"/>
    <x v="0"/>
    <x v="397"/>
    <x v="11"/>
    <x v="0"/>
    <x v="0"/>
    <s v="No Aplica"/>
    <x v="593"/>
  </r>
  <r>
    <x v="2"/>
    <x v="2"/>
    <x v="2"/>
    <x v="19"/>
    <x v="397"/>
    <s v="CO13178@mi.com"/>
    <x v="1"/>
    <x v="1"/>
    <x v="397"/>
    <x v="11"/>
    <x v="0"/>
    <x v="0"/>
    <s v="No Aplica"/>
    <x v="593"/>
  </r>
  <r>
    <x v="2"/>
    <x v="3"/>
    <x v="3"/>
    <x v="19"/>
    <x v="397"/>
    <s v="CO13178@mi.com"/>
    <x v="1"/>
    <x v="1"/>
    <x v="397"/>
    <x v="11"/>
    <x v="0"/>
    <x v="1"/>
    <n v="45931"/>
    <x v="594"/>
  </r>
  <r>
    <x v="1"/>
    <x v="3"/>
    <x v="3"/>
    <x v="322"/>
    <x v="398"/>
    <s v="CO21443@mi.com"/>
    <x v="8"/>
    <x v="7"/>
    <x v="398"/>
    <x v="15"/>
    <x v="2"/>
    <x v="1"/>
    <n v="45931"/>
    <x v="595"/>
  </r>
  <r>
    <x v="4"/>
    <x v="6"/>
    <x v="6"/>
    <x v="32"/>
    <x v="398"/>
    <s v="CO21443@mi.com"/>
    <x v="0"/>
    <x v="0"/>
    <x v="398"/>
    <x v="15"/>
    <x v="2"/>
    <x v="0"/>
    <s v="No Aplica"/>
    <x v="596"/>
  </r>
  <r>
    <x v="4"/>
    <x v="7"/>
    <x v="7"/>
    <x v="323"/>
    <x v="398"/>
    <s v="CO21443@mi.com"/>
    <x v="0"/>
    <x v="0"/>
    <x v="398"/>
    <x v="15"/>
    <x v="2"/>
    <x v="0"/>
    <s v="No Aplica"/>
    <x v="596"/>
  </r>
  <r>
    <x v="2"/>
    <x v="3"/>
    <x v="3"/>
    <x v="324"/>
    <x v="399"/>
    <s v="CO29002@mi.com"/>
    <x v="0"/>
    <x v="0"/>
    <x v="399"/>
    <x v="26"/>
    <x v="0"/>
    <x v="1"/>
    <n v="45931"/>
    <x v="597"/>
  </r>
  <r>
    <x v="2"/>
    <x v="6"/>
    <x v="6"/>
    <x v="82"/>
    <x v="400"/>
    <s v="CO28381@mi.com"/>
    <x v="0"/>
    <x v="0"/>
    <x v="400"/>
    <x v="47"/>
    <x v="1"/>
    <x v="0"/>
    <s v="No Aplica"/>
    <x v="598"/>
  </r>
  <r>
    <x v="0"/>
    <x v="6"/>
    <x v="6"/>
    <x v="8"/>
    <x v="401"/>
    <s v="CO24440@mi.com"/>
    <x v="4"/>
    <x v="0"/>
    <x v="401"/>
    <x v="2"/>
    <x v="1"/>
    <x v="0"/>
    <s v="No Aplica"/>
    <x v="599"/>
  </r>
  <r>
    <x v="1"/>
    <x v="4"/>
    <x v="4"/>
    <x v="55"/>
    <x v="401"/>
    <s v="CO24440@mi.com"/>
    <x v="20"/>
    <x v="0"/>
    <x v="401"/>
    <x v="2"/>
    <x v="1"/>
    <x v="0"/>
    <s v="No Aplica"/>
    <x v="599"/>
  </r>
  <r>
    <x v="0"/>
    <x v="7"/>
    <x v="7"/>
    <x v="8"/>
    <x v="401"/>
    <s v="CO24440@mi.com"/>
    <x v="4"/>
    <x v="0"/>
    <x v="401"/>
    <x v="2"/>
    <x v="1"/>
    <x v="0"/>
    <s v="No Aplica"/>
    <x v="599"/>
  </r>
  <r>
    <x v="1"/>
    <x v="8"/>
    <x v="8"/>
    <x v="37"/>
    <x v="402"/>
    <s v="CO25339@mi.com"/>
    <x v="1"/>
    <x v="1"/>
    <x v="402"/>
    <x v="41"/>
    <x v="2"/>
    <x v="0"/>
    <s v="No Aplica"/>
    <x v="600"/>
  </r>
  <r>
    <x v="1"/>
    <x v="9"/>
    <x v="9"/>
    <x v="37"/>
    <x v="402"/>
    <s v="CO25339@mi.com"/>
    <x v="1"/>
    <x v="1"/>
    <x v="402"/>
    <x v="41"/>
    <x v="2"/>
    <x v="0"/>
    <s v="No Aplica"/>
    <x v="600"/>
  </r>
  <r>
    <x v="1"/>
    <x v="10"/>
    <x v="10"/>
    <x v="37"/>
    <x v="402"/>
    <s v="CO25339@mi.com"/>
    <x v="1"/>
    <x v="1"/>
    <x v="402"/>
    <x v="41"/>
    <x v="2"/>
    <x v="0"/>
    <s v="No Aplica"/>
    <x v="600"/>
  </r>
  <r>
    <x v="1"/>
    <x v="4"/>
    <x v="4"/>
    <x v="325"/>
    <x v="402"/>
    <s v="CO25339@mi.com"/>
    <x v="1"/>
    <x v="1"/>
    <x v="402"/>
    <x v="41"/>
    <x v="2"/>
    <x v="0"/>
    <s v="No Aplica"/>
    <x v="600"/>
  </r>
  <r>
    <x v="2"/>
    <x v="6"/>
    <x v="6"/>
    <x v="35"/>
    <x v="402"/>
    <s v="CO25339@mi.com"/>
    <x v="0"/>
    <x v="0"/>
    <x v="402"/>
    <x v="41"/>
    <x v="2"/>
    <x v="0"/>
    <s v="No Aplica"/>
    <x v="600"/>
  </r>
  <r>
    <x v="1"/>
    <x v="1"/>
    <x v="1"/>
    <x v="300"/>
    <x v="402"/>
    <s v="CO25339@mi.com"/>
    <x v="1"/>
    <x v="1"/>
    <x v="402"/>
    <x v="41"/>
    <x v="2"/>
    <x v="0"/>
    <s v="No Aplica"/>
    <x v="600"/>
  </r>
  <r>
    <x v="1"/>
    <x v="2"/>
    <x v="2"/>
    <x v="115"/>
    <x v="402"/>
    <s v="CO25339@mi.com"/>
    <x v="1"/>
    <x v="1"/>
    <x v="402"/>
    <x v="41"/>
    <x v="2"/>
    <x v="0"/>
    <s v="No Aplica"/>
    <x v="600"/>
  </r>
  <r>
    <x v="1"/>
    <x v="3"/>
    <x v="3"/>
    <x v="37"/>
    <x v="402"/>
    <s v="CO25339@mi.com"/>
    <x v="1"/>
    <x v="1"/>
    <x v="402"/>
    <x v="41"/>
    <x v="2"/>
    <x v="1"/>
    <n v="45931"/>
    <x v="601"/>
  </r>
  <r>
    <x v="2"/>
    <x v="7"/>
    <x v="7"/>
    <x v="35"/>
    <x v="402"/>
    <s v="CO25339@mi.com"/>
    <x v="0"/>
    <x v="0"/>
    <x v="402"/>
    <x v="41"/>
    <x v="2"/>
    <x v="0"/>
    <s v="No Aplica"/>
    <x v="600"/>
  </r>
  <r>
    <x v="1"/>
    <x v="7"/>
    <x v="7"/>
    <x v="105"/>
    <x v="403"/>
    <s v="CO19938@mi.com"/>
    <x v="0"/>
    <x v="0"/>
    <x v="403"/>
    <x v="60"/>
    <x v="2"/>
    <x v="0"/>
    <s v="No Aplica"/>
    <x v="602"/>
  </r>
  <r>
    <x v="2"/>
    <x v="11"/>
    <x v="11"/>
    <x v="3"/>
    <x v="403"/>
    <s v="CO19938@mi.com"/>
    <x v="6"/>
    <x v="5"/>
    <x v="403"/>
    <x v="60"/>
    <x v="2"/>
    <x v="0"/>
    <s v="No Aplica"/>
    <x v="602"/>
  </r>
  <r>
    <x v="2"/>
    <x v="5"/>
    <x v="5"/>
    <x v="3"/>
    <x v="404"/>
    <s v="CO5621@mi.com"/>
    <x v="1"/>
    <x v="1"/>
    <x v="404"/>
    <x v="31"/>
    <x v="2"/>
    <x v="0"/>
    <s v="No Aplica"/>
    <x v="603"/>
  </r>
  <r>
    <x v="2"/>
    <x v="8"/>
    <x v="8"/>
    <x v="3"/>
    <x v="404"/>
    <s v="CO5621@mi.com"/>
    <x v="1"/>
    <x v="1"/>
    <x v="404"/>
    <x v="31"/>
    <x v="2"/>
    <x v="0"/>
    <s v="No Aplica"/>
    <x v="603"/>
  </r>
  <r>
    <x v="2"/>
    <x v="9"/>
    <x v="9"/>
    <x v="3"/>
    <x v="404"/>
    <s v="CO5621@mi.com"/>
    <x v="1"/>
    <x v="1"/>
    <x v="404"/>
    <x v="31"/>
    <x v="2"/>
    <x v="0"/>
    <s v="No Aplica"/>
    <x v="603"/>
  </r>
  <r>
    <x v="2"/>
    <x v="10"/>
    <x v="10"/>
    <x v="3"/>
    <x v="404"/>
    <s v="CO5621@mi.com"/>
    <x v="1"/>
    <x v="1"/>
    <x v="404"/>
    <x v="31"/>
    <x v="2"/>
    <x v="0"/>
    <s v="No Aplica"/>
    <x v="603"/>
  </r>
  <r>
    <x v="2"/>
    <x v="6"/>
    <x v="6"/>
    <x v="0"/>
    <x v="404"/>
    <s v="CO5621@mi.com"/>
    <x v="0"/>
    <x v="0"/>
    <x v="404"/>
    <x v="31"/>
    <x v="2"/>
    <x v="0"/>
    <s v="No Aplica"/>
    <x v="603"/>
  </r>
  <r>
    <x v="2"/>
    <x v="0"/>
    <x v="0"/>
    <x v="97"/>
    <x v="404"/>
    <s v="CO5621@mi.com"/>
    <x v="0"/>
    <x v="0"/>
    <x v="404"/>
    <x v="31"/>
    <x v="2"/>
    <x v="0"/>
    <s v="No Aplica"/>
    <x v="603"/>
  </r>
  <r>
    <x v="2"/>
    <x v="11"/>
    <x v="11"/>
    <x v="3"/>
    <x v="404"/>
    <s v="CO5621@mi.com"/>
    <x v="1"/>
    <x v="1"/>
    <x v="404"/>
    <x v="31"/>
    <x v="2"/>
    <x v="0"/>
    <s v="No Aplica"/>
    <x v="603"/>
  </r>
  <r>
    <x v="2"/>
    <x v="1"/>
    <x v="1"/>
    <x v="3"/>
    <x v="404"/>
    <s v="CO5621@mi.com"/>
    <x v="1"/>
    <x v="1"/>
    <x v="404"/>
    <x v="31"/>
    <x v="2"/>
    <x v="0"/>
    <s v="No Aplica"/>
    <x v="603"/>
  </r>
  <r>
    <x v="2"/>
    <x v="2"/>
    <x v="2"/>
    <x v="3"/>
    <x v="404"/>
    <s v="CO5621@mi.com"/>
    <x v="1"/>
    <x v="1"/>
    <x v="404"/>
    <x v="31"/>
    <x v="2"/>
    <x v="0"/>
    <s v="No Aplica"/>
    <x v="603"/>
  </r>
  <r>
    <x v="2"/>
    <x v="3"/>
    <x v="3"/>
    <x v="3"/>
    <x v="404"/>
    <s v="CO5621@mi.com"/>
    <x v="1"/>
    <x v="1"/>
    <x v="404"/>
    <x v="31"/>
    <x v="2"/>
    <x v="1"/>
    <n v="45931"/>
    <x v="604"/>
  </r>
  <r>
    <x v="2"/>
    <x v="7"/>
    <x v="7"/>
    <x v="0"/>
    <x v="404"/>
    <s v="CO5621@mi.com"/>
    <x v="0"/>
    <x v="0"/>
    <x v="404"/>
    <x v="31"/>
    <x v="2"/>
    <x v="0"/>
    <s v="No Aplica"/>
    <x v="603"/>
  </r>
  <r>
    <x v="4"/>
    <x v="6"/>
    <x v="6"/>
    <x v="9"/>
    <x v="405"/>
    <s v="CO17137@mi.com"/>
    <x v="1"/>
    <x v="1"/>
    <x v="405"/>
    <x v="42"/>
    <x v="0"/>
    <x v="0"/>
    <s v="No Aplica"/>
    <x v="605"/>
  </r>
  <r>
    <x v="1"/>
    <x v="9"/>
    <x v="9"/>
    <x v="326"/>
    <x v="405"/>
    <s v="CO17137@mi.com"/>
    <x v="8"/>
    <x v="7"/>
    <x v="405"/>
    <x v="42"/>
    <x v="0"/>
    <x v="0"/>
    <s v="No Aplica"/>
    <x v="605"/>
  </r>
  <r>
    <x v="0"/>
    <x v="11"/>
    <x v="11"/>
    <x v="0"/>
    <x v="405"/>
    <s v="CO17137@mi.com"/>
    <x v="0"/>
    <x v="0"/>
    <x v="405"/>
    <x v="42"/>
    <x v="0"/>
    <x v="0"/>
    <s v="No Aplica"/>
    <x v="605"/>
  </r>
  <r>
    <x v="1"/>
    <x v="0"/>
    <x v="0"/>
    <x v="326"/>
    <x v="405"/>
    <s v="CO17137@mi.com"/>
    <x v="8"/>
    <x v="7"/>
    <x v="405"/>
    <x v="42"/>
    <x v="0"/>
    <x v="0"/>
    <s v="No Aplica"/>
    <x v="605"/>
  </r>
  <r>
    <x v="4"/>
    <x v="7"/>
    <x v="7"/>
    <x v="9"/>
    <x v="405"/>
    <s v="CO17137@mi.com"/>
    <x v="1"/>
    <x v="1"/>
    <x v="405"/>
    <x v="42"/>
    <x v="0"/>
    <x v="0"/>
    <s v="No Aplica"/>
    <x v="605"/>
  </r>
  <r>
    <x v="1"/>
    <x v="2"/>
    <x v="2"/>
    <x v="326"/>
    <x v="405"/>
    <s v="CO17137@mi.com"/>
    <x v="8"/>
    <x v="7"/>
    <x v="405"/>
    <x v="42"/>
    <x v="0"/>
    <x v="0"/>
    <s v="No Aplica"/>
    <x v="605"/>
  </r>
  <r>
    <x v="3"/>
    <x v="2"/>
    <x v="2"/>
    <x v="3"/>
    <x v="406"/>
    <s v="CO24258@mi.com"/>
    <x v="1"/>
    <x v="1"/>
    <x v="406"/>
    <x v="25"/>
    <x v="0"/>
    <x v="0"/>
    <s v="No Aplica"/>
    <x v="606"/>
  </r>
  <r>
    <x v="3"/>
    <x v="3"/>
    <x v="3"/>
    <x v="3"/>
    <x v="406"/>
    <s v="CO24258@mi.com"/>
    <x v="1"/>
    <x v="1"/>
    <x v="406"/>
    <x v="25"/>
    <x v="0"/>
    <x v="1"/>
    <n v="45931"/>
    <x v="607"/>
  </r>
  <r>
    <x v="2"/>
    <x v="1"/>
    <x v="1"/>
    <x v="3"/>
    <x v="407"/>
    <s v="CO24110@mi.com"/>
    <x v="8"/>
    <x v="7"/>
    <x v="407"/>
    <x v="15"/>
    <x v="2"/>
    <x v="0"/>
    <s v="No Aplica"/>
    <x v="608"/>
  </r>
  <r>
    <x v="0"/>
    <x v="2"/>
    <x v="2"/>
    <x v="8"/>
    <x v="407"/>
    <s v="CO24110@mi.com"/>
    <x v="0"/>
    <x v="0"/>
    <x v="407"/>
    <x v="15"/>
    <x v="2"/>
    <x v="0"/>
    <s v="No Aplica"/>
    <x v="608"/>
  </r>
  <r>
    <x v="1"/>
    <x v="1"/>
    <x v="1"/>
    <x v="50"/>
    <x v="408"/>
    <s v="CO24513@mi.com"/>
    <x v="8"/>
    <x v="7"/>
    <x v="408"/>
    <x v="17"/>
    <x v="2"/>
    <x v="0"/>
    <s v="No Aplica"/>
    <x v="609"/>
  </r>
  <r>
    <x v="0"/>
    <x v="2"/>
    <x v="2"/>
    <x v="0"/>
    <x v="408"/>
    <s v="CO24513@mi.com"/>
    <x v="0"/>
    <x v="0"/>
    <x v="408"/>
    <x v="17"/>
    <x v="2"/>
    <x v="0"/>
    <s v="No Aplica"/>
    <x v="609"/>
  </r>
  <r>
    <x v="3"/>
    <x v="2"/>
    <x v="2"/>
    <x v="327"/>
    <x v="409"/>
    <s v="CO29000@mi.com"/>
    <x v="8"/>
    <x v="7"/>
    <x v="409"/>
    <x v="25"/>
    <x v="0"/>
    <x v="0"/>
    <s v="No Aplica"/>
    <x v="610"/>
  </r>
  <r>
    <x v="1"/>
    <x v="3"/>
    <x v="3"/>
    <x v="328"/>
    <x v="410"/>
    <s v="CO24112@mi.com"/>
    <x v="14"/>
    <x v="11"/>
    <x v="410"/>
    <x v="35"/>
    <x v="2"/>
    <x v="1"/>
    <n v="45931"/>
    <x v="611"/>
  </r>
  <r>
    <x v="1"/>
    <x v="8"/>
    <x v="8"/>
    <x v="19"/>
    <x v="411"/>
    <s v="CO26954@mi.com"/>
    <x v="1"/>
    <x v="1"/>
    <x v="411"/>
    <x v="0"/>
    <x v="0"/>
    <x v="0"/>
    <s v="No Aplica"/>
    <x v="612"/>
  </r>
  <r>
    <x v="1"/>
    <x v="9"/>
    <x v="9"/>
    <x v="19"/>
    <x v="411"/>
    <s v="CO26954@mi.com"/>
    <x v="1"/>
    <x v="1"/>
    <x v="411"/>
    <x v="0"/>
    <x v="0"/>
    <x v="0"/>
    <s v="No Aplica"/>
    <x v="612"/>
  </r>
  <r>
    <x v="1"/>
    <x v="10"/>
    <x v="10"/>
    <x v="19"/>
    <x v="411"/>
    <s v="CO26954@mi.com"/>
    <x v="1"/>
    <x v="1"/>
    <x v="411"/>
    <x v="0"/>
    <x v="0"/>
    <x v="0"/>
    <s v="No Aplica"/>
    <x v="612"/>
  </r>
  <r>
    <x v="1"/>
    <x v="0"/>
    <x v="0"/>
    <x v="19"/>
    <x v="411"/>
    <s v="CO26954@mi.com"/>
    <x v="1"/>
    <x v="1"/>
    <x v="411"/>
    <x v="0"/>
    <x v="0"/>
    <x v="0"/>
    <s v="No Aplica"/>
    <x v="612"/>
  </r>
  <r>
    <x v="0"/>
    <x v="4"/>
    <x v="4"/>
    <x v="4"/>
    <x v="411"/>
    <s v="CO26954@mi.com"/>
    <x v="4"/>
    <x v="0"/>
    <x v="411"/>
    <x v="0"/>
    <x v="0"/>
    <x v="0"/>
    <s v="No Aplica"/>
    <x v="612"/>
  </r>
  <r>
    <x v="1"/>
    <x v="1"/>
    <x v="1"/>
    <x v="19"/>
    <x v="411"/>
    <s v="CO26954@mi.com"/>
    <x v="1"/>
    <x v="1"/>
    <x v="411"/>
    <x v="0"/>
    <x v="0"/>
    <x v="0"/>
    <s v="No Aplica"/>
    <x v="612"/>
  </r>
  <r>
    <x v="1"/>
    <x v="2"/>
    <x v="2"/>
    <x v="19"/>
    <x v="411"/>
    <s v="CO26954@mi.com"/>
    <x v="1"/>
    <x v="1"/>
    <x v="411"/>
    <x v="0"/>
    <x v="0"/>
    <x v="0"/>
    <s v="No Aplica"/>
    <x v="612"/>
  </r>
  <r>
    <x v="1"/>
    <x v="3"/>
    <x v="3"/>
    <x v="19"/>
    <x v="411"/>
    <s v="CO26954@mi.com"/>
    <x v="1"/>
    <x v="1"/>
    <x v="411"/>
    <x v="0"/>
    <x v="0"/>
    <x v="1"/>
    <n v="45931"/>
    <x v="613"/>
  </r>
  <r>
    <x v="1"/>
    <x v="3"/>
    <x v="3"/>
    <x v="329"/>
    <x v="412"/>
    <s v="CO3510@mi.com"/>
    <x v="13"/>
    <x v="10"/>
    <x v="412"/>
    <x v="27"/>
    <x v="4"/>
    <x v="1"/>
    <n v="45931"/>
    <x v="614"/>
  </r>
  <r>
    <x v="2"/>
    <x v="6"/>
    <x v="6"/>
    <x v="330"/>
    <x v="412"/>
    <s v="CO3510@mi.com"/>
    <x v="0"/>
    <x v="0"/>
    <x v="412"/>
    <x v="27"/>
    <x v="4"/>
    <x v="0"/>
    <s v="No Aplica"/>
    <x v="615"/>
  </r>
  <r>
    <x v="2"/>
    <x v="7"/>
    <x v="7"/>
    <x v="331"/>
    <x v="412"/>
    <s v="CO3510@mi.com"/>
    <x v="0"/>
    <x v="0"/>
    <x v="412"/>
    <x v="27"/>
    <x v="4"/>
    <x v="0"/>
    <s v="No Aplica"/>
    <x v="615"/>
  </r>
  <r>
    <x v="1"/>
    <x v="3"/>
    <x v="3"/>
    <x v="332"/>
    <x v="413"/>
    <s v="CO26937@mi.com"/>
    <x v="18"/>
    <x v="13"/>
    <x v="413"/>
    <x v="10"/>
    <x v="1"/>
    <x v="1"/>
    <n v="45931"/>
    <x v="616"/>
  </r>
  <r>
    <x v="2"/>
    <x v="5"/>
    <x v="5"/>
    <x v="176"/>
    <x v="413"/>
    <s v="CO26937@mi.com"/>
    <x v="6"/>
    <x v="5"/>
    <x v="413"/>
    <x v="10"/>
    <x v="1"/>
    <x v="0"/>
    <s v="No Aplica"/>
    <x v="617"/>
  </r>
  <r>
    <x v="2"/>
    <x v="6"/>
    <x v="6"/>
    <x v="63"/>
    <x v="413"/>
    <s v="CO26937@mi.com"/>
    <x v="0"/>
    <x v="0"/>
    <x v="413"/>
    <x v="10"/>
    <x v="1"/>
    <x v="0"/>
    <s v="No Aplica"/>
    <x v="617"/>
  </r>
  <r>
    <x v="2"/>
    <x v="7"/>
    <x v="7"/>
    <x v="63"/>
    <x v="413"/>
    <s v="CO26937@mi.com"/>
    <x v="0"/>
    <x v="0"/>
    <x v="413"/>
    <x v="10"/>
    <x v="1"/>
    <x v="0"/>
    <s v="No Aplica"/>
    <x v="617"/>
  </r>
  <r>
    <x v="2"/>
    <x v="11"/>
    <x v="11"/>
    <x v="176"/>
    <x v="413"/>
    <s v="CO26937@mi.com"/>
    <x v="6"/>
    <x v="5"/>
    <x v="413"/>
    <x v="10"/>
    <x v="1"/>
    <x v="0"/>
    <s v="No Aplica"/>
    <x v="617"/>
  </r>
  <r>
    <x v="0"/>
    <x v="10"/>
    <x v="10"/>
    <x v="333"/>
    <x v="414"/>
    <s v="CO10749@mi.com"/>
    <x v="0"/>
    <x v="0"/>
    <x v="414"/>
    <x v="9"/>
    <x v="0"/>
    <x v="0"/>
    <s v="No Aplica"/>
    <x v="618"/>
  </r>
  <r>
    <x v="2"/>
    <x v="2"/>
    <x v="2"/>
    <x v="334"/>
    <x v="414"/>
    <s v="CO10749@mi.com"/>
    <x v="1"/>
    <x v="1"/>
    <x v="414"/>
    <x v="9"/>
    <x v="0"/>
    <x v="0"/>
    <s v="No Aplica"/>
    <x v="618"/>
  </r>
  <r>
    <x v="0"/>
    <x v="3"/>
    <x v="3"/>
    <x v="333"/>
    <x v="414"/>
    <s v="CO10749@mi.com"/>
    <x v="0"/>
    <x v="0"/>
    <x v="414"/>
    <x v="9"/>
    <x v="0"/>
    <x v="1"/>
    <n v="45931"/>
    <x v="619"/>
  </r>
  <r>
    <x v="0"/>
    <x v="6"/>
    <x v="6"/>
    <x v="5"/>
    <x v="415"/>
    <s v="CO27698@mi.com"/>
    <x v="4"/>
    <x v="0"/>
    <x v="415"/>
    <x v="2"/>
    <x v="1"/>
    <x v="0"/>
    <s v="No Aplica"/>
    <x v="620"/>
  </r>
  <r>
    <x v="1"/>
    <x v="4"/>
    <x v="4"/>
    <x v="97"/>
    <x v="415"/>
    <s v="CO27698@mi.com"/>
    <x v="0"/>
    <x v="0"/>
    <x v="415"/>
    <x v="2"/>
    <x v="1"/>
    <x v="0"/>
    <s v="No Aplica"/>
    <x v="620"/>
  </r>
  <r>
    <x v="0"/>
    <x v="7"/>
    <x v="7"/>
    <x v="335"/>
    <x v="415"/>
    <s v="CO27698@mi.com"/>
    <x v="4"/>
    <x v="0"/>
    <x v="415"/>
    <x v="2"/>
    <x v="1"/>
    <x v="0"/>
    <s v="No Aplica"/>
    <x v="620"/>
  </r>
  <r>
    <x v="0"/>
    <x v="6"/>
    <x v="6"/>
    <x v="7"/>
    <x v="416"/>
    <s v="CO26645@mi.com"/>
    <x v="0"/>
    <x v="0"/>
    <x v="416"/>
    <x v="10"/>
    <x v="1"/>
    <x v="0"/>
    <s v="No Aplica"/>
    <x v="621"/>
  </r>
  <r>
    <x v="0"/>
    <x v="7"/>
    <x v="7"/>
    <x v="10"/>
    <x v="416"/>
    <s v="CO26645@mi.com"/>
    <x v="0"/>
    <x v="0"/>
    <x v="416"/>
    <x v="10"/>
    <x v="1"/>
    <x v="0"/>
    <s v="No Aplica"/>
    <x v="621"/>
  </r>
  <r>
    <x v="2"/>
    <x v="19"/>
    <x v="20"/>
    <x v="336"/>
    <x v="417"/>
    <s v="CO10131@mi.com"/>
    <x v="0"/>
    <x v="0"/>
    <x v="417"/>
    <x v="38"/>
    <x v="0"/>
    <x v="0"/>
    <s v="No Aplica"/>
    <x v="622"/>
  </r>
  <r>
    <x v="2"/>
    <x v="9"/>
    <x v="9"/>
    <x v="168"/>
    <x v="417"/>
    <s v="CO10131@mi.com"/>
    <x v="0"/>
    <x v="0"/>
    <x v="417"/>
    <x v="38"/>
    <x v="0"/>
    <x v="0"/>
    <s v="No Aplica"/>
    <x v="622"/>
  </r>
  <r>
    <x v="0"/>
    <x v="7"/>
    <x v="7"/>
    <x v="8"/>
    <x v="418"/>
    <s v="CO18926@mi.com"/>
    <x v="0"/>
    <x v="0"/>
    <x v="418"/>
    <x v="8"/>
    <x v="2"/>
    <x v="0"/>
    <s v="No Aplica"/>
    <x v="623"/>
  </r>
  <r>
    <x v="0"/>
    <x v="11"/>
    <x v="11"/>
    <x v="3"/>
    <x v="418"/>
    <s v="CO18926@mi.com"/>
    <x v="1"/>
    <x v="1"/>
    <x v="418"/>
    <x v="8"/>
    <x v="2"/>
    <x v="0"/>
    <s v="No Aplica"/>
    <x v="623"/>
  </r>
  <r>
    <x v="2"/>
    <x v="9"/>
    <x v="9"/>
    <x v="82"/>
    <x v="419"/>
    <s v="CO12646@mi.com"/>
    <x v="2"/>
    <x v="2"/>
    <x v="419"/>
    <x v="4"/>
    <x v="2"/>
    <x v="0"/>
    <s v="No Aplica"/>
    <x v="624"/>
  </r>
  <r>
    <x v="2"/>
    <x v="3"/>
    <x v="3"/>
    <x v="82"/>
    <x v="419"/>
    <s v="CO12646@mi.com"/>
    <x v="0"/>
    <x v="0"/>
    <x v="419"/>
    <x v="4"/>
    <x v="2"/>
    <x v="1"/>
    <n v="45931"/>
    <x v="625"/>
  </r>
  <r>
    <x v="4"/>
    <x v="6"/>
    <x v="6"/>
    <x v="5"/>
    <x v="420"/>
    <s v="CO16269@mi.com"/>
    <x v="11"/>
    <x v="9"/>
    <x v="420"/>
    <x v="20"/>
    <x v="1"/>
    <x v="0"/>
    <s v="No Aplica"/>
    <x v="626"/>
  </r>
  <r>
    <x v="1"/>
    <x v="5"/>
    <x v="5"/>
    <x v="337"/>
    <x v="420"/>
    <s v="CO16269@mi.com"/>
    <x v="7"/>
    <x v="6"/>
    <x v="420"/>
    <x v="20"/>
    <x v="1"/>
    <x v="0"/>
    <s v="No Aplica"/>
    <x v="626"/>
  </r>
  <r>
    <x v="4"/>
    <x v="7"/>
    <x v="7"/>
    <x v="5"/>
    <x v="420"/>
    <s v="CO16269@mi.com"/>
    <x v="11"/>
    <x v="9"/>
    <x v="420"/>
    <x v="20"/>
    <x v="1"/>
    <x v="0"/>
    <s v="No Aplica"/>
    <x v="626"/>
  </r>
  <r>
    <x v="1"/>
    <x v="11"/>
    <x v="11"/>
    <x v="337"/>
    <x v="420"/>
    <s v="CO16269@mi.com"/>
    <x v="7"/>
    <x v="6"/>
    <x v="420"/>
    <x v="20"/>
    <x v="1"/>
    <x v="0"/>
    <s v="No Aplica"/>
    <x v="626"/>
  </r>
  <r>
    <x v="2"/>
    <x v="2"/>
    <x v="2"/>
    <x v="4"/>
    <x v="421"/>
    <s v="CO27632@mi.com"/>
    <x v="2"/>
    <x v="2"/>
    <x v="421"/>
    <x v="50"/>
    <x v="2"/>
    <x v="0"/>
    <s v="No Aplica"/>
    <x v="627"/>
  </r>
  <r>
    <x v="2"/>
    <x v="7"/>
    <x v="7"/>
    <x v="8"/>
    <x v="422"/>
    <s v="CO18749@mi.com"/>
    <x v="0"/>
    <x v="0"/>
    <x v="422"/>
    <x v="43"/>
    <x v="2"/>
    <x v="0"/>
    <s v="No Aplica"/>
    <x v="628"/>
  </r>
  <r>
    <x v="1"/>
    <x v="11"/>
    <x v="11"/>
    <x v="19"/>
    <x v="422"/>
    <s v="CO18749@mi.com"/>
    <x v="1"/>
    <x v="1"/>
    <x v="422"/>
    <x v="43"/>
    <x v="2"/>
    <x v="0"/>
    <s v="No Aplica"/>
    <x v="628"/>
  </r>
  <r>
    <x v="0"/>
    <x v="12"/>
    <x v="12"/>
    <x v="338"/>
    <x v="423"/>
    <s v="CO28748@mi.com"/>
    <x v="0"/>
    <x v="0"/>
    <x v="423"/>
    <x v="43"/>
    <x v="2"/>
    <x v="0"/>
    <s v="No Aplica"/>
    <x v="629"/>
  </r>
  <r>
    <x v="0"/>
    <x v="6"/>
    <x v="6"/>
    <x v="105"/>
    <x v="423"/>
    <s v="CO28748@mi.com"/>
    <x v="0"/>
    <x v="0"/>
    <x v="423"/>
    <x v="43"/>
    <x v="2"/>
    <x v="0"/>
    <s v="No Aplica"/>
    <x v="629"/>
  </r>
  <r>
    <x v="2"/>
    <x v="8"/>
    <x v="8"/>
    <x v="339"/>
    <x v="423"/>
    <s v="CO28748@mi.com"/>
    <x v="1"/>
    <x v="1"/>
    <x v="423"/>
    <x v="43"/>
    <x v="2"/>
    <x v="0"/>
    <s v="No Aplica"/>
    <x v="629"/>
  </r>
  <r>
    <x v="2"/>
    <x v="9"/>
    <x v="9"/>
    <x v="340"/>
    <x v="423"/>
    <s v="CO28748@mi.com"/>
    <x v="1"/>
    <x v="1"/>
    <x v="423"/>
    <x v="43"/>
    <x v="2"/>
    <x v="0"/>
    <s v="No Aplica"/>
    <x v="629"/>
  </r>
  <r>
    <x v="2"/>
    <x v="4"/>
    <x v="4"/>
    <x v="340"/>
    <x v="423"/>
    <s v="CO28748@mi.com"/>
    <x v="1"/>
    <x v="1"/>
    <x v="423"/>
    <x v="43"/>
    <x v="2"/>
    <x v="0"/>
    <s v="No Aplica"/>
    <x v="629"/>
  </r>
  <r>
    <x v="2"/>
    <x v="0"/>
    <x v="0"/>
    <x v="341"/>
    <x v="423"/>
    <s v="CO28748@mi.com"/>
    <x v="1"/>
    <x v="1"/>
    <x v="423"/>
    <x v="43"/>
    <x v="2"/>
    <x v="0"/>
    <s v="No Aplica"/>
    <x v="629"/>
  </r>
  <r>
    <x v="0"/>
    <x v="7"/>
    <x v="7"/>
    <x v="105"/>
    <x v="423"/>
    <s v="CO28748@mi.com"/>
    <x v="0"/>
    <x v="0"/>
    <x v="423"/>
    <x v="43"/>
    <x v="2"/>
    <x v="0"/>
    <s v="No Aplica"/>
    <x v="629"/>
  </r>
  <r>
    <x v="2"/>
    <x v="1"/>
    <x v="1"/>
    <x v="339"/>
    <x v="423"/>
    <s v="CO28748@mi.com"/>
    <x v="1"/>
    <x v="1"/>
    <x v="423"/>
    <x v="43"/>
    <x v="2"/>
    <x v="0"/>
    <s v="No Aplica"/>
    <x v="629"/>
  </r>
  <r>
    <x v="2"/>
    <x v="2"/>
    <x v="2"/>
    <x v="339"/>
    <x v="423"/>
    <s v="CO28748@mi.com"/>
    <x v="1"/>
    <x v="1"/>
    <x v="423"/>
    <x v="43"/>
    <x v="2"/>
    <x v="0"/>
    <s v="No Aplica"/>
    <x v="629"/>
  </r>
  <r>
    <x v="1"/>
    <x v="3"/>
    <x v="3"/>
    <x v="342"/>
    <x v="424"/>
    <s v="CO23233@mi.com"/>
    <x v="8"/>
    <x v="7"/>
    <x v="424"/>
    <x v="3"/>
    <x v="1"/>
    <x v="1"/>
    <n v="45931"/>
    <x v="630"/>
  </r>
  <r>
    <x v="2"/>
    <x v="6"/>
    <x v="6"/>
    <x v="343"/>
    <x v="424"/>
    <s v="CO23233@mi.com"/>
    <x v="0"/>
    <x v="0"/>
    <x v="424"/>
    <x v="3"/>
    <x v="1"/>
    <x v="0"/>
    <s v="No Aplica"/>
    <x v="631"/>
  </r>
  <r>
    <x v="2"/>
    <x v="5"/>
    <x v="5"/>
    <x v="344"/>
    <x v="424"/>
    <s v="CO23233@mi.com"/>
    <x v="1"/>
    <x v="1"/>
    <x v="424"/>
    <x v="3"/>
    <x v="1"/>
    <x v="0"/>
    <s v="No Aplica"/>
    <x v="631"/>
  </r>
  <r>
    <x v="2"/>
    <x v="8"/>
    <x v="8"/>
    <x v="334"/>
    <x v="424"/>
    <s v="CO23233@mi.com"/>
    <x v="1"/>
    <x v="1"/>
    <x v="424"/>
    <x v="3"/>
    <x v="1"/>
    <x v="0"/>
    <s v="No Aplica"/>
    <x v="631"/>
  </r>
  <r>
    <x v="2"/>
    <x v="9"/>
    <x v="9"/>
    <x v="334"/>
    <x v="424"/>
    <s v="CO23233@mi.com"/>
    <x v="1"/>
    <x v="1"/>
    <x v="424"/>
    <x v="3"/>
    <x v="1"/>
    <x v="0"/>
    <s v="No Aplica"/>
    <x v="631"/>
  </r>
  <r>
    <x v="2"/>
    <x v="10"/>
    <x v="10"/>
    <x v="334"/>
    <x v="424"/>
    <s v="CO23233@mi.com"/>
    <x v="1"/>
    <x v="1"/>
    <x v="424"/>
    <x v="3"/>
    <x v="1"/>
    <x v="0"/>
    <s v="No Aplica"/>
    <x v="631"/>
  </r>
  <r>
    <x v="2"/>
    <x v="4"/>
    <x v="4"/>
    <x v="0"/>
    <x v="424"/>
    <s v="CO23233@mi.com"/>
    <x v="0"/>
    <x v="0"/>
    <x v="424"/>
    <x v="3"/>
    <x v="1"/>
    <x v="0"/>
    <s v="No Aplica"/>
    <x v="631"/>
  </r>
  <r>
    <x v="2"/>
    <x v="1"/>
    <x v="1"/>
    <x v="334"/>
    <x v="424"/>
    <s v="CO23233@mi.com"/>
    <x v="1"/>
    <x v="1"/>
    <x v="424"/>
    <x v="3"/>
    <x v="1"/>
    <x v="0"/>
    <s v="No Aplica"/>
    <x v="631"/>
  </r>
  <r>
    <x v="2"/>
    <x v="2"/>
    <x v="2"/>
    <x v="345"/>
    <x v="424"/>
    <s v="CO23233@mi.com"/>
    <x v="1"/>
    <x v="1"/>
    <x v="424"/>
    <x v="3"/>
    <x v="1"/>
    <x v="0"/>
    <s v="No Aplica"/>
    <x v="631"/>
  </r>
  <r>
    <x v="2"/>
    <x v="3"/>
    <x v="3"/>
    <x v="334"/>
    <x v="424"/>
    <s v="CO23233@mi.com"/>
    <x v="1"/>
    <x v="1"/>
    <x v="424"/>
    <x v="3"/>
    <x v="1"/>
    <x v="1"/>
    <n v="45931"/>
    <x v="630"/>
  </r>
  <r>
    <x v="4"/>
    <x v="12"/>
    <x v="12"/>
    <x v="9"/>
    <x v="425"/>
    <s v="CO23237@mi.com"/>
    <x v="2"/>
    <x v="2"/>
    <x v="425"/>
    <x v="28"/>
    <x v="2"/>
    <x v="0"/>
    <s v="No Aplica"/>
    <x v="632"/>
  </r>
  <r>
    <x v="4"/>
    <x v="6"/>
    <x v="6"/>
    <x v="41"/>
    <x v="425"/>
    <s v="CO23237@mi.com"/>
    <x v="2"/>
    <x v="2"/>
    <x v="425"/>
    <x v="28"/>
    <x v="2"/>
    <x v="0"/>
    <s v="No Aplica"/>
    <x v="632"/>
  </r>
  <r>
    <x v="4"/>
    <x v="7"/>
    <x v="7"/>
    <x v="41"/>
    <x v="425"/>
    <s v="CO23237@mi.com"/>
    <x v="0"/>
    <x v="0"/>
    <x v="425"/>
    <x v="28"/>
    <x v="2"/>
    <x v="0"/>
    <s v="No Aplica"/>
    <x v="632"/>
  </r>
  <r>
    <x v="0"/>
    <x v="6"/>
    <x v="6"/>
    <x v="8"/>
    <x v="426"/>
    <s v="CO24629@mi.com"/>
    <x v="0"/>
    <x v="0"/>
    <x v="426"/>
    <x v="37"/>
    <x v="2"/>
    <x v="0"/>
    <s v="No Aplica"/>
    <x v="633"/>
  </r>
  <r>
    <x v="1"/>
    <x v="5"/>
    <x v="5"/>
    <x v="3"/>
    <x v="426"/>
    <s v="CO24629@mi.com"/>
    <x v="3"/>
    <x v="3"/>
    <x v="426"/>
    <x v="37"/>
    <x v="2"/>
    <x v="0"/>
    <s v="No Aplica"/>
    <x v="633"/>
  </r>
  <r>
    <x v="1"/>
    <x v="11"/>
    <x v="11"/>
    <x v="3"/>
    <x v="426"/>
    <s v="CO24629@mi.com"/>
    <x v="3"/>
    <x v="3"/>
    <x v="426"/>
    <x v="37"/>
    <x v="2"/>
    <x v="0"/>
    <s v="No Aplica"/>
    <x v="633"/>
  </r>
  <r>
    <x v="0"/>
    <x v="3"/>
    <x v="3"/>
    <x v="8"/>
    <x v="427"/>
    <s v="CO27787@mi.com"/>
    <x v="0"/>
    <x v="0"/>
    <x v="427"/>
    <x v="8"/>
    <x v="2"/>
    <x v="1"/>
    <n v="45931"/>
    <x v="634"/>
  </r>
  <r>
    <x v="1"/>
    <x v="1"/>
    <x v="1"/>
    <x v="346"/>
    <x v="428"/>
    <s v="CO28436@mi.com"/>
    <x v="1"/>
    <x v="1"/>
    <x v="428"/>
    <x v="1"/>
    <x v="0"/>
    <x v="0"/>
    <s v="No Aplica"/>
    <x v="635"/>
  </r>
  <r>
    <x v="1"/>
    <x v="2"/>
    <x v="2"/>
    <x v="346"/>
    <x v="428"/>
    <s v="CO28436@mi.com"/>
    <x v="1"/>
    <x v="1"/>
    <x v="428"/>
    <x v="1"/>
    <x v="0"/>
    <x v="0"/>
    <s v="No Aplica"/>
    <x v="635"/>
  </r>
  <r>
    <x v="1"/>
    <x v="3"/>
    <x v="3"/>
    <x v="346"/>
    <x v="428"/>
    <s v="CO28436@mi.com"/>
    <x v="1"/>
    <x v="1"/>
    <x v="428"/>
    <x v="1"/>
    <x v="0"/>
    <x v="1"/>
    <n v="45931"/>
    <x v="636"/>
  </r>
  <r>
    <x v="2"/>
    <x v="8"/>
    <x v="8"/>
    <x v="347"/>
    <x v="429"/>
    <s v="CO16183@mi.com"/>
    <x v="1"/>
    <x v="1"/>
    <x v="429"/>
    <x v="48"/>
    <x v="0"/>
    <x v="0"/>
    <s v="No Aplica"/>
    <x v="637"/>
  </r>
  <r>
    <x v="2"/>
    <x v="9"/>
    <x v="9"/>
    <x v="347"/>
    <x v="429"/>
    <s v="CO16183@mi.com"/>
    <x v="1"/>
    <x v="1"/>
    <x v="429"/>
    <x v="48"/>
    <x v="0"/>
    <x v="0"/>
    <s v="No Aplica"/>
    <x v="637"/>
  </r>
  <r>
    <x v="0"/>
    <x v="10"/>
    <x v="10"/>
    <x v="0"/>
    <x v="429"/>
    <s v="CO16183@mi.com"/>
    <x v="0"/>
    <x v="0"/>
    <x v="429"/>
    <x v="48"/>
    <x v="0"/>
    <x v="0"/>
    <s v="No Aplica"/>
    <x v="637"/>
  </r>
  <r>
    <x v="2"/>
    <x v="0"/>
    <x v="0"/>
    <x v="347"/>
    <x v="429"/>
    <s v="CO16183@mi.com"/>
    <x v="1"/>
    <x v="1"/>
    <x v="429"/>
    <x v="48"/>
    <x v="0"/>
    <x v="0"/>
    <s v="No Aplica"/>
    <x v="637"/>
  </r>
  <r>
    <x v="2"/>
    <x v="1"/>
    <x v="1"/>
    <x v="347"/>
    <x v="429"/>
    <s v="CO16183@mi.com"/>
    <x v="1"/>
    <x v="1"/>
    <x v="429"/>
    <x v="48"/>
    <x v="0"/>
    <x v="0"/>
    <s v="No Aplica"/>
    <x v="637"/>
  </r>
  <r>
    <x v="2"/>
    <x v="2"/>
    <x v="2"/>
    <x v="347"/>
    <x v="429"/>
    <s v="CO16183@mi.com"/>
    <x v="1"/>
    <x v="1"/>
    <x v="429"/>
    <x v="48"/>
    <x v="0"/>
    <x v="0"/>
    <s v="No Aplica"/>
    <x v="637"/>
  </r>
  <r>
    <x v="0"/>
    <x v="3"/>
    <x v="3"/>
    <x v="0"/>
    <x v="429"/>
    <s v="CO16183@mi.com"/>
    <x v="0"/>
    <x v="0"/>
    <x v="429"/>
    <x v="48"/>
    <x v="0"/>
    <x v="1"/>
    <n v="45931"/>
    <x v="638"/>
  </r>
  <r>
    <x v="8"/>
    <x v="2"/>
    <x v="2"/>
    <x v="348"/>
    <x v="430"/>
    <s v="CO17693@mi.com"/>
    <x v="0"/>
    <x v="0"/>
    <x v="430"/>
    <x v="28"/>
    <x v="2"/>
    <x v="0"/>
    <s v="No Aplica"/>
    <x v="639"/>
  </r>
  <r>
    <x v="8"/>
    <x v="7"/>
    <x v="7"/>
    <x v="349"/>
    <x v="430"/>
    <s v="CO17693@mi.com"/>
    <x v="0"/>
    <x v="0"/>
    <x v="430"/>
    <x v="28"/>
    <x v="2"/>
    <x v="0"/>
    <s v="No Aplica"/>
    <x v="639"/>
  </r>
  <r>
    <x v="8"/>
    <x v="11"/>
    <x v="11"/>
    <x v="348"/>
    <x v="430"/>
    <s v="CO17693@mi.com"/>
    <x v="0"/>
    <x v="0"/>
    <x v="430"/>
    <x v="28"/>
    <x v="2"/>
    <x v="0"/>
    <s v="No Aplica"/>
    <x v="639"/>
  </r>
  <r>
    <x v="8"/>
    <x v="1"/>
    <x v="1"/>
    <x v="348"/>
    <x v="430"/>
    <s v="CO17693@mi.com"/>
    <x v="0"/>
    <x v="0"/>
    <x v="430"/>
    <x v="28"/>
    <x v="2"/>
    <x v="0"/>
    <s v="No Aplica"/>
    <x v="639"/>
  </r>
  <r>
    <x v="8"/>
    <x v="3"/>
    <x v="3"/>
    <x v="348"/>
    <x v="430"/>
    <s v="CO17693@mi.com"/>
    <x v="0"/>
    <x v="0"/>
    <x v="430"/>
    <x v="28"/>
    <x v="2"/>
    <x v="1"/>
    <n v="45931"/>
    <x v="640"/>
  </r>
  <r>
    <x v="8"/>
    <x v="9"/>
    <x v="9"/>
    <x v="348"/>
    <x v="430"/>
    <s v="CO17693@mi.com"/>
    <x v="0"/>
    <x v="0"/>
    <x v="430"/>
    <x v="28"/>
    <x v="2"/>
    <x v="0"/>
    <s v="No Aplica"/>
    <x v="639"/>
  </r>
  <r>
    <x v="8"/>
    <x v="10"/>
    <x v="10"/>
    <x v="350"/>
    <x v="430"/>
    <s v="CO17693@mi.com"/>
    <x v="0"/>
    <x v="0"/>
    <x v="430"/>
    <x v="28"/>
    <x v="2"/>
    <x v="0"/>
    <s v="No Aplica"/>
    <x v="639"/>
  </r>
  <r>
    <x v="8"/>
    <x v="4"/>
    <x v="4"/>
    <x v="351"/>
    <x v="430"/>
    <s v="CO17693@mi.com"/>
    <x v="0"/>
    <x v="0"/>
    <x v="430"/>
    <x v="28"/>
    <x v="2"/>
    <x v="0"/>
    <s v="No Aplica"/>
    <x v="639"/>
  </r>
  <r>
    <x v="8"/>
    <x v="0"/>
    <x v="0"/>
    <x v="352"/>
    <x v="430"/>
    <s v="CO17693@mi.com"/>
    <x v="0"/>
    <x v="0"/>
    <x v="430"/>
    <x v="28"/>
    <x v="2"/>
    <x v="0"/>
    <s v="No Aplica"/>
    <x v="639"/>
  </r>
  <r>
    <x v="2"/>
    <x v="9"/>
    <x v="9"/>
    <x v="0"/>
    <x v="431"/>
    <s v="CO28743@mi.com"/>
    <x v="0"/>
    <x v="0"/>
    <x v="431"/>
    <x v="28"/>
    <x v="2"/>
    <x v="0"/>
    <s v="No Aplica"/>
    <x v="641"/>
  </r>
  <r>
    <x v="2"/>
    <x v="2"/>
    <x v="2"/>
    <x v="82"/>
    <x v="431"/>
    <s v="CO28743@mi.com"/>
    <x v="0"/>
    <x v="0"/>
    <x v="431"/>
    <x v="28"/>
    <x v="2"/>
    <x v="0"/>
    <s v="No Aplica"/>
    <x v="641"/>
  </r>
  <r>
    <x v="8"/>
    <x v="3"/>
    <x v="9"/>
    <x v="348"/>
    <x v="432"/>
    <s v="CO11808@mi.com"/>
    <x v="30"/>
    <x v="0"/>
    <x v="432"/>
    <x v="16"/>
    <x v="0"/>
    <x v="1"/>
    <n v="45931"/>
    <x v="642"/>
  </r>
  <r>
    <x v="2"/>
    <x v="9"/>
    <x v="9"/>
    <x v="89"/>
    <x v="433"/>
    <s v="CO26836@mi.com"/>
    <x v="1"/>
    <x v="1"/>
    <x v="433"/>
    <x v="9"/>
    <x v="0"/>
    <x v="0"/>
    <s v="No Aplica"/>
    <x v="643"/>
  </r>
  <r>
    <x v="2"/>
    <x v="10"/>
    <x v="10"/>
    <x v="89"/>
    <x v="433"/>
    <s v="CO26836@mi.com"/>
    <x v="1"/>
    <x v="1"/>
    <x v="433"/>
    <x v="9"/>
    <x v="0"/>
    <x v="0"/>
    <s v="No Aplica"/>
    <x v="643"/>
  </r>
  <r>
    <x v="2"/>
    <x v="0"/>
    <x v="0"/>
    <x v="135"/>
    <x v="433"/>
    <s v="CO26836@mi.com"/>
    <x v="7"/>
    <x v="6"/>
    <x v="433"/>
    <x v="9"/>
    <x v="0"/>
    <x v="0"/>
    <s v="No Aplica"/>
    <x v="643"/>
  </r>
  <r>
    <x v="2"/>
    <x v="4"/>
    <x v="4"/>
    <x v="8"/>
    <x v="433"/>
    <s v="CO26836@mi.com"/>
    <x v="0"/>
    <x v="0"/>
    <x v="433"/>
    <x v="9"/>
    <x v="0"/>
    <x v="0"/>
    <s v="No Aplica"/>
    <x v="643"/>
  </r>
  <r>
    <x v="2"/>
    <x v="2"/>
    <x v="2"/>
    <x v="89"/>
    <x v="433"/>
    <s v="CO26836@mi.com"/>
    <x v="1"/>
    <x v="1"/>
    <x v="433"/>
    <x v="9"/>
    <x v="0"/>
    <x v="0"/>
    <s v="No Aplica"/>
    <x v="643"/>
  </r>
  <r>
    <x v="2"/>
    <x v="3"/>
    <x v="3"/>
    <x v="89"/>
    <x v="433"/>
    <s v="CO26836@mi.com"/>
    <x v="1"/>
    <x v="1"/>
    <x v="433"/>
    <x v="9"/>
    <x v="0"/>
    <x v="1"/>
    <n v="45931"/>
    <x v="644"/>
  </r>
  <r>
    <x v="1"/>
    <x v="3"/>
    <x v="3"/>
    <x v="17"/>
    <x v="434"/>
    <s v="CO24515@mi.com"/>
    <x v="7"/>
    <x v="6"/>
    <x v="434"/>
    <x v="21"/>
    <x v="2"/>
    <x v="1"/>
    <n v="45931"/>
    <x v="645"/>
  </r>
  <r>
    <x v="4"/>
    <x v="6"/>
    <x v="6"/>
    <x v="8"/>
    <x v="434"/>
    <s v="CO24515@mi.com"/>
    <x v="2"/>
    <x v="2"/>
    <x v="434"/>
    <x v="21"/>
    <x v="2"/>
    <x v="0"/>
    <s v="No Aplica"/>
    <x v="646"/>
  </r>
  <r>
    <x v="4"/>
    <x v="7"/>
    <x v="7"/>
    <x v="8"/>
    <x v="434"/>
    <s v="CO24515@mi.com"/>
    <x v="0"/>
    <x v="0"/>
    <x v="434"/>
    <x v="21"/>
    <x v="2"/>
    <x v="0"/>
    <s v="No Aplica"/>
    <x v="646"/>
  </r>
  <r>
    <x v="0"/>
    <x v="3"/>
    <x v="3"/>
    <x v="8"/>
    <x v="435"/>
    <s v="CO15886@mi.com"/>
    <x v="0"/>
    <x v="0"/>
    <x v="435"/>
    <x v="18"/>
    <x v="0"/>
    <x v="1"/>
    <n v="45931"/>
    <x v="647"/>
  </r>
  <r>
    <x v="0"/>
    <x v="7"/>
    <x v="7"/>
    <x v="8"/>
    <x v="436"/>
    <s v="CO28286@mi.com"/>
    <x v="0"/>
    <x v="0"/>
    <x v="436"/>
    <x v="18"/>
    <x v="0"/>
    <x v="0"/>
    <s v="No Aplica"/>
    <x v="648"/>
  </r>
  <r>
    <x v="0"/>
    <x v="1"/>
    <x v="1"/>
    <x v="82"/>
    <x v="436"/>
    <s v="CO28286@mi.com"/>
    <x v="0"/>
    <x v="0"/>
    <x v="436"/>
    <x v="18"/>
    <x v="0"/>
    <x v="0"/>
    <s v="No Aplica"/>
    <x v="648"/>
  </r>
  <r>
    <x v="3"/>
    <x v="3"/>
    <x v="3"/>
    <x v="19"/>
    <x v="436"/>
    <s v="CO28286@mi.com"/>
    <x v="1"/>
    <x v="1"/>
    <x v="436"/>
    <x v="18"/>
    <x v="0"/>
    <x v="1"/>
    <n v="45931"/>
    <x v="649"/>
  </r>
  <r>
    <x v="0"/>
    <x v="7"/>
    <x v="7"/>
    <x v="4"/>
    <x v="437"/>
    <s v="CO19286@mi.com"/>
    <x v="0"/>
    <x v="0"/>
    <x v="437"/>
    <x v="8"/>
    <x v="2"/>
    <x v="0"/>
    <s v="No Aplica"/>
    <x v="650"/>
  </r>
  <r>
    <x v="1"/>
    <x v="8"/>
    <x v="8"/>
    <x v="85"/>
    <x v="438"/>
    <s v="CO25105@mi.com"/>
    <x v="1"/>
    <x v="1"/>
    <x v="438"/>
    <x v="0"/>
    <x v="0"/>
    <x v="0"/>
    <s v="No Aplica"/>
    <x v="651"/>
  </r>
  <r>
    <x v="1"/>
    <x v="9"/>
    <x v="9"/>
    <x v="353"/>
    <x v="438"/>
    <s v="CO25105@mi.com"/>
    <x v="1"/>
    <x v="1"/>
    <x v="438"/>
    <x v="0"/>
    <x v="0"/>
    <x v="0"/>
    <s v="No Aplica"/>
    <x v="651"/>
  </r>
  <r>
    <x v="1"/>
    <x v="10"/>
    <x v="10"/>
    <x v="353"/>
    <x v="438"/>
    <s v="CO25105@mi.com"/>
    <x v="1"/>
    <x v="1"/>
    <x v="438"/>
    <x v="0"/>
    <x v="0"/>
    <x v="0"/>
    <s v="No Aplica"/>
    <x v="651"/>
  </r>
  <r>
    <x v="0"/>
    <x v="4"/>
    <x v="4"/>
    <x v="4"/>
    <x v="438"/>
    <s v="CO25105@mi.com"/>
    <x v="26"/>
    <x v="0"/>
    <x v="438"/>
    <x v="0"/>
    <x v="0"/>
    <x v="0"/>
    <s v="No Aplica"/>
    <x v="651"/>
  </r>
  <r>
    <x v="1"/>
    <x v="0"/>
    <x v="0"/>
    <x v="353"/>
    <x v="438"/>
    <s v="CO25105@mi.com"/>
    <x v="1"/>
    <x v="1"/>
    <x v="438"/>
    <x v="0"/>
    <x v="0"/>
    <x v="0"/>
    <s v="No Aplica"/>
    <x v="651"/>
  </r>
  <r>
    <x v="1"/>
    <x v="1"/>
    <x v="1"/>
    <x v="353"/>
    <x v="438"/>
    <s v="CO25105@mi.com"/>
    <x v="1"/>
    <x v="1"/>
    <x v="438"/>
    <x v="0"/>
    <x v="0"/>
    <x v="0"/>
    <s v="No Aplica"/>
    <x v="651"/>
  </r>
  <r>
    <x v="1"/>
    <x v="2"/>
    <x v="2"/>
    <x v="353"/>
    <x v="438"/>
    <s v="CO25105@mi.com"/>
    <x v="1"/>
    <x v="1"/>
    <x v="438"/>
    <x v="0"/>
    <x v="0"/>
    <x v="0"/>
    <s v="No Aplica"/>
    <x v="651"/>
  </r>
  <r>
    <x v="1"/>
    <x v="3"/>
    <x v="3"/>
    <x v="353"/>
    <x v="438"/>
    <s v="CO25105@mi.com"/>
    <x v="1"/>
    <x v="1"/>
    <x v="438"/>
    <x v="0"/>
    <x v="0"/>
    <x v="1"/>
    <n v="45931"/>
    <x v="652"/>
  </r>
  <r>
    <x v="1"/>
    <x v="5"/>
    <x v="5"/>
    <x v="3"/>
    <x v="439"/>
    <s v="CO24404@mi.com"/>
    <x v="3"/>
    <x v="3"/>
    <x v="439"/>
    <x v="37"/>
    <x v="2"/>
    <x v="0"/>
    <s v="No Aplica"/>
    <x v="653"/>
  </r>
  <r>
    <x v="0"/>
    <x v="6"/>
    <x v="6"/>
    <x v="32"/>
    <x v="439"/>
    <s v="CO24404@mi.com"/>
    <x v="0"/>
    <x v="0"/>
    <x v="439"/>
    <x v="37"/>
    <x v="2"/>
    <x v="0"/>
    <s v="No Aplica"/>
    <x v="653"/>
  </r>
  <r>
    <x v="1"/>
    <x v="11"/>
    <x v="11"/>
    <x v="3"/>
    <x v="439"/>
    <s v="CO24404@mi.com"/>
    <x v="3"/>
    <x v="3"/>
    <x v="439"/>
    <x v="37"/>
    <x v="2"/>
    <x v="0"/>
    <s v="No Aplica"/>
    <x v="653"/>
  </r>
  <r>
    <x v="0"/>
    <x v="7"/>
    <x v="7"/>
    <x v="32"/>
    <x v="439"/>
    <s v="CO24404@mi.com"/>
    <x v="0"/>
    <x v="0"/>
    <x v="439"/>
    <x v="37"/>
    <x v="2"/>
    <x v="0"/>
    <s v="No Aplica"/>
    <x v="653"/>
  </r>
  <r>
    <x v="1"/>
    <x v="2"/>
    <x v="2"/>
    <x v="19"/>
    <x v="440"/>
    <s v="CO10088@mi.com"/>
    <x v="1"/>
    <x v="1"/>
    <x v="440"/>
    <x v="1"/>
    <x v="0"/>
    <x v="0"/>
    <s v="No Aplica"/>
    <x v="654"/>
  </r>
  <r>
    <x v="1"/>
    <x v="1"/>
    <x v="1"/>
    <x v="19"/>
    <x v="440"/>
    <s v="CO10088@mi.com"/>
    <x v="1"/>
    <x v="1"/>
    <x v="440"/>
    <x v="1"/>
    <x v="0"/>
    <x v="0"/>
    <s v="No Aplica"/>
    <x v="654"/>
  </r>
  <r>
    <x v="1"/>
    <x v="3"/>
    <x v="3"/>
    <x v="19"/>
    <x v="440"/>
    <s v="CO10088@mi.com"/>
    <x v="1"/>
    <x v="1"/>
    <x v="440"/>
    <x v="1"/>
    <x v="0"/>
    <x v="1"/>
    <n v="45931"/>
    <x v="655"/>
  </r>
  <r>
    <x v="0"/>
    <x v="6"/>
    <x v="6"/>
    <x v="8"/>
    <x v="441"/>
    <s v="CO19655@mi.com"/>
    <x v="0"/>
    <x v="0"/>
    <x v="441"/>
    <x v="37"/>
    <x v="2"/>
    <x v="0"/>
    <s v="No Aplica"/>
    <x v="656"/>
  </r>
  <r>
    <x v="1"/>
    <x v="5"/>
    <x v="5"/>
    <x v="123"/>
    <x v="441"/>
    <s v="CO19655@mi.com"/>
    <x v="3"/>
    <x v="3"/>
    <x v="441"/>
    <x v="37"/>
    <x v="2"/>
    <x v="0"/>
    <s v="No Aplica"/>
    <x v="656"/>
  </r>
  <r>
    <x v="1"/>
    <x v="8"/>
    <x v="8"/>
    <x v="180"/>
    <x v="442"/>
    <s v="CO24076@mi.com"/>
    <x v="1"/>
    <x v="1"/>
    <x v="442"/>
    <x v="0"/>
    <x v="0"/>
    <x v="0"/>
    <s v="No Aplica"/>
    <x v="657"/>
  </r>
  <r>
    <x v="1"/>
    <x v="9"/>
    <x v="9"/>
    <x v="34"/>
    <x v="442"/>
    <s v="CO24076@mi.com"/>
    <x v="1"/>
    <x v="1"/>
    <x v="442"/>
    <x v="0"/>
    <x v="0"/>
    <x v="0"/>
    <s v="No Aplica"/>
    <x v="657"/>
  </r>
  <r>
    <x v="1"/>
    <x v="4"/>
    <x v="4"/>
    <x v="354"/>
    <x v="442"/>
    <s v="CO24076@mi.com"/>
    <x v="5"/>
    <x v="4"/>
    <x v="442"/>
    <x v="0"/>
    <x v="0"/>
    <x v="0"/>
    <s v="No Aplica"/>
    <x v="657"/>
  </r>
  <r>
    <x v="1"/>
    <x v="0"/>
    <x v="0"/>
    <x v="354"/>
    <x v="442"/>
    <s v="CO24076@mi.com"/>
    <x v="1"/>
    <x v="1"/>
    <x v="442"/>
    <x v="0"/>
    <x v="0"/>
    <x v="0"/>
    <s v="No Aplica"/>
    <x v="657"/>
  </r>
  <r>
    <x v="0"/>
    <x v="10"/>
    <x v="10"/>
    <x v="8"/>
    <x v="442"/>
    <s v="CO24076@mi.com"/>
    <x v="0"/>
    <x v="0"/>
    <x v="442"/>
    <x v="0"/>
    <x v="0"/>
    <x v="0"/>
    <s v="No Aplica"/>
    <x v="657"/>
  </r>
  <r>
    <x v="1"/>
    <x v="1"/>
    <x v="1"/>
    <x v="180"/>
    <x v="442"/>
    <s v="CO24076@mi.com"/>
    <x v="1"/>
    <x v="1"/>
    <x v="442"/>
    <x v="0"/>
    <x v="0"/>
    <x v="0"/>
    <s v="No Aplica"/>
    <x v="657"/>
  </r>
  <r>
    <x v="1"/>
    <x v="2"/>
    <x v="2"/>
    <x v="180"/>
    <x v="442"/>
    <s v="CO24076@mi.com"/>
    <x v="1"/>
    <x v="1"/>
    <x v="442"/>
    <x v="0"/>
    <x v="0"/>
    <x v="0"/>
    <s v="No Aplica"/>
    <x v="657"/>
  </r>
  <r>
    <x v="0"/>
    <x v="3"/>
    <x v="3"/>
    <x v="8"/>
    <x v="442"/>
    <s v="CO24076@mi.com"/>
    <x v="0"/>
    <x v="0"/>
    <x v="442"/>
    <x v="0"/>
    <x v="0"/>
    <x v="1"/>
    <n v="45931"/>
    <x v="658"/>
  </r>
  <r>
    <x v="1"/>
    <x v="3"/>
    <x v="3"/>
    <x v="59"/>
    <x v="443"/>
    <s v="CO14991@mi.com"/>
    <x v="7"/>
    <x v="6"/>
    <x v="443"/>
    <x v="29"/>
    <x v="2"/>
    <x v="1"/>
    <n v="45931"/>
    <x v="659"/>
  </r>
  <r>
    <x v="0"/>
    <x v="6"/>
    <x v="6"/>
    <x v="355"/>
    <x v="443"/>
    <s v="CO14991@mi.com"/>
    <x v="4"/>
    <x v="0"/>
    <x v="443"/>
    <x v="29"/>
    <x v="2"/>
    <x v="0"/>
    <s v="No Aplica"/>
    <x v="660"/>
  </r>
  <r>
    <x v="2"/>
    <x v="6"/>
    <x v="6"/>
    <x v="8"/>
    <x v="444"/>
    <s v="CO14624@mi.com"/>
    <x v="0"/>
    <x v="0"/>
    <x v="444"/>
    <x v="49"/>
    <x v="2"/>
    <x v="0"/>
    <s v="No Aplica"/>
    <x v="661"/>
  </r>
  <r>
    <x v="2"/>
    <x v="7"/>
    <x v="7"/>
    <x v="8"/>
    <x v="444"/>
    <s v="CO14624@mi.com"/>
    <x v="0"/>
    <x v="0"/>
    <x v="444"/>
    <x v="49"/>
    <x v="2"/>
    <x v="0"/>
    <s v="No Aplica"/>
    <x v="661"/>
  </r>
  <r>
    <x v="2"/>
    <x v="8"/>
    <x v="8"/>
    <x v="3"/>
    <x v="445"/>
    <s v="CO28651@mi.com"/>
    <x v="1"/>
    <x v="1"/>
    <x v="445"/>
    <x v="55"/>
    <x v="2"/>
    <x v="0"/>
    <s v="No Aplica"/>
    <x v="662"/>
  </r>
  <r>
    <x v="2"/>
    <x v="9"/>
    <x v="9"/>
    <x v="3"/>
    <x v="445"/>
    <s v="CO28651@mi.com"/>
    <x v="1"/>
    <x v="1"/>
    <x v="445"/>
    <x v="55"/>
    <x v="2"/>
    <x v="0"/>
    <s v="No Aplica"/>
    <x v="662"/>
  </r>
  <r>
    <x v="2"/>
    <x v="10"/>
    <x v="10"/>
    <x v="3"/>
    <x v="445"/>
    <s v="CO28651@mi.com"/>
    <x v="1"/>
    <x v="1"/>
    <x v="445"/>
    <x v="55"/>
    <x v="2"/>
    <x v="0"/>
    <s v="No Aplica"/>
    <x v="662"/>
  </r>
  <r>
    <x v="2"/>
    <x v="4"/>
    <x v="4"/>
    <x v="3"/>
    <x v="445"/>
    <s v="CO28651@mi.com"/>
    <x v="1"/>
    <x v="1"/>
    <x v="445"/>
    <x v="55"/>
    <x v="2"/>
    <x v="0"/>
    <s v="No Aplica"/>
    <x v="662"/>
  </r>
  <r>
    <x v="2"/>
    <x v="1"/>
    <x v="1"/>
    <x v="3"/>
    <x v="445"/>
    <s v="CO28651@mi.com"/>
    <x v="1"/>
    <x v="1"/>
    <x v="445"/>
    <x v="55"/>
    <x v="2"/>
    <x v="0"/>
    <s v="No Aplica"/>
    <x v="662"/>
  </r>
  <r>
    <x v="2"/>
    <x v="2"/>
    <x v="2"/>
    <x v="3"/>
    <x v="445"/>
    <s v="CO28651@mi.com"/>
    <x v="1"/>
    <x v="1"/>
    <x v="445"/>
    <x v="55"/>
    <x v="2"/>
    <x v="0"/>
    <s v="No Aplica"/>
    <x v="662"/>
  </r>
  <r>
    <x v="2"/>
    <x v="3"/>
    <x v="3"/>
    <x v="3"/>
    <x v="445"/>
    <s v="CO28651@mi.com"/>
    <x v="1"/>
    <x v="1"/>
    <x v="445"/>
    <x v="55"/>
    <x v="2"/>
    <x v="1"/>
    <n v="45931"/>
    <x v="663"/>
  </r>
  <r>
    <x v="2"/>
    <x v="6"/>
    <x v="6"/>
    <x v="4"/>
    <x v="446"/>
    <s v="CO27835@mi.com"/>
    <x v="0"/>
    <x v="0"/>
    <x v="446"/>
    <x v="3"/>
    <x v="1"/>
    <x v="0"/>
    <s v="No Aplica"/>
    <x v="664"/>
  </r>
  <r>
    <x v="2"/>
    <x v="5"/>
    <x v="5"/>
    <x v="3"/>
    <x v="446"/>
    <s v="CO27835@mi.com"/>
    <x v="8"/>
    <x v="7"/>
    <x v="446"/>
    <x v="3"/>
    <x v="1"/>
    <x v="0"/>
    <s v="No Aplica"/>
    <x v="664"/>
  </r>
  <r>
    <x v="2"/>
    <x v="10"/>
    <x v="10"/>
    <x v="3"/>
    <x v="446"/>
    <s v="CO27835@mi.com"/>
    <x v="1"/>
    <x v="1"/>
    <x v="446"/>
    <x v="3"/>
    <x v="1"/>
    <x v="0"/>
    <s v="No Aplica"/>
    <x v="664"/>
  </r>
  <r>
    <x v="2"/>
    <x v="4"/>
    <x v="4"/>
    <x v="3"/>
    <x v="446"/>
    <s v="CO27835@mi.com"/>
    <x v="1"/>
    <x v="1"/>
    <x v="446"/>
    <x v="3"/>
    <x v="1"/>
    <x v="0"/>
    <s v="No Aplica"/>
    <x v="664"/>
  </r>
  <r>
    <x v="2"/>
    <x v="11"/>
    <x v="11"/>
    <x v="249"/>
    <x v="446"/>
    <s v="CO27835@mi.com"/>
    <x v="8"/>
    <x v="7"/>
    <x v="446"/>
    <x v="3"/>
    <x v="1"/>
    <x v="0"/>
    <s v="No Aplica"/>
    <x v="664"/>
  </r>
  <r>
    <x v="2"/>
    <x v="3"/>
    <x v="3"/>
    <x v="334"/>
    <x v="446"/>
    <s v="CO27835@mi.com"/>
    <x v="1"/>
    <x v="1"/>
    <x v="446"/>
    <x v="3"/>
    <x v="1"/>
    <x v="1"/>
    <n v="45931"/>
    <x v="665"/>
  </r>
  <r>
    <x v="1"/>
    <x v="8"/>
    <x v="8"/>
    <x v="8"/>
    <x v="447"/>
    <s v="CO16881@mi.com"/>
    <x v="1"/>
    <x v="1"/>
    <x v="447"/>
    <x v="0"/>
    <x v="0"/>
    <x v="0"/>
    <s v="No Aplica"/>
    <x v="666"/>
  </r>
  <r>
    <x v="1"/>
    <x v="9"/>
    <x v="9"/>
    <x v="3"/>
    <x v="447"/>
    <s v="CO16881@mi.com"/>
    <x v="1"/>
    <x v="1"/>
    <x v="447"/>
    <x v="0"/>
    <x v="0"/>
    <x v="0"/>
    <s v="No Aplica"/>
    <x v="666"/>
  </r>
  <r>
    <x v="1"/>
    <x v="10"/>
    <x v="10"/>
    <x v="8"/>
    <x v="447"/>
    <s v="CO16881@mi.com"/>
    <x v="1"/>
    <x v="1"/>
    <x v="447"/>
    <x v="0"/>
    <x v="0"/>
    <x v="0"/>
    <s v="No Aplica"/>
    <x v="666"/>
  </r>
  <r>
    <x v="1"/>
    <x v="4"/>
    <x v="4"/>
    <x v="3"/>
    <x v="447"/>
    <s v="CO16881@mi.com"/>
    <x v="1"/>
    <x v="1"/>
    <x v="447"/>
    <x v="0"/>
    <x v="0"/>
    <x v="0"/>
    <s v="No Aplica"/>
    <x v="666"/>
  </r>
  <r>
    <x v="0"/>
    <x v="0"/>
    <x v="0"/>
    <x v="8"/>
    <x v="447"/>
    <s v="CO16881@mi.com"/>
    <x v="0"/>
    <x v="0"/>
    <x v="447"/>
    <x v="0"/>
    <x v="0"/>
    <x v="0"/>
    <s v="No Aplica"/>
    <x v="666"/>
  </r>
  <r>
    <x v="1"/>
    <x v="1"/>
    <x v="1"/>
    <x v="3"/>
    <x v="447"/>
    <s v="CO16881@mi.com"/>
    <x v="1"/>
    <x v="1"/>
    <x v="447"/>
    <x v="0"/>
    <x v="0"/>
    <x v="0"/>
    <s v="No Aplica"/>
    <x v="666"/>
  </r>
  <r>
    <x v="1"/>
    <x v="2"/>
    <x v="2"/>
    <x v="3"/>
    <x v="447"/>
    <s v="CO16881@mi.com"/>
    <x v="1"/>
    <x v="1"/>
    <x v="447"/>
    <x v="0"/>
    <x v="0"/>
    <x v="0"/>
    <s v="No Aplica"/>
    <x v="666"/>
  </r>
  <r>
    <x v="1"/>
    <x v="3"/>
    <x v="3"/>
    <x v="3"/>
    <x v="447"/>
    <s v="CO16881@mi.com"/>
    <x v="1"/>
    <x v="1"/>
    <x v="447"/>
    <x v="0"/>
    <x v="0"/>
    <x v="1"/>
    <n v="45931"/>
    <x v="667"/>
  </r>
  <r>
    <x v="0"/>
    <x v="6"/>
    <x v="6"/>
    <x v="63"/>
    <x v="448"/>
    <s v="CO8322@mi.com"/>
    <x v="10"/>
    <x v="0"/>
    <x v="448"/>
    <x v="14"/>
    <x v="0"/>
    <x v="0"/>
    <s v="No Aplica"/>
    <x v="668"/>
  </r>
  <r>
    <x v="2"/>
    <x v="5"/>
    <x v="5"/>
    <x v="99"/>
    <x v="448"/>
    <s v="CO8322@mi.com"/>
    <x v="10"/>
    <x v="0"/>
    <x v="448"/>
    <x v="14"/>
    <x v="0"/>
    <x v="0"/>
    <s v="No Aplica"/>
    <x v="668"/>
  </r>
  <r>
    <x v="2"/>
    <x v="8"/>
    <x v="8"/>
    <x v="8"/>
    <x v="448"/>
    <s v="CO8322@mi.com"/>
    <x v="10"/>
    <x v="0"/>
    <x v="448"/>
    <x v="14"/>
    <x v="0"/>
    <x v="0"/>
    <s v="No Aplica"/>
    <x v="668"/>
  </r>
  <r>
    <x v="2"/>
    <x v="3"/>
    <x v="3"/>
    <x v="8"/>
    <x v="448"/>
    <s v="CO8322@mi.com"/>
    <x v="10"/>
    <x v="0"/>
    <x v="448"/>
    <x v="14"/>
    <x v="0"/>
    <x v="1"/>
    <n v="45931"/>
    <x v="669"/>
  </r>
  <r>
    <x v="2"/>
    <x v="9"/>
    <x v="9"/>
    <x v="35"/>
    <x v="449"/>
    <s v="CO9269@mi.com"/>
    <x v="0"/>
    <x v="0"/>
    <x v="449"/>
    <x v="3"/>
    <x v="1"/>
    <x v="0"/>
    <s v="No Aplica"/>
    <x v="670"/>
  </r>
  <r>
    <x v="5"/>
    <x v="2"/>
    <x v="2"/>
    <x v="309"/>
    <x v="449"/>
    <s v="CO9269@mi.com"/>
    <x v="0"/>
    <x v="0"/>
    <x v="449"/>
    <x v="3"/>
    <x v="1"/>
    <x v="0"/>
    <s v="No Aplica"/>
    <x v="670"/>
  </r>
  <r>
    <x v="5"/>
    <x v="3"/>
    <x v="3"/>
    <x v="309"/>
    <x v="449"/>
    <s v="CO9269@mi.com"/>
    <x v="0"/>
    <x v="0"/>
    <x v="449"/>
    <x v="3"/>
    <x v="1"/>
    <x v="1"/>
    <n v="45931"/>
    <x v="671"/>
  </r>
  <r>
    <x v="2"/>
    <x v="6"/>
    <x v="6"/>
    <x v="356"/>
    <x v="449"/>
    <s v="CO9269@mi.com"/>
    <x v="0"/>
    <x v="0"/>
    <x v="449"/>
    <x v="3"/>
    <x v="1"/>
    <x v="0"/>
    <s v="No Aplica"/>
    <x v="670"/>
  </r>
  <r>
    <x v="2"/>
    <x v="8"/>
    <x v="8"/>
    <x v="50"/>
    <x v="449"/>
    <s v="CO9269@mi.com"/>
    <x v="8"/>
    <x v="7"/>
    <x v="449"/>
    <x v="3"/>
    <x v="1"/>
    <x v="0"/>
    <s v="No Aplica"/>
    <x v="670"/>
  </r>
  <r>
    <x v="2"/>
    <x v="10"/>
    <x v="10"/>
    <x v="50"/>
    <x v="449"/>
    <s v="CO9269@mi.com"/>
    <x v="8"/>
    <x v="7"/>
    <x v="449"/>
    <x v="3"/>
    <x v="1"/>
    <x v="0"/>
    <s v="No Aplica"/>
    <x v="670"/>
  </r>
  <r>
    <x v="4"/>
    <x v="0"/>
    <x v="0"/>
    <x v="41"/>
    <x v="449"/>
    <s v="CO9269@mi.com"/>
    <x v="8"/>
    <x v="7"/>
    <x v="449"/>
    <x v="3"/>
    <x v="1"/>
    <x v="0"/>
    <s v="No Aplica"/>
    <x v="670"/>
  </r>
  <r>
    <x v="4"/>
    <x v="7"/>
    <x v="7"/>
    <x v="9"/>
    <x v="449"/>
    <s v="CO9269@mi.com"/>
    <x v="1"/>
    <x v="1"/>
    <x v="449"/>
    <x v="3"/>
    <x v="1"/>
    <x v="0"/>
    <s v="No Aplica"/>
    <x v="670"/>
  </r>
  <r>
    <x v="2"/>
    <x v="1"/>
    <x v="1"/>
    <x v="50"/>
    <x v="449"/>
    <s v="CO9269@mi.com"/>
    <x v="8"/>
    <x v="7"/>
    <x v="449"/>
    <x v="3"/>
    <x v="1"/>
    <x v="0"/>
    <s v="No Aplica"/>
    <x v="670"/>
  </r>
  <r>
    <x v="4"/>
    <x v="11"/>
    <x v="11"/>
    <x v="9"/>
    <x v="450"/>
    <s v="CO11398@mi.com"/>
    <x v="7"/>
    <x v="6"/>
    <x v="450"/>
    <x v="19"/>
    <x v="3"/>
    <x v="0"/>
    <s v="No Aplica"/>
    <x v="672"/>
  </r>
  <r>
    <x v="2"/>
    <x v="7"/>
    <x v="7"/>
    <x v="5"/>
    <x v="450"/>
    <s v="CO11398@mi.com"/>
    <x v="0"/>
    <x v="0"/>
    <x v="450"/>
    <x v="19"/>
    <x v="3"/>
    <x v="0"/>
    <s v="No Aplica"/>
    <x v="672"/>
  </r>
  <r>
    <x v="5"/>
    <x v="9"/>
    <x v="9"/>
    <x v="70"/>
    <x v="451"/>
    <s v="CO27790@mi.com"/>
    <x v="8"/>
    <x v="7"/>
    <x v="451"/>
    <x v="9"/>
    <x v="0"/>
    <x v="0"/>
    <s v="No Aplica"/>
    <x v="673"/>
  </r>
  <r>
    <x v="5"/>
    <x v="0"/>
    <x v="0"/>
    <x v="70"/>
    <x v="451"/>
    <s v="CO27790@mi.com"/>
    <x v="8"/>
    <x v="7"/>
    <x v="451"/>
    <x v="9"/>
    <x v="0"/>
    <x v="0"/>
    <s v="No Aplica"/>
    <x v="673"/>
  </r>
  <r>
    <x v="5"/>
    <x v="4"/>
    <x v="4"/>
    <x v="8"/>
    <x v="451"/>
    <s v="CO27790@mi.com"/>
    <x v="0"/>
    <x v="0"/>
    <x v="451"/>
    <x v="9"/>
    <x v="0"/>
    <x v="0"/>
    <s v="No Aplica"/>
    <x v="673"/>
  </r>
  <r>
    <x v="2"/>
    <x v="2"/>
    <x v="2"/>
    <x v="85"/>
    <x v="451"/>
    <s v="CO27790@mi.com"/>
    <x v="7"/>
    <x v="6"/>
    <x v="451"/>
    <x v="9"/>
    <x v="0"/>
    <x v="0"/>
    <s v="No Aplica"/>
    <x v="673"/>
  </r>
  <r>
    <x v="2"/>
    <x v="0"/>
    <x v="0"/>
    <x v="357"/>
    <x v="452"/>
    <s v="CO16727@mi.com"/>
    <x v="1"/>
    <x v="1"/>
    <x v="452"/>
    <x v="48"/>
    <x v="0"/>
    <x v="0"/>
    <s v="No Aplica"/>
    <x v="674"/>
  </r>
  <r>
    <x v="2"/>
    <x v="7"/>
    <x v="7"/>
    <x v="358"/>
    <x v="452"/>
    <s v="CO16727@mi.com"/>
    <x v="1"/>
    <x v="1"/>
    <x v="452"/>
    <x v="48"/>
    <x v="0"/>
    <x v="0"/>
    <s v="No Aplica"/>
    <x v="674"/>
  </r>
  <r>
    <x v="0"/>
    <x v="10"/>
    <x v="10"/>
    <x v="4"/>
    <x v="452"/>
    <s v="CO16727@mi.com"/>
    <x v="0"/>
    <x v="0"/>
    <x v="452"/>
    <x v="48"/>
    <x v="0"/>
    <x v="0"/>
    <s v="No Aplica"/>
    <x v="674"/>
  </r>
  <r>
    <x v="1"/>
    <x v="3"/>
    <x v="3"/>
    <x v="359"/>
    <x v="453"/>
    <s v="CO19290@mi.com"/>
    <x v="0"/>
    <x v="0"/>
    <x v="453"/>
    <x v="58"/>
    <x v="5"/>
    <x v="1"/>
    <n v="45931"/>
    <x v="675"/>
  </r>
  <r>
    <x v="2"/>
    <x v="6"/>
    <x v="6"/>
    <x v="4"/>
    <x v="453"/>
    <s v="CO19290@mi.com"/>
    <x v="0"/>
    <x v="0"/>
    <x v="453"/>
    <x v="58"/>
    <x v="5"/>
    <x v="0"/>
    <s v="No Aplica"/>
    <x v="676"/>
  </r>
  <r>
    <x v="1"/>
    <x v="5"/>
    <x v="5"/>
    <x v="55"/>
    <x v="453"/>
    <s v="CO19290@mi.com"/>
    <x v="0"/>
    <x v="0"/>
    <x v="453"/>
    <x v="58"/>
    <x v="5"/>
    <x v="0"/>
    <s v="No Aplica"/>
    <x v="676"/>
  </r>
  <r>
    <x v="3"/>
    <x v="2"/>
    <x v="2"/>
    <x v="3"/>
    <x v="454"/>
    <s v="CO17671@mi.com"/>
    <x v="1"/>
    <x v="1"/>
    <x v="454"/>
    <x v="25"/>
    <x v="0"/>
    <x v="0"/>
    <s v="No Aplica"/>
    <x v="677"/>
  </r>
  <r>
    <x v="3"/>
    <x v="3"/>
    <x v="3"/>
    <x v="3"/>
    <x v="454"/>
    <s v="CO17671@mi.com"/>
    <x v="1"/>
    <x v="1"/>
    <x v="454"/>
    <x v="25"/>
    <x v="0"/>
    <x v="1"/>
    <n v="45931"/>
    <x v="678"/>
  </r>
  <r>
    <x v="4"/>
    <x v="6"/>
    <x v="6"/>
    <x v="9"/>
    <x v="455"/>
    <s v="CO28270@mi.com"/>
    <x v="0"/>
    <x v="0"/>
    <x v="455"/>
    <x v="20"/>
    <x v="1"/>
    <x v="0"/>
    <s v="No Aplica"/>
    <x v="679"/>
  </r>
  <r>
    <x v="2"/>
    <x v="5"/>
    <x v="5"/>
    <x v="3"/>
    <x v="455"/>
    <s v="CO28270@mi.com"/>
    <x v="6"/>
    <x v="5"/>
    <x v="455"/>
    <x v="20"/>
    <x v="1"/>
    <x v="0"/>
    <s v="No Aplica"/>
    <x v="679"/>
  </r>
  <r>
    <x v="4"/>
    <x v="7"/>
    <x v="7"/>
    <x v="9"/>
    <x v="455"/>
    <s v="CO28270@mi.com"/>
    <x v="0"/>
    <x v="0"/>
    <x v="455"/>
    <x v="20"/>
    <x v="1"/>
    <x v="0"/>
    <s v="No Aplica"/>
    <x v="679"/>
  </r>
  <r>
    <x v="2"/>
    <x v="11"/>
    <x v="11"/>
    <x v="50"/>
    <x v="455"/>
    <s v="CO28270@mi.com"/>
    <x v="6"/>
    <x v="5"/>
    <x v="455"/>
    <x v="20"/>
    <x v="1"/>
    <x v="0"/>
    <s v="No Aplica"/>
    <x v="679"/>
  </r>
  <r>
    <x v="2"/>
    <x v="3"/>
    <x v="3"/>
    <x v="360"/>
    <x v="456"/>
    <s v="CO20763@mi.com"/>
    <x v="5"/>
    <x v="4"/>
    <x v="456"/>
    <x v="36"/>
    <x v="0"/>
    <x v="1"/>
    <n v="45931"/>
    <x v="680"/>
  </r>
  <r>
    <x v="0"/>
    <x v="9"/>
    <x v="9"/>
    <x v="361"/>
    <x v="456"/>
    <s v="CO20763@mi.com"/>
    <x v="0"/>
    <x v="0"/>
    <x v="456"/>
    <x v="36"/>
    <x v="0"/>
    <x v="0"/>
    <s v="No Aplica"/>
    <x v="681"/>
  </r>
  <r>
    <x v="0"/>
    <x v="2"/>
    <x v="2"/>
    <x v="8"/>
    <x v="456"/>
    <s v="CO20763@mi.com"/>
    <x v="0"/>
    <x v="0"/>
    <x v="456"/>
    <x v="36"/>
    <x v="0"/>
    <x v="0"/>
    <s v="No Aplica"/>
    <x v="681"/>
  </r>
  <r>
    <x v="2"/>
    <x v="5"/>
    <x v="5"/>
    <x v="362"/>
    <x v="457"/>
    <s v="CO27837@mi.com"/>
    <x v="1"/>
    <x v="1"/>
    <x v="457"/>
    <x v="3"/>
    <x v="1"/>
    <x v="0"/>
    <s v="No Aplica"/>
    <x v="682"/>
  </r>
  <r>
    <x v="2"/>
    <x v="8"/>
    <x v="8"/>
    <x v="362"/>
    <x v="457"/>
    <s v="CO27837@mi.com"/>
    <x v="1"/>
    <x v="1"/>
    <x v="457"/>
    <x v="3"/>
    <x v="1"/>
    <x v="0"/>
    <s v="No Aplica"/>
    <x v="682"/>
  </r>
  <r>
    <x v="2"/>
    <x v="10"/>
    <x v="10"/>
    <x v="362"/>
    <x v="457"/>
    <s v="CO27837@mi.com"/>
    <x v="1"/>
    <x v="1"/>
    <x v="457"/>
    <x v="3"/>
    <x v="1"/>
    <x v="0"/>
    <s v="No Aplica"/>
    <x v="682"/>
  </r>
  <r>
    <x v="2"/>
    <x v="4"/>
    <x v="4"/>
    <x v="362"/>
    <x v="457"/>
    <s v="CO27837@mi.com"/>
    <x v="1"/>
    <x v="1"/>
    <x v="457"/>
    <x v="3"/>
    <x v="1"/>
    <x v="0"/>
    <s v="No Aplica"/>
    <x v="682"/>
  </r>
  <r>
    <x v="4"/>
    <x v="9"/>
    <x v="9"/>
    <x v="124"/>
    <x v="457"/>
    <s v="CO27837@mi.com"/>
    <x v="0"/>
    <x v="0"/>
    <x v="457"/>
    <x v="3"/>
    <x v="1"/>
    <x v="0"/>
    <s v="No Aplica"/>
    <x v="682"/>
  </r>
  <r>
    <x v="2"/>
    <x v="2"/>
    <x v="2"/>
    <x v="362"/>
    <x v="457"/>
    <s v="CO27837@mi.com"/>
    <x v="1"/>
    <x v="1"/>
    <x v="457"/>
    <x v="3"/>
    <x v="1"/>
    <x v="0"/>
    <s v="No Aplica"/>
    <x v="682"/>
  </r>
  <r>
    <x v="2"/>
    <x v="1"/>
    <x v="1"/>
    <x v="362"/>
    <x v="457"/>
    <s v="CO27837@mi.com"/>
    <x v="1"/>
    <x v="1"/>
    <x v="457"/>
    <x v="3"/>
    <x v="1"/>
    <x v="0"/>
    <s v="No Aplica"/>
    <x v="682"/>
  </r>
  <r>
    <x v="2"/>
    <x v="3"/>
    <x v="3"/>
    <x v="362"/>
    <x v="457"/>
    <s v="CO27837@mi.com"/>
    <x v="1"/>
    <x v="1"/>
    <x v="457"/>
    <x v="3"/>
    <x v="1"/>
    <x v="1"/>
    <n v="45931"/>
    <x v="683"/>
  </r>
  <r>
    <x v="0"/>
    <x v="11"/>
    <x v="11"/>
    <x v="3"/>
    <x v="458"/>
    <s v="CO17200@mi.com"/>
    <x v="1"/>
    <x v="1"/>
    <x v="458"/>
    <x v="16"/>
    <x v="0"/>
    <x v="0"/>
    <s v="No Aplica"/>
    <x v="684"/>
  </r>
  <r>
    <x v="0"/>
    <x v="2"/>
    <x v="2"/>
    <x v="3"/>
    <x v="458"/>
    <s v="CO17200@mi.com"/>
    <x v="1"/>
    <x v="1"/>
    <x v="458"/>
    <x v="16"/>
    <x v="0"/>
    <x v="0"/>
    <s v="No Aplica"/>
    <x v="684"/>
  </r>
  <r>
    <x v="0"/>
    <x v="3"/>
    <x v="3"/>
    <x v="0"/>
    <x v="458"/>
    <s v="CO17200@mi.com"/>
    <x v="0"/>
    <x v="0"/>
    <x v="458"/>
    <x v="16"/>
    <x v="0"/>
    <x v="1"/>
    <n v="45931"/>
    <x v="685"/>
  </r>
  <r>
    <x v="3"/>
    <x v="1"/>
    <x v="1"/>
    <x v="50"/>
    <x v="459"/>
    <s v="CO13582@mi.com"/>
    <x v="1"/>
    <x v="1"/>
    <x v="459"/>
    <x v="25"/>
    <x v="0"/>
    <x v="0"/>
    <s v="No Aplica"/>
    <x v="686"/>
  </r>
  <r>
    <x v="3"/>
    <x v="2"/>
    <x v="2"/>
    <x v="50"/>
    <x v="459"/>
    <s v="CO13582@mi.com"/>
    <x v="1"/>
    <x v="1"/>
    <x v="459"/>
    <x v="25"/>
    <x v="0"/>
    <x v="0"/>
    <s v="No Aplica"/>
    <x v="686"/>
  </r>
  <r>
    <x v="3"/>
    <x v="3"/>
    <x v="3"/>
    <x v="3"/>
    <x v="459"/>
    <s v="CO13582@mi.com"/>
    <x v="1"/>
    <x v="1"/>
    <x v="459"/>
    <x v="25"/>
    <x v="0"/>
    <x v="1"/>
    <n v="45931"/>
    <x v="687"/>
  </r>
  <r>
    <x v="8"/>
    <x v="15"/>
    <x v="15"/>
    <x v="348"/>
    <x v="460"/>
    <s v="CO19793@mi.com"/>
    <x v="0"/>
    <x v="0"/>
    <x v="460"/>
    <x v="9"/>
    <x v="0"/>
    <x v="0"/>
    <s v="No Aplica"/>
    <x v="688"/>
  </r>
  <r>
    <x v="8"/>
    <x v="16"/>
    <x v="16"/>
    <x v="348"/>
    <x v="460"/>
    <s v="CO19793@mi.com"/>
    <x v="0"/>
    <x v="0"/>
    <x v="460"/>
    <x v="9"/>
    <x v="0"/>
    <x v="0"/>
    <s v="No Aplica"/>
    <x v="688"/>
  </r>
  <r>
    <x v="8"/>
    <x v="20"/>
    <x v="21"/>
    <x v="348"/>
    <x v="460"/>
    <s v="CO19793@mi.com"/>
    <x v="0"/>
    <x v="0"/>
    <x v="460"/>
    <x v="9"/>
    <x v="0"/>
    <x v="0"/>
    <s v="No Aplica"/>
    <x v="688"/>
  </r>
  <r>
    <x v="8"/>
    <x v="19"/>
    <x v="20"/>
    <x v="348"/>
    <x v="460"/>
    <s v="CO19793@mi.com"/>
    <x v="0"/>
    <x v="0"/>
    <x v="460"/>
    <x v="9"/>
    <x v="0"/>
    <x v="0"/>
    <s v="No Aplica"/>
    <x v="688"/>
  </r>
  <r>
    <x v="8"/>
    <x v="21"/>
    <x v="22"/>
    <x v="348"/>
    <x v="460"/>
    <s v="CO19793@mi.com"/>
    <x v="0"/>
    <x v="0"/>
    <x v="460"/>
    <x v="9"/>
    <x v="0"/>
    <x v="0"/>
    <s v="No Aplica"/>
    <x v="688"/>
  </r>
  <r>
    <x v="8"/>
    <x v="17"/>
    <x v="17"/>
    <x v="348"/>
    <x v="460"/>
    <s v="CO19793@mi.com"/>
    <x v="0"/>
    <x v="0"/>
    <x v="460"/>
    <x v="9"/>
    <x v="0"/>
    <x v="0"/>
    <s v="No Aplica"/>
    <x v="688"/>
  </r>
  <r>
    <x v="8"/>
    <x v="12"/>
    <x v="12"/>
    <x v="348"/>
    <x v="460"/>
    <s v="CO19793@mi.com"/>
    <x v="0"/>
    <x v="0"/>
    <x v="460"/>
    <x v="9"/>
    <x v="0"/>
    <x v="0"/>
    <s v="No Aplica"/>
    <x v="688"/>
  </r>
  <r>
    <x v="8"/>
    <x v="6"/>
    <x v="6"/>
    <x v="348"/>
    <x v="460"/>
    <s v="CO19793@mi.com"/>
    <x v="0"/>
    <x v="0"/>
    <x v="460"/>
    <x v="9"/>
    <x v="0"/>
    <x v="0"/>
    <s v="No Aplica"/>
    <x v="688"/>
  </r>
  <r>
    <x v="8"/>
    <x v="5"/>
    <x v="5"/>
    <x v="348"/>
    <x v="460"/>
    <s v="CO19793@mi.com"/>
    <x v="0"/>
    <x v="0"/>
    <x v="460"/>
    <x v="9"/>
    <x v="0"/>
    <x v="0"/>
    <s v="No Aplica"/>
    <x v="688"/>
  </r>
  <r>
    <x v="8"/>
    <x v="8"/>
    <x v="8"/>
    <x v="348"/>
    <x v="460"/>
    <s v="CO19793@mi.com"/>
    <x v="0"/>
    <x v="0"/>
    <x v="460"/>
    <x v="9"/>
    <x v="0"/>
    <x v="0"/>
    <s v="No Aplica"/>
    <x v="688"/>
  </r>
  <r>
    <x v="8"/>
    <x v="9"/>
    <x v="9"/>
    <x v="348"/>
    <x v="460"/>
    <s v="CO19793@mi.com"/>
    <x v="0"/>
    <x v="0"/>
    <x v="460"/>
    <x v="9"/>
    <x v="0"/>
    <x v="0"/>
    <s v="No Aplica"/>
    <x v="688"/>
  </r>
  <r>
    <x v="8"/>
    <x v="10"/>
    <x v="10"/>
    <x v="348"/>
    <x v="460"/>
    <s v="CO19793@mi.com"/>
    <x v="0"/>
    <x v="0"/>
    <x v="460"/>
    <x v="9"/>
    <x v="0"/>
    <x v="0"/>
    <s v="No Aplica"/>
    <x v="688"/>
  </r>
  <r>
    <x v="8"/>
    <x v="4"/>
    <x v="4"/>
    <x v="348"/>
    <x v="460"/>
    <s v="CO19793@mi.com"/>
    <x v="0"/>
    <x v="0"/>
    <x v="460"/>
    <x v="9"/>
    <x v="0"/>
    <x v="0"/>
    <s v="No Aplica"/>
    <x v="688"/>
  </r>
  <r>
    <x v="8"/>
    <x v="0"/>
    <x v="0"/>
    <x v="363"/>
    <x v="460"/>
    <s v="CO19793@mi.com"/>
    <x v="0"/>
    <x v="0"/>
    <x v="460"/>
    <x v="9"/>
    <x v="0"/>
    <x v="0"/>
    <s v="No Aplica"/>
    <x v="688"/>
  </r>
  <r>
    <x v="2"/>
    <x v="2"/>
    <x v="2"/>
    <x v="170"/>
    <x v="460"/>
    <s v="CO19793@mi.com"/>
    <x v="1"/>
    <x v="1"/>
    <x v="460"/>
    <x v="9"/>
    <x v="0"/>
    <x v="0"/>
    <s v="No Aplica"/>
    <x v="688"/>
  </r>
  <r>
    <x v="2"/>
    <x v="3"/>
    <x v="3"/>
    <x v="0"/>
    <x v="460"/>
    <s v="CO19793@mi.com"/>
    <x v="0"/>
    <x v="0"/>
    <x v="460"/>
    <x v="9"/>
    <x v="0"/>
    <x v="1"/>
    <n v="45931"/>
    <x v="689"/>
  </r>
  <r>
    <x v="2"/>
    <x v="6"/>
    <x v="6"/>
    <x v="4"/>
    <x v="461"/>
    <s v="CO23440@mi.com"/>
    <x v="0"/>
    <x v="0"/>
    <x v="461"/>
    <x v="3"/>
    <x v="1"/>
    <x v="0"/>
    <s v="No Aplica"/>
    <x v="690"/>
  </r>
  <r>
    <x v="2"/>
    <x v="5"/>
    <x v="5"/>
    <x v="3"/>
    <x v="461"/>
    <s v="CO23440@mi.com"/>
    <x v="1"/>
    <x v="1"/>
    <x v="461"/>
    <x v="3"/>
    <x v="1"/>
    <x v="0"/>
    <s v="No Aplica"/>
    <x v="690"/>
  </r>
  <r>
    <x v="2"/>
    <x v="8"/>
    <x v="8"/>
    <x v="3"/>
    <x v="461"/>
    <s v="CO23440@mi.com"/>
    <x v="1"/>
    <x v="1"/>
    <x v="461"/>
    <x v="3"/>
    <x v="1"/>
    <x v="0"/>
    <s v="No Aplica"/>
    <x v="690"/>
  </r>
  <r>
    <x v="2"/>
    <x v="9"/>
    <x v="9"/>
    <x v="4"/>
    <x v="461"/>
    <s v="CO23440@mi.com"/>
    <x v="0"/>
    <x v="0"/>
    <x v="461"/>
    <x v="3"/>
    <x v="1"/>
    <x v="0"/>
    <s v="No Aplica"/>
    <x v="690"/>
  </r>
  <r>
    <x v="2"/>
    <x v="10"/>
    <x v="10"/>
    <x v="3"/>
    <x v="461"/>
    <s v="CO23440@mi.com"/>
    <x v="1"/>
    <x v="1"/>
    <x v="461"/>
    <x v="3"/>
    <x v="1"/>
    <x v="0"/>
    <s v="No Aplica"/>
    <x v="690"/>
  </r>
  <r>
    <x v="2"/>
    <x v="4"/>
    <x v="4"/>
    <x v="3"/>
    <x v="461"/>
    <s v="CO23440@mi.com"/>
    <x v="1"/>
    <x v="1"/>
    <x v="461"/>
    <x v="3"/>
    <x v="1"/>
    <x v="0"/>
    <s v="No Aplica"/>
    <x v="690"/>
  </r>
  <r>
    <x v="2"/>
    <x v="1"/>
    <x v="1"/>
    <x v="3"/>
    <x v="461"/>
    <s v="CO23440@mi.com"/>
    <x v="1"/>
    <x v="1"/>
    <x v="461"/>
    <x v="3"/>
    <x v="1"/>
    <x v="0"/>
    <s v="No Aplica"/>
    <x v="690"/>
  </r>
  <r>
    <x v="2"/>
    <x v="2"/>
    <x v="2"/>
    <x v="3"/>
    <x v="461"/>
    <s v="CO23440@mi.com"/>
    <x v="1"/>
    <x v="1"/>
    <x v="461"/>
    <x v="3"/>
    <x v="1"/>
    <x v="0"/>
    <s v="No Aplica"/>
    <x v="690"/>
  </r>
  <r>
    <x v="2"/>
    <x v="3"/>
    <x v="3"/>
    <x v="3"/>
    <x v="461"/>
    <s v="CO23440@mi.com"/>
    <x v="1"/>
    <x v="1"/>
    <x v="461"/>
    <x v="3"/>
    <x v="1"/>
    <x v="1"/>
    <n v="45931"/>
    <x v="691"/>
  </r>
  <r>
    <x v="1"/>
    <x v="8"/>
    <x v="8"/>
    <x v="364"/>
    <x v="462"/>
    <s v="CO15133@mi.com"/>
    <x v="1"/>
    <x v="1"/>
    <x v="462"/>
    <x v="0"/>
    <x v="0"/>
    <x v="0"/>
    <s v="No Aplica"/>
    <x v="692"/>
  </r>
  <r>
    <x v="1"/>
    <x v="9"/>
    <x v="9"/>
    <x v="365"/>
    <x v="462"/>
    <s v="CO15133@mi.com"/>
    <x v="1"/>
    <x v="1"/>
    <x v="462"/>
    <x v="0"/>
    <x v="0"/>
    <x v="0"/>
    <s v="No Aplica"/>
    <x v="692"/>
  </r>
  <r>
    <x v="1"/>
    <x v="4"/>
    <x v="4"/>
    <x v="366"/>
    <x v="462"/>
    <s v="CO15133@mi.com"/>
    <x v="1"/>
    <x v="1"/>
    <x v="462"/>
    <x v="0"/>
    <x v="0"/>
    <x v="0"/>
    <s v="No Aplica"/>
    <x v="692"/>
  </r>
  <r>
    <x v="1"/>
    <x v="0"/>
    <x v="0"/>
    <x v="364"/>
    <x v="462"/>
    <s v="CO15133@mi.com"/>
    <x v="1"/>
    <x v="1"/>
    <x v="462"/>
    <x v="0"/>
    <x v="0"/>
    <x v="0"/>
    <s v="No Aplica"/>
    <x v="692"/>
  </r>
  <r>
    <x v="0"/>
    <x v="10"/>
    <x v="10"/>
    <x v="5"/>
    <x v="462"/>
    <s v="CO15133@mi.com"/>
    <x v="31"/>
    <x v="0"/>
    <x v="462"/>
    <x v="0"/>
    <x v="0"/>
    <x v="0"/>
    <s v="No Aplica"/>
    <x v="692"/>
  </r>
  <r>
    <x v="1"/>
    <x v="1"/>
    <x v="1"/>
    <x v="367"/>
    <x v="462"/>
    <s v="CO15133@mi.com"/>
    <x v="1"/>
    <x v="1"/>
    <x v="462"/>
    <x v="0"/>
    <x v="0"/>
    <x v="0"/>
    <s v="No Aplica"/>
    <x v="692"/>
  </r>
  <r>
    <x v="1"/>
    <x v="2"/>
    <x v="2"/>
    <x v="367"/>
    <x v="462"/>
    <s v="CO15133@mi.com"/>
    <x v="22"/>
    <x v="15"/>
    <x v="462"/>
    <x v="0"/>
    <x v="0"/>
    <x v="0"/>
    <s v="No Aplica"/>
    <x v="692"/>
  </r>
  <r>
    <x v="0"/>
    <x v="3"/>
    <x v="3"/>
    <x v="5"/>
    <x v="462"/>
    <s v="CO15133@mi.com"/>
    <x v="31"/>
    <x v="0"/>
    <x v="462"/>
    <x v="0"/>
    <x v="0"/>
    <x v="1"/>
    <n v="45931"/>
    <x v="693"/>
  </r>
  <r>
    <x v="1"/>
    <x v="3"/>
    <x v="3"/>
    <x v="6"/>
    <x v="463"/>
    <s v="CO27282@mi.com"/>
    <x v="7"/>
    <x v="6"/>
    <x v="463"/>
    <x v="52"/>
    <x v="2"/>
    <x v="1"/>
    <n v="45931"/>
    <x v="694"/>
  </r>
  <r>
    <x v="3"/>
    <x v="2"/>
    <x v="2"/>
    <x v="8"/>
    <x v="464"/>
    <s v="CO13180@mi.com"/>
    <x v="0"/>
    <x v="0"/>
    <x v="464"/>
    <x v="26"/>
    <x v="0"/>
    <x v="0"/>
    <s v="No Aplica"/>
    <x v="695"/>
  </r>
  <r>
    <x v="3"/>
    <x v="3"/>
    <x v="3"/>
    <x v="368"/>
    <x v="464"/>
    <s v="CO13180@mi.com"/>
    <x v="1"/>
    <x v="1"/>
    <x v="464"/>
    <x v="26"/>
    <x v="0"/>
    <x v="1"/>
    <n v="45931"/>
    <x v="696"/>
  </r>
  <r>
    <x v="5"/>
    <x v="20"/>
    <x v="21"/>
    <x v="309"/>
    <x v="465"/>
    <s v="CO11625@mi.com"/>
    <x v="0"/>
    <x v="0"/>
    <x v="465"/>
    <x v="10"/>
    <x v="1"/>
    <x v="0"/>
    <s v="No Aplica"/>
    <x v="697"/>
  </r>
  <r>
    <x v="5"/>
    <x v="19"/>
    <x v="20"/>
    <x v="309"/>
    <x v="465"/>
    <s v="CO11625@mi.com"/>
    <x v="0"/>
    <x v="0"/>
    <x v="465"/>
    <x v="10"/>
    <x v="1"/>
    <x v="0"/>
    <s v="No Aplica"/>
    <x v="697"/>
  </r>
  <r>
    <x v="5"/>
    <x v="21"/>
    <x v="22"/>
    <x v="309"/>
    <x v="465"/>
    <s v="CO11625@mi.com"/>
    <x v="0"/>
    <x v="0"/>
    <x v="465"/>
    <x v="10"/>
    <x v="1"/>
    <x v="0"/>
    <s v="No Aplica"/>
    <x v="697"/>
  </r>
  <r>
    <x v="5"/>
    <x v="17"/>
    <x v="17"/>
    <x v="309"/>
    <x v="465"/>
    <s v="CO11625@mi.com"/>
    <x v="0"/>
    <x v="0"/>
    <x v="465"/>
    <x v="10"/>
    <x v="1"/>
    <x v="0"/>
    <s v="No Aplica"/>
    <x v="697"/>
  </r>
  <r>
    <x v="5"/>
    <x v="12"/>
    <x v="12"/>
    <x v="309"/>
    <x v="465"/>
    <s v="CO11625@mi.com"/>
    <x v="0"/>
    <x v="0"/>
    <x v="465"/>
    <x v="10"/>
    <x v="1"/>
    <x v="0"/>
    <s v="No Aplica"/>
    <x v="697"/>
  </r>
  <r>
    <x v="5"/>
    <x v="6"/>
    <x v="6"/>
    <x v="309"/>
    <x v="465"/>
    <s v="CO11625@mi.com"/>
    <x v="0"/>
    <x v="0"/>
    <x v="465"/>
    <x v="10"/>
    <x v="1"/>
    <x v="0"/>
    <s v="No Aplica"/>
    <x v="697"/>
  </r>
  <r>
    <x v="5"/>
    <x v="5"/>
    <x v="5"/>
    <x v="309"/>
    <x v="465"/>
    <s v="CO11625@mi.com"/>
    <x v="6"/>
    <x v="5"/>
    <x v="465"/>
    <x v="10"/>
    <x v="1"/>
    <x v="0"/>
    <s v="No Aplica"/>
    <x v="697"/>
  </r>
  <r>
    <x v="5"/>
    <x v="8"/>
    <x v="8"/>
    <x v="309"/>
    <x v="465"/>
    <s v="CO11625@mi.com"/>
    <x v="0"/>
    <x v="0"/>
    <x v="465"/>
    <x v="10"/>
    <x v="1"/>
    <x v="0"/>
    <s v="No Aplica"/>
    <x v="697"/>
  </r>
  <r>
    <x v="5"/>
    <x v="9"/>
    <x v="9"/>
    <x v="309"/>
    <x v="465"/>
    <s v="CO11625@mi.com"/>
    <x v="0"/>
    <x v="0"/>
    <x v="465"/>
    <x v="10"/>
    <x v="1"/>
    <x v="0"/>
    <s v="No Aplica"/>
    <x v="697"/>
  </r>
  <r>
    <x v="5"/>
    <x v="10"/>
    <x v="10"/>
    <x v="309"/>
    <x v="465"/>
    <s v="CO11625@mi.com"/>
    <x v="0"/>
    <x v="0"/>
    <x v="465"/>
    <x v="10"/>
    <x v="1"/>
    <x v="0"/>
    <s v="No Aplica"/>
    <x v="697"/>
  </r>
  <r>
    <x v="5"/>
    <x v="4"/>
    <x v="4"/>
    <x v="309"/>
    <x v="465"/>
    <s v="CO11625@mi.com"/>
    <x v="0"/>
    <x v="0"/>
    <x v="465"/>
    <x v="10"/>
    <x v="1"/>
    <x v="0"/>
    <s v="No Aplica"/>
    <x v="697"/>
  </r>
  <r>
    <x v="5"/>
    <x v="0"/>
    <x v="0"/>
    <x v="309"/>
    <x v="465"/>
    <s v="CO11625@mi.com"/>
    <x v="0"/>
    <x v="0"/>
    <x v="465"/>
    <x v="10"/>
    <x v="1"/>
    <x v="0"/>
    <s v="No Aplica"/>
    <x v="697"/>
  </r>
  <r>
    <x v="5"/>
    <x v="7"/>
    <x v="7"/>
    <x v="309"/>
    <x v="465"/>
    <s v="CO11625@mi.com"/>
    <x v="0"/>
    <x v="0"/>
    <x v="465"/>
    <x v="10"/>
    <x v="1"/>
    <x v="0"/>
    <s v="No Aplica"/>
    <x v="697"/>
  </r>
  <r>
    <x v="5"/>
    <x v="11"/>
    <x v="11"/>
    <x v="309"/>
    <x v="465"/>
    <s v="CO11625@mi.com"/>
    <x v="6"/>
    <x v="5"/>
    <x v="465"/>
    <x v="10"/>
    <x v="1"/>
    <x v="0"/>
    <s v="No Aplica"/>
    <x v="697"/>
  </r>
  <r>
    <x v="5"/>
    <x v="1"/>
    <x v="1"/>
    <x v="309"/>
    <x v="465"/>
    <s v="CO11625@mi.com"/>
    <x v="0"/>
    <x v="0"/>
    <x v="465"/>
    <x v="10"/>
    <x v="1"/>
    <x v="0"/>
    <s v="No Aplica"/>
    <x v="697"/>
  </r>
  <r>
    <x v="5"/>
    <x v="2"/>
    <x v="2"/>
    <x v="309"/>
    <x v="465"/>
    <s v="CO11625@mi.com"/>
    <x v="0"/>
    <x v="0"/>
    <x v="465"/>
    <x v="10"/>
    <x v="1"/>
    <x v="0"/>
    <s v="No Aplica"/>
    <x v="697"/>
  </r>
  <r>
    <x v="5"/>
    <x v="3"/>
    <x v="3"/>
    <x v="309"/>
    <x v="465"/>
    <s v="CO11625@mi.com"/>
    <x v="0"/>
    <x v="0"/>
    <x v="465"/>
    <x v="10"/>
    <x v="1"/>
    <x v="1"/>
    <n v="45931"/>
    <x v="698"/>
  </r>
  <r>
    <x v="0"/>
    <x v="6"/>
    <x v="6"/>
    <x v="369"/>
    <x v="466"/>
    <s v="CO25083@mi.com"/>
    <x v="0"/>
    <x v="0"/>
    <x v="466"/>
    <x v="28"/>
    <x v="2"/>
    <x v="0"/>
    <s v="No Aplica"/>
    <x v="699"/>
  </r>
  <r>
    <x v="0"/>
    <x v="7"/>
    <x v="7"/>
    <x v="9"/>
    <x v="466"/>
    <s v="CO25083@mi.com"/>
    <x v="0"/>
    <x v="0"/>
    <x v="466"/>
    <x v="28"/>
    <x v="2"/>
    <x v="0"/>
    <s v="No Aplica"/>
    <x v="699"/>
  </r>
  <r>
    <x v="1"/>
    <x v="3"/>
    <x v="3"/>
    <x v="370"/>
    <x v="467"/>
    <s v="CO26840@mi.com"/>
    <x v="8"/>
    <x v="7"/>
    <x v="467"/>
    <x v="3"/>
    <x v="1"/>
    <x v="1"/>
    <n v="45931"/>
    <x v="700"/>
  </r>
  <r>
    <x v="2"/>
    <x v="5"/>
    <x v="5"/>
    <x v="75"/>
    <x v="467"/>
    <s v="CO26840@mi.com"/>
    <x v="1"/>
    <x v="1"/>
    <x v="467"/>
    <x v="3"/>
    <x v="1"/>
    <x v="0"/>
    <s v="No Aplica"/>
    <x v="701"/>
  </r>
  <r>
    <x v="2"/>
    <x v="8"/>
    <x v="8"/>
    <x v="75"/>
    <x v="467"/>
    <s v="CO26840@mi.com"/>
    <x v="1"/>
    <x v="1"/>
    <x v="467"/>
    <x v="3"/>
    <x v="1"/>
    <x v="0"/>
    <s v="No Aplica"/>
    <x v="701"/>
  </r>
  <r>
    <x v="2"/>
    <x v="9"/>
    <x v="9"/>
    <x v="75"/>
    <x v="467"/>
    <s v="CO26840@mi.com"/>
    <x v="1"/>
    <x v="1"/>
    <x v="467"/>
    <x v="3"/>
    <x v="1"/>
    <x v="0"/>
    <s v="No Aplica"/>
    <x v="701"/>
  </r>
  <r>
    <x v="2"/>
    <x v="4"/>
    <x v="4"/>
    <x v="75"/>
    <x v="467"/>
    <s v="CO26840@mi.com"/>
    <x v="1"/>
    <x v="1"/>
    <x v="467"/>
    <x v="3"/>
    <x v="1"/>
    <x v="0"/>
    <s v="No Aplica"/>
    <x v="701"/>
  </r>
  <r>
    <x v="2"/>
    <x v="6"/>
    <x v="6"/>
    <x v="371"/>
    <x v="467"/>
    <s v="CO26840@mi.com"/>
    <x v="0"/>
    <x v="0"/>
    <x v="467"/>
    <x v="3"/>
    <x v="1"/>
    <x v="0"/>
    <s v="No Aplica"/>
    <x v="701"/>
  </r>
  <r>
    <x v="2"/>
    <x v="10"/>
    <x v="10"/>
    <x v="82"/>
    <x v="467"/>
    <s v="CO26840@mi.com"/>
    <x v="0"/>
    <x v="0"/>
    <x v="467"/>
    <x v="3"/>
    <x v="1"/>
    <x v="0"/>
    <s v="No Aplica"/>
    <x v="701"/>
  </r>
  <r>
    <x v="2"/>
    <x v="1"/>
    <x v="1"/>
    <x v="75"/>
    <x v="467"/>
    <s v="CO26840@mi.com"/>
    <x v="1"/>
    <x v="1"/>
    <x v="467"/>
    <x v="3"/>
    <x v="1"/>
    <x v="0"/>
    <s v="No Aplica"/>
    <x v="701"/>
  </r>
  <r>
    <x v="2"/>
    <x v="2"/>
    <x v="2"/>
    <x v="75"/>
    <x v="467"/>
    <s v="CO26840@mi.com"/>
    <x v="1"/>
    <x v="1"/>
    <x v="467"/>
    <x v="3"/>
    <x v="1"/>
    <x v="0"/>
    <s v="No Aplica"/>
    <x v="701"/>
  </r>
  <r>
    <x v="2"/>
    <x v="3"/>
    <x v="3"/>
    <x v="75"/>
    <x v="467"/>
    <s v="CO26840@mi.com"/>
    <x v="1"/>
    <x v="1"/>
    <x v="467"/>
    <x v="3"/>
    <x v="1"/>
    <x v="1"/>
    <n v="45931"/>
    <x v="700"/>
  </r>
  <r>
    <x v="2"/>
    <x v="7"/>
    <x v="7"/>
    <x v="172"/>
    <x v="467"/>
    <s v="CO26840@mi.com"/>
    <x v="14"/>
    <x v="11"/>
    <x v="467"/>
    <x v="3"/>
    <x v="1"/>
    <x v="0"/>
    <s v="No Aplica"/>
    <x v="701"/>
  </r>
  <r>
    <x v="0"/>
    <x v="7"/>
    <x v="7"/>
    <x v="96"/>
    <x v="468"/>
    <s v="CO28859@mi.com"/>
    <x v="0"/>
    <x v="0"/>
    <x v="468"/>
    <x v="15"/>
    <x v="2"/>
    <x v="0"/>
    <s v="No Aplica"/>
    <x v="702"/>
  </r>
  <r>
    <x v="1"/>
    <x v="1"/>
    <x v="1"/>
    <x v="3"/>
    <x v="469"/>
    <s v="CO12448@mi.com"/>
    <x v="18"/>
    <x v="13"/>
    <x v="469"/>
    <x v="60"/>
    <x v="2"/>
    <x v="0"/>
    <s v="No Aplica"/>
    <x v="703"/>
  </r>
  <r>
    <x v="1"/>
    <x v="11"/>
    <x v="11"/>
    <x v="3"/>
    <x v="469"/>
    <s v="CO12448@mi.com"/>
    <x v="1"/>
    <x v="1"/>
    <x v="469"/>
    <x v="60"/>
    <x v="2"/>
    <x v="0"/>
    <s v="No Aplica"/>
    <x v="703"/>
  </r>
  <r>
    <x v="1"/>
    <x v="2"/>
    <x v="2"/>
    <x v="3"/>
    <x v="469"/>
    <s v="CO12448@mi.com"/>
    <x v="18"/>
    <x v="13"/>
    <x v="469"/>
    <x v="60"/>
    <x v="2"/>
    <x v="0"/>
    <s v="No Aplica"/>
    <x v="703"/>
  </r>
  <r>
    <x v="3"/>
    <x v="1"/>
    <x v="1"/>
    <x v="23"/>
    <x v="470"/>
    <s v="CO24201@mi.com"/>
    <x v="1"/>
    <x v="1"/>
    <x v="470"/>
    <x v="25"/>
    <x v="0"/>
    <x v="0"/>
    <s v="No Aplica"/>
    <x v="704"/>
  </r>
  <r>
    <x v="3"/>
    <x v="2"/>
    <x v="2"/>
    <x v="23"/>
    <x v="470"/>
    <s v="CO24201@mi.com"/>
    <x v="1"/>
    <x v="1"/>
    <x v="470"/>
    <x v="25"/>
    <x v="0"/>
    <x v="0"/>
    <s v="No Aplica"/>
    <x v="704"/>
  </r>
  <r>
    <x v="3"/>
    <x v="3"/>
    <x v="3"/>
    <x v="23"/>
    <x v="470"/>
    <s v="CO24201@mi.com"/>
    <x v="1"/>
    <x v="1"/>
    <x v="470"/>
    <x v="25"/>
    <x v="0"/>
    <x v="1"/>
    <n v="45931"/>
    <x v="705"/>
  </r>
  <r>
    <x v="4"/>
    <x v="6"/>
    <x v="6"/>
    <x v="9"/>
    <x v="471"/>
    <s v="CO10774@mi.com"/>
    <x v="0"/>
    <x v="0"/>
    <x v="471"/>
    <x v="35"/>
    <x v="2"/>
    <x v="0"/>
    <s v="No Aplica"/>
    <x v="706"/>
  </r>
  <r>
    <x v="1"/>
    <x v="5"/>
    <x v="5"/>
    <x v="40"/>
    <x v="471"/>
    <s v="CO10774@mi.com"/>
    <x v="6"/>
    <x v="5"/>
    <x v="471"/>
    <x v="35"/>
    <x v="2"/>
    <x v="0"/>
    <s v="No Aplica"/>
    <x v="706"/>
  </r>
  <r>
    <x v="4"/>
    <x v="7"/>
    <x v="7"/>
    <x v="9"/>
    <x v="471"/>
    <s v="CO10774@mi.com"/>
    <x v="0"/>
    <x v="0"/>
    <x v="471"/>
    <x v="35"/>
    <x v="2"/>
    <x v="0"/>
    <s v="No Aplica"/>
    <x v="706"/>
  </r>
  <r>
    <x v="1"/>
    <x v="11"/>
    <x v="11"/>
    <x v="40"/>
    <x v="471"/>
    <s v="CO10774@mi.com"/>
    <x v="6"/>
    <x v="5"/>
    <x v="471"/>
    <x v="35"/>
    <x v="2"/>
    <x v="0"/>
    <s v="No Aplica"/>
    <x v="706"/>
  </r>
  <r>
    <x v="0"/>
    <x v="2"/>
    <x v="2"/>
    <x v="126"/>
    <x v="472"/>
    <s v="CO28248@mi.com"/>
    <x v="22"/>
    <x v="15"/>
    <x v="472"/>
    <x v="1"/>
    <x v="0"/>
    <x v="0"/>
    <s v="No Aplica"/>
    <x v="707"/>
  </r>
  <r>
    <x v="1"/>
    <x v="1"/>
    <x v="1"/>
    <x v="3"/>
    <x v="472"/>
    <s v="CO28248@mi.com"/>
    <x v="1"/>
    <x v="1"/>
    <x v="472"/>
    <x v="1"/>
    <x v="0"/>
    <x v="0"/>
    <s v="No Aplica"/>
    <x v="707"/>
  </r>
  <r>
    <x v="1"/>
    <x v="3"/>
    <x v="3"/>
    <x v="3"/>
    <x v="472"/>
    <s v="CO28248@mi.com"/>
    <x v="1"/>
    <x v="1"/>
    <x v="472"/>
    <x v="1"/>
    <x v="0"/>
    <x v="1"/>
    <n v="45931"/>
    <x v="708"/>
  </r>
  <r>
    <x v="2"/>
    <x v="6"/>
    <x v="6"/>
    <x v="8"/>
    <x v="473"/>
    <s v="CO12401@mi.com"/>
    <x v="0"/>
    <x v="0"/>
    <x v="473"/>
    <x v="4"/>
    <x v="2"/>
    <x v="0"/>
    <s v="No Aplica"/>
    <x v="709"/>
  </r>
  <r>
    <x v="2"/>
    <x v="8"/>
    <x v="8"/>
    <x v="372"/>
    <x v="473"/>
    <s v="CO12401@mi.com"/>
    <x v="6"/>
    <x v="5"/>
    <x v="473"/>
    <x v="4"/>
    <x v="2"/>
    <x v="0"/>
    <s v="No Aplica"/>
    <x v="709"/>
  </r>
  <r>
    <x v="2"/>
    <x v="7"/>
    <x v="7"/>
    <x v="8"/>
    <x v="473"/>
    <s v="CO12401@mi.com"/>
    <x v="0"/>
    <x v="0"/>
    <x v="473"/>
    <x v="4"/>
    <x v="2"/>
    <x v="0"/>
    <s v="No Aplica"/>
    <x v="709"/>
  </r>
  <r>
    <x v="2"/>
    <x v="11"/>
    <x v="11"/>
    <x v="72"/>
    <x v="473"/>
    <s v="CO12401@mi.com"/>
    <x v="6"/>
    <x v="5"/>
    <x v="473"/>
    <x v="4"/>
    <x v="2"/>
    <x v="0"/>
    <s v="No Aplica"/>
    <x v="709"/>
  </r>
  <r>
    <x v="8"/>
    <x v="6"/>
    <x v="6"/>
    <x v="4"/>
    <x v="474"/>
    <s v="CO28742@mi.com"/>
    <x v="0"/>
    <x v="0"/>
    <x v="474"/>
    <x v="28"/>
    <x v="2"/>
    <x v="0"/>
    <s v="No Aplica"/>
    <x v="710"/>
  </r>
  <r>
    <x v="3"/>
    <x v="8"/>
    <x v="8"/>
    <x v="3"/>
    <x v="475"/>
    <s v="CO11976@mi.com"/>
    <x v="1"/>
    <x v="1"/>
    <x v="475"/>
    <x v="26"/>
    <x v="0"/>
    <x v="0"/>
    <s v="No Aplica"/>
    <x v="711"/>
  </r>
  <r>
    <x v="2"/>
    <x v="9"/>
    <x v="9"/>
    <x v="0"/>
    <x v="475"/>
    <s v="CO11976@mi.com"/>
    <x v="0"/>
    <x v="0"/>
    <x v="475"/>
    <x v="26"/>
    <x v="0"/>
    <x v="0"/>
    <s v="No Aplica"/>
    <x v="711"/>
  </r>
  <r>
    <x v="3"/>
    <x v="10"/>
    <x v="10"/>
    <x v="3"/>
    <x v="475"/>
    <s v="CO11976@mi.com"/>
    <x v="1"/>
    <x v="1"/>
    <x v="475"/>
    <x v="26"/>
    <x v="0"/>
    <x v="0"/>
    <s v="No Aplica"/>
    <x v="711"/>
  </r>
  <r>
    <x v="3"/>
    <x v="4"/>
    <x v="4"/>
    <x v="3"/>
    <x v="475"/>
    <s v="CO11976@mi.com"/>
    <x v="1"/>
    <x v="1"/>
    <x v="475"/>
    <x v="26"/>
    <x v="0"/>
    <x v="0"/>
    <s v="No Aplica"/>
    <x v="711"/>
  </r>
  <r>
    <x v="3"/>
    <x v="0"/>
    <x v="0"/>
    <x v="3"/>
    <x v="475"/>
    <s v="CO11976@mi.com"/>
    <x v="1"/>
    <x v="1"/>
    <x v="475"/>
    <x v="26"/>
    <x v="0"/>
    <x v="0"/>
    <s v="No Aplica"/>
    <x v="711"/>
  </r>
  <r>
    <x v="1"/>
    <x v="3"/>
    <x v="3"/>
    <x v="17"/>
    <x v="476"/>
    <s v="CO28226@mi.com"/>
    <x v="1"/>
    <x v="1"/>
    <x v="476"/>
    <x v="3"/>
    <x v="1"/>
    <x v="1"/>
    <n v="45931"/>
    <x v="712"/>
  </r>
  <r>
    <x v="4"/>
    <x v="6"/>
    <x v="6"/>
    <x v="32"/>
    <x v="476"/>
    <s v="CO28226@mi.com"/>
    <x v="0"/>
    <x v="0"/>
    <x v="476"/>
    <x v="3"/>
    <x v="1"/>
    <x v="0"/>
    <s v="No Aplica"/>
    <x v="713"/>
  </r>
  <r>
    <x v="2"/>
    <x v="5"/>
    <x v="5"/>
    <x v="3"/>
    <x v="476"/>
    <s v="CO28226@mi.com"/>
    <x v="1"/>
    <x v="1"/>
    <x v="476"/>
    <x v="3"/>
    <x v="1"/>
    <x v="0"/>
    <s v="No Aplica"/>
    <x v="713"/>
  </r>
  <r>
    <x v="2"/>
    <x v="9"/>
    <x v="9"/>
    <x v="3"/>
    <x v="476"/>
    <s v="CO28226@mi.com"/>
    <x v="1"/>
    <x v="1"/>
    <x v="476"/>
    <x v="3"/>
    <x v="1"/>
    <x v="0"/>
    <s v="No Aplica"/>
    <x v="713"/>
  </r>
  <r>
    <x v="2"/>
    <x v="10"/>
    <x v="10"/>
    <x v="3"/>
    <x v="476"/>
    <s v="CO28226@mi.com"/>
    <x v="1"/>
    <x v="1"/>
    <x v="476"/>
    <x v="3"/>
    <x v="1"/>
    <x v="0"/>
    <s v="No Aplica"/>
    <x v="713"/>
  </r>
  <r>
    <x v="2"/>
    <x v="4"/>
    <x v="4"/>
    <x v="3"/>
    <x v="476"/>
    <s v="CO28226@mi.com"/>
    <x v="1"/>
    <x v="1"/>
    <x v="476"/>
    <x v="3"/>
    <x v="1"/>
    <x v="0"/>
    <s v="No Aplica"/>
    <x v="713"/>
  </r>
  <r>
    <x v="4"/>
    <x v="7"/>
    <x v="7"/>
    <x v="207"/>
    <x v="476"/>
    <s v="CO28226@mi.com"/>
    <x v="0"/>
    <x v="0"/>
    <x v="476"/>
    <x v="3"/>
    <x v="1"/>
    <x v="0"/>
    <s v="No Aplica"/>
    <x v="713"/>
  </r>
  <r>
    <x v="2"/>
    <x v="1"/>
    <x v="1"/>
    <x v="3"/>
    <x v="476"/>
    <s v="CO28226@mi.com"/>
    <x v="1"/>
    <x v="1"/>
    <x v="476"/>
    <x v="3"/>
    <x v="1"/>
    <x v="0"/>
    <s v="No Aplica"/>
    <x v="713"/>
  </r>
  <r>
    <x v="2"/>
    <x v="2"/>
    <x v="2"/>
    <x v="3"/>
    <x v="476"/>
    <s v="CO28226@mi.com"/>
    <x v="1"/>
    <x v="1"/>
    <x v="476"/>
    <x v="3"/>
    <x v="1"/>
    <x v="0"/>
    <s v="No Aplica"/>
    <x v="713"/>
  </r>
  <r>
    <x v="2"/>
    <x v="3"/>
    <x v="3"/>
    <x v="3"/>
    <x v="476"/>
    <s v="CO28226@mi.com"/>
    <x v="1"/>
    <x v="1"/>
    <x v="476"/>
    <x v="3"/>
    <x v="1"/>
    <x v="1"/>
    <n v="45931"/>
    <x v="712"/>
  </r>
  <r>
    <x v="2"/>
    <x v="8"/>
    <x v="8"/>
    <x v="53"/>
    <x v="477"/>
    <s v="CO23111@mi.com"/>
    <x v="1"/>
    <x v="1"/>
    <x v="477"/>
    <x v="42"/>
    <x v="0"/>
    <x v="0"/>
    <s v="No Aplica"/>
    <x v="714"/>
  </r>
  <r>
    <x v="2"/>
    <x v="9"/>
    <x v="9"/>
    <x v="53"/>
    <x v="477"/>
    <s v="CO23111@mi.com"/>
    <x v="1"/>
    <x v="1"/>
    <x v="477"/>
    <x v="42"/>
    <x v="0"/>
    <x v="0"/>
    <s v="No Aplica"/>
    <x v="714"/>
  </r>
  <r>
    <x v="2"/>
    <x v="10"/>
    <x v="10"/>
    <x v="8"/>
    <x v="477"/>
    <s v="CO23111@mi.com"/>
    <x v="0"/>
    <x v="0"/>
    <x v="477"/>
    <x v="42"/>
    <x v="0"/>
    <x v="0"/>
    <s v="No Aplica"/>
    <x v="714"/>
  </r>
  <r>
    <x v="2"/>
    <x v="4"/>
    <x v="4"/>
    <x v="53"/>
    <x v="477"/>
    <s v="CO23111@mi.com"/>
    <x v="1"/>
    <x v="1"/>
    <x v="477"/>
    <x v="42"/>
    <x v="0"/>
    <x v="0"/>
    <s v="No Aplica"/>
    <x v="714"/>
  </r>
  <r>
    <x v="2"/>
    <x v="0"/>
    <x v="0"/>
    <x v="53"/>
    <x v="477"/>
    <s v="CO23111@mi.com"/>
    <x v="1"/>
    <x v="1"/>
    <x v="477"/>
    <x v="42"/>
    <x v="0"/>
    <x v="0"/>
    <s v="No Aplica"/>
    <x v="714"/>
  </r>
  <r>
    <x v="2"/>
    <x v="1"/>
    <x v="1"/>
    <x v="53"/>
    <x v="477"/>
    <s v="CO23111@mi.com"/>
    <x v="1"/>
    <x v="1"/>
    <x v="477"/>
    <x v="42"/>
    <x v="0"/>
    <x v="0"/>
    <s v="No Aplica"/>
    <x v="714"/>
  </r>
  <r>
    <x v="2"/>
    <x v="2"/>
    <x v="2"/>
    <x v="53"/>
    <x v="477"/>
    <s v="CO23111@mi.com"/>
    <x v="1"/>
    <x v="1"/>
    <x v="477"/>
    <x v="42"/>
    <x v="0"/>
    <x v="0"/>
    <s v="No Aplica"/>
    <x v="714"/>
  </r>
  <r>
    <x v="2"/>
    <x v="3"/>
    <x v="3"/>
    <x v="53"/>
    <x v="477"/>
    <s v="CO23111@mi.com"/>
    <x v="1"/>
    <x v="1"/>
    <x v="477"/>
    <x v="42"/>
    <x v="0"/>
    <x v="1"/>
    <n v="45931"/>
    <x v="715"/>
  </r>
  <r>
    <x v="1"/>
    <x v="3"/>
    <x v="3"/>
    <x v="307"/>
    <x v="478"/>
    <s v="CO13748@mi.com"/>
    <x v="7"/>
    <x v="6"/>
    <x v="478"/>
    <x v="43"/>
    <x v="2"/>
    <x v="1"/>
    <n v="45931"/>
    <x v="716"/>
  </r>
  <r>
    <x v="2"/>
    <x v="12"/>
    <x v="12"/>
    <x v="373"/>
    <x v="478"/>
    <s v="CO13748@mi.com"/>
    <x v="0"/>
    <x v="0"/>
    <x v="478"/>
    <x v="43"/>
    <x v="2"/>
    <x v="0"/>
    <s v="No Aplica"/>
    <x v="717"/>
  </r>
  <r>
    <x v="2"/>
    <x v="6"/>
    <x v="6"/>
    <x v="374"/>
    <x v="478"/>
    <s v="CO13748@mi.com"/>
    <x v="0"/>
    <x v="0"/>
    <x v="478"/>
    <x v="43"/>
    <x v="2"/>
    <x v="0"/>
    <s v="No Aplica"/>
    <x v="717"/>
  </r>
  <r>
    <x v="2"/>
    <x v="7"/>
    <x v="7"/>
    <x v="375"/>
    <x v="478"/>
    <s v="CO13748@mi.com"/>
    <x v="0"/>
    <x v="0"/>
    <x v="478"/>
    <x v="43"/>
    <x v="2"/>
    <x v="0"/>
    <s v="No Aplica"/>
    <x v="717"/>
  </r>
  <r>
    <x v="2"/>
    <x v="6"/>
    <x v="6"/>
    <x v="8"/>
    <x v="479"/>
    <s v="CO26796@mi.com"/>
    <x v="0"/>
    <x v="0"/>
    <x v="479"/>
    <x v="3"/>
    <x v="1"/>
    <x v="0"/>
    <s v="No Aplica"/>
    <x v="718"/>
  </r>
  <r>
    <x v="2"/>
    <x v="5"/>
    <x v="5"/>
    <x v="27"/>
    <x v="479"/>
    <s v="CO26796@mi.com"/>
    <x v="1"/>
    <x v="1"/>
    <x v="479"/>
    <x v="3"/>
    <x v="1"/>
    <x v="0"/>
    <s v="No Aplica"/>
    <x v="718"/>
  </r>
  <r>
    <x v="2"/>
    <x v="8"/>
    <x v="8"/>
    <x v="27"/>
    <x v="479"/>
    <s v="CO26796@mi.com"/>
    <x v="1"/>
    <x v="1"/>
    <x v="479"/>
    <x v="3"/>
    <x v="1"/>
    <x v="0"/>
    <s v="No Aplica"/>
    <x v="718"/>
  </r>
  <r>
    <x v="2"/>
    <x v="9"/>
    <x v="9"/>
    <x v="27"/>
    <x v="479"/>
    <s v="CO26796@mi.com"/>
    <x v="1"/>
    <x v="1"/>
    <x v="479"/>
    <x v="3"/>
    <x v="1"/>
    <x v="0"/>
    <s v="No Aplica"/>
    <x v="718"/>
  </r>
  <r>
    <x v="2"/>
    <x v="10"/>
    <x v="10"/>
    <x v="3"/>
    <x v="479"/>
    <s v="CO26796@mi.com"/>
    <x v="1"/>
    <x v="1"/>
    <x v="479"/>
    <x v="3"/>
    <x v="1"/>
    <x v="0"/>
    <s v="No Aplica"/>
    <x v="718"/>
  </r>
  <r>
    <x v="2"/>
    <x v="4"/>
    <x v="4"/>
    <x v="8"/>
    <x v="479"/>
    <s v="CO26796@mi.com"/>
    <x v="0"/>
    <x v="0"/>
    <x v="479"/>
    <x v="3"/>
    <x v="1"/>
    <x v="0"/>
    <s v="No Aplica"/>
    <x v="718"/>
  </r>
  <r>
    <x v="2"/>
    <x v="7"/>
    <x v="7"/>
    <x v="376"/>
    <x v="479"/>
    <s v="CO26796@mi.com"/>
    <x v="1"/>
    <x v="1"/>
    <x v="479"/>
    <x v="3"/>
    <x v="1"/>
    <x v="0"/>
    <s v="No Aplica"/>
    <x v="718"/>
  </r>
  <r>
    <x v="2"/>
    <x v="1"/>
    <x v="1"/>
    <x v="27"/>
    <x v="479"/>
    <s v="CO26796@mi.com"/>
    <x v="1"/>
    <x v="1"/>
    <x v="479"/>
    <x v="3"/>
    <x v="1"/>
    <x v="0"/>
    <s v="No Aplica"/>
    <x v="718"/>
  </r>
  <r>
    <x v="2"/>
    <x v="2"/>
    <x v="2"/>
    <x v="27"/>
    <x v="479"/>
    <s v="CO26796@mi.com"/>
    <x v="1"/>
    <x v="1"/>
    <x v="479"/>
    <x v="3"/>
    <x v="1"/>
    <x v="0"/>
    <s v="No Aplica"/>
    <x v="718"/>
  </r>
  <r>
    <x v="2"/>
    <x v="3"/>
    <x v="3"/>
    <x v="27"/>
    <x v="479"/>
    <s v="CO26796@mi.com"/>
    <x v="1"/>
    <x v="1"/>
    <x v="479"/>
    <x v="3"/>
    <x v="1"/>
    <x v="1"/>
    <n v="45931"/>
    <x v="719"/>
  </r>
  <r>
    <x v="2"/>
    <x v="11"/>
    <x v="11"/>
    <x v="377"/>
    <x v="480"/>
    <s v="CO23923@mi.com"/>
    <x v="1"/>
    <x v="1"/>
    <x v="480"/>
    <x v="18"/>
    <x v="0"/>
    <x v="0"/>
    <s v="No Aplica"/>
    <x v="720"/>
  </r>
  <r>
    <x v="2"/>
    <x v="1"/>
    <x v="1"/>
    <x v="377"/>
    <x v="480"/>
    <s v="CO23923@mi.com"/>
    <x v="1"/>
    <x v="1"/>
    <x v="480"/>
    <x v="18"/>
    <x v="0"/>
    <x v="0"/>
    <s v="No Aplica"/>
    <x v="720"/>
  </r>
  <r>
    <x v="2"/>
    <x v="3"/>
    <x v="3"/>
    <x v="377"/>
    <x v="480"/>
    <s v="CO23923@mi.com"/>
    <x v="1"/>
    <x v="1"/>
    <x v="480"/>
    <x v="18"/>
    <x v="0"/>
    <x v="1"/>
    <n v="45931"/>
    <x v="721"/>
  </r>
  <r>
    <x v="1"/>
    <x v="0"/>
    <x v="0"/>
    <x v="55"/>
    <x v="481"/>
    <s v="CO18454@mi.com"/>
    <x v="0"/>
    <x v="0"/>
    <x v="481"/>
    <x v="53"/>
    <x v="2"/>
    <x v="0"/>
    <s v="No Aplica"/>
    <x v="722"/>
  </r>
  <r>
    <x v="0"/>
    <x v="6"/>
    <x v="6"/>
    <x v="14"/>
    <x v="481"/>
    <s v="CO18454@mi.com"/>
    <x v="2"/>
    <x v="2"/>
    <x v="481"/>
    <x v="53"/>
    <x v="2"/>
    <x v="0"/>
    <s v="No Aplica"/>
    <x v="722"/>
  </r>
  <r>
    <x v="0"/>
    <x v="7"/>
    <x v="7"/>
    <x v="14"/>
    <x v="481"/>
    <s v="CO18454@mi.com"/>
    <x v="20"/>
    <x v="0"/>
    <x v="481"/>
    <x v="53"/>
    <x v="2"/>
    <x v="0"/>
    <s v="No Aplica"/>
    <x v="722"/>
  </r>
  <r>
    <x v="1"/>
    <x v="1"/>
    <x v="1"/>
    <x v="378"/>
    <x v="482"/>
    <s v="CO27753@mi.com"/>
    <x v="1"/>
    <x v="1"/>
    <x v="482"/>
    <x v="5"/>
    <x v="1"/>
    <x v="0"/>
    <s v="No Aplica"/>
    <x v="723"/>
  </r>
  <r>
    <x v="1"/>
    <x v="2"/>
    <x v="2"/>
    <x v="378"/>
    <x v="482"/>
    <s v="CO27753@mi.com"/>
    <x v="1"/>
    <x v="1"/>
    <x v="482"/>
    <x v="5"/>
    <x v="1"/>
    <x v="0"/>
    <s v="No Aplica"/>
    <x v="723"/>
  </r>
  <r>
    <x v="1"/>
    <x v="3"/>
    <x v="3"/>
    <x v="378"/>
    <x v="482"/>
    <s v="CO27753@mi.com"/>
    <x v="1"/>
    <x v="1"/>
    <x v="482"/>
    <x v="5"/>
    <x v="1"/>
    <x v="1"/>
    <n v="45931"/>
    <x v="724"/>
  </r>
  <r>
    <x v="2"/>
    <x v="6"/>
    <x v="6"/>
    <x v="4"/>
    <x v="483"/>
    <s v="CO24537@mi.com"/>
    <x v="0"/>
    <x v="0"/>
    <x v="483"/>
    <x v="3"/>
    <x v="1"/>
    <x v="0"/>
    <s v="No Aplica"/>
    <x v="725"/>
  </r>
  <r>
    <x v="2"/>
    <x v="5"/>
    <x v="5"/>
    <x v="3"/>
    <x v="483"/>
    <s v="CO24537@mi.com"/>
    <x v="1"/>
    <x v="1"/>
    <x v="483"/>
    <x v="3"/>
    <x v="1"/>
    <x v="0"/>
    <s v="No Aplica"/>
    <x v="725"/>
  </r>
  <r>
    <x v="2"/>
    <x v="8"/>
    <x v="8"/>
    <x v="3"/>
    <x v="483"/>
    <s v="CO24537@mi.com"/>
    <x v="1"/>
    <x v="1"/>
    <x v="483"/>
    <x v="3"/>
    <x v="1"/>
    <x v="0"/>
    <s v="No Aplica"/>
    <x v="725"/>
  </r>
  <r>
    <x v="2"/>
    <x v="9"/>
    <x v="9"/>
    <x v="3"/>
    <x v="483"/>
    <s v="CO24537@mi.com"/>
    <x v="1"/>
    <x v="1"/>
    <x v="483"/>
    <x v="3"/>
    <x v="1"/>
    <x v="0"/>
    <s v="No Aplica"/>
    <x v="725"/>
  </r>
  <r>
    <x v="2"/>
    <x v="10"/>
    <x v="10"/>
    <x v="3"/>
    <x v="483"/>
    <s v="CO24537@mi.com"/>
    <x v="1"/>
    <x v="1"/>
    <x v="483"/>
    <x v="3"/>
    <x v="1"/>
    <x v="0"/>
    <s v="No Aplica"/>
    <x v="725"/>
  </r>
  <r>
    <x v="2"/>
    <x v="4"/>
    <x v="4"/>
    <x v="82"/>
    <x v="483"/>
    <s v="CO24537@mi.com"/>
    <x v="0"/>
    <x v="0"/>
    <x v="483"/>
    <x v="3"/>
    <x v="1"/>
    <x v="0"/>
    <s v="No Aplica"/>
    <x v="725"/>
  </r>
  <r>
    <x v="2"/>
    <x v="1"/>
    <x v="1"/>
    <x v="3"/>
    <x v="483"/>
    <s v="CO24537@mi.com"/>
    <x v="1"/>
    <x v="1"/>
    <x v="483"/>
    <x v="3"/>
    <x v="1"/>
    <x v="0"/>
    <s v="No Aplica"/>
    <x v="725"/>
  </r>
  <r>
    <x v="2"/>
    <x v="2"/>
    <x v="2"/>
    <x v="3"/>
    <x v="483"/>
    <s v="CO24537@mi.com"/>
    <x v="1"/>
    <x v="1"/>
    <x v="483"/>
    <x v="3"/>
    <x v="1"/>
    <x v="0"/>
    <s v="No Aplica"/>
    <x v="725"/>
  </r>
  <r>
    <x v="2"/>
    <x v="3"/>
    <x v="3"/>
    <x v="3"/>
    <x v="483"/>
    <s v="CO24537@mi.com"/>
    <x v="1"/>
    <x v="1"/>
    <x v="483"/>
    <x v="3"/>
    <x v="1"/>
    <x v="1"/>
    <n v="45931"/>
    <x v="726"/>
  </r>
  <r>
    <x v="2"/>
    <x v="18"/>
    <x v="18"/>
    <x v="3"/>
    <x v="483"/>
    <s v="CO24537@mi.com"/>
    <x v="1"/>
    <x v="1"/>
    <x v="483"/>
    <x v="3"/>
    <x v="1"/>
    <x v="0"/>
    <s v="No Aplica"/>
    <x v="725"/>
  </r>
  <r>
    <x v="4"/>
    <x v="7"/>
    <x v="7"/>
    <x v="9"/>
    <x v="483"/>
    <s v="CO24537@mi.com"/>
    <x v="7"/>
    <x v="6"/>
    <x v="483"/>
    <x v="3"/>
    <x v="1"/>
    <x v="0"/>
    <s v="No Aplica"/>
    <x v="725"/>
  </r>
  <r>
    <x v="3"/>
    <x v="2"/>
    <x v="2"/>
    <x v="37"/>
    <x v="484"/>
    <s v="CO28430@mi.com"/>
    <x v="1"/>
    <x v="1"/>
    <x v="484"/>
    <x v="26"/>
    <x v="0"/>
    <x v="0"/>
    <s v="No Aplica"/>
    <x v="727"/>
  </r>
  <r>
    <x v="3"/>
    <x v="3"/>
    <x v="3"/>
    <x v="37"/>
    <x v="484"/>
    <s v="CO28430@mi.com"/>
    <x v="1"/>
    <x v="1"/>
    <x v="484"/>
    <x v="26"/>
    <x v="0"/>
    <x v="1"/>
    <n v="45931"/>
    <x v="728"/>
  </r>
  <r>
    <x v="0"/>
    <x v="8"/>
    <x v="8"/>
    <x v="19"/>
    <x v="485"/>
    <s v="CO27628@mi.com"/>
    <x v="1"/>
    <x v="1"/>
    <x v="485"/>
    <x v="14"/>
    <x v="0"/>
    <x v="0"/>
    <s v="No Aplica"/>
    <x v="729"/>
  </r>
  <r>
    <x v="0"/>
    <x v="9"/>
    <x v="9"/>
    <x v="19"/>
    <x v="485"/>
    <s v="CO27628@mi.com"/>
    <x v="1"/>
    <x v="1"/>
    <x v="485"/>
    <x v="14"/>
    <x v="0"/>
    <x v="0"/>
    <s v="No Aplica"/>
    <x v="729"/>
  </r>
  <r>
    <x v="0"/>
    <x v="10"/>
    <x v="10"/>
    <x v="19"/>
    <x v="485"/>
    <s v="CO27628@mi.com"/>
    <x v="1"/>
    <x v="1"/>
    <x v="485"/>
    <x v="14"/>
    <x v="0"/>
    <x v="0"/>
    <s v="No Aplica"/>
    <x v="729"/>
  </r>
  <r>
    <x v="0"/>
    <x v="4"/>
    <x v="4"/>
    <x v="4"/>
    <x v="485"/>
    <s v="CO27628@mi.com"/>
    <x v="2"/>
    <x v="2"/>
    <x v="485"/>
    <x v="14"/>
    <x v="0"/>
    <x v="0"/>
    <s v="No Aplica"/>
    <x v="729"/>
  </r>
  <r>
    <x v="0"/>
    <x v="0"/>
    <x v="0"/>
    <x v="19"/>
    <x v="485"/>
    <s v="CO27628@mi.com"/>
    <x v="1"/>
    <x v="1"/>
    <x v="485"/>
    <x v="14"/>
    <x v="0"/>
    <x v="0"/>
    <s v="No Aplica"/>
    <x v="729"/>
  </r>
  <r>
    <x v="0"/>
    <x v="1"/>
    <x v="1"/>
    <x v="19"/>
    <x v="485"/>
    <s v="CO27628@mi.com"/>
    <x v="1"/>
    <x v="1"/>
    <x v="485"/>
    <x v="14"/>
    <x v="0"/>
    <x v="0"/>
    <s v="No Aplica"/>
    <x v="729"/>
  </r>
  <r>
    <x v="0"/>
    <x v="2"/>
    <x v="2"/>
    <x v="19"/>
    <x v="485"/>
    <s v="CO27628@mi.com"/>
    <x v="1"/>
    <x v="1"/>
    <x v="485"/>
    <x v="14"/>
    <x v="0"/>
    <x v="0"/>
    <s v="No Aplica"/>
    <x v="729"/>
  </r>
  <r>
    <x v="0"/>
    <x v="3"/>
    <x v="3"/>
    <x v="19"/>
    <x v="485"/>
    <s v="CO27628@mi.com"/>
    <x v="1"/>
    <x v="1"/>
    <x v="485"/>
    <x v="14"/>
    <x v="0"/>
    <x v="1"/>
    <n v="45931"/>
    <x v="730"/>
  </r>
  <r>
    <x v="2"/>
    <x v="6"/>
    <x v="6"/>
    <x v="379"/>
    <x v="486"/>
    <s v="CO13733@mi.com"/>
    <x v="0"/>
    <x v="0"/>
    <x v="486"/>
    <x v="13"/>
    <x v="2"/>
    <x v="0"/>
    <s v="No Aplica"/>
    <x v="731"/>
  </r>
  <r>
    <x v="2"/>
    <x v="7"/>
    <x v="7"/>
    <x v="379"/>
    <x v="486"/>
    <s v="CO13733@mi.com"/>
    <x v="0"/>
    <x v="0"/>
    <x v="486"/>
    <x v="13"/>
    <x v="2"/>
    <x v="0"/>
    <s v="No Aplica"/>
    <x v="731"/>
  </r>
  <r>
    <x v="1"/>
    <x v="3"/>
    <x v="3"/>
    <x v="380"/>
    <x v="487"/>
    <s v="CO13656@mi.com"/>
    <x v="7"/>
    <x v="6"/>
    <x v="487"/>
    <x v="27"/>
    <x v="4"/>
    <x v="1"/>
    <n v="45931"/>
    <x v="732"/>
  </r>
  <r>
    <x v="1"/>
    <x v="5"/>
    <x v="5"/>
    <x v="381"/>
    <x v="487"/>
    <s v="CO13656@mi.com"/>
    <x v="0"/>
    <x v="0"/>
    <x v="487"/>
    <x v="27"/>
    <x v="4"/>
    <x v="0"/>
    <s v="No Aplica"/>
    <x v="733"/>
  </r>
  <r>
    <x v="0"/>
    <x v="6"/>
    <x v="6"/>
    <x v="8"/>
    <x v="487"/>
    <s v="CO13656@mi.com"/>
    <x v="0"/>
    <x v="0"/>
    <x v="487"/>
    <x v="27"/>
    <x v="4"/>
    <x v="0"/>
    <s v="No Aplica"/>
    <x v="733"/>
  </r>
  <r>
    <x v="0"/>
    <x v="12"/>
    <x v="12"/>
    <x v="196"/>
    <x v="487"/>
    <s v="CO13656@mi.com"/>
    <x v="0"/>
    <x v="0"/>
    <x v="487"/>
    <x v="27"/>
    <x v="4"/>
    <x v="0"/>
    <s v="No Aplica"/>
    <x v="733"/>
  </r>
  <r>
    <x v="1"/>
    <x v="0"/>
    <x v="0"/>
    <x v="55"/>
    <x v="487"/>
    <s v="CO13656@mi.com"/>
    <x v="0"/>
    <x v="0"/>
    <x v="487"/>
    <x v="27"/>
    <x v="4"/>
    <x v="0"/>
    <s v="No Aplica"/>
    <x v="733"/>
  </r>
  <r>
    <x v="0"/>
    <x v="7"/>
    <x v="7"/>
    <x v="382"/>
    <x v="487"/>
    <s v="CO13656@mi.com"/>
    <x v="0"/>
    <x v="0"/>
    <x v="487"/>
    <x v="27"/>
    <x v="4"/>
    <x v="0"/>
    <s v="No Aplica"/>
    <x v="733"/>
  </r>
  <r>
    <x v="1"/>
    <x v="11"/>
    <x v="11"/>
    <x v="383"/>
    <x v="487"/>
    <s v="CO13656@mi.com"/>
    <x v="0"/>
    <x v="0"/>
    <x v="487"/>
    <x v="27"/>
    <x v="4"/>
    <x v="0"/>
    <s v="No Aplica"/>
    <x v="733"/>
  </r>
  <r>
    <x v="0"/>
    <x v="3"/>
    <x v="3"/>
    <x v="30"/>
    <x v="488"/>
    <s v="CO23523@mi.com"/>
    <x v="0"/>
    <x v="0"/>
    <x v="488"/>
    <x v="8"/>
    <x v="2"/>
    <x v="1"/>
    <n v="45931"/>
    <x v="734"/>
  </r>
  <r>
    <x v="2"/>
    <x v="9"/>
    <x v="9"/>
    <x v="16"/>
    <x v="489"/>
    <s v="CO1362@mi.com"/>
    <x v="1"/>
    <x v="1"/>
    <x v="489"/>
    <x v="9"/>
    <x v="0"/>
    <x v="0"/>
    <s v="No Aplica"/>
    <x v="735"/>
  </r>
  <r>
    <x v="2"/>
    <x v="4"/>
    <x v="4"/>
    <x v="384"/>
    <x v="489"/>
    <s v="CO1362@mi.com"/>
    <x v="7"/>
    <x v="6"/>
    <x v="489"/>
    <x v="9"/>
    <x v="0"/>
    <x v="0"/>
    <s v="No Aplica"/>
    <x v="735"/>
  </r>
  <r>
    <x v="2"/>
    <x v="0"/>
    <x v="0"/>
    <x v="16"/>
    <x v="489"/>
    <s v="CO1362@mi.com"/>
    <x v="1"/>
    <x v="1"/>
    <x v="489"/>
    <x v="9"/>
    <x v="0"/>
    <x v="0"/>
    <s v="No Aplica"/>
    <x v="735"/>
  </r>
  <r>
    <x v="2"/>
    <x v="10"/>
    <x v="10"/>
    <x v="8"/>
    <x v="489"/>
    <s v="CO1362@mi.com"/>
    <x v="0"/>
    <x v="0"/>
    <x v="489"/>
    <x v="9"/>
    <x v="0"/>
    <x v="0"/>
    <s v="No Aplica"/>
    <x v="735"/>
  </r>
  <r>
    <x v="2"/>
    <x v="2"/>
    <x v="2"/>
    <x v="19"/>
    <x v="489"/>
    <s v="CO1362@mi.com"/>
    <x v="1"/>
    <x v="1"/>
    <x v="489"/>
    <x v="9"/>
    <x v="0"/>
    <x v="0"/>
    <s v="No Aplica"/>
    <x v="735"/>
  </r>
  <r>
    <x v="2"/>
    <x v="3"/>
    <x v="3"/>
    <x v="19"/>
    <x v="489"/>
    <s v="CO1362@mi.com"/>
    <x v="1"/>
    <x v="1"/>
    <x v="489"/>
    <x v="9"/>
    <x v="0"/>
    <x v="1"/>
    <n v="45931"/>
    <x v="736"/>
  </r>
  <r>
    <x v="2"/>
    <x v="6"/>
    <x v="6"/>
    <x v="385"/>
    <x v="490"/>
    <s v="CO28822@mi.com"/>
    <x v="0"/>
    <x v="0"/>
    <x v="490"/>
    <x v="3"/>
    <x v="1"/>
    <x v="0"/>
    <s v="No Aplica"/>
    <x v="737"/>
  </r>
  <r>
    <x v="2"/>
    <x v="9"/>
    <x v="9"/>
    <x v="0"/>
    <x v="490"/>
    <s v="CO28822@mi.com"/>
    <x v="0"/>
    <x v="0"/>
    <x v="490"/>
    <x v="3"/>
    <x v="1"/>
    <x v="0"/>
    <s v="No Aplica"/>
    <x v="737"/>
  </r>
  <r>
    <x v="2"/>
    <x v="5"/>
    <x v="5"/>
    <x v="3"/>
    <x v="490"/>
    <s v="CO28822@mi.com"/>
    <x v="1"/>
    <x v="1"/>
    <x v="490"/>
    <x v="3"/>
    <x v="1"/>
    <x v="0"/>
    <s v="No Aplica"/>
    <x v="737"/>
  </r>
  <r>
    <x v="2"/>
    <x v="8"/>
    <x v="8"/>
    <x v="3"/>
    <x v="490"/>
    <s v="CO28822@mi.com"/>
    <x v="1"/>
    <x v="1"/>
    <x v="490"/>
    <x v="3"/>
    <x v="1"/>
    <x v="0"/>
    <s v="No Aplica"/>
    <x v="737"/>
  </r>
  <r>
    <x v="2"/>
    <x v="10"/>
    <x v="10"/>
    <x v="3"/>
    <x v="490"/>
    <s v="CO28822@mi.com"/>
    <x v="1"/>
    <x v="1"/>
    <x v="490"/>
    <x v="3"/>
    <x v="1"/>
    <x v="0"/>
    <s v="No Aplica"/>
    <x v="737"/>
  </r>
  <r>
    <x v="2"/>
    <x v="4"/>
    <x v="4"/>
    <x v="3"/>
    <x v="490"/>
    <s v="CO28822@mi.com"/>
    <x v="1"/>
    <x v="1"/>
    <x v="490"/>
    <x v="3"/>
    <x v="1"/>
    <x v="0"/>
    <s v="No Aplica"/>
    <x v="737"/>
  </r>
  <r>
    <x v="4"/>
    <x v="7"/>
    <x v="7"/>
    <x v="9"/>
    <x v="490"/>
    <s v="CO28822@mi.com"/>
    <x v="6"/>
    <x v="5"/>
    <x v="490"/>
    <x v="3"/>
    <x v="1"/>
    <x v="0"/>
    <s v="No Aplica"/>
    <x v="737"/>
  </r>
  <r>
    <x v="2"/>
    <x v="1"/>
    <x v="1"/>
    <x v="3"/>
    <x v="490"/>
    <s v="CO28822@mi.com"/>
    <x v="1"/>
    <x v="1"/>
    <x v="490"/>
    <x v="3"/>
    <x v="1"/>
    <x v="0"/>
    <s v="No Aplica"/>
    <x v="737"/>
  </r>
  <r>
    <x v="2"/>
    <x v="2"/>
    <x v="2"/>
    <x v="3"/>
    <x v="490"/>
    <s v="CO28822@mi.com"/>
    <x v="1"/>
    <x v="1"/>
    <x v="490"/>
    <x v="3"/>
    <x v="1"/>
    <x v="0"/>
    <s v="No Aplica"/>
    <x v="737"/>
  </r>
  <r>
    <x v="2"/>
    <x v="3"/>
    <x v="3"/>
    <x v="3"/>
    <x v="490"/>
    <s v="CO28822@mi.com"/>
    <x v="1"/>
    <x v="1"/>
    <x v="490"/>
    <x v="3"/>
    <x v="1"/>
    <x v="1"/>
    <n v="45931"/>
    <x v="738"/>
  </r>
  <r>
    <x v="3"/>
    <x v="1"/>
    <x v="1"/>
    <x v="19"/>
    <x v="491"/>
    <s v="CO18080@mi.com"/>
    <x v="1"/>
    <x v="1"/>
    <x v="491"/>
    <x v="26"/>
    <x v="0"/>
    <x v="0"/>
    <s v="No Aplica"/>
    <x v="739"/>
  </r>
  <r>
    <x v="3"/>
    <x v="2"/>
    <x v="2"/>
    <x v="19"/>
    <x v="491"/>
    <s v="CO18080@mi.com"/>
    <x v="1"/>
    <x v="1"/>
    <x v="491"/>
    <x v="26"/>
    <x v="0"/>
    <x v="0"/>
    <s v="No Aplica"/>
    <x v="739"/>
  </r>
  <r>
    <x v="3"/>
    <x v="3"/>
    <x v="3"/>
    <x v="8"/>
    <x v="491"/>
    <s v="CO18080@mi.com"/>
    <x v="0"/>
    <x v="0"/>
    <x v="491"/>
    <x v="26"/>
    <x v="0"/>
    <x v="1"/>
    <n v="45931"/>
    <x v="740"/>
  </r>
  <r>
    <x v="4"/>
    <x v="6"/>
    <x v="6"/>
    <x v="386"/>
    <x v="492"/>
    <s v="CO10430@mi.com"/>
    <x v="32"/>
    <x v="0"/>
    <x v="492"/>
    <x v="6"/>
    <x v="2"/>
    <x v="0"/>
    <s v="No Aplica"/>
    <x v="741"/>
  </r>
  <r>
    <x v="4"/>
    <x v="5"/>
    <x v="5"/>
    <x v="387"/>
    <x v="492"/>
    <s v="CO10430@mi.com"/>
    <x v="7"/>
    <x v="6"/>
    <x v="492"/>
    <x v="6"/>
    <x v="2"/>
    <x v="0"/>
    <s v="No Aplica"/>
    <x v="741"/>
  </r>
  <r>
    <x v="4"/>
    <x v="7"/>
    <x v="7"/>
    <x v="386"/>
    <x v="492"/>
    <s v="CO10430@mi.com"/>
    <x v="20"/>
    <x v="0"/>
    <x v="492"/>
    <x v="6"/>
    <x v="2"/>
    <x v="0"/>
    <s v="No Aplica"/>
    <x v="741"/>
  </r>
  <r>
    <x v="4"/>
    <x v="11"/>
    <x v="11"/>
    <x v="387"/>
    <x v="492"/>
    <s v="CO10430@mi.com"/>
    <x v="7"/>
    <x v="6"/>
    <x v="492"/>
    <x v="6"/>
    <x v="2"/>
    <x v="0"/>
    <s v="No Aplica"/>
    <x v="741"/>
  </r>
  <r>
    <x v="6"/>
    <x v="8"/>
    <x v="8"/>
    <x v="3"/>
    <x v="493"/>
    <s v="CO27911@mi.com"/>
    <x v="1"/>
    <x v="1"/>
    <x v="493"/>
    <x v="22"/>
    <x v="1"/>
    <x v="0"/>
    <s v="No Aplica"/>
    <x v="742"/>
  </r>
  <r>
    <x v="6"/>
    <x v="9"/>
    <x v="9"/>
    <x v="3"/>
    <x v="493"/>
    <s v="CO27911@mi.com"/>
    <x v="1"/>
    <x v="1"/>
    <x v="493"/>
    <x v="22"/>
    <x v="1"/>
    <x v="0"/>
    <s v="No Aplica"/>
    <x v="742"/>
  </r>
  <r>
    <x v="6"/>
    <x v="10"/>
    <x v="10"/>
    <x v="4"/>
    <x v="493"/>
    <s v="CO27911@mi.com"/>
    <x v="10"/>
    <x v="0"/>
    <x v="493"/>
    <x v="22"/>
    <x v="1"/>
    <x v="0"/>
    <s v="No Aplica"/>
    <x v="742"/>
  </r>
  <r>
    <x v="6"/>
    <x v="4"/>
    <x v="4"/>
    <x v="3"/>
    <x v="493"/>
    <s v="CO27911@mi.com"/>
    <x v="1"/>
    <x v="1"/>
    <x v="493"/>
    <x v="22"/>
    <x v="1"/>
    <x v="0"/>
    <s v="No Aplica"/>
    <x v="742"/>
  </r>
  <r>
    <x v="6"/>
    <x v="0"/>
    <x v="0"/>
    <x v="3"/>
    <x v="493"/>
    <s v="CO27911@mi.com"/>
    <x v="1"/>
    <x v="1"/>
    <x v="493"/>
    <x v="22"/>
    <x v="1"/>
    <x v="0"/>
    <s v="No Aplica"/>
    <x v="742"/>
  </r>
  <r>
    <x v="6"/>
    <x v="2"/>
    <x v="2"/>
    <x v="3"/>
    <x v="493"/>
    <s v="CO27911@mi.com"/>
    <x v="1"/>
    <x v="1"/>
    <x v="493"/>
    <x v="22"/>
    <x v="1"/>
    <x v="0"/>
    <s v="No Aplica"/>
    <x v="742"/>
  </r>
  <r>
    <x v="6"/>
    <x v="2"/>
    <x v="2"/>
    <x v="3"/>
    <x v="493"/>
    <s v="CO27911@mi.com"/>
    <x v="1"/>
    <x v="1"/>
    <x v="493"/>
    <x v="22"/>
    <x v="1"/>
    <x v="0"/>
    <s v="No Aplica"/>
    <x v="742"/>
  </r>
  <r>
    <x v="6"/>
    <x v="3"/>
    <x v="3"/>
    <x v="4"/>
    <x v="493"/>
    <s v="CO27911@mi.com"/>
    <x v="10"/>
    <x v="0"/>
    <x v="493"/>
    <x v="22"/>
    <x v="1"/>
    <x v="1"/>
    <n v="45931"/>
    <x v="743"/>
  </r>
  <r>
    <x v="0"/>
    <x v="6"/>
    <x v="6"/>
    <x v="8"/>
    <x v="494"/>
    <s v="CO19855@mi.com"/>
    <x v="12"/>
    <x v="0"/>
    <x v="494"/>
    <x v="40"/>
    <x v="2"/>
    <x v="0"/>
    <s v="No Aplica"/>
    <x v="744"/>
  </r>
  <r>
    <x v="1"/>
    <x v="5"/>
    <x v="5"/>
    <x v="12"/>
    <x v="494"/>
    <s v="CO19855@mi.com"/>
    <x v="6"/>
    <x v="5"/>
    <x v="494"/>
    <x v="40"/>
    <x v="2"/>
    <x v="0"/>
    <s v="No Aplica"/>
    <x v="744"/>
  </r>
  <r>
    <x v="0"/>
    <x v="7"/>
    <x v="7"/>
    <x v="8"/>
    <x v="494"/>
    <s v="CO19855@mi.com"/>
    <x v="12"/>
    <x v="0"/>
    <x v="494"/>
    <x v="40"/>
    <x v="2"/>
    <x v="0"/>
    <s v="No Aplica"/>
    <x v="744"/>
  </r>
  <r>
    <x v="1"/>
    <x v="11"/>
    <x v="11"/>
    <x v="12"/>
    <x v="494"/>
    <s v="CO19855@mi.com"/>
    <x v="6"/>
    <x v="5"/>
    <x v="494"/>
    <x v="40"/>
    <x v="2"/>
    <x v="0"/>
    <s v="No Aplica"/>
    <x v="744"/>
  </r>
  <r>
    <x v="1"/>
    <x v="3"/>
    <x v="3"/>
    <x v="388"/>
    <x v="495"/>
    <s v="CO24111@mi.com"/>
    <x v="14"/>
    <x v="11"/>
    <x v="495"/>
    <x v="35"/>
    <x v="2"/>
    <x v="1"/>
    <n v="45931"/>
    <x v="745"/>
  </r>
  <r>
    <x v="2"/>
    <x v="6"/>
    <x v="6"/>
    <x v="5"/>
    <x v="496"/>
    <s v="CO19867@mi.com"/>
    <x v="4"/>
    <x v="0"/>
    <x v="496"/>
    <x v="55"/>
    <x v="2"/>
    <x v="0"/>
    <s v="No Aplica"/>
    <x v="746"/>
  </r>
  <r>
    <x v="2"/>
    <x v="5"/>
    <x v="5"/>
    <x v="292"/>
    <x v="496"/>
    <s v="CO19867@mi.com"/>
    <x v="1"/>
    <x v="1"/>
    <x v="496"/>
    <x v="55"/>
    <x v="2"/>
    <x v="0"/>
    <s v="No Aplica"/>
    <x v="746"/>
  </r>
  <r>
    <x v="2"/>
    <x v="11"/>
    <x v="11"/>
    <x v="292"/>
    <x v="496"/>
    <s v="CO19867@mi.com"/>
    <x v="5"/>
    <x v="4"/>
    <x v="496"/>
    <x v="55"/>
    <x v="2"/>
    <x v="0"/>
    <s v="No Aplica"/>
    <x v="746"/>
  </r>
  <r>
    <x v="2"/>
    <x v="7"/>
    <x v="7"/>
    <x v="5"/>
    <x v="496"/>
    <s v="CO19867@mi.com"/>
    <x v="4"/>
    <x v="0"/>
    <x v="496"/>
    <x v="55"/>
    <x v="2"/>
    <x v="0"/>
    <s v="No Aplica"/>
    <x v="746"/>
  </r>
  <r>
    <x v="2"/>
    <x v="6"/>
    <x v="6"/>
    <x v="9"/>
    <x v="497"/>
    <s v="CO27574@mi.com"/>
    <x v="0"/>
    <x v="0"/>
    <x v="497"/>
    <x v="10"/>
    <x v="1"/>
    <x v="0"/>
    <s v="No Aplica"/>
    <x v="747"/>
  </r>
  <r>
    <x v="2"/>
    <x v="7"/>
    <x v="7"/>
    <x v="41"/>
    <x v="497"/>
    <s v="CO27574@mi.com"/>
    <x v="0"/>
    <x v="0"/>
    <x v="497"/>
    <x v="10"/>
    <x v="1"/>
    <x v="0"/>
    <s v="No Aplica"/>
    <x v="747"/>
  </r>
  <r>
    <x v="2"/>
    <x v="6"/>
    <x v="6"/>
    <x v="4"/>
    <x v="498"/>
    <s v="CO27836@mi.com"/>
    <x v="0"/>
    <x v="0"/>
    <x v="498"/>
    <x v="3"/>
    <x v="1"/>
    <x v="0"/>
    <s v="No Aplica"/>
    <x v="748"/>
  </r>
  <r>
    <x v="2"/>
    <x v="5"/>
    <x v="5"/>
    <x v="3"/>
    <x v="498"/>
    <s v="CO27836@mi.com"/>
    <x v="1"/>
    <x v="1"/>
    <x v="498"/>
    <x v="3"/>
    <x v="1"/>
    <x v="0"/>
    <s v="No Aplica"/>
    <x v="748"/>
  </r>
  <r>
    <x v="2"/>
    <x v="8"/>
    <x v="8"/>
    <x v="3"/>
    <x v="498"/>
    <s v="CO27836@mi.com"/>
    <x v="1"/>
    <x v="1"/>
    <x v="498"/>
    <x v="3"/>
    <x v="1"/>
    <x v="0"/>
    <s v="No Aplica"/>
    <x v="748"/>
  </r>
  <r>
    <x v="2"/>
    <x v="9"/>
    <x v="9"/>
    <x v="3"/>
    <x v="498"/>
    <s v="CO27836@mi.com"/>
    <x v="1"/>
    <x v="1"/>
    <x v="498"/>
    <x v="3"/>
    <x v="1"/>
    <x v="0"/>
    <s v="No Aplica"/>
    <x v="748"/>
  </r>
  <r>
    <x v="2"/>
    <x v="4"/>
    <x v="4"/>
    <x v="3"/>
    <x v="498"/>
    <s v="CO27836@mi.com"/>
    <x v="1"/>
    <x v="1"/>
    <x v="498"/>
    <x v="3"/>
    <x v="1"/>
    <x v="0"/>
    <s v="No Aplica"/>
    <x v="748"/>
  </r>
  <r>
    <x v="2"/>
    <x v="10"/>
    <x v="10"/>
    <x v="8"/>
    <x v="498"/>
    <s v="CO27836@mi.com"/>
    <x v="0"/>
    <x v="0"/>
    <x v="498"/>
    <x v="3"/>
    <x v="1"/>
    <x v="0"/>
    <s v="No Aplica"/>
    <x v="748"/>
  </r>
  <r>
    <x v="4"/>
    <x v="7"/>
    <x v="7"/>
    <x v="9"/>
    <x v="498"/>
    <s v="CO27836@mi.com"/>
    <x v="1"/>
    <x v="1"/>
    <x v="498"/>
    <x v="3"/>
    <x v="1"/>
    <x v="0"/>
    <s v="No Aplica"/>
    <x v="748"/>
  </r>
  <r>
    <x v="2"/>
    <x v="1"/>
    <x v="1"/>
    <x v="37"/>
    <x v="498"/>
    <s v="CO27836@mi.com"/>
    <x v="1"/>
    <x v="1"/>
    <x v="498"/>
    <x v="3"/>
    <x v="1"/>
    <x v="0"/>
    <s v="No Aplica"/>
    <x v="748"/>
  </r>
  <r>
    <x v="2"/>
    <x v="3"/>
    <x v="3"/>
    <x v="37"/>
    <x v="498"/>
    <s v="CO27836@mi.com"/>
    <x v="1"/>
    <x v="1"/>
    <x v="498"/>
    <x v="3"/>
    <x v="1"/>
    <x v="1"/>
    <n v="45931"/>
    <x v="749"/>
  </r>
  <r>
    <x v="2"/>
    <x v="2"/>
    <x v="2"/>
    <x v="37"/>
    <x v="498"/>
    <s v="CO27836@mi.com"/>
    <x v="1"/>
    <x v="1"/>
    <x v="498"/>
    <x v="3"/>
    <x v="1"/>
    <x v="0"/>
    <s v="No Aplica"/>
    <x v="748"/>
  </r>
  <r>
    <x v="2"/>
    <x v="1"/>
    <x v="1"/>
    <x v="166"/>
    <x v="499"/>
    <s v="CO18254@mi.com"/>
    <x v="1"/>
    <x v="1"/>
    <x v="499"/>
    <x v="16"/>
    <x v="0"/>
    <x v="0"/>
    <s v="No Aplica"/>
    <x v="750"/>
  </r>
  <r>
    <x v="2"/>
    <x v="2"/>
    <x v="2"/>
    <x v="166"/>
    <x v="499"/>
    <s v="CO18254@mi.com"/>
    <x v="1"/>
    <x v="1"/>
    <x v="499"/>
    <x v="16"/>
    <x v="0"/>
    <x v="0"/>
    <s v="No Aplica"/>
    <x v="750"/>
  </r>
  <r>
    <x v="2"/>
    <x v="3"/>
    <x v="3"/>
    <x v="166"/>
    <x v="499"/>
    <s v="CO18254@mi.com"/>
    <x v="1"/>
    <x v="1"/>
    <x v="499"/>
    <x v="16"/>
    <x v="0"/>
    <x v="1"/>
    <n v="45931"/>
    <x v="751"/>
  </r>
  <r>
    <x v="0"/>
    <x v="2"/>
    <x v="2"/>
    <x v="7"/>
    <x v="500"/>
    <s v="CO24441@mi.com"/>
    <x v="0"/>
    <x v="0"/>
    <x v="500"/>
    <x v="4"/>
    <x v="2"/>
    <x v="0"/>
    <s v="No Aplica"/>
    <x v="752"/>
  </r>
  <r>
    <x v="4"/>
    <x v="7"/>
    <x v="7"/>
    <x v="389"/>
    <x v="500"/>
    <s v="CO24441@mi.com"/>
    <x v="7"/>
    <x v="6"/>
    <x v="500"/>
    <x v="4"/>
    <x v="2"/>
    <x v="0"/>
    <s v="No Aplica"/>
    <x v="752"/>
  </r>
  <r>
    <x v="3"/>
    <x v="3"/>
    <x v="3"/>
    <x v="3"/>
    <x v="501"/>
    <s v="CO18001@mi.com"/>
    <x v="8"/>
    <x v="7"/>
    <x v="501"/>
    <x v="25"/>
    <x v="0"/>
    <x v="1"/>
    <n v="45931"/>
    <x v="753"/>
  </r>
  <r>
    <x v="3"/>
    <x v="8"/>
    <x v="8"/>
    <x v="390"/>
    <x v="502"/>
    <s v="CO20478@mi.com"/>
    <x v="1"/>
    <x v="1"/>
    <x v="502"/>
    <x v="16"/>
    <x v="0"/>
    <x v="0"/>
    <s v="No Aplica"/>
    <x v="754"/>
  </r>
  <r>
    <x v="3"/>
    <x v="9"/>
    <x v="9"/>
    <x v="390"/>
    <x v="502"/>
    <s v="CO20478@mi.com"/>
    <x v="1"/>
    <x v="1"/>
    <x v="502"/>
    <x v="16"/>
    <x v="0"/>
    <x v="0"/>
    <s v="No Aplica"/>
    <x v="754"/>
  </r>
  <r>
    <x v="3"/>
    <x v="10"/>
    <x v="10"/>
    <x v="390"/>
    <x v="502"/>
    <s v="CO20478@mi.com"/>
    <x v="1"/>
    <x v="1"/>
    <x v="502"/>
    <x v="16"/>
    <x v="0"/>
    <x v="0"/>
    <s v="No Aplica"/>
    <x v="754"/>
  </r>
  <r>
    <x v="3"/>
    <x v="4"/>
    <x v="4"/>
    <x v="390"/>
    <x v="502"/>
    <s v="CO20478@mi.com"/>
    <x v="1"/>
    <x v="1"/>
    <x v="502"/>
    <x v="16"/>
    <x v="0"/>
    <x v="0"/>
    <s v="No Aplica"/>
    <x v="754"/>
  </r>
  <r>
    <x v="3"/>
    <x v="0"/>
    <x v="0"/>
    <x v="391"/>
    <x v="502"/>
    <s v="CO20478@mi.com"/>
    <x v="0"/>
    <x v="0"/>
    <x v="502"/>
    <x v="16"/>
    <x v="0"/>
    <x v="0"/>
    <s v="No Aplica"/>
    <x v="754"/>
  </r>
  <r>
    <x v="3"/>
    <x v="1"/>
    <x v="1"/>
    <x v="390"/>
    <x v="502"/>
    <s v="CO20478@mi.com"/>
    <x v="1"/>
    <x v="1"/>
    <x v="502"/>
    <x v="16"/>
    <x v="0"/>
    <x v="0"/>
    <s v="No Aplica"/>
    <x v="754"/>
  </r>
  <r>
    <x v="3"/>
    <x v="2"/>
    <x v="2"/>
    <x v="390"/>
    <x v="502"/>
    <s v="CO20478@mi.com"/>
    <x v="1"/>
    <x v="1"/>
    <x v="502"/>
    <x v="16"/>
    <x v="0"/>
    <x v="0"/>
    <s v="No Aplica"/>
    <x v="754"/>
  </r>
  <r>
    <x v="3"/>
    <x v="3"/>
    <x v="3"/>
    <x v="390"/>
    <x v="502"/>
    <s v="CO20478@mi.com"/>
    <x v="1"/>
    <x v="1"/>
    <x v="502"/>
    <x v="16"/>
    <x v="0"/>
    <x v="1"/>
    <n v="45931"/>
    <x v="755"/>
  </r>
  <r>
    <x v="1"/>
    <x v="3"/>
    <x v="3"/>
    <x v="392"/>
    <x v="503"/>
    <s v="CO29001@mi.com"/>
    <x v="0"/>
    <x v="0"/>
    <x v="503"/>
    <x v="26"/>
    <x v="0"/>
    <x v="1"/>
    <n v="45931"/>
    <x v="756"/>
  </r>
  <r>
    <x v="0"/>
    <x v="10"/>
    <x v="10"/>
    <x v="8"/>
    <x v="504"/>
    <s v="CO20664@mi.com"/>
    <x v="0"/>
    <x v="0"/>
    <x v="504"/>
    <x v="55"/>
    <x v="2"/>
    <x v="0"/>
    <s v="No Aplica"/>
    <x v="757"/>
  </r>
  <r>
    <x v="0"/>
    <x v="9"/>
    <x v="9"/>
    <x v="185"/>
    <x v="505"/>
    <s v="CO18078@mi.com"/>
    <x v="0"/>
    <x v="0"/>
    <x v="505"/>
    <x v="14"/>
    <x v="0"/>
    <x v="0"/>
    <s v="No Aplica"/>
    <x v="758"/>
  </r>
  <r>
    <x v="0"/>
    <x v="2"/>
    <x v="2"/>
    <x v="185"/>
    <x v="505"/>
    <s v="CO18078@mi.com"/>
    <x v="2"/>
    <x v="2"/>
    <x v="505"/>
    <x v="14"/>
    <x v="0"/>
    <x v="0"/>
    <s v="No Aplica"/>
    <x v="758"/>
  </r>
  <r>
    <x v="0"/>
    <x v="4"/>
    <x v="4"/>
    <x v="5"/>
    <x v="506"/>
    <s v="CO18079@mi.com"/>
    <x v="0"/>
    <x v="0"/>
    <x v="506"/>
    <x v="14"/>
    <x v="0"/>
    <x v="0"/>
    <s v="No Aplica"/>
    <x v="759"/>
  </r>
  <r>
    <x v="0"/>
    <x v="6"/>
    <x v="6"/>
    <x v="32"/>
    <x v="507"/>
    <s v="CO27415@mi.com"/>
    <x v="0"/>
    <x v="0"/>
    <x v="507"/>
    <x v="37"/>
    <x v="2"/>
    <x v="0"/>
    <s v="No Aplica"/>
    <x v="760"/>
  </r>
  <r>
    <x v="1"/>
    <x v="5"/>
    <x v="5"/>
    <x v="37"/>
    <x v="507"/>
    <s v="CO27415@mi.com"/>
    <x v="3"/>
    <x v="3"/>
    <x v="507"/>
    <x v="37"/>
    <x v="2"/>
    <x v="0"/>
    <s v="No Aplica"/>
    <x v="760"/>
  </r>
  <r>
    <x v="1"/>
    <x v="3"/>
    <x v="3"/>
    <x v="393"/>
    <x v="508"/>
    <s v="CO28958@mi.com"/>
    <x v="12"/>
    <x v="0"/>
    <x v="508"/>
    <x v="21"/>
    <x v="2"/>
    <x v="1"/>
    <n v="45931"/>
    <x v="761"/>
  </r>
  <r>
    <x v="4"/>
    <x v="6"/>
    <x v="6"/>
    <x v="9"/>
    <x v="508"/>
    <s v="CO28958@mi.com"/>
    <x v="0"/>
    <x v="0"/>
    <x v="508"/>
    <x v="21"/>
    <x v="2"/>
    <x v="0"/>
    <s v="No Aplica"/>
    <x v="762"/>
  </r>
  <r>
    <x v="4"/>
    <x v="7"/>
    <x v="7"/>
    <x v="137"/>
    <x v="508"/>
    <s v="CO28958@mi.com"/>
    <x v="0"/>
    <x v="0"/>
    <x v="508"/>
    <x v="21"/>
    <x v="2"/>
    <x v="0"/>
    <s v="No Aplica"/>
    <x v="762"/>
  </r>
  <r>
    <x v="0"/>
    <x v="0"/>
    <x v="0"/>
    <x v="394"/>
    <x v="509"/>
    <s v="CO16918@mi.com"/>
    <x v="0"/>
    <x v="0"/>
    <x v="509"/>
    <x v="14"/>
    <x v="0"/>
    <x v="0"/>
    <s v="No Aplica"/>
    <x v="763"/>
  </r>
  <r>
    <x v="2"/>
    <x v="9"/>
    <x v="9"/>
    <x v="12"/>
    <x v="510"/>
    <s v="CO28378@mi.com"/>
    <x v="8"/>
    <x v="7"/>
    <x v="510"/>
    <x v="9"/>
    <x v="0"/>
    <x v="0"/>
    <s v="No Aplica"/>
    <x v="764"/>
  </r>
  <r>
    <x v="2"/>
    <x v="0"/>
    <x v="0"/>
    <x v="12"/>
    <x v="510"/>
    <s v="CO28378@mi.com"/>
    <x v="8"/>
    <x v="7"/>
    <x v="510"/>
    <x v="9"/>
    <x v="0"/>
    <x v="0"/>
    <s v="No Aplica"/>
    <x v="764"/>
  </r>
  <r>
    <x v="2"/>
    <x v="10"/>
    <x v="10"/>
    <x v="46"/>
    <x v="510"/>
    <s v="CO28378@mi.com"/>
    <x v="0"/>
    <x v="0"/>
    <x v="510"/>
    <x v="9"/>
    <x v="0"/>
    <x v="0"/>
    <s v="No Aplica"/>
    <x v="764"/>
  </r>
  <r>
    <x v="2"/>
    <x v="2"/>
    <x v="2"/>
    <x v="209"/>
    <x v="510"/>
    <s v="CO28378@mi.com"/>
    <x v="7"/>
    <x v="6"/>
    <x v="510"/>
    <x v="9"/>
    <x v="0"/>
    <x v="0"/>
    <s v="No Aplica"/>
    <x v="764"/>
  </r>
  <r>
    <x v="0"/>
    <x v="3"/>
    <x v="3"/>
    <x v="8"/>
    <x v="510"/>
    <s v="CO28378@mi.com"/>
    <x v="0"/>
    <x v="0"/>
    <x v="510"/>
    <x v="9"/>
    <x v="0"/>
    <x v="1"/>
    <n v="45931"/>
    <x v="765"/>
  </r>
  <r>
    <x v="2"/>
    <x v="3"/>
    <x v="3"/>
    <x v="17"/>
    <x v="511"/>
    <s v="CO10769@mi.com"/>
    <x v="8"/>
    <x v="7"/>
    <x v="511"/>
    <x v="3"/>
    <x v="1"/>
    <x v="1"/>
    <n v="45931"/>
    <x v="766"/>
  </r>
  <r>
    <x v="4"/>
    <x v="0"/>
    <x v="0"/>
    <x v="9"/>
    <x v="511"/>
    <s v="CO10769@mi.com"/>
    <x v="18"/>
    <x v="13"/>
    <x v="511"/>
    <x v="3"/>
    <x v="1"/>
    <x v="0"/>
    <s v="No Aplica"/>
    <x v="767"/>
  </r>
  <r>
    <x v="4"/>
    <x v="4"/>
    <x v="4"/>
    <x v="9"/>
    <x v="511"/>
    <s v="CO10769@mi.com"/>
    <x v="18"/>
    <x v="13"/>
    <x v="511"/>
    <x v="3"/>
    <x v="1"/>
    <x v="0"/>
    <s v="No Aplica"/>
    <x v="767"/>
  </r>
  <r>
    <x v="4"/>
    <x v="10"/>
    <x v="10"/>
    <x v="9"/>
    <x v="511"/>
    <s v="CO10769@mi.com"/>
    <x v="18"/>
    <x v="13"/>
    <x v="511"/>
    <x v="3"/>
    <x v="1"/>
    <x v="0"/>
    <s v="No Aplica"/>
    <x v="767"/>
  </r>
  <r>
    <x v="4"/>
    <x v="9"/>
    <x v="9"/>
    <x v="9"/>
    <x v="511"/>
    <s v="CO10769@mi.com"/>
    <x v="18"/>
    <x v="13"/>
    <x v="511"/>
    <x v="3"/>
    <x v="1"/>
    <x v="0"/>
    <s v="No Aplica"/>
    <x v="767"/>
  </r>
  <r>
    <x v="4"/>
    <x v="8"/>
    <x v="8"/>
    <x v="9"/>
    <x v="511"/>
    <s v="CO10769@mi.com"/>
    <x v="18"/>
    <x v="13"/>
    <x v="511"/>
    <x v="3"/>
    <x v="1"/>
    <x v="0"/>
    <s v="No Aplica"/>
    <x v="767"/>
  </r>
  <r>
    <x v="4"/>
    <x v="6"/>
    <x v="6"/>
    <x v="9"/>
    <x v="511"/>
    <s v="CO10769@mi.com"/>
    <x v="0"/>
    <x v="0"/>
    <x v="511"/>
    <x v="3"/>
    <x v="1"/>
    <x v="0"/>
    <s v="No Aplica"/>
    <x v="767"/>
  </r>
  <r>
    <x v="2"/>
    <x v="5"/>
    <x v="5"/>
    <x v="27"/>
    <x v="511"/>
    <s v="CO10769@mi.com"/>
    <x v="6"/>
    <x v="5"/>
    <x v="511"/>
    <x v="3"/>
    <x v="1"/>
    <x v="0"/>
    <s v="No Aplica"/>
    <x v="767"/>
  </r>
  <r>
    <x v="4"/>
    <x v="5"/>
    <x v="5"/>
    <x v="9"/>
    <x v="511"/>
    <s v="CO10769@mi.com"/>
    <x v="1"/>
    <x v="1"/>
    <x v="511"/>
    <x v="3"/>
    <x v="1"/>
    <x v="0"/>
    <s v="No Aplica"/>
    <x v="767"/>
  </r>
  <r>
    <x v="4"/>
    <x v="1"/>
    <x v="1"/>
    <x v="9"/>
    <x v="511"/>
    <s v="CO10769@mi.com"/>
    <x v="18"/>
    <x v="13"/>
    <x v="511"/>
    <x v="3"/>
    <x v="1"/>
    <x v="0"/>
    <s v="No Aplica"/>
    <x v="767"/>
  </r>
  <r>
    <x v="4"/>
    <x v="2"/>
    <x v="2"/>
    <x v="9"/>
    <x v="511"/>
    <s v="CO10769@mi.com"/>
    <x v="18"/>
    <x v="13"/>
    <x v="511"/>
    <x v="3"/>
    <x v="1"/>
    <x v="0"/>
    <s v="No Aplica"/>
    <x v="767"/>
  </r>
  <r>
    <x v="4"/>
    <x v="3"/>
    <x v="3"/>
    <x v="9"/>
    <x v="511"/>
    <s v="CO10769@mi.com"/>
    <x v="18"/>
    <x v="13"/>
    <x v="511"/>
    <x v="3"/>
    <x v="1"/>
    <x v="1"/>
    <n v="45931"/>
    <x v="766"/>
  </r>
  <r>
    <x v="4"/>
    <x v="7"/>
    <x v="7"/>
    <x v="9"/>
    <x v="511"/>
    <s v="CO10769@mi.com"/>
    <x v="0"/>
    <x v="0"/>
    <x v="511"/>
    <x v="3"/>
    <x v="1"/>
    <x v="0"/>
    <s v="No Aplica"/>
    <x v="767"/>
  </r>
  <r>
    <x v="2"/>
    <x v="11"/>
    <x v="11"/>
    <x v="27"/>
    <x v="511"/>
    <s v="CO10769@mi.com"/>
    <x v="6"/>
    <x v="5"/>
    <x v="511"/>
    <x v="3"/>
    <x v="1"/>
    <x v="0"/>
    <s v="No Aplica"/>
    <x v="767"/>
  </r>
  <r>
    <x v="4"/>
    <x v="11"/>
    <x v="11"/>
    <x v="9"/>
    <x v="511"/>
    <s v="CO10769@mi.com"/>
    <x v="1"/>
    <x v="1"/>
    <x v="511"/>
    <x v="3"/>
    <x v="1"/>
    <x v="0"/>
    <s v="No Aplica"/>
    <x v="767"/>
  </r>
  <r>
    <x v="2"/>
    <x v="5"/>
    <x v="12"/>
    <x v="9"/>
    <x v="512"/>
    <s v="CO27605@mi.com"/>
    <x v="33"/>
    <x v="0"/>
    <x v="512"/>
    <x v="55"/>
    <x v="2"/>
    <x v="0"/>
    <s v="No Aplica"/>
    <x v="768"/>
  </r>
  <r>
    <x v="2"/>
    <x v="7"/>
    <x v="7"/>
    <x v="0"/>
    <x v="512"/>
    <s v="CO27605@mi.com"/>
    <x v="20"/>
    <x v="0"/>
    <x v="512"/>
    <x v="55"/>
    <x v="2"/>
    <x v="0"/>
    <s v="No Aplica"/>
    <x v="768"/>
  </r>
  <r>
    <x v="2"/>
    <x v="11"/>
    <x v="11"/>
    <x v="9"/>
    <x v="512"/>
    <s v="CO27605@mi.com"/>
    <x v="3"/>
    <x v="3"/>
    <x v="512"/>
    <x v="55"/>
    <x v="2"/>
    <x v="0"/>
    <s v="No Aplica"/>
    <x v="768"/>
  </r>
  <r>
    <x v="4"/>
    <x v="6"/>
    <x v="6"/>
    <x v="9"/>
    <x v="513"/>
    <s v="CO27078@mi.com"/>
    <x v="0"/>
    <x v="0"/>
    <x v="513"/>
    <x v="61"/>
    <x v="1"/>
    <x v="0"/>
    <s v="No Aplica"/>
    <x v="769"/>
  </r>
  <r>
    <x v="2"/>
    <x v="5"/>
    <x v="5"/>
    <x v="3"/>
    <x v="513"/>
    <s v="CO27078@mi.com"/>
    <x v="6"/>
    <x v="5"/>
    <x v="513"/>
    <x v="61"/>
    <x v="1"/>
    <x v="0"/>
    <s v="No Aplica"/>
    <x v="769"/>
  </r>
  <r>
    <x v="1"/>
    <x v="4"/>
    <x v="4"/>
    <x v="97"/>
    <x v="513"/>
    <s v="CO27078@mi.com"/>
    <x v="0"/>
    <x v="0"/>
    <x v="513"/>
    <x v="61"/>
    <x v="1"/>
    <x v="0"/>
    <s v="No Aplica"/>
    <x v="769"/>
  </r>
  <r>
    <x v="4"/>
    <x v="7"/>
    <x v="7"/>
    <x v="41"/>
    <x v="513"/>
    <s v="CO27078@mi.com"/>
    <x v="0"/>
    <x v="0"/>
    <x v="513"/>
    <x v="61"/>
    <x v="1"/>
    <x v="0"/>
    <s v="No Aplica"/>
    <x v="769"/>
  </r>
  <r>
    <x v="2"/>
    <x v="11"/>
    <x v="11"/>
    <x v="3"/>
    <x v="513"/>
    <s v="CO27078@mi.com"/>
    <x v="6"/>
    <x v="5"/>
    <x v="513"/>
    <x v="61"/>
    <x v="1"/>
    <x v="0"/>
    <s v="No Aplica"/>
    <x v="769"/>
  </r>
  <r>
    <x v="2"/>
    <x v="6"/>
    <x v="6"/>
    <x v="8"/>
    <x v="514"/>
    <s v="CO23490@mi.com"/>
    <x v="0"/>
    <x v="0"/>
    <x v="514"/>
    <x v="4"/>
    <x v="2"/>
    <x v="0"/>
    <s v="No Aplica"/>
    <x v="770"/>
  </r>
  <r>
    <x v="1"/>
    <x v="5"/>
    <x v="5"/>
    <x v="395"/>
    <x v="514"/>
    <s v="CO23490@mi.com"/>
    <x v="8"/>
    <x v="7"/>
    <x v="514"/>
    <x v="4"/>
    <x v="2"/>
    <x v="0"/>
    <s v="No Aplica"/>
    <x v="770"/>
  </r>
  <r>
    <x v="2"/>
    <x v="7"/>
    <x v="7"/>
    <x v="8"/>
    <x v="514"/>
    <s v="CO23490@mi.com"/>
    <x v="0"/>
    <x v="0"/>
    <x v="514"/>
    <x v="4"/>
    <x v="2"/>
    <x v="0"/>
    <s v="No Aplica"/>
    <x v="770"/>
  </r>
  <r>
    <x v="1"/>
    <x v="11"/>
    <x v="11"/>
    <x v="396"/>
    <x v="514"/>
    <s v="CO23490@mi.com"/>
    <x v="8"/>
    <x v="7"/>
    <x v="514"/>
    <x v="4"/>
    <x v="2"/>
    <x v="0"/>
    <s v="No Aplica"/>
    <x v="770"/>
  </r>
  <r>
    <x v="1"/>
    <x v="9"/>
    <x v="9"/>
    <x v="23"/>
    <x v="515"/>
    <s v="CO27556@mi.com"/>
    <x v="1"/>
    <x v="1"/>
    <x v="515"/>
    <x v="47"/>
    <x v="1"/>
    <x v="0"/>
    <s v="No Aplica"/>
    <x v="771"/>
  </r>
  <r>
    <x v="1"/>
    <x v="10"/>
    <x v="10"/>
    <x v="23"/>
    <x v="515"/>
    <s v="CO27556@mi.com"/>
    <x v="1"/>
    <x v="1"/>
    <x v="515"/>
    <x v="47"/>
    <x v="1"/>
    <x v="0"/>
    <s v="No Aplica"/>
    <x v="771"/>
  </r>
  <r>
    <x v="1"/>
    <x v="4"/>
    <x v="4"/>
    <x v="23"/>
    <x v="515"/>
    <s v="CO27556@mi.com"/>
    <x v="1"/>
    <x v="1"/>
    <x v="515"/>
    <x v="47"/>
    <x v="1"/>
    <x v="0"/>
    <s v="No Aplica"/>
    <x v="771"/>
  </r>
  <r>
    <x v="1"/>
    <x v="0"/>
    <x v="0"/>
    <x v="23"/>
    <x v="515"/>
    <s v="CO27556@mi.com"/>
    <x v="1"/>
    <x v="1"/>
    <x v="515"/>
    <x v="47"/>
    <x v="1"/>
    <x v="0"/>
    <s v="No Aplica"/>
    <x v="771"/>
  </r>
  <r>
    <x v="2"/>
    <x v="6"/>
    <x v="6"/>
    <x v="8"/>
    <x v="515"/>
    <s v="CO27556@mi.com"/>
    <x v="0"/>
    <x v="0"/>
    <x v="515"/>
    <x v="47"/>
    <x v="1"/>
    <x v="0"/>
    <s v="No Aplica"/>
    <x v="771"/>
  </r>
  <r>
    <x v="1"/>
    <x v="2"/>
    <x v="2"/>
    <x v="23"/>
    <x v="515"/>
    <s v="CO27556@mi.com"/>
    <x v="1"/>
    <x v="1"/>
    <x v="515"/>
    <x v="47"/>
    <x v="1"/>
    <x v="0"/>
    <s v="No Aplica"/>
    <x v="771"/>
  </r>
  <r>
    <x v="1"/>
    <x v="3"/>
    <x v="3"/>
    <x v="23"/>
    <x v="515"/>
    <s v="CO27556@mi.com"/>
    <x v="1"/>
    <x v="1"/>
    <x v="515"/>
    <x v="47"/>
    <x v="1"/>
    <x v="1"/>
    <n v="45931"/>
    <x v="772"/>
  </r>
  <r>
    <x v="2"/>
    <x v="7"/>
    <x v="7"/>
    <x v="8"/>
    <x v="515"/>
    <s v="CO27556@mi.com"/>
    <x v="0"/>
    <x v="0"/>
    <x v="515"/>
    <x v="47"/>
    <x v="1"/>
    <x v="0"/>
    <s v="No Aplica"/>
    <x v="771"/>
  </r>
  <r>
    <x v="1"/>
    <x v="8"/>
    <x v="8"/>
    <x v="53"/>
    <x v="516"/>
    <s v="CO27386@mi.com"/>
    <x v="1"/>
    <x v="1"/>
    <x v="516"/>
    <x v="0"/>
    <x v="0"/>
    <x v="0"/>
    <s v="No Aplica"/>
    <x v="773"/>
  </r>
  <r>
    <x v="1"/>
    <x v="9"/>
    <x v="9"/>
    <x v="53"/>
    <x v="516"/>
    <s v="CO27386@mi.com"/>
    <x v="1"/>
    <x v="1"/>
    <x v="516"/>
    <x v="0"/>
    <x v="0"/>
    <x v="0"/>
    <s v="No Aplica"/>
    <x v="773"/>
  </r>
  <r>
    <x v="1"/>
    <x v="10"/>
    <x v="10"/>
    <x v="53"/>
    <x v="516"/>
    <s v="CO27386@mi.com"/>
    <x v="1"/>
    <x v="1"/>
    <x v="516"/>
    <x v="0"/>
    <x v="0"/>
    <x v="0"/>
    <s v="No Aplica"/>
    <x v="773"/>
  </r>
  <r>
    <x v="0"/>
    <x v="4"/>
    <x v="4"/>
    <x v="91"/>
    <x v="516"/>
    <s v="CO27386@mi.com"/>
    <x v="2"/>
    <x v="2"/>
    <x v="516"/>
    <x v="0"/>
    <x v="0"/>
    <x v="0"/>
    <s v="No Aplica"/>
    <x v="773"/>
  </r>
  <r>
    <x v="1"/>
    <x v="0"/>
    <x v="0"/>
    <x v="53"/>
    <x v="516"/>
    <s v="CO27386@mi.com"/>
    <x v="1"/>
    <x v="1"/>
    <x v="516"/>
    <x v="0"/>
    <x v="0"/>
    <x v="0"/>
    <s v="No Aplica"/>
    <x v="773"/>
  </r>
  <r>
    <x v="1"/>
    <x v="1"/>
    <x v="1"/>
    <x v="53"/>
    <x v="516"/>
    <s v="CO27386@mi.com"/>
    <x v="1"/>
    <x v="1"/>
    <x v="516"/>
    <x v="0"/>
    <x v="0"/>
    <x v="0"/>
    <s v="No Aplica"/>
    <x v="773"/>
  </r>
  <r>
    <x v="1"/>
    <x v="2"/>
    <x v="2"/>
    <x v="53"/>
    <x v="516"/>
    <s v="CO27386@mi.com"/>
    <x v="1"/>
    <x v="1"/>
    <x v="516"/>
    <x v="0"/>
    <x v="0"/>
    <x v="0"/>
    <s v="No Aplica"/>
    <x v="773"/>
  </r>
  <r>
    <x v="1"/>
    <x v="3"/>
    <x v="3"/>
    <x v="53"/>
    <x v="516"/>
    <s v="CO27386@mi.com"/>
    <x v="1"/>
    <x v="1"/>
    <x v="516"/>
    <x v="0"/>
    <x v="0"/>
    <x v="1"/>
    <n v="45931"/>
    <x v="774"/>
  </r>
  <r>
    <x v="1"/>
    <x v="21"/>
    <x v="22"/>
    <x v="397"/>
    <x v="517"/>
    <s v="CO13329@mi.com"/>
    <x v="0"/>
    <x v="0"/>
    <x v="517"/>
    <x v="27"/>
    <x v="4"/>
    <x v="0"/>
    <s v="No Aplica"/>
    <x v="775"/>
  </r>
  <r>
    <x v="1"/>
    <x v="17"/>
    <x v="17"/>
    <x v="397"/>
    <x v="517"/>
    <s v="CO13329@mi.com"/>
    <x v="0"/>
    <x v="0"/>
    <x v="517"/>
    <x v="27"/>
    <x v="4"/>
    <x v="0"/>
    <s v="No Aplica"/>
    <x v="775"/>
  </r>
  <r>
    <x v="1"/>
    <x v="12"/>
    <x v="12"/>
    <x v="196"/>
    <x v="517"/>
    <s v="CO13329@mi.com"/>
    <x v="0"/>
    <x v="0"/>
    <x v="517"/>
    <x v="27"/>
    <x v="4"/>
    <x v="0"/>
    <s v="No Aplica"/>
    <x v="775"/>
  </r>
  <r>
    <x v="0"/>
    <x v="6"/>
    <x v="6"/>
    <x v="32"/>
    <x v="517"/>
    <s v="CO13329@mi.com"/>
    <x v="0"/>
    <x v="0"/>
    <x v="517"/>
    <x v="27"/>
    <x v="4"/>
    <x v="0"/>
    <s v="No Aplica"/>
    <x v="775"/>
  </r>
  <r>
    <x v="1"/>
    <x v="5"/>
    <x v="5"/>
    <x v="397"/>
    <x v="517"/>
    <s v="CO13329@mi.com"/>
    <x v="0"/>
    <x v="0"/>
    <x v="517"/>
    <x v="27"/>
    <x v="4"/>
    <x v="0"/>
    <s v="No Aplica"/>
    <x v="775"/>
  </r>
  <r>
    <x v="1"/>
    <x v="8"/>
    <x v="8"/>
    <x v="397"/>
    <x v="517"/>
    <s v="CO13329@mi.com"/>
    <x v="0"/>
    <x v="0"/>
    <x v="517"/>
    <x v="27"/>
    <x v="4"/>
    <x v="0"/>
    <s v="No Aplica"/>
    <x v="775"/>
  </r>
  <r>
    <x v="1"/>
    <x v="9"/>
    <x v="9"/>
    <x v="397"/>
    <x v="517"/>
    <s v="CO13329@mi.com"/>
    <x v="0"/>
    <x v="0"/>
    <x v="517"/>
    <x v="27"/>
    <x v="4"/>
    <x v="0"/>
    <s v="No Aplica"/>
    <x v="775"/>
  </r>
  <r>
    <x v="1"/>
    <x v="10"/>
    <x v="10"/>
    <x v="397"/>
    <x v="517"/>
    <s v="CO13329@mi.com"/>
    <x v="0"/>
    <x v="0"/>
    <x v="517"/>
    <x v="27"/>
    <x v="4"/>
    <x v="0"/>
    <s v="No Aplica"/>
    <x v="775"/>
  </r>
  <r>
    <x v="1"/>
    <x v="4"/>
    <x v="4"/>
    <x v="55"/>
    <x v="517"/>
    <s v="CO13329@mi.com"/>
    <x v="0"/>
    <x v="0"/>
    <x v="517"/>
    <x v="27"/>
    <x v="4"/>
    <x v="0"/>
    <s v="No Aplica"/>
    <x v="775"/>
  </r>
  <r>
    <x v="1"/>
    <x v="0"/>
    <x v="0"/>
    <x v="55"/>
    <x v="517"/>
    <s v="CO13329@mi.com"/>
    <x v="0"/>
    <x v="0"/>
    <x v="517"/>
    <x v="27"/>
    <x v="4"/>
    <x v="0"/>
    <s v="No Aplica"/>
    <x v="775"/>
  </r>
  <r>
    <x v="0"/>
    <x v="7"/>
    <x v="7"/>
    <x v="32"/>
    <x v="517"/>
    <s v="CO13329@mi.com"/>
    <x v="0"/>
    <x v="0"/>
    <x v="517"/>
    <x v="27"/>
    <x v="4"/>
    <x v="0"/>
    <s v="No Aplica"/>
    <x v="775"/>
  </r>
  <r>
    <x v="1"/>
    <x v="11"/>
    <x v="11"/>
    <x v="55"/>
    <x v="517"/>
    <s v="CO13329@mi.com"/>
    <x v="0"/>
    <x v="0"/>
    <x v="517"/>
    <x v="27"/>
    <x v="4"/>
    <x v="0"/>
    <s v="No Aplica"/>
    <x v="775"/>
  </r>
  <r>
    <x v="1"/>
    <x v="1"/>
    <x v="1"/>
    <x v="55"/>
    <x v="517"/>
    <s v="CO13329@mi.com"/>
    <x v="0"/>
    <x v="0"/>
    <x v="517"/>
    <x v="27"/>
    <x v="4"/>
    <x v="0"/>
    <s v="No Aplica"/>
    <x v="775"/>
  </r>
  <r>
    <x v="1"/>
    <x v="2"/>
    <x v="2"/>
    <x v="55"/>
    <x v="517"/>
    <s v="CO13329@mi.com"/>
    <x v="0"/>
    <x v="0"/>
    <x v="517"/>
    <x v="27"/>
    <x v="4"/>
    <x v="0"/>
    <s v="No Aplica"/>
    <x v="775"/>
  </r>
  <r>
    <x v="1"/>
    <x v="3"/>
    <x v="3"/>
    <x v="55"/>
    <x v="517"/>
    <s v="CO13329@mi.com"/>
    <x v="0"/>
    <x v="0"/>
    <x v="517"/>
    <x v="27"/>
    <x v="4"/>
    <x v="1"/>
    <n v="45931"/>
    <x v="776"/>
  </r>
  <r>
    <x v="3"/>
    <x v="2"/>
    <x v="2"/>
    <x v="37"/>
    <x v="518"/>
    <s v="CO26730@mi.com"/>
    <x v="1"/>
    <x v="1"/>
    <x v="518"/>
    <x v="26"/>
    <x v="0"/>
    <x v="0"/>
    <s v="No Aplica"/>
    <x v="777"/>
  </r>
  <r>
    <x v="3"/>
    <x v="3"/>
    <x v="3"/>
    <x v="37"/>
    <x v="518"/>
    <s v="CO26730@mi.com"/>
    <x v="1"/>
    <x v="1"/>
    <x v="518"/>
    <x v="26"/>
    <x v="0"/>
    <x v="1"/>
    <n v="45931"/>
    <x v="778"/>
  </r>
  <r>
    <x v="4"/>
    <x v="6"/>
    <x v="6"/>
    <x v="9"/>
    <x v="519"/>
    <s v="CO27809@mi.com"/>
    <x v="0"/>
    <x v="0"/>
    <x v="519"/>
    <x v="28"/>
    <x v="2"/>
    <x v="0"/>
    <s v="No Aplica"/>
    <x v="779"/>
  </r>
  <r>
    <x v="4"/>
    <x v="7"/>
    <x v="7"/>
    <x v="9"/>
    <x v="519"/>
    <s v="CO27809@mi.com"/>
    <x v="0"/>
    <x v="0"/>
    <x v="519"/>
    <x v="28"/>
    <x v="2"/>
    <x v="0"/>
    <s v="No Aplica"/>
    <x v="779"/>
  </r>
  <r>
    <x v="4"/>
    <x v="7"/>
    <x v="7"/>
    <x v="9"/>
    <x v="520"/>
    <s v="CO19869@mi.com"/>
    <x v="11"/>
    <x v="9"/>
    <x v="520"/>
    <x v="33"/>
    <x v="1"/>
    <x v="0"/>
    <s v="No Aplica"/>
    <x v="780"/>
  </r>
  <r>
    <x v="0"/>
    <x v="11"/>
    <x v="11"/>
    <x v="398"/>
    <x v="520"/>
    <s v="CO19869@mi.com"/>
    <x v="6"/>
    <x v="5"/>
    <x v="520"/>
    <x v="33"/>
    <x v="1"/>
    <x v="0"/>
    <s v="No Aplica"/>
    <x v="780"/>
  </r>
  <r>
    <x v="1"/>
    <x v="11"/>
    <x v="11"/>
    <x v="399"/>
    <x v="521"/>
    <s v="CO18751@mi.com"/>
    <x v="1"/>
    <x v="1"/>
    <x v="521"/>
    <x v="33"/>
    <x v="1"/>
    <x v="0"/>
    <s v="No Aplica"/>
    <x v="781"/>
  </r>
  <r>
    <x v="1"/>
    <x v="1"/>
    <x v="1"/>
    <x v="399"/>
    <x v="521"/>
    <s v="CO18751@mi.com"/>
    <x v="1"/>
    <x v="1"/>
    <x v="521"/>
    <x v="33"/>
    <x v="1"/>
    <x v="0"/>
    <s v="No Aplica"/>
    <x v="781"/>
  </r>
  <r>
    <x v="4"/>
    <x v="7"/>
    <x v="7"/>
    <x v="41"/>
    <x v="521"/>
    <s v="CO18751@mi.com"/>
    <x v="0"/>
    <x v="0"/>
    <x v="521"/>
    <x v="33"/>
    <x v="1"/>
    <x v="0"/>
    <s v="No Aplica"/>
    <x v="781"/>
  </r>
  <r>
    <x v="2"/>
    <x v="7"/>
    <x v="7"/>
    <x v="5"/>
    <x v="522"/>
    <s v="CO15132@mi.com"/>
    <x v="0"/>
    <x v="0"/>
    <x v="522"/>
    <x v="19"/>
    <x v="3"/>
    <x v="0"/>
    <s v="No Aplica"/>
    <x v="782"/>
  </r>
  <r>
    <x v="4"/>
    <x v="11"/>
    <x v="11"/>
    <x v="9"/>
    <x v="522"/>
    <s v="CO15132@mi.com"/>
    <x v="7"/>
    <x v="6"/>
    <x v="522"/>
    <x v="19"/>
    <x v="3"/>
    <x v="0"/>
    <s v="No Aplica"/>
    <x v="782"/>
  </r>
  <r>
    <x v="2"/>
    <x v="6"/>
    <x v="6"/>
    <x v="0"/>
    <x v="523"/>
    <s v="CO16070@mi.com"/>
    <x v="0"/>
    <x v="0"/>
    <x v="523"/>
    <x v="7"/>
    <x v="1"/>
    <x v="0"/>
    <s v="No Aplica"/>
    <x v="783"/>
  </r>
  <r>
    <x v="2"/>
    <x v="5"/>
    <x v="5"/>
    <x v="400"/>
    <x v="523"/>
    <s v="CO16070@mi.com"/>
    <x v="6"/>
    <x v="5"/>
    <x v="523"/>
    <x v="7"/>
    <x v="1"/>
    <x v="0"/>
    <s v="No Aplica"/>
    <x v="783"/>
  </r>
  <r>
    <x v="2"/>
    <x v="7"/>
    <x v="7"/>
    <x v="0"/>
    <x v="523"/>
    <s v="CO16070@mi.com"/>
    <x v="0"/>
    <x v="0"/>
    <x v="523"/>
    <x v="7"/>
    <x v="1"/>
    <x v="0"/>
    <s v="No Aplica"/>
    <x v="783"/>
  </r>
  <r>
    <x v="2"/>
    <x v="11"/>
    <x v="11"/>
    <x v="401"/>
    <x v="523"/>
    <s v="CO16070@mi.com"/>
    <x v="6"/>
    <x v="5"/>
    <x v="523"/>
    <x v="7"/>
    <x v="1"/>
    <x v="0"/>
    <s v="No Aplica"/>
    <x v="783"/>
  </r>
  <r>
    <x v="1"/>
    <x v="3"/>
    <x v="3"/>
    <x v="17"/>
    <x v="524"/>
    <s v="CO23613@mi.com"/>
    <x v="7"/>
    <x v="6"/>
    <x v="524"/>
    <x v="52"/>
    <x v="2"/>
    <x v="1"/>
    <n v="45931"/>
    <x v="784"/>
  </r>
  <r>
    <x v="2"/>
    <x v="1"/>
    <x v="1"/>
    <x v="19"/>
    <x v="525"/>
    <s v="CO16240@mi.com"/>
    <x v="1"/>
    <x v="1"/>
    <x v="525"/>
    <x v="1"/>
    <x v="0"/>
    <x v="0"/>
    <s v="No Aplica"/>
    <x v="785"/>
  </r>
  <r>
    <x v="2"/>
    <x v="2"/>
    <x v="2"/>
    <x v="33"/>
    <x v="525"/>
    <s v="CO16240@mi.com"/>
    <x v="1"/>
    <x v="1"/>
    <x v="525"/>
    <x v="1"/>
    <x v="0"/>
    <x v="0"/>
    <s v="No Aplica"/>
    <x v="785"/>
  </r>
  <r>
    <x v="0"/>
    <x v="3"/>
    <x v="3"/>
    <x v="0"/>
    <x v="525"/>
    <s v="CO16240@mi.com"/>
    <x v="0"/>
    <x v="0"/>
    <x v="525"/>
    <x v="1"/>
    <x v="0"/>
    <x v="1"/>
    <n v="45931"/>
    <x v="786"/>
  </r>
  <r>
    <x v="0"/>
    <x v="8"/>
    <x v="8"/>
    <x v="53"/>
    <x v="526"/>
    <s v="CO19081@mi.com"/>
    <x v="1"/>
    <x v="1"/>
    <x v="526"/>
    <x v="16"/>
    <x v="0"/>
    <x v="0"/>
    <s v="No Aplica"/>
    <x v="787"/>
  </r>
  <r>
    <x v="0"/>
    <x v="9"/>
    <x v="9"/>
    <x v="53"/>
    <x v="526"/>
    <s v="CO19081@mi.com"/>
    <x v="1"/>
    <x v="1"/>
    <x v="526"/>
    <x v="16"/>
    <x v="0"/>
    <x v="0"/>
    <s v="No Aplica"/>
    <x v="787"/>
  </r>
  <r>
    <x v="0"/>
    <x v="10"/>
    <x v="10"/>
    <x v="53"/>
    <x v="526"/>
    <s v="CO19081@mi.com"/>
    <x v="1"/>
    <x v="1"/>
    <x v="526"/>
    <x v="16"/>
    <x v="0"/>
    <x v="0"/>
    <s v="No Aplica"/>
    <x v="787"/>
  </r>
  <r>
    <x v="0"/>
    <x v="4"/>
    <x v="4"/>
    <x v="8"/>
    <x v="526"/>
    <s v="CO19081@mi.com"/>
    <x v="0"/>
    <x v="0"/>
    <x v="526"/>
    <x v="16"/>
    <x v="0"/>
    <x v="0"/>
    <s v="No Aplica"/>
    <x v="787"/>
  </r>
  <r>
    <x v="0"/>
    <x v="0"/>
    <x v="0"/>
    <x v="53"/>
    <x v="526"/>
    <s v="CO19081@mi.com"/>
    <x v="1"/>
    <x v="1"/>
    <x v="526"/>
    <x v="16"/>
    <x v="0"/>
    <x v="0"/>
    <s v="No Aplica"/>
    <x v="787"/>
  </r>
  <r>
    <x v="0"/>
    <x v="1"/>
    <x v="1"/>
    <x v="53"/>
    <x v="526"/>
    <s v="CO19081@mi.com"/>
    <x v="1"/>
    <x v="1"/>
    <x v="526"/>
    <x v="16"/>
    <x v="0"/>
    <x v="0"/>
    <s v="No Aplica"/>
    <x v="787"/>
  </r>
  <r>
    <x v="0"/>
    <x v="2"/>
    <x v="2"/>
    <x v="53"/>
    <x v="526"/>
    <s v="CO19081@mi.com"/>
    <x v="1"/>
    <x v="1"/>
    <x v="526"/>
    <x v="16"/>
    <x v="0"/>
    <x v="0"/>
    <s v="No Aplica"/>
    <x v="787"/>
  </r>
  <r>
    <x v="0"/>
    <x v="3"/>
    <x v="3"/>
    <x v="53"/>
    <x v="526"/>
    <s v="CO19081@mi.com"/>
    <x v="1"/>
    <x v="1"/>
    <x v="526"/>
    <x v="16"/>
    <x v="0"/>
    <x v="1"/>
    <n v="45931"/>
    <x v="788"/>
  </r>
  <r>
    <x v="2"/>
    <x v="7"/>
    <x v="7"/>
    <x v="346"/>
    <x v="527"/>
    <s v="CO29007@mi.com"/>
    <x v="1"/>
    <x v="1"/>
    <x v="527"/>
    <x v="16"/>
    <x v="0"/>
    <x v="0"/>
    <s v="No Aplica"/>
    <x v="789"/>
  </r>
  <r>
    <x v="1"/>
    <x v="3"/>
    <x v="3"/>
    <x v="402"/>
    <x v="528"/>
    <s v="CO18041@mi.com"/>
    <x v="6"/>
    <x v="5"/>
    <x v="528"/>
    <x v="35"/>
    <x v="2"/>
    <x v="1"/>
    <n v="45931"/>
    <x v="790"/>
  </r>
  <r>
    <x v="4"/>
    <x v="6"/>
    <x v="6"/>
    <x v="41"/>
    <x v="529"/>
    <s v="CO20572@mi.com"/>
    <x v="1"/>
    <x v="1"/>
    <x v="529"/>
    <x v="42"/>
    <x v="0"/>
    <x v="0"/>
    <s v="No Aplica"/>
    <x v="791"/>
  </r>
  <r>
    <x v="1"/>
    <x v="9"/>
    <x v="9"/>
    <x v="87"/>
    <x v="529"/>
    <s v="CO20572@mi.com"/>
    <x v="8"/>
    <x v="7"/>
    <x v="529"/>
    <x v="42"/>
    <x v="0"/>
    <x v="0"/>
    <s v="No Aplica"/>
    <x v="791"/>
  </r>
  <r>
    <x v="0"/>
    <x v="10"/>
    <x v="10"/>
    <x v="82"/>
    <x v="529"/>
    <s v="CO20572@mi.com"/>
    <x v="0"/>
    <x v="0"/>
    <x v="529"/>
    <x v="42"/>
    <x v="0"/>
    <x v="0"/>
    <s v="No Aplica"/>
    <x v="791"/>
  </r>
  <r>
    <x v="1"/>
    <x v="0"/>
    <x v="0"/>
    <x v="87"/>
    <x v="529"/>
    <s v="CO20572@mi.com"/>
    <x v="8"/>
    <x v="7"/>
    <x v="529"/>
    <x v="42"/>
    <x v="0"/>
    <x v="0"/>
    <s v="No Aplica"/>
    <x v="791"/>
  </r>
  <r>
    <x v="4"/>
    <x v="7"/>
    <x v="7"/>
    <x v="41"/>
    <x v="529"/>
    <s v="CO20572@mi.com"/>
    <x v="1"/>
    <x v="1"/>
    <x v="529"/>
    <x v="42"/>
    <x v="0"/>
    <x v="0"/>
    <s v="No Aplica"/>
    <x v="791"/>
  </r>
  <r>
    <x v="1"/>
    <x v="2"/>
    <x v="2"/>
    <x v="82"/>
    <x v="529"/>
    <s v="CO20572@mi.com"/>
    <x v="8"/>
    <x v="7"/>
    <x v="529"/>
    <x v="42"/>
    <x v="0"/>
    <x v="0"/>
    <s v="No Aplica"/>
    <x v="791"/>
  </r>
  <r>
    <x v="0"/>
    <x v="3"/>
    <x v="3"/>
    <x v="82"/>
    <x v="529"/>
    <s v="CO20572@mi.com"/>
    <x v="0"/>
    <x v="0"/>
    <x v="529"/>
    <x v="42"/>
    <x v="0"/>
    <x v="1"/>
    <n v="45931"/>
    <x v="792"/>
  </r>
  <r>
    <x v="0"/>
    <x v="6"/>
    <x v="6"/>
    <x v="403"/>
    <x v="530"/>
    <s v="CO29056@mi.com"/>
    <x v="0"/>
    <x v="0"/>
    <x v="530"/>
    <x v="52"/>
    <x v="2"/>
    <x v="0"/>
    <s v="No Aplica"/>
    <x v="793"/>
  </r>
  <r>
    <x v="0"/>
    <x v="7"/>
    <x v="7"/>
    <x v="403"/>
    <x v="530"/>
    <s v="CO29056@mi.com"/>
    <x v="2"/>
    <x v="2"/>
    <x v="530"/>
    <x v="52"/>
    <x v="2"/>
    <x v="0"/>
    <s v="No Aplica"/>
    <x v="793"/>
  </r>
  <r>
    <x v="4"/>
    <x v="6"/>
    <x v="6"/>
    <x v="9"/>
    <x v="531"/>
    <s v="CO21395@mi.com"/>
    <x v="0"/>
    <x v="0"/>
    <x v="531"/>
    <x v="28"/>
    <x v="2"/>
    <x v="0"/>
    <s v="No Aplica"/>
    <x v="794"/>
  </r>
  <r>
    <x v="4"/>
    <x v="5"/>
    <x v="5"/>
    <x v="9"/>
    <x v="531"/>
    <s v="CO21395@mi.com"/>
    <x v="7"/>
    <x v="6"/>
    <x v="531"/>
    <x v="28"/>
    <x v="2"/>
    <x v="0"/>
    <s v="No Aplica"/>
    <x v="794"/>
  </r>
  <r>
    <x v="4"/>
    <x v="7"/>
    <x v="7"/>
    <x v="125"/>
    <x v="531"/>
    <s v="CO21395@mi.com"/>
    <x v="0"/>
    <x v="0"/>
    <x v="531"/>
    <x v="28"/>
    <x v="2"/>
    <x v="0"/>
    <s v="No Aplica"/>
    <x v="794"/>
  </r>
  <r>
    <x v="4"/>
    <x v="11"/>
    <x v="11"/>
    <x v="125"/>
    <x v="531"/>
    <s v="CO21395@mi.com"/>
    <x v="7"/>
    <x v="6"/>
    <x v="531"/>
    <x v="28"/>
    <x v="2"/>
    <x v="0"/>
    <s v="No Aplica"/>
    <x v="794"/>
  </r>
  <r>
    <x v="2"/>
    <x v="10"/>
    <x v="9"/>
    <x v="404"/>
    <x v="532"/>
    <s v="CO28965@mi.com"/>
    <x v="34"/>
    <x v="0"/>
    <x v="532"/>
    <x v="48"/>
    <x v="0"/>
    <x v="0"/>
    <s v="No Aplica"/>
    <x v="795"/>
  </r>
  <r>
    <x v="0"/>
    <x v="8"/>
    <x v="8"/>
    <x v="89"/>
    <x v="533"/>
    <s v="CO21435@mi.com"/>
    <x v="1"/>
    <x v="1"/>
    <x v="533"/>
    <x v="22"/>
    <x v="1"/>
    <x v="0"/>
    <s v="No Aplica"/>
    <x v="796"/>
  </r>
  <r>
    <x v="0"/>
    <x v="9"/>
    <x v="9"/>
    <x v="89"/>
    <x v="533"/>
    <s v="CO21435@mi.com"/>
    <x v="1"/>
    <x v="1"/>
    <x v="533"/>
    <x v="22"/>
    <x v="1"/>
    <x v="0"/>
    <s v="No Aplica"/>
    <x v="796"/>
  </r>
  <r>
    <x v="0"/>
    <x v="10"/>
    <x v="10"/>
    <x v="89"/>
    <x v="533"/>
    <s v="CO21435@mi.com"/>
    <x v="1"/>
    <x v="1"/>
    <x v="533"/>
    <x v="22"/>
    <x v="1"/>
    <x v="0"/>
    <s v="No Aplica"/>
    <x v="796"/>
  </r>
  <r>
    <x v="0"/>
    <x v="0"/>
    <x v="0"/>
    <x v="89"/>
    <x v="533"/>
    <s v="CO21435@mi.com"/>
    <x v="1"/>
    <x v="1"/>
    <x v="533"/>
    <x v="22"/>
    <x v="1"/>
    <x v="0"/>
    <s v="No Aplica"/>
    <x v="796"/>
  </r>
  <r>
    <x v="0"/>
    <x v="4"/>
    <x v="4"/>
    <x v="8"/>
    <x v="533"/>
    <s v="CO21435@mi.com"/>
    <x v="10"/>
    <x v="0"/>
    <x v="533"/>
    <x v="22"/>
    <x v="1"/>
    <x v="0"/>
    <s v="No Aplica"/>
    <x v="796"/>
  </r>
  <r>
    <x v="0"/>
    <x v="1"/>
    <x v="1"/>
    <x v="89"/>
    <x v="533"/>
    <s v="CO21435@mi.com"/>
    <x v="1"/>
    <x v="1"/>
    <x v="533"/>
    <x v="22"/>
    <x v="1"/>
    <x v="0"/>
    <s v="No Aplica"/>
    <x v="796"/>
  </r>
  <r>
    <x v="0"/>
    <x v="2"/>
    <x v="2"/>
    <x v="89"/>
    <x v="533"/>
    <s v="CO21435@mi.com"/>
    <x v="1"/>
    <x v="1"/>
    <x v="533"/>
    <x v="22"/>
    <x v="1"/>
    <x v="0"/>
    <s v="No Aplica"/>
    <x v="796"/>
  </r>
  <r>
    <x v="0"/>
    <x v="3"/>
    <x v="3"/>
    <x v="89"/>
    <x v="533"/>
    <s v="CO21435@mi.com"/>
    <x v="1"/>
    <x v="1"/>
    <x v="533"/>
    <x v="22"/>
    <x v="1"/>
    <x v="1"/>
    <n v="45931"/>
    <x v="797"/>
  </r>
  <r>
    <x v="2"/>
    <x v="7"/>
    <x v="7"/>
    <x v="405"/>
    <x v="534"/>
    <s v="CO28955@mi.com"/>
    <x v="0"/>
    <x v="0"/>
    <x v="534"/>
    <x v="62"/>
    <x v="0"/>
    <x v="0"/>
    <s v="No Aplica"/>
    <x v="798"/>
  </r>
  <r>
    <x v="2"/>
    <x v="11"/>
    <x v="11"/>
    <x v="405"/>
    <x v="534"/>
    <s v="CO28955@mi.com"/>
    <x v="0"/>
    <x v="0"/>
    <x v="534"/>
    <x v="62"/>
    <x v="0"/>
    <x v="0"/>
    <s v="No Aplica"/>
    <x v="798"/>
  </r>
  <r>
    <x v="2"/>
    <x v="1"/>
    <x v="1"/>
    <x v="405"/>
    <x v="534"/>
    <s v="CO28955@mi.com"/>
    <x v="0"/>
    <x v="0"/>
    <x v="534"/>
    <x v="62"/>
    <x v="0"/>
    <x v="0"/>
    <s v="No Aplica"/>
    <x v="798"/>
  </r>
  <r>
    <x v="2"/>
    <x v="2"/>
    <x v="2"/>
    <x v="406"/>
    <x v="534"/>
    <s v="CO28955@mi.com"/>
    <x v="0"/>
    <x v="0"/>
    <x v="534"/>
    <x v="62"/>
    <x v="0"/>
    <x v="0"/>
    <s v="No Aplica"/>
    <x v="798"/>
  </r>
  <r>
    <x v="0"/>
    <x v="3"/>
    <x v="3"/>
    <x v="8"/>
    <x v="534"/>
    <s v="CO28955@mi.com"/>
    <x v="0"/>
    <x v="0"/>
    <x v="534"/>
    <x v="62"/>
    <x v="0"/>
    <x v="1"/>
    <n v="45931"/>
    <x v="799"/>
  </r>
  <r>
    <x v="2"/>
    <x v="0"/>
    <x v="0"/>
    <x v="407"/>
    <x v="534"/>
    <s v="CO28955@mi.com"/>
    <x v="3"/>
    <x v="3"/>
    <x v="534"/>
    <x v="62"/>
    <x v="0"/>
    <x v="0"/>
    <s v="No Aplica"/>
    <x v="798"/>
  </r>
  <r>
    <x v="2"/>
    <x v="4"/>
    <x v="4"/>
    <x v="8"/>
    <x v="534"/>
    <s v="CO28955@mi.com"/>
    <x v="23"/>
    <x v="0"/>
    <x v="534"/>
    <x v="62"/>
    <x v="0"/>
    <x v="0"/>
    <s v="No Aplica"/>
    <x v="798"/>
  </r>
  <r>
    <x v="2"/>
    <x v="6"/>
    <x v="6"/>
    <x v="5"/>
    <x v="535"/>
    <s v="CO25085@mi.com"/>
    <x v="0"/>
    <x v="0"/>
    <x v="535"/>
    <x v="17"/>
    <x v="2"/>
    <x v="0"/>
    <s v="No Aplica"/>
    <x v="800"/>
  </r>
  <r>
    <x v="2"/>
    <x v="7"/>
    <x v="7"/>
    <x v="5"/>
    <x v="535"/>
    <s v="CO25085@mi.com"/>
    <x v="0"/>
    <x v="0"/>
    <x v="535"/>
    <x v="17"/>
    <x v="2"/>
    <x v="0"/>
    <s v="No Aplica"/>
    <x v="800"/>
  </r>
  <r>
    <x v="2"/>
    <x v="3"/>
    <x v="3"/>
    <x v="82"/>
    <x v="536"/>
    <s v="CO28953@mi.com"/>
    <x v="0"/>
    <x v="0"/>
    <x v="536"/>
    <x v="25"/>
    <x v="0"/>
    <x v="1"/>
    <n v="45931"/>
    <x v="801"/>
  </r>
  <r>
    <x v="3"/>
    <x v="7"/>
    <x v="7"/>
    <x v="50"/>
    <x v="536"/>
    <s v="CO28953@mi.com"/>
    <x v="1"/>
    <x v="1"/>
    <x v="536"/>
    <x v="25"/>
    <x v="0"/>
    <x v="0"/>
    <s v="No Aplica"/>
    <x v="802"/>
  </r>
  <r>
    <x v="3"/>
    <x v="1"/>
    <x v="1"/>
    <x v="50"/>
    <x v="536"/>
    <s v="CO28953@mi.com"/>
    <x v="1"/>
    <x v="1"/>
    <x v="536"/>
    <x v="25"/>
    <x v="0"/>
    <x v="0"/>
    <s v="No Aplica"/>
    <x v="802"/>
  </r>
  <r>
    <x v="2"/>
    <x v="6"/>
    <x v="6"/>
    <x v="4"/>
    <x v="537"/>
    <s v="CO10697@mi.com"/>
    <x v="0"/>
    <x v="0"/>
    <x v="537"/>
    <x v="47"/>
    <x v="1"/>
    <x v="0"/>
    <s v="No Aplica"/>
    <x v="803"/>
  </r>
  <r>
    <x v="2"/>
    <x v="7"/>
    <x v="7"/>
    <x v="4"/>
    <x v="537"/>
    <s v="CO10697@mi.com"/>
    <x v="0"/>
    <x v="0"/>
    <x v="537"/>
    <x v="47"/>
    <x v="1"/>
    <x v="0"/>
    <s v="No Aplica"/>
    <x v="803"/>
  </r>
  <r>
    <x v="2"/>
    <x v="9"/>
    <x v="9"/>
    <x v="408"/>
    <x v="538"/>
    <s v="CO17916@mi.com"/>
    <x v="7"/>
    <x v="6"/>
    <x v="538"/>
    <x v="9"/>
    <x v="0"/>
    <x v="0"/>
    <s v="No Aplica"/>
    <x v="804"/>
  </r>
  <r>
    <x v="2"/>
    <x v="10"/>
    <x v="10"/>
    <x v="16"/>
    <x v="538"/>
    <s v="CO17916@mi.com"/>
    <x v="1"/>
    <x v="1"/>
    <x v="538"/>
    <x v="9"/>
    <x v="0"/>
    <x v="0"/>
    <s v="No Aplica"/>
    <x v="804"/>
  </r>
  <r>
    <x v="2"/>
    <x v="4"/>
    <x v="4"/>
    <x v="16"/>
    <x v="538"/>
    <s v="CO17916@mi.com"/>
    <x v="1"/>
    <x v="1"/>
    <x v="538"/>
    <x v="9"/>
    <x v="0"/>
    <x v="0"/>
    <s v="No Aplica"/>
    <x v="804"/>
  </r>
  <r>
    <x v="2"/>
    <x v="0"/>
    <x v="0"/>
    <x v="0"/>
    <x v="538"/>
    <s v="CO17916@mi.com"/>
    <x v="0"/>
    <x v="0"/>
    <x v="538"/>
    <x v="9"/>
    <x v="0"/>
    <x v="0"/>
    <s v="No Aplica"/>
    <x v="804"/>
  </r>
  <r>
    <x v="2"/>
    <x v="2"/>
    <x v="2"/>
    <x v="409"/>
    <x v="538"/>
    <s v="CO17916@mi.com"/>
    <x v="7"/>
    <x v="6"/>
    <x v="538"/>
    <x v="9"/>
    <x v="0"/>
    <x v="0"/>
    <s v="No Aplica"/>
    <x v="804"/>
  </r>
  <r>
    <x v="2"/>
    <x v="3"/>
    <x v="3"/>
    <x v="17"/>
    <x v="539"/>
    <s v="CO6916@mi.com"/>
    <x v="8"/>
    <x v="7"/>
    <x v="539"/>
    <x v="3"/>
    <x v="1"/>
    <x v="1"/>
    <n v="45931"/>
    <x v="805"/>
  </r>
  <r>
    <x v="2"/>
    <x v="5"/>
    <x v="5"/>
    <x v="3"/>
    <x v="539"/>
    <s v="CO6916@mi.com"/>
    <x v="6"/>
    <x v="5"/>
    <x v="539"/>
    <x v="3"/>
    <x v="1"/>
    <x v="0"/>
    <s v="No Aplica"/>
    <x v="806"/>
  </r>
  <r>
    <x v="4"/>
    <x v="6"/>
    <x v="6"/>
    <x v="9"/>
    <x v="539"/>
    <s v="CO6916@mi.com"/>
    <x v="12"/>
    <x v="0"/>
    <x v="539"/>
    <x v="3"/>
    <x v="1"/>
    <x v="0"/>
    <s v="No Aplica"/>
    <x v="806"/>
  </r>
  <r>
    <x v="4"/>
    <x v="11"/>
    <x v="11"/>
    <x v="9"/>
    <x v="539"/>
    <s v="CO6916@mi.com"/>
    <x v="6"/>
    <x v="5"/>
    <x v="539"/>
    <x v="3"/>
    <x v="1"/>
    <x v="0"/>
    <s v="No Aplica"/>
    <x v="806"/>
  </r>
  <r>
    <x v="4"/>
    <x v="7"/>
    <x v="7"/>
    <x v="9"/>
    <x v="539"/>
    <s v="CO6916@mi.com"/>
    <x v="12"/>
    <x v="0"/>
    <x v="539"/>
    <x v="3"/>
    <x v="1"/>
    <x v="0"/>
    <s v="No Aplica"/>
    <x v="8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5AA1A-3F0D-40CB-862D-BE33619B7932}" name="TablaDinámica1" cacheId="1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P3:S314" firstHeaderRow="0" firstDataRow="1" firstDataCol="2" rowPageCount="1" colPageCount="1"/>
  <pivotFields count="16">
    <pivotField compact="0" outline="0" showAll="0" defaultSubtotal="0"/>
    <pivotField compact="0" numFmtId="14" outline="0" showAll="0" defaultSubtotal="0"/>
    <pivotField compact="0" numFmtId="14" outline="0" showAll="0" defaultSubtotal="0">
      <items count="603">
        <item m="1" x="602"/>
        <item m="1" x="601"/>
        <item m="1" x="600"/>
        <item m="1" x="582"/>
        <item m="1" x="599"/>
        <item m="1" x="588"/>
        <item m="1" x="596"/>
        <item m="1" x="598"/>
        <item m="1" x="597"/>
        <item m="1" x="589"/>
        <item m="1" x="592"/>
        <item m="1" x="594"/>
        <item m="1" x="593"/>
        <item m="1" x="590"/>
        <item m="1" x="591"/>
        <item m="1" x="595"/>
        <item m="1" x="586"/>
        <item m="1" x="587"/>
        <item m="1" x="579"/>
        <item m="1" x="585"/>
        <item m="1" x="581"/>
        <item m="1" x="583"/>
        <item m="1" x="584"/>
        <item m="1" x="580"/>
        <item m="1" x="577"/>
        <item m="1" x="576"/>
        <item m="1" x="574"/>
        <item m="1" x="578"/>
        <item m="1" x="575"/>
        <item m="1" x="573"/>
        <item m="1" x="572"/>
        <item m="1" x="559"/>
        <item m="1" x="558"/>
        <item m="1" x="571"/>
        <item m="1" x="570"/>
        <item m="1" x="561"/>
        <item m="1" x="569"/>
        <item m="1" x="557"/>
        <item m="1" x="568"/>
        <item m="1" x="567"/>
        <item m="1" x="566"/>
        <item m="1" x="565"/>
        <item m="1" x="564"/>
        <item m="1" x="562"/>
        <item m="1" x="563"/>
        <item m="1" x="560"/>
        <item m="1" x="554"/>
        <item m="1" x="555"/>
        <item m="1" x="547"/>
        <item m="1" x="553"/>
        <item m="1" x="549"/>
        <item m="1" x="552"/>
        <item m="1" x="551"/>
        <item m="1" x="550"/>
        <item m="1" x="556"/>
        <item m="1" x="546"/>
        <item m="1" x="545"/>
        <item m="1" x="548"/>
        <item m="1" x="544"/>
        <item m="1" x="543"/>
        <item m="1" x="542"/>
        <item m="1" x="529"/>
        <item m="1" x="525"/>
        <item m="1" x="523"/>
        <item m="1" x="524"/>
        <item m="1" x="532"/>
        <item m="1" x="541"/>
        <item m="1" x="540"/>
        <item m="1" x="539"/>
        <item m="1" x="526"/>
        <item m="1" x="538"/>
        <item m="1" x="537"/>
        <item m="1" x="531"/>
        <item m="1" x="535"/>
        <item m="1" x="534"/>
        <item m="1" x="536"/>
        <item m="1" x="533"/>
        <item m="1" x="530"/>
        <item m="1" x="527"/>
        <item m="1" x="528"/>
        <item m="1" x="522"/>
        <item m="1" x="521"/>
        <item m="1" x="520"/>
        <item m="1" x="518"/>
        <item m="1" x="519"/>
        <item m="1" x="517"/>
        <item m="1" x="516"/>
        <item m="1" x="515"/>
        <item m="1" x="512"/>
        <item m="1" x="514"/>
        <item m="1" x="513"/>
        <item m="1" x="511"/>
        <item m="1" x="510"/>
        <item m="1" x="492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0"/>
        <item m="1" x="487"/>
        <item m="1" x="486"/>
        <item m="1" x="491"/>
        <item m="1" x="489"/>
        <item m="1" x="485"/>
        <item m="1" x="484"/>
        <item m="1" x="483"/>
        <item m="1" x="482"/>
        <item m="1" x="481"/>
        <item m="1" x="488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2"/>
        <item m="1" x="453"/>
        <item m="1" x="451"/>
        <item m="1" x="450"/>
        <item m="1" x="440"/>
        <item m="1" x="449"/>
        <item m="1" x="447"/>
        <item m="1" x="448"/>
        <item m="1" x="446"/>
        <item m="1" x="442"/>
        <item m="1" x="445"/>
        <item m="1" x="435"/>
        <item m="1" x="443"/>
        <item m="1" x="441"/>
        <item m="1" x="444"/>
        <item m="1" x="439"/>
        <item m="1" x="434"/>
        <item m="1" x="438"/>
        <item m="1" x="437"/>
        <item m="1" x="433"/>
        <item m="1" x="432"/>
        <item m="1" x="436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31"/>
        <item m="1" x="430"/>
        <item m="1" x="404"/>
        <item m="1" x="398"/>
        <item m="1" x="405"/>
        <item m="1" x="418"/>
        <item m="1" x="417"/>
        <item m="1" x="401"/>
        <item m="1" x="403"/>
        <item m="1" x="416"/>
        <item m="1" x="411"/>
        <item m="1" x="415"/>
        <item m="1" x="414"/>
        <item m="1" x="410"/>
        <item m="1" x="409"/>
        <item m="1" x="412"/>
        <item m="1" x="413"/>
        <item m="1" x="406"/>
        <item m="1" x="408"/>
        <item m="1" x="407"/>
        <item m="1" x="400"/>
        <item m="1" x="399"/>
        <item m="1" x="396"/>
        <item m="1" x="402"/>
        <item m="1" x="391"/>
        <item m="1" x="390"/>
        <item m="1" x="395"/>
        <item m="1" x="394"/>
        <item m="1" x="393"/>
        <item m="1" x="392"/>
        <item m="1" x="397"/>
        <item m="1" x="389"/>
        <item m="1" x="387"/>
        <item m="1" x="388"/>
        <item m="1" x="372"/>
        <item m="1" x="371"/>
        <item m="1" x="374"/>
        <item m="1" x="370"/>
        <item m="1" x="373"/>
        <item m="1" x="386"/>
        <item m="1" x="385"/>
        <item m="1" x="384"/>
        <item m="1" x="383"/>
        <item m="1" x="382"/>
        <item m="1" x="381"/>
        <item m="1" x="380"/>
        <item m="1" x="375"/>
        <item m="1" x="377"/>
        <item m="1" x="378"/>
        <item m="1" x="379"/>
        <item m="1" x="368"/>
        <item m="1" x="376"/>
        <item m="1" x="367"/>
        <item m="1" x="366"/>
        <item m="1" x="365"/>
        <item m="1" x="364"/>
        <item m="1" x="363"/>
        <item m="1" x="362"/>
        <item m="1" x="369"/>
        <item m="1" x="361"/>
        <item m="1" x="360"/>
        <item m="1" x="359"/>
        <item m="1" x="358"/>
        <item m="1" x="349"/>
        <item m="1" x="353"/>
        <item m="1" x="339"/>
        <item m="1" x="344"/>
        <item m="1" x="338"/>
        <item m="1" x="333"/>
        <item m="1" x="343"/>
        <item m="1" x="357"/>
        <item m="1" x="337"/>
        <item m="1" x="342"/>
        <item m="1" x="336"/>
        <item m="1" x="347"/>
        <item m="1" x="345"/>
        <item m="1" x="348"/>
        <item m="1" x="356"/>
        <item m="1" x="352"/>
        <item m="1" x="334"/>
        <item m="1" x="335"/>
        <item m="1" x="341"/>
        <item m="1" x="331"/>
        <item m="1" x="351"/>
        <item m="1" x="340"/>
        <item m="1" x="355"/>
        <item m="1" x="346"/>
        <item m="1" x="354"/>
        <item m="1" x="328"/>
        <item m="1" x="332"/>
        <item m="1" x="350"/>
        <item m="1" x="329"/>
        <item m="1" x="330"/>
        <item m="1" x="324"/>
        <item m="1" x="321"/>
        <item m="1" x="323"/>
        <item m="1" x="307"/>
        <item m="1" x="310"/>
        <item m="1" x="325"/>
        <item m="1" x="327"/>
        <item m="1" x="313"/>
        <item m="1" x="315"/>
        <item m="1" x="299"/>
        <item m="1" x="300"/>
        <item m="1" x="301"/>
        <item m="1" x="302"/>
        <item m="1" x="303"/>
        <item m="1" x="304"/>
        <item m="1" x="314"/>
        <item m="1" x="298"/>
        <item m="1" x="316"/>
        <item m="1" x="308"/>
        <item m="1" x="311"/>
        <item m="1" x="312"/>
        <item m="1" x="317"/>
        <item m="1" x="305"/>
        <item m="1" x="309"/>
        <item m="1" x="318"/>
        <item m="1" x="322"/>
        <item m="1" x="326"/>
        <item m="1" x="297"/>
        <item m="1" x="306"/>
        <item m="1" x="320"/>
        <item m="1" x="319"/>
        <item m="1" x="284"/>
        <item m="1" x="273"/>
        <item m="1" x="275"/>
        <item m="1" x="277"/>
        <item m="1" x="271"/>
        <item m="1" x="286"/>
        <item m="1" x="276"/>
        <item m="1" x="274"/>
        <item m="1" x="278"/>
        <item m="1" x="279"/>
        <item m="1" x="289"/>
        <item m="1" x="288"/>
        <item m="1" x="281"/>
        <item m="1" x="287"/>
        <item m="1" x="292"/>
        <item m="1" x="293"/>
        <item m="1" x="294"/>
        <item m="1" x="282"/>
        <item m="1" x="283"/>
        <item m="1" x="290"/>
        <item m="1" x="272"/>
        <item m="1" x="270"/>
        <item m="1" x="285"/>
        <item m="1" x="280"/>
        <item m="1" x="295"/>
        <item m="1" x="296"/>
        <item m="1" x="269"/>
        <item m="1" x="291"/>
        <item m="1" x="266"/>
        <item m="1" x="267"/>
        <item m="1" x="268"/>
        <item m="1" x="264"/>
        <item m="1" x="258"/>
        <item m="1" x="256"/>
        <item m="1" x="248"/>
        <item m="1" x="261"/>
        <item m="1" x="251"/>
        <item m="1" x="241"/>
        <item m="1" x="242"/>
        <item m="1" x="257"/>
        <item m="1" x="265"/>
        <item m="1" x="255"/>
        <item m="1" x="250"/>
        <item m="1" x="262"/>
        <item m="1" x="260"/>
        <item m="1" x="249"/>
        <item m="1" x="253"/>
        <item m="1" x="232"/>
        <item m="1" x="240"/>
        <item m="1" x="246"/>
        <item m="1" x="263"/>
        <item m="1" x="254"/>
        <item m="1" x="259"/>
        <item m="1" x="252"/>
        <item m="1" x="245"/>
        <item m="1" x="247"/>
        <item m="1" x="239"/>
        <item m="1" x="243"/>
        <item m="1" x="238"/>
        <item m="1" x="244"/>
        <item m="1" x="228"/>
        <item m="1" x="211"/>
        <item m="1" x="218"/>
        <item m="1" x="216"/>
        <item m="1" x="212"/>
        <item m="1" x="226"/>
        <item m="1" x="227"/>
        <item m="1" x="215"/>
        <item m="1" x="217"/>
        <item m="1" x="231"/>
        <item m="1" x="237"/>
        <item m="1" x="220"/>
        <item m="1" x="210"/>
        <item m="1" x="223"/>
        <item m="1" x="225"/>
        <item m="1" x="209"/>
        <item m="1" x="224"/>
        <item m="1" x="222"/>
        <item m="1" x="236"/>
        <item m="1" x="233"/>
        <item m="1" x="229"/>
        <item m="1" x="207"/>
        <item m="1" x="208"/>
        <item m="1" x="213"/>
        <item m="1" x="230"/>
        <item m="1" x="214"/>
        <item m="1" x="234"/>
        <item m="1" x="235"/>
        <item m="1" x="205"/>
        <item m="1" x="221"/>
        <item m="1" x="219"/>
        <item m="1" x="186"/>
        <item m="1" x="192"/>
        <item m="1" x="180"/>
        <item m="1" x="193"/>
        <item m="1" x="202"/>
        <item m="1" x="185"/>
        <item m="1" x="184"/>
        <item m="1" x="194"/>
        <item m="1" x="195"/>
        <item m="1" x="196"/>
        <item m="1" x="198"/>
        <item m="1" x="201"/>
        <item m="1" x="197"/>
        <item m="1" x="177"/>
        <item m="1" x="183"/>
        <item m="1" x="200"/>
        <item m="1" x="179"/>
        <item m="1" x="190"/>
        <item m="1" x="191"/>
        <item m="1" x="206"/>
        <item m="1" x="182"/>
        <item m="1" x="199"/>
        <item m="1" x="181"/>
        <item m="1" x="189"/>
        <item m="1" x="188"/>
        <item m="1" x="204"/>
        <item m="1" x="187"/>
        <item m="1" x="178"/>
        <item m="1" x="203"/>
        <item m="1" x="176"/>
        <item m="1" x="167"/>
        <item m="1" x="156"/>
        <item m="1" x="162"/>
        <item m="1" x="164"/>
        <item m="1" x="152"/>
        <item m="1" x="153"/>
        <item m="1" x="154"/>
        <item m="1" x="155"/>
        <item m="1" x="160"/>
        <item m="1" x="163"/>
        <item m="1" x="161"/>
        <item m="1" x="170"/>
        <item m="1" x="148"/>
        <item m="1" x="174"/>
        <item m="1" x="169"/>
        <item m="1" x="151"/>
        <item m="1" x="159"/>
        <item m="1" x="168"/>
        <item m="1" x="171"/>
        <item m="1" x="172"/>
        <item m="1" x="150"/>
        <item m="1" x="166"/>
        <item m="1" x="173"/>
        <item m="1" x="146"/>
        <item m="1" x="157"/>
        <item m="1" x="158"/>
        <item m="1" x="149"/>
        <item m="1" x="147"/>
        <item m="1" x="165"/>
        <item m="1" x="175"/>
        <item m="1" x="126"/>
        <item m="1" x="134"/>
        <item m="1" x="141"/>
        <item m="1" x="131"/>
        <item m="1" x="124"/>
        <item m="1" x="119"/>
        <item m="1" x="127"/>
        <item m="1" x="132"/>
        <item m="1" x="142"/>
        <item m="1" x="125"/>
        <item m="1" x="140"/>
        <item m="1" x="139"/>
        <item m="1" x="122"/>
        <item m="1" x="130"/>
        <item m="1" x="129"/>
        <item m="1" x="118"/>
        <item m="1" x="123"/>
        <item m="1" x="133"/>
        <item m="1" x="120"/>
        <item m="1" x="144"/>
        <item m="1" x="143"/>
        <item m="1" x="138"/>
        <item m="1" x="116"/>
        <item m="1" x="117"/>
        <item m="1" x="145"/>
        <item m="1" x="137"/>
        <item m="1" x="135"/>
        <item m="1" x="128"/>
        <item m="1" x="121"/>
        <item m="1" x="136"/>
        <item m="1" x="97"/>
        <item m="1" x="98"/>
        <item m="1" x="104"/>
        <item m="1" x="94"/>
        <item m="1" x="107"/>
        <item m="1" x="109"/>
        <item m="1" x="103"/>
        <item m="1" x="93"/>
        <item m="1" x="106"/>
        <item m="1" x="96"/>
        <item m="1" x="108"/>
        <item m="1" x="95"/>
        <item m="1" x="112"/>
        <item m="1" x="86"/>
        <item m="1" x="100"/>
        <item m="1" x="111"/>
        <item m="1" x="90"/>
        <item m="1" x="105"/>
        <item m="1" x="110"/>
        <item m="1" x="85"/>
        <item m="1" x="88"/>
        <item m="1" x="91"/>
        <item m="1" x="115"/>
        <item m="1" x="101"/>
        <item m="1" x="113"/>
        <item m="1" x="99"/>
        <item m="1" x="92"/>
        <item m="1" x="102"/>
        <item m="1" x="89"/>
        <item m="1" x="87"/>
        <item m="1" x="114"/>
        <item m="1" x="71"/>
        <item m="1" x="81"/>
        <item m="1" x="67"/>
        <item m="1" x="79"/>
        <item m="1" x="69"/>
        <item m="1" x="80"/>
        <item m="1" x="70"/>
        <item m="1" x="68"/>
        <item m="1" x="84"/>
        <item m="1" x="72"/>
        <item m="1" x="83"/>
        <item m="1" x="59"/>
        <item m="1" x="66"/>
        <item m="1" x="78"/>
        <item m="1" x="77"/>
        <item m="1" x="65"/>
        <item m="1" x="74"/>
        <item m="1" x="60"/>
        <item m="1" x="75"/>
        <item m="1" x="64"/>
        <item m="1" x="63"/>
        <item m="1" x="82"/>
        <item m="1" x="56"/>
        <item m="1" x="76"/>
        <item m="1" x="62"/>
        <item m="1" x="61"/>
        <item m="1" x="73"/>
        <item m="1" x="54"/>
        <item m="1" x="55"/>
        <item m="1" x="58"/>
        <item m="1" x="28"/>
        <item m="1" x="57"/>
        <item m="1" x="42"/>
        <item m="1" x="30"/>
        <item m="1" x="24"/>
        <item m="1" x="29"/>
        <item m="1" x="25"/>
        <item m="1" x="27"/>
        <item m="1" x="43"/>
        <item m="1" x="44"/>
        <item m="1" x="45"/>
        <item m="1" x="51"/>
        <item m="1" x="48"/>
        <item m="1" x="49"/>
        <item m="1" x="52"/>
        <item m="1" x="53"/>
        <item m="1" x="31"/>
        <item m="1" x="46"/>
        <item m="1" x="47"/>
        <item m="1" x="50"/>
        <item m="1" x="41"/>
        <item x="3"/>
        <item m="1" x="33"/>
        <item m="1" x="23"/>
        <item m="1" x="34"/>
        <item m="1" x="35"/>
        <item m="1" x="36"/>
        <item m="1" x="37"/>
        <item m="1" x="38"/>
        <item m="1" x="39"/>
        <item m="1" x="40"/>
        <item m="1" x="26"/>
        <item m="1" x="32"/>
        <item x="9"/>
        <item x="10"/>
        <item x="21"/>
        <item x="1"/>
        <item x="6"/>
        <item x="0"/>
        <item x="2"/>
        <item x="4"/>
        <item x="5"/>
        <item x="7"/>
        <item x="8"/>
        <item x="11"/>
        <item x="12"/>
        <item x="13"/>
        <item x="14"/>
        <item x="15"/>
        <item x="16"/>
        <item x="17"/>
        <item x="18"/>
        <item x="19"/>
        <item x="20"/>
        <item x="22"/>
      </items>
    </pivotField>
    <pivotField compact="0" outline="0" showAll="0" defaultSubtotal="0"/>
    <pivotField axis="axisRow" compact="0" outline="0" showAll="0" defaultSubtotal="0">
      <items count="1894">
        <item x="412"/>
        <item x="227"/>
        <item m="1" x="642"/>
        <item x="156"/>
        <item x="313"/>
        <item x="217"/>
        <item m="1" x="717"/>
        <item m="1" x="929"/>
        <item x="263"/>
        <item x="121"/>
        <item x="351"/>
        <item x="489"/>
        <item m="1" x="824"/>
        <item m="1" x="759"/>
        <item x="295"/>
        <item m="1" x="778"/>
        <item x="109"/>
        <item m="1" x="570"/>
        <item x="40"/>
        <item x="539"/>
        <item m="1" x="1211"/>
        <item x="157"/>
        <item x="449"/>
        <item x="94"/>
        <item m="1" x="590"/>
        <item x="258"/>
        <item m="1" x="927"/>
        <item x="339"/>
        <item x="280"/>
        <item x="198"/>
        <item x="74"/>
        <item x="97"/>
        <item m="1" x="579"/>
        <item m="1" x="606"/>
        <item x="345"/>
        <item m="1" x="780"/>
        <item m="1" x="757"/>
        <item x="448"/>
        <item x="378"/>
        <item m="1" x="805"/>
        <item m="1" x="648"/>
        <item m="1" x="1263"/>
        <item m="1" x="611"/>
        <item m="1" x="818"/>
        <item x="253"/>
        <item m="1" x="817"/>
        <item m="1" x="643"/>
        <item x="404"/>
        <item x="106"/>
        <item x="537"/>
        <item x="144"/>
        <item x="492"/>
        <item m="1" x="968"/>
        <item x="414"/>
        <item m="1" x="1015"/>
        <item x="471"/>
        <item x="511"/>
        <item x="344"/>
        <item m="1" x="1307"/>
        <item m="1" x="782"/>
        <item m="1" x="567"/>
        <item x="459"/>
        <item m="1" x="945"/>
        <item x="387"/>
        <item m="1" x="756"/>
        <item m="1" x="965"/>
        <item m="1" x="1159"/>
        <item m="1" x="572"/>
        <item x="231"/>
        <item x="17"/>
        <item m="1" x="1355"/>
        <item m="1" x="1381"/>
        <item x="419"/>
        <item x="42"/>
        <item m="1" x="1359"/>
        <item m="1" x="1322"/>
        <item x="338"/>
        <item m="1" x="708"/>
        <item m="1" x="744"/>
        <item x="243"/>
        <item x="24"/>
        <item m="1" x="810"/>
        <item m="1" x="812"/>
        <item x="350"/>
        <item x="287"/>
        <item m="1" x="1377"/>
        <item m="1" x="989"/>
        <item x="289"/>
        <item m="1" x="696"/>
        <item m="1" x="1225"/>
        <item m="1" x="1201"/>
        <item m="1" x="1141"/>
        <item x="257"/>
        <item m="1" x="558"/>
        <item x="487"/>
        <item x="285"/>
        <item x="33"/>
        <item x="346"/>
        <item m="1" x="795"/>
        <item m="1" x="1352"/>
        <item m="1" x="789"/>
        <item m="1" x="1316"/>
        <item m="1" x="1340"/>
        <item x="112"/>
        <item x="365"/>
        <item m="1" x="1001"/>
        <item m="1" x="784"/>
        <item x="262"/>
        <item m="1" x="1205"/>
        <item m="1" x="992"/>
        <item m="1" x="1187"/>
        <item x="364"/>
        <item x="110"/>
        <item x="16"/>
        <item m="1" x="551"/>
        <item x="517"/>
        <item m="1" x="1364"/>
        <item m="1" x="1013"/>
        <item x="223"/>
        <item x="465"/>
        <item x="473"/>
        <item m="1" x="1217"/>
        <item m="1" x="996"/>
        <item m="1" x="1279"/>
        <item m="1" x="699"/>
        <item m="1" x="922"/>
        <item x="375"/>
        <item x="486"/>
        <item x="371"/>
        <item m="1" x="887"/>
        <item m="1" x="902"/>
        <item x="54"/>
        <item x="75"/>
        <item x="443"/>
        <item m="1" x="885"/>
        <item m="1" x="848"/>
        <item x="298"/>
        <item m="1" x="1104"/>
        <item m="1" x="1161"/>
        <item x="86"/>
        <item x="100"/>
        <item x="478"/>
        <item m="1" x="1182"/>
        <item x="70"/>
        <item m="1" x="1118"/>
        <item m="1" x="1243"/>
        <item x="340"/>
        <item x="202"/>
        <item m="1" x="1016"/>
        <item m="1" x="1089"/>
        <item m="1" x="1218"/>
        <item m="1" x="850"/>
        <item x="469"/>
        <item x="225"/>
        <item x="359"/>
        <item m="1" x="1169"/>
        <item m="1" x="1188"/>
        <item m="1" x="912"/>
        <item x="376"/>
        <item x="134"/>
        <item m="1" x="1021"/>
        <item m="1" x="1321"/>
        <item m="1" x="858"/>
        <item m="1" x="1071"/>
        <item m="1" x="886"/>
        <item x="522"/>
        <item m="1" x="547"/>
        <item x="200"/>
        <item x="352"/>
        <item x="163"/>
        <item m="1" x="625"/>
        <item x="386"/>
        <item x="139"/>
        <item x="122"/>
        <item x="450"/>
        <item x="315"/>
        <item m="1" x="1064"/>
        <item x="166"/>
        <item m="1" x="563"/>
        <item x="205"/>
        <item x="57"/>
        <item m="1" x="1174"/>
        <item x="327"/>
        <item m="1" x="706"/>
        <item x="444"/>
        <item m="1" x="1240"/>
        <item m="1" x="749"/>
        <item x="119"/>
        <item m="1" x="1045"/>
        <item x="87"/>
        <item m="1" x="1327"/>
        <item m="1" x="765"/>
        <item m="1" x="1213"/>
        <item x="342"/>
        <item m="1" x="713"/>
        <item x="464"/>
        <item m="1" x="587"/>
        <item x="15"/>
        <item x="49"/>
        <item m="1" x="798"/>
        <item m="1" x="1298"/>
        <item m="1" x="962"/>
        <item m="1" x="947"/>
        <item m="1" x="1105"/>
        <item m="1" x="658"/>
        <item m="1" x="1175"/>
        <item x="99"/>
        <item m="1" x="1353"/>
        <item m="1" x="1368"/>
        <item m="1" x="1373"/>
        <item x="460"/>
        <item x="385"/>
        <item m="1" x="928"/>
        <item x="538"/>
        <item m="1" x="901"/>
        <item m="1" x="1363"/>
        <item x="356"/>
        <item m="1" x="1096"/>
        <item m="1" x="1153"/>
        <item m="1" x="1264"/>
        <item m="1" x="552"/>
        <item m="1" x="921"/>
        <item x="526"/>
        <item m="1" x="1200"/>
        <item m="1" x="714"/>
        <item m="1" x="1306"/>
        <item m="1" x="1297"/>
        <item m="1" x="796"/>
        <item m="1" x="1247"/>
        <item x="297"/>
        <item m="1" x="674"/>
        <item x="149"/>
        <item m="1" x="1245"/>
        <item m="1" x="1084"/>
        <item x="152"/>
        <item m="1" x="954"/>
        <item m="1" x="1109"/>
        <item m="1" x="1385"/>
        <item x="391"/>
        <item m="1" x="953"/>
        <item m="1" x="1335"/>
        <item x="72"/>
        <item x="523"/>
        <item m="1" x="1183"/>
        <item m="1" x="659"/>
        <item m="1" x="751"/>
        <item x="481"/>
        <item m="1" x="1144"/>
        <item x="379"/>
        <item x="494"/>
        <item m="1" x="1341"/>
        <item m="1" x="1248"/>
        <item x="520"/>
        <item x="496"/>
        <item m="1" x="881"/>
        <item x="501"/>
        <item x="286"/>
        <item x="175"/>
        <item m="1" x="1382"/>
        <item x="137"/>
        <item m="1" x="1294"/>
        <item m="1" x="1337"/>
        <item x="226"/>
        <item m="1" x="553"/>
        <item m="1" x="1099"/>
        <item m="1" x="944"/>
        <item m="1" x="1277"/>
        <item x="303"/>
        <item x="230"/>
        <item x="528"/>
        <item x="214"/>
        <item m="1" x="1147"/>
        <item x="441"/>
        <item x="126"/>
        <item m="1" x="1304"/>
        <item x="145"/>
        <item m="1" x="609"/>
        <item x="63"/>
        <item x="222"/>
        <item x="454"/>
        <item m="1" x="875"/>
        <item m="1" x="1384"/>
        <item x="255"/>
        <item x="403"/>
        <item x="105"/>
        <item x="278"/>
        <item x="91"/>
        <item m="1" x="1190"/>
        <item x="288"/>
        <item x="341"/>
        <item m="1" x="1236"/>
        <item m="1" x="630"/>
        <item m="1" x="1214"/>
        <item x="68"/>
        <item m="1" x="686"/>
        <item x="430"/>
        <item x="506"/>
        <item x="505"/>
        <item m="1" x="1326"/>
        <item m="1" x="1345"/>
        <item m="1" x="1193"/>
        <item m="1" x="607"/>
        <item m="1" x="543"/>
        <item x="221"/>
        <item m="1" x="1077"/>
        <item m="1" x="1350"/>
        <item x="241"/>
        <item x="509"/>
        <item x="309"/>
        <item m="1" x="1136"/>
        <item m="1" x="1095"/>
        <item m="1" x="834"/>
        <item m="1" x="946"/>
        <item x="245"/>
        <item x="209"/>
        <item m="1" x="1022"/>
        <item x="236"/>
        <item x="333"/>
        <item m="1" x="1302"/>
        <item x="422"/>
        <item x="521"/>
        <item x="293"/>
        <item m="1" x="938"/>
        <item m="1" x="1003"/>
        <item x="251"/>
        <item x="36"/>
        <item m="1" x="1224"/>
        <item x="373"/>
        <item m="1" x="627"/>
        <item x="167"/>
        <item m="1" x="1292"/>
        <item m="1" x="988"/>
        <item m="1" x="940"/>
        <item x="437"/>
        <item m="1" x="1103"/>
        <item m="1" x="720"/>
        <item m="1" x="1374"/>
        <item m="1" x="1040"/>
        <item m="1" x="980"/>
        <item m="1" x="870"/>
        <item m="1" x="1177"/>
        <item x="51"/>
        <item m="1" x="843"/>
        <item m="1" x="566"/>
        <item m="1" x="1152"/>
        <item m="1" x="1181"/>
        <item m="1" x="1278"/>
        <item m="1" x="1254"/>
        <item m="1" x="761"/>
        <item m="1" x="1354"/>
        <item x="150"/>
        <item m="1" x="1375"/>
        <item m="1" x="1331"/>
        <item x="418"/>
        <item m="1" x="1358"/>
        <item m="1" x="1051"/>
        <item x="294"/>
        <item m="1" x="1324"/>
        <item m="1" x="1380"/>
        <item m="1" x="1230"/>
        <item m="1" x="1133"/>
        <item m="1" x="1268"/>
        <item m="1" x="1323"/>
        <item m="1" x="809"/>
        <item x="25"/>
        <item x="28"/>
        <item x="238"/>
        <item m="1" x="1348"/>
        <item m="1" x="1018"/>
        <item m="1" x="1192"/>
        <item m="1" x="892"/>
        <item x="171"/>
        <item x="420"/>
        <item m="1" x="610"/>
        <item x="267"/>
        <item m="1" x="1170"/>
        <item m="1" x="1149"/>
        <item m="1" x="1082"/>
        <item m="1" x="1037"/>
        <item x="405"/>
        <item m="1" x="1068"/>
        <item m="1" x="1244"/>
        <item m="1" x="884"/>
        <item x="250"/>
        <item m="1" x="943"/>
        <item m="1" x="679"/>
        <item m="1" x="876"/>
        <item m="1" x="1038"/>
        <item m="1" x="1376"/>
        <item m="1" x="1069"/>
        <item x="178"/>
        <item x="80"/>
        <item x="196"/>
        <item x="331"/>
        <item x="272"/>
        <item m="1" x="1266"/>
        <item x="191"/>
        <item m="1" x="1386"/>
        <item m="1" x="1387"/>
        <item m="1" x="1388"/>
        <item m="1" x="1389"/>
        <item m="1" x="673"/>
        <item m="1" x="1203"/>
        <item m="1" x="838"/>
        <item m="1" x="711"/>
        <item m="1" x="1390"/>
        <item m="1" x="1391"/>
        <item m="1" x="1128"/>
        <item m="1" x="1392"/>
        <item m="1" x="1393"/>
        <item m="1" x="629"/>
        <item m="1" x="1296"/>
        <item x="475"/>
        <item m="1" x="1063"/>
        <item x="304"/>
        <item m="1" x="1293"/>
        <item x="136"/>
        <item m="1" x="574"/>
        <item m="1" x="1394"/>
        <item m="1" x="1281"/>
        <item m="1" x="1020"/>
        <item m="1" x="1395"/>
        <item m="1" x="1179"/>
        <item m="1" x="1379"/>
        <item m="1" x="600"/>
        <item x="177"/>
        <item m="1" x="1132"/>
        <item m="1" x="1242"/>
        <item m="1" x="1371"/>
        <item m="1" x="916"/>
        <item m="1" x="1378"/>
        <item m="1" x="1396"/>
        <item m="1" x="1269"/>
        <item m="1" x="743"/>
        <item m="1" x="1137"/>
        <item m="1" x="1090"/>
        <item m="1" x="864"/>
        <item m="1" x="646"/>
        <item x="525"/>
        <item m="1" x="970"/>
        <item m="1" x="1314"/>
        <item m="1" x="1370"/>
        <item m="1" x="1369"/>
        <item x="220"/>
        <item m="1" x="937"/>
        <item x="354"/>
        <item m="1" x="1048"/>
        <item x="162"/>
        <item m="1" x="620"/>
        <item m="1" x="599"/>
        <item m="1" x="747"/>
        <item x="452"/>
        <item m="1" x="722"/>
        <item m="1" x="702"/>
        <item x="268"/>
        <item m="1" x="1397"/>
        <item x="237"/>
        <item m="1" x="857"/>
        <item m="1" x="1125"/>
        <item x="491"/>
        <item x="397"/>
        <item x="396"/>
        <item x="207"/>
        <item m="1" x="1160"/>
        <item m="1" x="1351"/>
        <item x="447"/>
        <item m="1" x="1117"/>
        <item x="367"/>
        <item x="204"/>
        <item x="41"/>
        <item m="1" x="641"/>
        <item m="1" x="1349"/>
        <item x="440"/>
        <item x="107"/>
        <item m="1" x="909"/>
        <item x="244"/>
        <item x="302"/>
        <item x="458"/>
        <item x="429"/>
        <item x="453"/>
        <item m="1" x="1398"/>
        <item m="1" x="1399"/>
        <item m="1" x="913"/>
        <item m="1" x="1400"/>
        <item x="249"/>
        <item m="1" x="1367"/>
        <item m="1" x="1097"/>
        <item m="1" x="1126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x="432"/>
        <item m="1" x="1429"/>
        <item m="1" x="1430"/>
        <item m="1" x="1431"/>
        <item m="1" x="1432"/>
        <item m="1" x="1433"/>
        <item m="1" x="1210"/>
        <item m="1" x="1434"/>
        <item m="1" x="1121"/>
        <item m="1" x="984"/>
        <item m="1" x="1435"/>
        <item m="1" x="586"/>
        <item x="270"/>
        <item m="1" x="125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660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366"/>
        <item m="1" x="1167"/>
        <item x="417"/>
        <item m="1" x="1075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x="206"/>
        <item m="1" x="1609"/>
        <item m="1" x="1610"/>
        <item m="1" x="1611"/>
        <item m="1" x="1612"/>
        <item m="1" x="1613"/>
        <item m="1" x="1614"/>
        <item m="1" x="1615"/>
        <item x="161"/>
        <item m="1" x="1362"/>
        <item m="1" x="1616"/>
        <item m="1" x="942"/>
        <item m="1" x="1617"/>
        <item x="71"/>
        <item m="1" x="1618"/>
        <item m="1" x="1619"/>
        <item m="1" x="1620"/>
        <item m="1" x="1621"/>
        <item m="1" x="907"/>
        <item m="1" x="826"/>
        <item m="1" x="1622"/>
        <item x="89"/>
        <item m="1" x="657"/>
        <item m="1" x="1012"/>
        <item m="1" x="1623"/>
        <item m="1" x="1624"/>
        <item m="1" x="1625"/>
        <item m="1" x="540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667"/>
        <item m="1" x="1790"/>
        <item m="1" x="593"/>
        <item x="435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007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383"/>
        <item m="1" x="1325"/>
        <item m="1" x="1372"/>
        <item m="1" x="1361"/>
        <item x="9"/>
        <item m="1" x="1365"/>
        <item m="1" x="542"/>
        <item m="1" x="637"/>
        <item m="1" x="1356"/>
        <item m="1" x="621"/>
        <item m="1" x="1186"/>
        <item x="73"/>
        <item x="343"/>
        <item m="1" x="1237"/>
        <item m="1" x="1357"/>
        <item m="1" x="1267"/>
        <item m="1" x="1346"/>
        <item m="1" x="1101"/>
        <item m="1" x="1123"/>
        <item m="1" x="1360"/>
        <item m="1" x="917"/>
        <item m="1" x="1046"/>
        <item m="1" x="639"/>
        <item m="1" x="788"/>
        <item m="1" x="573"/>
        <item m="1" x="1262"/>
        <item x="337"/>
        <item x="146"/>
        <item m="1" x="1253"/>
        <item m="1" x="672"/>
        <item x="279"/>
        <item m="1" x="903"/>
        <item m="1" x="1196"/>
        <item m="1" x="1206"/>
        <item m="1" x="874"/>
        <item x="349"/>
        <item m="1" x="1308"/>
        <item m="1" x="1275"/>
        <item m="1" x="1232"/>
        <item m="1" x="1238"/>
        <item m="1" x="1270"/>
        <item m="1" x="1107"/>
        <item m="1" x="1122"/>
        <item m="1" x="1333"/>
        <item m="1" x="1215"/>
        <item m="1" x="1166"/>
        <item x="292"/>
        <item x="529"/>
        <item x="12"/>
        <item m="1" x="823"/>
        <item m="1" x="1112"/>
        <item m="1" x="1172"/>
        <item m="1" x="1176"/>
        <item m="1" x="1289"/>
        <item m="1" x="1258"/>
        <item m="1" x="790"/>
        <item m="1" x="1005"/>
        <item m="1" x="873"/>
        <item m="1" x="981"/>
        <item x="180"/>
        <item m="1" x="767"/>
        <item m="1" x="1284"/>
        <item m="1" x="1274"/>
        <item m="1" x="1189"/>
        <item m="1" x="1305"/>
        <item x="240"/>
        <item m="1" x="1115"/>
        <item m="1" x="1212"/>
        <item m="1" x="685"/>
        <item m="1" x="1257"/>
        <item m="1" x="1344"/>
        <item x="323"/>
        <item x="358"/>
        <item m="1" x="1347"/>
        <item m="1" x="1334"/>
        <item m="1" x="1185"/>
        <item m="1" x="1295"/>
        <item m="1" x="1299"/>
        <item x="201"/>
        <item m="1" x="1195"/>
        <item m="1" x="1291"/>
        <item m="1" x="1194"/>
        <item m="1" x="1102"/>
        <item m="1" x="811"/>
        <item m="1" x="1332"/>
        <item x="299"/>
        <item m="1" x="1004"/>
        <item m="1" x="1338"/>
        <item m="1" x="1229"/>
        <item m="1" x="1208"/>
        <item m="1" x="1320"/>
        <item m="1" x="1303"/>
        <item m="1" x="1329"/>
        <item x="456"/>
        <item m="1" x="1054"/>
        <item m="1" x="1272"/>
        <item m="1" x="1083"/>
        <item m="1" x="891"/>
        <item x="360"/>
        <item m="1" x="915"/>
        <item m="1" x="1339"/>
        <item m="1" x="1241"/>
        <item m="1" x="1220"/>
        <item m="1" x="1342"/>
        <item m="1" x="1343"/>
        <item m="1" x="1223"/>
        <item m="1" x="1330"/>
        <item x="197"/>
        <item x="330"/>
        <item m="1" x="1199"/>
        <item m="1" x="1184"/>
        <item m="1" x="1285"/>
        <item m="1" x="1085"/>
        <item x="193"/>
        <item m="1" x="1288"/>
        <item m="1" x="1300"/>
        <item m="1" x="846"/>
        <item m="1" x="1155"/>
        <item x="164"/>
        <item x="56"/>
        <item m="1" x="1252"/>
        <item m="1" x="663"/>
        <item m="1" x="1060"/>
        <item x="326"/>
        <item x="398"/>
        <item m="1" x="1283"/>
        <item x="531"/>
        <item m="1" x="1286"/>
        <item m="1" x="1317"/>
        <item m="1" x="959"/>
        <item m="1" x="1336"/>
        <item m="1" x="1030"/>
        <item x="424"/>
        <item x="533"/>
        <item m="1" x="1239"/>
        <item m="1" x="1290"/>
        <item x="186"/>
        <item m="1" x="1273"/>
        <item m="1" x="1276"/>
        <item m="1" x="1260"/>
        <item x="383"/>
        <item m="1" x="1033"/>
        <item x="477"/>
        <item m="1" x="835"/>
        <item m="1" x="597"/>
        <item m="1" x="1313"/>
        <item m="1" x="684"/>
        <item x="104"/>
        <item m="1" x="1301"/>
        <item m="1" x="1318"/>
        <item m="1" x="1228"/>
        <item m="1" x="1328"/>
        <item m="1" x="701"/>
        <item m="1" x="906"/>
        <item m="1" x="576"/>
        <item m="1" x="1150"/>
        <item m="1" x="1246"/>
        <item m="1" x="1271"/>
        <item m="1" x="1221"/>
        <item m="1" x="1319"/>
        <item x="425"/>
        <item m="1" x="868"/>
        <item x="291"/>
        <item m="1" x="910"/>
        <item m="1" x="1287"/>
        <item m="1" x="1219"/>
        <item m="1" x="1088"/>
        <item m="1" x="1309"/>
        <item m="1" x="807"/>
        <item m="1" x="1315"/>
        <item m="1" x="1250"/>
        <item x="461"/>
        <item x="23"/>
        <item m="1" x="1310"/>
        <item m="1" x="1311"/>
        <item x="60"/>
        <item x="311"/>
        <item x="174"/>
        <item x="514"/>
        <item m="1" x="964"/>
        <item m="1" x="957"/>
        <item m="1" x="1231"/>
        <item m="1" x="1312"/>
        <item m="1" x="670"/>
        <item m="1" x="904"/>
        <item m="1" x="1050"/>
        <item m="1" x="1261"/>
        <item m="1" x="1135"/>
        <item x="504"/>
        <item m="1" x="1198"/>
        <item x="93"/>
        <item m="1" x="1235"/>
        <item m="1" x="1209"/>
        <item m="1" x="631"/>
        <item m="1" x="1282"/>
        <item m="1" x="1151"/>
        <item m="1" x="1009"/>
        <item m="1" x="1233"/>
        <item m="1" x="1092"/>
        <item m="1" x="1019"/>
        <item m="1" x="1173"/>
        <item x="332"/>
        <item m="1" x="1202"/>
        <item m="1" x="1139"/>
        <item x="488"/>
        <item m="1" x="1280"/>
        <item m="1" x="1249"/>
        <item m="1" x="952"/>
        <item m="1" x="1259"/>
        <item m="1" x="688"/>
        <item x="462"/>
        <item m="1" x="1265"/>
        <item x="27"/>
        <item m="1" x="588"/>
        <item m="1" x="1226"/>
        <item m="1" x="1216"/>
        <item m="1" x="1256"/>
        <item m="1" x="1066"/>
        <item m="1" x="1014"/>
        <item m="1" x="814"/>
        <item m="1" x="1251"/>
        <item x="374"/>
        <item x="524"/>
        <item x="283"/>
        <item m="1" x="1116"/>
        <item m="1" x="1180"/>
        <item m="1" x="925"/>
        <item x="355"/>
        <item m="1" x="545"/>
        <item m="1" x="748"/>
        <item m="1" x="1168"/>
        <item m="1" x="1197"/>
        <item m="1" x="1156"/>
        <item x="318"/>
        <item x="229"/>
        <item m="1" x="1171"/>
        <item x="410"/>
        <item m="1" x="1065"/>
        <item m="1" x="1234"/>
        <item x="168"/>
        <item x="8"/>
        <item m="1" x="550"/>
        <item m="1" x="1227"/>
        <item x="495"/>
        <item x="347"/>
        <item m="1" x="1222"/>
        <item m="1" x="1178"/>
        <item m="1" x="583"/>
        <item m="1" x="1138"/>
        <item m="1" x="895"/>
        <item x="407"/>
        <item m="1" x="1070"/>
        <item m="1" x="585"/>
        <item x="170"/>
        <item x="381"/>
        <item x="382"/>
        <item m="1" x="977"/>
        <item x="65"/>
        <item m="1" x="918"/>
        <item x="300"/>
        <item x="480"/>
        <item m="1" x="1157"/>
        <item m="1" x="845"/>
        <item m="1" x="715"/>
        <item m="1" x="1058"/>
        <item m="1" x="1207"/>
        <item m="1" x="1204"/>
        <item x="183"/>
        <item m="1" x="866"/>
        <item x="500"/>
        <item x="84"/>
        <item m="1" x="725"/>
        <item m="1" x="973"/>
        <item m="1" x="800"/>
        <item x="248"/>
        <item x="271"/>
        <item m="1" x="1108"/>
        <item m="1" x="1191"/>
        <item m="1" x="791"/>
        <item x="406"/>
        <item x="470"/>
        <item m="1" x="577"/>
        <item m="1" x="608"/>
        <item x="368"/>
        <item m="1" x="1093"/>
        <item m="1" x="1140"/>
        <item m="1" x="839"/>
        <item m="1" x="974"/>
        <item x="434"/>
        <item x="439"/>
        <item m="1" x="697"/>
        <item x="483"/>
        <item x="13"/>
        <item m="1" x="1008"/>
        <item x="408"/>
        <item m="1" x="786"/>
        <item m="1" x="1078"/>
        <item m="1" x="853"/>
        <item x="182"/>
        <item x="246"/>
        <item m="1" x="1162"/>
        <item x="232"/>
        <item x="256"/>
        <item m="1" x="1079"/>
        <item x="335"/>
        <item m="1" x="541"/>
        <item m="1" x="1145"/>
        <item m="1" x="897"/>
        <item m="1" x="1119"/>
        <item m="1" x="1154"/>
        <item x="395"/>
        <item x="401"/>
        <item x="426"/>
        <item x="442"/>
        <item m="1" x="1081"/>
        <item x="466"/>
        <item x="535"/>
        <item m="1" x="803"/>
        <item x="282"/>
        <item m="1" x="732"/>
        <item m="1" x="1131"/>
        <item m="1" x="1146"/>
        <item m="1" x="565"/>
        <item x="290"/>
        <item x="325"/>
        <item m="1" x="833"/>
        <item x="402"/>
        <item x="438"/>
        <item m="1" x="716"/>
        <item x="393"/>
        <item x="169"/>
        <item m="1" x="605"/>
        <item x="46"/>
        <item m="1" x="1106"/>
        <item x="20"/>
        <item m="1" x="548"/>
        <item m="1" x="554"/>
        <item m="1" x="1043"/>
        <item m="1" x="898"/>
        <item x="118"/>
        <item m="1" x="601"/>
        <item m="1" x="1026"/>
        <item m="1" x="615"/>
        <item m="1" x="1158"/>
        <item m="1" x="1130"/>
        <item m="1" x="1017"/>
        <item m="1" x="665"/>
        <item m="1" x="1134"/>
        <item m="1" x="680"/>
        <item m="1" x="999"/>
        <item m="1" x="1142"/>
        <item x="172"/>
        <item m="1" x="1143"/>
        <item m="1" x="1165"/>
        <item m="1" x="1163"/>
        <item m="1" x="852"/>
        <item m="1" x="781"/>
        <item m="1" x="995"/>
        <item m="1" x="883"/>
        <item m="1" x="562"/>
        <item m="1" x="1164"/>
        <item x="53"/>
        <item x="328"/>
        <item m="1" x="1148"/>
        <item m="1" x="656"/>
        <item m="1" x="662"/>
        <item m="1" x="1100"/>
        <item m="1" x="976"/>
        <item x="35"/>
        <item m="1" x="933"/>
        <item m="1" x="1114"/>
        <item m="1" x="1110"/>
        <item m="1" x="581"/>
        <item m="1" x="820"/>
        <item x="19"/>
        <item x="30"/>
        <item m="1" x="1067"/>
        <item x="135"/>
        <item x="269"/>
        <item x="301"/>
        <item m="1" x="900"/>
        <item m="1" x="762"/>
        <item m="1" x="991"/>
        <item m="1" x="1029"/>
        <item m="1" x="691"/>
        <item m="1" x="707"/>
        <item x="499"/>
        <item x="502"/>
        <item m="1" x="1042"/>
        <item m="1" x="616"/>
        <item m="1" x="741"/>
        <item m="1" x="1024"/>
        <item m="1" x="1080"/>
        <item m="1" x="949"/>
        <item x="392"/>
        <item m="1" x="1073"/>
        <item m="1" x="1129"/>
        <item m="1" x="979"/>
        <item m="1" x="963"/>
        <item m="1" x="1124"/>
        <item m="1" x="859"/>
        <item m="1" x="632"/>
        <item x="370"/>
        <item m="1" x="1011"/>
        <item x="10"/>
        <item m="1" x="612"/>
        <item m="1" x="801"/>
        <item m="1" x="1086"/>
        <item m="1" x="1039"/>
        <item m="1" x="1127"/>
        <item m="1" x="768"/>
        <item x="127"/>
        <item m="1" x="1111"/>
        <item m="1" x="635"/>
        <item m="1" x="1113"/>
        <item m="1" x="649"/>
        <item m="1" x="683"/>
        <item m="1" x="1091"/>
        <item m="1" x="893"/>
        <item m="1" x="1120"/>
        <item m="1" x="1000"/>
        <item x="208"/>
        <item x="224"/>
        <item m="1" x="924"/>
        <item m="1" x="1036"/>
        <item m="1" x="1094"/>
        <item m="1" x="1044"/>
        <item m="1" x="1023"/>
        <item m="1" x="1041"/>
        <item m="1" x="1098"/>
        <item x="58"/>
        <item m="1" x="978"/>
        <item m="1" x="783"/>
        <item x="190"/>
        <item x="416"/>
        <item m="1" x="746"/>
        <item x="160"/>
        <item m="1" x="1072"/>
        <item m="1" x="1087"/>
        <item m="1" x="931"/>
        <item x="148"/>
        <item m="1" x="1057"/>
        <item x="308"/>
        <item m="1" x="960"/>
        <item m="1" x="692"/>
        <item m="1" x="936"/>
        <item x="3"/>
        <item m="1" x="914"/>
        <item x="50"/>
        <item m="1" x="951"/>
        <item m="1" x="737"/>
        <item x="518"/>
        <item m="1" x="1062"/>
        <item m="1" x="982"/>
        <item m="1" x="983"/>
        <item m="1" x="985"/>
        <item m="1" x="1074"/>
        <item m="1" x="1056"/>
        <item x="276"/>
        <item m="1" x="932"/>
        <item m="1" x="961"/>
        <item m="1" x="1049"/>
        <item x="433"/>
        <item x="479"/>
        <item x="120"/>
        <item m="1" x="819"/>
        <item m="1" x="617"/>
        <item m="1" x="1031"/>
        <item x="467"/>
        <item m="1" x="894"/>
        <item m="1" x="935"/>
        <item m="1" x="822"/>
        <item x="18"/>
        <item x="61"/>
        <item m="1" x="644"/>
        <item m="1" x="694"/>
        <item m="1" x="905"/>
        <item x="45"/>
        <item m="1" x="958"/>
        <item m="1" x="1047"/>
        <item m="1" x="969"/>
        <item m="1" x="712"/>
        <item x="142"/>
        <item x="203"/>
        <item m="1" x="987"/>
        <item x="334"/>
        <item x="413"/>
        <item m="1" x="1076"/>
        <item m="1" x="1034"/>
        <item m="1" x="994"/>
        <item m="1" x="827"/>
        <item x="254"/>
        <item m="1" x="1055"/>
        <item x="394"/>
        <item m="1" x="1027"/>
        <item x="85"/>
        <item m="1" x="589"/>
        <item m="1" x="591"/>
        <item m="1" x="594"/>
        <item m="1" x="736"/>
        <item x="281"/>
        <item x="336"/>
        <item m="1" x="676"/>
        <item m="1" x="871"/>
        <item m="1" x="1032"/>
        <item m="1" x="956"/>
        <item m="1" x="675"/>
        <item m="1" x="695"/>
        <item m="1" x="1053"/>
        <item m="1" x="1002"/>
        <item m="1" x="626"/>
        <item x="369"/>
        <item m="1" x="998"/>
        <item m="1" x="1059"/>
        <item m="1" x="704"/>
        <item m="1" x="1052"/>
        <item m="1" x="647"/>
        <item x="357"/>
        <item m="1" x="941"/>
        <item m="1" x="869"/>
        <item m="1" x="1061"/>
        <item x="513"/>
        <item m="1" x="604"/>
        <item m="1" x="582"/>
        <item x="141"/>
        <item x="372"/>
        <item x="411"/>
        <item m="1" x="1006"/>
        <item x="140"/>
        <item m="1" x="880"/>
        <item x="82"/>
        <item m="1" x="755"/>
        <item m="1" x="760"/>
        <item m="1" x="1010"/>
        <item m="1" x="867"/>
        <item m="1" x="1025"/>
        <item m="1" x="967"/>
        <item x="320"/>
        <item x="377"/>
        <item m="1" x="844"/>
        <item m="1" x="568"/>
        <item m="1" x="923"/>
        <item m="1" x="758"/>
        <item m="1" x="896"/>
        <item m="1" x="1035"/>
        <item m="1" x="559"/>
        <item x="125"/>
        <item m="1" x="793"/>
        <item m="1" x="693"/>
        <item m="1" x="1028"/>
        <item m="1" x="908"/>
        <item m="1" x="950"/>
        <item m="1" x="882"/>
        <item m="1" x="733"/>
        <item x="273"/>
        <item m="1" x="878"/>
        <item m="1" x="920"/>
        <item m="1" x="825"/>
        <item m="1" x="990"/>
        <item x="189"/>
        <item x="329"/>
        <item m="1" x="787"/>
        <item m="1" x="794"/>
        <item x="380"/>
        <item m="1" x="948"/>
        <item x="115"/>
        <item x="317"/>
        <item x="463"/>
        <item x="22"/>
        <item m="1" x="986"/>
        <item x="242"/>
        <item m="1" x="669"/>
        <item m="1" x="890"/>
        <item m="1" x="975"/>
        <item x="133"/>
        <item m="1" x="828"/>
        <item m="1" x="993"/>
        <item x="37"/>
        <item m="1" x="971"/>
        <item m="1" x="836"/>
        <item m="1" x="613"/>
        <item m="1" x="972"/>
        <item m="1" x="966"/>
        <item x="76"/>
        <item x="88"/>
        <item x="92"/>
        <item x="143"/>
        <item m="1" x="598"/>
        <item m="1" x="797"/>
        <item m="1" x="997"/>
        <item m="1" x="842"/>
        <item m="1" x="888"/>
        <item x="252"/>
        <item m="1" x="930"/>
        <item m="1" x="830"/>
        <item x="101"/>
        <item x="187"/>
        <item x="216"/>
        <item m="1" x="955"/>
        <item m="1" x="623"/>
        <item m="1" x="628"/>
        <item m="1" x="939"/>
        <item m="1" x="851"/>
        <item m="1" x="742"/>
        <item m="1" x="690"/>
        <item m="1" x="813"/>
        <item x="516"/>
        <item m="1" x="718"/>
        <item m="1" x="575"/>
        <item x="310"/>
        <item m="1" x="831"/>
        <item m="1" x="899"/>
        <item m="1" x="638"/>
        <item m="1" x="653"/>
        <item x="353"/>
        <item m="1" x="855"/>
        <item m="1" x="889"/>
        <item m="1" x="877"/>
        <item x="5"/>
        <item x="7"/>
        <item m="1" x="919"/>
        <item m="1" x="926"/>
        <item m="1" x="806"/>
        <item m="1" x="666"/>
        <item m="1" x="856"/>
        <item x="11"/>
        <item x="26"/>
        <item x="147"/>
        <item m="1" x="934"/>
        <item m="1" x="677"/>
        <item m="1" x="544"/>
        <item m="1" x="603"/>
        <item m="1" x="671"/>
        <item x="507"/>
        <item x="96"/>
        <item m="1" x="710"/>
        <item x="497"/>
        <item x="111"/>
        <item x="194"/>
        <item m="1" x="840"/>
        <item x="515"/>
        <item x="79"/>
        <item x="314"/>
        <item x="321"/>
        <item m="1" x="584"/>
        <item m="1" x="792"/>
        <item m="1" x="619"/>
        <item m="1" x="815"/>
        <item m="1" x="816"/>
        <item m="1" x="769"/>
        <item x="390"/>
        <item x="14"/>
        <item m="1" x="911"/>
        <item x="512"/>
        <item m="1" x="847"/>
        <item m="1" x="770"/>
        <item x="95"/>
        <item m="1" x="618"/>
        <item x="421"/>
        <item m="1" x="571"/>
        <item x="155"/>
        <item m="1" x="556"/>
        <item x="124"/>
        <item x="132"/>
        <item x="192"/>
        <item m="1" x="772"/>
        <item m="1" x="829"/>
        <item m="1" x="872"/>
        <item x="44"/>
        <item x="64"/>
        <item m="1" x="832"/>
        <item x="415"/>
        <item x="482"/>
        <item m="1" x="728"/>
        <item x="59"/>
        <item m="1" x="729"/>
        <item x="123"/>
        <item x="129"/>
        <item m="1" x="735"/>
        <item x="113"/>
        <item x="485"/>
        <item m="1" x="546"/>
        <item x="47"/>
        <item m="1" x="779"/>
        <item x="130"/>
        <item m="1" x="624"/>
        <item x="366"/>
        <item m="1" x="774"/>
        <item m="1" x="721"/>
        <item x="153"/>
        <item m="1" x="592"/>
        <item x="316"/>
        <item x="361"/>
        <item m="1" x="727"/>
        <item m="1" x="863"/>
        <item x="69"/>
        <item m="1" x="564"/>
        <item m="1" x="837"/>
        <item m="1" x="724"/>
        <item m="1" x="860"/>
        <item x="446"/>
        <item m="1" x="776"/>
        <item x="457"/>
        <item m="1" x="821"/>
        <item m="1" x="879"/>
        <item x="498"/>
        <item x="239"/>
        <item x="261"/>
        <item m="1" x="854"/>
        <item m="1" x="841"/>
        <item x="48"/>
        <item m="1" x="580"/>
        <item x="185"/>
        <item x="211"/>
        <item x="218"/>
        <item m="1" x="723"/>
        <item m="1" x="738"/>
        <item m="1" x="726"/>
        <item m="1" x="862"/>
        <item x="519"/>
        <item m="1" x="865"/>
        <item m="1" x="602"/>
        <item x="215"/>
        <item m="1" x="804"/>
        <item x="427"/>
        <item x="451"/>
        <item x="103"/>
        <item x="6"/>
        <item m="1" x="777"/>
        <item m="1" x="633"/>
        <item m="1" x="655"/>
        <item m="1" x="861"/>
        <item m="1" x="687"/>
        <item m="1" x="734"/>
        <item x="493"/>
        <item x="1"/>
        <item x="32"/>
        <item x="90"/>
        <item x="117"/>
        <item m="1" x="745"/>
        <item x="219"/>
        <item x="312"/>
        <item x="348"/>
        <item m="1" x="849"/>
        <item x="165"/>
        <item m="1" x="775"/>
        <item x="4"/>
        <item x="62"/>
        <item m="1" x="678"/>
        <item x="476"/>
        <item x="472"/>
        <item x="455"/>
        <item m="1" x="753"/>
        <item m="1" x="739"/>
        <item m="1" x="808"/>
        <item m="1" x="754"/>
        <item m="1" x="731"/>
        <item m="1" x="578"/>
        <item m="1" x="740"/>
        <item x="436"/>
        <item x="21"/>
        <item m="1" x="799"/>
        <item m="1" x="664"/>
        <item m="1" x="668"/>
        <item m="1" x="802"/>
        <item m="1" x="681"/>
        <item x="31"/>
        <item x="78"/>
        <item x="102"/>
        <item x="264"/>
        <item m="1" x="785"/>
        <item m="1" x="730"/>
        <item x="39"/>
        <item x="108"/>
        <item x="114"/>
        <item x="158"/>
        <item x="181"/>
        <item x="184"/>
        <item x="228"/>
        <item x="384"/>
        <item x="389"/>
        <item m="1" x="698"/>
        <item m="1" x="705"/>
        <item x="0"/>
        <item m="1" x="689"/>
        <item m="1" x="773"/>
        <item x="510"/>
        <item x="29"/>
        <item x="116"/>
        <item x="179"/>
        <item x="213"/>
        <item x="306"/>
        <item m="1" x="645"/>
        <item x="363"/>
        <item x="400"/>
        <item x="55"/>
        <item x="81"/>
        <item x="83"/>
        <item m="1" x="771"/>
        <item x="319"/>
        <item m="1" x="763"/>
        <item x="428"/>
        <item x="484"/>
        <item m="1" x="555"/>
        <item x="154"/>
        <item x="195"/>
        <item x="210"/>
        <item x="234"/>
        <item x="296"/>
        <item x="305"/>
        <item x="324"/>
        <item m="1" x="652"/>
        <item m="1" x="654"/>
        <item x="388"/>
        <item m="1" x="764"/>
        <item m="1" x="561"/>
        <item m="1" x="596"/>
        <item m="1" x="650"/>
        <item m="1" x="752"/>
        <item x="43"/>
        <item m="1" x="549"/>
        <item x="38"/>
        <item m="1" x="560"/>
        <item m="1" x="569"/>
        <item m="1" x="750"/>
        <item m="1" x="766"/>
        <item x="131"/>
        <item x="274"/>
        <item m="1" x="622"/>
        <item x="307"/>
        <item x="151"/>
        <item x="173"/>
        <item m="1" x="634"/>
        <item m="1" x="640"/>
        <item m="1" x="651"/>
        <item m="1" x="661"/>
        <item m="1" x="709"/>
        <item m="1" x="719"/>
        <item x="34"/>
        <item x="423"/>
        <item x="77"/>
        <item x="138"/>
        <item m="1" x="595"/>
        <item x="259"/>
        <item m="1" x="700"/>
        <item m="1" x="703"/>
        <item x="490"/>
        <item x="277"/>
        <item x="431"/>
        <item x="445"/>
        <item m="1" x="682"/>
        <item x="474"/>
        <item x="176"/>
        <item x="188"/>
        <item x="212"/>
        <item m="1" x="614"/>
        <item x="362"/>
        <item x="66"/>
        <item x="159"/>
        <item x="284"/>
        <item x="399"/>
        <item x="2"/>
        <item x="260"/>
        <item x="266"/>
        <item x="275"/>
        <item m="1" x="636"/>
        <item x="322"/>
        <item x="409"/>
        <item x="503"/>
        <item x="536"/>
        <item m="1" x="557"/>
        <item x="530"/>
        <item x="532"/>
        <item x="534"/>
        <item x="52"/>
        <item x="67"/>
        <item x="98"/>
        <item x="128"/>
        <item x="199"/>
        <item x="233"/>
        <item x="235"/>
        <item x="247"/>
        <item x="265"/>
        <item x="468"/>
        <item x="508"/>
        <item x="527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axis="axisRow" compact="0" outline="0" showAll="0" defaultSubtotal="0">
      <items count="808">
        <item x="615"/>
        <item x="332"/>
        <item x="524"/>
        <item x="153"/>
        <item x="379"/>
        <item x="372"/>
        <item x="603"/>
        <item x="767"/>
        <item x="577"/>
        <item x="338"/>
        <item x="504"/>
        <item x="523"/>
        <item x="733"/>
        <item x="419"/>
        <item x="46"/>
        <item x="159"/>
        <item x="385"/>
        <item x="775"/>
        <item x="697"/>
        <item x="709"/>
        <item x="731"/>
        <item x="105"/>
        <item x="660"/>
        <item x="139"/>
        <item x="717"/>
        <item x="301"/>
        <item x="193"/>
        <item x="299"/>
        <item x="239"/>
        <item x="244"/>
        <item x="78"/>
        <item x="661"/>
        <item x="20"/>
        <item x="138"/>
        <item x="804"/>
        <item x="221"/>
        <item x="583"/>
        <item x="783"/>
        <item x="744"/>
        <item x="780"/>
        <item x="746"/>
        <item x="422"/>
        <item x="448"/>
        <item x="336"/>
        <item x="656"/>
        <item x="181"/>
        <item x="147"/>
        <item x="128"/>
        <item x="509"/>
        <item x="93"/>
        <item x="324"/>
        <item x="309"/>
        <item x="346"/>
        <item x="497"/>
        <item x="628"/>
        <item x="781"/>
        <item x="433"/>
        <item x="369"/>
        <item x="434"/>
        <item x="38"/>
        <item x="349"/>
        <item x="626"/>
        <item x="293"/>
        <item x="493"/>
        <item x="12"/>
        <item m="1" x="807"/>
        <item x="511"/>
        <item x="503"/>
        <item x="432"/>
        <item x="791"/>
        <item x="375"/>
        <item x="566"/>
        <item x="741"/>
        <item x="122"/>
        <item x="66"/>
        <item x="482"/>
        <item x="300"/>
        <item x="131"/>
        <item x="536"/>
        <item x="294"/>
        <item x="288"/>
        <item x="77"/>
        <item x="485"/>
        <item x="631"/>
        <item x="277"/>
        <item x="794"/>
        <item x="690"/>
        <item x="31"/>
        <item x="81"/>
        <item x="770"/>
        <item x="353"/>
        <item x="330"/>
        <item x="37"/>
        <item x="473"/>
        <item x="335"/>
        <item x="517"/>
        <item x="602"/>
        <item x="703"/>
        <item x="400"/>
        <item x="463"/>
        <item x="803"/>
        <item x="460"/>
        <item x="444"/>
        <item x="118"/>
        <item x="365"/>
        <item x="528"/>
        <item x="606"/>
        <item x="646"/>
        <item x="653"/>
        <item x="725"/>
        <item x="16"/>
        <item x="259"/>
        <item x="530"/>
        <item x="535"/>
        <item x="570"/>
        <item x="681"/>
        <item x="688"/>
        <item x="248"/>
        <item x="787"/>
        <item x="270"/>
        <item x="363"/>
        <item x="654"/>
        <item x="785"/>
        <item x="500"/>
        <item x="589"/>
        <item x="699"/>
        <item x="354"/>
        <item x="399"/>
        <item x="427"/>
        <item x="600"/>
        <item x="651"/>
        <item x="714"/>
        <item x="250"/>
        <item x="633"/>
        <item x="169"/>
        <item x="62"/>
        <item x="255"/>
        <item x="735"/>
        <item x="429"/>
        <item x="447"/>
        <item x="484"/>
        <item x="510"/>
        <item x="49"/>
        <item x="196"/>
        <item x="266"/>
        <item x="618"/>
        <item x="692"/>
        <item x="591"/>
        <item x="194"/>
        <item x="585"/>
        <item x="553"/>
        <item x="559"/>
        <item x="13"/>
        <item x="308"/>
        <item x="79"/>
        <item x="329"/>
        <item x="283"/>
        <item x="621"/>
        <item x="455"/>
        <item x="377"/>
        <item x="624"/>
        <item x="5"/>
        <item x="68"/>
        <item x="21"/>
        <item x="411"/>
        <item x="643"/>
        <item x="718"/>
        <item x="701"/>
        <item x="24"/>
        <item x="61"/>
        <item x="441"/>
        <item x="666"/>
        <item x="302"/>
        <item x="205"/>
        <item x="374"/>
        <item x="617"/>
        <item x="501"/>
        <item x="119"/>
        <item x="605"/>
        <item x="769"/>
        <item x="202"/>
        <item x="201"/>
        <item x="54"/>
        <item x="512"/>
        <item x="763"/>
        <item x="211"/>
        <item x="359"/>
        <item x="155"/>
        <item x="436"/>
        <item x="442"/>
        <item x="684"/>
        <item x="116"/>
        <item x="347"/>
        <item x="657"/>
        <item x="402"/>
        <item x="758"/>
        <item x="163"/>
        <item x="470"/>
        <item x="612"/>
        <item x="124"/>
        <item x="129"/>
        <item x="371"/>
        <item x="106"/>
        <item x="140"/>
        <item x="207"/>
        <item x="86"/>
        <item x="99"/>
        <item x="439"/>
        <item x="506"/>
        <item x="555"/>
        <item x="576"/>
        <item x="777"/>
        <item x="26"/>
        <item x="56"/>
        <item x="96"/>
        <item x="191"/>
        <item x="208"/>
        <item x="409"/>
        <item x="412"/>
        <item x="704"/>
        <item x="695"/>
        <item x="752"/>
        <item x="754"/>
        <item x="10"/>
        <item x="34"/>
        <item x="227"/>
        <item x="341"/>
        <item x="415"/>
        <item x="212"/>
        <item x="251"/>
        <item x="323"/>
        <item x="568"/>
        <item x="773"/>
        <item x="760"/>
        <item x="134"/>
        <item x="548"/>
        <item x="157"/>
        <item x="289"/>
        <item x="771"/>
        <item x="111"/>
        <item x="465"/>
        <item x="477"/>
        <item x="236"/>
        <item x="668"/>
        <item x="768"/>
        <item x="17"/>
        <item x="133"/>
        <item x="179"/>
        <item x="637"/>
        <item x="720"/>
        <item x="60"/>
        <item x="747"/>
        <item x="620"/>
        <item x="160"/>
        <item x="186"/>
        <item x="729"/>
        <item x="149"/>
        <item x="173"/>
        <item x="214"/>
        <item x="252"/>
        <item x="262"/>
        <item x="271"/>
        <item x="286"/>
        <item x="296"/>
        <item x="326"/>
        <item x="392"/>
        <item x="394"/>
        <item x="424"/>
        <item x="445"/>
        <item x="488"/>
        <item x="521"/>
        <item x="532"/>
        <item x="571"/>
        <item x="588"/>
        <item x="593"/>
        <item x="677"/>
        <item x="686"/>
        <item x="176"/>
        <item x="190"/>
        <item x="672"/>
        <item x="8"/>
        <item x="30"/>
        <item x="41"/>
        <item x="88"/>
        <item x="114"/>
        <item x="175"/>
        <item x="200"/>
        <item x="225"/>
        <item x="228"/>
        <item x="234"/>
        <item x="246"/>
        <item x="284"/>
        <item x="304"/>
        <item x="317"/>
        <item x="356"/>
        <item x="360"/>
        <item x="406"/>
        <item x="414"/>
        <item x="467"/>
        <item x="492"/>
        <item x="498"/>
        <item x="531"/>
        <item x="545"/>
        <item x="546"/>
        <item x="586"/>
        <item x="599"/>
        <item x="632"/>
        <item x="706"/>
        <item x="711"/>
        <item x="723"/>
        <item x="782"/>
        <item x="15"/>
        <item x="100"/>
        <item x="223"/>
        <item x="423"/>
        <item x="468"/>
        <item x="515"/>
        <item x="560"/>
        <item x="94"/>
        <item x="449"/>
        <item x="508"/>
        <item x="664"/>
        <item x="682"/>
        <item x="748"/>
        <item x="750"/>
        <item x="83"/>
        <item x="183"/>
        <item x="51"/>
        <item x="73"/>
        <item x="384"/>
        <item x="64"/>
        <item x="240"/>
        <item x="275"/>
        <item x="320"/>
        <item x="543"/>
        <item x="779"/>
        <item x="311"/>
        <item x="316"/>
        <item x="673"/>
        <item x="144"/>
        <item x="9"/>
        <item x="742"/>
        <item x="1"/>
        <item x="44"/>
        <item x="126"/>
        <item x="281"/>
        <item x="461"/>
        <item x="242"/>
        <item x="519"/>
        <item x="6"/>
        <item x="85"/>
        <item x="707"/>
        <item x="713"/>
        <item x="679"/>
        <item x="759"/>
        <item x="648"/>
        <item x="29"/>
        <item x="109"/>
        <item x="388"/>
        <item x="53"/>
        <item x="151"/>
        <item x="161"/>
        <item x="229"/>
        <item x="268"/>
        <item x="273"/>
        <item x="397"/>
        <item x="573"/>
        <item x="580"/>
        <item x="0"/>
        <item x="36"/>
        <item x="125"/>
        <item x="351"/>
        <item x="368"/>
        <item x="490"/>
        <item x="538"/>
        <item x="674"/>
        <item x="676"/>
        <item x="739"/>
        <item x="764"/>
        <item x="39"/>
        <item x="71"/>
        <item x="123"/>
        <item x="142"/>
        <item x="145"/>
        <item x="187"/>
        <item x="209"/>
        <item x="217"/>
        <item x="303"/>
        <item x="319"/>
        <item x="331"/>
        <item x="334"/>
        <item x="386"/>
        <item x="416"/>
        <item x="452"/>
        <item x="525"/>
        <item x="541"/>
        <item x="550"/>
        <item x="563"/>
        <item x="598"/>
        <item x="608"/>
        <item x="622"/>
        <item x="23"/>
        <item x="265"/>
        <item x="314"/>
        <item x="513"/>
        <item x="556"/>
        <item x="575"/>
        <item x="581"/>
        <item x="596"/>
        <item x="639"/>
        <item x="650"/>
        <item x="32"/>
        <item x="75"/>
        <item x="115"/>
        <item x="167"/>
        <item x="257"/>
        <item x="476"/>
        <item x="527"/>
        <item x="562"/>
        <item x="627"/>
        <item x="635"/>
        <item x="727"/>
        <item x="102"/>
        <item x="14"/>
        <item x="171"/>
        <item x="180"/>
        <item x="310"/>
        <item x="343"/>
        <item x="358"/>
        <item x="451"/>
        <item x="458"/>
        <item x="483"/>
        <item x="579"/>
        <item x="11"/>
        <item x="148"/>
        <item x="378"/>
        <item x="757"/>
        <item x="800"/>
        <item x="117"/>
        <item x="233"/>
        <item x="305"/>
        <item x="552"/>
        <item x="623"/>
        <item x="796"/>
        <item x="52"/>
        <item x="459"/>
        <item x="166"/>
        <item x="188"/>
        <item x="487"/>
        <item x="722"/>
        <item x="219"/>
        <item x="256"/>
        <item x="494"/>
        <item x="609"/>
        <item x="28"/>
        <item x="629"/>
        <item x="670"/>
        <item x="806"/>
        <item x="107"/>
        <item x="199"/>
        <item x="404"/>
        <item x="737"/>
        <item x="380"/>
        <item x="408"/>
        <item x="662"/>
        <item x="710"/>
        <item x="260"/>
        <item x="280"/>
        <item x="312"/>
        <item x="231"/>
        <item x="3"/>
        <item x="390"/>
        <item x="405"/>
        <item x="480"/>
        <item x="610"/>
        <item x="641"/>
        <item x="802"/>
        <item x="382"/>
        <item x="454"/>
        <item x="539"/>
        <item x="793"/>
        <item x="798"/>
        <item x="2"/>
        <item x="4"/>
        <item x="7"/>
        <item x="18"/>
        <item x="19"/>
        <item x="22"/>
        <item x="25"/>
        <item x="27"/>
        <item x="33"/>
        <item x="35"/>
        <item x="40"/>
        <item x="42"/>
        <item x="43"/>
        <item x="45"/>
        <item x="47"/>
        <item x="48"/>
        <item x="50"/>
        <item x="55"/>
        <item x="57"/>
        <item x="58"/>
        <item x="59"/>
        <item x="63"/>
        <item x="65"/>
        <item x="67"/>
        <item x="69"/>
        <item x="70"/>
        <item x="72"/>
        <item x="74"/>
        <item x="76"/>
        <item x="80"/>
        <item x="82"/>
        <item x="84"/>
        <item x="87"/>
        <item x="89"/>
        <item x="90"/>
        <item x="91"/>
        <item x="92"/>
        <item x="95"/>
        <item x="97"/>
        <item x="98"/>
        <item x="101"/>
        <item x="103"/>
        <item x="104"/>
        <item x="108"/>
        <item x="110"/>
        <item x="112"/>
        <item x="113"/>
        <item x="120"/>
        <item x="121"/>
        <item x="127"/>
        <item x="130"/>
        <item x="132"/>
        <item x="135"/>
        <item x="136"/>
        <item x="137"/>
        <item x="141"/>
        <item x="143"/>
        <item x="146"/>
        <item x="150"/>
        <item x="152"/>
        <item x="154"/>
        <item x="156"/>
        <item x="158"/>
        <item x="162"/>
        <item x="164"/>
        <item x="165"/>
        <item x="168"/>
        <item x="170"/>
        <item x="172"/>
        <item x="174"/>
        <item x="177"/>
        <item x="178"/>
        <item x="182"/>
        <item x="184"/>
        <item x="185"/>
        <item x="189"/>
        <item x="192"/>
        <item x="195"/>
        <item x="197"/>
        <item x="198"/>
        <item x="203"/>
        <item x="204"/>
        <item x="206"/>
        <item x="210"/>
        <item x="213"/>
        <item x="215"/>
        <item x="216"/>
        <item x="218"/>
        <item x="220"/>
        <item x="222"/>
        <item x="224"/>
        <item x="226"/>
        <item x="230"/>
        <item x="232"/>
        <item x="235"/>
        <item x="237"/>
        <item x="238"/>
        <item x="241"/>
        <item x="243"/>
        <item x="245"/>
        <item x="247"/>
        <item x="249"/>
        <item x="253"/>
        <item x="254"/>
        <item x="258"/>
        <item x="261"/>
        <item x="263"/>
        <item x="264"/>
        <item x="267"/>
        <item x="269"/>
        <item x="272"/>
        <item x="274"/>
        <item x="276"/>
        <item x="278"/>
        <item x="279"/>
        <item x="282"/>
        <item x="285"/>
        <item x="287"/>
        <item x="290"/>
        <item x="291"/>
        <item x="292"/>
        <item x="295"/>
        <item x="297"/>
        <item x="298"/>
        <item x="306"/>
        <item x="307"/>
        <item x="313"/>
        <item x="315"/>
        <item x="318"/>
        <item x="321"/>
        <item x="322"/>
        <item x="325"/>
        <item x="327"/>
        <item x="328"/>
        <item x="333"/>
        <item x="337"/>
        <item x="339"/>
        <item x="340"/>
        <item x="342"/>
        <item x="344"/>
        <item x="345"/>
        <item x="348"/>
        <item x="350"/>
        <item x="352"/>
        <item x="355"/>
        <item x="357"/>
        <item x="361"/>
        <item x="362"/>
        <item x="364"/>
        <item x="366"/>
        <item x="367"/>
        <item x="370"/>
        <item x="373"/>
        <item x="376"/>
        <item x="381"/>
        <item x="383"/>
        <item x="387"/>
        <item x="389"/>
        <item x="391"/>
        <item x="393"/>
        <item x="395"/>
        <item x="396"/>
        <item x="398"/>
        <item x="401"/>
        <item x="403"/>
        <item x="407"/>
        <item x="410"/>
        <item x="413"/>
        <item x="417"/>
        <item x="418"/>
        <item x="420"/>
        <item x="421"/>
        <item x="425"/>
        <item x="426"/>
        <item x="428"/>
        <item x="430"/>
        <item x="431"/>
        <item x="435"/>
        <item x="437"/>
        <item x="438"/>
        <item x="440"/>
        <item x="443"/>
        <item x="446"/>
        <item x="450"/>
        <item x="453"/>
        <item x="456"/>
        <item x="457"/>
        <item x="462"/>
        <item x="464"/>
        <item x="466"/>
        <item x="469"/>
        <item x="471"/>
        <item x="472"/>
        <item x="474"/>
        <item x="475"/>
        <item x="478"/>
        <item x="479"/>
        <item x="481"/>
        <item x="486"/>
        <item x="489"/>
        <item x="491"/>
        <item x="495"/>
        <item x="496"/>
        <item x="499"/>
        <item x="502"/>
        <item x="505"/>
        <item x="507"/>
        <item x="514"/>
        <item x="516"/>
        <item x="518"/>
        <item x="520"/>
        <item x="522"/>
        <item x="526"/>
        <item x="529"/>
        <item x="533"/>
        <item x="534"/>
        <item x="537"/>
        <item x="540"/>
        <item x="542"/>
        <item x="544"/>
        <item x="547"/>
        <item x="549"/>
        <item x="551"/>
        <item x="554"/>
        <item x="557"/>
        <item x="558"/>
        <item x="561"/>
        <item x="564"/>
        <item x="565"/>
        <item x="567"/>
        <item x="569"/>
        <item x="572"/>
        <item x="574"/>
        <item x="578"/>
        <item x="582"/>
        <item x="584"/>
        <item x="587"/>
        <item x="590"/>
        <item x="592"/>
        <item x="594"/>
        <item x="595"/>
        <item x="597"/>
        <item x="601"/>
        <item x="604"/>
        <item x="607"/>
        <item x="611"/>
        <item x="613"/>
        <item x="614"/>
        <item x="616"/>
        <item x="619"/>
        <item x="625"/>
        <item x="630"/>
        <item x="634"/>
        <item x="636"/>
        <item x="638"/>
        <item x="640"/>
        <item x="642"/>
        <item x="644"/>
        <item x="645"/>
        <item x="647"/>
        <item x="649"/>
        <item x="652"/>
        <item x="655"/>
        <item x="658"/>
        <item x="659"/>
        <item x="663"/>
        <item x="665"/>
        <item x="667"/>
        <item x="669"/>
        <item x="671"/>
        <item x="675"/>
        <item x="678"/>
        <item x="680"/>
        <item x="683"/>
        <item x="685"/>
        <item x="687"/>
        <item x="689"/>
        <item x="691"/>
        <item x="693"/>
        <item x="694"/>
        <item x="696"/>
        <item x="698"/>
        <item x="700"/>
        <item x="702"/>
        <item x="705"/>
        <item x="708"/>
        <item x="712"/>
        <item x="715"/>
        <item x="716"/>
        <item x="719"/>
        <item x="721"/>
        <item x="724"/>
        <item x="726"/>
        <item x="728"/>
        <item x="730"/>
        <item x="732"/>
        <item x="734"/>
        <item x="736"/>
        <item x="738"/>
        <item x="740"/>
        <item x="743"/>
        <item x="745"/>
        <item x="749"/>
        <item x="751"/>
        <item x="753"/>
        <item x="755"/>
        <item x="756"/>
        <item x="761"/>
        <item x="762"/>
        <item x="765"/>
        <item x="766"/>
        <item x="772"/>
        <item x="774"/>
        <item x="776"/>
        <item x="778"/>
        <item x="784"/>
        <item x="786"/>
        <item x="788"/>
        <item x="789"/>
        <item x="790"/>
        <item x="792"/>
        <item x="795"/>
        <item x="797"/>
        <item x="799"/>
        <item x="801"/>
        <item x="805"/>
      </items>
    </pivotField>
    <pivotField compact="0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13"/>
  </rowFields>
  <rowItems count="311">
    <i>
      <x/>
      <x v="729"/>
    </i>
    <i>
      <x v="1"/>
      <x v="616"/>
    </i>
    <i>
      <x v="4"/>
      <x v="670"/>
    </i>
    <i>
      <x v="8"/>
      <x v="638"/>
    </i>
    <i>
      <x v="11"/>
      <x v="779"/>
    </i>
    <i>
      <x v="14"/>
      <x v="660"/>
    </i>
    <i>
      <x v="16"/>
      <x v="542"/>
    </i>
    <i>
      <x v="18"/>
      <x v="499"/>
    </i>
    <i>
      <x v="19"/>
      <x v="807"/>
    </i>
    <i>
      <x v="22"/>
      <x v="751"/>
    </i>
    <i>
      <x v="23"/>
      <x v="533"/>
    </i>
    <i>
      <x v="27"/>
      <x v="688"/>
    </i>
    <i>
      <x v="28"/>
      <x v="649"/>
    </i>
    <i>
      <x v="29"/>
      <x v="603"/>
    </i>
    <i>
      <x v="30"/>
      <x v="523"/>
    </i>
    <i>
      <x v="31"/>
      <x v="535"/>
    </i>
    <i>
      <x v="34"/>
      <x v="689"/>
    </i>
    <i>
      <x v="37"/>
      <x v="750"/>
    </i>
    <i>
      <x v="38"/>
      <x v="710"/>
    </i>
    <i>
      <x v="44"/>
      <x v="634"/>
    </i>
    <i>
      <x v="47"/>
      <x v="725"/>
    </i>
    <i>
      <x v="53"/>
      <x v="731"/>
    </i>
    <i>
      <x v="56"/>
      <x v="792"/>
    </i>
    <i>
      <x v="61"/>
      <x v="757"/>
    </i>
    <i>
      <x v="68"/>
      <x v="618"/>
    </i>
    <i>
      <x v="72"/>
      <x v="732"/>
    </i>
    <i>
      <x v="73"/>
      <x v="501"/>
    </i>
    <i>
      <x v="76"/>
      <x v="687"/>
    </i>
    <i>
      <x v="79"/>
      <x v="627"/>
    </i>
    <i>
      <x v="87"/>
      <x v="655"/>
    </i>
    <i>
      <x v="94"/>
      <x v="777"/>
    </i>
    <i>
      <x v="95"/>
      <x v="652"/>
    </i>
    <i>
      <x v="96"/>
      <x v="495"/>
    </i>
    <i>
      <x v="97"/>
      <x v="690"/>
    </i>
    <i>
      <x v="111"/>
      <x v="701"/>
    </i>
    <i>
      <x v="112"/>
      <x v="543"/>
    </i>
    <i>
      <x v="113"/>
      <x v="487"/>
    </i>
    <i>
      <x v="115"/>
      <x v="795"/>
    </i>
    <i>
      <x v="118"/>
      <x v="615"/>
    </i>
    <i>
      <x v="119"/>
      <x v="763"/>
    </i>
    <i>
      <x v="131"/>
      <x v="509"/>
    </i>
    <i>
      <x v="132"/>
      <x v="524"/>
    </i>
    <i>
      <x v="133"/>
      <x v="746"/>
    </i>
    <i>
      <x v="136"/>
      <x v="662"/>
    </i>
    <i>
      <x v="139"/>
      <x v="530"/>
    </i>
    <i>
      <x v="141"/>
      <x v="770"/>
    </i>
    <i>
      <x v="143"/>
      <x v="520"/>
    </i>
    <i>
      <x v="159"/>
      <x v="558"/>
    </i>
    <i>
      <x v="167"/>
      <x v="605"/>
    </i>
    <i>
      <x v="168"/>
      <x v="694"/>
    </i>
    <i>
      <x v="169"/>
      <x v="578"/>
    </i>
    <i>
      <x v="177"/>
      <x v="581"/>
    </i>
    <i>
      <x v="182"/>
      <x v="680"/>
    </i>
    <i>
      <x v="187"/>
      <x v="550"/>
    </i>
    <i>
      <x v="195"/>
      <x v="762"/>
    </i>
    <i>
      <x v="197"/>
      <x v="486"/>
    </i>
    <i>
      <x v="198"/>
      <x v="505"/>
    </i>
    <i>
      <x v="210"/>
      <x v="758"/>
    </i>
    <i>
      <x v="222"/>
      <x v="799"/>
    </i>
    <i>
      <x v="231"/>
      <x v="568"/>
    </i>
    <i>
      <x v="234"/>
      <x v="571"/>
    </i>
    <i>
      <x v="238"/>
      <x v="716"/>
    </i>
    <i>
      <x v="248"/>
      <x v="711"/>
    </i>
    <i>
      <x v="255"/>
      <x v="786"/>
    </i>
    <i>
      <x v="256"/>
      <x v="653"/>
    </i>
    <i>
      <x v="259"/>
      <x v="561"/>
    </i>
    <i>
      <x v="268"/>
      <x v="617"/>
    </i>
    <i>
      <x v="269"/>
      <x v="801"/>
    </i>
    <i>
      <x v="270"/>
      <x v="609"/>
    </i>
    <i>
      <x v="273"/>
      <x v="554"/>
    </i>
    <i>
      <x v="278"/>
      <x v="614"/>
    </i>
    <i>
      <x v="279"/>
      <x v="753"/>
    </i>
    <i>
      <x v="284"/>
      <x v="539"/>
    </i>
    <i>
      <x v="285"/>
      <x v="648"/>
    </i>
    <i>
      <x v="288"/>
      <x v="654"/>
    </i>
    <i>
      <x v="293"/>
      <x v="518"/>
    </i>
    <i>
      <x v="295"/>
      <x v="737"/>
    </i>
    <i>
      <x v="303"/>
      <x v="613"/>
    </i>
    <i>
      <x v="306"/>
      <x v="626"/>
    </i>
    <i>
      <x v="308"/>
      <x v="668"/>
    </i>
    <i>
      <x v="313"/>
      <x v="628"/>
    </i>
    <i>
      <x v="317"/>
      <x v="684"/>
    </i>
    <i>
      <x v="324"/>
      <x v="633"/>
    </i>
    <i>
      <x v="325"/>
      <x v="498"/>
    </i>
    <i>
      <x v="327"/>
      <x v="707"/>
    </i>
    <i>
      <x v="329"/>
      <x v="582"/>
    </i>
    <i>
      <x v="341"/>
      <x v="507"/>
    </i>
    <i>
      <x v="350"/>
      <x v="569"/>
    </i>
    <i>
      <x v="356"/>
      <x v="659"/>
    </i>
    <i>
      <x v="364"/>
      <x v="490"/>
    </i>
    <i>
      <x v="371"/>
      <x v="584"/>
    </i>
    <i>
      <x v="374"/>
      <x v="641"/>
    </i>
    <i>
      <x v="390"/>
      <x v="589"/>
    </i>
    <i>
      <x v="391"/>
      <x v="528"/>
    </i>
    <i>
      <x v="392"/>
      <x v="602"/>
    </i>
    <i>
      <x v="394"/>
      <x v="645"/>
    </i>
    <i>
      <x v="396"/>
      <x v="598"/>
    </i>
    <i>
      <x v="414"/>
      <x v="665"/>
    </i>
    <i>
      <x v="416"/>
      <x v="560"/>
    </i>
    <i>
      <x v="425"/>
      <x v="588"/>
    </i>
    <i>
      <x v="438"/>
      <x v="798"/>
    </i>
    <i>
      <x v="445"/>
      <x v="695"/>
    </i>
    <i>
      <x v="447"/>
      <x v="577"/>
    </i>
    <i>
      <x v="454"/>
      <x v="642"/>
    </i>
    <i>
      <x v="456"/>
      <x v="623"/>
    </i>
    <i>
      <x v="459"/>
      <x v="781"/>
    </i>
    <i>
      <x v="460"/>
      <x v="721"/>
    </i>
    <i>
      <x v="461"/>
      <x v="720"/>
    </i>
    <i>
      <x v="462"/>
      <x v="607"/>
    </i>
    <i>
      <x v="465"/>
      <x v="749"/>
    </i>
    <i>
      <x v="467"/>
      <x v="703"/>
    </i>
    <i>
      <x v="469"/>
      <x v="500"/>
    </i>
    <i>
      <x v="472"/>
      <x v="744"/>
    </i>
    <i>
      <x v="473"/>
      <x v="540"/>
    </i>
    <i>
      <x v="477"/>
      <x v="756"/>
    </i>
    <i>
      <x v="478"/>
      <x v="736"/>
    </i>
    <i>
      <x v="479"/>
      <x v="752"/>
    </i>
    <i>
      <x v="484"/>
      <x v="632"/>
    </i>
    <i>
      <x v="516"/>
      <x v="738"/>
    </i>
    <i>
      <x v="708"/>
      <x v="606"/>
    </i>
    <i>
      <x v="716"/>
      <x v="576"/>
    </i>
    <i>
      <x v="721"/>
      <x v="521"/>
    </i>
    <i>
      <x v="903"/>
      <x v="741"/>
    </i>
    <i>
      <x v="1019"/>
      <x v="522"/>
    </i>
    <i>
      <x v="1035"/>
      <x v="565"/>
    </i>
    <i>
      <x v="1043"/>
      <x v="693"/>
    </i>
    <i>
      <x v="1054"/>
      <x v="658"/>
    </i>
    <i>
      <x v="1055"/>
      <x v="802"/>
    </i>
    <i>
      <x v="1067"/>
      <x v="590"/>
    </i>
    <i>
      <x v="1073"/>
      <x v="625"/>
    </i>
    <i>
      <x v="1079"/>
      <x v="679"/>
    </i>
    <i>
      <x v="1080"/>
      <x v="697"/>
    </i>
    <i>
      <x v="1093"/>
      <x v="663"/>
    </i>
    <i>
      <x v="1101"/>
      <x v="754"/>
    </i>
    <i>
      <x v="1106"/>
      <x v="698"/>
    </i>
    <i>
      <x v="1126"/>
      <x v="579"/>
    </i>
    <i>
      <x v="1132"/>
      <x v="722"/>
    </i>
    <i>
      <x v="1140"/>
      <x v="733"/>
    </i>
    <i>
      <x v="1141"/>
      <x v="804"/>
    </i>
    <i>
      <x v="1148"/>
      <x v="713"/>
    </i>
    <i>
      <x v="1150"/>
      <x v="769"/>
    </i>
    <i>
      <x v="1170"/>
      <x v="657"/>
    </i>
    <i>
      <x v="1179"/>
      <x v="759"/>
    </i>
    <i>
      <x v="1185"/>
      <x v="586"/>
    </i>
    <i>
      <x v="1198"/>
      <x v="532"/>
    </i>
    <i>
      <x v="1209"/>
      <x v="683"/>
    </i>
    <i>
      <x v="1212"/>
      <x v="778"/>
    </i>
    <i>
      <x v="1218"/>
      <x v="760"/>
    </i>
    <i>
      <x v="1229"/>
      <x v="708"/>
    </i>
    <i>
      <x v="1230"/>
      <x v="797"/>
    </i>
    <i>
      <x v="1231"/>
      <x v="650"/>
    </i>
    <i>
      <x v="1241"/>
      <x v="674"/>
    </i>
    <i>
      <x v="1244"/>
      <x v="727"/>
    </i>
    <i>
      <x v="1247"/>
      <x v="583"/>
    </i>
    <i>
      <x v="1251"/>
      <x v="783"/>
    </i>
    <i>
      <x v="1252"/>
      <x v="691"/>
    </i>
    <i>
      <x v="1262"/>
      <x v="712"/>
    </i>
    <i>
      <x v="1265"/>
      <x v="515"/>
    </i>
    <i>
      <x v="1268"/>
      <x v="772"/>
    </i>
    <i>
      <x v="1275"/>
      <x v="592"/>
    </i>
    <i>
      <x v="1282"/>
      <x v="631"/>
    </i>
    <i>
      <x v="1283"/>
      <x v="644"/>
    </i>
    <i>
      <x v="1287"/>
      <x v="726"/>
    </i>
    <i>
      <x v="1288"/>
      <x v="766"/>
    </i>
    <i>
      <x v="1291"/>
      <x v="704"/>
    </i>
    <i>
      <x v="1296"/>
      <x v="740"/>
    </i>
    <i>
      <x v="1299"/>
      <x v="774"/>
    </i>
    <i>
      <x v="1307"/>
      <x v="629"/>
    </i>
    <i>
      <x v="1309"/>
      <x v="619"/>
    </i>
    <i>
      <x v="1310"/>
      <x v="635"/>
    </i>
    <i>
      <x v="1312"/>
      <x v="685"/>
    </i>
    <i>
      <x v="1318"/>
      <x v="719"/>
    </i>
    <i>
      <x v="1321"/>
      <x v="745"/>
    </i>
    <i>
      <x v="1331"/>
      <x v="656"/>
    </i>
    <i>
      <x v="1334"/>
      <x v="724"/>
    </i>
    <i>
      <x v="1335"/>
      <x v="743"/>
    </i>
    <i>
      <x v="1337"/>
      <x v="718"/>
    </i>
    <i>
      <x v="1347"/>
      <x v="549"/>
    </i>
    <i>
      <x v="1359"/>
      <x v="585"/>
    </i>
    <i>
      <x v="1370"/>
      <x v="681"/>
    </i>
    <i>
      <x v="1376"/>
      <x v="497"/>
    </i>
    <i>
      <x v="1382"/>
      <x v="489"/>
    </i>
    <i>
      <x v="1383"/>
      <x v="493"/>
    </i>
    <i>
      <x v="1385"/>
      <x v="559"/>
    </i>
    <i>
      <x v="1386"/>
      <x v="643"/>
    </i>
    <i>
      <x v="1387"/>
      <x v="664"/>
    </i>
    <i>
      <x v="1394"/>
      <x v="785"/>
    </i>
    <i>
      <x v="1395"/>
      <x v="787"/>
    </i>
    <i>
      <x v="1402"/>
      <x v="717"/>
    </i>
    <i>
      <x v="1410"/>
      <x v="705"/>
    </i>
    <i>
      <x v="1419"/>
      <x v="555"/>
    </i>
    <i>
      <x v="1448"/>
      <x v="567"/>
    </i>
    <i>
      <x v="1450"/>
      <x v="667"/>
    </i>
    <i>
      <x v="1454"/>
      <x v="483"/>
    </i>
    <i>
      <x v="1456"/>
      <x v="506"/>
    </i>
    <i>
      <x v="1459"/>
      <x v="796"/>
    </i>
    <i>
      <x v="1470"/>
      <x v="739"/>
    </i>
    <i>
      <x v="1471"/>
      <x v="771"/>
    </i>
    <i>
      <x v="1472"/>
      <x v="551"/>
    </i>
    <i>
      <x v="1476"/>
      <x v="764"/>
    </i>
    <i>
      <x v="1480"/>
      <x v="488"/>
    </i>
    <i>
      <x v="1481"/>
      <x v="512"/>
    </i>
    <i>
      <x v="1490"/>
      <x v="563"/>
    </i>
    <i>
      <x v="1494"/>
      <x v="730"/>
    </i>
    <i>
      <x v="1503"/>
      <x v="529"/>
    </i>
    <i>
      <x v="1509"/>
      <x v="686"/>
    </i>
    <i>
      <x v="1525"/>
      <x v="696"/>
    </i>
    <i>
      <x v="1532"/>
      <x v="562"/>
    </i>
    <i>
      <x v="1533"/>
      <x v="706"/>
    </i>
    <i>
      <x v="1534"/>
      <x v="728"/>
    </i>
    <i>
      <x v="1545"/>
      <x v="676"/>
    </i>
    <i>
      <x v="1546"/>
      <x v="709"/>
    </i>
    <i>
      <x v="1562"/>
      <x v="646"/>
    </i>
    <i>
      <x v="1567"/>
      <x v="597"/>
    </i>
    <i>
      <x v="1568"/>
      <x v="682"/>
    </i>
    <i>
      <x v="1573"/>
      <x v="546"/>
    </i>
    <i>
      <x v="1574"/>
      <x v="673"/>
    </i>
    <i>
      <x v="1575"/>
      <x v="761"/>
    </i>
    <i>
      <x v="1594"/>
      <x v="564"/>
    </i>
    <i>
      <x v="1603"/>
      <x v="537"/>
    </i>
    <i>
      <x v="1604"/>
      <x v="595"/>
    </i>
    <i>
      <x v="1605"/>
      <x v="610"/>
    </i>
    <i>
      <x v="1614"/>
      <x v="794"/>
    </i>
    <i>
      <x v="1634"/>
      <x v="491"/>
    </i>
    <i>
      <x v="1635"/>
      <x v="566"/>
    </i>
    <i>
      <x v="1642"/>
      <x v="534"/>
    </i>
    <i>
      <x v="1645"/>
      <x v="544"/>
    </i>
    <i>
      <x v="1646"/>
      <x v="600"/>
    </i>
    <i>
      <x v="1648"/>
      <x v="793"/>
    </i>
    <i>
      <x v="1649"/>
      <x v="527"/>
    </i>
    <i>
      <x v="1650"/>
      <x v="671"/>
    </i>
    <i>
      <x v="1651"/>
      <x v="677"/>
    </i>
    <i>
      <x v="1659"/>
      <x v="485"/>
    </i>
    <i>
      <x v="1668"/>
      <x v="573"/>
    </i>
    <i>
      <x v="1670"/>
      <x v="553"/>
    </i>
    <i>
      <x v="1672"/>
      <x v="599"/>
    </i>
    <i>
      <x v="1677"/>
      <x v="514"/>
    </i>
    <i>
      <x v="1680"/>
      <x v="773"/>
    </i>
    <i>
      <x v="1682"/>
      <x v="511"/>
    </i>
    <i>
      <x v="1688"/>
      <x v="776"/>
    </i>
    <i>
      <x v="1690"/>
      <x v="503"/>
    </i>
    <i>
      <x v="1694"/>
      <x v="702"/>
    </i>
    <i>
      <x v="1699"/>
      <x v="672"/>
    </i>
    <i>
      <x v="1703"/>
      <x v="519"/>
    </i>
    <i>
      <x v="1708"/>
      <x v="748"/>
    </i>
    <i>
      <x v="1710"/>
      <x v="755"/>
    </i>
    <i>
      <x v="1713"/>
      <x v="784"/>
    </i>
    <i>
      <x v="1714"/>
      <x v="624"/>
    </i>
    <i>
      <x v="1715"/>
      <x v="637"/>
    </i>
    <i>
      <x v="1718"/>
      <x v="504"/>
    </i>
    <i>
      <x v="1720"/>
      <x v="594"/>
    </i>
    <i>
      <x v="1722"/>
      <x v="611"/>
    </i>
    <i>
      <x v="1732"/>
      <x v="734"/>
    </i>
    <i>
      <x v="1742"/>
      <x v="782"/>
    </i>
    <i>
      <x v="1743"/>
      <x v="482"/>
    </i>
    <i>
      <x v="1745"/>
      <x v="531"/>
    </i>
    <i>
      <x v="1746"/>
      <x v="548"/>
    </i>
    <i>
      <x v="1748"/>
      <x v="612"/>
    </i>
    <i>
      <x v="1749"/>
      <x v="669"/>
    </i>
    <i>
      <x v="1750"/>
      <x v="692"/>
    </i>
    <i>
      <x v="1752"/>
      <x v="580"/>
    </i>
    <i>
      <x v="1754"/>
      <x v="484"/>
    </i>
    <i>
      <x v="1755"/>
      <x v="513"/>
    </i>
    <i>
      <x v="1757"/>
      <x v="768"/>
    </i>
    <i>
      <x v="1758"/>
      <x v="767"/>
    </i>
    <i>
      <x v="1767"/>
      <x v="742"/>
    </i>
    <i>
      <x v="1774"/>
      <x v="494"/>
    </i>
    <i>
      <x v="1775"/>
      <x v="526"/>
    </i>
    <i>
      <x v="1776"/>
      <x v="538"/>
    </i>
    <i>
      <x v="1781"/>
      <x v="541"/>
    </i>
    <i>
      <x v="1782"/>
      <x v="545"/>
    </i>
    <i>
      <x v="1783"/>
      <x v="574"/>
    </i>
    <i>
      <x v="1784"/>
      <x v="591"/>
    </i>
    <i>
      <x v="1785"/>
      <x v="593"/>
    </i>
    <i>
      <x v="1787"/>
      <x v="714"/>
    </i>
    <i>
      <x v="1794"/>
      <x v="791"/>
    </i>
    <i>
      <x v="1795"/>
      <x v="492"/>
    </i>
    <i>
      <x v="1796"/>
      <x v="547"/>
    </i>
    <i>
      <x v="1799"/>
      <x v="666"/>
    </i>
    <i>
      <x v="1801"/>
      <x v="700"/>
    </i>
    <i>
      <x v="1803"/>
      <x v="510"/>
    </i>
    <i>
      <x v="1807"/>
      <x v="675"/>
    </i>
    <i>
      <x v="1809"/>
      <x v="735"/>
    </i>
    <i>
      <x v="1810"/>
      <x v="775"/>
    </i>
    <i>
      <x v="1812"/>
      <x v="572"/>
    </i>
    <i>
      <x v="1813"/>
      <x v="601"/>
    </i>
    <i>
      <x v="1816"/>
      <x v="661"/>
    </i>
    <i>
      <x v="1821"/>
      <x v="715"/>
    </i>
    <i>
      <x v="1827"/>
      <x v="502"/>
    </i>
    <i>
      <x v="1834"/>
      <x v="557"/>
    </i>
    <i>
      <x v="1838"/>
      <x v="570"/>
    </i>
    <i>
      <x v="1846"/>
      <x v="496"/>
    </i>
    <i>
      <x v="1848"/>
      <x v="525"/>
    </i>
    <i>
      <x v="1854"/>
      <x v="780"/>
    </i>
    <i>
      <x v="1855"/>
      <x v="647"/>
    </i>
    <i>
      <x v="1857"/>
      <x v="747"/>
    </i>
    <i>
      <x v="1860"/>
      <x v="587"/>
    </i>
    <i>
      <x v="1861"/>
      <x v="596"/>
    </i>
    <i>
      <x v="1862"/>
      <x v="608"/>
    </i>
    <i>
      <x v="1864"/>
      <x v="699"/>
    </i>
    <i>
      <x v="1866"/>
      <x v="575"/>
    </i>
    <i>
      <x v="1867"/>
      <x v="651"/>
    </i>
    <i>
      <x v="1868"/>
      <x v="723"/>
    </i>
    <i>
      <x v="1870"/>
      <x v="636"/>
    </i>
    <i>
      <x v="1871"/>
      <x v="640"/>
    </i>
    <i>
      <x v="1874"/>
      <x v="678"/>
    </i>
    <i>
      <x v="1876"/>
      <x v="788"/>
    </i>
    <i>
      <x v="1877"/>
      <x v="806"/>
    </i>
    <i>
      <x v="1881"/>
      <x v="805"/>
    </i>
    <i>
      <x v="1888"/>
      <x v="621"/>
    </i>
    <i>
      <x v="1892"/>
      <x v="789"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Cuenta de English Name" fld="8" subtotal="count" baseField="0" baseItem="0"/>
    <dataField name="Suma de MinutesLea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E9AA-523D-4F55-A573-AC54DC3E42CF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116" firstHeaderRow="1" firstDataRow="1" firstDataCol="5"/>
  <pivotFields count="30">
    <pivotField axis="axisRow" compact="0" outline="0" showAll="0" defaultSubtotal="0">
      <items count="787"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2"/>
        <item x="771"/>
        <item x="741"/>
        <item x="759"/>
        <item x="758"/>
        <item x="766"/>
        <item x="765"/>
        <item x="760"/>
        <item x="761"/>
        <item x="764"/>
        <item x="734"/>
        <item x="756"/>
        <item x="755"/>
        <item x="753"/>
        <item x="754"/>
        <item x="752"/>
        <item x="751"/>
        <item x="750"/>
        <item x="749"/>
        <item x="748"/>
        <item x="747"/>
        <item x="745"/>
        <item x="746"/>
        <item x="767"/>
        <item x="763"/>
        <item x="762"/>
        <item x="757"/>
        <item x="733"/>
        <item x="732"/>
        <item x="731"/>
        <item x="730"/>
        <item x="729"/>
        <item x="770"/>
        <item x="740"/>
        <item x="769"/>
        <item x="768"/>
        <item x="739"/>
        <item x="738"/>
        <item x="743"/>
        <item x="744"/>
        <item x="737"/>
        <item x="736"/>
        <item x="735"/>
        <item x="742"/>
        <item x="705"/>
        <item x="727"/>
        <item x="694"/>
        <item x="687"/>
        <item x="691"/>
        <item x="692"/>
        <item x="693"/>
        <item x="716"/>
        <item x="715"/>
        <item x="714"/>
        <item x="713"/>
        <item x="712"/>
        <item x="686"/>
        <item x="685"/>
        <item x="684"/>
        <item x="704"/>
        <item x="726"/>
        <item x="725"/>
        <item x="703"/>
        <item x="711"/>
        <item x="690"/>
        <item x="702"/>
        <item x="701"/>
        <item x="700"/>
        <item x="724"/>
        <item x="689"/>
        <item x="688"/>
        <item x="708"/>
        <item x="723"/>
        <item x="722"/>
        <item x="721"/>
        <item x="719"/>
        <item x="720"/>
        <item x="718"/>
        <item x="717"/>
        <item x="699"/>
        <item x="698"/>
        <item x="707"/>
        <item x="706"/>
        <item x="697"/>
        <item x="696"/>
        <item x="695"/>
        <item x="683"/>
        <item x="681"/>
        <item x="682"/>
        <item x="680"/>
        <item x="679"/>
        <item x="678"/>
        <item x="677"/>
        <item x="674"/>
        <item x="675"/>
        <item x="672"/>
        <item x="673"/>
        <item x="676"/>
        <item x="669"/>
        <item x="670"/>
        <item x="668"/>
        <item x="664"/>
        <item x="667"/>
        <item x="662"/>
        <item x="663"/>
        <item x="661"/>
        <item x="660"/>
        <item x="658"/>
        <item x="659"/>
        <item x="657"/>
        <item x="655"/>
        <item x="656"/>
        <item x="653"/>
        <item x="654"/>
        <item x="652"/>
        <item x="649"/>
        <item x="650"/>
        <item x="651"/>
        <item x="648"/>
        <item x="644"/>
        <item x="645"/>
        <item x="646"/>
        <item x="647"/>
        <item x="643"/>
        <item x="640"/>
        <item x="641"/>
        <item x="642"/>
        <item x="637"/>
        <item x="638"/>
        <item x="639"/>
        <item x="633"/>
        <item x="634"/>
        <item x="635"/>
        <item x="636"/>
        <item x="632"/>
        <item x="631"/>
        <item x="629"/>
        <item x="630"/>
        <item x="628"/>
        <item x="626"/>
        <item x="627"/>
        <item x="624"/>
        <item x="625"/>
        <item x="623"/>
        <item x="622"/>
        <item x="620"/>
        <item x="621"/>
        <item x="616"/>
        <item x="617"/>
        <item x="618"/>
        <item x="619"/>
        <item x="615"/>
        <item x="614"/>
        <item x="612"/>
        <item x="613"/>
        <item x="611"/>
        <item x="610"/>
        <item x="609"/>
        <item x="607"/>
        <item x="608"/>
        <item x="605"/>
        <item x="606"/>
        <item x="604"/>
        <item x="603"/>
        <item x="601"/>
        <item x="602"/>
        <item x="599"/>
        <item x="600"/>
        <item x="596"/>
        <item x="597"/>
        <item x="598"/>
        <item x="594"/>
        <item x="595"/>
        <item x="591"/>
        <item x="592"/>
        <item x="593"/>
        <item x="589"/>
        <item x="590"/>
        <item x="586"/>
        <item x="587"/>
        <item x="588"/>
        <item x="665"/>
        <item x="666"/>
        <item x="671"/>
        <item x="709"/>
        <item x="710"/>
        <item x="773"/>
        <item x="584"/>
        <item x="585"/>
        <item x="583"/>
        <item x="581"/>
        <item x="582"/>
        <item x="580"/>
        <item x="579"/>
        <item x="578"/>
        <item x="575"/>
        <item x="576"/>
        <item x="577"/>
        <item x="574"/>
        <item x="572"/>
        <item x="573"/>
        <item x="570"/>
        <item x="571"/>
        <item x="567"/>
        <item x="568"/>
        <item x="569"/>
        <item x="566"/>
        <item x="563"/>
        <item x="564"/>
        <item x="565"/>
        <item x="561"/>
        <item x="562"/>
        <item x="560"/>
        <item x="559"/>
        <item x="558"/>
        <item x="557"/>
        <item x="556"/>
        <item x="555"/>
        <item x="554"/>
        <item x="553"/>
        <item x="551"/>
        <item x="552"/>
        <item x="549"/>
        <item x="550"/>
        <item x="548"/>
        <item x="547"/>
        <item x="546"/>
        <item x="545"/>
        <item x="544"/>
        <item x="541"/>
        <item x="542"/>
        <item x="543"/>
        <item x="535"/>
        <item x="536"/>
        <item x="537"/>
        <item x="538"/>
        <item x="539"/>
        <item x="540"/>
        <item x="534"/>
        <item x="533"/>
        <item x="532"/>
        <item x="531"/>
        <item x="530"/>
        <item x="529"/>
        <item x="528"/>
        <item x="526"/>
        <item x="527"/>
        <item x="525"/>
        <item x="524"/>
        <item x="523"/>
        <item x="521"/>
        <item x="522"/>
        <item x="520"/>
        <item x="519"/>
        <item x="518"/>
        <item x="516"/>
        <item x="517"/>
        <item x="514"/>
        <item x="515"/>
        <item x="511"/>
        <item x="512"/>
        <item x="513"/>
        <item x="510"/>
        <item x="509"/>
        <item x="508"/>
        <item x="507"/>
        <item x="505"/>
        <item x="506"/>
        <item x="504"/>
        <item x="503"/>
        <item x="498"/>
        <item x="499"/>
        <item x="500"/>
        <item x="501"/>
        <item x="502"/>
        <item x="497"/>
        <item x="496"/>
        <item x="494"/>
        <item x="495"/>
        <item x="492"/>
        <item x="493"/>
        <item x="490"/>
        <item x="491"/>
        <item x="488"/>
        <item x="489"/>
        <item x="486"/>
        <item x="487"/>
        <item x="483"/>
        <item x="484"/>
        <item x="485"/>
        <item x="477"/>
        <item x="478"/>
        <item x="479"/>
        <item x="480"/>
        <item x="481"/>
        <item x="482"/>
        <item x="473"/>
        <item x="474"/>
        <item x="475"/>
        <item x="476"/>
        <item x="469"/>
        <item x="470"/>
        <item x="471"/>
        <item x="472"/>
        <item x="466"/>
        <item x="467"/>
        <item x="468"/>
        <item x="463"/>
        <item x="464"/>
        <item x="465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48"/>
        <item x="449"/>
        <item x="444"/>
        <item x="445"/>
        <item x="446"/>
        <item x="447"/>
        <item x="443"/>
        <item x="439"/>
        <item x="440"/>
        <item x="441"/>
        <item x="442"/>
        <item x="437"/>
        <item x="438"/>
        <item x="436"/>
        <item x="435"/>
        <item x="434"/>
        <item x="432"/>
        <item x="433"/>
        <item x="431"/>
        <item x="430"/>
        <item x="428"/>
        <item x="429"/>
        <item x="427"/>
        <item x="426"/>
        <item x="424"/>
        <item x="425"/>
        <item x="422"/>
        <item x="423"/>
        <item x="421"/>
        <item x="420"/>
        <item x="418"/>
        <item x="419"/>
        <item x="416"/>
        <item x="417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378"/>
        <item x="396"/>
        <item x="376"/>
        <item x="377"/>
        <item x="372"/>
        <item x="373"/>
        <item x="374"/>
        <item x="375"/>
        <item x="368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6"/>
        <item x="287"/>
        <item x="285"/>
        <item x="282"/>
        <item x="283"/>
        <item x="284"/>
        <item x="280"/>
        <item x="281"/>
        <item x="277"/>
        <item x="278"/>
        <item x="279"/>
        <item x="275"/>
        <item x="276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6"/>
        <item x="257"/>
        <item x="252"/>
        <item x="253"/>
        <item x="254"/>
        <item x="251"/>
        <item x="250"/>
        <item x="246"/>
        <item x="247"/>
        <item x="248"/>
        <item x="249"/>
        <item x="245"/>
        <item x="243"/>
        <item x="244"/>
        <item x="241"/>
        <item x="242"/>
        <item x="235"/>
        <item x="236"/>
        <item x="237"/>
        <item x="238"/>
        <item x="239"/>
        <item x="240"/>
        <item x="23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6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87">
        <item x="752"/>
        <item x="746"/>
        <item x="674"/>
        <item x="586"/>
        <item x="561"/>
        <item x="541"/>
        <item x="543"/>
        <item x="527"/>
        <item x="486"/>
        <item x="467"/>
        <item x="465"/>
        <item x="451"/>
        <item x="452"/>
        <item x="449"/>
        <item x="439"/>
        <item x="440"/>
        <item x="687"/>
        <item x="689"/>
        <item x="691"/>
        <item x="692"/>
        <item x="694"/>
        <item x="695"/>
        <item x="698"/>
        <item x="699"/>
        <item x="700"/>
        <item x="703"/>
        <item x="704"/>
        <item x="705"/>
        <item x="706"/>
        <item x="708"/>
        <item x="711"/>
        <item x="712"/>
        <item x="713"/>
        <item x="715"/>
        <item x="716"/>
        <item x="722"/>
        <item x="723"/>
        <item x="724"/>
        <item x="725"/>
        <item x="727"/>
        <item x="437"/>
        <item x="43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43"/>
        <item x="744"/>
        <item x="745"/>
        <item x="747"/>
        <item x="750"/>
        <item x="751"/>
        <item x="753"/>
        <item x="754"/>
        <item x="755"/>
        <item x="756"/>
        <item x="757"/>
        <item x="759"/>
        <item x="760"/>
        <item x="761"/>
        <item x="762"/>
        <item x="763"/>
        <item x="665"/>
        <item x="666"/>
        <item x="684"/>
        <item x="709"/>
        <item x="714"/>
        <item x="717"/>
        <item x="718"/>
        <item x="720"/>
        <item x="742"/>
        <item x="764"/>
        <item x="765"/>
        <item x="766"/>
        <item x="768"/>
        <item x="769"/>
        <item x="770"/>
        <item x="771"/>
        <item x="773"/>
        <item x="774"/>
        <item x="775"/>
        <item x="777"/>
        <item x="779"/>
        <item x="780"/>
        <item x="781"/>
        <item x="782"/>
        <item x="783"/>
        <item x="784"/>
        <item x="785"/>
        <item x="786"/>
        <item x="436"/>
        <item x="441"/>
        <item x="442"/>
        <item x="443"/>
        <item x="444"/>
        <item x="445"/>
        <item x="435"/>
        <item x="446"/>
        <item x="447"/>
        <item x="448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6"/>
        <item x="468"/>
        <item x="470"/>
        <item x="471"/>
        <item x="472"/>
        <item x="8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3"/>
        <item x="505"/>
        <item x="506"/>
        <item x="520"/>
        <item x="558"/>
        <item x="590"/>
        <item x="591"/>
        <item x="592"/>
        <item x="594"/>
        <item x="611"/>
        <item x="613"/>
        <item x="621"/>
        <item x="635"/>
        <item x="637"/>
        <item x="639"/>
        <item x="643"/>
        <item x="650"/>
        <item x="657"/>
        <item x="662"/>
        <item x="669"/>
        <item x="670"/>
        <item x="693"/>
        <item x="490"/>
        <item x="491"/>
        <item x="492"/>
        <item x="276"/>
        <item x="495"/>
        <item x="496"/>
        <item x="497"/>
        <item x="498"/>
        <item x="499"/>
        <item x="500"/>
        <item x="501"/>
        <item x="502"/>
        <item x="503"/>
        <item x="719"/>
        <item x="721"/>
        <item x="758"/>
        <item x="767"/>
        <item x="776"/>
        <item x="434"/>
        <item x="494"/>
        <item x="504"/>
        <item x="507"/>
        <item x="508"/>
        <item x="671"/>
        <item x="710"/>
        <item x="432"/>
        <item x="433"/>
        <item x="456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2"/>
        <item x="523"/>
        <item x="524"/>
        <item x="525"/>
        <item x="526"/>
        <item x="431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607"/>
        <item x="608"/>
        <item x="609"/>
        <item x="610"/>
        <item x="612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7"/>
        <item x="629"/>
        <item x="630"/>
        <item x="631"/>
        <item x="632"/>
        <item x="633"/>
        <item x="634"/>
        <item x="636"/>
        <item x="638"/>
        <item x="640"/>
        <item x="641"/>
        <item x="642"/>
        <item x="644"/>
        <item x="645"/>
        <item x="646"/>
        <item x="647"/>
        <item x="648"/>
        <item x="649"/>
        <item x="651"/>
        <item x="652"/>
        <item x="653"/>
        <item x="654"/>
        <item x="655"/>
        <item x="656"/>
        <item x="658"/>
        <item x="659"/>
        <item x="660"/>
        <item x="661"/>
        <item x="663"/>
        <item x="664"/>
        <item x="667"/>
        <item x="668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8"/>
        <item x="690"/>
        <item x="696"/>
        <item x="697"/>
        <item x="701"/>
        <item x="707"/>
        <item x="726"/>
        <item x="739"/>
        <item x="748"/>
        <item x="749"/>
        <item x="430"/>
        <item x="540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286"/>
        <item x="583"/>
        <item x="428"/>
        <item x="584"/>
        <item x="585"/>
        <item x="587"/>
        <item x="588"/>
        <item x="589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427"/>
        <item x="429"/>
        <item x="426"/>
        <item x="425"/>
        <item x="422"/>
        <item x="423"/>
        <item x="421"/>
        <item x="420"/>
        <item x="418"/>
        <item x="419"/>
        <item x="469"/>
        <item x="521"/>
        <item x="416"/>
        <item x="417"/>
        <item x="740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772"/>
        <item x="378"/>
        <item x="396"/>
        <item x="376"/>
        <item x="377"/>
        <item x="626"/>
        <item x="372"/>
        <item x="373"/>
        <item x="374"/>
        <item x="375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68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7"/>
        <item x="285"/>
        <item x="282"/>
        <item x="283"/>
        <item x="284"/>
        <item x="277"/>
        <item x="278"/>
        <item x="279"/>
        <item x="275"/>
        <item x="280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7"/>
        <item x="252"/>
        <item x="253"/>
        <item x="256"/>
        <item x="702"/>
        <item x="251"/>
        <item x="254"/>
        <item x="250"/>
        <item x="246"/>
        <item x="247"/>
        <item x="248"/>
        <item x="249"/>
        <item x="245"/>
        <item x="281"/>
        <item x="243"/>
        <item x="244"/>
        <item x="241"/>
        <item x="242"/>
        <item x="450"/>
        <item x="235"/>
        <item x="236"/>
        <item x="237"/>
        <item x="238"/>
        <item x="239"/>
        <item x="240"/>
        <item x="234"/>
        <item x="42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628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778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0"/>
        <item x="3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0"/>
        <item x="2"/>
        <item x="4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75">
        <item h="1" x="422"/>
        <item h="1" x="1"/>
        <item h="1" x="190"/>
        <item h="1" x="414"/>
        <item h="1" x="433"/>
        <item h="1" x="5"/>
        <item h="1" x="12"/>
        <item h="1" x="0"/>
        <item x="4"/>
        <item h="1" x="49"/>
        <item h="1" x="378"/>
        <item h="1" x="9"/>
        <item h="1" x="218"/>
        <item h="1" x="10"/>
        <item h="1" x="315"/>
        <item h="1" x="137"/>
        <item h="1" x="329"/>
        <item h="1" x="408"/>
        <item h="1" x="458"/>
        <item h="1" x="491"/>
        <item h="1" x="62"/>
        <item h="1" x="558"/>
        <item h="1" x="319"/>
        <item h="1" x="19"/>
        <item h="1" x="169"/>
        <item h="1" x="2"/>
        <item h="1" x="564"/>
        <item h="1" x="382"/>
        <item h="1" x="175"/>
        <item h="1" x="150"/>
        <item h="1" x="457"/>
        <item h="1" x="259"/>
        <item h="1" x="559"/>
        <item h="1" x="537"/>
        <item h="1" x="249"/>
        <item h="1" x="539"/>
        <item h="1" x="435"/>
        <item h="1" x="134"/>
        <item h="1" x="505"/>
        <item h="1" x="57"/>
        <item h="1" x="124"/>
        <item h="1" x="74"/>
        <item h="1" x="173"/>
        <item h="1" x="186"/>
        <item h="1" x="541"/>
        <item h="1" x="334"/>
        <item h="1" x="489"/>
        <item h="1" x="123"/>
        <item h="1" x="198"/>
        <item h="1" x="534"/>
        <item h="1" x="492"/>
        <item h="1" x="51"/>
        <item h="1" x="523"/>
        <item h="1" x="565"/>
        <item h="1" x="522"/>
        <item h="1" x="555"/>
        <item h="1" x="530"/>
        <item h="1" x="429"/>
        <item h="1" x="152"/>
        <item h="1" x="201"/>
        <item h="1" x="324"/>
        <item h="1" x="82"/>
        <item h="1" x="372"/>
        <item h="1" x="344"/>
        <item h="1" x="28"/>
        <item h="1" x="227"/>
        <item h="1" x="129"/>
        <item h="1" x="493"/>
        <item h="1" x="317"/>
        <item h="1" x="373"/>
        <item h="1" x="91"/>
        <item h="1" x="538"/>
        <item h="1" x="245"/>
        <item h="1" x="279"/>
        <item h="1" x="490"/>
        <item h="1" x="494"/>
        <item h="1" x="466"/>
        <item h="1" x="350"/>
        <item h="1" x="387"/>
        <item h="1" x="383"/>
        <item h="1" x="244"/>
        <item h="1" x="202"/>
        <item h="1" x="166"/>
        <item h="1" x="265"/>
        <item h="1" x="479"/>
        <item h="1" x="289"/>
        <item h="1" x="77"/>
        <item h="1" x="151"/>
        <item h="1" x="229"/>
        <item h="1" x="102"/>
        <item h="1" x="380"/>
        <item h="1" x="69"/>
        <item h="1" x="290"/>
        <item h="1" x="453"/>
        <item h="1" x="187"/>
        <item h="1" x="339"/>
        <item h="1" x="258"/>
        <item h="1" x="348"/>
        <item h="1" x="547"/>
        <item h="1" x="305"/>
        <item h="1" x="475"/>
        <item h="1" x="384"/>
        <item h="1" x="34"/>
        <item h="1" x="448"/>
        <item h="1" x="138"/>
        <item h="1" x="189"/>
        <item h="1" x="11"/>
        <item h="1" x="402"/>
        <item h="1" x="302"/>
        <item h="1" x="54"/>
        <item h="1" x="556"/>
        <item h="1" x="23"/>
        <item h="1" x="557"/>
        <item h="1" x="237"/>
        <item h="1" x="428"/>
        <item h="1" x="442"/>
        <item h="1" x="338"/>
        <item h="1" x="432"/>
        <item h="1" x="488"/>
        <item h="1" x="110"/>
        <item h="1" x="385"/>
        <item h="1" x="264"/>
        <item h="1" x="174"/>
        <item h="1" x="80"/>
        <item h="1" x="107"/>
        <item h="1" x="536"/>
        <item h="1" x="205"/>
        <item h="1" x="20"/>
        <item h="1" x="396"/>
        <item h="1" x="228"/>
        <item h="1" x="425"/>
        <item h="1" x="200"/>
        <item h="1" x="27"/>
        <item h="1" x="222"/>
        <item h="1" x="369"/>
        <item h="1" x="60"/>
        <item h="1" x="399"/>
        <item h="1" x="268"/>
        <item h="1" x="55"/>
        <item h="1" x="64"/>
        <item h="1" x="284"/>
        <item h="1" x="255"/>
        <item h="1" x="112"/>
        <item h="1" x="270"/>
        <item h="1" x="35"/>
        <item h="1" x="153"/>
        <item h="1" x="468"/>
        <item h="1" x="168"/>
        <item h="1" x="185"/>
        <item h="1" x="120"/>
        <item h="1" x="529"/>
        <item h="1" x="531"/>
        <item h="1" x="154"/>
        <item h="1" x="398"/>
        <item h="1" x="93"/>
        <item h="1" x="98"/>
        <item h="1" x="452"/>
        <item h="1" x="484"/>
        <item h="1" x="53"/>
        <item h="1" x="94"/>
        <item h="1" x="341"/>
        <item h="1" x="210"/>
        <item h="1" x="532"/>
        <item h="1" x="506"/>
        <item h="1" x="308"/>
        <item h="1" x="474"/>
        <item h="1" x="223"/>
        <item h="1" x="511"/>
        <item h="1" x="397"/>
        <item h="1" x="271"/>
        <item h="1" x="509"/>
        <item h="1" x="253"/>
        <item h="1" x="312"/>
        <item h="1" x="195"/>
        <item h="1" x="157"/>
        <item h="1" x="352"/>
        <item h="1" x="406"/>
        <item h="1" x="132"/>
        <item h="1" x="533"/>
        <item h="1" x="454"/>
        <item h="1" x="280"/>
        <item h="1" x="122"/>
        <item h="1" x="97"/>
        <item h="1" x="31"/>
        <item h="1" x="517"/>
        <item h="1" x="181"/>
        <item h="1" x="412"/>
        <item h="1" x="336"/>
        <item h="1" x="405"/>
        <item h="1" x="546"/>
        <item h="1" x="159"/>
        <item h="1" x="291"/>
        <item h="1" x="394"/>
        <item h="1" x="273"/>
        <item h="1" x="326"/>
        <item h="1" x="246"/>
        <item h="1" x="143"/>
        <item h="1" x="65"/>
        <item h="1" x="221"/>
        <item h="1" x="328"/>
        <item h="1" x="121"/>
        <item h="1" x="360"/>
        <item h="1" x="240"/>
        <item h="1" x="436"/>
        <item h="1" x="321"/>
        <item h="1" x="323"/>
        <item h="1" x="30"/>
        <item h="1" x="194"/>
        <item h="1" x="248"/>
        <item h="1" x="108"/>
        <item h="1" x="83"/>
        <item h="1" x="220"/>
        <item h="1" x="460"/>
        <item h="1" x="216"/>
        <item h="1" x="230"/>
        <item h="1" x="426"/>
        <item h="1" x="441"/>
        <item h="1" x="21"/>
        <item h="1" x="127"/>
        <item h="1" x="481"/>
        <item h="1" x="266"/>
        <item h="1" x="203"/>
        <item h="1" x="508"/>
        <item h="1" x="357"/>
        <item h="1" x="306"/>
        <item h="1" x="292"/>
        <item h="1" x="391"/>
        <item h="1" x="543"/>
        <item h="1" x="311"/>
        <item h="1" x="552"/>
        <item h="1" x="346"/>
        <item h="1" x="76"/>
        <item h="1" x="140"/>
        <item h="1" x="251"/>
        <item h="1" x="135"/>
        <item h="1" x="63"/>
        <item h="1" x="231"/>
        <item h="1" x="167"/>
        <item h="1" x="469"/>
        <item h="1" x="449"/>
        <item h="1" x="295"/>
        <item h="1" x="158"/>
        <item h="1" x="180"/>
        <item h="1" x="390"/>
        <item h="1" x="456"/>
        <item h="1" x="446"/>
        <item h="1" x="371"/>
        <item h="1" x="247"/>
        <item h="1" x="550"/>
        <item h="1" x="365"/>
        <item h="1" x="524"/>
        <item h="1" x="85"/>
        <item h="1" x="392"/>
        <item h="1" x="427"/>
        <item h="1" x="269"/>
        <item h="1" x="118"/>
        <item h="1" x="164"/>
        <item h="1" x="128"/>
        <item h="1" x="86"/>
        <item h="1" x="15"/>
        <item h="1" x="260"/>
        <item h="1" x="304"/>
        <item h="1" x="470"/>
        <item h="1" x="25"/>
        <item h="1" x="571"/>
        <item h="1" x="330"/>
        <item h="1" x="299"/>
        <item h="1" x="162"/>
        <item h="1" x="18"/>
        <item h="1" x="366"/>
        <item h="1" x="204"/>
        <item h="1" x="503"/>
        <item h="1" x="238"/>
        <item h="1" x="459"/>
        <item h="1" x="483"/>
        <item h="1" x="130"/>
        <item h="1" x="316"/>
        <item h="1" x="191"/>
        <item h="1" x="472"/>
        <item h="1" x="29"/>
        <item h="1" x="480"/>
        <item h="1" x="376"/>
        <item h="1" x="6"/>
        <item h="1" x="281"/>
        <item h="1" x="72"/>
        <item h="1" x="163"/>
        <item h="1" x="370"/>
        <item h="1" x="206"/>
        <item h="1" x="476"/>
        <item h="1" x="544"/>
        <item h="1" x="368"/>
        <item h="1" x="36"/>
        <item h="1" x="340"/>
        <item h="1" x="560"/>
        <item h="1" x="520"/>
        <item h="1" x="111"/>
        <item h="1" x="58"/>
        <item h="1" x="401"/>
        <item h="1" x="307"/>
        <item h="1" x="477"/>
        <item h="1" x="327"/>
        <item h="1" x="298"/>
        <item h="1" x="256"/>
        <item h="1" x="400"/>
        <item h="1" x="101"/>
        <item h="1" x="179"/>
        <item h="1" x="282"/>
        <item h="1" x="224"/>
        <item h="1" x="293"/>
        <item h="1" x="13"/>
        <item h="1" x="14"/>
        <item h="1" x="438"/>
        <item h="1" x="465"/>
        <item h="1" x="462"/>
        <item h="1" x="219"/>
        <item h="1" x="84"/>
        <item h="1" x="423"/>
        <item h="1" x="242"/>
        <item h="1" x="514"/>
        <item h="1" x="52"/>
        <item h="1" x="485"/>
        <item h="1" x="170"/>
        <item h="1" x="393"/>
        <item h="1" x="561"/>
        <item h="1" x="182"/>
        <item h="1" x="419"/>
        <item h="1" x="48"/>
        <item h="1" x="56"/>
        <item h="1" x="499"/>
        <item h="1" x="300"/>
        <item h="1" x="156"/>
        <item h="1" x="451"/>
        <item h="1" x="50"/>
        <item h="1" x="7"/>
        <item h="1" x="553"/>
        <item h="1" x="363"/>
        <item h="1" x="515"/>
        <item h="1" x="104"/>
        <item h="1" x="117"/>
        <item h="1" x="26"/>
        <item h="1" x="545"/>
        <item h="1" x="113"/>
        <item h="1" x="207"/>
        <item h="1" x="139"/>
        <item h="1" x="81"/>
        <item h="1" x="574"/>
        <item h="1" x="342"/>
        <item h="1" x="115"/>
        <item h="1" x="415"/>
        <item h="1" x="41"/>
        <item h="1" x="196"/>
        <item h="1" x="525"/>
        <item h="1" x="47"/>
        <item h="1" x="161"/>
        <item h="1" x="232"/>
        <item h="1" x="528"/>
        <item h="1" x="79"/>
        <item h="1" x="562"/>
        <item h="1" x="68"/>
        <item h="1" x="325"/>
        <item h="1" x="125"/>
        <item h="1" x="403"/>
        <item h="1" x="447"/>
        <item h="1" x="209"/>
        <item h="1" x="78"/>
        <item h="1" x="193"/>
        <item h="1" x="332"/>
        <item h="1" x="239"/>
        <item h="1" x="146"/>
        <item h="1" x="263"/>
        <item h="1" x="333"/>
        <item h="1" x="569"/>
        <item h="1" x="516"/>
        <item h="1" x="199"/>
        <item h="1" x="345"/>
        <item h="1" x="38"/>
        <item h="1" x="568"/>
        <item h="1" x="283"/>
        <item h="1" x="106"/>
        <item h="1" x="495"/>
        <item h="1" x="278"/>
        <item h="1" x="294"/>
        <item h="1" x="409"/>
        <item h="1" x="236"/>
        <item h="1" x="540"/>
        <item h="1" x="88"/>
        <item h="1" x="510"/>
        <item h="1" x="410"/>
        <item h="1" x="542"/>
        <item h="1" x="177"/>
        <item h="1" x="67"/>
        <item h="1" x="521"/>
        <item h="1" x="424"/>
        <item h="1" x="90"/>
        <item h="1" x="570"/>
        <item h="1" x="297"/>
        <item h="1" x="262"/>
        <item h="1" x="501"/>
        <item h="1" x="217"/>
        <item h="1" x="103"/>
        <item h="1" x="322"/>
        <item h="1" x="46"/>
        <item h="1" x="320"/>
        <item h="1" x="149"/>
        <item h="1" x="208"/>
        <item h="1" x="254"/>
        <item h="1" x="381"/>
        <item h="1" x="252"/>
        <item h="1" x="287"/>
        <item h="1" x="43"/>
        <item h="1" x="42"/>
        <item h="1" x="416"/>
        <item h="1" x="512"/>
        <item h="1" x="309"/>
        <item h="1" x="171"/>
        <item h="1" x="147"/>
        <item h="1" x="109"/>
        <item h="1" x="33"/>
        <item h="1" x="487"/>
        <item h="1" x="144"/>
        <item h="1" x="440"/>
        <item h="1" x="241"/>
        <item h="1" x="96"/>
        <item h="1" x="274"/>
        <item h="1" x="235"/>
        <item h="1" x="32"/>
        <item h="1" x="178"/>
        <item h="1" x="566"/>
        <item h="1" x="133"/>
        <item h="1" x="126"/>
        <item h="1" x="519"/>
        <item h="1" x="277"/>
        <item h="1" x="95"/>
        <item h="1" x="353"/>
        <item h="1" x="420"/>
        <item h="1" x="303"/>
        <item h="1" x="404"/>
        <item h="1" x="343"/>
        <item h="1" x="377"/>
        <item h="1" x="461"/>
        <item h="1" x="24"/>
        <item h="1" x="211"/>
        <item h="1" x="165"/>
        <item h="1" x="535"/>
        <item h="1" x="89"/>
        <item h="1" x="8"/>
        <item h="1" x="464"/>
        <item h="1" x="3"/>
        <item h="1" x="467"/>
        <item h="1" x="131"/>
        <item h="1" x="87"/>
        <item h="1" x="215"/>
        <item h="1" x="450"/>
        <item h="1" x="45"/>
        <item h="1" x="507"/>
        <item h="1" x="430"/>
        <item h="1" x="172"/>
        <item h="1" x="318"/>
        <item h="1" x="285"/>
        <item h="1" x="197"/>
        <item h="1" x="473"/>
        <item h="1" x="286"/>
        <item h="1" x="482"/>
        <item h="1" x="296"/>
        <item h="1" x="375"/>
        <item h="1" x="504"/>
        <item h="1" x="367"/>
        <item h="1" x="160"/>
        <item h="1" x="116"/>
        <item h="1" x="374"/>
        <item h="1" x="455"/>
        <item h="1" x="518"/>
        <item h="1" x="313"/>
        <item h="1" x="142"/>
        <item h="1" x="356"/>
        <item h="1" x="548"/>
        <item h="1" x="549"/>
        <item h="1" x="388"/>
        <item h="1" x="234"/>
        <item h="1" x="349"/>
        <item h="1" x="99"/>
        <item h="1" x="351"/>
        <item h="1" x="331"/>
        <item h="1" x="359"/>
        <item h="1" x="212"/>
        <item h="1" x="16"/>
        <item h="1" x="176"/>
        <item h="1" x="478"/>
        <item h="1" x="411"/>
        <item h="1" x="417"/>
        <item h="1" x="445"/>
        <item h="1" x="361"/>
        <item h="1" x="243"/>
        <item h="1" x="92"/>
        <item h="1" x="301"/>
        <item h="1" x="70"/>
        <item h="1" x="389"/>
        <item h="1" x="257"/>
        <item h="1" x="75"/>
        <item h="1" x="61"/>
        <item h="1" x="183"/>
        <item h="1" x="225"/>
        <item h="1" x="486"/>
        <item h="1" x="59"/>
        <item h="1" x="358"/>
        <item h="1" x="500"/>
        <item h="1" x="100"/>
        <item h="1" x="250"/>
        <item h="1" x="275"/>
        <item h="1" x="71"/>
        <item h="1" x="17"/>
        <item h="1" x="105"/>
        <item h="1" x="497"/>
        <item h="1" x="355"/>
        <item h="1" x="437"/>
        <item h="1" x="272"/>
        <item h="1" x="421"/>
        <item h="1" x="362"/>
        <item h="1" x="184"/>
        <item h="1" x="155"/>
        <item h="1" x="572"/>
        <item h="1" x="288"/>
        <item h="1" x="444"/>
        <item h="1" x="261"/>
        <item h="1" x="439"/>
        <item h="1" x="276"/>
        <item h="1" x="527"/>
        <item h="1" x="310"/>
        <item h="1" x="337"/>
        <item h="1" x="188"/>
        <item h="1" x="214"/>
        <item h="1" x="347"/>
        <item h="1" x="73"/>
        <item h="1" x="44"/>
        <item h="1" x="39"/>
        <item h="1" x="40"/>
        <item h="1" x="395"/>
        <item h="1" x="119"/>
        <item h="1" x="443"/>
        <item h="1" x="141"/>
        <item h="1" x="314"/>
        <item h="1" x="22"/>
        <item h="1" x="502"/>
        <item h="1" x="136"/>
        <item h="1" x="407"/>
        <item h="1" x="114"/>
        <item h="1" x="554"/>
        <item h="1" x="233"/>
        <item h="1" x="463"/>
        <item h="1" x="551"/>
        <item h="1" x="148"/>
        <item h="1" x="145"/>
        <item h="1" x="563"/>
        <item h="1" x="513"/>
        <item h="1" x="567"/>
        <item h="1" x="526"/>
        <item h="1" x="431"/>
        <item h="1" x="379"/>
        <item h="1" x="418"/>
        <item h="1" x="66"/>
        <item h="1" x="386"/>
        <item h="1" x="354"/>
        <item h="1" x="413"/>
        <item h="1" x="471"/>
        <item h="1" x="496"/>
        <item h="1" x="213"/>
        <item h="1" x="37"/>
        <item h="1" x="498"/>
        <item h="1" x="335"/>
        <item h="1" x="192"/>
        <item h="1" x="573"/>
        <item h="1" x="267"/>
        <item h="1" x="226"/>
        <item h="1" x="364"/>
        <item h="1" x="4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69">
        <item h="1" x="413"/>
        <item h="1" x="1"/>
        <item h="1" x="186"/>
        <item h="1" x="404"/>
        <item h="1" x="424"/>
        <item h="1" x="5"/>
        <item h="1" x="12"/>
        <item h="1" x="0"/>
        <item sd="0" x="4"/>
        <item h="1" x="436"/>
        <item h="1" x="346"/>
        <item h="1" x="427"/>
        <item h="1" x="512"/>
        <item h="1" x="396"/>
        <item h="1" x="557"/>
        <item h="1" x="48"/>
        <item h="1" x="529"/>
        <item h="1" x="272"/>
        <item h="1" x="55"/>
        <item h="1" x="371"/>
        <item h="1" x="3"/>
        <item h="1" x="308"/>
        <item h="1" x="109"/>
        <item h="1" x="515"/>
        <item h="1" x="126"/>
        <item h="1" x="506"/>
        <item h="1" x="58"/>
        <item h="1" x="213"/>
        <item h="1" x="398"/>
        <item h="1" x="549"/>
        <item h="1" x="326"/>
        <item h="1" x="264"/>
        <item h="1" x="321"/>
        <item h="1" x="336"/>
        <item h="1" x="484"/>
        <item h="1" x="72"/>
        <item h="1" x="480"/>
        <item h="1" x="546"/>
        <item h="1" x="89"/>
        <item h="1" x="166"/>
        <item h="1" x="155"/>
        <item h="1" x="374"/>
        <item h="1" x="164"/>
        <item h="1" x="527"/>
        <item h="1" x="60"/>
        <item h="1" x="423"/>
        <item h="1" x="216"/>
        <item h="1" x="301"/>
        <item h="1" x="540"/>
        <item h="1" x="149"/>
        <item h="1" x="279"/>
        <item h="1" x="528"/>
        <item h="1" x="340"/>
        <item h="1" x="556"/>
        <item h="1" x="33"/>
        <item h="1" x="176"/>
        <item h="1" x="9"/>
        <item h="1" x="10"/>
        <item h="1" x="479"/>
        <item h="1" x="447"/>
        <item h="1" x="511"/>
        <item h="1" x="249"/>
        <item h="1" x="430"/>
        <item h="1" x="504"/>
        <item h="1" x="305"/>
        <item h="1" x="252"/>
        <item h="1" x="131"/>
        <item h="1" x="473"/>
        <item h="1" x="364"/>
        <item h="1" x="352"/>
        <item h="1" x="163"/>
        <item h="1" x="373"/>
        <item h="1" x="547"/>
        <item h="1" x="526"/>
        <item h="1" x="135"/>
        <item h="1" x="99"/>
        <item h="1" x="531"/>
        <item h="1" x="170"/>
        <item h="1" x="446"/>
        <item h="1" x="521"/>
        <item h="1" x="497"/>
        <item h="1" x="538"/>
        <item h="1" x="407"/>
        <item h="1" x="316"/>
        <item h="1" x="125"/>
        <item h="1" x="333"/>
        <item h="1" x="477"/>
        <item h="1" x="426"/>
        <item h="1" x="499"/>
        <item h="1" x="100"/>
        <item h="1" x="234"/>
        <item h="1" x="239"/>
        <item h="1" x="519"/>
        <item h="1" x="443"/>
        <item h="1" x="148"/>
        <item h="1" x="509"/>
        <item h="1" x="27"/>
        <item h="1" x="522"/>
        <item h="1" x="196"/>
        <item h="1" x="558"/>
        <item h="1" x="147"/>
        <item h="1" x="496"/>
        <item h="1" x="229"/>
        <item h="1" x="253"/>
        <item h="1" x="51"/>
        <item h="1" x="134"/>
        <item h="1" x="91"/>
        <item h="1" x="392"/>
        <item h="1" x="285"/>
        <item h="1" x="123"/>
        <item h="1" x="295"/>
        <item h="1" x="62"/>
        <item h="1" x="520"/>
        <item h="1" x="356"/>
        <item h="1" x="193"/>
        <item h="1" x="200"/>
        <item h="1" x="469"/>
        <item h="1" x="402"/>
        <item h="1" x="363"/>
        <item h="1" x="80"/>
        <item h="1" x="458"/>
        <item h="1" x="465"/>
        <item h="1" x="550"/>
        <item h="1" x="274"/>
        <item h="1" x="478"/>
        <item h="1" x="19"/>
        <item h="1" x="187"/>
        <item h="1" x="96"/>
        <item h="1" x="50"/>
        <item h="1" x="342"/>
        <item h="1" x="394"/>
        <item h="1" x="140"/>
        <item h="1" x="298"/>
        <item h="1" x="500"/>
        <item h="1" x="482"/>
        <item h="1" x="247"/>
        <item h="1" x="530"/>
        <item h="1" x="171"/>
        <item h="1" x="448"/>
        <item h="1" x="420"/>
        <item h="1" x="105"/>
        <item h="1" x="258"/>
        <item h="1" x="190"/>
        <item h="1" x="328"/>
        <item h="1" x="445"/>
        <item h="1" x="331"/>
        <item h="1" x="240"/>
        <item h="1" x="315"/>
        <item h="1" x="38"/>
        <item h="1" x="470"/>
        <item h="1" x="379"/>
        <item h="1" x="223"/>
        <item h="1" x="441"/>
        <item h="1" x="456"/>
        <item h="1" x="559"/>
        <item h="1" x="11"/>
        <item h="1" x="150"/>
        <item h="1" x="401"/>
        <item h="1" x="311"/>
        <item h="1" x="238"/>
        <item h="1" x="368"/>
        <item h="1" x="366"/>
        <item h="1" x="117"/>
        <item h="1" x="296"/>
        <item h="1" x="419"/>
        <item h="1" x="541"/>
        <item h="1" x="67"/>
        <item h="1" x="312"/>
        <item h="1" x="53"/>
        <item h="1" x="463"/>
        <item h="1" x="44"/>
        <item h="1" x="34"/>
        <item h="1" x="377"/>
        <item h="1" x="523"/>
        <item h="1" x="243"/>
        <item h="1" x="376"/>
        <item h="1" x="108"/>
        <item h="1" x="536"/>
        <item h="1" x="78"/>
        <item h="1" x="165"/>
        <item h="1" x="365"/>
        <item h="1" x="387"/>
        <item h="1" x="320"/>
        <item h="1" x="309"/>
        <item h="1" x="13"/>
        <item h="1" x="388"/>
        <item h="1" x="153"/>
        <item h="1" x="283"/>
        <item h="1" x="438"/>
        <item h="1" x="290"/>
        <item h="1" x="63"/>
        <item h="1" x="330"/>
        <item h="1" x="121"/>
        <item h="1" x="481"/>
        <item h="1" x="359"/>
        <item h="1" x="277"/>
        <item h="1" x="560"/>
        <item h="1" x="221"/>
        <item h="1" x="183"/>
        <item h="1" x="345"/>
        <item h="1" x="185"/>
        <item h="1" x="177"/>
        <item h="1" x="84"/>
        <item h="1" x="444"/>
        <item h="1" x="236"/>
        <item h="1" x="518"/>
        <item h="1" x="310"/>
        <item h="1" x="524"/>
        <item h="1" x="26"/>
        <item h="1" x="502"/>
        <item h="1" x="195"/>
        <item h="1" x="191"/>
        <item h="1" x="257"/>
        <item h="1" x="261"/>
        <item h="1" x="222"/>
        <item h="1" x="288"/>
        <item h="1" x="199"/>
        <item h="1" x="532"/>
        <item h="1" x="454"/>
        <item h="1" x="52"/>
        <item h="1" x="362"/>
        <item h="1" x="508"/>
        <item h="1" x="471"/>
        <item h="1" x="281"/>
        <item h="1" x="70"/>
        <item h="1" x="137"/>
        <item h="1" x="18"/>
        <item h="1" x="548"/>
        <item h="1" x="455"/>
        <item h="1" x="262"/>
        <item h="1" x="322"/>
        <item h="1" x="432"/>
        <item h="1" x="421"/>
        <item h="1" x="534"/>
        <item h="1" x="161"/>
        <item h="1" x="182"/>
        <item h="1" x="358"/>
        <item h="1" x="461"/>
        <item h="1" x="24"/>
        <item h="1" x="472"/>
        <item h="1" x="160"/>
        <item h="1" x="159"/>
        <item h="1" x="416"/>
        <item h="1" x="250"/>
        <item h="1" x="442"/>
        <item h="1" x="29"/>
        <item h="1" x="453"/>
        <item h="1" x="152"/>
        <item h="1" x="474"/>
        <item h="1" x="127"/>
        <item h="1" x="94"/>
        <item h="1" x="118"/>
        <item h="1" x="242"/>
        <item h="1" x="2"/>
        <item h="1" x="202"/>
        <item h="1" x="175"/>
        <item h="1" x="82"/>
        <item h="1" x="263"/>
        <item h="1" x="22"/>
        <item h="1" x="132"/>
        <item h="1" x="369"/>
        <item h="1" x="259"/>
        <item h="1" x="367"/>
        <item h="1" x="300"/>
        <item h="1" x="120"/>
        <item h="1" x="254"/>
        <item h="1" x="83"/>
        <item h="1" x="217"/>
        <item h="1" x="318"/>
        <item h="1" x="361"/>
        <item h="1" x="332"/>
        <item h="1" x="225"/>
        <item h="1" x="154"/>
        <item h="1" x="218"/>
        <item h="1" x="434"/>
        <item h="1" x="162"/>
        <item h="1" x="211"/>
        <item h="1" x="495"/>
        <item h="1" x="439"/>
        <item h="1" x="383"/>
        <item h="1" x="535"/>
        <item h="1" x="425"/>
        <item h="1" x="375"/>
        <item h="1" x="382"/>
        <item h="1" x="74"/>
        <item h="1" x="215"/>
        <item h="1" x="276"/>
        <item h="1" x="525"/>
        <item h="1" x="507"/>
        <item h="1" x="459"/>
        <item h="1" x="468"/>
        <item h="1" x="197"/>
        <item h="1" x="304"/>
        <item h="1" x="14"/>
        <item h="1" x="232"/>
        <item h="1" x="30"/>
        <item h="1" x="174"/>
        <item h="1" x="395"/>
        <item h="1" x="319"/>
        <item h="1" x="273"/>
        <item h="1" x="20"/>
        <item h="1" x="552"/>
        <item h="1" x="384"/>
        <item h="1" x="385"/>
        <item h="1" x="15"/>
        <item h="1" x="119"/>
        <item h="1" x="85"/>
        <item h="1" x="92"/>
        <item h="1" x="198"/>
        <item h="1" x="124"/>
        <item h="1" x="483"/>
        <item h="1" x="282"/>
        <item h="1" x="431"/>
        <item h="1" x="241"/>
        <item h="1" x="370"/>
        <item h="1" x="411"/>
        <item h="1" x="181"/>
        <item h="1" x="206"/>
        <item h="1" x="169"/>
        <item h="1" x="61"/>
        <item h="1" x="475"/>
        <item h="1" x="286"/>
        <item h="1" x="95"/>
        <item h="1" x="492"/>
        <item h="1" x="451"/>
        <item h="1" x="450"/>
        <item h="1" x="23"/>
        <item h="1" x="158"/>
        <item h="1" x="93"/>
        <item h="1" x="6"/>
        <item h="1" x="449"/>
        <item h="1" x="344"/>
        <item h="1" x="141"/>
        <item h="1" x="429"/>
        <item h="1" x="245"/>
        <item h="1" x="106"/>
        <item h="1" x="115"/>
        <item h="1" x="314"/>
        <item h="1" x="302"/>
        <item h="1" x="299"/>
        <item h="1" x="565"/>
        <item h="1" x="284"/>
        <item h="1" x="81"/>
        <item h="1" x="513"/>
        <item h="1" x="54"/>
        <item h="1" x="544"/>
        <item h="1" x="248"/>
        <item h="1" x="390"/>
        <item h="1" x="178"/>
        <item h="1" x="510"/>
        <item h="1" x="408"/>
        <item h="1" x="98"/>
        <item h="1" x="514"/>
        <item h="1" x="46"/>
        <item h="1" x="287"/>
        <item h="1" x="460"/>
        <item h="1" x="293"/>
        <item h="1" x="389"/>
        <item h="1" x="289"/>
        <item h="1" x="414"/>
        <item h="1" x="227"/>
        <item h="1" x="224"/>
        <item h="1" x="334"/>
        <item h="1" x="339"/>
        <item h="1" x="415"/>
        <item h="1" x="203"/>
        <item h="1" x="47"/>
        <item h="1" x="189"/>
        <item h="1" x="545"/>
        <item h="1" x="102"/>
        <item h="1" x="103"/>
        <item h="1" x="226"/>
        <item h="1" x="255"/>
        <item h="1" x="467"/>
        <item h="1" x="437"/>
        <item h="1" x="501"/>
        <item h="1" x="144"/>
        <item h="1" x="40"/>
        <item h="1" x="173"/>
        <item h="1" x="231"/>
        <item h="1" x="41"/>
        <item h="1" x="143"/>
        <item h="1" x="7"/>
        <item h="1" x="37"/>
        <item h="1" x="146"/>
        <item h="1" x="278"/>
        <item h="1" x="555"/>
        <item h="1" x="494"/>
        <item h="1" x="485"/>
        <item h="1" x="337"/>
        <item h="1" x="66"/>
        <item h="1" x="116"/>
        <item h="1" x="101"/>
        <item h="1" x="75"/>
        <item h="1" x="462"/>
        <item h="1" x="554"/>
        <item h="1" x="466"/>
        <item h="1" x="280"/>
        <item h="1" x="45"/>
        <item h="1" x="325"/>
        <item h="1" x="114"/>
        <item h="1" x="457"/>
        <item h="1" x="260"/>
        <item h="1" x="503"/>
        <item h="1" x="393"/>
        <item h="1" x="338"/>
        <item h="1" x="86"/>
        <item h="1" x="204"/>
        <item h="1" x="349"/>
        <item h="1" x="157"/>
        <item h="1" x="230"/>
        <item h="1" x="562"/>
        <item h="1" x="391"/>
        <item h="1" x="184"/>
        <item h="1" x="194"/>
        <item h="1" x="233"/>
        <item h="1" x="97"/>
        <item h="1" x="49"/>
        <item h="1" x="220"/>
        <item h="1" x="205"/>
        <item h="1" x="136"/>
        <item h="1" x="275"/>
        <item h="1" x="533"/>
        <item h="1" x="35"/>
        <item h="1" x="399"/>
        <item h="1" x="207"/>
        <item h="1" x="551"/>
        <item h="1" x="269"/>
        <item h="1" x="486"/>
        <item h="1" x="88"/>
        <item h="1" x="464"/>
        <item h="1" x="76"/>
        <item h="1" x="297"/>
        <item h="1" x="405"/>
        <item h="1" x="201"/>
        <item h="1" x="271"/>
        <item h="1" x="42"/>
        <item h="1" x="31"/>
        <item h="1" x="417"/>
        <item h="1" x="212"/>
        <item h="1" x="16"/>
        <item h="1" x="270"/>
        <item h="1" x="228"/>
        <item h="1" x="357"/>
        <item h="1" x="418"/>
        <item h="1" x="491"/>
        <item h="1" x="292"/>
        <item h="1" x="210"/>
        <item h="1" x="28"/>
        <item h="1" x="71"/>
        <item h="1" x="256"/>
        <item h="1" x="505"/>
        <item h="1" x="77"/>
        <item h="1" x="128"/>
        <item h="1" x="168"/>
        <item h="1" x="400"/>
        <item h="1" x="307"/>
        <item h="1" x="32"/>
        <item h="1" x="104"/>
        <item h="1" x="65"/>
        <item h="1" x="214"/>
        <item h="1" x="324"/>
        <item h="1" x="543"/>
        <item h="1" x="235"/>
        <item h="1" x="291"/>
        <item h="1" x="489"/>
        <item h="1" x="553"/>
        <item h="1" x="73"/>
        <item h="1" x="267"/>
        <item h="1" x="25"/>
        <item h="1" x="112"/>
        <item h="1" x="57"/>
        <item h="1" x="110"/>
        <item h="1" x="435"/>
        <item h="1" x="306"/>
        <item h="1" x="563"/>
        <item h="1" x="268"/>
        <item h="1" x="59"/>
        <item h="1" x="167"/>
        <item h="1" x="79"/>
        <item h="1" x="341"/>
        <item h="1" x="410"/>
        <item h="1" x="56"/>
        <item h="1" x="323"/>
        <item h="1" x="180"/>
        <item h="1" x="406"/>
        <item h="1" x="561"/>
        <item h="1" x="355"/>
        <item h="1" x="516"/>
        <item h="1" x="412"/>
        <item h="1" x="156"/>
        <item h="1" x="360"/>
        <item h="1" x="244"/>
        <item h="1" x="428"/>
        <item h="1" x="350"/>
        <item h="1" x="452"/>
        <item h="1" x="107"/>
        <item h="1" x="487"/>
        <item h="1" x="130"/>
        <item h="1" x="381"/>
        <item h="1" x="354"/>
        <item h="1" x="348"/>
        <item h="1" x="265"/>
        <item h="1" x="122"/>
        <item h="1" x="139"/>
        <item h="1" x="567"/>
        <item h="1" x="476"/>
        <item h="1" x="69"/>
        <item h="1" x="251"/>
        <item h="1" x="335"/>
        <item h="1" x="90"/>
        <item h="1" x="380"/>
        <item h="1" x="246"/>
        <item h="1" x="490"/>
        <item h="1" x="129"/>
        <item h="1" x="517"/>
        <item h="1" x="317"/>
        <item h="1" x="64"/>
        <item h="1" x="17"/>
        <item h="1" x="68"/>
        <item h="1" x="113"/>
        <item h="1" x="542"/>
        <item h="1" x="539"/>
        <item h="1" x="351"/>
        <item h="1" x="8"/>
        <item h="1" x="433"/>
        <item h="1" x="343"/>
        <item h="1" x="498"/>
        <item h="1" x="353"/>
        <item h="1" x="172"/>
        <item h="1" x="111"/>
        <item h="1" x="294"/>
        <item h="1" x="237"/>
        <item h="1" x="36"/>
        <item h="1" x="566"/>
        <item h="1" x="564"/>
        <item h="1" x="568"/>
        <item h="1" x="219"/>
        <item h="1" x="209"/>
        <item h="1" x="151"/>
        <item h="1" x="440"/>
        <item h="1" x="43"/>
        <item h="1" x="329"/>
        <item h="1" x="87"/>
        <item h="1" x="303"/>
        <item h="1" x="133"/>
        <item h="1" x="409"/>
        <item h="1" x="493"/>
        <item h="1" x="378"/>
        <item h="1" x="142"/>
        <item h="1" x="327"/>
        <item h="1" x="39"/>
        <item h="1" x="145"/>
        <item h="1" x="313"/>
        <item h="1" x="188"/>
        <item h="1" x="21"/>
        <item h="1" x="403"/>
        <item h="1" x="347"/>
        <item h="1" x="138"/>
        <item h="1" x="488"/>
        <item h="1" x="179"/>
        <item h="1" x="208"/>
        <item h="1" x="422"/>
        <item h="1" x="266"/>
        <item h="1" x="192"/>
        <item h="1" x="372"/>
        <item h="1" x="537"/>
        <item h="1" x="397"/>
        <item h="1"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101">
    <i>
      <x/>
      <x v="47"/>
      <x v="82"/>
      <x v="8"/>
      <x v="8"/>
    </i>
    <i r="1">
      <x v="404"/>
      <x v="400"/>
      <x v="8"/>
      <x v="8"/>
    </i>
    <i r="1">
      <x v="494"/>
      <x v="492"/>
      <x v="8"/>
      <x v="8"/>
    </i>
    <i r="1">
      <x v="508"/>
      <x v="503"/>
      <x v="8"/>
      <x v="8"/>
    </i>
    <i r="1">
      <x v="543"/>
      <x v="540"/>
      <x v="8"/>
      <x v="8"/>
    </i>
    <i r="1">
      <x v="605"/>
      <x v="605"/>
      <x v="8"/>
      <x v="8"/>
    </i>
    <i r="1">
      <x v="687"/>
      <x v="687"/>
      <x v="8"/>
      <x v="8"/>
    </i>
    <i r="1">
      <x v="691"/>
      <x v="691"/>
      <x v="8"/>
      <x v="8"/>
    </i>
    <i>
      <x v="1"/>
      <x v="45"/>
      <x v="83"/>
      <x v="8"/>
      <x v="8"/>
    </i>
    <i r="1">
      <x v="51"/>
      <x v="53"/>
      <x v="8"/>
      <x v="8"/>
    </i>
    <i r="1">
      <x v="62"/>
      <x v="19"/>
      <x v="8"/>
      <x v="8"/>
    </i>
    <i r="1">
      <x v="68"/>
      <x v="31"/>
      <x v="8"/>
      <x v="8"/>
    </i>
    <i r="1">
      <x v="82"/>
      <x v="17"/>
      <x v="8"/>
      <x v="8"/>
    </i>
    <i r="1">
      <x v="108"/>
      <x v="267"/>
      <x v="8"/>
      <x v="8"/>
    </i>
    <i r="1">
      <x v="130"/>
      <x v="253"/>
      <x v="8"/>
      <x v="8"/>
    </i>
    <i r="1">
      <x v="137"/>
      <x v="244"/>
      <x v="8"/>
      <x v="8"/>
    </i>
    <i r="1">
      <x v="144"/>
      <x v="241"/>
      <x v="8"/>
      <x v="8"/>
    </i>
    <i r="1">
      <x v="150"/>
      <x v="237"/>
      <x v="8"/>
      <x v="8"/>
    </i>
    <i r="1">
      <x v="231"/>
      <x v="303"/>
      <x v="8"/>
      <x v="8"/>
    </i>
    <i r="1">
      <x v="238"/>
      <x v="296"/>
      <x v="8"/>
      <x v="8"/>
    </i>
    <i r="1">
      <x v="281"/>
      <x v="182"/>
      <x v="8"/>
      <x v="8"/>
    </i>
    <i r="1">
      <x v="307"/>
      <x v="132"/>
      <x v="8"/>
      <x v="8"/>
    </i>
    <i r="1">
      <x v="315"/>
      <x v="121"/>
      <x v="8"/>
      <x v="8"/>
    </i>
    <i r="1">
      <x v="351"/>
      <x v="180"/>
      <x v="8"/>
      <x v="8"/>
    </i>
    <i r="1">
      <x v="390"/>
      <x v="386"/>
      <x v="8"/>
      <x v="8"/>
    </i>
    <i r="1">
      <x v="392"/>
      <x v="388"/>
      <x v="8"/>
      <x v="8"/>
    </i>
    <i r="1">
      <x v="403"/>
      <x v="399"/>
      <x v="8"/>
      <x v="8"/>
    </i>
    <i r="1">
      <x v="422"/>
      <x v="419"/>
      <x v="8"/>
      <x v="8"/>
    </i>
    <i r="1">
      <x v="439"/>
      <x v="437"/>
      <x v="8"/>
      <x v="8"/>
    </i>
    <i r="1">
      <x v="453"/>
      <x v="451"/>
      <x v="8"/>
      <x v="8"/>
    </i>
    <i r="1">
      <x v="488"/>
      <x v="486"/>
      <x v="8"/>
      <x v="8"/>
    </i>
    <i r="1">
      <x v="502"/>
      <x v="499"/>
      <x v="8"/>
      <x v="8"/>
    </i>
    <i r="1">
      <x v="535"/>
      <x v="530"/>
      <x v="8"/>
      <x v="8"/>
    </i>
    <i r="1">
      <x v="537"/>
      <x v="533"/>
      <x v="8"/>
      <x v="8"/>
    </i>
    <i r="1">
      <x v="538"/>
      <x v="534"/>
      <x v="8"/>
      <x v="8"/>
    </i>
    <i r="1">
      <x v="545"/>
      <x v="542"/>
      <x v="8"/>
      <x v="8"/>
    </i>
    <i r="1">
      <x v="555"/>
      <x v="554"/>
      <x v="8"/>
      <x v="8"/>
    </i>
    <i r="1">
      <x v="559"/>
      <x v="558"/>
      <x v="8"/>
      <x v="8"/>
    </i>
    <i r="1">
      <x v="614"/>
      <x v="614"/>
      <x v="8"/>
      <x v="8"/>
    </i>
    <i r="1">
      <x v="671"/>
      <x v="671"/>
      <x v="8"/>
      <x v="8"/>
    </i>
    <i r="1">
      <x v="674"/>
      <x v="674"/>
      <x v="8"/>
      <x v="8"/>
    </i>
    <i r="1">
      <x v="697"/>
      <x v="123"/>
      <x v="8"/>
      <x v="8"/>
    </i>
    <i r="1">
      <x v="730"/>
      <x v="729"/>
      <x v="8"/>
      <x v="8"/>
    </i>
    <i r="1">
      <x v="732"/>
      <x v="731"/>
      <x v="8"/>
      <x v="8"/>
    </i>
    <i r="1">
      <x v="733"/>
      <x v="732"/>
      <x v="8"/>
      <x v="8"/>
    </i>
    <i>
      <x v="2"/>
      <x v="13"/>
      <x v="402"/>
      <x v="8"/>
      <x v="8"/>
    </i>
    <i r="1">
      <x v="29"/>
      <x v="58"/>
      <x v="8"/>
      <x v="8"/>
    </i>
    <i r="1">
      <x v="30"/>
      <x v="57"/>
      <x v="8"/>
      <x v="8"/>
    </i>
    <i r="1">
      <x v="40"/>
      <x v="46"/>
      <x v="8"/>
      <x v="8"/>
    </i>
    <i r="1">
      <x v="41"/>
      <x v="45"/>
      <x v="8"/>
      <x v="8"/>
    </i>
    <i r="1">
      <x v="42"/>
      <x v="44"/>
      <x v="8"/>
      <x v="8"/>
    </i>
    <i r="1">
      <x v="65"/>
      <x v="33"/>
      <x v="8"/>
      <x v="8"/>
    </i>
    <i r="1">
      <x v="174"/>
      <x v="350"/>
      <x v="8"/>
      <x v="8"/>
    </i>
    <i r="1">
      <x v="210"/>
      <x v="324"/>
      <x v="8"/>
      <x v="8"/>
    </i>
    <i r="1">
      <x v="218"/>
      <x v="316"/>
      <x v="8"/>
      <x v="8"/>
    </i>
    <i r="1">
      <x v="225"/>
      <x v="308"/>
      <x v="8"/>
      <x v="8"/>
    </i>
    <i r="1">
      <x v="247"/>
      <x v="216"/>
      <x v="8"/>
      <x v="8"/>
    </i>
    <i r="1">
      <x v="272"/>
      <x v="192"/>
      <x v="8"/>
      <x v="8"/>
    </i>
    <i r="1">
      <x v="284"/>
      <x v="170"/>
      <x v="8"/>
      <x v="8"/>
    </i>
    <i r="1">
      <x v="288"/>
      <x v="168"/>
      <x v="8"/>
      <x v="8"/>
    </i>
    <i r="1">
      <x v="292"/>
      <x v="164"/>
      <x v="8"/>
      <x v="8"/>
    </i>
    <i r="1">
      <x v="319"/>
      <x v="119"/>
      <x v="8"/>
      <x v="8"/>
    </i>
    <i r="1">
      <x v="331"/>
      <x v="111"/>
      <x v="8"/>
      <x v="8"/>
    </i>
    <i r="1">
      <x v="361"/>
      <x v="354"/>
      <x v="8"/>
      <x v="8"/>
    </i>
    <i r="1">
      <x v="370"/>
      <x v="366"/>
      <x v="8"/>
      <x v="8"/>
    </i>
    <i r="1">
      <x v="431"/>
      <x v="428"/>
      <x v="8"/>
      <x v="8"/>
    </i>
    <i r="1">
      <x v="436"/>
      <x v="434"/>
      <x v="8"/>
      <x v="8"/>
    </i>
    <i r="1">
      <x v="442"/>
      <x v="440"/>
      <x v="8"/>
      <x v="8"/>
    </i>
    <i r="1">
      <x v="474"/>
      <x v="472"/>
      <x v="8"/>
      <x v="8"/>
    </i>
    <i r="1">
      <x v="496"/>
      <x v="494"/>
      <x v="8"/>
      <x v="8"/>
    </i>
    <i r="1">
      <x v="505"/>
      <x v="538"/>
      <x v="8"/>
      <x v="8"/>
    </i>
    <i r="1">
      <x v="506"/>
      <x v="501"/>
      <x v="8"/>
      <x v="8"/>
    </i>
    <i r="1">
      <x v="557"/>
      <x v="556"/>
      <x v="8"/>
      <x v="8"/>
    </i>
    <i r="1">
      <x v="624"/>
      <x v="624"/>
      <x v="8"/>
      <x v="8"/>
    </i>
    <i r="1">
      <x v="627"/>
      <x v="627"/>
      <x v="8"/>
      <x v="8"/>
    </i>
    <i r="1">
      <x v="666"/>
      <x v="666"/>
      <x v="8"/>
      <x v="8"/>
    </i>
    <i r="1">
      <x v="667"/>
      <x v="667"/>
      <x v="8"/>
      <x v="8"/>
    </i>
    <i r="1">
      <x v="670"/>
      <x v="670"/>
      <x v="8"/>
      <x v="8"/>
    </i>
    <i r="1">
      <x v="685"/>
      <x v="685"/>
      <x v="8"/>
      <x v="8"/>
    </i>
    <i r="1">
      <x v="688"/>
      <x v="688"/>
      <x v="8"/>
      <x v="8"/>
    </i>
    <i r="1">
      <x v="694"/>
      <x v="694"/>
      <x v="8"/>
      <x v="8"/>
    </i>
    <i r="1">
      <x v="711"/>
      <x v="710"/>
      <x v="8"/>
      <x v="8"/>
    </i>
    <i r="1">
      <x v="717"/>
      <x v="716"/>
      <x v="8"/>
      <x v="8"/>
    </i>
    <i r="1">
      <x v="745"/>
      <x v="745"/>
      <x v="8"/>
      <x v="8"/>
    </i>
    <i r="1">
      <x v="747"/>
      <x v="747"/>
      <x v="8"/>
      <x v="8"/>
    </i>
    <i r="1">
      <x v="751"/>
      <x v="751"/>
      <x v="8"/>
      <x v="8"/>
    </i>
    <i r="1">
      <x v="752"/>
      <x v="752"/>
      <x v="8"/>
      <x v="8"/>
    </i>
    <i r="1">
      <x v="753"/>
      <x v="753"/>
      <x v="8"/>
      <x v="8"/>
    </i>
    <i r="1">
      <x v="757"/>
      <x v="757"/>
      <x v="8"/>
      <x v="8"/>
    </i>
    <i r="1">
      <x v="758"/>
      <x v="758"/>
      <x v="8"/>
      <x v="8"/>
    </i>
    <i r="1">
      <x v="759"/>
      <x v="759"/>
      <x v="8"/>
      <x v="8"/>
    </i>
    <i r="1">
      <x v="763"/>
      <x v="763"/>
      <x v="8"/>
      <x v="8"/>
    </i>
    <i r="1">
      <x v="765"/>
      <x v="765"/>
      <x v="8"/>
      <x v="8"/>
    </i>
    <i r="1">
      <x v="766"/>
      <x v="766"/>
      <x v="8"/>
      <x v="8"/>
    </i>
    <i r="1">
      <x v="767"/>
      <x v="767"/>
      <x v="8"/>
      <x v="8"/>
    </i>
    <i r="1">
      <x v="768"/>
      <x v="768"/>
      <x v="8"/>
      <x v="8"/>
    </i>
    <i>
      <x v="3"/>
      <x v="515"/>
      <x v="510"/>
      <x v="8"/>
      <x v="8"/>
    </i>
    <i>
      <x v="6"/>
      <x v="702"/>
      <x v="701"/>
      <x v="8"/>
      <x v="8"/>
    </i>
    <i r="1">
      <x v="703"/>
      <x v="702"/>
      <x v="8"/>
      <x v="8"/>
    </i>
    <i r="1">
      <x v="731"/>
      <x v="730"/>
      <x v="8"/>
      <x v="8"/>
    </i>
    <i t="grand">
      <x/>
    </i>
  </rowItems>
  <colItems count="1">
    <i/>
  </colItems>
  <formats count="2">
    <format dxfId="464">
      <pivotArea field="9" type="button" dataOnly="0" labelOnly="1" outline="0" axis="axisRow" fieldPosition="3"/>
    </format>
    <format dxfId="463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61BC1-64E3-49BD-85DB-A99C20B40D0F}" name="TablaDinámica3" cacheId="10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G13" firstHeaderRow="0" firstDataRow="1" firstDataCol="1"/>
  <pivotFields count="30">
    <pivotField showAll="0"/>
    <pivotField showAll="0"/>
    <pivotField showAll="0"/>
    <pivotField showAll="0"/>
    <pivotField showAll="0">
      <items count="7">
        <item x="5"/>
        <item x="1"/>
        <item x="0"/>
        <item x="3"/>
        <item x="2"/>
        <item x="4"/>
        <item t="default"/>
      </items>
    </pivotField>
    <pivotField showAll="0"/>
    <pivotField axis="axisRow" showAll="0">
      <items count="8">
        <item x="1"/>
        <item x="0"/>
        <item x="2"/>
        <item x="4"/>
        <item x="5"/>
        <item x="6"/>
        <item x="3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antidad Personal Activo" fld="8" baseField="0" baseItem="0"/>
    <dataField name="Registros In" fld="17" baseField="0" baseItem="0"/>
    <dataField name="Registros Out" fld="18" baseField="0" baseItem="0"/>
    <dataField name="Cant No Registrados " fld="26" baseField="0" baseItem="0"/>
    <dataField name=" % No Registrado" fld="27" baseField="7" baseItem="0" numFmtId="164"/>
  </dataFields>
  <formats count="11">
    <format dxfId="475">
      <pivotArea field="6" type="button" dataOnly="0" labelOnly="1" outline="0" axis="axisRow" fieldPosition="0"/>
    </format>
    <format dxfId="474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73">
      <pivotArea collapsedLevelsAreSubtotals="1" fieldPosition="0">
        <references count="1">
          <reference field="6" count="1">
            <x v="3"/>
          </reference>
        </references>
      </pivotArea>
    </format>
    <format dxfId="472">
      <pivotArea dataOnly="0" labelOnly="1" fieldPosition="0">
        <references count="1">
          <reference field="6" count="1">
            <x v="3"/>
          </reference>
        </references>
      </pivotArea>
    </format>
    <format dxfId="471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7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69">
      <pivotArea outline="0" collapsedLevelsAreSubtotals="1" fieldPosition="0"/>
    </format>
    <format dxfId="46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6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65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63105-DEB0-4EB2-8C7C-FABC48F309BA}" name="TablaDinámica3" cacheId="10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F13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2"/>
        <item x="4"/>
        <item x="5"/>
        <item x="6"/>
        <item x="3"/>
        <item t="default"/>
      </items>
    </pivotField>
    <pivotField numFmtId="22" showAll="0"/>
    <pivotField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porte in" fld="17" baseField="15" baseItem="0"/>
    <dataField name="Suma de Reporte Out" fld="18" baseField="0" baseItem="0"/>
    <dataField name=" Cant No Registrados Out" fld="28" baseField="15" baseItem="0"/>
    <dataField name=" % No Registrado Out" fld="29" baseField="15" baseItem="0" numFmtId="164"/>
  </dataFields>
  <formats count="6">
    <format dxfId="459">
      <pivotArea outline="0" fieldPosition="0">
        <references count="1">
          <reference field="4294967294" count="1">
            <x v="3"/>
          </reference>
        </references>
      </pivotArea>
    </format>
    <format dxfId="458">
      <pivotArea field="6" type="button" dataOnly="0" labelOnly="1" outline="0" axis="axisRow" fieldPosition="0"/>
    </format>
    <format dxfId="457">
      <pivotArea outline="0" collapsedLevelsAreSubtotals="1" fieldPosition="0"/>
    </format>
    <format dxfId="45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54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10B5-D1F3-4A7F-AFED-069CF7853B1B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25" firstHeaderRow="1" firstDataRow="1" firstDataCol="5"/>
  <pivotFields count="30">
    <pivotField axis="axisRow" compact="0" outline="0" showAll="0" defaultSubtotal="0">
      <items count="787"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2"/>
        <item x="771"/>
        <item x="741"/>
        <item x="759"/>
        <item x="758"/>
        <item x="766"/>
        <item x="765"/>
        <item x="760"/>
        <item x="761"/>
        <item x="764"/>
        <item x="734"/>
        <item x="756"/>
        <item x="755"/>
        <item x="753"/>
        <item x="754"/>
        <item x="752"/>
        <item x="751"/>
        <item x="750"/>
        <item x="749"/>
        <item x="748"/>
        <item x="747"/>
        <item x="745"/>
        <item x="746"/>
        <item x="767"/>
        <item x="763"/>
        <item x="762"/>
        <item x="757"/>
        <item x="733"/>
        <item x="732"/>
        <item x="731"/>
        <item x="730"/>
        <item x="729"/>
        <item x="770"/>
        <item x="740"/>
        <item x="769"/>
        <item x="768"/>
        <item x="739"/>
        <item x="738"/>
        <item x="743"/>
        <item x="744"/>
        <item x="737"/>
        <item x="736"/>
        <item x="735"/>
        <item x="742"/>
        <item x="705"/>
        <item x="727"/>
        <item x="694"/>
        <item x="687"/>
        <item x="691"/>
        <item x="692"/>
        <item x="693"/>
        <item x="716"/>
        <item x="715"/>
        <item x="714"/>
        <item x="713"/>
        <item x="712"/>
        <item x="686"/>
        <item x="685"/>
        <item x="684"/>
        <item x="704"/>
        <item x="726"/>
        <item x="725"/>
        <item x="703"/>
        <item x="711"/>
        <item x="690"/>
        <item x="702"/>
        <item x="701"/>
        <item x="700"/>
        <item x="724"/>
        <item x="689"/>
        <item x="688"/>
        <item x="708"/>
        <item x="723"/>
        <item x="722"/>
        <item x="721"/>
        <item x="719"/>
        <item x="720"/>
        <item x="718"/>
        <item x="717"/>
        <item x="699"/>
        <item x="698"/>
        <item x="707"/>
        <item x="706"/>
        <item x="697"/>
        <item x="696"/>
        <item x="695"/>
        <item x="683"/>
        <item x="681"/>
        <item x="682"/>
        <item x="680"/>
        <item x="679"/>
        <item x="678"/>
        <item x="677"/>
        <item x="674"/>
        <item x="675"/>
        <item x="672"/>
        <item x="673"/>
        <item x="676"/>
        <item x="669"/>
        <item x="670"/>
        <item x="668"/>
        <item x="664"/>
        <item x="667"/>
        <item x="662"/>
        <item x="663"/>
        <item x="661"/>
        <item x="660"/>
        <item x="658"/>
        <item x="659"/>
        <item x="657"/>
        <item x="655"/>
        <item x="656"/>
        <item x="653"/>
        <item x="654"/>
        <item x="652"/>
        <item x="649"/>
        <item x="650"/>
        <item x="651"/>
        <item x="648"/>
        <item x="644"/>
        <item x="645"/>
        <item x="646"/>
        <item x="647"/>
        <item x="643"/>
        <item x="640"/>
        <item x="641"/>
        <item x="642"/>
        <item x="637"/>
        <item x="638"/>
        <item x="639"/>
        <item x="633"/>
        <item x="634"/>
        <item x="635"/>
        <item x="636"/>
        <item x="632"/>
        <item x="631"/>
        <item x="629"/>
        <item x="630"/>
        <item x="628"/>
        <item x="626"/>
        <item x="627"/>
        <item x="624"/>
        <item x="625"/>
        <item x="623"/>
        <item x="622"/>
        <item x="620"/>
        <item x="621"/>
        <item x="616"/>
        <item x="617"/>
        <item x="618"/>
        <item x="619"/>
        <item x="615"/>
        <item x="614"/>
        <item x="612"/>
        <item x="613"/>
        <item x="611"/>
        <item x="610"/>
        <item x="609"/>
        <item x="607"/>
        <item x="608"/>
        <item x="605"/>
        <item x="606"/>
        <item x="604"/>
        <item x="603"/>
        <item x="601"/>
        <item x="602"/>
        <item x="599"/>
        <item x="600"/>
        <item x="596"/>
        <item x="597"/>
        <item x="598"/>
        <item x="594"/>
        <item x="595"/>
        <item x="591"/>
        <item x="592"/>
        <item x="593"/>
        <item x="589"/>
        <item x="590"/>
        <item x="586"/>
        <item x="587"/>
        <item x="588"/>
        <item x="665"/>
        <item x="666"/>
        <item x="671"/>
        <item x="709"/>
        <item x="710"/>
        <item x="773"/>
        <item x="584"/>
        <item x="585"/>
        <item x="583"/>
        <item x="581"/>
        <item x="582"/>
        <item x="580"/>
        <item x="579"/>
        <item x="578"/>
        <item x="575"/>
        <item x="576"/>
        <item x="577"/>
        <item x="574"/>
        <item x="572"/>
        <item x="573"/>
        <item x="570"/>
        <item x="571"/>
        <item x="567"/>
        <item x="568"/>
        <item x="569"/>
        <item x="566"/>
        <item x="563"/>
        <item x="564"/>
        <item x="565"/>
        <item x="561"/>
        <item x="562"/>
        <item x="560"/>
        <item x="559"/>
        <item x="558"/>
        <item x="557"/>
        <item x="556"/>
        <item x="555"/>
        <item x="554"/>
        <item x="553"/>
        <item x="551"/>
        <item x="552"/>
        <item x="549"/>
        <item x="550"/>
        <item x="548"/>
        <item x="547"/>
        <item x="546"/>
        <item x="545"/>
        <item x="544"/>
        <item x="541"/>
        <item x="542"/>
        <item x="543"/>
        <item x="535"/>
        <item x="536"/>
        <item x="537"/>
        <item x="538"/>
        <item x="539"/>
        <item x="540"/>
        <item x="534"/>
        <item x="533"/>
        <item x="532"/>
        <item x="531"/>
        <item x="530"/>
        <item x="529"/>
        <item x="528"/>
        <item x="526"/>
        <item x="527"/>
        <item x="525"/>
        <item x="524"/>
        <item x="523"/>
        <item x="521"/>
        <item x="522"/>
        <item x="520"/>
        <item x="519"/>
        <item x="518"/>
        <item x="516"/>
        <item x="517"/>
        <item x="514"/>
        <item x="515"/>
        <item x="511"/>
        <item x="512"/>
        <item x="513"/>
        <item x="510"/>
        <item x="509"/>
        <item x="508"/>
        <item x="507"/>
        <item x="505"/>
        <item x="506"/>
        <item x="504"/>
        <item x="503"/>
        <item x="498"/>
        <item x="499"/>
        <item x="500"/>
        <item x="501"/>
        <item x="502"/>
        <item x="497"/>
        <item x="496"/>
        <item x="494"/>
        <item x="495"/>
        <item x="492"/>
        <item x="493"/>
        <item x="490"/>
        <item x="491"/>
        <item x="488"/>
        <item x="489"/>
        <item x="486"/>
        <item x="487"/>
        <item x="483"/>
        <item x="484"/>
        <item x="485"/>
        <item x="477"/>
        <item x="478"/>
        <item x="479"/>
        <item x="480"/>
        <item x="481"/>
        <item x="482"/>
        <item x="473"/>
        <item x="474"/>
        <item x="475"/>
        <item x="476"/>
        <item x="469"/>
        <item x="470"/>
        <item x="471"/>
        <item x="472"/>
        <item x="466"/>
        <item x="467"/>
        <item x="468"/>
        <item x="463"/>
        <item x="464"/>
        <item x="465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48"/>
        <item x="449"/>
        <item x="444"/>
        <item x="445"/>
        <item x="446"/>
        <item x="447"/>
        <item x="443"/>
        <item x="439"/>
        <item x="440"/>
        <item x="441"/>
        <item x="442"/>
        <item x="437"/>
        <item x="438"/>
        <item x="436"/>
        <item x="435"/>
        <item x="434"/>
        <item x="432"/>
        <item x="433"/>
        <item x="431"/>
        <item x="430"/>
        <item x="428"/>
        <item x="429"/>
        <item x="427"/>
        <item x="426"/>
        <item x="424"/>
        <item x="425"/>
        <item x="422"/>
        <item x="423"/>
        <item x="421"/>
        <item x="420"/>
        <item x="418"/>
        <item x="419"/>
        <item x="416"/>
        <item x="417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378"/>
        <item x="396"/>
        <item x="376"/>
        <item x="377"/>
        <item x="372"/>
        <item x="373"/>
        <item x="374"/>
        <item x="375"/>
        <item x="368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6"/>
        <item x="287"/>
        <item x="285"/>
        <item x="282"/>
        <item x="283"/>
        <item x="284"/>
        <item x="280"/>
        <item x="281"/>
        <item x="277"/>
        <item x="278"/>
        <item x="279"/>
        <item x="275"/>
        <item x="276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6"/>
        <item x="257"/>
        <item x="252"/>
        <item x="253"/>
        <item x="254"/>
        <item x="251"/>
        <item x="250"/>
        <item x="246"/>
        <item x="247"/>
        <item x="248"/>
        <item x="249"/>
        <item x="245"/>
        <item x="243"/>
        <item x="244"/>
        <item x="241"/>
        <item x="242"/>
        <item x="235"/>
        <item x="236"/>
        <item x="237"/>
        <item x="238"/>
        <item x="239"/>
        <item x="240"/>
        <item x="23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6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87">
        <item x="752"/>
        <item x="746"/>
        <item x="674"/>
        <item x="586"/>
        <item x="561"/>
        <item x="541"/>
        <item x="543"/>
        <item x="527"/>
        <item x="486"/>
        <item x="467"/>
        <item x="465"/>
        <item x="451"/>
        <item x="452"/>
        <item x="449"/>
        <item x="439"/>
        <item x="440"/>
        <item x="687"/>
        <item x="689"/>
        <item x="691"/>
        <item x="692"/>
        <item x="694"/>
        <item x="695"/>
        <item x="698"/>
        <item x="699"/>
        <item x="700"/>
        <item x="703"/>
        <item x="704"/>
        <item x="705"/>
        <item x="706"/>
        <item x="708"/>
        <item x="711"/>
        <item x="712"/>
        <item x="713"/>
        <item x="715"/>
        <item x="716"/>
        <item x="722"/>
        <item x="723"/>
        <item x="724"/>
        <item x="725"/>
        <item x="727"/>
        <item x="437"/>
        <item x="43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43"/>
        <item x="744"/>
        <item x="745"/>
        <item x="747"/>
        <item x="750"/>
        <item x="751"/>
        <item x="753"/>
        <item x="754"/>
        <item x="755"/>
        <item x="756"/>
        <item x="757"/>
        <item x="759"/>
        <item x="760"/>
        <item x="761"/>
        <item x="762"/>
        <item x="763"/>
        <item x="665"/>
        <item x="666"/>
        <item x="684"/>
        <item x="709"/>
        <item x="714"/>
        <item x="717"/>
        <item x="718"/>
        <item x="720"/>
        <item x="742"/>
        <item x="764"/>
        <item x="765"/>
        <item x="766"/>
        <item x="768"/>
        <item x="769"/>
        <item x="770"/>
        <item x="771"/>
        <item x="773"/>
        <item x="774"/>
        <item x="775"/>
        <item x="777"/>
        <item x="779"/>
        <item x="780"/>
        <item x="781"/>
        <item x="782"/>
        <item x="783"/>
        <item x="784"/>
        <item x="785"/>
        <item x="786"/>
        <item x="436"/>
        <item x="441"/>
        <item x="442"/>
        <item x="443"/>
        <item x="444"/>
        <item x="445"/>
        <item x="435"/>
        <item x="446"/>
        <item x="447"/>
        <item x="448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6"/>
        <item x="468"/>
        <item x="470"/>
        <item x="471"/>
        <item x="472"/>
        <item x="8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3"/>
        <item x="505"/>
        <item x="506"/>
        <item x="520"/>
        <item x="558"/>
        <item x="590"/>
        <item x="591"/>
        <item x="592"/>
        <item x="594"/>
        <item x="611"/>
        <item x="613"/>
        <item x="621"/>
        <item x="635"/>
        <item x="637"/>
        <item x="639"/>
        <item x="643"/>
        <item x="650"/>
        <item x="657"/>
        <item x="662"/>
        <item x="669"/>
        <item x="670"/>
        <item x="693"/>
        <item x="490"/>
        <item x="491"/>
        <item x="492"/>
        <item x="276"/>
        <item x="495"/>
        <item x="496"/>
        <item x="497"/>
        <item x="498"/>
        <item x="499"/>
        <item x="500"/>
        <item x="501"/>
        <item x="502"/>
        <item x="503"/>
        <item x="719"/>
        <item x="721"/>
        <item x="758"/>
        <item x="767"/>
        <item x="776"/>
        <item x="434"/>
        <item x="494"/>
        <item x="504"/>
        <item x="507"/>
        <item x="508"/>
        <item x="671"/>
        <item x="710"/>
        <item x="432"/>
        <item x="433"/>
        <item x="456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2"/>
        <item x="523"/>
        <item x="524"/>
        <item x="525"/>
        <item x="526"/>
        <item x="431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607"/>
        <item x="608"/>
        <item x="609"/>
        <item x="610"/>
        <item x="612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7"/>
        <item x="629"/>
        <item x="630"/>
        <item x="631"/>
        <item x="632"/>
        <item x="633"/>
        <item x="634"/>
        <item x="636"/>
        <item x="638"/>
        <item x="640"/>
        <item x="641"/>
        <item x="642"/>
        <item x="644"/>
        <item x="645"/>
        <item x="646"/>
        <item x="647"/>
        <item x="648"/>
        <item x="649"/>
        <item x="651"/>
        <item x="652"/>
        <item x="653"/>
        <item x="654"/>
        <item x="655"/>
        <item x="656"/>
        <item x="658"/>
        <item x="659"/>
        <item x="660"/>
        <item x="661"/>
        <item x="663"/>
        <item x="664"/>
        <item x="667"/>
        <item x="668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8"/>
        <item x="690"/>
        <item x="696"/>
        <item x="697"/>
        <item x="701"/>
        <item x="707"/>
        <item x="726"/>
        <item x="739"/>
        <item x="748"/>
        <item x="749"/>
        <item x="430"/>
        <item x="540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286"/>
        <item x="583"/>
        <item x="428"/>
        <item x="584"/>
        <item x="585"/>
        <item x="587"/>
        <item x="588"/>
        <item x="589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427"/>
        <item x="429"/>
        <item x="426"/>
        <item x="425"/>
        <item x="422"/>
        <item x="423"/>
        <item x="421"/>
        <item x="420"/>
        <item x="418"/>
        <item x="419"/>
        <item x="469"/>
        <item x="521"/>
        <item x="416"/>
        <item x="417"/>
        <item x="740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772"/>
        <item x="378"/>
        <item x="396"/>
        <item x="376"/>
        <item x="377"/>
        <item x="626"/>
        <item x="372"/>
        <item x="373"/>
        <item x="374"/>
        <item x="375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68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7"/>
        <item x="285"/>
        <item x="282"/>
        <item x="283"/>
        <item x="284"/>
        <item x="277"/>
        <item x="278"/>
        <item x="279"/>
        <item x="275"/>
        <item x="280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7"/>
        <item x="252"/>
        <item x="253"/>
        <item x="256"/>
        <item x="702"/>
        <item x="251"/>
        <item x="254"/>
        <item x="250"/>
        <item x="246"/>
        <item x="247"/>
        <item x="248"/>
        <item x="249"/>
        <item x="245"/>
        <item x="281"/>
        <item x="243"/>
        <item x="244"/>
        <item x="241"/>
        <item x="242"/>
        <item x="450"/>
        <item x="235"/>
        <item x="236"/>
        <item x="237"/>
        <item x="238"/>
        <item x="239"/>
        <item x="240"/>
        <item x="234"/>
        <item x="42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628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778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0"/>
        <item x="3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0"/>
        <item x="2"/>
        <item x="4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75">
        <item h="1" x="4"/>
        <item x="422"/>
        <item x="1"/>
        <item x="433"/>
        <item x="5"/>
        <item h="1" x="0"/>
        <item x="190"/>
        <item x="12"/>
        <item x="414"/>
        <item x="2"/>
        <item x="3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3"/>
        <item x="424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69">
        <item x="4"/>
        <item h="1" x="413"/>
        <item h="1" x="1"/>
        <item h="1" x="424"/>
        <item h="1" x="5"/>
        <item h="1" x="0"/>
        <item h="1" x="186"/>
        <item h="1" x="12"/>
        <item h="1" x="404"/>
        <item h="1" x="2"/>
        <item h="1" x="3"/>
        <item h="1" x="6"/>
        <item h="1" x="7"/>
        <item h="1" x="8"/>
        <item h="1" x="9"/>
        <item h="1" x="10"/>
        <item h="1" x="11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5"/>
        <item h="1" x="406"/>
        <item h="1" x="407"/>
        <item h="1" x="408"/>
        <item h="1" x="409"/>
        <item h="1" x="410"/>
        <item h="1" x="411"/>
        <item h="1" x="412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items count="236">
        <item x="0"/>
        <item x="95"/>
        <item x="122"/>
        <item x="14"/>
        <item x="141"/>
        <item x="127"/>
        <item x="82"/>
        <item x="144"/>
        <item x="4"/>
        <item x="27"/>
        <item x="133"/>
        <item x="26"/>
        <item x="43"/>
        <item x="36"/>
        <item x="222"/>
        <item x="115"/>
        <item x="180"/>
        <item x="22"/>
        <item x="162"/>
        <item x="41"/>
        <item x="58"/>
        <item x="159"/>
        <item x="165"/>
        <item x="63"/>
        <item x="80"/>
        <item x="69"/>
        <item x="67"/>
        <item x="111"/>
        <item x="81"/>
        <item x="10"/>
        <item x="120"/>
        <item x="70"/>
        <item x="64"/>
        <item x="229"/>
        <item x="40"/>
        <item x="44"/>
        <item x="113"/>
        <item x="234"/>
        <item x="71"/>
        <item x="28"/>
        <item x="13"/>
        <item x="228"/>
        <item x="170"/>
        <item x="23"/>
        <item x="79"/>
        <item x="30"/>
        <item x="6"/>
        <item x="152"/>
        <item x="173"/>
        <item x="103"/>
        <item x="135"/>
        <item x="24"/>
        <item x="65"/>
        <item x="212"/>
        <item x="136"/>
        <item x="12"/>
        <item x="94"/>
        <item x="47"/>
        <item x="34"/>
        <item x="51"/>
        <item x="161"/>
        <item x="143"/>
        <item x="86"/>
        <item x="101"/>
        <item x="102"/>
        <item x="199"/>
        <item x="182"/>
        <item x="98"/>
        <item x="54"/>
        <item x="104"/>
        <item x="20"/>
        <item x="38"/>
        <item x="19"/>
        <item x="52"/>
        <item x="107"/>
        <item x="48"/>
        <item x="45"/>
        <item x="9"/>
        <item x="119"/>
        <item x="39"/>
        <item x="176"/>
        <item x="31"/>
        <item x="25"/>
        <item x="90"/>
        <item x="55"/>
        <item x="57"/>
        <item x="177"/>
        <item x="33"/>
        <item x="3"/>
        <item x="200"/>
        <item x="74"/>
        <item x="32"/>
        <item x="62"/>
        <item x="134"/>
        <item x="188"/>
        <item x="73"/>
        <item x="163"/>
        <item x="105"/>
        <item x="100"/>
        <item x="60"/>
        <item x="125"/>
        <item x="11"/>
        <item x="49"/>
        <item x="153"/>
        <item x="226"/>
        <item x="83"/>
        <item x="185"/>
        <item x="198"/>
        <item x="197"/>
        <item x="171"/>
        <item x="7"/>
        <item x="29"/>
        <item x="78"/>
        <item x="205"/>
        <item x="59"/>
        <item x="187"/>
        <item x="155"/>
        <item x="216"/>
        <item x="154"/>
        <item x="17"/>
        <item x="148"/>
        <item x="179"/>
        <item x="53"/>
        <item x="157"/>
        <item x="138"/>
        <item x="230"/>
        <item x="87"/>
        <item x="93"/>
        <item x="192"/>
        <item x="92"/>
        <item x="203"/>
        <item x="150"/>
        <item x="131"/>
        <item x="218"/>
        <item x="137"/>
        <item x="18"/>
        <item x="76"/>
        <item x="202"/>
        <item x="124"/>
        <item x="178"/>
        <item x="126"/>
        <item x="5"/>
        <item x="108"/>
        <item x="207"/>
        <item x="1"/>
        <item x="2"/>
        <item x="8"/>
        <item x="15"/>
        <item x="16"/>
        <item x="21"/>
        <item x="35"/>
        <item x="37"/>
        <item x="42"/>
        <item x="46"/>
        <item x="50"/>
        <item x="56"/>
        <item x="61"/>
        <item x="66"/>
        <item x="68"/>
        <item x="72"/>
        <item x="75"/>
        <item x="77"/>
        <item x="84"/>
        <item x="85"/>
        <item x="88"/>
        <item x="89"/>
        <item x="91"/>
        <item x="96"/>
        <item x="97"/>
        <item x="99"/>
        <item x="106"/>
        <item x="109"/>
        <item x="110"/>
        <item x="112"/>
        <item x="114"/>
        <item x="116"/>
        <item x="117"/>
        <item x="118"/>
        <item x="121"/>
        <item x="123"/>
        <item x="128"/>
        <item x="129"/>
        <item x="130"/>
        <item x="132"/>
        <item x="139"/>
        <item x="140"/>
        <item x="142"/>
        <item x="145"/>
        <item x="146"/>
        <item x="147"/>
        <item x="149"/>
        <item x="151"/>
        <item x="156"/>
        <item x="158"/>
        <item x="160"/>
        <item x="164"/>
        <item x="166"/>
        <item x="167"/>
        <item x="168"/>
        <item x="169"/>
        <item x="172"/>
        <item x="174"/>
        <item x="175"/>
        <item x="181"/>
        <item x="183"/>
        <item x="184"/>
        <item x="186"/>
        <item x="189"/>
        <item x="190"/>
        <item x="191"/>
        <item x="193"/>
        <item x="194"/>
        <item x="195"/>
        <item x="196"/>
        <item x="201"/>
        <item x="204"/>
        <item x="206"/>
        <item x="208"/>
        <item x="209"/>
        <item x="210"/>
        <item x="211"/>
        <item x="213"/>
        <item x="214"/>
        <item x="215"/>
        <item x="217"/>
        <item x="219"/>
        <item x="220"/>
        <item x="221"/>
        <item x="223"/>
        <item x="224"/>
        <item x="225"/>
        <item x="227"/>
        <item x="231"/>
        <item x="232"/>
        <item x="233"/>
        <item x="2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10">
    <i>
      <x/>
      <x v="727"/>
      <x v="726"/>
      <x v="24"/>
      <x/>
    </i>
    <i>
      <x v="1"/>
      <x v="233"/>
      <x v="300"/>
      <x v="402"/>
      <x/>
    </i>
    <i r="1">
      <x v="323"/>
      <x v="543"/>
      <x v="325"/>
      <x/>
    </i>
    <i r="1">
      <x v="385"/>
      <x v="381"/>
      <x v="284"/>
      <x/>
    </i>
    <i r="1">
      <x v="539"/>
      <x v="535"/>
      <x v="166"/>
      <x/>
    </i>
    <i r="1">
      <x v="547"/>
      <x v="545"/>
      <x v="158"/>
      <x/>
    </i>
    <i>
      <x v="2"/>
      <x v="261"/>
      <x v="203"/>
      <x v="384"/>
      <x/>
    </i>
    <i r="1">
      <x v="601"/>
      <x v="601"/>
      <x v="115"/>
      <x/>
    </i>
    <i r="1">
      <x v="684"/>
      <x v="684"/>
      <x v="55"/>
      <x/>
    </i>
    <i t="grand">
      <x/>
    </i>
  </rowItems>
  <colItems count="1">
    <i/>
  </colItems>
  <formats count="3">
    <format dxfId="462">
      <pivotArea field="14" type="button" dataOnly="0" labelOnly="1" outline="0"/>
    </format>
    <format dxfId="461">
      <pivotArea dataOnly="0" labelOnly="1" grandRow="1" outline="0" fieldPosition="0"/>
    </format>
    <format dxfId="460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B6840-766C-4ABD-BE9E-96B7C7A02B26}" name="TablaDinámica2" cacheId="118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10:J334" firstHeaderRow="1" firstDataRow="1" firstDataCol="9" rowPageCount="1" colPageCount="1"/>
  <pivotFields count="16">
    <pivotField axis="axisRow" compact="0" outline="0" showAll="0" defaultSubtotal="0">
      <items count="13">
        <item x="8"/>
        <item x="2"/>
        <item x="5"/>
        <item x="1"/>
        <item x="0"/>
        <item x="4"/>
        <item m="1" x="10"/>
        <item x="3"/>
        <item x="7"/>
        <item m="1" x="12"/>
        <item m="1" x="9"/>
        <item x="6"/>
        <item m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601">
        <item m="1" x="600"/>
        <item m="1" x="599"/>
        <item m="1" x="598"/>
        <item m="1" x="580"/>
        <item m="1" x="597"/>
        <item m="1" x="586"/>
        <item m="1" x="594"/>
        <item m="1" x="596"/>
        <item m="1" x="595"/>
        <item m="1" x="587"/>
        <item m="1" x="590"/>
        <item m="1" x="592"/>
        <item m="1" x="591"/>
        <item m="1" x="588"/>
        <item m="1" x="589"/>
        <item m="1" x="593"/>
        <item m="1" x="584"/>
        <item m="1" x="585"/>
        <item m="1" x="577"/>
        <item m="1" x="583"/>
        <item m="1" x="579"/>
        <item m="1" x="581"/>
        <item m="1" x="582"/>
        <item m="1" x="578"/>
        <item m="1" x="575"/>
        <item m="1" x="574"/>
        <item m="1" x="572"/>
        <item m="1" x="576"/>
        <item m="1" x="573"/>
        <item m="1" x="571"/>
        <item m="1" x="570"/>
        <item m="1" x="556"/>
        <item m="1" x="564"/>
        <item m="1" x="561"/>
        <item m="1" x="565"/>
        <item m="1" x="557"/>
        <item m="1" x="563"/>
        <item m="1" x="568"/>
        <item m="1" x="560"/>
        <item m="1" x="567"/>
        <item m="1" x="555"/>
        <item m="1" x="569"/>
        <item m="1" x="566"/>
        <item m="1" x="562"/>
        <item m="1" x="559"/>
        <item m="1" x="558"/>
        <item m="1" x="543"/>
        <item m="1" x="544"/>
        <item m="1" x="553"/>
        <item m="1" x="550"/>
        <item m="1" x="547"/>
        <item m="1" x="552"/>
        <item m="1" x="551"/>
        <item m="1" x="545"/>
        <item m="1" x="549"/>
        <item m="1" x="554"/>
        <item m="1" x="548"/>
        <item m="1" x="542"/>
        <item m="1" x="546"/>
        <item m="1" x="541"/>
        <item m="1" x="540"/>
        <item m="1" x="523"/>
        <item m="1" x="524"/>
        <item m="1" x="537"/>
        <item m="1" x="529"/>
        <item m="1" x="539"/>
        <item m="1" x="521"/>
        <item m="1" x="527"/>
        <item m="1" x="538"/>
        <item m="1" x="533"/>
        <item m="1" x="530"/>
        <item m="1" x="535"/>
        <item m="1" x="536"/>
        <item m="1" x="522"/>
        <item m="1" x="515"/>
        <item m="1" x="528"/>
        <item m="1" x="531"/>
        <item m="1" x="534"/>
        <item m="1" x="532"/>
        <item m="1" x="526"/>
        <item m="1" x="525"/>
        <item m="1" x="519"/>
        <item m="1" x="509"/>
        <item m="1" x="511"/>
        <item m="1" x="512"/>
        <item m="1" x="510"/>
        <item m="1" x="513"/>
        <item m="1" x="514"/>
        <item m="1" x="517"/>
        <item m="1" x="516"/>
        <item m="1" x="518"/>
        <item m="1" x="520"/>
        <item m="1" x="508"/>
        <item m="1" x="500"/>
        <item m="1" x="501"/>
        <item m="1" x="505"/>
        <item m="1" x="507"/>
        <item m="1" x="504"/>
        <item m="1" x="490"/>
        <item m="1" x="502"/>
        <item m="1" x="506"/>
        <item m="1" x="481"/>
        <item m="1" x="503"/>
        <item m="1" x="487"/>
        <item m="1" x="493"/>
        <item m="1" x="499"/>
        <item m="1" x="484"/>
        <item m="1" x="498"/>
        <item m="1" x="494"/>
        <item m="1" x="495"/>
        <item m="1" x="497"/>
        <item m="1" x="496"/>
        <item m="1" x="486"/>
        <item m="1" x="489"/>
        <item m="1" x="491"/>
        <item m="1" x="492"/>
        <item m="1" x="485"/>
        <item m="1" x="488"/>
        <item m="1" x="483"/>
        <item m="1" x="479"/>
        <item m="1" x="480"/>
        <item m="1" x="482"/>
        <item m="1" x="465"/>
        <item m="1" x="470"/>
        <item m="1" x="472"/>
        <item m="1" x="476"/>
        <item m="1" x="478"/>
        <item m="1" x="475"/>
        <item m="1" x="473"/>
        <item m="1" x="466"/>
        <item m="1" x="471"/>
        <item m="1" x="469"/>
        <item m="1" x="477"/>
        <item m="1" x="468"/>
        <item m="1" x="474"/>
        <item m="1" x="455"/>
        <item m="1" x="467"/>
        <item m="1" x="459"/>
        <item m="1" x="450"/>
        <item m="1" x="458"/>
        <item m="1" x="461"/>
        <item m="1" x="462"/>
        <item m="1" x="463"/>
        <item m="1" x="464"/>
        <item m="1" x="460"/>
        <item m="1" x="452"/>
        <item m="1" x="448"/>
        <item m="1" x="449"/>
        <item m="1" x="451"/>
        <item m="1" x="454"/>
        <item m="1" x="456"/>
        <item m="1" x="457"/>
        <item m="1" x="453"/>
        <item m="1" x="438"/>
        <item m="1" x="444"/>
        <item m="1" x="447"/>
        <item m="1" x="442"/>
        <item m="1" x="433"/>
        <item m="1" x="443"/>
        <item m="1" x="439"/>
        <item m="1" x="446"/>
        <item m="1" x="440"/>
        <item m="1" x="445"/>
        <item m="1" x="441"/>
        <item m="1" x="434"/>
        <item m="1" x="430"/>
        <item m="1" x="426"/>
        <item m="1" x="427"/>
        <item m="1" x="431"/>
        <item m="1" x="435"/>
        <item m="1" x="436"/>
        <item m="1" x="432"/>
        <item m="1" x="437"/>
        <item m="1" x="421"/>
        <item m="1" x="428"/>
        <item m="1" x="429"/>
        <item m="1" x="417"/>
        <item m="1" x="418"/>
        <item m="1" x="419"/>
        <item m="1" x="420"/>
        <item m="1" x="422"/>
        <item m="1" x="423"/>
        <item m="1" x="424"/>
        <item m="1" x="425"/>
        <item m="1" x="412"/>
        <item m="1" x="415"/>
        <item m="1" x="403"/>
        <item m="1" x="396"/>
        <item m="1" x="408"/>
        <item m="1" x="411"/>
        <item m="1" x="416"/>
        <item m="1" x="414"/>
        <item m="1" x="413"/>
        <item m="1" x="401"/>
        <item m="1" x="410"/>
        <item m="1" x="407"/>
        <item m="1" x="409"/>
        <item m="1" x="399"/>
        <item m="1" x="390"/>
        <item m="1" x="402"/>
        <item m="1" x="392"/>
        <item m="1" x="397"/>
        <item m="1" x="404"/>
        <item m="1" x="394"/>
        <item m="1" x="395"/>
        <item m="1" x="400"/>
        <item m="1" x="398"/>
        <item m="1" x="405"/>
        <item m="1" x="406"/>
        <item m="1" x="387"/>
        <item m="1" x="391"/>
        <item m="1" x="393"/>
        <item m="1" x="388"/>
        <item m="1" x="389"/>
        <item m="1" x="386"/>
        <item m="1" x="385"/>
        <item m="1" x="380"/>
        <item m="1" x="382"/>
        <item m="1" x="379"/>
        <item m="1" x="378"/>
        <item m="1" x="384"/>
        <item m="1" x="383"/>
        <item m="1" x="372"/>
        <item m="1" x="381"/>
        <item m="1" x="369"/>
        <item m="1" x="370"/>
        <item m="1" x="357"/>
        <item m="1" x="359"/>
        <item m="1" x="365"/>
        <item m="1" x="367"/>
        <item m="1" x="375"/>
        <item m="1" x="371"/>
        <item m="1" x="374"/>
        <item m="1" x="368"/>
        <item m="1" x="373"/>
        <item m="1" x="362"/>
        <item m="1" x="363"/>
        <item m="1" x="366"/>
        <item m="1" x="376"/>
        <item m="1" x="377"/>
        <item m="1" x="360"/>
        <item m="1" x="364"/>
        <item m="1" x="356"/>
        <item m="1" x="358"/>
        <item m="1" x="361"/>
        <item m="1" x="326"/>
        <item m="1" x="353"/>
        <item m="1" x="338"/>
        <item m="1" x="349"/>
        <item m="1" x="333"/>
        <item m="1" x="332"/>
        <item m="1" x="350"/>
        <item m="1" x="334"/>
        <item m="1" x="340"/>
        <item m="1" x="335"/>
        <item m="1" x="352"/>
        <item m="1" x="344"/>
        <item m="1" x="348"/>
        <item m="1" x="329"/>
        <item m="1" x="346"/>
        <item m="1" x="343"/>
        <item m="1" x="341"/>
        <item m="1" x="345"/>
        <item m="1" x="354"/>
        <item m="1" x="355"/>
        <item m="1" x="331"/>
        <item m="1" x="336"/>
        <item m="1" x="342"/>
        <item m="1" x="337"/>
        <item m="1" x="351"/>
        <item m="1" x="347"/>
        <item m="1" x="330"/>
        <item m="1" x="339"/>
        <item m="1" x="327"/>
        <item m="1" x="328"/>
        <item m="1" x="322"/>
        <item m="1" x="319"/>
        <item m="1" x="321"/>
        <item m="1" x="305"/>
        <item m="1" x="308"/>
        <item m="1" x="323"/>
        <item m="1" x="325"/>
        <item m="1" x="311"/>
        <item m="1" x="317"/>
        <item m="1" x="297"/>
        <item m="1" x="298"/>
        <item m="1" x="299"/>
        <item m="1" x="300"/>
        <item m="1" x="301"/>
        <item m="1" x="302"/>
        <item m="1" x="312"/>
        <item m="1" x="296"/>
        <item m="1" x="314"/>
        <item m="1" x="306"/>
        <item m="1" x="309"/>
        <item m="1" x="310"/>
        <item m="1" x="315"/>
        <item m="1" x="303"/>
        <item m="1" x="307"/>
        <item m="1" x="316"/>
        <item m="1" x="320"/>
        <item m="1" x="324"/>
        <item m="1" x="313"/>
        <item m="1" x="295"/>
        <item m="1" x="304"/>
        <item m="1" x="318"/>
        <item m="1" x="271"/>
        <item m="1" x="272"/>
        <item m="1" x="273"/>
        <item m="1" x="274"/>
        <item m="1" x="275"/>
        <item m="1" x="276"/>
        <item m="1" x="277"/>
        <item m="1" x="287"/>
        <item m="1" x="282"/>
        <item m="1" x="286"/>
        <item m="1" x="279"/>
        <item m="1" x="285"/>
        <item m="1" x="291"/>
        <item m="1" x="292"/>
        <item m="1" x="280"/>
        <item m="1" x="281"/>
        <item m="1" x="284"/>
        <item m="1" x="270"/>
        <item m="1" x="290"/>
        <item m="1" x="283"/>
        <item m="1" x="278"/>
        <item m="1" x="293"/>
        <item m="1" x="294"/>
        <item m="1" x="267"/>
        <item m="1" x="268"/>
        <item m="1" x="269"/>
        <item m="1" x="288"/>
        <item m="1" x="289"/>
        <item m="1" x="264"/>
        <item m="1" x="265"/>
        <item m="1" x="266"/>
        <item m="1" x="259"/>
        <item m="1" x="246"/>
        <item m="1" x="249"/>
        <item m="1" x="239"/>
        <item m="1" x="256"/>
        <item m="1" x="240"/>
        <item m="1" x="254"/>
        <item m="1" x="255"/>
        <item m="1" x="262"/>
        <item m="1" x="263"/>
        <item m="1" x="253"/>
        <item m="1" x="248"/>
        <item m="1" x="258"/>
        <item m="1" x="247"/>
        <item m="1" x="260"/>
        <item m="1" x="251"/>
        <item m="1" x="238"/>
        <item m="1" x="244"/>
        <item m="1" x="261"/>
        <item m="1" x="252"/>
        <item m="1" x="257"/>
        <item m="1" x="250"/>
        <item m="1" x="243"/>
        <item m="1" x="245"/>
        <item m="1" x="237"/>
        <item m="1" x="241"/>
        <item m="1" x="236"/>
        <item m="1" x="242"/>
        <item m="1" x="216"/>
        <item m="1" x="226"/>
        <item m="1" x="214"/>
        <item m="1" x="210"/>
        <item m="1" x="224"/>
        <item m="1" x="225"/>
        <item m="1" x="213"/>
        <item m="1" x="215"/>
        <item m="1" x="229"/>
        <item m="1" x="230"/>
        <item m="1" x="235"/>
        <item m="1" x="208"/>
        <item m="1" x="223"/>
        <item m="1" x="209"/>
        <item m="1" x="220"/>
        <item m="1" x="222"/>
        <item m="1" x="234"/>
        <item m="1" x="227"/>
        <item m="1" x="205"/>
        <item m="1" x="218"/>
        <item m="1" x="206"/>
        <item m="1" x="211"/>
        <item m="1" x="228"/>
        <item m="1" x="212"/>
        <item m="1" x="232"/>
        <item m="1" x="207"/>
        <item m="1" x="233"/>
        <item m="1" x="221"/>
        <item m="1" x="231"/>
        <item m="1" x="219"/>
        <item m="1" x="217"/>
        <item m="1" x="183"/>
        <item m="1" x="184"/>
        <item m="1" x="182"/>
        <item m="1" x="191"/>
        <item m="1" x="192"/>
        <item m="1" x="193"/>
        <item m="1" x="194"/>
        <item m="1" x="196"/>
        <item m="1" x="199"/>
        <item m="1" x="200"/>
        <item m="1" x="195"/>
        <item m="1" x="203"/>
        <item m="1" x="181"/>
        <item m="1" x="198"/>
        <item m="1" x="177"/>
        <item m="1" x="188"/>
        <item m="1" x="190"/>
        <item m="1" x="178"/>
        <item m="1" x="189"/>
        <item m="1" x="204"/>
        <item m="1" x="187"/>
        <item m="1" x="180"/>
        <item m="1" x="175"/>
        <item m="1" x="186"/>
        <item m="1" x="179"/>
        <item m="1" x="197"/>
        <item m="1" x="202"/>
        <item m="1" x="185"/>
        <item m="1" x="176"/>
        <item m="1" x="201"/>
        <item m="1" x="150"/>
        <item m="1" x="151"/>
        <item m="1" x="152"/>
        <item m="1" x="153"/>
        <item m="1" x="154"/>
        <item m="1" x="158"/>
        <item m="1" x="161"/>
        <item m="1" x="159"/>
        <item m="1" x="168"/>
        <item m="1" x="146"/>
        <item m="1" x="160"/>
        <item m="1" x="172"/>
        <item m="1" x="167"/>
        <item m="1" x="174"/>
        <item m="1" x="149"/>
        <item m="1" x="157"/>
        <item m="1" x="166"/>
        <item m="1" x="169"/>
        <item m="1" x="170"/>
        <item m="1" x="162"/>
        <item m="1" x="148"/>
        <item m="1" x="164"/>
        <item m="1" x="165"/>
        <item m="1" x="171"/>
        <item m="1" x="144"/>
        <item m="1" x="155"/>
        <item m="1" x="156"/>
        <item m="1" x="147"/>
        <item m="1" x="145"/>
        <item m="1" x="163"/>
        <item m="1" x="173"/>
        <item m="1" x="117"/>
        <item m="1" x="125"/>
        <item m="1" x="132"/>
        <item m="1" x="124"/>
        <item m="1" x="122"/>
        <item m="1" x="130"/>
        <item m="1" x="140"/>
        <item m="1" x="123"/>
        <item m="1" x="138"/>
        <item m="1" x="129"/>
        <item m="1" x="139"/>
        <item m="1" x="137"/>
        <item m="1" x="120"/>
        <item m="1" x="128"/>
        <item m="1" x="127"/>
        <item m="1" x="116"/>
        <item m="1" x="121"/>
        <item m="1" x="131"/>
        <item m="1" x="142"/>
        <item m="1" x="141"/>
        <item m="1" x="136"/>
        <item m="1" x="114"/>
        <item m="1" x="143"/>
        <item m="1" x="133"/>
        <item m="1" x="135"/>
        <item m="1" x="118"/>
        <item m="1" x="115"/>
        <item m="1" x="126"/>
        <item m="1" x="119"/>
        <item m="1" x="134"/>
        <item m="1" x="95"/>
        <item m="1" x="96"/>
        <item m="1" x="101"/>
        <item m="1" x="91"/>
        <item m="1" x="104"/>
        <item m="1" x="94"/>
        <item m="1" x="105"/>
        <item m="1" x="106"/>
        <item m="1" x="102"/>
        <item m="1" x="93"/>
        <item m="1" x="110"/>
        <item m="1" x="84"/>
        <item m="1" x="98"/>
        <item m="1" x="92"/>
        <item m="1" x="88"/>
        <item m="1" x="103"/>
        <item m="1" x="107"/>
        <item m="1" x="108"/>
        <item m="1" x="83"/>
        <item m="1" x="86"/>
        <item m="1" x="89"/>
        <item m="1" x="99"/>
        <item m="1" x="111"/>
        <item m="1" x="97"/>
        <item m="1" x="113"/>
        <item m="1" x="90"/>
        <item m="1" x="100"/>
        <item m="1" x="109"/>
        <item m="1" x="87"/>
        <item m="1" x="85"/>
        <item m="1" x="112"/>
        <item m="1" x="65"/>
        <item m="1" x="77"/>
        <item m="1" x="67"/>
        <item m="1" x="78"/>
        <item m="1" x="68"/>
        <item m="1" x="69"/>
        <item m="1" x="79"/>
        <item m="1" x="66"/>
        <item m="1" x="82"/>
        <item m="1" x="70"/>
        <item m="1" x="81"/>
        <item m="1" x="76"/>
        <item m="1" x="63"/>
        <item m="1" x="72"/>
        <item m="1" x="64"/>
        <item m="1" x="58"/>
        <item m="1" x="73"/>
        <item m="1" x="62"/>
        <item m="1" x="80"/>
        <item m="1" x="54"/>
        <item m="1" x="75"/>
        <item m="1" x="57"/>
        <item m="1" x="74"/>
        <item m="1" x="60"/>
        <item m="1" x="61"/>
        <item m="1" x="59"/>
        <item m="1" x="71"/>
        <item m="1" x="52"/>
        <item m="1" x="53"/>
        <item m="1" x="55"/>
        <item m="1" x="56"/>
        <item m="1" x="41"/>
        <item m="1" x="29"/>
        <item m="1" x="23"/>
        <item m="1" x="28"/>
        <item m="1" x="24"/>
        <item m="1" x="26"/>
        <item m="1" x="27"/>
        <item m="1" x="42"/>
        <item m="1" x="43"/>
        <item m="1" x="44"/>
        <item m="1" x="50"/>
        <item m="1" x="47"/>
        <item m="1" x="48"/>
        <item m="1" x="51"/>
        <item m="1" x="30"/>
        <item m="1" x="45"/>
        <item m="1" x="46"/>
        <item m="1" x="49"/>
        <item m="1" x="40"/>
        <item m="1" x="32"/>
        <item m="1" x="22"/>
        <item m="1" x="33"/>
        <item m="1" x="34"/>
        <item m="1" x="35"/>
        <item m="1" x="36"/>
        <item m="1" x="37"/>
        <item m="1" x="38"/>
        <item m="1" x="39"/>
        <item m="1" x="25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603">
        <item m="1" x="602"/>
        <item m="1" x="601"/>
        <item m="1" x="600"/>
        <item m="1" x="582"/>
        <item m="1" x="599"/>
        <item m="1" x="588"/>
        <item m="1" x="596"/>
        <item m="1" x="598"/>
        <item m="1" x="597"/>
        <item m="1" x="589"/>
        <item m="1" x="592"/>
        <item m="1" x="594"/>
        <item m="1" x="593"/>
        <item m="1" x="590"/>
        <item m="1" x="591"/>
        <item m="1" x="595"/>
        <item m="1" x="586"/>
        <item m="1" x="587"/>
        <item m="1" x="579"/>
        <item m="1" x="585"/>
        <item m="1" x="581"/>
        <item m="1" x="583"/>
        <item m="1" x="584"/>
        <item m="1" x="580"/>
        <item m="1" x="577"/>
        <item m="1" x="576"/>
        <item m="1" x="574"/>
        <item m="1" x="578"/>
        <item m="1" x="575"/>
        <item m="1" x="573"/>
        <item m="1" x="572"/>
        <item m="1" x="561"/>
        <item m="1" x="568"/>
        <item m="1" x="562"/>
        <item m="1" x="558"/>
        <item m="1" x="566"/>
        <item m="1" x="563"/>
        <item m="1" x="567"/>
        <item m="1" x="559"/>
        <item m="1" x="565"/>
        <item m="1" x="570"/>
        <item m="1" x="569"/>
        <item m="1" x="557"/>
        <item m="1" x="571"/>
        <item m="1" x="564"/>
        <item m="1" x="560"/>
        <item m="1" x="555"/>
        <item m="1" x="545"/>
        <item m="1" x="546"/>
        <item m="1" x="539"/>
        <item m="1" x="552"/>
        <item m="1" x="549"/>
        <item m="1" x="554"/>
        <item m="1" x="553"/>
        <item m="1" x="547"/>
        <item m="1" x="551"/>
        <item m="1" x="556"/>
        <item m="1" x="550"/>
        <item m="1" x="544"/>
        <item m="1" x="548"/>
        <item m="1" x="543"/>
        <item m="1" x="542"/>
        <item m="1" x="532"/>
        <item m="1" x="529"/>
        <item m="1" x="525"/>
        <item m="1" x="526"/>
        <item m="1" x="531"/>
        <item m="1" x="541"/>
        <item m="1" x="523"/>
        <item m="1" x="540"/>
        <item m="1" x="535"/>
        <item m="1" x="537"/>
        <item m="1" x="538"/>
        <item m="1" x="524"/>
        <item m="1" x="517"/>
        <item m="1" x="530"/>
        <item m="1" x="533"/>
        <item m="1" x="536"/>
        <item m="1" x="534"/>
        <item m="1" x="528"/>
        <item m="1" x="527"/>
        <item m="1" x="521"/>
        <item m="1" x="511"/>
        <item m="1" x="513"/>
        <item m="1" x="514"/>
        <item m="1" x="512"/>
        <item m="1" x="515"/>
        <item m="1" x="516"/>
        <item m="1" x="519"/>
        <item m="1" x="518"/>
        <item m="1" x="520"/>
        <item m="1" x="522"/>
        <item m="1" x="506"/>
        <item m="1" x="437"/>
        <item m="1" x="492"/>
        <item m="1" x="504"/>
        <item m="1" x="508"/>
        <item m="1" x="510"/>
        <item m="1" x="502"/>
        <item m="1" x="503"/>
        <item m="1" x="507"/>
        <item m="1" x="509"/>
        <item m="1" x="483"/>
        <item m="1" x="505"/>
        <item m="1" x="489"/>
        <item m="1" x="495"/>
        <item m="1" x="501"/>
        <item m="1" x="486"/>
        <item m="1" x="500"/>
        <item m="1" x="496"/>
        <item m="1" x="497"/>
        <item m="1" x="499"/>
        <item m="1" x="498"/>
        <item m="1" x="493"/>
        <item m="1" x="488"/>
        <item m="1" x="491"/>
        <item m="1" x="494"/>
        <item m="1" x="490"/>
        <item m="1" x="487"/>
        <item m="1" x="485"/>
        <item m="1" x="481"/>
        <item m="1" x="482"/>
        <item m="1" x="484"/>
        <item m="1" x="467"/>
        <item m="1" x="472"/>
        <item m="1" x="474"/>
        <item m="1" x="478"/>
        <item m="1" x="480"/>
        <item m="1" x="477"/>
        <item m="1" x="475"/>
        <item m="1" x="468"/>
        <item m="1" x="473"/>
        <item m="1" x="471"/>
        <item m="1" x="479"/>
        <item m="1" x="470"/>
        <item m="1" x="476"/>
        <item m="1" x="457"/>
        <item m="1" x="469"/>
        <item m="1" x="458"/>
        <item m="1" x="463"/>
        <item m="1" x="425"/>
        <item m="1" x="464"/>
        <item m="1" x="461"/>
        <item m="1" x="452"/>
        <item m="1" x="460"/>
        <item m="1" x="465"/>
        <item m="1" x="466"/>
        <item m="1" x="450"/>
        <item m="1" x="462"/>
        <item m="1" x="454"/>
        <item m="1" x="459"/>
        <item m="1" x="451"/>
        <item m="1" x="453"/>
        <item m="1" x="456"/>
        <item m="1" x="455"/>
        <item m="1" x="447"/>
        <item m="1" x="435"/>
        <item m="1" x="441"/>
        <item m="1" x="448"/>
        <item m="1" x="440"/>
        <item m="1" x="446"/>
        <item m="1" x="426"/>
        <item m="1" x="449"/>
        <item m="1" x="444"/>
        <item m="1" x="445"/>
        <item m="1" x="442"/>
        <item m="1" x="443"/>
        <item m="1" x="436"/>
        <item m="1" x="432"/>
        <item m="1" x="428"/>
        <item m="1" x="429"/>
        <item m="1" x="433"/>
        <item m="1" x="438"/>
        <item m="1" x="434"/>
        <item m="1" x="439"/>
        <item m="1" x="423"/>
        <item m="1" x="430"/>
        <item m="1" x="422"/>
        <item m="1" x="431"/>
        <item m="1" x="419"/>
        <item m="1" x="420"/>
        <item m="1" x="421"/>
        <item m="1" x="424"/>
        <item m="1" x="427"/>
        <item m="1" x="417"/>
        <item m="1" x="414"/>
        <item m="1" x="405"/>
        <item m="1" x="398"/>
        <item m="1" x="410"/>
        <item m="1" x="413"/>
        <item m="1" x="418"/>
        <item m="1" x="416"/>
        <item m="1" x="415"/>
        <item m="1" x="403"/>
        <item m="1" x="412"/>
        <item m="1" x="409"/>
        <item m="1" x="411"/>
        <item m="1" x="401"/>
        <item m="1" x="392"/>
        <item m="1" x="404"/>
        <item m="1" x="408"/>
        <item m="1" x="407"/>
        <item m="1" x="399"/>
        <item m="1" x="395"/>
        <item m="1" x="394"/>
        <item m="1" x="406"/>
        <item m="1" x="396"/>
        <item m="1" x="397"/>
        <item m="1" x="402"/>
        <item m="1" x="400"/>
        <item m="1" x="391"/>
        <item m="1" x="390"/>
        <item m="1" x="389"/>
        <item m="1" x="393"/>
        <item m="1" x="387"/>
        <item m="1" x="386"/>
        <item m="1" x="382"/>
        <item m="1" x="388"/>
        <item m="1" x="384"/>
        <item m="1" x="380"/>
        <item m="1" x="381"/>
        <item m="1" x="385"/>
        <item m="1" x="373"/>
        <item m="1" x="383"/>
        <item m="1" x="371"/>
        <item m="1" x="372"/>
        <item m="1" x="359"/>
        <item m="1" x="361"/>
        <item m="1" x="367"/>
        <item m="1" x="369"/>
        <item m="1" x="376"/>
        <item m="1" x="377"/>
        <item m="1" x="375"/>
        <item m="1" x="370"/>
        <item m="1" x="374"/>
        <item m="1" x="379"/>
        <item m="1" x="364"/>
        <item m="1" x="365"/>
        <item m="1" x="368"/>
        <item m="1" x="378"/>
        <item m="1" x="362"/>
        <item m="1" x="366"/>
        <item m="1" x="358"/>
        <item m="1" x="360"/>
        <item m="1" x="363"/>
        <item m="1" x="349"/>
        <item m="1" x="339"/>
        <item m="1" x="328"/>
        <item m="1" x="355"/>
        <item m="1" x="340"/>
        <item m="1" x="351"/>
        <item m="1" x="335"/>
        <item m="1" x="334"/>
        <item m="1" x="352"/>
        <item m="1" x="336"/>
        <item m="1" x="342"/>
        <item m="1" x="337"/>
        <item m="1" x="354"/>
        <item m="1" x="346"/>
        <item m="1" x="331"/>
        <item m="1" x="348"/>
        <item m="1" x="345"/>
        <item m="1" x="343"/>
        <item m="1" x="347"/>
        <item m="1" x="356"/>
        <item m="1" x="357"/>
        <item m="1" x="333"/>
        <item m="1" x="338"/>
        <item m="1" x="344"/>
        <item m="1" x="353"/>
        <item m="1" x="341"/>
        <item m="1" x="332"/>
        <item m="1" x="350"/>
        <item m="1" x="329"/>
        <item m="1" x="330"/>
        <item m="1" x="324"/>
        <item m="1" x="321"/>
        <item m="1" x="323"/>
        <item m="1" x="307"/>
        <item m="1" x="310"/>
        <item m="1" x="325"/>
        <item m="1" x="327"/>
        <item m="1" x="313"/>
        <item m="1" x="315"/>
        <item m="1" x="299"/>
        <item m="1" x="300"/>
        <item m="1" x="301"/>
        <item m="1" x="302"/>
        <item m="1" x="303"/>
        <item m="1" x="304"/>
        <item m="1" x="314"/>
        <item m="1" x="298"/>
        <item m="1" x="316"/>
        <item m="1" x="308"/>
        <item m="1" x="311"/>
        <item m="1" x="312"/>
        <item m="1" x="317"/>
        <item m="1" x="305"/>
        <item m="1" x="309"/>
        <item m="1" x="318"/>
        <item m="1" x="322"/>
        <item m="1" x="326"/>
        <item m="1" x="297"/>
        <item m="1" x="306"/>
        <item m="1" x="320"/>
        <item m="1" x="319"/>
        <item m="1" x="284"/>
        <item m="1" x="273"/>
        <item m="1" x="275"/>
        <item m="1" x="277"/>
        <item m="1" x="271"/>
        <item m="1" x="286"/>
        <item m="1" x="276"/>
        <item m="1" x="274"/>
        <item m="1" x="278"/>
        <item m="1" x="279"/>
        <item m="1" x="289"/>
        <item m="1" x="288"/>
        <item m="1" x="281"/>
        <item m="1" x="287"/>
        <item m="1" x="292"/>
        <item m="1" x="293"/>
        <item m="1" x="294"/>
        <item m="1" x="282"/>
        <item m="1" x="283"/>
        <item m="1" x="290"/>
        <item m="1" x="272"/>
        <item m="1" x="270"/>
        <item m="1" x="285"/>
        <item m="1" x="280"/>
        <item m="1" x="295"/>
        <item m="1" x="296"/>
        <item m="1" x="269"/>
        <item m="1" x="291"/>
        <item m="1" x="266"/>
        <item m="1" x="267"/>
        <item m="1" x="268"/>
        <item m="1" x="264"/>
        <item m="1" x="258"/>
        <item m="1" x="256"/>
        <item m="1" x="248"/>
        <item m="1" x="261"/>
        <item m="1" x="251"/>
        <item m="1" x="241"/>
        <item m="1" x="242"/>
        <item m="1" x="257"/>
        <item m="1" x="265"/>
        <item m="1" x="255"/>
        <item m="1" x="250"/>
        <item m="1" x="262"/>
        <item m="1" x="260"/>
        <item m="1" x="249"/>
        <item m="1" x="253"/>
        <item m="1" x="232"/>
        <item m="1" x="240"/>
        <item m="1" x="246"/>
        <item m="1" x="263"/>
        <item m="1" x="254"/>
        <item m="1" x="259"/>
        <item m="1" x="252"/>
        <item m="1" x="245"/>
        <item m="1" x="247"/>
        <item m="1" x="239"/>
        <item m="1" x="243"/>
        <item m="1" x="238"/>
        <item m="1" x="244"/>
        <item m="1" x="228"/>
        <item m="1" x="211"/>
        <item m="1" x="218"/>
        <item m="1" x="216"/>
        <item m="1" x="212"/>
        <item m="1" x="226"/>
        <item m="1" x="227"/>
        <item m="1" x="215"/>
        <item m="1" x="217"/>
        <item m="1" x="231"/>
        <item m="1" x="237"/>
        <item m="1" x="220"/>
        <item m="1" x="210"/>
        <item m="1" x="223"/>
        <item m="1" x="225"/>
        <item m="1" x="209"/>
        <item m="1" x="224"/>
        <item m="1" x="222"/>
        <item m="1" x="236"/>
        <item m="1" x="233"/>
        <item m="1" x="229"/>
        <item m="1" x="207"/>
        <item m="1" x="208"/>
        <item m="1" x="213"/>
        <item m="1" x="230"/>
        <item m="1" x="214"/>
        <item m="1" x="234"/>
        <item m="1" x="235"/>
        <item m="1" x="205"/>
        <item m="1" x="221"/>
        <item m="1" x="219"/>
        <item m="1" x="186"/>
        <item m="1" x="192"/>
        <item m="1" x="180"/>
        <item m="1" x="193"/>
        <item m="1" x="202"/>
        <item m="1" x="185"/>
        <item m="1" x="184"/>
        <item m="1" x="194"/>
        <item m="1" x="195"/>
        <item m="1" x="196"/>
        <item m="1" x="198"/>
        <item m="1" x="201"/>
        <item m="1" x="197"/>
        <item m="1" x="177"/>
        <item m="1" x="183"/>
        <item m="1" x="200"/>
        <item m="1" x="179"/>
        <item m="1" x="190"/>
        <item m="1" x="191"/>
        <item m="1" x="206"/>
        <item m="1" x="182"/>
        <item m="1" x="199"/>
        <item m="1" x="181"/>
        <item m="1" x="189"/>
        <item m="1" x="188"/>
        <item m="1" x="204"/>
        <item m="1" x="187"/>
        <item m="1" x="178"/>
        <item m="1" x="203"/>
        <item m="1" x="176"/>
        <item m="1" x="167"/>
        <item m="1" x="156"/>
        <item m="1" x="162"/>
        <item m="1" x="164"/>
        <item m="1" x="152"/>
        <item m="1" x="153"/>
        <item m="1" x="154"/>
        <item m="1" x="155"/>
        <item m="1" x="160"/>
        <item m="1" x="163"/>
        <item m="1" x="161"/>
        <item m="1" x="170"/>
        <item m="1" x="148"/>
        <item m="1" x="174"/>
        <item m="1" x="169"/>
        <item m="1" x="151"/>
        <item m="1" x="159"/>
        <item m="1" x="168"/>
        <item m="1" x="171"/>
        <item m="1" x="172"/>
        <item m="1" x="150"/>
        <item m="1" x="166"/>
        <item m="1" x="173"/>
        <item m="1" x="146"/>
        <item m="1" x="157"/>
        <item m="1" x="158"/>
        <item m="1" x="149"/>
        <item m="1" x="147"/>
        <item m="1" x="165"/>
        <item m="1" x="175"/>
        <item m="1" x="126"/>
        <item m="1" x="134"/>
        <item m="1" x="141"/>
        <item m="1" x="131"/>
        <item m="1" x="124"/>
        <item m="1" x="119"/>
        <item m="1" x="127"/>
        <item m="1" x="132"/>
        <item m="1" x="142"/>
        <item m="1" x="125"/>
        <item m="1" x="140"/>
        <item m="1" x="139"/>
        <item m="1" x="122"/>
        <item m="1" x="130"/>
        <item m="1" x="129"/>
        <item m="1" x="118"/>
        <item m="1" x="123"/>
        <item m="1" x="133"/>
        <item m="1" x="120"/>
        <item m="1" x="144"/>
        <item m="1" x="143"/>
        <item m="1" x="138"/>
        <item m="1" x="116"/>
        <item m="1" x="117"/>
        <item m="1" x="145"/>
        <item m="1" x="137"/>
        <item m="1" x="135"/>
        <item m="1" x="128"/>
        <item m="1" x="121"/>
        <item m="1" x="136"/>
        <item m="1" x="97"/>
        <item m="1" x="98"/>
        <item m="1" x="104"/>
        <item m="1" x="94"/>
        <item m="1" x="107"/>
        <item m="1" x="109"/>
        <item m="1" x="103"/>
        <item m="1" x="93"/>
        <item m="1" x="106"/>
        <item m="1" x="96"/>
        <item m="1" x="108"/>
        <item m="1" x="95"/>
        <item m="1" x="112"/>
        <item m="1" x="86"/>
        <item m="1" x="100"/>
        <item m="1" x="111"/>
        <item m="1" x="90"/>
        <item m="1" x="105"/>
        <item m="1" x="110"/>
        <item m="1" x="85"/>
        <item m="1" x="88"/>
        <item m="1" x="91"/>
        <item m="1" x="115"/>
        <item m="1" x="101"/>
        <item m="1" x="113"/>
        <item m="1" x="99"/>
        <item m="1" x="92"/>
        <item m="1" x="102"/>
        <item m="1" x="89"/>
        <item m="1" x="87"/>
        <item m="1" x="114"/>
        <item m="1" x="71"/>
        <item m="1" x="81"/>
        <item m="1" x="67"/>
        <item m="1" x="79"/>
        <item m="1" x="69"/>
        <item m="1" x="80"/>
        <item m="1" x="70"/>
        <item m="1" x="68"/>
        <item m="1" x="84"/>
        <item m="1" x="72"/>
        <item m="1" x="83"/>
        <item m="1" x="59"/>
        <item m="1" x="66"/>
        <item m="1" x="78"/>
        <item m="1" x="77"/>
        <item m="1" x="65"/>
        <item m="1" x="74"/>
        <item m="1" x="60"/>
        <item m="1" x="75"/>
        <item m="1" x="64"/>
        <item m="1" x="63"/>
        <item m="1" x="82"/>
        <item m="1" x="56"/>
        <item m="1" x="76"/>
        <item m="1" x="62"/>
        <item m="1" x="61"/>
        <item m="1" x="73"/>
        <item m="1" x="54"/>
        <item m="1" x="55"/>
        <item m="1" x="58"/>
        <item m="1" x="28"/>
        <item m="1" x="57"/>
        <item m="1" x="42"/>
        <item m="1" x="30"/>
        <item m="1" x="24"/>
        <item m="1" x="29"/>
        <item m="1" x="25"/>
        <item m="1" x="27"/>
        <item m="1" x="43"/>
        <item m="1" x="44"/>
        <item m="1" x="45"/>
        <item m="1" x="51"/>
        <item m="1" x="48"/>
        <item m="1" x="49"/>
        <item m="1" x="52"/>
        <item m="1" x="53"/>
        <item m="1" x="31"/>
        <item m="1" x="46"/>
        <item m="1" x="47"/>
        <item m="1" x="50"/>
        <item m="1" x="41"/>
        <item x="3"/>
        <item m="1" x="33"/>
        <item m="1" x="23"/>
        <item m="1" x="34"/>
        <item m="1" x="35"/>
        <item m="1" x="36"/>
        <item m="1" x="37"/>
        <item m="1" x="38"/>
        <item m="1" x="39"/>
        <item m="1" x="40"/>
        <item m="1" x="26"/>
        <item m="1" x="32"/>
        <item x="9"/>
        <item x="10"/>
        <item x="21"/>
        <item x="1"/>
        <item x="6"/>
        <item x="0"/>
        <item x="2"/>
        <item x="4"/>
        <item x="5"/>
        <item x="7"/>
        <item x="8"/>
        <item x="11"/>
        <item x="12"/>
        <item x="13"/>
        <item x="14"/>
        <item x="15"/>
        <item x="16"/>
        <item x="17"/>
        <item x="18"/>
        <item x="19"/>
        <item x="20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00">
        <item m="1" x="2373"/>
        <item x="55"/>
        <item x="56"/>
        <item x="82"/>
        <item x="8"/>
        <item x="198"/>
        <item x="35"/>
        <item x="4"/>
        <item x="0"/>
        <item x="24"/>
        <item x="99"/>
        <item x="14"/>
        <item x="309"/>
        <item x="71"/>
        <item x="348"/>
        <item m="1" x="576"/>
        <item x="90"/>
        <item x="196"/>
        <item x="199"/>
        <item x="96"/>
        <item m="1" x="5004"/>
        <item m="1" x="3812"/>
        <item x="148"/>
        <item m="1" x="2648"/>
        <item x="146"/>
        <item m="1" x="6202"/>
        <item m="1" x="1542"/>
        <item x="273"/>
        <item m="1" x="7038"/>
        <item x="386"/>
        <item m="1" x="1432"/>
        <item x="41"/>
        <item x="9"/>
        <item m="1" x="3646"/>
        <item m="1" x="2249"/>
        <item m="1" x="1649"/>
        <item m="1" x="1222"/>
        <item x="283"/>
        <item x="122"/>
        <item x="7"/>
        <item x="32"/>
        <item x="19"/>
        <item x="69"/>
        <item m="1" x="660"/>
        <item m="1" x="665"/>
        <item x="103"/>
        <item m="1" x="1264"/>
        <item x="5"/>
        <item x="338"/>
        <item x="97"/>
        <item m="1" x="4042"/>
        <item x="105"/>
        <item m="1" x="3839"/>
        <item x="91"/>
        <item m="1" x="2031"/>
        <item x="175"/>
        <item m="1" x="6929"/>
        <item x="143"/>
        <item m="1" x="1724"/>
        <item m="1" x="3181"/>
        <item x="312"/>
        <item m="1" x="7913"/>
        <item x="46"/>
        <item x="95"/>
        <item m="1" x="5146"/>
        <item x="356"/>
        <item x="185"/>
        <item x="291"/>
        <item x="323"/>
        <item m="1" x="1879"/>
        <item m="1" x="7773"/>
        <item x="98"/>
        <item x="54"/>
        <item m="1" x="6502"/>
        <item x="125"/>
        <item m="1" x="4129"/>
        <item m="1" x="1056"/>
        <item m="1" x="624"/>
        <item x="63"/>
        <item m="1" x="1274"/>
        <item m="1" x="2680"/>
        <item m="1" x="1531"/>
        <item x="124"/>
        <item m="1" x="2268"/>
        <item m="1" x="3961"/>
        <item x="169"/>
        <item m="1" x="1669"/>
        <item m="1" x="2155"/>
        <item x="73"/>
        <item x="17"/>
        <item m="1" x="1874"/>
        <item m="1" x="1740"/>
        <item m="1" x="643"/>
        <item m="1" x="488"/>
        <item m="1" x="733"/>
        <item x="220"/>
        <item m="1" x="1188"/>
        <item m="1" x="4535"/>
        <item m="1" x="831"/>
        <item m="1" x="1291"/>
        <item x="333"/>
        <item m="1" x="525"/>
        <item m="1" x="3399"/>
        <item m="1" x="988"/>
        <item m="1" x="1931"/>
        <item m="1" x="957"/>
        <item m="1" x="4727"/>
        <item x="321"/>
        <item x="43"/>
        <item x="30"/>
        <item m="1" x="4294"/>
        <item x="126"/>
        <item m="1" x="6421"/>
        <item m="1" x="2501"/>
        <item m="1" x="4538"/>
        <item m="1" x="5502"/>
        <item m="1" x="1071"/>
        <item m="1" x="4743"/>
        <item x="285"/>
        <item m="1" x="7025"/>
        <item x="387"/>
        <item m="1" x="2423"/>
        <item m="1" x="3732"/>
        <item x="49"/>
        <item m="1" x="6565"/>
        <item m="1" x="904"/>
        <item x="203"/>
        <item x="27"/>
        <item m="1" x="902"/>
        <item m="1" x="1015"/>
        <item m="1" x="3108"/>
        <item m="1" x="649"/>
        <item m="1" x="2864"/>
        <item m="1" x="679"/>
        <item x="207"/>
        <item x="337"/>
        <item m="1" x="7048"/>
        <item m="1" x="1098"/>
        <item m="1" x="3734"/>
        <item m="1" x="429"/>
        <item m="1" x="1106"/>
        <item m="1" x="1380"/>
        <item m="1" x="2411"/>
        <item x="6"/>
        <item x="363"/>
        <item m="1" x="6911"/>
        <item m="1" x="3214"/>
        <item m="1" x="2729"/>
        <item m="1" x="1076"/>
        <item m="1" x="4353"/>
        <item x="137"/>
        <item m="1" x="1440"/>
        <item m="1" x="1719"/>
        <item m="1" x="3838"/>
        <item m="1" x="1256"/>
        <item m="1" x="4133"/>
        <item x="23"/>
        <item x="58"/>
        <item m="1" x="5938"/>
        <item x="1"/>
        <item m="1" x="2443"/>
        <item m="1" x="3888"/>
        <item x="34"/>
        <item m="1" x="1208"/>
        <item x="166"/>
        <item x="89"/>
        <item m="1" x="5948"/>
        <item x="269"/>
        <item m="1" x="633"/>
        <item x="40"/>
        <item m="1" x="3131"/>
        <item m="1" x="7838"/>
        <item m="1" x="4681"/>
        <item x="326"/>
        <item m="1" x="514"/>
        <item x="87"/>
        <item m="1" x="7878"/>
        <item m="1" x="550"/>
        <item m="1" x="427"/>
        <item m="1" x="1041"/>
        <item m="1" x="460"/>
        <item m="1" x="1408"/>
        <item m="1" x="6948"/>
        <item m="1" x="886"/>
        <item m="1" x="4448"/>
        <item x="344"/>
        <item m="1" x="3505"/>
        <item m="1" x="807"/>
        <item m="1" x="4173"/>
        <item x="16"/>
        <item m="1" x="1538"/>
        <item m="1" x="1441"/>
        <item m="1" x="3495"/>
        <item m="1" x="2453"/>
        <item x="176"/>
        <item m="1" x="2888"/>
        <item m="1" x="3612"/>
        <item m="1" x="3963"/>
        <item x="379"/>
        <item m="1" x="4664"/>
        <item m="1" x="728"/>
        <item m="1" x="1832"/>
        <item x="355"/>
        <item m="1" x="3468"/>
        <item m="1" x="3810"/>
        <item x="128"/>
        <item m="1" x="3678"/>
        <item m="1" x="6796"/>
        <item m="1" x="6200"/>
        <item x="129"/>
        <item m="1" x="7420"/>
        <item m="1" x="895"/>
        <item m="1" x="414"/>
        <item m="1" x="995"/>
        <item x="202"/>
        <item m="1" x="533"/>
        <item m="1" x="4048"/>
        <item m="1" x="6729"/>
        <item m="1" x="6730"/>
        <item m="1" x="3324"/>
        <item m="1" x="1025"/>
        <item m="1" x="2894"/>
        <item m="1" x="531"/>
        <item m="1" x="1028"/>
        <item m="1" x="883"/>
        <item m="1" x="946"/>
        <item m="1" x="994"/>
        <item m="1" x="4166"/>
        <item x="304"/>
        <item m="1" x="530"/>
        <item x="53"/>
        <item m="1" x="1060"/>
        <item x="360"/>
        <item m="1" x="4463"/>
        <item m="1" x="3896"/>
        <item m="1" x="4012"/>
        <item m="1" x="537"/>
        <item x="20"/>
        <item m="1" x="2291"/>
        <item x="336"/>
        <item m="1" x="1970"/>
        <item m="1" x="5508"/>
        <item x="86"/>
        <item x="391"/>
        <item x="33"/>
        <item m="1" x="551"/>
        <item m="1" x="6312"/>
        <item m="1" x="5742"/>
        <item m="1" x="6303"/>
        <item m="1" x="432"/>
        <item m="1" x="3837"/>
        <item x="173"/>
        <item m="1" x="6603"/>
        <item x="165"/>
        <item m="1" x="6496"/>
        <item m="1" x="681"/>
        <item x="212"/>
        <item m="1" x="3070"/>
        <item m="1" x="1065"/>
        <item m="1" x="3543"/>
        <item m="1" x="4028"/>
        <item m="1" x="6485"/>
        <item m="1" x="1161"/>
        <item x="192"/>
        <item m="1" x="4329"/>
        <item m="1" x="1221"/>
        <item m="1" x="3544"/>
        <item m="1" x="3087"/>
        <item m="1" x="603"/>
        <item m="1" x="1397"/>
        <item m="1" x="3948"/>
        <item m="1" x="932"/>
        <item m="1" x="2342"/>
        <item m="1" x="2834"/>
        <item m="1" x="7257"/>
        <item m="1" x="3794"/>
        <item m="1" x="598"/>
        <item m="1" x="7039"/>
        <item x="346"/>
        <item m="1" x="4401"/>
        <item m="1" x="2178"/>
        <item x="353"/>
        <item m="1" x="559"/>
        <item m="1" x="1001"/>
        <item m="1" x="1570"/>
        <item m="1" x="1842"/>
        <item m="1" x="1022"/>
        <item m="1" x="3185"/>
        <item m="1" x="3719"/>
        <item m="1" x="5993"/>
        <item m="1" x="1005"/>
        <item m="1" x="7041"/>
        <item m="1" x="457"/>
        <item m="1" x="2349"/>
        <item m="1" x="5040"/>
        <item m="1" x="2280"/>
        <item x="3"/>
        <item m="1" x="1278"/>
        <item m="1" x="851"/>
        <item m="1" x="4086"/>
        <item m="1" x="2517"/>
        <item m="1" x="2382"/>
        <item m="1" x="1712"/>
        <item m="1" x="1965"/>
        <item x="68"/>
        <item m="1" x="1755"/>
        <item m="1" x="2800"/>
        <item m="1" x="2149"/>
        <item x="257"/>
        <item m="1" x="3074"/>
        <item m="1" x="6772"/>
        <item m="1" x="4993"/>
        <item x="215"/>
        <item m="1" x="4588"/>
        <item m="1" x="2625"/>
        <item m="1" x="1694"/>
        <item x="94"/>
        <item m="1" x="3820"/>
        <item m="1" x="3273"/>
        <item m="1" x="3381"/>
        <item x="334"/>
        <item m="1" x="7040"/>
        <item m="1" x="3980"/>
        <item m="1" x="3204"/>
        <item x="85"/>
        <item m="1" x="5009"/>
        <item x="172"/>
        <item m="1" x="669"/>
        <item m="1" x="617"/>
        <item m="1" x="1329"/>
        <item m="1" x="446"/>
        <item m="1" x="985"/>
        <item m="1" x="4592"/>
        <item m="1" x="2884"/>
        <item m="1" x="1328"/>
        <item m="1" x="7486"/>
        <item x="342"/>
        <item m="1" x="6979"/>
        <item m="1" x="6806"/>
        <item m="1" x="2292"/>
        <item m="1" x="2194"/>
        <item m="1" x="1580"/>
        <item m="1" x="1100"/>
        <item x="197"/>
        <item m="1" x="1122"/>
        <item m="1" x="7782"/>
        <item x="168"/>
        <item m="1" x="5497"/>
        <item m="1" x="1250"/>
        <item x="271"/>
        <item m="1" x="4827"/>
        <item m="1" x="2383"/>
        <item x="377"/>
        <item m="1" x="1921"/>
        <item m="1" x="2971"/>
        <item m="1" x="6820"/>
        <item m="1" x="1637"/>
        <item m="1" x="4258"/>
        <item x="21"/>
        <item m="1" x="5350"/>
        <item m="1" x="7293"/>
        <item m="1" x="4954"/>
        <item m="1" x="4522"/>
        <item m="1" x="4702"/>
        <item x="37"/>
        <item m="1" x="7744"/>
        <item m="1" x="2451"/>
        <item m="1" x="5037"/>
        <item x="10"/>
        <item m="1" x="5759"/>
        <item m="1" x="1702"/>
        <item m="1" x="5108"/>
        <item m="1" x="1195"/>
        <item m="1" x="4370"/>
        <item m="1" x="5083"/>
        <item m="1" x="1918"/>
        <item m="1" x="3873"/>
        <item m="1" x="1989"/>
        <item m="1" x="5022"/>
        <item x="330"/>
        <item m="1" x="5076"/>
        <item m="1" x="4282"/>
        <item m="1" x="1447"/>
        <item m="1" x="5540"/>
        <item m="1" x="1576"/>
        <item m="1" x="7036"/>
        <item m="1" x="5262"/>
        <item m="1" x="6000"/>
        <item m="1" x="515"/>
        <item m="1" x="2319"/>
        <item m="1" x="1104"/>
        <item m="1" x="546"/>
        <item x="42"/>
        <item m="1" x="486"/>
        <item m="1" x="4775"/>
        <item m="1" x="2232"/>
        <item m="1" x="571"/>
        <item m="1" x="3629"/>
        <item m="1" x="6830"/>
        <item m="1" x="3391"/>
        <item m="1" x="1891"/>
        <item m="1" x="910"/>
        <item m="1" x="1149"/>
        <item m="1" x="2189"/>
        <item m="1" x="7317"/>
        <item m="1" x="4132"/>
        <item m="1" x="748"/>
        <item m="1" x="6666"/>
        <item m="1" x="5225"/>
        <item m="1" x="7787"/>
        <item m="1" x="2075"/>
        <item x="259"/>
        <item m="1" x="5219"/>
        <item m="1" x="5220"/>
        <item m="1" x="6189"/>
        <item m="1" x="5202"/>
        <item x="266"/>
        <item m="1" x="7150"/>
        <item m="1" x="3684"/>
        <item m="1" x="6697"/>
        <item m="1" x="4700"/>
        <item m="1" x="5007"/>
        <item x="380"/>
        <item m="1" x="441"/>
        <item x="276"/>
        <item m="1" x="4354"/>
        <item x="50"/>
        <item m="1" x="4081"/>
        <item x="36"/>
        <item m="1" x="1988"/>
        <item m="1" x="3836"/>
        <item m="1" x="4634"/>
        <item m="1" x="1254"/>
        <item x="335"/>
        <item m="1" x="1586"/>
        <item m="1" x="4629"/>
        <item x="72"/>
        <item m="1" x="1217"/>
        <item m="1" x="7056"/>
        <item m="1" x="6520"/>
        <item m="1" x="1597"/>
        <item m="1" x="4846"/>
        <item m="1" x="4649"/>
        <item m="1" x="996"/>
        <item m="1" x="7043"/>
        <item m="1" x="5563"/>
        <item m="1" x="3825"/>
        <item m="1" x="549"/>
        <item m="1" x="5066"/>
        <item m="1" x="2448"/>
        <item m="1" x="1791"/>
        <item m="1" x="6397"/>
        <item m="1" x="5671"/>
        <item m="1" x="4720"/>
        <item m="1" x="5457"/>
        <item m="1" x="5005"/>
        <item m="1" x="5184"/>
        <item m="1" x="3168"/>
        <item m="1" x="3803"/>
        <item m="1" x="1259"/>
        <item m="1" x="6423"/>
        <item m="1" x="6045"/>
        <item m="1" x="7841"/>
        <item m="1" x="1536"/>
        <item m="1" x="1744"/>
        <item m="1" x="1971"/>
        <item m="1" x="1913"/>
        <item m="1" x="2250"/>
        <item m="1" x="6478"/>
        <item m="1" x="6548"/>
        <item m="1" x="6395"/>
        <item m="1" x="6787"/>
        <item m="1" x="652"/>
        <item m="1" x="1696"/>
        <item m="1" x="1462"/>
        <item x="2"/>
        <item m="1" x="5201"/>
        <item x="167"/>
        <item m="1" x="4946"/>
        <item m="1" x="5892"/>
        <item m="1" x="2873"/>
        <item m="1" x="3658"/>
        <item m="1" x="7631"/>
        <item m="1" x="3604"/>
        <item x="299"/>
        <item x="193"/>
        <item m="1" x="6997"/>
        <item m="1" x="4291"/>
        <item m="1" x="5395"/>
        <item m="1" x="4299"/>
        <item m="1" x="7254"/>
        <item x="70"/>
        <item m="1" x="1196"/>
        <item m="1" x="5577"/>
        <item m="1" x="4512"/>
        <item m="1" x="6242"/>
        <item m="1" x="2997"/>
        <item m="1" x="5109"/>
        <item m="1" x="1304"/>
        <item x="38"/>
        <item m="1" x="3834"/>
        <item m="1" x="1783"/>
        <item x="77"/>
        <item m="1" x="730"/>
        <item x="314"/>
        <item m="1" x="734"/>
        <item m="1" x="1910"/>
        <item m="1" x="3935"/>
        <item m="1" x="4333"/>
        <item m="1" x="2602"/>
        <item m="1" x="3937"/>
        <item m="1" x="1556"/>
        <item m="1" x="6046"/>
        <item m="1" x="5493"/>
        <item m="1" x="7594"/>
        <item m="1" x="1198"/>
        <item m="1" x="1760"/>
        <item m="1" x="1979"/>
        <item m="1" x="991"/>
        <item m="1" x="684"/>
        <item x="76"/>
        <item x="162"/>
        <item m="1" x="2173"/>
        <item m="1" x="6791"/>
        <item m="1" x="3788"/>
        <item m="1" x="4269"/>
        <item x="12"/>
        <item m="1" x="2459"/>
        <item m="1" x="1287"/>
        <item m="1" x="6220"/>
        <item x="368"/>
        <item m="1" x="950"/>
        <item m="1" x="3869"/>
        <item m="1" x="600"/>
        <item m="1" x="3442"/>
        <item m="1" x="642"/>
        <item m="1" x="3137"/>
        <item m="1" x="7791"/>
        <item m="1" x="1047"/>
        <item m="1" x="5107"/>
        <item x="189"/>
        <item m="1" x="1406"/>
        <item m="1" x="7527"/>
        <item x="362"/>
        <item m="1" x="4107"/>
        <item m="1" x="7984"/>
        <item m="1" x="7285"/>
        <item m="1" x="5153"/>
        <item m="1" x="7019"/>
        <item m="1" x="3092"/>
        <item m="1" x="556"/>
        <item m="1" x="3437"/>
        <item m="1" x="5192"/>
        <item x="367"/>
        <item m="1" x="4908"/>
        <item x="398"/>
        <item m="1" x="4524"/>
        <item m="1" x="4095"/>
        <item m="1" x="6795"/>
        <item m="1" x="4143"/>
        <item m="1" x="5726"/>
        <item m="1" x="1284"/>
        <item m="1" x="3212"/>
        <item m="1" x="4289"/>
        <item m="1" x="3082"/>
        <item m="1" x="5020"/>
        <item m="1" x="2918"/>
        <item m="1" x="2506"/>
        <item m="1" x="3099"/>
        <item m="1" x="2942"/>
        <item m="1" x="7286"/>
        <item x="123"/>
        <item x="241"/>
        <item m="1" x="4577"/>
        <item m="1" x="961"/>
        <item m="1" x="5052"/>
        <item m="1" x="7693"/>
        <item m="1" x="5187"/>
        <item m="1" x="593"/>
        <item m="1" x="6433"/>
        <item m="1" x="4296"/>
        <item m="1" x="855"/>
        <item m="1" x="4992"/>
        <item m="1" x="6486"/>
        <item m="1" x="5972"/>
        <item m="1" x="7054"/>
        <item m="1" x="5372"/>
        <item m="1" x="5670"/>
        <item m="1" x="1207"/>
        <item m="1" x="3065"/>
        <item m="1" x="5593"/>
        <item m="1" x="5018"/>
        <item m="1" x="3733"/>
        <item m="1" x="1000"/>
        <item m="1" x="7663"/>
        <item m="1" x="3831"/>
        <item m="1" x="4027"/>
        <item m="1" x="470"/>
        <item m="1" x="2128"/>
        <item m="1" x="7312"/>
        <item m="1" x="884"/>
        <item m="1" x="3619"/>
        <item x="75"/>
        <item x="249"/>
        <item m="1" x="763"/>
        <item m="1" x="5445"/>
        <item m="1" x="4320"/>
        <item m="1" x="6418"/>
        <item x="297"/>
        <item m="1" x="529"/>
        <item m="1" x="7708"/>
        <item m="1" x="799"/>
        <item m="1" x="2102"/>
        <item m="1" x="3114"/>
        <item m="1" x="2553"/>
        <item m="1" x="930"/>
        <item m="1" x="1409"/>
        <item m="1" x="4208"/>
        <item m="1" x="5026"/>
        <item m="1" x="3198"/>
        <item m="1" x="2299"/>
        <item m="1" x="3601"/>
        <item m="1" x="1527"/>
        <item m="1" x="6748"/>
        <item m="1" x="2742"/>
        <item m="1" x="2791"/>
        <item m="1" x="6639"/>
        <item m="1" x="4497"/>
        <item m="1" x="2489"/>
        <item m="1" x="2130"/>
        <item x="201"/>
        <item x="51"/>
        <item m="1" x="5253"/>
        <item m="1" x="1883"/>
        <item m="1" x="3021"/>
        <item m="1" x="1467"/>
        <item m="1" x="3553"/>
        <item x="395"/>
        <item m="1" x="659"/>
        <item m="1" x="3751"/>
        <item m="1" x="6233"/>
        <item m="1" x="6481"/>
        <item m="1" x="4059"/>
        <item m="1" x="5899"/>
        <item m="1" x="6420"/>
        <item m="1" x="1513"/>
        <item m="1" x="5035"/>
        <item m="1" x="4734"/>
        <item m="1" x="786"/>
        <item m="1" x="3906"/>
        <item m="1" x="4601"/>
        <item m="1" x="2844"/>
        <item m="1" x="609"/>
        <item m="1" x="4062"/>
        <item m="1" x="5462"/>
        <item m="1" x="7683"/>
        <item m="1" x="1190"/>
        <item m="1" x="7222"/>
        <item m="1" x="3011"/>
        <item m="1" x="6853"/>
        <item m="1" x="2159"/>
        <item m="1" x="7163"/>
        <item m="1" x="2868"/>
        <item m="1" x="6445"/>
        <item m="1" x="940"/>
        <item m="1" x="1300"/>
        <item m="1" x="5130"/>
        <item m="1" x="1213"/>
        <item m="1" x="2464"/>
        <item m="1" x="7193"/>
        <item m="1" x="7784"/>
        <item m="1" x="2679"/>
        <item m="1" x="5458"/>
        <item m="1" x="5994"/>
        <item m="1" x="7716"/>
        <item m="1" x="7053"/>
        <item m="1" x="7077"/>
        <item m="1" x="6360"/>
        <item m="1" x="7287"/>
        <item m="1" x="7010"/>
        <item m="1" x="7689"/>
        <item x="130"/>
        <item m="1" x="5065"/>
        <item m="1" x="7273"/>
        <item m="1" x="5222"/>
        <item m="1" x="2896"/>
        <item m="1" x="3313"/>
        <item m="1" x="708"/>
        <item m="1" x="1110"/>
        <item m="1" x="4138"/>
        <item m="1" x="7830"/>
        <item m="1" x="2287"/>
        <item m="1" x="7524"/>
        <item m="1" x="6259"/>
        <item m="1" x="4087"/>
        <item m="1" x="4760"/>
        <item m="1" x="475"/>
        <item m="1" x="942"/>
        <item m="1" x="7821"/>
        <item m="1" x="7418"/>
        <item m="1" x="7296"/>
        <item m="1" x="3609"/>
        <item m="1" x="5102"/>
        <item m="1" x="4774"/>
        <item m="1" x="2433"/>
        <item m="1" x="2421"/>
        <item m="1" x="1618"/>
        <item x="131"/>
        <item m="1" x="4230"/>
        <item m="1" x="4197"/>
        <item m="1" x="6504"/>
        <item m="1" x="7853"/>
        <item x="268"/>
        <item m="1" x="3382"/>
        <item m="1" x="1530"/>
        <item m="1" x="4624"/>
        <item m="1" x="2571"/>
        <item m="1" x="4435"/>
        <item m="1" x="5351"/>
        <item m="1" x="5769"/>
        <item m="1" x="3066"/>
        <item m="1" x="1964"/>
        <item m="1" x="3787"/>
        <item m="1" x="5237"/>
        <item m="1" x="6653"/>
        <item m="1" x="5787"/>
        <item m="1" x="3466"/>
        <item m="1" x="6260"/>
        <item m="1" x="3398"/>
        <item m="1" x="4880"/>
        <item m="1" x="2655"/>
        <item m="1" x="2281"/>
        <item m="1" x="3581"/>
        <item m="1" x="5701"/>
        <item m="1" x="3846"/>
        <item m="1" x="3517"/>
        <item m="1" x="5898"/>
        <item m="1" x="6432"/>
        <item m="1" x="5616"/>
        <item m="1" x="2618"/>
        <item x="359"/>
        <item m="1" x="1907"/>
        <item m="1" x="575"/>
        <item m="1" x="4287"/>
        <item m="1" x="3746"/>
        <item m="1" x="2796"/>
        <item m="1" x="2661"/>
        <item m="1" x="7401"/>
        <item m="1" x="4520"/>
        <item m="1" x="7948"/>
        <item m="1" x="5573"/>
        <item m="1" x="3718"/>
        <item m="1" x="1292"/>
        <item m="1" x="7098"/>
        <item m="1" x="7042"/>
        <item m="1" x="410"/>
        <item m="1" x="7421"/>
        <item m="1" x="6345"/>
        <item x="396"/>
        <item m="1" x="7302"/>
        <item x="306"/>
        <item m="1" x="4490"/>
        <item m="1" x="6698"/>
        <item m="1" x="2012"/>
        <item m="1" x="7763"/>
        <item m="1" x="7704"/>
        <item m="1" x="4357"/>
        <item m="1" x="3618"/>
        <item m="1" x="4648"/>
        <item m="1" x="6949"/>
        <item m="1" x="5206"/>
        <item m="1" x="5289"/>
        <item m="1" x="5385"/>
        <item m="1" x="6726"/>
        <item m="1" x="6670"/>
        <item m="1" x="6597"/>
        <item m="1" x="6317"/>
        <item m="1" x="2681"/>
        <item m="1" x="3752"/>
        <item m="1" x="4666"/>
        <item x="79"/>
        <item m="1" x="5248"/>
        <item x="67"/>
        <item m="1" x="7177"/>
        <item m="1" x="3598"/>
        <item x="289"/>
        <item m="1" x="3469"/>
        <item m="1" x="4712"/>
        <item x="102"/>
        <item m="1" x="2212"/>
        <item m="1" x="5608"/>
        <item m="1" x="1058"/>
        <item m="1" x="1466"/>
        <item m="1" x="3496"/>
        <item m="1" x="5232"/>
        <item m="1" x="4075"/>
        <item m="1" x="7814"/>
        <item m="1" x="729"/>
        <item m="1" x="5999"/>
        <item m="1" x="3274"/>
        <item m="1" x="7248"/>
        <item m="1" x="1654"/>
        <item m="1" x="4303"/>
        <item m="1" x="2237"/>
        <item m="1" x="1729"/>
        <item m="1" x="7912"/>
        <item m="1" x="6968"/>
        <item x="275"/>
        <item x="47"/>
        <item m="1" x="2838"/>
        <item m="1" x="2892"/>
        <item m="1" x="6191"/>
        <item m="1" x="4264"/>
        <item m="1" x="4056"/>
        <item m="1" x="4445"/>
        <item m="1" x="4483"/>
        <item x="261"/>
        <item m="1" x="4779"/>
        <item m="1" x="3704"/>
        <item m="1" x="5686"/>
        <item m="1" x="7049"/>
        <item m="1" x="6190"/>
        <item m="1" x="800"/>
        <item m="1" x="4348"/>
        <item m="1" x="4147"/>
        <item m="1" x="4430"/>
        <item m="1" x="6226"/>
        <item m="1" x="485"/>
        <item m="1" x="2712"/>
        <item m="1" x="7581"/>
        <item m="1" x="3298"/>
        <item m="1" x="2782"/>
        <item m="1" x="2011"/>
        <item m="1" x="6470"/>
        <item m="1" x="6456"/>
        <item m="1" x="6422"/>
        <item m="1" x="2419"/>
        <item m="1" x="4124"/>
        <item m="1" x="7372"/>
        <item m="1" x="6704"/>
        <item x="399"/>
        <item m="1" x="6612"/>
        <item m="1" x="6473"/>
        <item x="22"/>
        <item x="325"/>
        <item m="1" x="2395"/>
        <item m="1" x="2601"/>
        <item x="115"/>
        <item m="1" x="4521"/>
        <item m="1" x="7102"/>
        <item m="1" x="2616"/>
        <item m="1" x="1516"/>
        <item m="1" x="2599"/>
        <item m="1" x="5250"/>
        <item m="1" x="2407"/>
        <item m="1" x="3001"/>
        <item m="1" x="1431"/>
        <item m="1" x="6384"/>
        <item x="296"/>
        <item m="1" x="3970"/>
        <item m="1" x="541"/>
        <item m="1" x="6402"/>
        <item m="1" x="1359"/>
        <item m="1" x="1340"/>
        <item m="1" x="4201"/>
        <item m="1" x="3555"/>
        <item m="1" x="3024"/>
        <item m="1" x="1790"/>
        <item x="188"/>
        <item m="1" x="3367"/>
        <item m="1" x="1247"/>
        <item m="1" x="5909"/>
        <item m="1" x="1690"/>
        <item m="1" x="707"/>
        <item m="1" x="4748"/>
        <item m="1" x="1721"/>
        <item m="1" x="4411"/>
        <item m="1" x="3489"/>
        <item m="1" x="954"/>
        <item m="1" x="6858"/>
        <item m="1" x="7189"/>
        <item m="1" x="5662"/>
        <item m="1" x="4736"/>
        <item m="1" x="7080"/>
        <item m="1" x="7002"/>
        <item m="1" x="5441"/>
        <item m="1" x="4715"/>
        <item m="1" x="1681"/>
        <item m="1" x="6863"/>
        <item m="1" x="7738"/>
        <item m="1" x="7745"/>
        <item m="1" x="4306"/>
        <item m="1" x="7754"/>
        <item m="1" x="7760"/>
        <item m="1" x="1131"/>
        <item m="1" x="7771"/>
        <item m="1" x="7772"/>
        <item m="1" x="7779"/>
        <item m="1" x="7781"/>
        <item m="1" x="7792"/>
        <item m="1" x="7797"/>
        <item m="1" x="7803"/>
        <item m="1" x="7804"/>
        <item m="1" x="7823"/>
        <item m="1" x="7827"/>
        <item m="1" x="7828"/>
        <item m="1" x="7835"/>
        <item m="1" x="7864"/>
        <item m="1" x="7865"/>
        <item m="1" x="7876"/>
        <item m="1" x="7877"/>
        <item m="1" x="7879"/>
        <item m="1" x="7894"/>
        <item m="1" x="7895"/>
        <item m="1" x="7896"/>
        <item m="1" x="7897"/>
        <item m="1" x="1769"/>
        <item m="1" x="7918"/>
        <item m="1" x="7919"/>
        <item m="1" x="7920"/>
        <item m="1" x="7921"/>
        <item m="1" x="7924"/>
        <item m="1" x="7932"/>
        <item m="1" x="7933"/>
        <item m="1" x="7944"/>
        <item m="1" x="7945"/>
        <item m="1" x="7946"/>
        <item m="1" x="7960"/>
        <item m="1" x="7964"/>
        <item m="1" x="7986"/>
        <item m="1" x="7990"/>
        <item m="1" x="7993"/>
        <item m="1" x="7996"/>
        <item m="1" x="4321"/>
        <item m="1" x="3642"/>
        <item m="1" x="1912"/>
        <item m="1" x="3757"/>
        <item m="1" x="1875"/>
        <item m="1" x="1270"/>
        <item m="1" x="3465"/>
        <item m="1" x="7799"/>
        <item m="1" x="917"/>
        <item m="1" x="1308"/>
        <item m="1" x="2261"/>
        <item m="1" x="6525"/>
        <item m="1" x="1924"/>
        <item m="1" x="3016"/>
        <item m="1" x="7567"/>
        <item m="1" x="6081"/>
        <item m="1" x="7364"/>
        <item m="1" x="2357"/>
        <item m="1" x="3050"/>
        <item m="1" x="4452"/>
        <item m="1" x="2171"/>
        <item m="1" x="7740"/>
        <item m="1" x="7749"/>
        <item m="1" x="7752"/>
        <item m="1" x="7756"/>
        <item m="1" x="7769"/>
        <item m="1" x="7770"/>
        <item m="1" x="7949"/>
        <item m="1" x="7794"/>
        <item m="1" x="7809"/>
        <item m="1" x="7758"/>
        <item m="1" x="7834"/>
        <item m="1" x="7513"/>
        <item m="1" x="7852"/>
        <item m="1" x="7863"/>
        <item m="1" x="7886"/>
        <item m="1" x="7905"/>
        <item m="1" x="7910"/>
        <item m="1" x="7837"/>
        <item m="1" x="7955"/>
        <item m="1" x="7991"/>
        <item m="1" x="5795"/>
        <item m="1" x="7900"/>
        <item m="1" x="3035"/>
        <item m="1" x="1909"/>
        <item m="1" x="7713"/>
        <item m="1" x="5186"/>
        <item m="1" x="7007"/>
        <item m="1" x="7777"/>
        <item m="1" x="7778"/>
        <item m="1" x="7822"/>
        <item m="1" x="7846"/>
        <item m="1" x="7874"/>
        <item m="1" x="7875"/>
        <item m="1" x="7889"/>
        <item m="1" x="7892"/>
        <item m="1" x="693"/>
        <item m="1" x="7931"/>
        <item m="1" x="7942"/>
        <item m="1" x="7943"/>
        <item m="1" x="7447"/>
        <item m="1" x="7950"/>
        <item m="1" x="7959"/>
        <item m="1" x="7975"/>
        <item m="1" x="7144"/>
        <item m="1" x="7866"/>
        <item m="1" x="7989"/>
        <item m="1" x="7034"/>
        <item m="1" x="7489"/>
        <item m="1" x="2348"/>
        <item m="1" x="7862"/>
        <item m="1" x="7911"/>
        <item m="1" x="7923"/>
        <item m="1" x="5068"/>
        <item m="1" x="3017"/>
        <item m="1" x="7798"/>
        <item m="1" x="7802"/>
        <item m="1" x="7873"/>
        <item m="1" x="7925"/>
        <item m="1" x="7934"/>
        <item m="1" x="7941"/>
        <item m="1" x="7954"/>
        <item m="1" x="7961"/>
        <item m="1" x="7963"/>
        <item m="1" x="7965"/>
        <item m="1" x="7969"/>
        <item m="1" x="7985"/>
        <item m="1" x="7992"/>
        <item m="1" x="5353"/>
        <item m="1" x="1334"/>
        <item m="1" x="1476"/>
        <item m="1" x="1414"/>
        <item m="1" x="4527"/>
        <item m="1" x="5249"/>
        <item m="1" x="7793"/>
        <item m="1" x="7813"/>
        <item m="1" x="7817"/>
        <item m="1" x="7850"/>
        <item m="1" x="7861"/>
        <item m="1" x="7903"/>
        <item m="1" x="3424"/>
        <item m="1" x="7904"/>
        <item m="1" x="7940"/>
        <item m="1" x="2749"/>
        <item m="1" x="7249"/>
        <item x="190"/>
        <item m="1" x="7316"/>
        <item m="1" x="4979"/>
        <item m="1" x="7392"/>
        <item m="1" x="7829"/>
        <item m="1" x="1268"/>
        <item m="1" x="7588"/>
        <item m="1" x="2117"/>
        <item m="1" x="7819"/>
        <item m="1" x="7867"/>
        <item m="1" x="7930"/>
        <item m="1" x="7958"/>
        <item m="1" x="7968"/>
        <item m="1" x="4934"/>
        <item m="1" x="5863"/>
        <item m="1" x="1242"/>
        <item m="1" x="7789"/>
        <item m="1" x="7816"/>
        <item m="1" x="7859"/>
        <item m="1" x="7860"/>
        <item m="1" x="7899"/>
        <item m="1" x="7872"/>
        <item m="1" x="7929"/>
        <item x="152"/>
        <item m="1" x="7739"/>
        <item m="1" x="7765"/>
        <item m="1" x="7768"/>
        <item m="1" x="7786"/>
        <item m="1" x="7790"/>
        <item m="1" x="7815"/>
        <item m="1" x="7833"/>
        <item m="1" x="7843"/>
        <item m="1" x="7871"/>
        <item m="1" x="7174"/>
        <item m="1" x="7962"/>
        <item m="1" x="7995"/>
        <item m="1" x="6693"/>
        <item m="1" x="2977"/>
        <item m="1" x="2491"/>
        <item m="1" x="7748"/>
        <item m="1" x="7785"/>
        <item m="1" x="7755"/>
        <item m="1" x="7858"/>
        <item m="1" x="7939"/>
        <item m="1" x="7951"/>
        <item m="1" x="7957"/>
        <item m="1" x="4640"/>
        <item m="1" x="6758"/>
        <item m="1" x="7531"/>
        <item m="1" x="7742"/>
        <item m="1" x="7743"/>
        <item m="1" x="7753"/>
        <item m="1" x="7759"/>
        <item m="1" x="7764"/>
        <item m="1" x="7766"/>
        <item m="1" x="7767"/>
        <item m="1" x="7776"/>
        <item m="1" x="7780"/>
        <item m="1" x="7801"/>
        <item m="1" x="7808"/>
        <item m="1" x="7818"/>
        <item m="1" x="7845"/>
        <item m="1" x="7851"/>
        <item m="1" x="7869"/>
        <item m="1" x="7870"/>
        <item m="1" x="7891"/>
        <item m="1" x="7937"/>
        <item m="1" x="7938"/>
        <item m="1" x="7953"/>
        <item m="1" x="7972"/>
        <item m="1" x="7983"/>
        <item m="1" x="1759"/>
        <item m="1" x="2375"/>
        <item m="1" x="5897"/>
        <item m="1" x="7908"/>
        <item m="1" x="6996"/>
        <item m="1" x="7788"/>
        <item m="1" x="7807"/>
        <item m="1" x="7832"/>
        <item m="1" x="3623"/>
        <item m="1" x="7909"/>
        <item m="1" x="7914"/>
        <item m="1" x="7935"/>
        <item m="1" x="2366"/>
        <item m="1" x="5784"/>
        <item m="1" x="7806"/>
        <item m="1" x="7849"/>
        <item m="1" x="7915"/>
        <item m="1" x="7936"/>
        <item m="1" x="1381"/>
        <item m="1" x="5148"/>
        <item m="1" x="7747"/>
        <item m="1" x="4014"/>
        <item m="1" x="7775"/>
        <item m="1" x="7436"/>
        <item m="1" x="7795"/>
        <item m="1" x="7796"/>
        <item m="1" x="7810"/>
        <item m="1" x="7824"/>
        <item m="1" x="7825"/>
        <item m="1" x="5964"/>
        <item m="1" x="7826"/>
        <item m="1" x="7571"/>
        <item m="1" x="3249"/>
        <item m="1" x="7842"/>
        <item m="1" x="7848"/>
        <item m="1" x="7857"/>
        <item m="1" x="4472"/>
        <item m="1" x="7881"/>
        <item m="1" x="7887"/>
        <item m="1" x="7888"/>
        <item m="1" x="7916"/>
        <item m="1" x="7947"/>
        <item m="1" x="7967"/>
        <item m="1" x="7979"/>
        <item m="1" x="7980"/>
        <item m="1" x="7981"/>
        <item m="1" x="7982"/>
        <item x="78"/>
        <item m="1" x="5409"/>
        <item m="1" x="7336"/>
        <item m="1" x="2957"/>
        <item m="1" x="925"/>
        <item m="1" x="1061"/>
        <item m="1" x="4182"/>
        <item m="1" x="2183"/>
        <item m="1" x="7751"/>
        <item m="1" x="7762"/>
        <item m="1" x="7811"/>
        <item m="1" x="7812"/>
        <item m="1" x="7820"/>
        <item x="135"/>
        <item m="1" x="7840"/>
        <item m="1" x="7882"/>
        <item m="1" x="7883"/>
        <item m="1" x="7884"/>
        <item m="1" x="7885"/>
        <item m="1" x="7917"/>
        <item m="1" x="7988"/>
        <item m="1" x="7999"/>
        <item m="1" x="7066"/>
        <item m="1" x="7746"/>
        <item m="1" x="7757"/>
        <item m="1" x="7761"/>
        <item m="1" x="7774"/>
        <item m="1" x="7844"/>
        <item m="1" x="7847"/>
        <item m="1" x="7868"/>
        <item m="1" x="7898"/>
        <item m="1" x="7907"/>
        <item m="1" x="7922"/>
        <item m="1" x="7928"/>
        <item m="1" x="6417"/>
        <item m="1" x="7956"/>
        <item m="1" x="7188"/>
        <item m="1" x="7978"/>
        <item m="1" x="6541"/>
        <item m="1" x="7800"/>
        <item m="1" x="7805"/>
        <item m="1" x="7836"/>
        <item m="1" x="7839"/>
        <item m="1" x="7856"/>
        <item m="1" x="7880"/>
        <item m="1" x="7893"/>
        <item m="1" x="7902"/>
        <item m="1" x="7927"/>
        <item m="1" x="7952"/>
        <item m="1" x="7971"/>
        <item m="1" x="7974"/>
        <item m="1" x="7994"/>
        <item m="1" x="7235"/>
        <item m="1" x="3799"/>
        <item m="1" x="7831"/>
        <item m="1" x="7855"/>
        <item m="1" x="7926"/>
        <item m="1" x="7977"/>
        <item m="1" x="7453"/>
        <item m="1" x="7741"/>
        <item m="1" x="7750"/>
        <item m="1" x="7783"/>
        <item m="1" x="7854"/>
        <item m="1" x="7890"/>
        <item m="1" x="7901"/>
        <item m="1" x="7906"/>
        <item m="1" x="7966"/>
        <item m="1" x="7970"/>
        <item m="1" x="7973"/>
        <item m="1" x="7976"/>
        <item m="1" x="7987"/>
        <item m="1" x="7997"/>
        <item m="1" x="7998"/>
        <item m="1" x="7215"/>
        <item m="1" x="7569"/>
        <item m="1" x="7461"/>
        <item m="1" x="7076"/>
        <item m="1" x="7078"/>
        <item m="1" x="7083"/>
        <item m="1" x="3890"/>
        <item m="1" x="7152"/>
        <item m="1" x="2066"/>
        <item m="1" x="7045"/>
        <item m="1" x="7180"/>
        <item m="1" x="7186"/>
        <item m="1" x="7187"/>
        <item m="1" x="7218"/>
        <item m="1" x="7225"/>
        <item m="1" x="7232"/>
        <item m="1" x="7244"/>
        <item m="1" x="7735"/>
        <item m="1" x="7736"/>
        <item m="1" x="7258"/>
        <item m="1" x="7256"/>
        <item m="1" x="7259"/>
        <item m="1" x="7260"/>
        <item m="1" x="7297"/>
        <item m="1" x="7737"/>
        <item m="1" x="3255"/>
        <item m="1" x="6581"/>
        <item m="1" x="7361"/>
        <item m="1" x="7732"/>
        <item m="1" x="7373"/>
        <item m="1" x="7394"/>
        <item m="1" x="7400"/>
        <item m="1" x="7412"/>
        <item m="1" x="7734"/>
        <item m="1" x="7422"/>
        <item m="1" x="7429"/>
        <item m="1" x="7433"/>
        <item m="1" x="7440"/>
        <item m="1" x="7454"/>
        <item m="1" x="842"/>
        <item x="254"/>
        <item m="1" x="7509"/>
        <item m="1" x="5936"/>
        <item m="1" x="7532"/>
        <item m="1" x="7556"/>
        <item m="1" x="7559"/>
        <item m="1" x="7585"/>
        <item m="1" x="7596"/>
        <item m="1" x="7624"/>
        <item m="1" x="7625"/>
        <item m="1" x="7627"/>
        <item m="1" x="1433"/>
        <item m="1" x="7675"/>
        <item m="1" x="7680"/>
        <item m="1" x="7681"/>
        <item m="1" x="7682"/>
        <item m="1" x="7694"/>
        <item m="1" x="1648"/>
        <item m="1" x="5218"/>
        <item m="1" x="7701"/>
        <item m="1" x="7061"/>
        <item m="1" x="7149"/>
        <item m="1" x="7172"/>
        <item m="1" x="7240"/>
        <item m="1" x="7367"/>
        <item m="1" x="7391"/>
        <item m="1" x="3546"/>
        <item m="1" x="7428"/>
        <item m="1" x="7446"/>
        <item m="1" x="2213"/>
        <item m="1" x="7464"/>
        <item m="1" x="7508"/>
        <item m="1" x="3365"/>
        <item m="1" x="7564"/>
        <item m="1" x="7565"/>
        <item m="1" x="7566"/>
        <item m="1" x="7578"/>
        <item m="1" x="7674"/>
        <item m="1" x="7679"/>
        <item m="1" x="7140"/>
        <item m="1" x="7143"/>
        <item m="1" x="7165"/>
        <item m="1" x="7168"/>
        <item m="1" x="7171"/>
        <item m="1" x="7191"/>
        <item m="1" x="7217"/>
        <item m="1" x="5217"/>
        <item m="1" x="7277"/>
        <item m="1" x="7278"/>
        <item m="1" x="7298"/>
        <item m="1" x="7359"/>
        <item m="1" x="7360"/>
        <item m="1" x="7398"/>
        <item m="1" x="7411"/>
        <item m="1" x="7452"/>
        <item m="1" x="7472"/>
        <item m="1" x="7481"/>
        <item m="1" x="7482"/>
        <item m="1" x="7483"/>
        <item m="1" x="7514"/>
        <item m="1" x="7539"/>
        <item m="1" x="7610"/>
        <item m="1" x="7646"/>
        <item m="1" x="7660"/>
        <item m="1" x="7700"/>
        <item m="1" x="7124"/>
        <item m="1" x="7139"/>
        <item m="1" x="7216"/>
        <item m="1" x="7276"/>
        <item m="1" x="7280"/>
        <item m="1" x="7358"/>
        <item m="1" x="7410"/>
        <item m="1" x="7457"/>
        <item m="1" x="7487"/>
        <item m="1" x="7488"/>
        <item m="1" x="7555"/>
        <item m="1" x="7609"/>
        <item m="1" x="7613"/>
        <item m="1" x="7645"/>
        <item m="1" x="7659"/>
        <item m="1" x="7722"/>
        <item m="1" x="7723"/>
        <item m="1" x="7717"/>
        <item m="1" x="7138"/>
        <item m="1" x="7192"/>
        <item m="1" x="4345"/>
        <item m="1" x="7275"/>
        <item m="1" x="7325"/>
        <item m="1" x="7357"/>
        <item m="1" x="7479"/>
        <item m="1" x="7503"/>
        <item m="1" x="7644"/>
        <item m="1" x="7673"/>
        <item m="1" x="7721"/>
        <item m="1" x="7075"/>
        <item m="1" x="963"/>
        <item m="1" x="7088"/>
        <item m="1" x="7093"/>
        <item m="1" x="7095"/>
        <item m="1" x="7100"/>
        <item m="1" x="7719"/>
        <item m="1" x="7125"/>
        <item m="1" x="7153"/>
        <item m="1" x="3079"/>
        <item m="1" x="7157"/>
        <item m="1" x="7161"/>
        <item m="1" x="7164"/>
        <item m="1" x="7197"/>
        <item m="1" x="7213"/>
        <item m="1" x="7214"/>
        <item m="1" x="7221"/>
        <item m="1" x="7224"/>
        <item m="1" x="7274"/>
        <item m="1" x="7334"/>
        <item m="1" x="7355"/>
        <item m="1" x="7356"/>
        <item m="1" x="7731"/>
        <item m="1" x="4319"/>
        <item m="1" x="7399"/>
        <item m="1" x="7409"/>
        <item m="1" x="4663"/>
        <item m="1" x="7415"/>
        <item m="1" x="7419"/>
        <item m="1" x="7430"/>
        <item m="1" x="7431"/>
        <item m="1" x="7729"/>
        <item m="1" x="7730"/>
        <item m="1" x="7442"/>
        <item m="1" x="4913"/>
        <item m="1" x="7476"/>
        <item m="1" x="7712"/>
        <item m="1" x="1226"/>
        <item m="1" x="7579"/>
        <item m="1" x="7580"/>
        <item m="1" x="7592"/>
        <item m="1" x="6898"/>
        <item m="1" x="7608"/>
        <item m="1" x="7643"/>
        <item m="1" x="7667"/>
        <item m="1" x="7678"/>
        <item m="1" x="3492"/>
        <item m="1" x="7069"/>
        <item m="1" x="7070"/>
        <item m="1" x="7074"/>
        <item m="1" x="4803"/>
        <item m="1" x="7081"/>
        <item m="1" x="4427"/>
        <item m="1" x="7094"/>
        <item m="1" x="7096"/>
        <item m="1" x="7099"/>
        <item m="1" x="7176"/>
        <item m="1" x="7184"/>
        <item m="1" x="7185"/>
        <item m="1" x="7212"/>
        <item m="1" x="7237"/>
        <item m="1" x="7243"/>
        <item m="1" x="7495"/>
        <item m="1" x="7271"/>
        <item m="1" x="7272"/>
        <item m="1" x="7308"/>
        <item m="1" x="7314"/>
        <item m="1" x="2809"/>
        <item m="1" x="7324"/>
        <item m="1" x="7733"/>
        <item m="1" x="7337"/>
        <item m="1" x="7354"/>
        <item m="1" x="7365"/>
        <item m="1" x="7366"/>
        <item m="1" x="4315"/>
        <item m="1" x="7390"/>
        <item m="1" x="7408"/>
        <item m="1" x="653"/>
        <item m="1" x="7439"/>
        <item m="1" x="7463"/>
        <item m="1" x="7471"/>
        <item m="1" x="7497"/>
        <item m="1" x="7507"/>
        <item m="1" x="7512"/>
        <item m="1" x="7554"/>
        <item m="1" x="7563"/>
        <item m="1" x="7573"/>
        <item m="1" x="7600"/>
        <item m="1" x="7672"/>
        <item m="1" x="7685"/>
        <item m="1" x="7686"/>
        <item m="1" x="7687"/>
        <item m="1" x="7688"/>
        <item m="1" x="7690"/>
        <item m="1" x="7691"/>
        <item m="1" x="7692"/>
        <item m="1" x="7059"/>
        <item m="1" x="7060"/>
        <item m="1" x="7714"/>
        <item m="1" x="7715"/>
        <item m="1" x="7082"/>
        <item m="1" x="7087"/>
        <item m="1" x="7090"/>
        <item m="1" x="7116"/>
        <item m="1" x="7137"/>
        <item m="1" x="7147"/>
        <item m="1" x="7148"/>
        <item m="1" x="7151"/>
        <item m="1" x="7159"/>
        <item m="1" x="7166"/>
        <item m="1" x="7167"/>
        <item m="1" x="7170"/>
        <item m="1" x="7175"/>
        <item m="1" x="7179"/>
        <item m="1" x="7182"/>
        <item m="1" x="7194"/>
        <item m="1" x="7220"/>
        <item m="1" x="7231"/>
        <item m="1" x="7250"/>
        <item m="1" x="6503"/>
        <item m="1" x="7270"/>
        <item m="1" x="7301"/>
        <item m="1" x="7305"/>
        <item m="1" x="7329"/>
        <item m="1" x="7353"/>
        <item m="1" x="7371"/>
        <item m="1" x="1029"/>
        <item m="1" x="7385"/>
        <item m="1" x="7709"/>
        <item m="1" x="7395"/>
        <item m="1" x="7397"/>
        <item m="1" x="7414"/>
        <item m="1" x="7417"/>
        <item m="1" x="7432"/>
        <item m="1" x="7726"/>
        <item m="1" x="7727"/>
        <item m="1" x="7728"/>
        <item m="1" x="7448"/>
        <item m="1" x="7451"/>
        <item m="1" x="7456"/>
        <item m="1" x="7478"/>
        <item m="1" x="7711"/>
        <item m="1" x="7485"/>
        <item m="1" x="7510"/>
        <item m="1" x="7515"/>
        <item m="1" x="7517"/>
        <item m="1" x="7530"/>
        <item m="1" x="7534"/>
        <item m="1" x="7553"/>
        <item m="1" x="7438"/>
        <item m="1" x="7558"/>
        <item m="1" x="7562"/>
        <item m="1" x="5995"/>
        <item m="1" x="7577"/>
        <item m="1" x="7584"/>
        <item m="1" x="7601"/>
        <item m="1" x="7607"/>
        <item m="1" x="7622"/>
        <item m="1" x="7623"/>
        <item m="1" x="7629"/>
        <item m="1" x="7658"/>
        <item m="1" x="7662"/>
        <item m="1" x="7699"/>
        <item m="1" x="7705"/>
        <item m="1" x="7707"/>
        <item m="1" x="7068"/>
        <item m="1" x="7084"/>
        <item m="1" x="7085"/>
        <item m="1" x="7113"/>
        <item m="1" x="7121"/>
        <item m="1" x="7160"/>
        <item m="1" x="7210"/>
        <item m="1" x="7211"/>
        <item m="1" x="7228"/>
        <item m="1" x="7239"/>
        <item m="1" x="7269"/>
        <item m="1" x="2748"/>
        <item m="1" x="7300"/>
        <item m="1" x="7304"/>
        <item m="1" x="7318"/>
        <item m="1" x="7338"/>
        <item m="1" x="7341"/>
        <item m="1" x="7370"/>
        <item m="1" x="7383"/>
        <item m="1" x="7389"/>
        <item m="1" x="7407"/>
        <item m="1" x="7435"/>
        <item m="1" x="7441"/>
        <item m="1" x="7445"/>
        <item m="1" x="7470"/>
        <item m="1" x="7516"/>
        <item m="1" x="7518"/>
        <item m="1" x="7621"/>
        <item m="1" x="5469"/>
        <item m="1" x="7657"/>
        <item m="1" x="7111"/>
        <item m="1" x="7112"/>
        <item m="1" x="7120"/>
        <item m="1" x="7136"/>
        <item m="1" x="7155"/>
        <item m="1" x="7209"/>
        <item m="1" x="7223"/>
        <item m="1" x="7268"/>
        <item m="1" x="7295"/>
        <item m="1" x="7315"/>
        <item m="1" x="7335"/>
        <item m="1" x="7352"/>
        <item m="1" x="7363"/>
        <item m="1" x="7382"/>
        <item m="1" x="4686"/>
        <item m="1" x="7379"/>
        <item m="1" x="7406"/>
        <item m="1" x="7434"/>
        <item m="1" x="7724"/>
        <item m="1" x="7449"/>
        <item m="1" x="7537"/>
        <item m="1" x="7538"/>
        <item m="1" x="7552"/>
        <item m="1" x="7570"/>
        <item m="1" x="7583"/>
        <item m="1" x="7642"/>
        <item m="1" x="7655"/>
        <item m="1" x="7656"/>
        <item m="1" x="7670"/>
        <item m="1" x="7065"/>
        <item m="1" x="7072"/>
        <item m="1" x="7073"/>
        <item m="1" x="7117"/>
        <item m="1" x="7156"/>
        <item m="1" x="1123"/>
        <item m="1" x="7173"/>
        <item m="1" x="7207"/>
        <item m="1" x="7208"/>
        <item m="1" x="7229"/>
        <item m="1" x="7236"/>
        <item m="1" x="7267"/>
        <item m="1" x="7282"/>
        <item m="1" x="7283"/>
        <item m="1" x="7284"/>
        <item m="1" x="7303"/>
        <item m="1" x="7328"/>
        <item m="1" x="7331"/>
        <item m="1" x="3926"/>
        <item m="1" x="7351"/>
        <item m="1" x="4318"/>
        <item m="1" x="7381"/>
        <item m="1" x="7405"/>
        <item m="1" x="7425"/>
        <item m="1" x="7725"/>
        <item m="1" x="7458"/>
        <item m="1" x="7459"/>
        <item m="1" x="7460"/>
        <item m="1" x="7474"/>
        <item m="1" x="7475"/>
        <item m="1" x="7496"/>
        <item m="1" x="7502"/>
        <item m="1" x="7505"/>
        <item m="1" x="7521"/>
        <item m="1" x="7525"/>
        <item x="341"/>
        <item m="1" x="7551"/>
        <item m="1" x="7572"/>
        <item m="1" x="7590"/>
        <item m="1" x="7591"/>
        <item m="1" x="3907"/>
        <item m="1" x="7606"/>
        <item m="1" x="7641"/>
        <item m="1" x="7648"/>
        <item m="1" x="7671"/>
        <item m="1" x="7676"/>
        <item m="1" x="7677"/>
        <item m="1" x="7698"/>
        <item m="1" x="2622"/>
        <item m="1" x="7108"/>
        <item m="1" x="7109"/>
        <item m="1" x="7110"/>
        <item m="1" x="7123"/>
        <item m="1" x="7720"/>
        <item m="1" x="7133"/>
        <item m="1" x="7134"/>
        <item m="1" x="7135"/>
        <item m="1" x="7227"/>
        <item m="1" x="7241"/>
        <item m="1" x="7242"/>
        <item m="1" x="7350"/>
        <item m="1" x="7404"/>
        <item m="1" x="7468"/>
        <item m="1" x="7469"/>
        <item m="1" x="1511"/>
        <item m="1" x="1184"/>
        <item m="1" x="7528"/>
        <item m="1" x="7529"/>
        <item m="1" x="7550"/>
        <item m="1" x="2270"/>
        <item m="1" x="7599"/>
        <item m="1" x="7605"/>
        <item m="1" x="7615"/>
        <item m="1" x="7616"/>
        <item m="1" x="7702"/>
        <item m="1" x="6203"/>
        <item m="1" x="434"/>
        <item m="1" x="7097"/>
        <item m="1" x="7266"/>
        <item m="1" x="7319"/>
        <item m="1" x="7349"/>
        <item m="1" x="7362"/>
        <item m="1" x="7393"/>
        <item m="1" x="6768"/>
        <item m="1" x="7549"/>
        <item m="1" x="7576"/>
        <item m="1" x="7640"/>
        <item m="1" x="7064"/>
        <item m="1" x="7196"/>
        <item m="1" x="7205"/>
        <item m="1" x="7206"/>
        <item m="1" x="7265"/>
        <item m="1" x="7323"/>
        <item m="1" x="7327"/>
        <item m="1" x="7339"/>
        <item m="1" x="7348"/>
        <item m="1" x="7380"/>
        <item m="1" x="7444"/>
        <item m="1" x="7473"/>
        <item m="1" x="7484"/>
        <item m="1" x="7506"/>
        <item m="1" x="7536"/>
        <item m="1" x="7548"/>
        <item m="1" x="7593"/>
        <item m="1" x="7612"/>
        <item m="1" x="7639"/>
        <item m="1" x="7654"/>
        <item m="1" x="7684"/>
        <item m="1" x="7107"/>
        <item m="1" x="7142"/>
        <item m="1" x="680"/>
        <item m="1" x="772"/>
        <item m="1" x="7424"/>
        <item m="1" x="7443"/>
        <item m="1" x="7493"/>
        <item m="1" x="7494"/>
        <item m="1" x="7500"/>
        <item m="1" x="7501"/>
        <item m="1" x="5914"/>
        <item m="1" x="7540"/>
        <item m="1" x="7541"/>
        <item m="1" x="7547"/>
        <item m="1" x="7589"/>
        <item m="1" x="7617"/>
        <item m="1" x="7091"/>
        <item m="1" x="7092"/>
        <item m="1" x="7101"/>
        <item m="1" x="7718"/>
        <item m="1" x="7132"/>
        <item m="1" x="987"/>
        <item m="1" x="7203"/>
        <item m="1" x="7204"/>
        <item m="1" x="7288"/>
        <item m="1" x="7313"/>
        <item m="1" x="7326"/>
        <item m="1" x="5183"/>
        <item m="1" x="7347"/>
        <item m="1" x="7378"/>
        <item m="1" x="7455"/>
        <item m="1" x="7545"/>
        <item m="1" x="7546"/>
        <item m="1" x="7561"/>
        <item m="1" x="7568"/>
        <item m="1" x="7603"/>
        <item m="1" x="7604"/>
        <item m="1" x="7620"/>
        <item m="1" x="7637"/>
        <item m="1" x="7638"/>
        <item m="1" x="7653"/>
        <item m="1" x="7666"/>
        <item m="1" x="4832"/>
        <item m="1" x="7063"/>
        <item m="1" x="7086"/>
        <item m="1" x="4196"/>
        <item m="1" x="7105"/>
        <item m="1" x="7106"/>
        <item m="1" x="7128"/>
        <item m="1" x="7129"/>
        <item m="1" x="7130"/>
        <item m="1" x="7131"/>
        <item m="1" x="7202"/>
        <item m="1" x="7219"/>
        <item m="1" x="7233"/>
        <item m="1" x="7234"/>
        <item m="1" x="7238"/>
        <item m="1" x="7253"/>
        <item m="1" x="7264"/>
        <item m="1" x="7294"/>
        <item m="1" x="7178"/>
        <item m="1" x="7307"/>
        <item m="1" x="7340"/>
        <item m="1" x="7346"/>
        <item m="1" x="7388"/>
        <item m="1" x="7403"/>
        <item m="1" x="7462"/>
        <item m="1" x="7465"/>
        <item m="1" x="7710"/>
        <item m="1" x="7511"/>
        <item m="1" x="6739"/>
        <item m="1" x="7544"/>
        <item m="1" x="7557"/>
        <item m="1" x="7384"/>
        <item m="1" x="7611"/>
        <item m="1" x="7668"/>
        <item m="1" x="7669"/>
        <item m="1" x="7057"/>
        <item m="1" x="7058"/>
        <item m="1" x="7067"/>
        <item m="1" x="7079"/>
        <item m="1" x="7089"/>
        <item m="1" x="7118"/>
        <item m="1" x="7119"/>
        <item m="1" x="7122"/>
        <item m="1" x="7145"/>
        <item m="1" x="7146"/>
        <item m="1" x="7158"/>
        <item m="1" x="7169"/>
        <item m="1" x="5480"/>
        <item m="1" x="7181"/>
        <item m="1" x="7200"/>
        <item m="1" x="7201"/>
        <item m="1" x="7226"/>
        <item m="1" x="943"/>
        <item m="1" x="7262"/>
        <item m="1" x="7263"/>
        <item m="1" x="7279"/>
        <item m="1" x="7292"/>
        <item m="1" x="6278"/>
        <item m="1" x="7299"/>
        <item m="1" x="7310"/>
        <item m="1" x="7333"/>
        <item m="1" x="7345"/>
        <item m="1" x="7368"/>
        <item m="1" x="7369"/>
        <item m="1" x="7377"/>
        <item m="1" x="7396"/>
        <item m="1" x="7402"/>
        <item m="1" x="7416"/>
        <item m="1" x="7426"/>
        <item m="1" x="7427"/>
        <item m="1" x="7437"/>
        <item m="1" x="7450"/>
        <item m="1" x="7467"/>
        <item m="1" x="7477"/>
        <item m="1" x="7522"/>
        <item m="1" x="7526"/>
        <item m="1" x="7533"/>
        <item m="1" x="7575"/>
        <item m="1" x="7582"/>
        <item m="1" x="7587"/>
        <item m="1" x="7423"/>
        <item m="1" x="7598"/>
        <item m="1" x="7602"/>
        <item m="1" x="7618"/>
        <item m="1" x="7619"/>
        <item m="1" x="7628"/>
        <item m="1" x="7633"/>
        <item m="1" x="7636"/>
        <item m="1" x="7652"/>
        <item m="1" x="7661"/>
        <item m="1" x="7665"/>
        <item m="1" x="7695"/>
        <item m="1" x="7696"/>
        <item m="1" x="7703"/>
        <item m="1" x="7706"/>
        <item m="1" x="7071"/>
        <item m="1" x="1670"/>
        <item m="1" x="7103"/>
        <item m="1" x="7104"/>
        <item m="1" x="7114"/>
        <item m="1" x="7115"/>
        <item m="1" x="7127"/>
        <item m="1" x="7141"/>
        <item m="1" x="7154"/>
        <item m="1" x="7183"/>
        <item m="1" x="7195"/>
        <item m="1" x="7199"/>
        <item m="1" x="7230"/>
        <item m="1" x="7245"/>
        <item m="1" x="7246"/>
        <item m="1" x="7252"/>
        <item m="1" x="7309"/>
        <item m="1" x="7311"/>
        <item m="1" x="7344"/>
        <item m="1" x="7376"/>
        <item m="1" x="7413"/>
        <item m="1" x="1898"/>
        <item m="1" x="7519"/>
        <item m="1" x="7543"/>
        <item m="1" x="7560"/>
        <item m="1" x="7387"/>
        <item m="1" x="7586"/>
        <item m="1" x="7595"/>
        <item m="1" x="7626"/>
        <item m="1" x="7632"/>
        <item m="1" x="7635"/>
        <item m="1" x="7647"/>
        <item m="1" x="7651"/>
        <item m="1" x="7055"/>
        <item m="1" x="7126"/>
        <item m="1" x="3969"/>
        <item m="1" x="7247"/>
        <item m="1" x="7251"/>
        <item m="1" x="7261"/>
        <item m="1" x="7281"/>
        <item m="1" x="7320"/>
        <item m="1" x="7321"/>
        <item m="1" x="7322"/>
        <item m="1" x="7343"/>
        <item m="1" x="7375"/>
        <item m="1" x="7386"/>
        <item m="1" x="7466"/>
        <item m="1" x="7523"/>
        <item m="1" x="7535"/>
        <item m="1" x="7542"/>
        <item m="1" x="7614"/>
        <item m="1" x="7634"/>
        <item m="1" x="7650"/>
        <item m="1" x="7062"/>
        <item m="1" x="7162"/>
        <item m="1" x="4591"/>
        <item m="1" x="7190"/>
        <item m="1" x="7198"/>
        <item m="1" x="7255"/>
        <item m="1" x="7289"/>
        <item m="1" x="7290"/>
        <item m="1" x="7291"/>
        <item m="1" x="7306"/>
        <item m="1" x="7330"/>
        <item m="1" x="7332"/>
        <item m="1" x="7342"/>
        <item m="1" x="7374"/>
        <item m="1" x="7480"/>
        <item m="1" x="7490"/>
        <item m="1" x="7491"/>
        <item m="1" x="7492"/>
        <item m="1" x="7498"/>
        <item m="1" x="7499"/>
        <item m="1" x="7504"/>
        <item m="1" x="7520"/>
        <item m="1" x="7574"/>
        <item m="1" x="7597"/>
        <item m="1" x="7630"/>
        <item m="1" x="7649"/>
        <item m="1" x="7664"/>
        <item m="1" x="7697"/>
        <item m="1" x="1581"/>
        <item m="1" x="6296"/>
        <item m="1" x="6305"/>
        <item m="1" x="6315"/>
        <item m="1" x="4058"/>
        <item m="1" x="6354"/>
        <item m="1" x="7050"/>
        <item m="1" x="6385"/>
        <item m="1" x="6419"/>
        <item m="1" x="6424"/>
        <item m="1" x="6438"/>
        <item m="1" x="6469"/>
        <item m="1" x="7051"/>
        <item m="1" x="6523"/>
        <item m="1" x="6533"/>
        <item m="1" x="6546"/>
        <item m="1" x="6566"/>
        <item m="1" x="6572"/>
        <item m="1" x="6594"/>
        <item m="1" x="6598"/>
        <item m="1" x="6600"/>
        <item m="1" x="6608"/>
        <item m="1" x="5733"/>
        <item m="1" x="4280"/>
        <item m="1" x="6663"/>
        <item m="1" x="7052"/>
        <item m="1" x="1677"/>
        <item m="1" x="6689"/>
        <item m="1" x="6690"/>
        <item m="1" x="6724"/>
        <item m="1" x="6737"/>
        <item m="1" x="6750"/>
        <item m="1" x="5918"/>
        <item m="1" x="6771"/>
        <item m="1" x="6825"/>
        <item m="1" x="6832"/>
        <item m="1" x="6834"/>
        <item m="1" x="4127"/>
        <item m="1" x="4365"/>
        <item m="1" x="6864"/>
        <item m="1" x="6875"/>
        <item m="1" x="6877"/>
        <item m="1" x="6893"/>
        <item m="1" x="6894"/>
        <item m="1" x="6001"/>
        <item m="1" x="7006"/>
        <item m="1" x="7008"/>
        <item m="1" x="7009"/>
        <item m="1" x="1341"/>
        <item m="1" x="1667"/>
        <item m="1" x="6339"/>
        <item m="1" x="6342"/>
        <item m="1" x="6343"/>
        <item m="1" x="6377"/>
        <item m="1" x="6378"/>
        <item m="1" x="6379"/>
        <item m="1" x="7033"/>
        <item m="1" x="6401"/>
        <item m="1" x="6404"/>
        <item m="1" x="6443"/>
        <item m="1" x="6448"/>
        <item m="1" x="6277"/>
        <item m="1" x="6431"/>
        <item m="1" x="6522"/>
        <item m="1" x="858"/>
        <item m="1" x="6553"/>
        <item m="1" x="6589"/>
        <item m="1" x="6414"/>
        <item m="1" x="6630"/>
        <item m="1" x="6633"/>
        <item m="1" x="6638"/>
        <item m="1" x="6642"/>
        <item m="1" x="6667"/>
        <item m="1" x="6674"/>
        <item m="1" x="6705"/>
        <item m="1" x="6749"/>
        <item m="1" x="6770"/>
        <item m="1" x="6782"/>
        <item m="1" x="6785"/>
        <item m="1" x="4090"/>
        <item m="1" x="6823"/>
        <item m="1" x="6824"/>
        <item m="1" x="6831"/>
        <item m="1" x="6866"/>
        <item m="1" x="6934"/>
        <item m="1" x="6935"/>
        <item m="1" x="6936"/>
        <item m="1" x="5243"/>
        <item m="1" x="6991"/>
        <item m="1" x="6999"/>
        <item m="1" x="7000"/>
        <item m="1" x="7001"/>
        <item m="1" x="7003"/>
        <item m="1" x="7004"/>
        <item m="1" x="7005"/>
        <item m="1" x="7021"/>
        <item m="1" x="6267"/>
        <item m="1" x="6272"/>
        <item m="1" x="6279"/>
        <item m="1" x="6284"/>
        <item m="1" x="6295"/>
        <item m="1" x="6302"/>
        <item m="1" x="6304"/>
        <item m="1" x="6318"/>
        <item m="1" x="6347"/>
        <item m="1" x="6382"/>
        <item m="1" x="7046"/>
        <item m="1" x="7047"/>
        <item m="1" x="7044"/>
        <item m="1" x="6468"/>
        <item m="1" x="6482"/>
        <item m="1" x="6519"/>
        <item m="1" x="6521"/>
        <item m="1" x="6547"/>
        <item m="1" x="6558"/>
        <item m="1" x="6559"/>
        <item m="1" x="6580"/>
        <item m="1" x="6629"/>
        <item m="1" x="6655"/>
        <item m="1" x="6688"/>
        <item m="1" x="6358"/>
        <item m="1" x="6736"/>
        <item m="1" x="6822"/>
        <item m="1" x="6865"/>
        <item m="1" x="6908"/>
        <item m="1" x="6923"/>
        <item m="1" x="6924"/>
        <item m="1" x="6925"/>
        <item m="1" x="6926"/>
        <item m="1" x="6951"/>
        <item m="1" x="6967"/>
        <item m="1" x="3349"/>
        <item m="1" x="6978"/>
        <item m="1" x="6992"/>
        <item m="1" x="7028"/>
        <item m="1" x="6301"/>
        <item m="1" x="6341"/>
        <item m="1" x="6361"/>
        <item m="1" x="6406"/>
        <item m="1" x="6425"/>
        <item m="1" x="6466"/>
        <item m="1" x="6467"/>
        <item m="1" x="6480"/>
        <item m="1" x="6506"/>
        <item m="1" x="6518"/>
        <item m="1" x="6628"/>
        <item m="1" x="6710"/>
        <item m="1" x="6799"/>
        <item m="1" x="6821"/>
        <item m="1" x="6827"/>
        <item m="1" x="6861"/>
        <item m="1" x="6411"/>
        <item m="1" x="6897"/>
        <item m="1" x="6907"/>
        <item m="1" x="6938"/>
        <item m="1" x="6939"/>
        <item m="1" x="6943"/>
        <item m="1" x="6966"/>
        <item m="1" x="6974"/>
        <item m="1" x="7030"/>
        <item m="1" x="6294"/>
        <item m="1" x="5324"/>
        <item m="1" x="6387"/>
        <item m="1" x="6388"/>
        <item m="1" x="6410"/>
        <item m="1" x="6441"/>
        <item m="1" x="6532"/>
        <item m="1" x="6536"/>
        <item m="1" x="6627"/>
        <item m="1" x="2584"/>
        <item m="1" x="6687"/>
        <item m="1" x="6706"/>
        <item m="1" x="6809"/>
        <item m="1" x="6906"/>
        <item m="1" x="6910"/>
        <item m="1" x="6930"/>
        <item m="1" x="6965"/>
        <item m="1" x="2393"/>
        <item m="1" x="6985"/>
        <item m="1" x="6986"/>
        <item m="1" x="6309"/>
        <item m="1" x="6332"/>
        <item m="1" x="6340"/>
        <item m="1" x="6353"/>
        <item m="1" x="6355"/>
        <item m="1" x="6391"/>
        <item m="1" x="6392"/>
        <item m="1" x="6398"/>
        <item m="1" x="1678"/>
        <item m="1" x="6447"/>
        <item m="1" x="6463"/>
        <item m="1" x="6464"/>
        <item m="1" x="6465"/>
        <item m="1" x="6487"/>
        <item m="1" x="1947"/>
        <item m="1" x="6516"/>
        <item m="1" x="6517"/>
        <item m="1" x="6526"/>
        <item m="1" x="6544"/>
        <item m="1" x="6591"/>
        <item m="1" x="6599"/>
        <item m="1" x="6615"/>
        <item m="1" x="6626"/>
        <item m="1" x="6673"/>
        <item m="1" x="6681"/>
        <item m="1" x="6686"/>
        <item m="1" x="6691"/>
        <item m="1" x="6711"/>
        <item m="1" x="6723"/>
        <item m="1" x="5856"/>
        <item m="1" x="6754"/>
        <item m="1" x="6755"/>
        <item x="219"/>
        <item m="1" x="6784"/>
        <item m="1" x="6790"/>
        <item m="1" x="2658"/>
        <item m="1" x="6874"/>
        <item m="1" x="6876"/>
        <item m="1" x="6891"/>
        <item m="1" x="6905"/>
        <item m="1" x="6912"/>
        <item m="1" x="6942"/>
        <item m="1" x="6964"/>
        <item m="1" x="6973"/>
        <item m="1" x="7014"/>
        <item m="1" x="6261"/>
        <item m="1" x="6266"/>
        <item m="1" x="6372"/>
        <item m="1" x="6373"/>
        <item m="1" x="6374"/>
        <item m="1" x="6375"/>
        <item m="1" x="6376"/>
        <item m="1" x="5283"/>
        <item m="1" x="6428"/>
        <item m="1" x="6493"/>
        <item m="1" x="6494"/>
        <item m="1" x="6497"/>
        <item m="1" x="6515"/>
        <item m="1" x="2852"/>
        <item m="1" x="2790"/>
        <item m="1" x="6534"/>
        <item m="1" x="6540"/>
        <item m="1" x="6613"/>
        <item m="1" x="6722"/>
        <item m="1" x="6756"/>
        <item m="1" x="6769"/>
        <item m="1" x="1675"/>
        <item m="1" x="6798"/>
        <item m="1" x="6797"/>
        <item m="1" x="6819"/>
        <item m="1" x="6840"/>
        <item m="1" x="6841"/>
        <item m="1" x="3479"/>
        <item m="1" x="6849"/>
        <item m="1" x="6850"/>
        <item m="1" x="6921"/>
        <item m="1" x="6922"/>
        <item m="1" x="6932"/>
        <item m="1" x="5860"/>
        <item m="1" x="6947"/>
        <item m="1" x="6183"/>
        <item m="1" x="6998"/>
        <item m="1" x="6192"/>
        <item m="1" x="2870"/>
        <item m="1" x="4437"/>
        <item m="1" x="6337"/>
        <item m="1" x="6338"/>
        <item m="1" x="6366"/>
        <item m="1" x="6367"/>
        <item m="1" x="6381"/>
        <item m="1" x="6383"/>
        <item m="1" x="6390"/>
        <item m="1" x="6427"/>
        <item m="1" x="6461"/>
        <item m="1" x="6462"/>
        <item m="1" x="6501"/>
        <item m="1" x="6579"/>
        <item m="1" x="6583"/>
        <item m="1" x="6588"/>
        <item m="1" x="6625"/>
        <item m="1" x="6643"/>
        <item m="1" x="6654"/>
        <item m="1" x="6709"/>
        <item m="1" x="6721"/>
        <item m="1" x="6734"/>
        <item m="1" x="6735"/>
        <item m="1" x="6767"/>
        <item m="1" x="6774"/>
        <item m="1" x="6818"/>
        <item m="1" x="6848"/>
        <item m="1" x="6034"/>
        <item m="1" x="6870"/>
        <item m="1" x="6890"/>
        <item m="1" x="6904"/>
        <item m="1" x="6963"/>
        <item m="1" x="6977"/>
        <item m="1" x="7016"/>
        <item m="1" x="6265"/>
        <item m="1" x="6270"/>
        <item m="1" x="6271"/>
        <item m="1" x="6282"/>
        <item m="1" x="6283"/>
        <item m="1" x="6293"/>
        <item m="1" x="6300"/>
        <item m="1" x="6320"/>
        <item m="1" x="6346"/>
        <item m="1" x="7032"/>
        <item m="1" x="6403"/>
        <item m="1" x="6434"/>
        <item m="1" x="6446"/>
        <item m="1" x="6460"/>
        <item m="1" x="6475"/>
        <item m="1" x="6505"/>
        <item m="1" x="6524"/>
        <item m="1" x="6550"/>
        <item m="1" x="6551"/>
        <item m="1" x="6552"/>
        <item m="1" x="6561"/>
        <item m="1" x="6562"/>
        <item m="1" x="6570"/>
        <item m="1" x="6624"/>
        <item m="1" x="6665"/>
        <item m="1" x="6672"/>
        <item m="1" x="6685"/>
        <item m="1" x="6719"/>
        <item m="1" x="6720"/>
        <item m="1" x="6741"/>
        <item m="1" x="6746"/>
        <item m="1" x="6747"/>
        <item m="1" x="6817"/>
        <item m="1" x="6851"/>
        <item m="1" x="6889"/>
        <item m="1" x="6919"/>
        <item m="1" x="6920"/>
        <item m="1" x="6933"/>
        <item m="1" x="6941"/>
        <item m="1" x="6950"/>
        <item m="1" x="6962"/>
        <item m="1" x="6983"/>
        <item m="1" x="6995"/>
        <item m="1" x="6292"/>
        <item m="1" x="6299"/>
        <item m="1" x="6357"/>
        <item m="1" x="6386"/>
        <item m="1" x="1679"/>
        <item m="1" x="6400"/>
        <item m="1" x="6094"/>
        <item m="1" x="6409"/>
        <item m="1" x="6498"/>
        <item m="1" x="6587"/>
        <item m="1" x="6614"/>
        <item m="1" x="6631"/>
        <item m="1" x="6678"/>
        <item m="1" x="6708"/>
        <item m="1" x="6718"/>
        <item m="1" x="6733"/>
        <item m="1" x="6738"/>
        <item m="1" x="6779"/>
        <item m="1" x="6792"/>
        <item m="1" x="7037"/>
        <item m="1" x="6808"/>
        <item m="1" x="6846"/>
        <item m="1" x="6847"/>
        <item m="1" x="6852"/>
        <item m="1" x="6860"/>
        <item m="1" x="6896"/>
        <item m="1" x="4222"/>
        <item m="1" x="5145"/>
        <item m="1" x="6269"/>
        <item m="1" x="6291"/>
        <item m="1" x="6326"/>
        <item m="1" x="6356"/>
        <item m="1" x="6416"/>
        <item m="1" x="6458"/>
        <item m="1" x="6459"/>
        <item m="1" x="6514"/>
        <item m="1" x="6549"/>
        <item m="1" x="2930"/>
        <item m="1" x="6623"/>
        <item m="1" x="6652"/>
        <item m="1" x="6680"/>
        <item m="1" x="6684"/>
        <item m="1" x="6694"/>
        <item m="1" x="6695"/>
        <item m="1" x="1761"/>
        <item m="1" x="6717"/>
        <item m="1" x="4235"/>
        <item m="1" x="6764"/>
        <item m="1" x="6766"/>
        <item m="1" x="6859"/>
        <item m="1" x="6862"/>
        <item m="1" x="6872"/>
        <item m="1" x="6873"/>
        <item m="1" x="6879"/>
        <item m="1" x="6887"/>
        <item m="1" x="6888"/>
        <item m="1" x="6903"/>
        <item m="1" x="6960"/>
        <item m="1" x="6961"/>
        <item m="1" x="6972"/>
        <item m="1" x="6289"/>
        <item m="1" x="6290"/>
        <item m="1" x="6310"/>
        <item m="1" x="6311"/>
        <item m="1" x="6352"/>
        <item m="1" x="6363"/>
        <item m="1" x="6370"/>
        <item m="1" x="6371"/>
        <item m="1" x="6439"/>
        <item x="385"/>
        <item m="1" x="6440"/>
        <item m="1" x="6457"/>
        <item m="1" x="6479"/>
        <item m="1" x="6495"/>
        <item m="1" x="6513"/>
        <item m="1" x="6531"/>
        <item m="1" x="6543"/>
        <item m="1" x="6592"/>
        <item m="1" x="6601"/>
        <item m="1" x="6606"/>
        <item m="1" x="6621"/>
        <item m="1" x="6622"/>
        <item m="1" x="6635"/>
        <item m="1" x="6640"/>
        <item m="1" x="6641"/>
        <item m="1" x="6650"/>
        <item m="1" x="6651"/>
        <item m="1" x="2457"/>
        <item m="1" x="6030"/>
        <item m="1" x="6753"/>
        <item m="1" x="7035"/>
        <item m="1" x="6800"/>
        <item m="1" x="6816"/>
        <item m="1" x="6833"/>
        <item m="1" x="6836"/>
        <item m="1" x="6845"/>
        <item m="1" x="5254"/>
        <item m="1" x="6869"/>
        <item m="1" x="6871"/>
        <item m="1" x="6878"/>
        <item m="1" x="6886"/>
        <item m="1" x="6914"/>
        <item m="1" x="4716"/>
        <item m="1" x="6927"/>
        <item m="1" x="6928"/>
        <item m="1" x="6931"/>
        <item m="1" x="6958"/>
        <item m="1" x="6959"/>
        <item m="1" x="6993"/>
        <item m="1" x="7013"/>
        <item m="1" x="7020"/>
        <item m="1" x="7027"/>
        <item m="1" x="6313"/>
        <item m="1" x="6314"/>
        <item m="1" x="6415"/>
        <item m="1" x="6437"/>
        <item m="1" x="6492"/>
        <item m="1" x="6537"/>
        <item m="1" x="6538"/>
        <item m="1" x="6563"/>
        <item m="1" x="6669"/>
        <item m="1" x="6671"/>
        <item m="1" x="6679"/>
        <item m="1" x="6716"/>
        <item m="1" x="6763"/>
        <item m="1" x="6789"/>
        <item m="1" x="6802"/>
        <item m="1" x="6844"/>
        <item m="1" x="6868"/>
        <item m="1" x="6885"/>
        <item m="1" x="6276"/>
        <item m="1" x="6323"/>
        <item m="1" x="6368"/>
        <item m="1" x="6369"/>
        <item m="1" x="6380"/>
        <item m="1" x="5513"/>
        <item m="1" x="6455"/>
        <item m="1" x="6489"/>
        <item m="1" x="4756"/>
        <item x="181"/>
        <item m="1" x="6555"/>
        <item m="1" x="6560"/>
        <item m="1" x="6576"/>
        <item m="1" x="6646"/>
        <item m="1" x="6715"/>
        <item m="1" x="6744"/>
        <item m="1" x="6745"/>
        <item m="1" x="6815"/>
        <item m="1" x="6843"/>
        <item m="1" x="6990"/>
        <item m="1" x="7011"/>
        <item m="1" x="7024"/>
        <item m="1" x="6288"/>
        <item m="1" x="6306"/>
        <item m="1" x="6308"/>
        <item m="1" x="6319"/>
        <item m="1" x="6336"/>
        <item m="1" x="6351"/>
        <item m="1" x="5392"/>
        <item m="1" x="859"/>
        <item m="1" x="6393"/>
        <item m="1" x="6394"/>
        <item m="1" x="6408"/>
        <item m="1" x="6436"/>
        <item m="1" x="6454"/>
        <item m="1" x="6483"/>
        <item m="1" x="6512"/>
        <item m="1" x="6573"/>
        <item m="1" x="6586"/>
        <item m="1" x="2926"/>
        <item m="1" x="6596"/>
        <item m="1" x="6607"/>
        <item m="1" x="6620"/>
        <item m="1" x="6632"/>
        <item m="1" x="6649"/>
        <item m="1" x="6661"/>
        <item m="1" x="6677"/>
        <item m="1" x="6714"/>
        <item m="1" x="6752"/>
        <item m="1" x="6762"/>
        <item m="1" x="6777"/>
        <item m="1" x="6788"/>
        <item m="1" x="6814"/>
        <item m="1" x="6957"/>
        <item m="1" x="6984"/>
        <item m="1" x="7012"/>
        <item m="1" x="6268"/>
        <item m="1" x="6285"/>
        <item m="1" x="6287"/>
        <item m="1" x="6316"/>
        <item m="1" x="6322"/>
        <item m="1" x="3563"/>
        <item m="1" x="6331"/>
        <item m="1" x="6365"/>
        <item m="1" x="6399"/>
        <item m="1" x="2724"/>
        <item m="1" x="572"/>
        <item m="1" x="7031"/>
        <item m="1" x="6453"/>
        <item m="1" x="6472"/>
        <item m="1" x="6490"/>
        <item m="1" x="6507"/>
        <item m="1" x="6511"/>
        <item m="1" x="6528"/>
        <item m="1" x="6530"/>
        <item m="1" x="6557"/>
        <item m="1" x="4324"/>
        <item m="1" x="6644"/>
        <item m="1" x="6645"/>
        <item m="1" x="6656"/>
        <item m="1" x="6657"/>
        <item m="1" x="6683"/>
        <item m="1" x="6702"/>
        <item m="1" x="4855"/>
        <item m="1" x="6703"/>
        <item m="1" x="6727"/>
        <item m="1" x="6742"/>
        <item m="1" x="6761"/>
        <item m="1" x="6778"/>
        <item m="1" x="6783"/>
        <item m="1" x="1881"/>
        <item m="1" x="6793"/>
        <item m="1" x="6801"/>
        <item m="1" x="6805"/>
        <item m="1" x="6807"/>
        <item m="1" x="6813"/>
        <item m="1" x="5013"/>
        <item m="1" x="6838"/>
        <item m="1" x="6909"/>
        <item m="1" x="6918"/>
        <item m="1" x="6946"/>
        <item m="1" x="6956"/>
        <item m="1" x="6971"/>
        <item m="1" x="6981"/>
        <item m="1" x="6988"/>
        <item m="1" x="7017"/>
        <item m="1" x="6273"/>
        <item m="1" x="6274"/>
        <item m="1" x="6298"/>
        <item m="1" x="6321"/>
        <item m="1" x="6330"/>
        <item m="1" x="6334"/>
        <item m="1" x="6335"/>
        <item m="1" x="6429"/>
        <item m="1" x="6430"/>
        <item m="1" x="6452"/>
        <item m="1" x="6491"/>
        <item m="1" x="6510"/>
        <item m="1" x="6535"/>
        <item m="1" x="3800"/>
        <item m="1" x="6584"/>
        <item m="1" x="6585"/>
        <item m="1" x="6605"/>
        <item m="1" x="6610"/>
        <item m="1" x="6619"/>
        <item m="1" x="5393"/>
        <item m="1" x="6662"/>
        <item m="1" x="6676"/>
        <item m="1" x="6712"/>
        <item m="1" x="6713"/>
        <item m="1" x="4862"/>
        <item m="1" x="6743"/>
        <item m="1" x="5439"/>
        <item m="1" x="6812"/>
        <item m="1" x="6835"/>
        <item m="1" x="6842"/>
        <item m="1" x="6867"/>
        <item m="1" x="6884"/>
        <item m="1" x="6902"/>
        <item m="1" x="6913"/>
        <item x="149"/>
        <item m="1" x="6955"/>
        <item m="1" x="6982"/>
        <item m="1" x="7023"/>
        <item m="1" x="6275"/>
        <item m="1" x="6281"/>
        <item m="1" x="6286"/>
        <item m="1" x="6297"/>
        <item m="1" x="6329"/>
        <item m="1" x="6362"/>
        <item m="1" x="6396"/>
        <item m="1" x="6407"/>
        <item m="1" x="6413"/>
        <item m="1" x="6444"/>
        <item m="1" x="6451"/>
        <item m="1" x="6474"/>
        <item m="1" x="411"/>
        <item x="313"/>
        <item m="1" x="6435"/>
        <item m="1" x="6545"/>
        <item m="1" x="6571"/>
        <item m="1" x="6574"/>
        <item m="1" x="6575"/>
        <item m="1" x="6578"/>
        <item m="1" x="6582"/>
        <item m="1" x="6590"/>
        <item m="1" x="6604"/>
        <item m="1" x="6618"/>
        <item m="1" x="6637"/>
        <item m="1" x="6648"/>
        <item m="1" x="6660"/>
        <item m="1" x="6664"/>
        <item m="1" x="6675"/>
        <item m="1" x="5407"/>
        <item m="1" x="6732"/>
        <item m="1" x="6740"/>
        <item m="1" x="6794"/>
        <item m="1" x="6811"/>
        <item m="1" x="6826"/>
        <item m="1" x="6829"/>
        <item m="1" x="6837"/>
        <item m="1" x="1738"/>
        <item m="1" x="1108"/>
        <item m="1" x="6839"/>
        <item m="1" x="6857"/>
        <item m="1" x="6883"/>
        <item m="1" x="6892"/>
        <item m="1" x="6901"/>
        <item m="1" x="548"/>
        <item m="1" x="6954"/>
        <item m="1" x="6970"/>
        <item m="1" x="6975"/>
        <item m="1" x="6989"/>
        <item m="1" x="7015"/>
        <item m="1" x="7026"/>
        <item m="1" x="6262"/>
        <item m="1" x="6264"/>
        <item m="1" x="6280"/>
        <item m="1" x="6307"/>
        <item m="1" x="6333"/>
        <item m="1" x="6344"/>
        <item m="1" x="6349"/>
        <item m="1" x="6350"/>
        <item m="1" x="6359"/>
        <item m="1" x="6364"/>
        <item m="1" x="6405"/>
        <item m="1" x="6450"/>
        <item m="1" x="6471"/>
        <item m="1" x="6477"/>
        <item m="1" x="6488"/>
        <item m="1" x="6508"/>
        <item m="1" x="6509"/>
        <item m="1" x="6527"/>
        <item m="1" x="6542"/>
        <item m="1" x="6564"/>
        <item m="1" x="6567"/>
        <item m="1" x="6568"/>
        <item m="1" x="6569"/>
        <item m="1" x="6595"/>
        <item m="1" x="6617"/>
        <item m="1" x="5446"/>
        <item m="1" x="6647"/>
        <item m="1" x="6668"/>
        <item m="1" x="6731"/>
        <item m="1" x="6751"/>
        <item m="1" x="6757"/>
        <item m="1" x="6759"/>
        <item m="1" x="6760"/>
        <item m="1" x="6765"/>
        <item m="1" x="6780"/>
        <item m="1" x="6781"/>
        <item m="1" x="6786"/>
        <item m="1" x="6804"/>
        <item m="1" x="1255"/>
        <item m="1" x="6854"/>
        <item m="1" x="6900"/>
        <item m="1" x="6916"/>
        <item m="1" x="6917"/>
        <item m="1" x="6940"/>
        <item m="1" x="6953"/>
        <item m="1" x="6969"/>
        <item m="1" x="6976"/>
        <item m="1" x="6324"/>
        <item m="1" x="6328"/>
        <item m="1" x="6389"/>
        <item m="1" x="6449"/>
        <item m="1" x="6476"/>
        <item m="1" x="6500"/>
        <item m="1" x="6556"/>
        <item m="1" x="6577"/>
        <item m="1" x="6616"/>
        <item m="1" x="6636"/>
        <item m="1" x="6682"/>
        <item m="1" x="6692"/>
        <item m="1" x="6707"/>
        <item m="1" x="6773"/>
        <item m="1" x="6775"/>
        <item m="1" x="6803"/>
        <item m="1" x="6810"/>
        <item m="1" x="6855"/>
        <item m="1" x="6856"/>
        <item m="1" x="6880"/>
        <item m="1" x="6881"/>
        <item m="1" x="6882"/>
        <item m="1" x="6899"/>
        <item m="1" x="6915"/>
        <item m="1" x="6937"/>
        <item m="1" x="6945"/>
        <item m="1" x="6952"/>
        <item m="1" x="7018"/>
        <item m="1" x="6263"/>
        <item m="1" x="6325"/>
        <item m="1" x="6327"/>
        <item m="1" x="1652"/>
        <item m="1" x="6348"/>
        <item m="1" x="1619"/>
        <item m="1" x="6412"/>
        <item m="1" x="6426"/>
        <item m="1" x="6442"/>
        <item m="1" x="6484"/>
        <item m="1" x="6499"/>
        <item m="1" x="6529"/>
        <item m="1" x="6539"/>
        <item m="1" x="6554"/>
        <item m="1" x="6593"/>
        <item m="1" x="6602"/>
        <item m="1" x="6609"/>
        <item m="1" x="6611"/>
        <item m="1" x="6634"/>
        <item m="1" x="6658"/>
        <item m="1" x="6659"/>
        <item m="1" x="6696"/>
        <item m="1" x="6699"/>
        <item m="1" x="6700"/>
        <item m="1" x="6701"/>
        <item m="1" x="6725"/>
        <item m="1" x="6728"/>
        <item m="1" x="6776"/>
        <item m="1" x="6828"/>
        <item m="1" x="6895"/>
        <item m="1" x="6944"/>
        <item m="1" x="6980"/>
        <item m="1" x="6987"/>
        <item m="1" x="6994"/>
        <item m="1" x="7022"/>
        <item m="1" x="7029"/>
        <item m="1" x="5275"/>
        <item m="1" x="5287"/>
        <item m="1" x="5291"/>
        <item m="1" x="5300"/>
        <item m="1" x="6243"/>
        <item m="1" x="5322"/>
        <item m="1" x="5329"/>
        <item m="1" x="5333"/>
        <item x="302"/>
        <item m="1" x="5359"/>
        <item m="1" x="5360"/>
        <item m="1" x="5361"/>
        <item m="1" x="5365"/>
        <item m="1" x="5371"/>
        <item m="1" x="5414"/>
        <item m="1" x="5434"/>
        <item m="1" x="5435"/>
        <item m="1" x="5436"/>
        <item m="1" x="5443"/>
        <item m="1" x="5447"/>
        <item m="1" x="5463"/>
        <item m="1" x="5476"/>
        <item m="1" x="5484"/>
        <item m="1" x="5486"/>
        <item m="1" x="5489"/>
        <item m="1" x="5498"/>
        <item m="1" x="5509"/>
        <item m="1" x="5535"/>
        <item m="1" x="5547"/>
        <item m="1" x="5564"/>
        <item m="1" x="5590"/>
        <item m="1" x="5591"/>
        <item m="1" x="740"/>
        <item m="1" x="5632"/>
        <item m="1" x="5637"/>
        <item m="1" x="5646"/>
        <item m="1" x="5647"/>
        <item m="1" x="5652"/>
        <item m="1" x="5667"/>
        <item m="1" x="5672"/>
        <item m="1" x="5694"/>
        <item m="1" x="5725"/>
        <item m="1" x="5728"/>
        <item m="1" x="5729"/>
        <item m="1" x="5731"/>
        <item m="1" x="5743"/>
        <item m="1" x="5748"/>
        <item m="1" x="5749"/>
        <item m="1" x="5765"/>
        <item m="1" x="5770"/>
        <item m="1" x="6237"/>
        <item m="1" x="5812"/>
        <item m="1" x="5813"/>
        <item m="1" x="5835"/>
        <item m="1" x="5836"/>
        <item m="1" x="4891"/>
        <item m="1" x="5855"/>
        <item m="1" x="5859"/>
        <item m="1" x="5861"/>
        <item m="1" x="5870"/>
        <item m="1" x="5871"/>
        <item m="1" x="5885"/>
        <item m="1" x="5693"/>
        <item m="1" x="5915"/>
        <item m="1" x="5923"/>
        <item m="1" x="5924"/>
        <item m="1" x="5962"/>
        <item m="1" x="1878"/>
        <item m="1" x="5983"/>
        <item x="331"/>
        <item m="1" x="5987"/>
        <item m="1" x="2247"/>
        <item m="1" x="6027"/>
        <item m="1" x="3233"/>
        <item m="1" x="2494"/>
        <item m="1" x="6076"/>
        <item m="1" x="6114"/>
        <item m="1" x="6115"/>
        <item m="1" x="6123"/>
        <item m="1" x="6124"/>
        <item m="1" x="6132"/>
        <item m="1" x="6133"/>
        <item m="1" x="6143"/>
        <item m="1" x="6146"/>
        <item m="1" x="6149"/>
        <item m="1" x="6155"/>
        <item m="1" x="6162"/>
        <item m="1" x="6177"/>
        <item m="1" x="6179"/>
        <item m="1" x="6181"/>
        <item m="1" x="6186"/>
        <item m="1" x="6257"/>
        <item m="1" x="6218"/>
        <item m="1" x="6227"/>
        <item m="1" x="1569"/>
        <item m="1" x="6228"/>
        <item m="1" x="5286"/>
        <item m="1" x="5293"/>
        <item m="1" x="5313"/>
        <item m="1" x="5332"/>
        <item m="1" x="5396"/>
        <item m="1" x="5452"/>
        <item m="1" x="5471"/>
        <item m="1" x="5544"/>
        <item m="1" x="5627"/>
        <item m="1" x="6256"/>
        <item m="1" x="5703"/>
        <item m="1" x="5732"/>
        <item m="1" x="5774"/>
        <item m="1" x="6236"/>
        <item m="1" x="5794"/>
        <item m="1" x="5811"/>
        <item m="1" x="5834"/>
        <item m="1" x="5853"/>
        <item x="303"/>
        <item m="1" x="5950"/>
        <item m="1" x="5952"/>
        <item m="1" x="5970"/>
        <item m="1" x="6246"/>
        <item m="1" x="6025"/>
        <item m="1" x="6041"/>
        <item m="1" x="6069"/>
        <item m="1" x="6137"/>
        <item m="1" x="5299"/>
        <item m="1" x="5349"/>
        <item m="1" x="5404"/>
        <item m="1" x="5440"/>
        <item m="1" x="5479"/>
        <item m="1" x="718"/>
        <item m="1" x="5533"/>
        <item m="1" x="5534"/>
        <item m="1" x="5661"/>
        <item m="1" x="5718"/>
        <item m="1" x="5719"/>
        <item m="1" x="5722"/>
        <item m="1" x="5764"/>
        <item m="1" x="5773"/>
        <item m="1" x="3954"/>
        <item m="1" x="5852"/>
        <item m="1" x="5862"/>
        <item m="1" x="5884"/>
        <item m="1" x="5903"/>
        <item m="1" x="4953"/>
        <item m="1" x="1074"/>
        <item m="1" x="5945"/>
        <item m="1" x="5981"/>
        <item m="1" x="5982"/>
        <item m="1" x="6024"/>
        <item m="1" x="6056"/>
        <item m="1" x="6080"/>
        <item m="1" x="6082"/>
        <item m="1" x="6092"/>
        <item m="1" x="6093"/>
        <item m="1" x="6153"/>
        <item m="1" x="6154"/>
        <item m="1" x="6241"/>
        <item m="1" x="5285"/>
        <item m="1" x="5306"/>
        <item m="1" x="5307"/>
        <item m="1" x="5347"/>
        <item m="1" x="5348"/>
        <item m="1" x="5401"/>
        <item m="1" x="5292"/>
        <item m="1" x="5442"/>
        <item m="1" x="6252"/>
        <item m="1" x="6253"/>
        <item m="1" x="6254"/>
        <item m="1" x="5449"/>
        <item m="1" x="5470"/>
        <item m="1" x="5531"/>
        <item m="1" x="5532"/>
        <item m="1" x="5537"/>
        <item m="1" x="5543"/>
        <item m="1" x="5555"/>
        <item m="1" x="5328"/>
        <item m="1" x="5597"/>
        <item m="1" x="5602"/>
        <item m="1" x="5609"/>
        <item m="1" x="5624"/>
        <item m="1" x="5625"/>
        <item m="1" x="5626"/>
        <item m="1" x="5628"/>
        <item m="1" x="5641"/>
        <item m="1" x="5656"/>
        <item m="1" x="5657"/>
        <item m="1" x="1999"/>
        <item m="1" x="5699"/>
        <item m="1" x="5716"/>
        <item m="1" x="5717"/>
        <item m="1" x="5762"/>
        <item m="1" x="5763"/>
        <item m="1" x="5809"/>
        <item m="1" x="5810"/>
        <item m="1" x="5833"/>
        <item m="1" x="5869"/>
        <item m="1" x="5907"/>
        <item m="1" x="5934"/>
        <item m="1" x="5935"/>
        <item m="1" x="5980"/>
        <item m="1" x="2234"/>
        <item m="1" x="5988"/>
        <item m="1" x="5989"/>
        <item m="1" x="6039"/>
        <item m="1" x="6040"/>
        <item m="1" x="6066"/>
        <item m="1" x="6090"/>
        <item m="1" x="6091"/>
        <item m="1" x="6102"/>
        <item m="1" x="6113"/>
        <item m="1" x="6131"/>
        <item m="1" x="6145"/>
        <item m="1" x="6152"/>
        <item m="1" x="6166"/>
        <item m="1" x="6167"/>
        <item m="1" x="5245"/>
        <item m="1" x="6182"/>
        <item m="1" x="1125"/>
        <item m="1" x="5588"/>
        <item m="1" x="5589"/>
        <item m="1" x="5272"/>
        <item m="1" x="5308"/>
        <item m="1" x="5309"/>
        <item m="1" x="5311"/>
        <item m="1" x="5312"/>
        <item m="1" x="5319"/>
        <item m="1" x="5320"/>
        <item m="1" x="5321"/>
        <item m="1" x="5346"/>
        <item x="300"/>
        <item m="1" x="5383"/>
        <item m="1" x="5391"/>
        <item m="1" x="5408"/>
        <item m="1" x="5423"/>
        <item m="1" x="5453"/>
        <item m="1" x="5468"/>
        <item m="1" x="5475"/>
        <item m="1" x="5481"/>
        <item m="1" x="5492"/>
        <item m="1" x="5494"/>
        <item m="1" x="5495"/>
        <item m="1" x="5503"/>
        <item m="1" x="5530"/>
        <item m="1" x="5539"/>
        <item m="1" x="5545"/>
        <item m="1" x="5546"/>
        <item m="1" x="5548"/>
        <item m="1" x="5549"/>
        <item m="1" x="5550"/>
        <item m="1" x="5557"/>
        <item m="1" x="3735"/>
        <item m="1" x="5560"/>
        <item m="1" x="5570"/>
        <item m="1" x="5587"/>
        <item m="1" x="5613"/>
        <item m="1" x="5615"/>
        <item m="1" x="5619"/>
        <item m="1" x="5620"/>
        <item m="1" x="5623"/>
        <item m="1" x="4694"/>
        <item m="1" x="5631"/>
        <item x="225"/>
        <item m="1" x="5651"/>
        <item m="1" x="5653"/>
        <item m="1" x="5666"/>
        <item m="1" x="5675"/>
        <item m="1" x="5681"/>
        <item m="1" x="5685"/>
        <item m="1" x="5692"/>
        <item m="1" x="5695"/>
        <item m="1" x="1077"/>
        <item m="1" x="2981"/>
        <item m="1" x="5721"/>
        <item m="1" x="5734"/>
        <item m="1" x="5735"/>
        <item m="1" x="5682"/>
        <item m="1" x="5406"/>
        <item m="1" x="5780"/>
        <item m="1" x="5783"/>
        <item m="1" x="6234"/>
        <item m="1" x="6235"/>
        <item m="1" x="5832"/>
        <item m="1" x="5850"/>
        <item m="1" x="5851"/>
        <item m="1" x="2131"/>
        <item m="1" x="5880"/>
        <item m="1" x="5881"/>
        <item m="1" x="5882"/>
        <item m="1" x="5883"/>
        <item m="1" x="5890"/>
        <item m="1" x="5891"/>
        <item m="1" x="5922"/>
        <item m="1" x="5955"/>
        <item m="1" x="5966"/>
        <item m="1" x="5978"/>
        <item m="1" x="5979"/>
        <item m="1" x="3213"/>
        <item m="1" x="6006"/>
        <item m="1" x="6022"/>
        <item m="1" x="6023"/>
        <item m="1" x="6047"/>
        <item m="1" x="6054"/>
        <item m="1" x="6089"/>
        <item m="1" x="6255"/>
        <item m="1" x="6095"/>
        <item m="1" x="6096"/>
        <item m="1" x="6097"/>
        <item m="1" x="6098"/>
        <item m="1" x="6112"/>
        <item m="1" x="2365"/>
        <item m="1" x="6120"/>
        <item m="1" x="6121"/>
        <item m="1" x="6122"/>
        <item m="1" x="6138"/>
        <item m="1" x="5141"/>
        <item m="1" x="6144"/>
        <item m="1" x="6148"/>
        <item m="1" x="6164"/>
        <item m="1" x="4273"/>
        <item m="1" x="3624"/>
        <item m="1" x="5377"/>
        <item m="1" x="5378"/>
        <item m="1" x="6185"/>
        <item m="1" x="6198"/>
        <item m="1" x="6199"/>
        <item m="1" x="6225"/>
        <item m="1" x="5290"/>
        <item m="1" x="5298"/>
        <item m="1" x="5305"/>
        <item m="1" x="5345"/>
        <item m="1" x="5368"/>
        <item m="1" x="5369"/>
        <item m="1" x="5390"/>
        <item m="1" x="5403"/>
        <item m="1" x="5467"/>
        <item m="1" x="5478"/>
        <item m="1" x="5483"/>
        <item m="1" x="5490"/>
        <item m="1" x="5500"/>
        <item m="1" x="5501"/>
        <item m="1" x="5514"/>
        <item m="1" x="5529"/>
        <item m="1" x="5559"/>
        <item m="1" x="5561"/>
        <item m="1" x="5565"/>
        <item m="1" x="5575"/>
        <item m="1" x="5610"/>
        <item m="1" x="5644"/>
        <item m="1" x="5645"/>
        <item m="1" x="6258"/>
        <item m="1" x="5680"/>
        <item m="1" x="5727"/>
        <item m="1" x="5730"/>
        <item m="1" x="5738"/>
        <item m="1" x="5739"/>
        <item m="1" x="5747"/>
        <item m="1" x="3976"/>
        <item m="1" x="5761"/>
        <item m="1" x="5768"/>
        <item m="1" x="5831"/>
        <item m="1" x="5849"/>
        <item m="1" x="5866"/>
        <item m="1" x="5910"/>
        <item m="1" x="5933"/>
        <item m="1" x="5954"/>
        <item m="1" x="5961"/>
        <item m="1" x="6021"/>
        <item m="1" x="6038"/>
        <item m="1" x="2728"/>
        <item m="1" x="6051"/>
        <item m="1" x="6079"/>
        <item m="1" x="6129"/>
        <item m="1" x="6130"/>
        <item m="1" x="6171"/>
        <item m="1" x="6209"/>
        <item m="1" x="6210"/>
        <item m="1" x="6215"/>
        <item m="1" x="6216"/>
        <item m="1" x="6217"/>
        <item m="1" x="5344"/>
        <item m="1" x="5488"/>
        <item m="1" x="5528"/>
        <item m="1" x="5585"/>
        <item m="1" x="5586"/>
        <item m="1" x="5598"/>
        <item m="1" x="5715"/>
        <item m="1" x="3891"/>
        <item m="1" x="5737"/>
        <item m="1" x="5760"/>
        <item m="1" x="926"/>
        <item m="1" x="5789"/>
        <item m="1" x="5848"/>
        <item m="1" x="5951"/>
        <item m="1" x="4995"/>
        <item m="1" x="5968"/>
        <item m="1" x="5969"/>
        <item m="1" x="6037"/>
        <item m="1" x="6064"/>
        <item m="1" x="6088"/>
        <item m="1" x="5448"/>
        <item m="1" x="6099"/>
        <item m="1" x="6100"/>
        <item m="1" x="3290"/>
        <item m="1" x="2239"/>
        <item m="1" x="6136"/>
        <item m="1" x="6151"/>
        <item m="1" x="5297"/>
        <item m="1" x="5318"/>
        <item m="1" x="5327"/>
        <item m="1" x="5343"/>
        <item m="1" x="5364"/>
        <item m="1" x="5433"/>
        <item m="1" x="5438"/>
        <item m="1" x="6250"/>
        <item m="1" x="6251"/>
        <item m="1" x="5527"/>
        <item m="1" x="5538"/>
        <item m="1" x="5584"/>
        <item m="1" x="5596"/>
        <item m="1" x="5702"/>
        <item m="1" x="5714"/>
        <item m="1" x="6232"/>
        <item m="1" x="5830"/>
        <item m="1" x="5847"/>
        <item m="1" x="5905"/>
        <item m="1" x="5906"/>
        <item m="1" x="5932"/>
        <item m="1" x="5977"/>
        <item m="1" x="6008"/>
        <item m="1" x="6020"/>
        <item m="1" x="6033"/>
        <item m="1" x="6068"/>
        <item m="1" x="6142"/>
        <item m="1" x="6161"/>
        <item m="1" x="5277"/>
        <item m="1" x="5295"/>
        <item m="1" x="5296"/>
        <item m="1" x="5303"/>
        <item m="1" x="3672"/>
        <item m="1" x="4395"/>
        <item m="1" x="3533"/>
        <item m="1" x="5386"/>
        <item m="1" x="5389"/>
        <item m="1" x="5399"/>
        <item m="1" x="5400"/>
        <item m="1" x="5419"/>
        <item m="1" x="5420"/>
        <item m="1" x="5432"/>
        <item m="1" x="5456"/>
        <item m="1" x="5464"/>
        <item m="1" x="5482"/>
        <item m="1" x="5504"/>
        <item m="1" x="5526"/>
        <item m="1" x="5553"/>
        <item m="1" x="5554"/>
        <item m="1" x="5601"/>
        <item m="1" x="5612"/>
        <item m="1" x="5617"/>
        <item m="1" x="5633"/>
        <item m="1" x="5636"/>
        <item m="1" x="5678"/>
        <item m="1" x="5691"/>
        <item m="1" x="1167"/>
        <item m="1" x="5706"/>
        <item m="1" x="5723"/>
        <item m="1" x="6248"/>
        <item m="1" x="6231"/>
        <item m="1" x="5791"/>
        <item m="1" x="5799"/>
        <item m="1" x="5802"/>
        <item m="1" x="5804"/>
        <item m="1" x="5817"/>
        <item m="1" x="5818"/>
        <item m="1" x="5819"/>
        <item m="1" x="5820"/>
        <item m="1" x="5821"/>
        <item x="184"/>
        <item m="1" x="5846"/>
        <item m="1" x="5854"/>
        <item m="1" x="5893"/>
        <item m="1" x="5908"/>
        <item m="1" x="5931"/>
        <item m="1" x="5940"/>
        <item m="1" x="5941"/>
        <item m="1" x="5946"/>
        <item m="1" x="5953"/>
        <item m="1" x="4417"/>
        <item m="1" x="5997"/>
        <item m="1" x="6002"/>
        <item m="1" x="6010"/>
        <item m="1" x="6019"/>
        <item m="1" x="6029"/>
        <item m="1" x="6036"/>
        <item m="1" x="6044"/>
        <item m="1" x="6061"/>
        <item m="1" x="6063"/>
        <item m="1" x="6067"/>
        <item m="1" x="5127"/>
        <item m="1" x="6160"/>
        <item m="1" x="6211"/>
        <item m="1" x="6212"/>
        <item m="1" x="2141"/>
        <item m="1" x="6224"/>
        <item m="1" x="5282"/>
        <item m="1" x="5304"/>
        <item m="1" x="5937"/>
        <item m="1" x="5330"/>
        <item m="1" x="5342"/>
        <item m="1" x="5367"/>
        <item m="1" x="4423"/>
        <item m="1" x="5382"/>
        <item m="1" x="3688"/>
        <item m="1" x="5512"/>
        <item m="1" x="5523"/>
        <item m="1" x="5524"/>
        <item m="1" x="5525"/>
        <item m="1" x="5536"/>
        <item m="1" x="5556"/>
        <item m="1" x="5574"/>
        <item m="1" x="5578"/>
        <item m="1" x="5581"/>
        <item m="1" x="5582"/>
        <item m="1" x="3765"/>
        <item m="1" x="5583"/>
        <item m="1" x="5650"/>
        <item m="1" x="5655"/>
        <item m="1" x="5677"/>
        <item m="1" x="4224"/>
        <item m="1" x="5451"/>
        <item m="1" x="5698"/>
        <item m="1" x="5700"/>
        <item m="1" x="2091"/>
        <item m="1" x="5720"/>
        <item m="1" x="5746"/>
        <item m="1" x="5757"/>
        <item m="1" x="5758"/>
        <item m="1" x="6230"/>
        <item m="1" x="5845"/>
        <item m="1" x="5857"/>
        <item m="1" x="5873"/>
        <item m="1" x="5887"/>
        <item m="1" x="5896"/>
        <item m="1" x="5904"/>
        <item m="1" x="5920"/>
        <item m="1" x="5921"/>
        <item m="1" x="5976"/>
        <item m="1" x="2235"/>
        <item m="1" x="5984"/>
        <item m="1" x="5772"/>
        <item m="1" x="5990"/>
        <item m="1" x="6009"/>
        <item m="1" x="6018"/>
        <item m="1" x="6053"/>
        <item m="1" x="6060"/>
        <item m="1" x="6072"/>
        <item m="1" x="6086"/>
        <item m="1" x="6087"/>
        <item m="1" x="6111"/>
        <item m="1" x="6118"/>
        <item m="1" x="6119"/>
        <item m="1" x="5889"/>
        <item m="1" x="4226"/>
        <item m="1" x="4322"/>
        <item m="1" x="6139"/>
        <item m="1" x="2377"/>
        <item m="1" x="6159"/>
        <item m="1" x="6170"/>
        <item m="1" x="6174"/>
        <item m="1" x="5266"/>
        <item m="1" x="6175"/>
        <item m="1" x="6178"/>
        <item m="1" x="5246"/>
        <item m="1" x="6184"/>
        <item m="1" x="6187"/>
        <item m="1" x="6188"/>
        <item m="1" x="1023"/>
        <item m="1" x="5281"/>
        <item m="1" x="5288"/>
        <item m="1" x="5310"/>
        <item m="1" x="5317"/>
        <item m="1" x="5326"/>
        <item m="1" x="5331"/>
        <item m="1" x="5354"/>
        <item m="1" x="5362"/>
        <item m="1" x="5363"/>
        <item m="1" x="5374"/>
        <item m="1" x="3430"/>
        <item m="1" x="5381"/>
        <item m="1" x="5394"/>
        <item m="1" x="5413"/>
        <item m="1" x="5422"/>
        <item m="1" x="5430"/>
        <item m="1" x="5431"/>
        <item m="1" x="5437"/>
        <item m="1" x="5485"/>
        <item m="1" x="5522"/>
        <item m="1" x="2822"/>
        <item m="1" x="5562"/>
        <item m="1" x="5571"/>
        <item m="1" x="5580"/>
        <item m="1" x="5605"/>
        <item m="1" x="5606"/>
        <item m="1" x="5618"/>
        <item m="1" x="5622"/>
        <item m="1" x="906"/>
        <item m="1" x="5630"/>
        <item m="1" x="5649"/>
        <item m="1" x="5658"/>
        <item m="1" x="5660"/>
        <item m="1" x="5665"/>
        <item m="1" x="5674"/>
        <item m="1" x="5713"/>
        <item m="1" x="2106"/>
        <item m="1" x="5745"/>
        <item m="1" x="5756"/>
        <item m="1" x="5790"/>
        <item m="1" x="5793"/>
        <item m="1" x="5816"/>
        <item m="1" x="5829"/>
        <item m="1" x="5844"/>
        <item m="1" x="5879"/>
        <item m="1" x="4927"/>
        <item m="1" x="4936"/>
        <item m="1" x="5930"/>
        <item m="1" x="5960"/>
        <item m="1" x="5963"/>
        <item m="1" x="2226"/>
        <item m="1" x="5986"/>
        <item m="1" x="5992"/>
        <item m="1" x="5998"/>
        <item m="1" x="6005"/>
        <item m="1" x="6007"/>
        <item m="1" x="6035"/>
        <item m="1" x="6043"/>
        <item m="1" x="6049"/>
        <item m="1" x="6050"/>
        <item m="1" x="6052"/>
        <item m="1" x="6073"/>
        <item m="1" x="6075"/>
        <item m="1" x="6085"/>
        <item m="1" x="6101"/>
        <item m="1" x="6110"/>
        <item m="1" x="6117"/>
        <item m="1" x="6141"/>
        <item m="1" x="6147"/>
        <item m="1" x="6165"/>
        <item m="1" x="6172"/>
        <item m="1" x="6176"/>
        <item m="1" x="6180"/>
        <item m="1" x="6240"/>
        <item m="1" x="6194"/>
        <item m="1" x="3409"/>
        <item m="1" x="5274"/>
        <item m="1" x="5284"/>
        <item m="1" x="5294"/>
        <item m="1" x="5316"/>
        <item m="1" x="5340"/>
        <item m="1" x="5341"/>
        <item m="1" x="5355"/>
        <item m="1" x="5358"/>
        <item m="1" x="1235"/>
        <item m="1" x="5380"/>
        <item m="1" x="5421"/>
        <item m="1" x="5429"/>
        <item m="1" x="6249"/>
        <item m="1" x="4531"/>
        <item m="1" x="5459"/>
        <item m="1" x="5466"/>
        <item m="1" x="5474"/>
        <item m="1" x="4165"/>
        <item x="145"/>
        <item m="1" x="5510"/>
        <item m="1" x="5511"/>
        <item m="1" x="5521"/>
        <item m="1" x="5542"/>
        <item m="1" x="5568"/>
        <item m="1" x="5569"/>
        <item m="1" x="5594"/>
        <item m="1" x="5595"/>
        <item m="1" x="5648"/>
        <item m="1" x="5673"/>
        <item m="1" x="5687"/>
        <item m="1" x="5688"/>
        <item m="1" x="5689"/>
        <item m="1" x="5690"/>
        <item m="1" x="6229"/>
        <item m="1" x="5755"/>
        <item m="1" x="5767"/>
        <item m="1" x="5776"/>
        <item m="1" x="5778"/>
        <item m="1" x="5779"/>
        <item m="1" x="795"/>
        <item m="1" x="5781"/>
        <item m="1" x="5782"/>
        <item m="1" x="5788"/>
        <item m="1" x="5796"/>
        <item m="1" x="5798"/>
        <item m="1" x="5828"/>
        <item m="1" x="5843"/>
        <item m="1" x="5858"/>
        <item m="1" x="5868"/>
        <item m="1" x="6244"/>
        <item m="1" x="5902"/>
        <item m="1" x="5912"/>
        <item m="1" x="5917"/>
        <item m="1" x="5929"/>
        <item m="1" x="5939"/>
        <item m="1" x="5944"/>
        <item m="1" x="5959"/>
        <item m="1" x="6245"/>
        <item m="1" x="5975"/>
        <item m="1" x="5991"/>
        <item m="1" x="6017"/>
        <item m="1" x="6048"/>
        <item m="1" x="2219"/>
        <item m="1" x="6062"/>
        <item m="1" x="6071"/>
        <item m="1" x="6108"/>
        <item m="1" x="6109"/>
        <item m="1" x="6127"/>
        <item m="1" x="6128"/>
        <item m="1" x="6135"/>
        <item m="1" x="6158"/>
        <item m="1" x="6163"/>
        <item m="1" x="5172"/>
        <item m="1" x="6197"/>
        <item m="1" x="6208"/>
        <item m="1" x="6222"/>
        <item m="1" x="6223"/>
        <item m="1" x="6247"/>
        <item m="1" x="5379"/>
        <item m="1" x="5388"/>
        <item m="1" x="5411"/>
        <item m="1" x="5412"/>
        <item m="1" x="5496"/>
        <item m="1" x="5520"/>
        <item m="1" x="4575"/>
        <item m="1" x="4576"/>
        <item m="1" x="5541"/>
        <item m="1" x="5599"/>
        <item m="1" x="5679"/>
        <item m="1" x="5744"/>
        <item m="1" x="5785"/>
        <item m="1" x="5807"/>
        <item m="1" x="4935"/>
        <item m="1" x="5919"/>
        <item m="1" x="5967"/>
        <item m="1" x="6026"/>
        <item m="1" x="6059"/>
        <item m="1" x="6107"/>
        <item m="1" x="6169"/>
        <item m="1" x="6173"/>
        <item m="1" x="1233"/>
        <item m="1" x="5315"/>
        <item m="1" x="5325"/>
        <item m="1" x="5338"/>
        <item m="1" x="5339"/>
        <item m="1" x="5352"/>
        <item m="1" x="5410"/>
        <item x="144"/>
        <item m="1" x="5519"/>
        <item m="1" x="5558"/>
        <item m="1" x="5572"/>
        <item m="1" x="5635"/>
        <item m="1" x="5684"/>
        <item m="1" x="5697"/>
        <item m="1" x="5712"/>
        <item m="1" x="3892"/>
        <item m="1" x="5754"/>
        <item m="1" x="5786"/>
        <item m="1" x="5808"/>
        <item m="1" x="5826"/>
        <item m="1" x="5827"/>
        <item m="1" x="5895"/>
        <item m="1" x="5928"/>
        <item m="1" x="5942"/>
        <item m="1" x="5958"/>
        <item m="1" x="5985"/>
        <item m="1" x="6032"/>
        <item m="1" x="6042"/>
        <item m="1" x="6106"/>
        <item m="1" x="6239"/>
        <item m="1" x="5302"/>
        <item m="1" x="3104"/>
        <item m="1" x="5337"/>
        <item m="1" x="5356"/>
        <item m="1" x="5357"/>
        <item m="1" x="5384"/>
        <item m="1" x="5398"/>
        <item m="1" x="5416"/>
        <item m="1" x="5450"/>
        <item m="1" x="5455"/>
        <item m="1" x="5461"/>
        <item m="1" x="5473"/>
        <item m="1" x="4546"/>
        <item m="1" x="5518"/>
        <item m="1" x="5552"/>
        <item m="1" x="5579"/>
        <item m="1" x="5600"/>
        <item m="1" x="5604"/>
        <item m="1" x="5611"/>
        <item m="1" x="5621"/>
        <item m="1" x="5639"/>
        <item m="1" x="5640"/>
        <item m="1" x="5643"/>
        <item m="1" x="5676"/>
        <item m="1" x="3594"/>
        <item m="1" x="5705"/>
        <item m="1" x="5724"/>
        <item m="1" x="5753"/>
        <item m="1" x="5771"/>
        <item m="1" x="5792"/>
        <item m="1" x="5797"/>
        <item m="1" x="5801"/>
        <item m="1" x="5806"/>
        <item m="1" x="5814"/>
        <item m="1" x="5815"/>
        <item m="1" x="5825"/>
        <item m="1" x="5842"/>
        <item m="1" x="5867"/>
        <item m="1" x="5878"/>
        <item m="1" x="5888"/>
        <item m="1" x="5927"/>
        <item m="1" x="5947"/>
        <item m="1" x="5957"/>
        <item m="1" x="5965"/>
        <item m="1" x="5971"/>
        <item m="1" x="5974"/>
        <item m="1" x="5996"/>
        <item m="1" x="6016"/>
        <item m="1" x="6058"/>
        <item m="1" x="6074"/>
        <item m="1" x="6126"/>
        <item m="1" x="6150"/>
        <item m="1" x="6157"/>
        <item m="1" x="6204"/>
        <item m="1" x="6206"/>
        <item m="1" x="6207"/>
        <item m="1" x="6214"/>
        <item m="1" x="5276"/>
        <item m="1" x="5280"/>
        <item m="1" x="438"/>
        <item m="1" x="3522"/>
        <item m="1" x="5336"/>
        <item m="1" x="5366"/>
        <item m="1" x="5426"/>
        <item m="1" x="5427"/>
        <item m="1" x="5428"/>
        <item m="1" x="5460"/>
        <item m="1" x="5499"/>
        <item m="1" x="5505"/>
        <item m="1" x="5506"/>
        <item m="1" x="5507"/>
        <item m="1" x="5517"/>
        <item m="1" x="5576"/>
        <item m="1" x="5603"/>
        <item m="1" x="5638"/>
        <item m="1" x="5683"/>
        <item m="1" x="5696"/>
        <item m="1" x="5711"/>
        <item m="1" x="5740"/>
        <item m="1" x="5752"/>
        <item m="1" x="5803"/>
        <item m="1" x="5840"/>
        <item m="1" x="5841"/>
        <item m="1" x="5865"/>
        <item m="1" x="5877"/>
        <item m="1" x="5886"/>
        <item m="1" x="5916"/>
        <item m="1" x="4966"/>
        <item m="1" x="5943"/>
        <item m="1" x="5949"/>
        <item m="1" x="6015"/>
        <item m="1" x="6055"/>
        <item m="1" x="6084"/>
        <item m="1" x="6116"/>
        <item m="1" x="6195"/>
        <item m="1" x="6196"/>
        <item m="1" x="6201"/>
        <item m="1" x="5273"/>
        <item m="1" x="5335"/>
        <item m="1" x="1159"/>
        <item m="1" x="5370"/>
        <item m="1" x="5373"/>
        <item m="1" x="5375"/>
        <item m="1" x="5376"/>
        <item m="1" x="5397"/>
        <item m="1" x="5402"/>
        <item m="1" x="5405"/>
        <item m="1" x="5418"/>
        <item m="1" x="5425"/>
        <item m="1" x="5465"/>
        <item m="1" x="6238"/>
        <item m="1" x="3745"/>
        <item m="1" x="5515"/>
        <item m="1" x="5516"/>
        <item m="1" x="5567"/>
        <item x="292"/>
        <item m="1" x="5592"/>
        <item m="1" x="5607"/>
        <item m="1" x="5614"/>
        <item m="1" x="4682"/>
        <item m="1" x="5629"/>
        <item m="1" x="5634"/>
        <item m="1" x="5642"/>
        <item m="1" x="4144"/>
        <item m="1" x="5704"/>
        <item m="1" x="5710"/>
        <item m="1" x="5751"/>
        <item m="1" x="5775"/>
        <item m="1" x="2070"/>
        <item m="1" x="5800"/>
        <item m="1" x="5805"/>
        <item m="1" x="5839"/>
        <item m="1" x="5872"/>
        <item m="1" x="5876"/>
        <item x="243"/>
        <item m="1" x="5911"/>
        <item m="1" x="5926"/>
        <item m="1" x="5973"/>
        <item m="1" x="6004"/>
        <item m="1" x="6031"/>
        <item m="1" x="6065"/>
        <item m="1" x="4175"/>
        <item m="1" x="3282"/>
        <item m="1" x="6083"/>
        <item m="1" x="6104"/>
        <item m="1" x="6105"/>
        <item m="1" x="6140"/>
        <item m="1" x="2374"/>
        <item m="1" x="6156"/>
        <item m="1" x="1424"/>
        <item m="1" x="1426"/>
        <item m="1" x="4213"/>
        <item x="322"/>
        <item m="1" x="5194"/>
        <item m="1" x="6193"/>
        <item m="1" x="6221"/>
        <item m="1" x="6013"/>
        <item m="1" x="6014"/>
        <item m="1" x="6168"/>
        <item x="52"/>
        <item m="1" x="5387"/>
        <item m="1" x="5424"/>
        <item m="1" x="5444"/>
        <item m="1" x="5472"/>
        <item m="1" x="5709"/>
        <item m="1" x="5736"/>
        <item m="1" x="5750"/>
        <item m="1" x="5766"/>
        <item m="1" x="5824"/>
        <item m="1" x="4886"/>
        <item m="1" x="6003"/>
        <item m="1" x="6012"/>
        <item m="1" x="6057"/>
        <item m="1" x="6078"/>
        <item m="1" x="1831"/>
        <item m="1" x="6213"/>
        <item m="1" x="5279"/>
        <item m="1" x="5314"/>
        <item m="1" x="5323"/>
        <item m="1" x="5334"/>
        <item m="1" x="5415"/>
        <item m="1" x="5487"/>
        <item m="1" x="5659"/>
        <item m="1" x="5663"/>
        <item m="1" x="5664"/>
        <item m="1" x="5669"/>
        <item m="1" x="5708"/>
        <item m="1" x="4787"/>
        <item m="1" x="5838"/>
        <item m="1" x="5864"/>
        <item m="1" x="5875"/>
        <item m="1" x="6077"/>
        <item m="1" x="6134"/>
        <item m="1" x="6205"/>
        <item m="1" x="6219"/>
        <item m="1" x="5278"/>
        <item m="1" x="5301"/>
        <item m="1" x="4393"/>
        <item m="1" x="5417"/>
        <item m="1" x="5454"/>
        <item m="1" x="5477"/>
        <item m="1" x="5491"/>
        <item m="1" x="5551"/>
        <item m="1" x="5566"/>
        <item m="1" x="912"/>
        <item m="1" x="5654"/>
        <item m="1" x="5668"/>
        <item m="1" x="5707"/>
        <item m="1" x="5741"/>
        <item m="1" x="4794"/>
        <item m="1" x="5777"/>
        <item m="1" x="5822"/>
        <item m="1" x="5823"/>
        <item m="1" x="5837"/>
        <item m="1" x="5874"/>
        <item m="1" x="5894"/>
        <item m="1" x="5900"/>
        <item m="1" x="5901"/>
        <item m="1" x="5913"/>
        <item m="1" x="1210"/>
        <item m="1" x="5925"/>
        <item m="1" x="5956"/>
        <item m="1" x="6011"/>
        <item m="1" x="6028"/>
        <item m="1" x="6070"/>
        <item m="1" x="6103"/>
        <item m="1" x="6125"/>
        <item m="1" x="1547"/>
        <item m="1" x="4337"/>
        <item m="1" x="4338"/>
        <item m="1" x="428"/>
        <item m="1" x="4362"/>
        <item m="1" x="4368"/>
        <item m="1" x="4373"/>
        <item m="1" x="2580"/>
        <item m="1" x="2499"/>
        <item m="1" x="4404"/>
        <item m="1" x="4414"/>
        <item m="1" x="4418"/>
        <item m="1" x="4158"/>
        <item m="1" x="4449"/>
        <item m="1" x="4450"/>
        <item m="1" x="4454"/>
        <item m="1" x="4460"/>
        <item m="1" x="4461"/>
        <item m="1" x="4467"/>
        <item m="1" x="4476"/>
        <item m="1" x="4480"/>
        <item m="1" x="4481"/>
        <item m="1" x="4484"/>
        <item m="1" x="512"/>
        <item m="1" x="4492"/>
        <item m="1" x="4498"/>
        <item x="112"/>
        <item m="1" x="4502"/>
        <item m="1" x="4503"/>
        <item m="1" x="5257"/>
        <item m="1" x="4574"/>
        <item m="1" x="4578"/>
        <item m="1" x="4597"/>
        <item m="1" x="4603"/>
        <item m="1" x="4604"/>
        <item x="177"/>
        <item m="1" x="4611"/>
        <item m="1" x="4621"/>
        <item x="187"/>
        <item m="1" x="4645"/>
        <item m="1" x="4646"/>
        <item m="1" x="4647"/>
        <item m="1" x="4653"/>
        <item m="1" x="4659"/>
        <item m="1" x="4665"/>
        <item m="1" x="893"/>
        <item m="1" x="1130"/>
        <item m="1" x="4671"/>
        <item m="1" x="4672"/>
        <item x="211"/>
        <item m="1" x="4684"/>
        <item m="1" x="4685"/>
        <item m="1" x="4703"/>
        <item m="1" x="4704"/>
        <item m="1" x="4705"/>
        <item m="1" x="4725"/>
        <item m="1" x="4729"/>
        <item m="1" x="4732"/>
        <item m="1" x="4737"/>
        <item m="1" x="4741"/>
        <item m="1" x="4742"/>
        <item m="1" x="1811"/>
        <item m="1" x="4752"/>
        <item m="1" x="4758"/>
        <item m="1" x="4772"/>
        <item m="1" x="4777"/>
        <item m="1" x="4796"/>
        <item m="1" x="4799"/>
        <item m="1" x="4807"/>
        <item m="1" x="4815"/>
        <item m="1" x="4863"/>
        <item m="1" x="4864"/>
        <item m="1" x="4877"/>
        <item m="1" x="4878"/>
        <item m="1" x="4879"/>
        <item m="1" x="4912"/>
        <item m="1" x="4917"/>
        <item m="1" x="4926"/>
        <item m="1" x="4928"/>
        <item m="1" x="4930"/>
        <item m="1" x="4945"/>
        <item m="1" x="4952"/>
        <item m="1" x="4957"/>
        <item m="1" x="4971"/>
        <item m="1" x="4972"/>
        <item m="1" x="4982"/>
        <item m="1" x="4991"/>
        <item m="1" x="5270"/>
        <item m="1" x="5271"/>
        <item m="1" x="816"/>
        <item m="1" x="5011"/>
        <item m="1" x="4094"/>
        <item m="1" x="5021"/>
        <item m="1" x="5015"/>
        <item m="1" x="5039"/>
        <item m="1" x="5043"/>
        <item m="1" x="4125"/>
        <item m="1" x="5044"/>
        <item m="1" x="5048"/>
        <item m="1" x="5049"/>
        <item m="1" x="5056"/>
        <item m="1" x="3220"/>
        <item m="1" x="5057"/>
        <item m="1" x="5269"/>
        <item m="1" x="5063"/>
        <item m="1" x="5074"/>
        <item m="1" x="5259"/>
        <item m="1" x="5075"/>
        <item m="1" x="5084"/>
        <item m="1" x="5085"/>
        <item m="1" x="5086"/>
        <item m="1" x="5092"/>
        <item m="1" x="1481"/>
        <item m="1" x="5110"/>
        <item m="1" x="5112"/>
        <item m="1" x="5113"/>
        <item m="1" x="5114"/>
        <item m="1" x="5128"/>
        <item m="1" x="5131"/>
        <item m="1" x="5138"/>
        <item m="1" x="5149"/>
        <item m="1" x="5150"/>
        <item m="1" x="5164"/>
        <item m="1" x="3987"/>
        <item m="1" x="5175"/>
        <item m="1" x="5176"/>
        <item m="1" x="5180"/>
        <item m="1" x="1438"/>
        <item m="1" x="1443"/>
        <item m="1" x="4272"/>
        <item m="1" x="5188"/>
        <item m="1" x="5247"/>
        <item m="1" x="5213"/>
        <item m="1" x="5234"/>
        <item m="1" x="4339"/>
        <item m="1" x="2597"/>
        <item m="1" x="4408"/>
        <item m="1" x="4410"/>
        <item m="1" x="4488"/>
        <item m="1" x="4505"/>
        <item m="1" x="4523"/>
        <item m="1" x="3771"/>
        <item m="1" x="4650"/>
        <item m="1" x="4651"/>
        <item m="1" x="4652"/>
        <item m="1" x="4676"/>
        <item m="1" x="3861"/>
        <item m="1" x="986"/>
        <item m="1" x="4751"/>
        <item m="1" x="3905"/>
        <item m="1" x="4838"/>
        <item m="1" x="2399"/>
        <item m="1" x="4898"/>
        <item m="1" x="2215"/>
        <item m="1" x="4910"/>
        <item m="1" x="892"/>
        <item m="1" x="4974"/>
        <item m="1" x="5003"/>
        <item m="1" x="962"/>
        <item m="1" x="2272"/>
        <item m="1" x="5062"/>
        <item m="1" x="5079"/>
        <item m="1" x="5082"/>
        <item m="1" x="5090"/>
        <item m="1" x="5160"/>
        <item m="1" x="5161"/>
        <item m="1" x="5182"/>
        <item m="1" x="5185"/>
        <item m="1" x="5205"/>
        <item m="1" x="5230"/>
        <item m="1" x="1490"/>
        <item m="1" x="3210"/>
        <item m="1" x="3209"/>
        <item m="1" x="4340"/>
        <item m="1" x="4341"/>
        <item m="1" x="4361"/>
        <item m="1" x="4367"/>
        <item m="1" x="4371"/>
        <item m="1" x="4372"/>
        <item m="1" x="4400"/>
        <item m="1" x="5261"/>
        <item m="1" x="4409"/>
        <item m="1" x="5255"/>
        <item m="1" x="5256"/>
        <item m="1" x="4440"/>
        <item m="1" x="4442"/>
        <item m="1" x="4444"/>
        <item m="1" x="4457"/>
        <item m="1" x="4466"/>
        <item m="1" x="4479"/>
        <item m="1" x="4485"/>
        <item m="1" x="4487"/>
        <item m="1" x="4496"/>
        <item m="1" x="4515"/>
        <item m="1" x="4516"/>
        <item m="1" x="4529"/>
        <item m="1" x="4533"/>
        <item m="1" x="4568"/>
        <item m="1" x="4569"/>
        <item m="1" x="4355"/>
        <item x="295"/>
        <item m="1" x="4583"/>
        <item m="1" x="4584"/>
        <item m="1" x="4599"/>
        <item m="1" x="4607"/>
        <item m="1" x="4608"/>
        <item m="1" x="4610"/>
        <item m="1" x="4643"/>
        <item m="1" x="4644"/>
        <item m="1" x="4675"/>
        <item m="1" x="4677"/>
        <item m="1" x="4688"/>
        <item m="1" x="4696"/>
        <item m="1" x="4697"/>
        <item m="1" x="4699"/>
        <item m="1" x="4724"/>
        <item m="1" x="4731"/>
        <item m="1" x="5239"/>
        <item m="1" x="5264"/>
        <item m="1" x="5265"/>
        <item m="1" x="5241"/>
        <item m="1" x="579"/>
        <item m="1" x="4750"/>
        <item m="1" x="4762"/>
        <item m="1" x="4763"/>
        <item m="1" x="4766"/>
        <item m="1" x="4767"/>
        <item m="1" x="4780"/>
        <item m="1" x="4795"/>
        <item m="1" x="4813"/>
        <item m="1" x="4814"/>
        <item m="1" x="4821"/>
        <item m="1" x="4822"/>
        <item m="1" x="4828"/>
        <item m="1" x="4848"/>
        <item m="1" x="4849"/>
        <item m="1" x="4852"/>
        <item m="1" x="4876"/>
        <item m="1" x="4897"/>
        <item m="1" x="4916"/>
        <item m="1" x="4416"/>
        <item m="1" x="4919"/>
        <item m="1" x="4925"/>
        <item m="1" x="4931"/>
        <item m="1" x="1171"/>
        <item m="1" x="4947"/>
        <item m="1" x="4951"/>
        <item m="1" x="4973"/>
        <item m="1" x="5001"/>
        <item m="1" x="5002"/>
        <item m="1" x="5012"/>
        <item m="1" x="5019"/>
        <item m="1" x="5030"/>
        <item m="1" x="5031"/>
        <item m="1" x="5032"/>
        <item x="347"/>
        <item m="1" x="5050"/>
        <item m="1" x="5051"/>
        <item m="1" x="5267"/>
        <item m="1" x="5268"/>
        <item m="1" x="5073"/>
        <item m="1" x="5081"/>
        <item m="1" x="5088"/>
        <item m="1" x="5104"/>
        <item m="1" x="5111"/>
        <item m="1" x="5116"/>
        <item m="1" x="5117"/>
        <item m="1" x="5126"/>
        <item m="1" x="5135"/>
        <item m="1" x="5140"/>
        <item m="1" x="5159"/>
        <item m="1" x="5170"/>
        <item m="1" x="4346"/>
        <item m="1" x="4351"/>
        <item m="1" x="4352"/>
        <item m="1" x="4369"/>
        <item m="1" x="4384"/>
        <item m="1" x="4441"/>
        <item m="1" x="4443"/>
        <item m="1" x="4453"/>
        <item m="1" x="4456"/>
        <item m="1" x="4478"/>
        <item m="1" x="4507"/>
        <item m="1" x="4544"/>
        <item m="1" x="4545"/>
        <item m="1" x="1813"/>
        <item m="1" x="4567"/>
        <item m="1" x="4582"/>
        <item m="1" x="4587"/>
        <item m="1" x="4606"/>
        <item m="1" x="4613"/>
        <item m="1" x="4625"/>
        <item m="1" x="4626"/>
        <item m="1" x="4627"/>
        <item m="1" x="4662"/>
        <item m="1" x="4669"/>
        <item m="1" x="4678"/>
        <item m="1" x="4683"/>
        <item m="1" x="4693"/>
        <item m="1" x="4695"/>
        <item m="1" x="4710"/>
        <item m="1" x="4714"/>
        <item m="1" x="5242"/>
        <item m="1" x="4747"/>
        <item m="1" x="4769"/>
        <item m="1" x="3528"/>
        <item m="1" x="4801"/>
        <item m="1" x="4816"/>
        <item m="1" x="4820"/>
        <item m="1" x="4831"/>
        <item m="1" x="4841"/>
        <item m="1" x="4847"/>
        <item m="1" x="4875"/>
        <item m="1" x="4950"/>
        <item m="1" x="4969"/>
        <item m="1" x="4970"/>
        <item m="1" x="4978"/>
        <item m="1" x="4990"/>
        <item m="1" x="5000"/>
        <item m="1" x="5008"/>
        <item m="1" x="5038"/>
        <item m="1" x="5072"/>
        <item m="1" x="5080"/>
        <item m="1" x="5106"/>
        <item m="1" x="5124"/>
        <item m="1" x="5125"/>
        <item m="1" x="5134"/>
        <item m="1" x="5139"/>
        <item m="1" x="5158"/>
        <item m="1" x="5162"/>
        <item m="1" x="5163"/>
        <item m="1" x="5191"/>
        <item m="1" x="5244"/>
        <item m="1" x="5204"/>
        <item m="1" x="5227"/>
        <item m="1" x="5233"/>
        <item m="1" x="4336"/>
        <item m="1" x="4366"/>
        <item m="1" x="4398"/>
        <item m="1" x="4399"/>
        <item m="1" x="4422"/>
        <item m="1" x="4447"/>
        <item m="1" x="4459"/>
        <item m="1" x="4501"/>
        <item m="1" x="4511"/>
        <item m="1" x="4526"/>
        <item m="1" x="4565"/>
        <item m="1" x="4566"/>
        <item m="1" x="4596"/>
        <item m="1" x="4620"/>
        <item m="1" x="3697"/>
        <item m="1" x="4632"/>
        <item m="1" x="4633"/>
        <item m="1" x="4668"/>
        <item m="1" x="4698"/>
        <item m="1" x="4709"/>
        <item m="1" x="4735"/>
        <item m="1" x="4749"/>
        <item m="1" x="4804"/>
        <item m="1" x="4811"/>
        <item m="1" x="4812"/>
        <item m="1" x="4837"/>
        <item m="1" x="4892"/>
        <item m="1" x="4896"/>
        <item m="1" x="4941"/>
        <item m="1" x="4943"/>
        <item m="1" x="4949"/>
        <item m="1" x="4994"/>
        <item m="1" x="4997"/>
        <item m="1" x="5010"/>
        <item m="1" x="5025"/>
        <item m="1" x="5258"/>
        <item m="1" x="1629"/>
        <item m="1" x="5091"/>
        <item m="1" x="5099"/>
        <item m="1" x="5115"/>
        <item m="1" x="5123"/>
        <item m="1" x="5133"/>
        <item m="1" x="5137"/>
        <item m="1" x="2410"/>
        <item m="1" x="5212"/>
        <item m="1" x="5216"/>
        <item m="1" x="2826"/>
        <item m="1" x="4335"/>
        <item m="1" x="4344"/>
        <item m="1" x="4358"/>
        <item m="1" x="4383"/>
        <item m="1" x="4426"/>
        <item m="1" x="4436"/>
        <item m="1" x="4438"/>
        <item m="1" x="4439"/>
        <item m="1" x="4446"/>
        <item m="1" x="4471"/>
        <item m="1" x="4477"/>
        <item m="1" x="4508"/>
        <item m="1" x="3659"/>
        <item m="1" x="4564"/>
        <item m="1" x="4579"/>
        <item m="1" x="4581"/>
        <item m="1" x="4586"/>
        <item m="1" x="4594"/>
        <item m="1" x="4595"/>
        <item m="1" x="4000"/>
        <item m="1" x="4680"/>
        <item m="1" x="4713"/>
        <item m="1" x="4722"/>
        <item m="1" x="4723"/>
        <item m="1" x="4776"/>
        <item m="1" x="4793"/>
        <item m="1" x="4851"/>
        <item m="1" x="4859"/>
        <item m="1" x="4860"/>
        <item m="1" x="4861"/>
        <item m="1" x="4874"/>
        <item m="1" x="4894"/>
        <item m="1" x="4895"/>
        <item m="1" x="4923"/>
        <item m="1" x="4924"/>
        <item m="1" x="4989"/>
        <item m="1" x="5017"/>
        <item m="1" x="5047"/>
        <item m="1" x="5061"/>
        <item m="1" x="5071"/>
        <item m="1" x="5089"/>
        <item m="1" x="5093"/>
        <item m="1" x="2329"/>
        <item m="1" x="5129"/>
        <item m="1" x="5179"/>
        <item m="1" x="1003"/>
        <item m="1" x="5181"/>
        <item m="1" x="5263"/>
        <item m="1" x="5190"/>
        <item m="1" x="5195"/>
        <item m="1" x="5196"/>
        <item m="1" x="4292"/>
        <item m="1" x="5197"/>
        <item m="1" x="5198"/>
        <item m="1" x="5199"/>
        <item m="1" x="5200"/>
        <item m="1" x="4382"/>
        <item m="1" x="4387"/>
        <item m="1" x="4397"/>
        <item m="1" x="5260"/>
        <item m="1" x="4407"/>
        <item m="1" x="4491"/>
        <item m="1" x="4495"/>
        <item m="1" x="4563"/>
        <item m="1" x="4573"/>
        <item m="1" x="4600"/>
        <item m="1" x="4612"/>
        <item m="1" x="1223"/>
        <item m="1" x="4687"/>
        <item m="1" x="4692"/>
        <item m="1" x="4739"/>
        <item m="1" x="4740"/>
        <item m="1" x="4757"/>
        <item m="1" x="4761"/>
        <item m="1" x="4765"/>
        <item m="1" x="4792"/>
        <item m="1" x="4800"/>
        <item m="1" x="4810"/>
        <item m="1" x="4819"/>
        <item m="1" x="4839"/>
        <item m="1" x="4901"/>
        <item m="1" x="4922"/>
        <item m="1" x="4940"/>
        <item m="1" x="4944"/>
        <item m="1" x="4956"/>
        <item m="1" x="4968"/>
        <item m="1" x="4984"/>
        <item m="1" x="4996"/>
        <item m="1" x="5036"/>
        <item m="1" x="5070"/>
        <item m="1" x="5101"/>
        <item m="1" x="5105"/>
        <item m="1" x="5122"/>
        <item m="1" x="5169"/>
        <item m="1" x="5174"/>
        <item m="1" x="4350"/>
        <item m="1" x="4381"/>
        <item m="1" x="4386"/>
        <item m="1" x="4482"/>
        <item m="1" x="4543"/>
        <item m="1" x="4562"/>
        <item m="1" x="4590"/>
        <item m="1" x="4615"/>
        <item m="1" x="4619"/>
        <item m="1" x="4642"/>
        <item m="1" x="4657"/>
        <item m="1" x="4658"/>
        <item m="1" x="4764"/>
        <item m="1" x="4768"/>
        <item m="1" x="4791"/>
        <item m="1" x="4844"/>
        <item m="1" x="4873"/>
        <item m="1" x="4909"/>
        <item m="1" x="4918"/>
        <item m="1" x="5016"/>
        <item m="1" x="5023"/>
        <item m="1" x="5034"/>
        <item m="1" x="5069"/>
        <item m="1" x="1331"/>
        <item m="1" x="5203"/>
        <item m="1" x="4893"/>
        <item m="1" x="4380"/>
        <item m="1" x="4396"/>
        <item m="1" x="4429"/>
        <item m="1" x="4525"/>
        <item m="1" x="4561"/>
        <item m="1" x="4609"/>
        <item m="1" x="4708"/>
        <item m="1" x="4721"/>
        <item m="1" x="5240"/>
        <item m="1" x="4744"/>
        <item x="11"/>
        <item m="1" x="4771"/>
        <item m="1" x="4790"/>
        <item m="1" x="4902"/>
        <item m="1" x="4920"/>
        <item m="1" x="5033"/>
        <item m="1" x="3234"/>
        <item m="1" x="2309"/>
        <item m="1" x="5144"/>
        <item m="1" x="5157"/>
        <item m="1" x="4334"/>
        <item m="1" x="4342"/>
        <item m="1" x="4343"/>
        <item m="1" x="4379"/>
        <item m="1" x="4385"/>
        <item m="1" x="4405"/>
        <item m="1" x="4406"/>
        <item m="1" x="4425"/>
        <item m="1" x="4433"/>
        <item m="1" x="4434"/>
        <item m="1" x="4455"/>
        <item m="1" x="4500"/>
        <item m="1" x="4514"/>
        <item m="1" x="4534"/>
        <item x="217"/>
        <item m="1" x="4572"/>
        <item m="1" x="4585"/>
        <item m="1" x="1634"/>
        <item m="1" x="4598"/>
        <item m="1" x="4618"/>
        <item m="1" x="4631"/>
        <item m="1" x="4655"/>
        <item m="1" x="4660"/>
        <item m="1" x="4667"/>
        <item m="1" x="4690"/>
        <item m="1" x="4707"/>
        <item m="1" x="4728"/>
        <item m="1" x="5238"/>
        <item m="1" x="4754"/>
        <item m="1" x="4755"/>
        <item m="1" x="4789"/>
        <item m="1" x="4798"/>
        <item m="1" x="4806"/>
        <item m="1" x="4818"/>
        <item m="1" x="4826"/>
        <item m="1" x="4856"/>
        <item m="1" x="4871"/>
        <item m="1" x="4872"/>
        <item x="248"/>
        <item m="1" x="4965"/>
        <item m="1" x="4967"/>
        <item m="1" x="4976"/>
        <item m="1" x="4977"/>
        <item m="1" x="4980"/>
        <item m="1" x="4981"/>
        <item m="1" x="4987"/>
        <item m="1" x="4988"/>
        <item m="1" x="5006"/>
        <item m="1" x="1885"/>
        <item m="1" x="5067"/>
        <item m="1" x="5098"/>
        <item m="1" x="5103"/>
        <item m="1" x="2301"/>
        <item m="1" x="5121"/>
        <item m="1" x="5156"/>
        <item m="1" x="5168"/>
        <item m="1" x="5178"/>
        <item m="1" x="5189"/>
        <item m="1" x="5215"/>
        <item m="1" x="4356"/>
        <item m="1" x="4388"/>
        <item m="1" x="4394"/>
        <item m="1" x="4392"/>
        <item m="1" x="4413"/>
        <item m="1" x="4475"/>
        <item m="1" x="4519"/>
        <item m="1" x="4558"/>
        <item m="1" x="4559"/>
        <item m="1" x="4560"/>
        <item m="1" x="4605"/>
        <item m="1" x="4639"/>
        <item m="1" x="4641"/>
        <item m="1" x="4691"/>
        <item m="1" x="4701"/>
        <item m="1" x="4770"/>
        <item m="1" x="4797"/>
        <item m="1" x="4802"/>
        <item m="1" x="4809"/>
        <item m="1" x="4834"/>
        <item m="1" x="4870"/>
        <item m="1" x="4889"/>
        <item m="1" x="4890"/>
        <item m="1" x="4907"/>
        <item m="1" x="4921"/>
        <item m="1" x="4955"/>
        <item m="1" x="5041"/>
        <item m="1" x="5046"/>
        <item m="1" x="3610"/>
        <item m="1" x="5171"/>
        <item m="1" x="5177"/>
        <item m="1" x="5251"/>
        <item m="1" x="758"/>
        <item m="1" x="4378"/>
        <item m="1" x="4402"/>
        <item m="1" x="4424"/>
        <item m="1" x="4451"/>
        <item m="1" x="4464"/>
        <item m="1" x="4465"/>
        <item m="1" x="4542"/>
        <item m="1" x="4557"/>
        <item m="1" x="2794"/>
        <item m="1" x="5252"/>
        <item m="1" x="4589"/>
        <item m="1" x="2836"/>
        <item m="1" x="4638"/>
        <item m="1" x="4679"/>
        <item m="1" x="4788"/>
        <item m="1" x="4805"/>
        <item m="1" x="4888"/>
        <item m="1" x="5029"/>
        <item m="1" x="5045"/>
        <item m="1" x="2255"/>
        <item m="1" x="668"/>
        <item m="1" x="5119"/>
        <item m="1" x="5120"/>
        <item m="1" x="5142"/>
        <item m="1" x="5143"/>
        <item m="1" x="5226"/>
        <item m="1" x="4364"/>
        <item m="1" x="4377"/>
        <item m="1" x="4412"/>
        <item m="1" x="4420"/>
        <item m="1" x="4428"/>
        <item m="1" x="4493"/>
        <item m="1" x="4494"/>
        <item m="1" x="4513"/>
        <item m="1" x="4532"/>
        <item m="1" x="4547"/>
        <item m="1" x="2767"/>
        <item m="1" x="4556"/>
        <item m="1" x="4614"/>
        <item m="1" x="4637"/>
        <item m="1" x="4654"/>
        <item m="1" x="4674"/>
        <item m="1" x="4689"/>
        <item m="1" x="4845"/>
        <item m="1" x="4858"/>
        <item m="1" x="4906"/>
        <item m="1" x="4929"/>
        <item m="1" x="4933"/>
        <item m="1" x="4948"/>
        <item m="1" x="4959"/>
        <item m="1" x="4964"/>
        <item m="1" x="4975"/>
        <item m="1" x="4999"/>
        <item m="1" x="5060"/>
        <item m="1" x="5078"/>
        <item m="1" x="5094"/>
        <item m="1" x="5132"/>
        <item m="1" x="5155"/>
        <item m="1" x="4376"/>
        <item m="1" x="4506"/>
        <item m="1" x="4554"/>
        <item m="1" x="4555"/>
        <item m="1" x="4706"/>
        <item m="1" x="4786"/>
        <item m="1" x="4887"/>
        <item m="1" x="4942"/>
        <item m="1" x="4986"/>
        <item m="1" x="5028"/>
        <item m="1" x="5154"/>
        <item m="1" x="4553"/>
        <item m="1" x="4571"/>
        <item m="1" x="5236"/>
        <item m="1" x="4785"/>
        <item m="1" x="4869"/>
        <item m="1" x="4911"/>
        <item m="1" x="4962"/>
        <item m="1" x="4963"/>
        <item m="1" x="5077"/>
        <item m="1" x="5097"/>
        <item m="1" x="5167"/>
        <item m="1" x="5207"/>
        <item m="1" x="4349"/>
        <item m="1" x="4403"/>
        <item m="1" x="5235"/>
        <item m="1" x="4421"/>
        <item m="1" x="4509"/>
        <item m="1" x="4510"/>
        <item m="1" x="4517"/>
        <item m="1" x="4536"/>
        <item m="1" x="4537"/>
        <item m="1" x="4580"/>
        <item m="1" x="4617"/>
        <item m="1" x="1835"/>
        <item m="1" x="4753"/>
        <item m="1" x="4759"/>
        <item m="1" x="4825"/>
        <item m="1" x="4835"/>
        <item m="1" x="4868"/>
        <item m="1" x="4905"/>
        <item m="1" x="4939"/>
        <item m="1" x="4985"/>
        <item m="1" x="5027"/>
        <item m="1" x="5147"/>
        <item m="1" x="5193"/>
        <item m="1" x="5209"/>
        <item m="1" x="5210"/>
        <item m="1" x="5211"/>
        <item m="1" x="5214"/>
        <item m="1" x="5223"/>
        <item m="1" x="5224"/>
        <item m="1" x="4458"/>
        <item m="1" x="4489"/>
        <item m="1" x="3638"/>
        <item m="1" x="4499"/>
        <item m="1" x="4552"/>
        <item m="1" x="4593"/>
        <item m="1" x="4661"/>
        <item m="1" x="3791"/>
        <item m="1" x="1949"/>
        <item m="1" x="4711"/>
        <item m="1" x="4719"/>
        <item m="1" x="4738"/>
        <item m="1" x="4746"/>
        <item m="1" x="4773"/>
        <item m="1" x="4817"/>
        <item m="1" x="4836"/>
        <item m="1" x="4885"/>
        <item m="1" x="5042"/>
        <item m="1" x="5054"/>
        <item m="1" x="5055"/>
        <item m="1" x="5058"/>
        <item m="1" x="719"/>
        <item m="1" x="5173"/>
        <item m="1" x="5221"/>
        <item m="1" x="4391"/>
        <item m="1" x="4504"/>
        <item m="1" x="4541"/>
        <item m="1" x="4551"/>
        <item m="1" x="4630"/>
        <item m="1" x="4636"/>
        <item m="1" x="4718"/>
        <item m="1" x="4784"/>
        <item m="1" x="4829"/>
        <item m="1" x="4830"/>
        <item m="1" x="4867"/>
        <item m="1" x="4884"/>
        <item m="1" x="4932"/>
        <item m="1" x="4961"/>
        <item m="1" x="4998"/>
        <item m="1" x="5100"/>
        <item m="1" x="2326"/>
        <item m="1" x="5118"/>
        <item m="1" x="5229"/>
        <item m="1" x="5231"/>
        <item m="1" x="4359"/>
        <item m="1" x="4360"/>
        <item m="1" x="4375"/>
        <item m="1" x="4431"/>
        <item m="1" x="4432"/>
        <item m="1" x="4473"/>
        <item m="1" x="4474"/>
        <item m="1" x="4486"/>
        <item m="1" x="4539"/>
        <item m="1" x="4540"/>
        <item m="1" x="4550"/>
        <item m="1" x="4570"/>
        <item m="1" x="4628"/>
        <item m="1" x="4670"/>
        <item m="1" x="4726"/>
        <item m="1" x="4745"/>
        <item m="1" x="4783"/>
        <item m="1" x="4824"/>
        <item m="1" x="4853"/>
        <item m="1" x="4854"/>
        <item m="1" x="4857"/>
        <item m="1" x="3984"/>
        <item m="1" x="4881"/>
        <item m="1" x="4883"/>
        <item m="1" x="4899"/>
        <item m="1" x="4900"/>
        <item m="1" x="3084"/>
        <item m="1" x="4914"/>
        <item m="1" x="2595"/>
        <item m="1" x="4057"/>
        <item m="1" x="5014"/>
        <item m="1" x="5024"/>
        <item m="1" x="5087"/>
        <item m="1" x="1349"/>
        <item x="272"/>
        <item m="1" x="5152"/>
        <item m="1" x="5166"/>
        <item m="1" x="5228"/>
        <item m="1" x="4374"/>
        <item m="1" x="4415"/>
        <item m="1" x="4419"/>
        <item m="1" x="4528"/>
        <item m="1" x="4530"/>
        <item m="1" x="4549"/>
        <item m="1" x="4635"/>
        <item m="1" x="4656"/>
        <item m="1" x="4733"/>
        <item m="1" x="4782"/>
        <item m="1" x="4833"/>
        <item m="1" x="4843"/>
        <item m="1" x="3047"/>
        <item m="1" x="4003"/>
        <item m="1" x="4904"/>
        <item m="1" x="4915"/>
        <item m="1" x="4938"/>
        <item m="1" x="4958"/>
        <item m="1" x="4960"/>
        <item m="1" x="4983"/>
        <item m="1" x="5064"/>
        <item m="1" x="5095"/>
        <item m="1" x="5096"/>
        <item m="1" x="5151"/>
        <item m="1" x="5165"/>
        <item m="1" x="4347"/>
        <item m="1" x="4363"/>
        <item m="1" x="4389"/>
        <item m="1" x="4390"/>
        <item m="1" x="4462"/>
        <item m="1" x="4468"/>
        <item m="1" x="4469"/>
        <item m="1" x="4470"/>
        <item m="1" x="4518"/>
        <item m="1" x="4548"/>
        <item m="1" x="4602"/>
        <item m="1" x="4616"/>
        <item m="1" x="4622"/>
        <item m="1" x="4623"/>
        <item m="1" x="4673"/>
        <item m="1" x="4717"/>
        <item m="1" x="4730"/>
        <item m="1" x="3904"/>
        <item m="1" x="4778"/>
        <item m="1" x="2049"/>
        <item m="1" x="4781"/>
        <item m="1" x="4808"/>
        <item m="1" x="4823"/>
        <item m="1" x="4840"/>
        <item m="1" x="2435"/>
        <item m="1" x="4842"/>
        <item m="1" x="4850"/>
        <item m="1" x="4865"/>
        <item m="1" x="4866"/>
        <item m="1" x="4882"/>
        <item m="1" x="4903"/>
        <item m="1" x="4937"/>
        <item m="1" x="2229"/>
        <item m="1" x="5053"/>
        <item m="1" x="5059"/>
        <item m="1" x="1392"/>
        <item m="1" x="5136"/>
        <item m="1" x="5208"/>
        <item m="1" x="3488"/>
        <item m="1" x="3493"/>
        <item m="1" x="3497"/>
        <item m="1" x="1588"/>
        <item m="1" x="3506"/>
        <item m="1" x="3523"/>
        <item m="1" x="4326"/>
        <item m="1" x="3557"/>
        <item m="1" x="3584"/>
        <item m="1" x="590"/>
        <item m="1" x="3589"/>
        <item m="1" x="3590"/>
        <item m="1" x="3602"/>
        <item m="1" x="3603"/>
        <item m="1" x="3620"/>
        <item m="1" x="3622"/>
        <item m="1" x="3632"/>
        <item m="1" x="637"/>
        <item m="1" x="3640"/>
        <item m="1" x="3643"/>
        <item m="1" x="3660"/>
        <item m="1" x="3666"/>
        <item m="1" x="3673"/>
        <item m="1" x="3683"/>
        <item m="1" x="3685"/>
        <item m="1" x="3692"/>
        <item m="1" x="3693"/>
        <item m="1" x="1851"/>
        <item m="1" x="1882"/>
        <item m="1" x="3750"/>
        <item m="1" x="3753"/>
        <item m="1" x="3755"/>
        <item m="1" x="2856"/>
        <item m="1" x="3778"/>
        <item m="1" x="3786"/>
        <item m="1" x="4330"/>
        <item m="1" x="3850"/>
        <item m="1" x="3857"/>
        <item m="1" x="3858"/>
        <item m="1" x="3859"/>
        <item m="1" x="3860"/>
        <item m="1" x="3887"/>
        <item m="1" x="3889"/>
        <item m="1" x="3895"/>
        <item m="1" x="3898"/>
        <item m="1" x="3597"/>
        <item m="1" x="3931"/>
        <item m="1" x="3932"/>
        <item m="1" x="3014"/>
        <item m="1" x="3972"/>
        <item m="1" x="3979"/>
        <item m="1" x="3991"/>
        <item m="1" x="3997"/>
        <item m="1" x="3998"/>
        <item m="1" x="4016"/>
        <item m="1" x="4023"/>
        <item m="1" x="4024"/>
        <item m="1" x="4053"/>
        <item m="1" x="4054"/>
        <item m="1" x="4065"/>
        <item m="1" x="4071"/>
        <item m="1" x="1940"/>
        <item m="1" x="4104"/>
        <item m="1" x="4114"/>
        <item m="1" x="4117"/>
        <item m="1" x="4126"/>
        <item m="1" x="2259"/>
        <item m="1" x="2951"/>
        <item m="1" x="4142"/>
        <item m="1" x="4152"/>
        <item m="1" x="4167"/>
        <item m="1" x="4200"/>
        <item m="1" x="4203"/>
        <item m="1" x="4206"/>
        <item m="1" x="4217"/>
        <item m="1" x="4220"/>
        <item m="1" x="4231"/>
        <item m="1" x="4234"/>
        <item m="1" x="4244"/>
        <item m="1" x="4253"/>
        <item m="1" x="4254"/>
        <item m="1" x="4256"/>
        <item m="1" x="4266"/>
        <item m="1" x="4274"/>
        <item m="1" x="4277"/>
        <item m="1" x="4286"/>
        <item m="1" x="4290"/>
        <item m="1" x="4307"/>
        <item m="1" x="4308"/>
        <item m="1" x="3480"/>
        <item m="1" x="3481"/>
        <item m="1" x="3491"/>
        <item m="1" x="3540"/>
        <item m="1" x="3547"/>
        <item m="1" x="3556"/>
        <item m="1" x="3611"/>
        <item m="1" x="3671"/>
        <item m="1" x="3682"/>
        <item m="1" x="3713"/>
        <item m="1" x="3716"/>
        <item m="1" x="3717"/>
        <item m="1" x="4314"/>
        <item m="1" x="805"/>
        <item m="1" x="3772"/>
        <item m="1" x="3773"/>
        <item m="1" x="3774"/>
        <item m="1" x="3785"/>
        <item m="1" x="3867"/>
        <item m="1" x="3886"/>
        <item m="1" x="1399"/>
        <item m="1" x="3938"/>
        <item m="1" x="3971"/>
        <item m="1" x="3996"/>
        <item m="1" x="4015"/>
        <item m="1" x="4030"/>
        <item m="1" x="1387"/>
        <item m="1" x="4076"/>
        <item m="1" x="4109"/>
        <item x="339"/>
        <item x="340"/>
        <item m="1" x="4172"/>
        <item m="1" x="4177"/>
        <item m="1" x="4199"/>
        <item m="1" x="3665"/>
        <item m="1" x="4332"/>
        <item m="1" x="4202"/>
        <item m="1" x="4221"/>
        <item m="1" x="2384"/>
        <item m="1" x="4255"/>
        <item m="1" x="4325"/>
        <item m="1" x="4288"/>
        <item m="1" x="4293"/>
        <item m="1" x="4295"/>
        <item m="1" x="3476"/>
        <item m="1" x="3477"/>
        <item m="1" x="3531"/>
        <item m="1" x="2218"/>
        <item m="1" x="3662"/>
        <item m="1" x="3712"/>
        <item m="1" x="4317"/>
        <item m="1" x="3829"/>
        <item m="1" x="3840"/>
        <item m="1" x="3894"/>
        <item m="1" x="3929"/>
        <item m="1" x="3995"/>
        <item m="1" x="4004"/>
        <item m="1" x="4017"/>
        <item m="1" x="4066"/>
        <item m="1" x="4089"/>
        <item m="1" x="4105"/>
        <item m="1" x="4119"/>
        <item m="1" x="4192"/>
        <item m="1" x="4243"/>
        <item m="1" x="1437"/>
        <item m="1" x="3474"/>
        <item m="1" x="3475"/>
        <item m="1" x="3490"/>
        <item m="1" x="3508"/>
        <item m="1" x="3511"/>
        <item m="1" x="3521"/>
        <item m="1" x="3538"/>
        <item m="1" x="3539"/>
        <item m="1" x="3554"/>
        <item m="1" x="3572"/>
        <item m="1" x="3573"/>
        <item m="1" x="3574"/>
        <item m="1" x="3587"/>
        <item m="1" x="2701"/>
        <item m="1" x="3608"/>
        <item m="1" x="3645"/>
        <item m="1" x="3647"/>
        <item m="1" x="3656"/>
        <item m="1" x="4328"/>
        <item m="1" x="3681"/>
        <item m="1" x="3691"/>
        <item m="1" x="3711"/>
        <item m="1" x="3720"/>
        <item m="1" x="3789"/>
        <item m="1" x="2998"/>
        <item m="1" x="3806"/>
        <item m="1" x="3833"/>
        <item m="1" x="3849"/>
        <item m="1" x="3856"/>
        <item m="1" x="3870"/>
        <item m="1" x="3883"/>
        <item m="1" x="3897"/>
        <item m="1" x="3928"/>
        <item m="1" x="2603"/>
        <item m="1" x="3951"/>
        <item m="1" x="3966"/>
        <item m="1" x="2947"/>
        <item m="1" x="3983"/>
        <item m="1" x="4026"/>
        <item m="1" x="4029"/>
        <item m="1" x="2263"/>
        <item m="1" x="4080"/>
        <item m="1" x="4088"/>
        <item m="1" x="4113"/>
        <item m="1" x="4118"/>
        <item m="1" x="4171"/>
        <item m="1" x="2952"/>
        <item m="1" x="4174"/>
        <item m="1" x="4191"/>
        <item m="1" x="4204"/>
        <item m="1" x="4205"/>
        <item m="1" x="4211"/>
        <item m="1" x="4212"/>
        <item m="1" x="4216"/>
        <item m="1" x="4248"/>
        <item m="1" x="3530"/>
        <item m="1" x="2504"/>
        <item m="1" x="3577"/>
        <item m="1" x="3588"/>
        <item m="1" x="3592"/>
        <item m="1" x="3596"/>
        <item m="1" x="3613"/>
        <item m="1" x="3616"/>
        <item m="1" x="3653"/>
        <item m="1" x="3655"/>
        <item m="1" x="3664"/>
        <item m="1" x="3709"/>
        <item m="1" x="3710"/>
        <item m="1" x="1445"/>
        <item m="1" x="4331"/>
        <item m="1" x="3749"/>
        <item m="1" x="3770"/>
        <item m="1" x="3777"/>
        <item m="1" x="3779"/>
        <item m="1" x="864"/>
        <item m="1" x="3792"/>
        <item m="1" x="3793"/>
        <item m="1" x="3811"/>
        <item m="1" x="3817"/>
        <item m="1" x="3818"/>
        <item m="1" x="3819"/>
        <item m="1" x="3871"/>
        <item m="1" x="3878"/>
        <item m="1" x="3882"/>
        <item m="1" x="3885"/>
        <item m="1" x="3912"/>
        <item m="1" x="3927"/>
        <item m="1" x="844"/>
        <item m="1" x="3959"/>
        <item m="1" x="3960"/>
        <item m="1" x="1754"/>
        <item m="1" x="3968"/>
        <item m="1" x="4009"/>
        <item m="1" x="4011"/>
        <item m="1" x="4025"/>
        <item m="1" x="4037"/>
        <item m="1" x="4038"/>
        <item m="1" x="4041"/>
        <item m="1" x="4044"/>
        <item m="1" x="4046"/>
        <item m="1" x="4047"/>
        <item m="1" x="4049"/>
        <item m="1" x="1505"/>
        <item m="1" x="4074"/>
        <item m="1" x="4077"/>
        <item m="1" x="4136"/>
        <item m="1" x="4137"/>
        <item m="1" x="4148"/>
        <item m="1" x="4176"/>
        <item m="1" x="4189"/>
        <item m="1" x="4190"/>
        <item m="1" x="1764"/>
        <item m="1" x="4252"/>
        <item m="1" x="3462"/>
        <item m="1" x="4261"/>
        <item m="1" x="4262"/>
        <item m="1" x="4263"/>
        <item m="1" x="1450"/>
        <item m="1" x="3499"/>
        <item m="1" x="3500"/>
        <item m="1" x="3421"/>
        <item m="1" x="3548"/>
        <item m="1" x="3550"/>
        <item m="1" x="3552"/>
        <item m="1" x="3559"/>
        <item m="1" x="3569"/>
        <item m="1" x="3570"/>
        <item m="1" x="3571"/>
        <item m="1" x="3582"/>
        <item m="1" x="3583"/>
        <item m="1" x="3586"/>
        <item m="1" x="2699"/>
        <item m="1" x="3631"/>
        <item m="1" x="3661"/>
        <item m="1" x="3708"/>
        <item m="1" x="3768"/>
        <item m="1" x="3769"/>
        <item m="1" x="3784"/>
        <item m="1" x="3864"/>
        <item m="1" x="3868"/>
        <item m="1" x="3925"/>
        <item m="1" x="3000"/>
        <item m="1" x="3947"/>
        <item x="279"/>
        <item m="1" x="3990"/>
        <item m="1" x="3994"/>
        <item m="1" x="4021"/>
        <item m="1" x="4022"/>
        <item m="1" x="3453"/>
        <item m="1" x="4064"/>
        <item m="1" x="4069"/>
        <item m="1" x="4072"/>
        <item m="1" x="4078"/>
        <item m="1" x="4084"/>
        <item m="1" x="812"/>
        <item m="1" x="4093"/>
        <item m="1" x="4111"/>
        <item m="1" x="4112"/>
        <item m="1" x="4116"/>
        <item m="1" x="4130"/>
        <item m="1" x="4131"/>
        <item m="1" x="4141"/>
        <item m="1" x="4149"/>
        <item m="1" x="4150"/>
        <item m="1" x="4156"/>
        <item m="1" x="4157"/>
        <item m="1" x="4242"/>
        <item m="1" x="1224"/>
        <item m="1" x="4276"/>
        <item m="1" x="4278"/>
        <item m="1" x="3478"/>
        <item m="1" x="3482"/>
        <item m="1" x="3487"/>
        <item m="1" x="3519"/>
        <item m="1" x="3520"/>
        <item m="1" x="3628"/>
        <item m="1" x="3687"/>
        <item m="1" x="3690"/>
        <item m="1" x="3707"/>
        <item m="1" x="3738"/>
        <item m="1" x="3739"/>
        <item m="1" x="3767"/>
        <item m="1" x="899"/>
        <item m="1" x="2883"/>
        <item m="1" x="3797"/>
        <item m="1" x="3802"/>
        <item m="1" x="3835"/>
        <item m="1" x="2825"/>
        <item m="1" x="4002"/>
        <item m="1" x="4082"/>
        <item m="1" x="4092"/>
        <item m="1" x="4097"/>
        <item m="1" x="4098"/>
        <item m="1" x="4128"/>
        <item m="1" x="4140"/>
        <item m="1" x="2492"/>
        <item m="1" x="4210"/>
        <item m="1" x="4218"/>
        <item m="1" x="4223"/>
        <item m="1" x="3486"/>
        <item m="1" x="3576"/>
        <item m="1" x="3580"/>
        <item m="1" x="3654"/>
        <item m="1" x="4327"/>
        <item m="1" x="3675"/>
        <item m="1" x="3676"/>
        <item m="1" x="3677"/>
        <item m="1" x="3706"/>
        <item m="1" x="3737"/>
        <item m="1" x="3766"/>
        <item m="1" x="916"/>
        <item m="1" x="3828"/>
        <item m="1" x="3852"/>
        <item m="1" x="3862"/>
        <item m="1" x="2949"/>
        <item m="1" x="3881"/>
        <item m="1" x="3924"/>
        <item m="1" x="3950"/>
        <item m="1" x="3955"/>
        <item m="1" x="3958"/>
        <item m="1" x="3974"/>
        <item m="1" x="4001"/>
        <item m="1" x="4008"/>
        <item m="1" x="4013"/>
        <item m="1" x="4033"/>
        <item m="1" x="4034"/>
        <item m="1" x="4035"/>
        <item m="1" x="4036"/>
        <item m="1" x="4039"/>
        <item m="1" x="3119"/>
        <item m="1" x="4063"/>
        <item m="1" x="4068"/>
        <item m="1" x="4073"/>
        <item m="1" x="4155"/>
        <item m="1" x="4160"/>
        <item m="1" x="4161"/>
        <item m="1" x="1330"/>
        <item m="1" x="4181"/>
        <item m="1" x="4267"/>
        <item m="1" x="4283"/>
        <item m="1" x="4297"/>
        <item m="1" x="4298"/>
        <item m="1" x="3518"/>
        <item m="1" x="3532"/>
        <item m="1" x="3325"/>
        <item m="1" x="3536"/>
        <item m="1" x="3558"/>
        <item m="1" x="3579"/>
        <item m="1" x="3621"/>
        <item m="1" x="3627"/>
        <item m="1" x="2148"/>
        <item m="1" x="3679"/>
        <item m="1" x="1357"/>
        <item m="1" x="3705"/>
        <item m="1" x="3721"/>
        <item m="1" x="3730"/>
        <item m="1" x="3747"/>
        <item m="1" x="3796"/>
        <item m="1" x="3809"/>
        <item m="1" x="3816"/>
        <item m="1" x="3824"/>
        <item m="1" x="3847"/>
        <item m="1" x="3848"/>
        <item m="1" x="3851"/>
        <item m="1" x="3866"/>
        <item m="1" x="3872"/>
        <item m="1" x="3880"/>
        <item m="1" x="3902"/>
        <item m="1" x="3903"/>
        <item m="1" x="3911"/>
        <item m="1" x="3965"/>
        <item m="1" x="3982"/>
        <item m="1" x="4055"/>
        <item m="1" x="4091"/>
        <item m="1" x="4110"/>
        <item m="1" x="4122"/>
        <item m="1" x="4227"/>
        <item m="1" x="4241"/>
        <item m="1" x="2529"/>
        <item m="1" x="3542"/>
        <item m="1" x="3585"/>
        <item m="1" x="3600"/>
        <item m="1" x="3637"/>
        <item m="1" x="3648"/>
        <item m="1" x="3649"/>
        <item m="1" x="3650"/>
        <item m="1" x="4323"/>
        <item m="1" x="3703"/>
        <item m="1" x="3715"/>
        <item m="1" x="3776"/>
        <item m="1" x="3808"/>
        <item m="1" x="3855"/>
        <item m="1" x="3879"/>
        <item m="1" x="1031"/>
        <item m="1" x="3910"/>
        <item m="1" x="3922"/>
        <item m="1" x="3923"/>
        <item m="1" x="3944"/>
        <item m="1" x="3946"/>
        <item m="1" x="3977"/>
        <item m="1" x="3978"/>
        <item m="1" x="3989"/>
        <item m="1" x="4005"/>
        <item m="1" x="2150"/>
        <item m="1" x="4018"/>
        <item m="1" x="4040"/>
        <item m="1" x="4079"/>
        <item m="1" x="4085"/>
        <item m="1" x="4099"/>
        <item m="1" x="4120"/>
        <item m="1" x="4154"/>
        <item m="1" x="4188"/>
        <item m="1" x="4194"/>
        <item m="1" x="4195"/>
        <item m="1" x="4209"/>
        <item m="1" x="4215"/>
        <item m="1" x="4228"/>
        <item m="1" x="4240"/>
        <item m="1" x="4247"/>
        <item m="1" x="4250"/>
        <item m="1" x="4251"/>
        <item m="1" x="4271"/>
        <item m="1" x="4279"/>
        <item m="1" x="4300"/>
        <item m="1" x="3485"/>
        <item m="1" x="3498"/>
        <item m="1" x="3516"/>
        <item m="1" x="2568"/>
        <item m="1" x="3565"/>
        <item m="1" x="3566"/>
        <item m="1" x="3567"/>
        <item m="1" x="3568"/>
        <item m="1" x="3575"/>
        <item m="1" x="3599"/>
        <item m="1" x="3625"/>
        <item m="1" x="3630"/>
        <item m="1" x="3636"/>
        <item m="1" x="3444"/>
        <item m="1" x="3669"/>
        <item x="140"/>
        <item m="1" x="1796"/>
        <item m="1" x="3702"/>
        <item m="1" x="3731"/>
        <item m="1" x="3756"/>
        <item m="1" x="3764"/>
        <item m="1" x="3781"/>
        <item m="1" x="3783"/>
        <item m="1" x="4316"/>
        <item m="1" x="3795"/>
        <item m="1" x="3823"/>
        <item m="1" x="1609"/>
        <item m="1" x="3901"/>
        <item m="1" x="3921"/>
        <item m="1" x="3930"/>
        <item m="1" x="3957"/>
        <item m="1" x="3962"/>
        <item m="1" x="3964"/>
        <item m="1" x="3993"/>
        <item m="1" x="4020"/>
        <item m="1" x="4052"/>
        <item m="1" x="4108"/>
        <item m="1" x="4164"/>
        <item m="1" x="4198"/>
        <item m="1" x="4207"/>
        <item x="170"/>
        <item m="1" x="3216"/>
        <item m="1" x="4265"/>
        <item m="1" x="4268"/>
        <item m="1" x="2475"/>
        <item m="1" x="4285"/>
        <item m="1" x="4301"/>
        <item m="1" x="3515"/>
        <item m="1" x="3527"/>
        <item m="1" x="3529"/>
        <item m="1" x="3537"/>
        <item m="1" x="3545"/>
        <item m="1" x="3549"/>
        <item m="1" x="2697"/>
        <item m="1" x="3701"/>
        <item m="1" x="3877"/>
        <item m="1" x="3945"/>
        <item m="1" x="4070"/>
        <item m="1" x="4115"/>
        <item m="1" x="4153"/>
        <item m="1" x="4170"/>
        <item m="1" x="4178"/>
        <item m="1" x="4239"/>
        <item m="1" x="4246"/>
        <item m="1" x="3504"/>
        <item m="1" x="3509"/>
        <item m="1" x="3595"/>
        <item m="1" x="3295"/>
        <item m="1" x="3614"/>
        <item m="1" x="3635"/>
        <item m="1" x="3639"/>
        <item m="1" x="3657"/>
        <item m="1" x="3670"/>
        <item m="1" x="826"/>
        <item m="1" x="3674"/>
        <item m="1" x="3699"/>
        <item m="1" x="3700"/>
        <item m="1" x="3729"/>
        <item m="1" x="3762"/>
        <item m="1" x="3763"/>
        <item m="1" x="3790"/>
        <item m="1" x="3804"/>
        <item m="1" x="3805"/>
        <item m="1" x="3822"/>
        <item m="1" x="3893"/>
        <item m="1" x="3920"/>
        <item m="1" x="3952"/>
        <item m="1" x="3953"/>
        <item m="1" x="3973"/>
        <item m="1" x="4045"/>
        <item m="1" x="4051"/>
        <item m="1" x="4123"/>
        <item m="1" x="4134"/>
        <item m="1" x="4135"/>
        <item m="1" x="4159"/>
        <item m="1" x="4180"/>
        <item m="1" x="4187"/>
        <item m="1" x="4238"/>
        <item m="1" x="3471"/>
        <item m="1" x="3392"/>
        <item m="1" x="3514"/>
        <item m="1" x="3541"/>
        <item m="1" x="3591"/>
        <item m="1" x="3617"/>
        <item m="1" x="3761"/>
        <item m="1" x="3782"/>
        <item m="1" x="3801"/>
        <item m="1" x="3821"/>
        <item m="1" x="3863"/>
        <item m="1" x="3913"/>
        <item m="1" x="3919"/>
        <item m="1" x="3936"/>
        <item m="1" x="3942"/>
        <item m="1" x="3943"/>
        <item m="1" x="3956"/>
        <item m="1" x="4019"/>
        <item m="1" x="4032"/>
        <item m="1" x="4043"/>
        <item m="1" x="2823"/>
        <item m="1" x="4169"/>
        <item m="1" x="4229"/>
        <item x="305"/>
        <item m="1" x="4232"/>
        <item m="1" x="4233"/>
        <item m="1" x="1112"/>
        <item m="1" x="4270"/>
        <item m="1" x="3472"/>
        <item m="1" x="3503"/>
        <item m="1" x="3524"/>
        <item m="1" x="3525"/>
        <item m="1" x="3551"/>
        <item m="1" x="3561"/>
        <item m="1" x="3562"/>
        <item m="1" x="3578"/>
        <item m="1" x="3615"/>
        <item m="1" x="2710"/>
        <item m="1" x="3633"/>
        <item m="1" x="3644"/>
        <item m="1" x="3667"/>
        <item m="1" x="3668"/>
        <item m="1" x="3698"/>
        <item m="1" x="3724"/>
        <item m="1" x="3725"/>
        <item m="1" x="3727"/>
        <item m="1" x="3728"/>
        <item m="1" x="3748"/>
        <item m="1" x="3754"/>
        <item m="1" x="2913"/>
        <item m="1" x="3843"/>
        <item m="1" x="3844"/>
        <item m="1" x="3845"/>
        <item m="1" x="3853"/>
        <item m="1" x="3865"/>
        <item m="1" x="3876"/>
        <item m="1" x="3900"/>
        <item m="1" x="2082"/>
        <item m="1" x="3967"/>
        <item m="1" x="3981"/>
        <item m="1" x="3988"/>
        <item m="1" x="4006"/>
        <item m="1" x="4007"/>
        <item m="1" x="4060"/>
        <item m="1" x="4061"/>
        <item m="1" x="4067"/>
        <item m="1" x="4083"/>
        <item m="1" x="4103"/>
        <item m="1" x="4121"/>
        <item m="1" x="4139"/>
        <item m="1" x="4146"/>
        <item m="1" x="4193"/>
        <item m="1" x="4214"/>
        <item m="1" x="4219"/>
        <item m="1" x="4225"/>
        <item m="1" x="4245"/>
        <item m="1" x="4249"/>
        <item m="1" x="4281"/>
        <item m="1" x="4304"/>
        <item m="1" x="4305"/>
        <item m="1" x="4311"/>
        <item m="1" x="3939"/>
        <item m="1" x="4010"/>
        <item m="1" x="4302"/>
        <item m="1" x="3473"/>
        <item m="1" x="3484"/>
        <item m="1" x="1258"/>
        <item m="1" x="3507"/>
        <item m="1" x="1606"/>
        <item m="1" x="3526"/>
        <item m="1" x="3535"/>
        <item m="1" x="3564"/>
        <item m="1" x="3641"/>
        <item m="1" x="3651"/>
        <item m="1" x="3652"/>
        <item m="1" x="3696"/>
        <item m="1" x="3722"/>
        <item m="1" x="3740"/>
        <item m="1" x="3741"/>
        <item m="1" x="3742"/>
        <item m="1" x="3743"/>
        <item m="1" x="3744"/>
        <item m="1" x="3760"/>
        <item m="1" x="3813"/>
        <item m="1" x="3814"/>
        <item m="1" x="3815"/>
        <item m="1" x="3827"/>
        <item m="1" x="3854"/>
        <item m="1" x="2029"/>
        <item m="1" x="3875"/>
        <item m="1" x="1808"/>
        <item m="1" x="3917"/>
        <item m="1" x="3918"/>
        <item m="1" x="3934"/>
        <item m="1" x="3992"/>
        <item m="1" x="1457"/>
        <item m="1" x="4102"/>
        <item m="1" x="2772"/>
        <item m="1" x="4186"/>
        <item m="1" x="4237"/>
        <item m="1" x="4259"/>
        <item m="1" x="4260"/>
        <item m="1" x="4284"/>
        <item m="1" x="4309"/>
        <item m="1" x="4312"/>
        <item m="1" x="3502"/>
        <item m="1" x="3513"/>
        <item m="1" x="1635"/>
        <item m="1" x="3560"/>
        <item m="1" x="3607"/>
        <item m="1" x="3626"/>
        <item m="1" x="1789"/>
        <item m="1" x="3695"/>
        <item m="1" x="2795"/>
        <item m="1" x="3723"/>
        <item m="1" x="3759"/>
        <item m="1" x="3826"/>
        <item m="1" x="4313"/>
        <item m="1" x="3830"/>
        <item m="1" x="3909"/>
        <item m="1" x="3941"/>
        <item m="1" x="3986"/>
        <item m="1" x="4031"/>
        <item m="1" x="4050"/>
        <item m="1" x="3201"/>
        <item m="1" x="4162"/>
        <item m="1" x="4184"/>
        <item m="1" x="4185"/>
        <item m="1" x="3294"/>
        <item m="1" x="4236"/>
        <item m="1" x="4257"/>
        <item m="1" x="3494"/>
        <item m="1" x="3510"/>
        <item m="1" x="3534"/>
        <item m="1" x="3605"/>
        <item m="1" x="3606"/>
        <item m="1" x="3634"/>
        <item m="1" x="3689"/>
        <item m="1" x="3694"/>
        <item m="1" x="3714"/>
        <item m="1" x="3726"/>
        <item m="1" x="3758"/>
        <item m="1" x="3780"/>
        <item m="1" x="3807"/>
        <item m="1" x="3841"/>
        <item m="1" x="3842"/>
        <item m="1" x="3874"/>
        <item m="1" x="3899"/>
        <item m="1" x="3908"/>
        <item m="1" x="3916"/>
        <item m="1" x="3975"/>
        <item m="1" x="3985"/>
        <item m="1" x="3999"/>
        <item m="1" x="1302"/>
        <item m="1" x="4163"/>
        <item m="1" x="4168"/>
        <item m="1" x="1550"/>
        <item m="1" x="3483"/>
        <item m="1" x="3501"/>
        <item m="1" x="3512"/>
        <item m="1" x="3593"/>
        <item m="1" x="3663"/>
        <item m="1" x="3680"/>
        <item m="1" x="3686"/>
        <item m="1" x="2816"/>
        <item m="1" x="2814"/>
        <item m="1" x="3736"/>
        <item m="1" x="3775"/>
        <item m="1" x="3798"/>
        <item m="1" x="3832"/>
        <item m="1" x="3884"/>
        <item m="1" x="3914"/>
        <item m="1" x="3915"/>
        <item m="1" x="3933"/>
        <item m="1" x="3940"/>
        <item m="1" x="3949"/>
        <item m="1" x="3025"/>
        <item m="1" x="1347"/>
        <item m="1" x="3157"/>
        <item m="1" x="4096"/>
        <item m="1" x="4100"/>
        <item m="1" x="4101"/>
        <item m="1" x="4106"/>
        <item m="1" x="4145"/>
        <item m="1" x="4151"/>
        <item m="1" x="4179"/>
        <item m="1" x="4183"/>
        <item m="1" x="4275"/>
        <item m="1" x="4310"/>
        <item m="1" x="1582"/>
        <item m="1" x="2549"/>
        <item m="1" x="2570"/>
        <item m="1" x="2583"/>
        <item m="1" x="2624"/>
        <item m="1" x="2663"/>
        <item m="1" x="2664"/>
        <item m="1" x="2665"/>
        <item x="116"/>
        <item x="117"/>
        <item m="1" x="2722"/>
        <item m="1" x="2723"/>
        <item m="1" x="2737"/>
        <item m="1" x="2760"/>
        <item m="1" x="2761"/>
        <item m="1" x="2788"/>
        <item m="1" x="2804"/>
        <item m="1" x="2806"/>
        <item m="1" x="803"/>
        <item m="1" x="1459"/>
        <item m="1" x="2853"/>
        <item m="1" x="865"/>
        <item m="1" x="2869"/>
        <item m="1" x="2893"/>
        <item m="1" x="2908"/>
        <item x="234"/>
        <item m="1" x="2928"/>
        <item m="1" x="3470"/>
        <item m="1" x="2938"/>
        <item m="1" x="2953"/>
        <item m="1" x="2962"/>
        <item m="1" x="2963"/>
        <item m="1" x="2964"/>
        <item m="1" x="2965"/>
        <item m="1" x="2973"/>
        <item m="1" x="3431"/>
        <item m="1" x="2978"/>
        <item m="1" x="2979"/>
        <item m="1" x="2992"/>
        <item m="1" x="2993"/>
        <item m="1" x="2994"/>
        <item m="1" x="2995"/>
        <item m="1" x="3015"/>
        <item m="1" x="3427"/>
        <item m="1" x="3030"/>
        <item m="1" x="3435"/>
        <item m="1" x="3039"/>
        <item m="1" x="3051"/>
        <item m="1" x="3052"/>
        <item m="1" x="2121"/>
        <item m="1" x="3098"/>
        <item m="1" x="3129"/>
        <item m="1" x="3130"/>
        <item x="180"/>
        <item m="1" x="3460"/>
        <item m="1" x="3175"/>
        <item m="1" x="3178"/>
        <item m="1" x="3200"/>
        <item m="1" x="2238"/>
        <item m="1" x="3206"/>
        <item m="1" x="3215"/>
        <item m="1" x="2256"/>
        <item m="1" x="3224"/>
        <item m="1" x="3225"/>
        <item m="1" x="3245"/>
        <item m="1" x="3252"/>
        <item m="1" x="3272"/>
        <item x="191"/>
        <item m="1" x="3309"/>
        <item m="1" x="3346"/>
        <item m="1" x="3347"/>
        <item m="1" x="3353"/>
        <item m="1" x="3357"/>
        <item m="1" x="3368"/>
        <item m="1" x="3378"/>
        <item m="1" x="3397"/>
        <item m="1" x="3401"/>
        <item m="1" x="1926"/>
        <item m="1" x="2739"/>
        <item m="1" x="3440"/>
        <item m="1" x="2771"/>
        <item m="1" x="2787"/>
        <item m="1" x="1873"/>
        <item m="1" x="3467"/>
        <item m="1" x="3043"/>
        <item m="1" x="3090"/>
        <item m="1" x="3096"/>
        <item m="1" x="3097"/>
        <item m="1" x="3176"/>
        <item m="1" x="3177"/>
        <item m="1" x="3208"/>
        <item m="1" x="2563"/>
        <item m="1" x="3244"/>
        <item m="1" x="3386"/>
        <item m="1" x="3387"/>
        <item m="1" x="3394"/>
        <item m="1" x="3395"/>
        <item m="1" x="3396"/>
        <item m="1" x="3405"/>
        <item m="1" x="3416"/>
        <item m="1" x="2692"/>
        <item m="1" x="2758"/>
        <item m="1" x="2770"/>
        <item m="1" x="2786"/>
        <item m="1" x="2793"/>
        <item m="1" x="1267"/>
        <item m="1" x="2810"/>
        <item m="1" x="3461"/>
        <item m="1" x="2829"/>
        <item m="1" x="822"/>
        <item m="1" x="2851"/>
        <item m="1" x="2897"/>
        <item m="1" x="2937"/>
        <item m="1" x="2968"/>
        <item m="1" x="3009"/>
        <item m="1" x="3020"/>
        <item m="1" x="3436"/>
        <item m="1" x="3089"/>
        <item m="1" x="3153"/>
        <item m="1" x="3165"/>
        <item m="1" x="3172"/>
        <item m="1" x="3180"/>
        <item m="1" x="3187"/>
        <item m="1" x="3263"/>
        <item m="1" x="3456"/>
        <item m="1" x="3291"/>
        <item m="1" x="3293"/>
        <item m="1" x="3314"/>
        <item m="1" x="3384"/>
        <item m="1" x="3414"/>
        <item m="1" x="2532"/>
        <item m="1" x="2559"/>
        <item m="1" x="2569"/>
        <item m="1" x="2592"/>
        <item m="1" x="2598"/>
        <item m="1" x="2600"/>
        <item m="1" x="2642"/>
        <item m="1" x="2657"/>
        <item m="1" x="2711"/>
        <item m="1" x="3454"/>
        <item m="1" x="2736"/>
        <item m="1" x="2757"/>
        <item m="1" x="2785"/>
        <item m="1" x="2850"/>
        <item m="1" x="866"/>
        <item m="1" x="2914"/>
        <item m="1" x="2916"/>
        <item m="1" x="2960"/>
        <item m="1" x="2972"/>
        <item m="1" x="2974"/>
        <item m="1" x="3022"/>
        <item m="1" x="3063"/>
        <item m="1" x="3071"/>
        <item m="1" x="3095"/>
        <item m="1" x="3451"/>
        <item m="1" x="3125"/>
        <item m="1" x="3163"/>
        <item m="1" x="3166"/>
        <item m="1" x="3199"/>
        <item m="1" x="3231"/>
        <item m="1" x="3251"/>
        <item m="1" x="3326"/>
        <item m="1" x="3345"/>
        <item m="1" x="3358"/>
        <item m="1" x="3364"/>
        <item m="1" x="3406"/>
        <item m="1" x="2538"/>
        <item m="1" x="2556"/>
        <item m="1" x="2591"/>
        <item m="1" x="2623"/>
        <item m="1" x="3464"/>
        <item m="1" x="2656"/>
        <item m="1" x="1272"/>
        <item m="1" x="2662"/>
        <item m="1" x="2676"/>
        <item m="1" x="2690"/>
        <item m="1" x="2691"/>
        <item m="1" x="2708"/>
        <item m="1" x="2715"/>
        <item m="1" x="2716"/>
        <item m="1" x="2721"/>
        <item m="1" x="2764"/>
        <item m="1" x="2798"/>
        <item m="1" x="2799"/>
        <item m="1" x="2849"/>
        <item m="1" x="2857"/>
        <item m="1" x="2859"/>
        <item m="1" x="2927"/>
        <item m="1" x="2946"/>
        <item m="1" x="2961"/>
        <item m="1" x="3034"/>
        <item m="1" x="3049"/>
        <item m="1" x="3094"/>
        <item m="1" x="3100"/>
        <item m="1" x="3107"/>
        <item m="1" x="1260"/>
        <item m="1" x="2257"/>
        <item m="1" x="3230"/>
        <item m="1" x="3250"/>
        <item m="1" x="3344"/>
        <item m="1" x="2394"/>
        <item m="1" x="3362"/>
        <item m="1" x="3376"/>
        <item m="1" x="3377"/>
        <item m="1" x="3385"/>
        <item m="1" x="3458"/>
        <item m="1" x="3459"/>
        <item m="1" x="3393"/>
        <item m="1" x="2567"/>
        <item m="1" x="2576"/>
        <item m="1" x="2608"/>
        <item m="1" x="2621"/>
        <item m="1" x="2654"/>
        <item m="1" x="2674"/>
        <item m="1" x="2718"/>
        <item m="1" x="2735"/>
        <item m="1" x="2784"/>
        <item m="1" x="1929"/>
        <item m="1" x="2936"/>
        <item m="1" x="2955"/>
        <item m="1" x="2991"/>
        <item m="1" x="3425"/>
        <item m="1" x="3426"/>
        <item m="1" x="3450"/>
        <item m="1" x="3041"/>
        <item m="1" x="3042"/>
        <item m="1" x="3062"/>
        <item m="1" x="3102"/>
        <item m="1" x="3103"/>
        <item m="1" x="3124"/>
        <item m="1" x="3128"/>
        <item m="1" x="3197"/>
        <item m="1" x="3218"/>
        <item m="1" x="3229"/>
        <item m="1" x="3243"/>
        <item m="1" x="3287"/>
        <item m="1" x="3448"/>
        <item m="1" x="3463"/>
        <item m="1" x="3366"/>
        <item x="390"/>
        <item m="1" x="3410"/>
        <item m="1" x="3411"/>
        <item m="1" x="3412"/>
        <item m="1" x="3413"/>
        <item m="1" x="2566"/>
        <item m="1" x="2582"/>
        <item m="1" x="2607"/>
        <item m="1" x="2626"/>
        <item m="1" x="2645"/>
        <item m="1" x="2646"/>
        <item m="1" x="2647"/>
        <item m="1" x="2653"/>
        <item m="1" x="2659"/>
        <item m="1" x="2673"/>
        <item m="1" x="2687"/>
        <item m="1" x="2688"/>
        <item m="1" x="2689"/>
        <item m="1" x="2627"/>
        <item m="1" x="2702"/>
        <item m="1" x="2725"/>
        <item m="1" x="2726"/>
        <item m="1" x="2733"/>
        <item m="1" x="2734"/>
        <item m="1" x="3439"/>
        <item m="1" x="2783"/>
        <item m="1" x="2789"/>
        <item m="1" x="761"/>
        <item m="1" x="2792"/>
        <item m="1" x="2824"/>
        <item m="1" x="2831"/>
        <item m="1" x="2832"/>
        <item m="1" x="2848"/>
        <item m="1" x="2860"/>
        <item m="1" x="2866"/>
        <item m="1" x="2891"/>
        <item m="1" x="2943"/>
        <item m="1" x="2990"/>
        <item m="1" x="3004"/>
        <item m="1" x="3007"/>
        <item m="1" x="3008"/>
        <item m="1" x="3026"/>
        <item m="1" x="3027"/>
        <item m="1" x="3053"/>
        <item m="1" x="3115"/>
        <item m="1" x="3144"/>
        <item m="1" x="3164"/>
        <item m="1" x="3179"/>
        <item m="1" x="3196"/>
        <item m="1" x="3262"/>
        <item m="1" x="2609"/>
        <item m="1" x="3446"/>
        <item m="1" x="3319"/>
        <item m="1" x="3447"/>
        <item m="1" x="3408"/>
        <item m="1" x="3415"/>
        <item m="1" x="3418"/>
        <item m="1" x="2544"/>
        <item m="1" x="2548"/>
        <item m="1" x="2612"/>
        <item m="1" x="2617"/>
        <item m="1" x="2631"/>
        <item m="1" x="2634"/>
        <item m="1" x="2660"/>
        <item m="1" x="2678"/>
        <item m="1" x="3452"/>
        <item m="1" x="2797"/>
        <item m="1" x="2811"/>
        <item m="1" x="2847"/>
        <item m="1" x="2915"/>
        <item m="1" x="2959"/>
        <item m="1" x="3002"/>
        <item m="1" x="3048"/>
        <item m="1" x="3101"/>
        <item m="1" x="2694"/>
        <item m="1" x="3207"/>
        <item m="1" x="3241"/>
        <item m="1" x="3242"/>
        <item m="1" x="3265"/>
        <item m="1" x="3271"/>
        <item m="1" x="3445"/>
        <item m="1" x="3318"/>
        <item m="1" x="3331"/>
        <item m="1" x="3356"/>
        <item m="1" x="2756"/>
        <item m="1" x="3061"/>
        <item m="1" x="3117"/>
        <item m="1" x="3400"/>
        <item m="1" x="2531"/>
        <item m="1" x="2546"/>
        <item m="1" x="2550"/>
        <item m="1" x="2554"/>
        <item m="1" x="2565"/>
        <item m="1" x="2581"/>
        <item m="1" x="881"/>
        <item m="1" x="2619"/>
        <item m="1" x="3438"/>
        <item m="1" x="2641"/>
        <item m="1" x="2652"/>
        <item m="1" x="2703"/>
        <item m="1" x="2727"/>
        <item m="1" x="2730"/>
        <item m="1" x="2754"/>
        <item m="1" x="2766"/>
        <item m="1" x="2769"/>
        <item m="1" x="2536"/>
        <item m="1" x="2815"/>
        <item m="1" x="2830"/>
        <item m="1" x="2846"/>
        <item m="1" x="2858"/>
        <item m="1" x="2863"/>
        <item m="1" x="2871"/>
        <item m="1" x="2879"/>
        <item m="1" x="2895"/>
        <item m="1" x="2910"/>
        <item m="1" x="2922"/>
        <item m="1" x="2923"/>
        <item m="1" x="2924"/>
        <item m="1" x="2944"/>
        <item m="1" x="2945"/>
        <item m="1" x="2989"/>
        <item m="1" x="3010"/>
        <item m="1" x="3019"/>
        <item m="1" x="3040"/>
        <item m="1" x="3077"/>
        <item m="1" x="3093"/>
        <item m="1" x="3109"/>
        <item m="1" x="3110"/>
        <item m="1" x="3111"/>
        <item m="1" x="3112"/>
        <item m="1" x="1179"/>
        <item m="1" x="3113"/>
        <item m="1" x="3140"/>
        <item m="1" x="3147"/>
        <item m="1" x="3150"/>
        <item m="1" x="3151"/>
        <item m="1" x="3152"/>
        <item m="1" x="3171"/>
        <item m="1" x="3174"/>
        <item m="1" x="3221"/>
        <item m="1" x="3228"/>
        <item m="1" x="3261"/>
        <item m="1" x="3455"/>
        <item m="1" x="3270"/>
        <item m="1" x="3285"/>
        <item m="1" x="3286"/>
        <item m="1" x="3303"/>
        <item m="1" x="3323"/>
        <item m="1" x="3449"/>
        <item m="1" x="3329"/>
        <item m="1" x="3335"/>
        <item m="1" x="1737"/>
        <item m="1" x="3457"/>
        <item m="1" x="3403"/>
        <item m="1" x="3404"/>
        <item m="1" x="2528"/>
        <item m="1" x="2539"/>
        <item x="29"/>
        <item m="1" x="2156"/>
        <item m="1" x="2555"/>
        <item m="1" x="2564"/>
        <item m="1" x="2577"/>
        <item m="1" x="2586"/>
        <item m="1" x="2587"/>
        <item m="1" x="3443"/>
        <item m="1" x="2695"/>
        <item m="1" x="2700"/>
        <item m="1" x="2707"/>
        <item m="1" x="2714"/>
        <item m="1" x="2719"/>
        <item x="118"/>
        <item m="1" x="2746"/>
        <item m="1" x="2781"/>
        <item m="1" x="2819"/>
        <item m="1" x="2820"/>
        <item m="1" x="2821"/>
        <item m="1" x="821"/>
        <item m="1" x="2833"/>
        <item m="1" x="2845"/>
        <item m="1" x="2862"/>
        <item m="1" x="2876"/>
        <item m="1" x="2881"/>
        <item m="1" x="2882"/>
        <item m="1" x="2887"/>
        <item m="1" x="2900"/>
        <item m="1" x="2907"/>
        <item m="1" x="2917"/>
        <item m="1" x="1991"/>
        <item m="1" x="1992"/>
        <item m="1" x="2932"/>
        <item m="1" x="2934"/>
        <item x="245"/>
        <item m="1" x="2019"/>
        <item m="1" x="2022"/>
        <item m="1" x="1040"/>
        <item m="1" x="2958"/>
        <item m="1" x="2969"/>
        <item m="1" x="1846"/>
        <item m="1" x="3033"/>
        <item m="1" x="3060"/>
        <item m="1" x="3068"/>
        <item m="1" x="583"/>
        <item m="1" x="3069"/>
        <item m="1" x="3078"/>
        <item m="1" x="3080"/>
        <item m="1" x="3086"/>
        <item m="1" x="3146"/>
        <item m="1" x="3205"/>
        <item m="1" x="3441"/>
        <item m="1" x="3219"/>
        <item m="1" x="3288"/>
        <item m="1" x="2341"/>
        <item m="1" x="3334"/>
        <item m="1" x="3343"/>
        <item m="1" x="3352"/>
        <item m="1" x="3360"/>
        <item m="1" x="3361"/>
        <item m="1" x="3372"/>
        <item x="227"/>
        <item m="1" x="3420"/>
        <item m="1" x="431"/>
        <item x="18"/>
        <item m="1" x="2604"/>
        <item m="1" x="2610"/>
        <item m="1" x="2672"/>
        <item m="1" x="2677"/>
        <item m="1" x="2683"/>
        <item m="1" x="2713"/>
        <item x="113"/>
        <item m="1" x="3433"/>
        <item m="1" x="2759"/>
        <item x="107"/>
        <item m="1" x="2780"/>
        <item m="1" x="2835"/>
        <item m="1" x="2867"/>
        <item m="1" x="889"/>
        <item x="206"/>
        <item m="1" x="2976"/>
        <item m="1" x="2988"/>
        <item m="1" x="1033"/>
        <item m="1" x="3046"/>
        <item m="1" x="3105"/>
        <item m="1" x="3116"/>
        <item m="1" x="3138"/>
        <item m="1" x="3139"/>
        <item m="1" x="3145"/>
        <item m="1" x="3148"/>
        <item m="1" x="3149"/>
        <item m="1" x="3167"/>
        <item m="1" x="781"/>
        <item m="1" x="3194"/>
        <item m="1" x="3195"/>
        <item m="1" x="3232"/>
        <item m="1" x="2279"/>
        <item m="1" x="3253"/>
        <item m="1" x="3254"/>
        <item m="1" x="3276"/>
        <item m="1" x="3277"/>
        <item m="1" x="3278"/>
        <item m="1" x="3342"/>
        <item m="1" x="3351"/>
        <item m="1" x="3369"/>
        <item m="1" x="1480"/>
        <item m="1" x="3417"/>
        <item m="1" x="2530"/>
        <item m="1" x="2533"/>
        <item m="1" x="2534"/>
        <item m="1" x="2535"/>
        <item m="1" x="2537"/>
        <item m="1" x="2589"/>
        <item m="1" x="2590"/>
        <item m="1" x="2720"/>
        <item m="1" x="2753"/>
        <item m="1" x="2779"/>
        <item m="1" x="419"/>
        <item m="1" x="2843"/>
        <item m="1" x="2906"/>
        <item m="1" x="2909"/>
        <item m="1" x="3434"/>
        <item m="1" x="3083"/>
        <item m="1" x="3085"/>
        <item m="1" x="3106"/>
        <item m="1" x="1492"/>
        <item m="1" x="3193"/>
        <item m="1" x="3223"/>
        <item m="1" x="3239"/>
        <item m="1" x="3240"/>
        <item m="1" x="3236"/>
        <item m="1" x="3280"/>
        <item m="1" x="3301"/>
        <item m="1" x="3302"/>
        <item m="1" x="3327"/>
        <item m="1" x="3332"/>
        <item m="1" x="3333"/>
        <item m="1" x="3341"/>
        <item m="1" x="3350"/>
        <item m="1" x="3419"/>
        <item m="1" x="3428"/>
        <item m="1" x="3429"/>
        <item m="1" x="2606"/>
        <item m="1" x="2633"/>
        <item m="1" x="2637"/>
        <item m="1" x="2651"/>
        <item m="1" x="2671"/>
        <item m="1" x="2768"/>
        <item m="1" x="2778"/>
        <item m="1" x="2885"/>
        <item m="1" x="2899"/>
        <item m="1" x="3006"/>
        <item m="1" x="3045"/>
        <item m="1" x="3161"/>
        <item m="1" x="3162"/>
        <item m="1" x="2298"/>
        <item m="1" x="3269"/>
        <item m="1" x="3340"/>
        <item m="1" x="2461"/>
        <item m="1" x="3383"/>
        <item m="1" x="2527"/>
        <item m="1" x="2557"/>
        <item m="1" x="496"/>
        <item m="1" x="2579"/>
        <item m="1" x="2605"/>
        <item m="1" x="2615"/>
        <item m="1" x="2630"/>
        <item m="1" x="2650"/>
        <item m="1" x="2705"/>
        <item m="1" x="2706"/>
        <item m="1" x="2709"/>
        <item m="1" x="2717"/>
        <item m="1" x="2765"/>
        <item m="1" x="2776"/>
        <item m="1" x="2777"/>
        <item m="1" x="2805"/>
        <item m="1" x="1087"/>
        <item m="1" x="2842"/>
        <item m="1" x="2855"/>
        <item m="1" x="2861"/>
        <item m="1" x="2890"/>
        <item m="1" x="2747"/>
        <item m="1" x="2898"/>
        <item m="1" x="2902"/>
        <item m="1" x="2905"/>
        <item m="1" x="2935"/>
        <item m="1" x="2939"/>
        <item m="1" x="2950"/>
        <item m="1" x="2987"/>
        <item m="1" x="2999"/>
        <item m="1" x="3038"/>
        <item m="1" x="3067"/>
        <item m="1" x="3088"/>
        <item m="1" x="1192"/>
        <item m="1" x="3123"/>
        <item m="1" x="3136"/>
        <item m="1" x="3141"/>
        <item m="1" x="3142"/>
        <item m="1" x="3160"/>
        <item m="1" x="3192"/>
        <item m="1" x="3203"/>
        <item m="1" x="3227"/>
        <item x="147"/>
        <item m="1" x="3264"/>
        <item m="1" x="3268"/>
        <item m="1" x="3300"/>
        <item m="1" x="3308"/>
        <item m="1" x="1363"/>
        <item m="1" x="1410"/>
        <item m="1" x="3339"/>
        <item m="1" x="3355"/>
        <item m="1" x="2545"/>
        <item m="1" x="2547"/>
        <item m="1" x="2572"/>
        <item m="1" x="2596"/>
        <item m="1" x="2636"/>
        <item m="1" x="757"/>
        <item m="1" x="2803"/>
        <item m="1" x="2808"/>
        <item m="1" x="2872"/>
        <item m="1" x="2878"/>
        <item m="1" x="2880"/>
        <item m="1" x="2920"/>
        <item m="1" x="2925"/>
        <item m="1" x="2940"/>
        <item m="1" x="2954"/>
        <item m="1" x="2956"/>
        <item m="1" x="2970"/>
        <item m="1" x="3037"/>
        <item x="277"/>
        <item m="1" x="3059"/>
        <item m="1" x="3073"/>
        <item m="1" x="1540"/>
        <item m="1" x="3126"/>
        <item m="1" x="3127"/>
        <item m="1" x="3135"/>
        <item m="1" x="3155"/>
        <item m="1" x="3156"/>
        <item m="1" x="3191"/>
        <item m="1" x="3267"/>
        <item m="1" x="3311"/>
        <item m="1" x="3312"/>
        <item m="1" x="3375"/>
        <item m="1" x="3402"/>
        <item m="1" x="2762"/>
        <item m="1" x="2542"/>
        <item m="1" x="2562"/>
        <item m="1" x="2578"/>
        <item m="1" x="2640"/>
        <item m="1" x="2670"/>
        <item m="1" x="2745"/>
        <item m="1" x="2775"/>
        <item m="1" x="2813"/>
        <item m="1" x="2817"/>
        <item m="1" x="2818"/>
        <item m="1" x="3422"/>
        <item m="1" x="3423"/>
        <item m="1" x="2841"/>
        <item m="1" x="2877"/>
        <item m="1" x="2904"/>
        <item m="1" x="2919"/>
        <item m="1" x="2921"/>
        <item m="1" x="2948"/>
        <item m="1" x="2095"/>
        <item m="1" x="2986"/>
        <item m="1" x="2100"/>
        <item m="1" x="3075"/>
        <item m="1" x="3076"/>
        <item m="1" x="3118"/>
        <item m="1" x="3122"/>
        <item m="1" x="3183"/>
        <item m="1" x="3184"/>
        <item m="1" x="3190"/>
        <item m="1" x="3211"/>
        <item m="1" x="3307"/>
        <item m="1" x="3315"/>
        <item m="1" x="3338"/>
        <item m="1" x="3389"/>
        <item m="1" x="2541"/>
        <item m="1" x="1608"/>
        <item m="1" x="2629"/>
        <item m="1" x="2632"/>
        <item m="1" x="2696"/>
        <item m="1" x="2741"/>
        <item m="1" x="2744"/>
        <item m="1" x="2752"/>
        <item m="1" x="2774"/>
        <item m="1" x="2801"/>
        <item m="1" x="2812"/>
        <item m="1" x="2840"/>
        <item m="1" x="2865"/>
        <item m="1" x="2886"/>
        <item m="1" x="2912"/>
        <item m="1" x="2985"/>
        <item m="1" x="3032"/>
        <item m="1" x="3044"/>
        <item m="1" x="3057"/>
        <item m="1" x="3058"/>
        <item m="1" x="2138"/>
        <item m="1" x="3091"/>
        <item m="1" x="3134"/>
        <item m="1" x="3222"/>
        <item m="1" x="3259"/>
        <item m="1" x="3260"/>
        <item m="1" x="3289"/>
        <item m="1" x="3299"/>
        <item m="1" x="3348"/>
        <item m="1" x="3354"/>
        <item m="1" x="3432"/>
        <item m="1" x="3374"/>
        <item m="1" x="2669"/>
        <item m="1" x="1716"/>
        <item m="1" x="2684"/>
        <item m="1" x="2685"/>
        <item m="1" x="2686"/>
        <item m="1" x="2693"/>
        <item m="1" x="2698"/>
        <item m="1" x="2763"/>
        <item m="1" x="2264"/>
        <item m="1" x="2807"/>
        <item m="1" x="1541"/>
        <item m="1" x="1939"/>
        <item m="1" x="890"/>
        <item m="1" x="2931"/>
        <item m="1" x="3018"/>
        <item m="1" x="3036"/>
        <item m="1" x="3054"/>
        <item m="1" x="1116"/>
        <item m="1" x="3081"/>
        <item m="1" x="3154"/>
        <item m="1" x="3217"/>
        <item m="1" x="2488"/>
        <item m="1" x="2490"/>
        <item m="1" x="3237"/>
        <item m="1" x="3238"/>
        <item m="1" x="1319"/>
        <item m="1" x="3258"/>
        <item m="1" x="2310"/>
        <item m="1" x="3275"/>
        <item m="1" x="3292"/>
        <item m="1" x="3306"/>
        <item m="1" x="3322"/>
        <item m="1" x="2540"/>
        <item m="1" x="2551"/>
        <item m="1" x="2552"/>
        <item m="1" x="2560"/>
        <item m="1" x="2561"/>
        <item m="1" x="2585"/>
        <item m="1" x="2593"/>
        <item m="1" x="2611"/>
        <item m="1" x="2613"/>
        <item m="1" x="2614"/>
        <item m="1" x="2635"/>
        <item m="1" x="2644"/>
        <item m="1" x="2649"/>
        <item m="1" x="2668"/>
        <item m="1" x="2682"/>
        <item m="1" x="2415"/>
        <item m="1" x="2740"/>
        <item m="1" x="2773"/>
        <item m="1" x="2827"/>
        <item m="1" x="2828"/>
        <item m="1" x="2839"/>
        <item m="1" x="2854"/>
        <item m="1" x="2874"/>
        <item m="1" x="2875"/>
        <item m="1" x="1998"/>
        <item m="1" x="919"/>
        <item m="1" x="2889"/>
        <item m="1" x="2929"/>
        <item m="1" x="2933"/>
        <item m="1" x="2966"/>
        <item m="1" x="2983"/>
        <item m="1" x="2984"/>
        <item m="1" x="2996"/>
        <item m="1" x="3013"/>
        <item m="1" x="3023"/>
        <item m="1" x="3029"/>
        <item m="1" x="1064"/>
        <item m="1" x="1391"/>
        <item m="1" x="3031"/>
        <item m="1" x="3072"/>
        <item m="1" x="2188"/>
        <item m="1" x="3132"/>
        <item m="1" x="3133"/>
        <item m="1" x="3143"/>
        <item x="287"/>
        <item m="1" x="3158"/>
        <item m="1" x="3159"/>
        <item m="1" x="3169"/>
        <item m="1" x="3170"/>
        <item m="1" x="3173"/>
        <item m="1" x="3182"/>
        <item m="1" x="3202"/>
        <item m="1" x="1283"/>
        <item m="1" x="1553"/>
        <item m="1" x="3226"/>
        <item m="1" x="2273"/>
        <item m="1" x="3247"/>
        <item m="1" x="3248"/>
        <item m="1" x="3266"/>
        <item m="1" x="3279"/>
        <item m="1" x="1355"/>
        <item m="1" x="3297"/>
        <item m="1" x="3305"/>
        <item m="1" x="1369"/>
        <item m="1" x="3316"/>
        <item m="1" x="3317"/>
        <item m="1" x="3328"/>
        <item m="1" x="3330"/>
        <item m="1" x="3363"/>
        <item m="1" x="3371"/>
        <item m="1" x="3373"/>
        <item m="1" x="3390"/>
        <item m="1" x="2573"/>
        <item m="1" x="2574"/>
        <item m="1" x="2575"/>
        <item m="1" x="2594"/>
        <item m="1" x="2643"/>
        <item m="1" x="823"/>
        <item m="1" x="2704"/>
        <item m="1" x="751"/>
        <item m="1" x="2941"/>
        <item m="1" x="2014"/>
        <item m="1" x="2982"/>
        <item m="1" x="3005"/>
        <item m="1" x="3056"/>
        <item m="1" x="3064"/>
        <item m="1" x="3246"/>
        <item m="1" x="3284"/>
        <item m="1" x="3370"/>
        <item m="1" x="3380"/>
        <item m="1" x="3388"/>
        <item m="1" x="2620"/>
        <item m="1" x="2667"/>
        <item m="1" x="2675"/>
        <item m="1" x="2743"/>
        <item m="1" x="2755"/>
        <item m="1" x="1793"/>
        <item m="1" x="2802"/>
        <item m="1" x="2837"/>
        <item m="1" x="2901"/>
        <item m="1" x="2911"/>
        <item m="1" x="2967"/>
        <item m="1" x="3028"/>
        <item m="1" x="3189"/>
        <item m="1" x="2240"/>
        <item m="1" x="3257"/>
        <item m="1" x="3283"/>
        <item m="1" x="3310"/>
        <item m="1" x="3320"/>
        <item m="1" x="3321"/>
        <item m="1" x="3337"/>
        <item m="1" x="3379"/>
        <item m="1" x="3407"/>
        <item m="1" x="2543"/>
        <item m="1" x="2588"/>
        <item m="1" x="2628"/>
        <item m="1" x="2666"/>
        <item m="1" x="2750"/>
        <item m="1" x="2751"/>
        <item m="1" x="753"/>
        <item m="1" x="1976"/>
        <item m="1" x="2980"/>
        <item m="1" x="3003"/>
        <item m="1" x="3055"/>
        <item m="1" x="3121"/>
        <item m="1" x="3256"/>
        <item m="1" x="3281"/>
        <item m="1" x="2558"/>
        <item m="1" x="2638"/>
        <item m="1" x="2639"/>
        <item m="1" x="2731"/>
        <item m="1" x="2732"/>
        <item m="1" x="2738"/>
        <item m="1" x="2903"/>
        <item m="1" x="2975"/>
        <item m="1" x="3012"/>
        <item m="1" x="3120"/>
        <item m="1" x="2206"/>
        <item m="1" x="3186"/>
        <item m="1" x="3188"/>
        <item m="1" x="3235"/>
        <item m="1" x="3296"/>
        <item m="1" x="3304"/>
        <item m="1" x="3336"/>
        <item m="1" x="3359"/>
        <item x="15"/>
        <item m="1" x="1565"/>
        <item m="1" x="1566"/>
        <item m="1" x="1571"/>
        <item m="1" x="1585"/>
        <item m="1" x="1610"/>
        <item m="1" x="2487"/>
        <item m="1" x="1630"/>
        <item m="1" x="1631"/>
        <item m="1" x="1633"/>
        <item m="1" x="1647"/>
        <item m="1" x="1674"/>
        <item m="1" x="2526"/>
        <item m="1" x="1693"/>
        <item m="1" x="1718"/>
        <item m="1" x="2524"/>
        <item m="1" x="1746"/>
        <item m="1" x="1748"/>
        <item m="1" x="1747"/>
        <item m="1" x="1757"/>
        <item m="1" x="1758"/>
        <item m="1" x="1776"/>
        <item m="1" x="806"/>
        <item m="1" x="1797"/>
        <item m="1" x="1801"/>
        <item m="1" x="1802"/>
        <item m="1" x="1833"/>
        <item m="1" x="1864"/>
        <item m="1" x="1865"/>
        <item m="1" x="1872"/>
        <item m="1" x="1897"/>
        <item m="1" x="1902"/>
        <item m="1" x="1911"/>
        <item m="1" x="1475"/>
        <item m="1" x="1952"/>
        <item m="1" x="1953"/>
        <item m="1" x="1958"/>
        <item m="1" x="789"/>
        <item m="1" x="1967"/>
        <item m="1" x="1974"/>
        <item m="1" x="1474"/>
        <item m="1" x="1995"/>
        <item m="1" x="1996"/>
        <item m="1" x="1997"/>
        <item m="1" x="2023"/>
        <item m="1" x="2036"/>
        <item m="1" x="2037"/>
        <item m="1" x="2042"/>
        <item m="1" x="2043"/>
        <item m="1" x="2046"/>
        <item m="1" x="2047"/>
        <item m="1" x="2068"/>
        <item m="1" x="2116"/>
        <item m="1" x="2140"/>
        <item m="1" x="2144"/>
        <item x="293"/>
        <item m="1" x="2154"/>
        <item m="1" x="2170"/>
        <item m="1" x="2172"/>
        <item m="1" x="2184"/>
        <item m="1" x="2193"/>
        <item m="1" x="2196"/>
        <item m="1" x="2199"/>
        <item m="1" x="2200"/>
        <item m="1" x="1695"/>
        <item m="1" x="2500"/>
        <item m="1" x="2502"/>
        <item m="1" x="2210"/>
        <item m="1" x="2260"/>
        <item m="1" x="2269"/>
        <item m="1" x="2274"/>
        <item m="1" x="2306"/>
        <item m="1" x="2307"/>
        <item m="1" x="2311"/>
        <item x="369"/>
        <item m="1" x="2322"/>
        <item m="1" x="2323"/>
        <item m="1" x="2324"/>
        <item m="1" x="2367"/>
        <item m="1" x="2368"/>
        <item x="383"/>
        <item m="1" x="2390"/>
        <item m="1" x="1529"/>
        <item m="1" x="2391"/>
        <item m="1" x="2401"/>
        <item m="1" x="2402"/>
        <item m="1" x="2476"/>
        <item m="1" x="2434"/>
        <item m="1" x="2525"/>
        <item m="1" x="2445"/>
        <item m="1" x="2446"/>
        <item m="1" x="2447"/>
        <item m="1" x="2452"/>
        <item m="1" x="2456"/>
        <item m="1" x="1551"/>
        <item m="1" x="1561"/>
        <item m="1" x="1562"/>
        <item m="1" x="1574"/>
        <item m="1" x="1575"/>
        <item m="1" x="1584"/>
        <item m="1" x="2484"/>
        <item m="1" x="1590"/>
        <item m="1" x="1595"/>
        <item m="1" x="1596"/>
        <item m="1" x="1600"/>
        <item m="1" x="1616"/>
        <item m="1" x="2468"/>
        <item m="1" x="2469"/>
        <item m="1" x="1626"/>
        <item m="1" x="1627"/>
        <item m="1" x="1628"/>
        <item m="1" x="2505"/>
        <item m="1" x="1638"/>
        <item m="1" x="1501"/>
        <item m="1" x="1659"/>
        <item m="1" x="1671"/>
        <item m="1" x="1705"/>
        <item m="1" x="1706"/>
        <item m="1" x="1708"/>
        <item m="1" x="1709"/>
        <item m="1" x="2512"/>
        <item m="1" x="1715"/>
        <item x="101"/>
        <item m="1" x="1722"/>
        <item m="1" x="1726"/>
        <item x="119"/>
        <item m="1" x="2497"/>
        <item m="1" x="1756"/>
        <item m="1" x="1743"/>
        <item m="1" x="1809"/>
        <item m="1" x="1828"/>
        <item m="1" x="1829"/>
        <item m="1" x="1830"/>
        <item m="1" x="1844"/>
        <item m="1" x="1847"/>
        <item m="1" x="1853"/>
        <item x="354"/>
        <item m="1" x="1893"/>
        <item m="1" x="1896"/>
        <item m="1" x="2460"/>
        <item m="1" x="1908"/>
        <item m="1" x="1919"/>
        <item m="1" x="1920"/>
        <item m="1" x="1922"/>
        <item m="1" x="1923"/>
        <item m="1" x="1927"/>
        <item m="1" x="1928"/>
        <item m="1" x="1935"/>
        <item m="1" x="1937"/>
        <item m="1" x="1948"/>
        <item m="1" x="1951"/>
        <item m="1" x="1962"/>
        <item m="1" x="1980"/>
        <item m="1" x="1984"/>
        <item m="1" x="1994"/>
        <item m="1" x="2002"/>
        <item m="1" x="2008"/>
        <item m="1" x="2010"/>
        <item m="1" x="2013"/>
        <item m="1" x="2020"/>
        <item m="1" x="2021"/>
        <item m="1" x="2033"/>
        <item m="1" x="2034"/>
        <item m="1" x="2035"/>
        <item m="1" x="2039"/>
        <item m="1" x="1034"/>
        <item m="1" x="2060"/>
        <item m="1" x="2061"/>
        <item m="1" x="2062"/>
        <item m="1" x="2065"/>
        <item m="1" x="2067"/>
        <item m="1" x="2472"/>
        <item m="1" x="2079"/>
        <item m="1" x="2101"/>
        <item m="1" x="2103"/>
        <item m="1" x="2115"/>
        <item m="1" x="2126"/>
        <item x="290"/>
        <item m="1" x="2129"/>
        <item m="1" x="2139"/>
        <item m="1" x="2145"/>
        <item m="1" x="759"/>
        <item m="1" x="2158"/>
        <item m="1" x="2179"/>
        <item m="1" x="2523"/>
        <item m="1" x="2201"/>
        <item m="1" x="1237"/>
        <item m="1" x="2221"/>
        <item m="1" x="2236"/>
        <item m="1" x="2253"/>
        <item m="1" x="2493"/>
        <item m="1" x="2277"/>
        <item m="1" x="2317"/>
        <item m="1" x="2318"/>
        <item m="1" x="1353"/>
        <item m="1" x="2321"/>
        <item m="1" x="2343"/>
        <item m="1" x="2355"/>
        <item m="1" x="2356"/>
        <item m="1" x="1388"/>
        <item m="1" x="2371"/>
        <item m="1" x="2514"/>
        <item m="1" x="2381"/>
        <item m="1" x="1415"/>
        <item m="1" x="2389"/>
        <item m="1" x="2403"/>
        <item m="1" x="2511"/>
        <item m="1" x="2418"/>
        <item m="1" x="2424"/>
        <item m="1" x="2519"/>
        <item m="1" x="2520"/>
        <item m="1" x="2521"/>
        <item m="1" x="2522"/>
        <item m="1" x="2444"/>
        <item m="1" x="2450"/>
        <item m="1" x="1417"/>
        <item m="1" x="466"/>
        <item m="1" x="1607"/>
        <item m="1" x="1625"/>
        <item m="1" x="2503"/>
        <item m="1" x="1704"/>
        <item m="1" x="1707"/>
        <item m="1" x="1773"/>
        <item m="1" x="1774"/>
        <item m="1" x="1780"/>
        <item m="1" x="1827"/>
        <item m="1" x="1840"/>
        <item m="1" x="1841"/>
        <item m="1" x="1859"/>
        <item m="1" x="1869"/>
        <item m="1" x="1880"/>
        <item m="1" x="1917"/>
        <item m="1" x="2009"/>
        <item m="1" x="2081"/>
        <item m="1" x="2092"/>
        <item m="1" x="2093"/>
        <item m="1" x="2094"/>
        <item m="1" x="2099"/>
        <item m="1" x="2163"/>
        <item m="1" x="2192"/>
        <item m="1" x="1209"/>
        <item x="260"/>
        <item m="1" x="2220"/>
        <item m="1" x="2245"/>
        <item m="1" x="2508"/>
        <item m="1" x="2364"/>
        <item m="1" x="2372"/>
        <item m="1" x="2509"/>
        <item m="1" x="2425"/>
        <item m="1" x="1549"/>
        <item m="1" x="1689"/>
        <item m="1" x="2516"/>
        <item m="1" x="1731"/>
        <item m="1" x="1763"/>
        <item m="1" x="1876"/>
        <item m="1" x="1892"/>
        <item m="1" x="1982"/>
        <item m="1" x="2518"/>
        <item m="1" x="2069"/>
        <item m="1" x="2073"/>
        <item m="1" x="2471"/>
        <item m="1" x="2127"/>
        <item m="1" x="2146"/>
        <item m="1" x="2241"/>
        <item m="1" x="2243"/>
        <item m="1" x="715"/>
        <item m="1" x="2300"/>
        <item m="1" x="1378"/>
        <item x="106"/>
        <item m="1" x="2354"/>
        <item m="1" x="1365"/>
        <item m="1" x="2513"/>
        <item m="1" x="2515"/>
        <item m="1" x="2398"/>
        <item m="1" x="2449"/>
        <item m="1" x="1601"/>
        <item m="1" x="1602"/>
        <item m="1" x="1688"/>
        <item m="1" x="1713"/>
        <item m="1" x="1728"/>
        <item m="1" x="1734"/>
        <item m="1" x="1766"/>
        <item m="1" x="1825"/>
        <item m="1" x="1826"/>
        <item m="1" x="1886"/>
        <item m="1" x="1887"/>
        <item m="1" x="1916"/>
        <item m="1" x="1956"/>
        <item m="1" x="1957"/>
        <item m="1" x="2059"/>
        <item m="1" x="2137"/>
        <item m="1" x="2480"/>
        <item m="1" x="2481"/>
        <item m="1" x="2482"/>
        <item m="1" x="2161"/>
        <item m="1" x="2177"/>
        <item m="1" x="2198"/>
        <item m="1" x="2483"/>
        <item m="1" x="2233"/>
        <item m="1" x="2258"/>
        <item m="1" x="2262"/>
        <item m="1" x="2288"/>
        <item m="1" x="2303"/>
        <item m="1" x="2314"/>
        <item m="1" x="2328"/>
        <item m="1" x="2340"/>
        <item m="1" x="2352"/>
        <item m="1" x="2353"/>
        <item m="1" x="1393"/>
        <item m="1" x="2396"/>
        <item m="1" x="2397"/>
        <item m="1" x="2510"/>
        <item m="1" x="2474"/>
        <item m="1" x="2432"/>
        <item m="1" x="2441"/>
        <item m="1" x="2442"/>
        <item m="1" x="1568"/>
        <item m="1" x="1573"/>
        <item m="1" x="1583"/>
        <item m="1" x="1605"/>
        <item m="1" x="1615"/>
        <item m="1" x="2466"/>
        <item m="1" x="2467"/>
        <item m="1" x="1641"/>
        <item m="1" x="1644"/>
        <item m="1" x="1668"/>
        <item m="1" x="1672"/>
        <item x="93"/>
        <item m="1" x="1703"/>
        <item m="1" x="663"/>
        <item m="1" x="1736"/>
        <item m="1" x="1739"/>
        <item x="120"/>
        <item m="1" x="2496"/>
        <item m="1" x="1765"/>
        <item m="1" x="1772"/>
        <item m="1" x="1290"/>
        <item m="1" x="1781"/>
        <item m="1" x="1795"/>
        <item m="1" x="1800"/>
        <item m="1" x="1824"/>
        <item m="1" x="1839"/>
        <item m="1" x="1889"/>
        <item m="1" x="1890"/>
        <item m="1" x="1895"/>
        <item m="1" x="1901"/>
        <item m="1" x="1903"/>
        <item m="1" x="1915"/>
        <item m="1" x="1946"/>
        <item m="1" x="1950"/>
        <item m="1" x="1961"/>
        <item x="222"/>
        <item m="1" x="1987"/>
        <item m="1" x="1993"/>
        <item m="1" x="2016"/>
        <item m="1" x="2017"/>
        <item m="1" x="2018"/>
        <item m="1" x="2025"/>
        <item m="1" x="2030"/>
        <item m="1" x="2032"/>
        <item m="1" x="2058"/>
        <item m="1" x="2064"/>
        <item m="1" x="2071"/>
        <item m="1" x="2078"/>
        <item m="1" x="1078"/>
        <item m="1" x="2090"/>
        <item m="1" x="2118"/>
        <item m="1" x="2119"/>
        <item m="1" x="2120"/>
        <item m="1" x="2143"/>
        <item m="1" x="2479"/>
        <item m="1" x="2176"/>
        <item m="1" x="2197"/>
        <item m="1" x="2498"/>
        <item m="1" x="2217"/>
        <item m="1" x="2231"/>
        <item m="1" x="2242"/>
        <item x="371"/>
        <item m="1" x="2339"/>
        <item m="1" x="1371"/>
        <item m="1" x="2362"/>
        <item x="375"/>
        <item m="1" x="2363"/>
        <item m="1" x="2387"/>
        <item m="1" x="2388"/>
        <item m="1" x="2406"/>
        <item m="1" x="2409"/>
        <item m="1" x="2413"/>
        <item m="1" x="2422"/>
        <item m="1" x="2430"/>
        <item m="1" x="2431"/>
        <item m="1" x="2436"/>
        <item m="1" x="2458"/>
        <item m="1" x="461"/>
        <item m="1" x="1599"/>
        <item m="1" x="1613"/>
        <item m="1" x="1650"/>
        <item m="1" x="1658"/>
        <item m="1" x="794"/>
        <item m="1" x="1687"/>
        <item m="1" x="1692"/>
        <item m="1" x="1741"/>
        <item m="1" x="1742"/>
        <item m="1" x="1749"/>
        <item m="1" x="1775"/>
        <item m="1" x="1778"/>
        <item m="1" x="1779"/>
        <item m="1" x="1823"/>
        <item m="1" x="1843"/>
        <item m="1" x="1870"/>
        <item m="1" x="1871"/>
        <item m="1" x="1930"/>
        <item m="1" x="2104"/>
        <item m="1" x="2478"/>
        <item x="209"/>
        <item m="1" x="2157"/>
        <item m="1" x="2507"/>
        <item m="1" x="1348"/>
        <item m="1" x="2308"/>
        <item m="1" x="2330"/>
        <item m="1" x="2338"/>
        <item m="1" x="2400"/>
        <item m="1" x="1559"/>
        <item m="1" x="1560"/>
        <item m="1" x="1567"/>
        <item m="1" x="1572"/>
        <item x="31"/>
        <item m="1" x="2485"/>
        <item m="1" x="1701"/>
        <item m="1" x="1762"/>
        <item m="1" x="1785"/>
        <item m="1" x="1837"/>
        <item m="1" x="1838"/>
        <item m="1" x="1852"/>
        <item m="1" x="2077"/>
        <item m="1" x="2112"/>
        <item m="1" x="2113"/>
        <item m="1" x="2114"/>
        <item m="1" x="2142"/>
        <item m="1" x="2191"/>
        <item m="1" x="2209"/>
        <item m="1" x="2230"/>
        <item m="1" x="2252"/>
        <item m="1" x="2267"/>
        <item m="1" x="2278"/>
        <item m="1" x="2296"/>
        <item m="1" x="2297"/>
        <item m="1" x="2332"/>
        <item m="1" x="2351"/>
        <item m="1" x="2386"/>
        <item m="1" x="2454"/>
        <item m="1" x="2455"/>
        <item m="1" x="1557"/>
        <item m="1" x="1558"/>
        <item m="1" x="696"/>
        <item m="1" x="1822"/>
        <item m="1" x="1877"/>
        <item m="1" x="1934"/>
        <item m="1" x="1955"/>
        <item m="1" x="2007"/>
        <item m="1" x="2111"/>
        <item m="1" x="2205"/>
        <item m="1" x="2251"/>
        <item m="1" x="2266"/>
        <item m="1" x="2276"/>
        <item m="1" x="1367"/>
        <item m="1" x="2359"/>
        <item m="1" x="2420"/>
        <item m="1" x="2429"/>
        <item m="1" x="2495"/>
        <item m="1" x="1548"/>
        <item m="1" x="444"/>
        <item m="1" x="1620"/>
        <item m="1" x="1624"/>
        <item m="1" x="532"/>
        <item m="1" x="1640"/>
        <item m="1" x="1643"/>
        <item m="1" x="1656"/>
        <item m="1" x="1657"/>
        <item x="80"/>
        <item m="1" x="1666"/>
        <item m="1" x="1685"/>
        <item m="1" x="1686"/>
        <item m="1" x="1711"/>
        <item m="1" x="1017"/>
        <item m="1" x="1733"/>
        <item m="1" x="1745"/>
        <item m="1" x="1771"/>
        <item m="1" x="1784"/>
        <item m="1" x="1814"/>
        <item m="1" x="1821"/>
        <item m="1" x="1850"/>
        <item m="1" x="832"/>
        <item m="1" x="1894"/>
        <item m="1" x="1936"/>
        <item m="1" x="1938"/>
        <item m="1" x="887"/>
        <item m="1" x="1942"/>
        <item m="1" x="1943"/>
        <item m="1" x="1944"/>
        <item m="1" x="1945"/>
        <item m="1" x="1959"/>
        <item m="1" x="1960"/>
        <item m="1" x="1973"/>
        <item m="1" x="1981"/>
        <item m="1" x="1983"/>
        <item m="1" x="1986"/>
        <item x="250"/>
        <item x="251"/>
        <item m="1" x="2015"/>
        <item m="1" x="1030"/>
        <item m="1" x="2088"/>
        <item m="1" x="2089"/>
        <item m="1" x="2098"/>
        <item m="1" x="1094"/>
        <item m="1" x="2135"/>
        <item m="1" x="2136"/>
        <item m="1" x="2147"/>
        <item m="1" x="2151"/>
        <item m="1" x="2152"/>
        <item m="1" x="2153"/>
        <item m="1" x="2175"/>
        <item m="1" x="2186"/>
        <item m="1" x="2187"/>
        <item m="1" x="519"/>
        <item m="1" x="2190"/>
        <item m="1" x="2228"/>
        <item m="1" x="2254"/>
        <item m="1" x="2271"/>
        <item m="1" x="2285"/>
        <item m="1" x="2286"/>
        <item m="1" x="2289"/>
        <item m="1" x="2290"/>
        <item m="1" x="2295"/>
        <item m="1" x="2316"/>
        <item m="1" x="2333"/>
        <item m="1" x="2337"/>
        <item m="1" x="2350"/>
        <item m="1" x="1362"/>
        <item m="1" x="2360"/>
        <item m="1" x="2369"/>
        <item m="1" x="2370"/>
        <item m="1" x="2376"/>
        <item m="1" x="2380"/>
        <item m="1" x="2385"/>
        <item m="1" x="2392"/>
        <item m="1" x="2405"/>
        <item x="400"/>
        <item m="1" x="2462"/>
        <item m="1" x="1552"/>
        <item m="1" x="1555"/>
        <item x="26"/>
        <item m="1" x="468"/>
        <item m="1" x="1614"/>
        <item m="1" x="2465"/>
        <item m="1" x="1653"/>
        <item m="1" x="1655"/>
        <item m="1" x="1684"/>
        <item m="1" x="1700"/>
        <item m="1" x="1735"/>
        <item m="1" x="1777"/>
        <item m="1" x="1794"/>
        <item m="1" x="1799"/>
        <item m="1" x="1820"/>
        <item m="1" x="1855"/>
        <item m="1" x="1856"/>
        <item m="1" x="1857"/>
        <item m="1" x="1858"/>
        <item m="1" x="1860"/>
        <item m="1" x="1861"/>
        <item m="1" x="1862"/>
        <item m="1" x="1863"/>
        <item x="224"/>
        <item m="1" x="2006"/>
        <item m="1" x="2024"/>
        <item m="1" x="1006"/>
        <item m="1" x="2028"/>
        <item m="1" x="2038"/>
        <item m="1" x="2041"/>
        <item m="1" x="2057"/>
        <item m="1" x="1049"/>
        <item m="1" x="2076"/>
        <item m="1" x="505"/>
        <item m="1" x="2080"/>
        <item m="1" x="2109"/>
        <item m="1" x="2124"/>
        <item m="1" x="2125"/>
        <item m="1" x="2160"/>
        <item m="1" x="2174"/>
        <item m="1" x="2204"/>
        <item m="1" x="2214"/>
        <item m="1" x="2227"/>
        <item m="1" x="2294"/>
        <item m="1" x="1342"/>
        <item m="1" x="2305"/>
        <item m="1" x="2312"/>
        <item m="1" x="2313"/>
        <item m="1" x="2358"/>
        <item m="1" x="2412"/>
        <item m="1" x="2477"/>
        <item m="1" x="1554"/>
        <item m="1" x="1604"/>
        <item m="1" x="2486"/>
        <item m="1" x="1732"/>
        <item m="1" x="1836"/>
        <item m="1" x="1845"/>
        <item m="1" x="1867"/>
        <item m="1" x="1868"/>
        <item m="1" x="1906"/>
        <item m="1" x="1978"/>
        <item m="1" x="2056"/>
        <item m="1" x="2072"/>
        <item m="1" x="2470"/>
        <item m="1" x="2302"/>
        <item m="1" x="2473"/>
        <item m="1" x="2437"/>
        <item m="1" x="1593"/>
        <item m="1" x="1594"/>
        <item m="1" x="467"/>
        <item m="1" x="1665"/>
        <item m="1" x="1676"/>
        <item m="1" x="1683"/>
        <item m="1" x="1725"/>
        <item m="1" x="1751"/>
        <item m="1" x="1752"/>
        <item m="1" x="1753"/>
        <item m="1" x="1786"/>
        <item m="1" x="1787"/>
        <item m="1" x="1788"/>
        <item m="1" x="1807"/>
        <item m="1" x="1819"/>
        <item m="1" x="1968"/>
        <item m="1" x="1969"/>
        <item m="1" x="1043"/>
        <item m="1" x="2084"/>
        <item m="1" x="2085"/>
        <item m="1" x="2086"/>
        <item m="1" x="2087"/>
        <item m="1" x="2165"/>
        <item m="1" x="2167"/>
        <item m="1" x="2168"/>
        <item m="1" x="2169"/>
        <item m="1" x="2180"/>
        <item m="1" x="2181"/>
        <item m="1" x="2182"/>
        <item m="1" x="2203"/>
        <item m="1" x="2283"/>
        <item m="1" x="2293"/>
        <item m="1" x="2336"/>
        <item m="1" x="2346"/>
        <item m="1" x="2404"/>
        <item m="1" x="2428"/>
        <item m="1" x="2438"/>
        <item m="1" x="2439"/>
        <item m="1" x="2440"/>
        <item m="1" x="1545"/>
        <item m="1" x="1546"/>
        <item m="1" x="1612"/>
        <item m="1" x="1623"/>
        <item m="1" x="1642"/>
        <item m="1" x="1680"/>
        <item m="1" x="1699"/>
        <item m="1" x="1768"/>
        <item m="1" x="1770"/>
        <item m="1" x="1782"/>
        <item m="1" x="1803"/>
        <item m="1" x="1806"/>
        <item m="1" x="1812"/>
        <item m="1" x="1818"/>
        <item m="1" x="769"/>
        <item m="1" x="1914"/>
        <item m="1" x="1933"/>
        <item m="1" x="1977"/>
        <item m="1" x="2001"/>
        <item m="1" x="1500"/>
        <item m="1" x="2055"/>
        <item m="1" x="2185"/>
        <item m="1" x="2225"/>
        <item m="1" x="2315"/>
        <item m="1" x="2327"/>
        <item m="1" x="2334"/>
        <item m="1" x="2335"/>
        <item m="1" x="2347"/>
        <item m="1" x="1389"/>
        <item m="1" x="1422"/>
        <item m="1" x="1587"/>
        <item m="1" x="1494"/>
        <item m="1" x="1401"/>
        <item m="1" x="1661"/>
        <item m="1" x="2463"/>
        <item m="1" x="1662"/>
        <item m="1" x="1663"/>
        <item m="1" x="1664"/>
        <item m="1" x="1698"/>
        <item m="1" x="1805"/>
        <item m="1" x="1817"/>
        <item m="1" x="1849"/>
        <item m="1" x="1854"/>
        <item m="1" x="1888"/>
        <item m="1" x="1899"/>
        <item m="1" x="1900"/>
        <item m="1" x="1972"/>
        <item m="1" x="2005"/>
        <item m="1" x="2027"/>
        <item m="1" x="2040"/>
        <item m="1" x="2048"/>
        <item m="1" x="2054"/>
        <item m="1" x="2063"/>
        <item m="1" x="2096"/>
        <item m="1" x="2110"/>
        <item m="1" x="2208"/>
        <item m="1" x="2224"/>
        <item m="1" x="2244"/>
        <item m="1" x="2304"/>
        <item m="1" x="2414"/>
        <item m="1" x="2417"/>
        <item m="1" x="2426"/>
        <item m="1" x="1465"/>
        <item m="1" x="2427"/>
        <item m="1" x="565"/>
        <item m="1" x="1563"/>
        <item m="1" x="1564"/>
        <item m="1" x="1488"/>
        <item m="1" x="1603"/>
        <item m="1" x="1639"/>
        <item m="1" x="1723"/>
        <item m="1" x="1804"/>
        <item m="1" x="1866"/>
        <item m="1" x="487"/>
        <item m="1" x="1941"/>
        <item m="1" x="682"/>
        <item m="1" x="2053"/>
        <item m="1" x="2123"/>
        <item m="1" x="2134"/>
        <item m="1" x="2275"/>
        <item m="1" x="2320"/>
        <item m="1" x="2416"/>
        <item m="1" x="1578"/>
        <item m="1" x="1579"/>
        <item m="1" x="1591"/>
        <item m="1" x="459"/>
        <item m="1" x="1611"/>
        <item m="1" x="1682"/>
        <item m="1" x="1697"/>
        <item m="1" x="1714"/>
        <item m="1" x="1727"/>
        <item m="1" x="1730"/>
        <item m="1" x="1816"/>
        <item m="1" x="1905"/>
        <item m="1" x="1963"/>
        <item m="1" x="2000"/>
        <item m="1" x="2004"/>
        <item m="1" x="2045"/>
        <item m="1" x="2052"/>
        <item m="1" x="2105"/>
        <item m="1" x="2195"/>
        <item m="1" x="2207"/>
        <item m="1" x="2223"/>
        <item m="1" x="2265"/>
        <item m="1" x="2284"/>
        <item m="1" x="2345"/>
        <item m="1" x="2361"/>
        <item m="1" x="2378"/>
        <item m="1" x="2379"/>
        <item m="1" x="2408"/>
        <item m="1" x="1598"/>
        <item m="1" x="1622"/>
        <item m="1" x="1632"/>
        <item m="1" x="1636"/>
        <item m="1" x="1673"/>
        <item m="1" x="1691"/>
        <item m="1" x="614"/>
        <item m="1" x="1717"/>
        <item m="1" x="1720"/>
        <item m="1" x="1229"/>
        <item m="1" x="1798"/>
        <item m="1" x="1834"/>
        <item m="1" x="1932"/>
        <item m="1" x="1966"/>
        <item m="1" x="1985"/>
        <item m="1" x="2044"/>
        <item m="1" x="2074"/>
        <item m="1" x="2097"/>
        <item m="1" x="2108"/>
        <item m="1" x="2162"/>
        <item m="1" x="2164"/>
        <item m="1" x="2211"/>
        <item m="1" x="2248"/>
        <item m="1" x="1544"/>
        <item m="1" x="1577"/>
        <item m="1" x="1589"/>
        <item m="1" x="1592"/>
        <item m="1" x="1617"/>
        <item m="1" x="1621"/>
        <item m="1" x="1645"/>
        <item m="1" x="1646"/>
        <item m="1" x="1651"/>
        <item m="1" x="1660"/>
        <item m="1" x="1710"/>
        <item m="1" x="1750"/>
        <item m="1" x="1767"/>
        <item m="1" x="1792"/>
        <item m="1" x="1810"/>
        <item m="1" x="1815"/>
        <item m="1" x="1848"/>
        <item m="1" x="1884"/>
        <item m="1" x="1904"/>
        <item m="1" x="1925"/>
        <item m="1" x="1954"/>
        <item m="1" x="602"/>
        <item m="1" x="1975"/>
        <item m="1" x="1990"/>
        <item m="1" x="2003"/>
        <item m="1" x="2026"/>
        <item m="1" x="2050"/>
        <item m="1" x="2051"/>
        <item m="1" x="2083"/>
        <item m="1" x="2107"/>
        <item m="1" x="2122"/>
        <item m="1" x="2132"/>
        <item m="1" x="2133"/>
        <item m="1" x="2166"/>
        <item m="1" x="2202"/>
        <item m="1" x="2216"/>
        <item m="1" x="2222"/>
        <item m="1" x="2246"/>
        <item m="1" x="2282"/>
        <item m="1" x="1351"/>
        <item m="1" x="2325"/>
        <item m="1" x="2331"/>
        <item m="1" x="2344"/>
        <item m="1" x="1364"/>
        <item x="13"/>
        <item m="1" x="424"/>
        <item m="1" x="1504"/>
        <item m="1" x="447"/>
        <item m="1" x="455"/>
        <item m="1" x="484"/>
        <item m="1" x="501"/>
        <item m="1" x="524"/>
        <item m="1" x="526"/>
        <item m="1" x="538"/>
        <item m="1" x="540"/>
        <item m="1" x="547"/>
        <item m="1" x="570"/>
        <item m="1" x="594"/>
        <item m="1" x="595"/>
        <item m="1" x="664"/>
        <item m="1" x="667"/>
        <item m="1" x="672"/>
        <item m="1" x="721"/>
        <item m="1" x="1515"/>
        <item m="1" x="798"/>
        <item m="1" x="1509"/>
        <item m="1" x="838"/>
        <item m="1" x="1543"/>
        <item m="1" x="841"/>
        <item m="1" x="868"/>
        <item m="1" x="885"/>
        <item m="1" x="911"/>
        <item x="213"/>
        <item m="1" x="945"/>
        <item m="1" x="983"/>
        <item x="252"/>
        <item m="1" x="1013"/>
        <item m="1" x="1014"/>
        <item m="1" x="1055"/>
        <item m="1" x="1079"/>
        <item m="1" x="1097"/>
        <item m="1" x="1099"/>
        <item m="1" x="1132"/>
        <item m="1" x="1135"/>
        <item m="1" x="1138"/>
        <item m="1" x="1154"/>
        <item m="1" x="1155"/>
        <item m="1" x="1200"/>
        <item m="1" x="1201"/>
        <item m="1" x="1206"/>
        <item m="1" x="1243"/>
        <item m="1" x="1245"/>
        <item m="1" x="1257"/>
        <item m="1" x="1262"/>
        <item m="1" x="1276"/>
        <item m="1" x="1296"/>
        <item m="1" x="1305"/>
        <item m="1" x="1332"/>
        <item m="1" x="1335"/>
        <item m="1" x="1336"/>
        <item m="1" x="1343"/>
        <item m="1" x="1344"/>
        <item m="1" x="1345"/>
        <item m="1" x="1522"/>
        <item m="1" x="1352"/>
        <item m="1" x="1379"/>
        <item m="1" x="1396"/>
        <item m="1" x="1416"/>
        <item m="1" x="1418"/>
        <item m="1" x="1419"/>
        <item m="1" x="1528"/>
        <item m="1" x="1434"/>
        <item m="1" x="1499"/>
        <item m="1" x="1458"/>
        <item m="1" x="1463"/>
        <item m="1" x="1464"/>
        <item x="142"/>
        <item m="1" x="1503"/>
        <item m="1" x="451"/>
        <item x="45"/>
        <item m="1" x="513"/>
        <item m="1" x="528"/>
        <item m="1" x="622"/>
        <item m="1" x="713"/>
        <item m="1" x="720"/>
        <item m="1" x="727"/>
        <item m="1" x="973"/>
        <item m="1" x="999"/>
        <item m="1" x="1048"/>
        <item m="1" x="1124"/>
        <item m="1" x="1139"/>
        <item m="1" x="1163"/>
        <item m="1" x="1172"/>
        <item m="1" x="1173"/>
        <item m="1" x="1205"/>
        <item m="1" x="1232"/>
        <item m="1" x="1316"/>
        <item x="358"/>
        <item m="1" x="1320"/>
        <item m="1" x="1337"/>
        <item m="1" x="1338"/>
        <item m="1" x="1521"/>
        <item m="1" x="1317"/>
        <item m="1" x="1372"/>
        <item m="1" x="1395"/>
        <item m="1" x="1400"/>
        <item m="1" x="1430"/>
        <item m="1" x="445"/>
        <item m="1" x="472"/>
        <item m="1" x="473"/>
        <item m="1" x="481"/>
        <item m="1" x="502"/>
        <item m="1" x="535"/>
        <item m="1" x="536"/>
        <item m="1" x="601"/>
        <item m="1" x="605"/>
        <item m="1" x="621"/>
        <item m="1" x="627"/>
        <item m="1" x="629"/>
        <item m="1" x="634"/>
        <item m="1" x="644"/>
        <item m="1" x="671"/>
        <item m="1" x="698"/>
        <item m="1" x="726"/>
        <item m="1" x="735"/>
        <item m="1" x="768"/>
        <item m="1" x="783"/>
        <item m="1" x="815"/>
        <item m="1" x="824"/>
        <item m="1" x="837"/>
        <item m="1" x="853"/>
        <item m="1" x="854"/>
        <item m="1" x="861"/>
        <item m="1" x="867"/>
        <item m="1" x="871"/>
        <item m="1" x="873"/>
        <item m="1" x="879"/>
        <item m="1" x="937"/>
        <item m="1" x="960"/>
        <item m="1" x="1002"/>
        <item m="1" x="1062"/>
        <item m="1" x="1118"/>
        <item m="1" x="1119"/>
        <item m="1" x="1134"/>
        <item m="1" x="1165"/>
        <item m="1" x="1166"/>
        <item m="1" x="1266"/>
        <item m="1" x="1361"/>
        <item m="1" x="1377"/>
        <item m="1" x="1383"/>
        <item m="1" x="1385"/>
        <item m="1" x="1386"/>
        <item m="1" x="1057"/>
        <item m="1" x="1442"/>
        <item m="1" x="1461"/>
        <item m="1" x="1491"/>
        <item m="1" x="462"/>
        <item m="1" x="471"/>
        <item m="1" x="480"/>
        <item m="1" x="557"/>
        <item m="1" x="585"/>
        <item m="1" x="620"/>
        <item m="1" x="658"/>
        <item m="1" x="683"/>
        <item m="1" x="712"/>
        <item m="1" x="775"/>
        <item m="1" x="776"/>
        <item m="1" x="792"/>
        <item m="1" x="808"/>
        <item m="1" x="809"/>
        <item m="1" x="836"/>
        <item m="1" x="878"/>
        <item m="1" x="897"/>
        <item m="1" x="993"/>
        <item m="1" x="1053"/>
        <item m="1" x="1054"/>
        <item m="1" x="1059"/>
        <item m="1" x="1105"/>
        <item m="1" x="1148"/>
        <item m="1" x="1153"/>
        <item m="1" x="1164"/>
        <item m="1" x="1185"/>
        <item m="1" x="1214"/>
        <item m="1" x="1520"/>
        <item m="1" x="1376"/>
        <item m="1" x="1394"/>
        <item m="1" x="1436"/>
        <item m="1" x="1473"/>
        <item m="1" x="412"/>
        <item m="1" x="417"/>
        <item m="1" x="418"/>
        <item m="1" x="435"/>
        <item m="1" x="443"/>
        <item m="1" x="453"/>
        <item m="1" x="454"/>
        <item m="1" x="458"/>
        <item m="1" x="469"/>
        <item m="1" x="478"/>
        <item m="1" x="489"/>
        <item m="1" x="498"/>
        <item m="1" x="500"/>
        <item m="1" x="508"/>
        <item m="1" x="509"/>
        <item m="1" x="534"/>
        <item x="327"/>
        <item m="1" x="542"/>
        <item m="1" x="543"/>
        <item m="1" x="569"/>
        <item m="1" x="573"/>
        <item m="1" x="587"/>
        <item m="1" x="588"/>
        <item m="1" x="591"/>
        <item m="1" x="599"/>
        <item m="1" x="604"/>
        <item m="1" x="619"/>
        <item m="1" x="626"/>
        <item m="1" x="636"/>
        <item m="1" x="650"/>
        <item m="1" x="687"/>
        <item m="1" x="711"/>
        <item m="1" x="724"/>
        <item m="1" x="725"/>
        <item m="1" x="756"/>
        <item x="155"/>
        <item x="156"/>
        <item x="157"/>
        <item m="1" x="791"/>
        <item m="1" x="797"/>
        <item m="1" x="818"/>
        <item m="1" x="845"/>
        <item m="1" x="872"/>
        <item m="1" x="894"/>
        <item m="1" x="905"/>
        <item m="1" x="920"/>
        <item m="1" x="921"/>
        <item m="1" x="923"/>
        <item m="1" x="928"/>
        <item m="1" x="933"/>
        <item m="1" x="944"/>
        <item m="1" x="949"/>
        <item m="1" x="952"/>
        <item m="1" x="956"/>
        <item m="1" x="959"/>
        <item m="1" x="982"/>
        <item m="1" x="989"/>
        <item m="1" x="992"/>
        <item m="1" x="1016"/>
        <item m="1" x="1019"/>
        <item m="1" x="1046"/>
        <item m="1" x="1534"/>
        <item m="1" x="1075"/>
        <item m="1" x="1082"/>
        <item m="1" x="1085"/>
        <item m="1" x="1093"/>
        <item m="1" x="1117"/>
        <item m="1" x="1158"/>
        <item m="1" x="1182"/>
        <item m="1" x="1183"/>
        <item m="1" x="1187"/>
        <item m="1" x="1191"/>
        <item m="1" x="1211"/>
        <item m="1" x="1212"/>
        <item m="1" x="1216"/>
        <item m="1" x="1253"/>
        <item m="1" x="1263"/>
        <item m="1" x="1281"/>
        <item m="1" x="1293"/>
        <item m="1" x="1303"/>
        <item m="1" x="1310"/>
        <item m="1" x="1311"/>
        <item m="1" x="1313"/>
        <item m="1" x="1315"/>
        <item m="1" x="1519"/>
        <item m="1" x="1370"/>
        <item m="1" x="1384"/>
        <item m="1" x="1411"/>
        <item m="1" x="1427"/>
        <item m="1" x="1498"/>
        <item m="1" x="1471"/>
        <item m="1" x="413"/>
        <item m="1" x="442"/>
        <item m="1" x="483"/>
        <item m="1" x="499"/>
        <item m="1" x="552"/>
        <item m="1" x="568"/>
        <item m="1" x="1539"/>
        <item m="1" x="618"/>
        <item m="1" x="641"/>
        <item m="1" x="661"/>
        <item m="1" x="662"/>
        <item m="1" x="691"/>
        <item m="1" x="694"/>
        <item m="1" x="695"/>
        <item m="1" x="723"/>
        <item m="1" x="755"/>
        <item m="1" x="764"/>
        <item m="1" x="765"/>
        <item m="1" x="766"/>
        <item m="1" x="767"/>
        <item m="1" x="782"/>
        <item m="1" x="1508"/>
        <item m="1" x="839"/>
        <item m="1" x="891"/>
        <item m="1" x="903"/>
        <item m="1" x="909"/>
        <item m="1" x="948"/>
        <item m="1" x="953"/>
        <item m="1" x="984"/>
        <item m="1" x="1011"/>
        <item m="1" x="1012"/>
        <item m="1" x="1045"/>
        <item m="1" x="1052"/>
        <item m="1" x="1129"/>
        <item m="1" x="1137"/>
        <item m="1" x="1145"/>
        <item m="1" x="1146"/>
        <item m="1" x="1152"/>
        <item m="1" x="1193"/>
        <item m="1" x="1199"/>
        <item m="1" x="1512"/>
        <item x="319"/>
        <item m="1" x="1220"/>
        <item m="1" x="1218"/>
        <item m="1" x="1228"/>
        <item m="1" x="1240"/>
        <item m="1" x="1252"/>
        <item m="1" x="1289"/>
        <item m="1" x="1333"/>
        <item m="1" x="1360"/>
        <item m="1" x="1420"/>
        <item m="1" x="1526"/>
        <item m="1" x="1472"/>
        <item m="1" x="1482"/>
        <item m="1" x="426"/>
        <item m="1" x="1502"/>
        <item m="1" x="479"/>
        <item m="1" x="545"/>
        <item m="1" x="567"/>
        <item m="1" x="596"/>
        <item m="1" x="597"/>
        <item m="1" x="625"/>
        <item m="1" x="646"/>
        <item m="1" x="647"/>
        <item m="1" x="648"/>
        <item m="1" x="654"/>
        <item m="1" x="1532"/>
        <item m="1" x="670"/>
        <item m="1" x="690"/>
        <item m="1" x="697"/>
        <item m="1" x="754"/>
        <item m="1" x="771"/>
        <item m="1" x="796"/>
        <item m="1" x="852"/>
        <item m="1" x="860"/>
        <item m="1" x="882"/>
        <item m="1" x="935"/>
        <item m="1" x="936"/>
        <item m="1" x="971"/>
        <item m="1" x="972"/>
        <item x="253"/>
        <item m="1" x="1032"/>
        <item m="1" x="1044"/>
        <item m="1" x="1107"/>
        <item m="1" x="1121"/>
        <item m="1" x="1143"/>
        <item m="1" x="1144"/>
        <item m="1" x="1204"/>
        <item m="1" x="1219"/>
        <item x="357"/>
        <item m="1" x="1368"/>
        <item m="1" x="1506"/>
        <item m="1" x="1429"/>
        <item m="1" x="416"/>
        <item m="1" x="544"/>
        <item m="1" x="566"/>
        <item m="1" x="632"/>
        <item m="1" x="635"/>
        <item m="1" x="732"/>
        <item m="1" x="834"/>
        <item m="1" x="835"/>
        <item m="1" x="876"/>
        <item m="1" x="877"/>
        <item m="1" x="901"/>
        <item m="1" x="958"/>
        <item m="1" x="1021"/>
        <item m="1" x="1051"/>
        <item m="1" x="1160"/>
        <item m="1" x="1170"/>
        <item m="1" x="1535"/>
        <item m="1" x="1327"/>
        <item m="1" x="1405"/>
        <item m="1" x="1407"/>
        <item m="1" x="1456"/>
        <item m="1" x="1455"/>
        <item m="1" x="422"/>
        <item m="1" x="440"/>
        <item m="1" x="616"/>
        <item m="1" x="760"/>
        <item m="1" x="840"/>
        <item m="1" x="870"/>
        <item x="204"/>
        <item m="1" x="900"/>
        <item m="1" x="970"/>
        <item m="1" x="981"/>
        <item m="1" x="1533"/>
        <item m="1" x="1326"/>
        <item m="1" x="1518"/>
        <item m="1" x="433"/>
        <item m="1" x="452"/>
        <item m="1" x="463"/>
        <item m="1" x="465"/>
        <item m="1" x="507"/>
        <item m="1" x="510"/>
        <item m="1" x="523"/>
        <item x="64"/>
        <item m="1" x="580"/>
        <item m="1" x="581"/>
        <item m="1" x="584"/>
        <item m="1" x="592"/>
        <item m="1" x="612"/>
        <item m="1" x="639"/>
        <item m="1" x="640"/>
        <item m="1" x="651"/>
        <item m="1" x="686"/>
        <item m="1" x="688"/>
        <item m="1" x="689"/>
        <item m="1" x="1514"/>
        <item m="1" x="731"/>
        <item m="1" x="739"/>
        <item m="1" x="752"/>
        <item m="1" x="778"/>
        <item m="1" x="779"/>
        <item m="1" x="1507"/>
        <item m="1" x="830"/>
        <item m="1" x="848"/>
        <item m="1" x="1510"/>
        <item m="1" x="924"/>
        <item m="1" x="927"/>
        <item m="1" x="941"/>
        <item m="1" x="947"/>
        <item m="1" x="955"/>
        <item m="1" x="969"/>
        <item m="1" x="966"/>
        <item m="1" x="1072"/>
        <item m="1" x="1128"/>
        <item m="1" x="1142"/>
        <item m="1" x="1181"/>
        <item m="1" x="1189"/>
        <item m="1" x="1249"/>
        <item m="1" x="1275"/>
        <item m="1" x="1277"/>
        <item m="1" x="1298"/>
        <item m="1" x="1299"/>
        <item m="1" x="1301"/>
        <item m="1" x="1309"/>
        <item m="1" x="1314"/>
        <item m="1" x="1325"/>
        <item m="1" x="1517"/>
        <item m="1" x="1358"/>
        <item m="1" x="1382"/>
        <item m="1" x="1425"/>
        <item m="1" x="1439"/>
        <item m="1" x="1454"/>
        <item m="1" x="1470"/>
        <item m="1" x="1537"/>
        <item m="1" x="436"/>
        <item m="1" x="448"/>
        <item m="1" x="456"/>
        <item m="1" x="482"/>
        <item m="1" x="497"/>
        <item m="1" x="561"/>
        <item m="1" x="562"/>
        <item m="1" x="563"/>
        <item m="1" x="564"/>
        <item m="1" x="615"/>
        <item m="1" x="628"/>
        <item m="1" x="645"/>
        <item m="1" x="700"/>
        <item m="1" x="722"/>
        <item m="1" x="784"/>
        <item m="1" x="785"/>
        <item m="1" x="790"/>
        <item m="1" x="802"/>
        <item m="1" x="814"/>
        <item m="1" x="843"/>
        <item m="1" x="1495"/>
        <item x="214"/>
        <item m="1" x="931"/>
        <item m="1" x="951"/>
        <item x="228"/>
        <item m="1" x="980"/>
        <item m="1" x="990"/>
        <item m="1" x="1009"/>
        <item m="1" x="1010"/>
        <item m="1" x="1042"/>
        <item m="1" x="1050"/>
        <item m="1" x="1068"/>
        <item m="1" x="1091"/>
        <item m="1" x="1092"/>
        <item m="1" x="1095"/>
        <item m="1" x="1103"/>
        <item m="1" x="1115"/>
        <item m="1" x="1156"/>
        <item m="1" x="1157"/>
        <item m="1" x="1197"/>
        <item x="318"/>
        <item m="1" x="1227"/>
        <item m="1" x="1234"/>
        <item m="1" x="1239"/>
        <item m="1" x="1251"/>
        <item m="1" x="1261"/>
        <item m="1" x="1265"/>
        <item m="1" x="1279"/>
        <item m="1" x="1282"/>
        <item m="1" x="1295"/>
        <item m="1" x="1525"/>
        <item m="1" x="1451"/>
        <item m="1" x="1453"/>
        <item m="1" x="657"/>
        <item m="1" x="666"/>
        <item m="1" x="678"/>
        <item m="1" x="750"/>
        <item m="1" x="770"/>
        <item m="1" x="773"/>
        <item m="1" x="804"/>
        <item m="1" x="813"/>
        <item x="178"/>
        <item m="1" x="908"/>
        <item x="280"/>
        <item x="278"/>
        <item m="1" x="1114"/>
        <item m="1" x="1141"/>
        <item m="1" x="1162"/>
        <item m="1" x="1286"/>
        <item m="1" x="1288"/>
        <item m="1" x="1404"/>
        <item m="1" x="1524"/>
        <item x="384"/>
        <item x="394"/>
        <item m="1" x="1493"/>
        <item m="1" x="421"/>
        <item x="244"/>
        <item m="1" x="449"/>
        <item m="1" x="506"/>
        <item m="1" x="527"/>
        <item m="1" x="677"/>
        <item m="1" x="714"/>
        <item m="1" x="749"/>
        <item m="1" x="793"/>
        <item m="1" x="1024"/>
        <item m="1" x="1120"/>
        <item m="1" x="1169"/>
        <item m="1" x="1203"/>
        <item m="1" x="1269"/>
        <item m="1" x="1318"/>
        <item m="1" x="1523"/>
        <item m="1" x="1448"/>
        <item m="1" x="1449"/>
        <item m="1" x="1446"/>
        <item m="1" x="1496"/>
        <item m="1" x="1497"/>
        <item m="1" x="1487"/>
        <item m="1" x="492"/>
        <item m="1" x="522"/>
        <item m="1" x="577"/>
        <item m="1" x="578"/>
        <item m="1" x="582"/>
        <item m="1" x="613"/>
        <item m="1" x="631"/>
        <item m="1" x="774"/>
        <item m="1" x="827"/>
        <item m="1" x="828"/>
        <item m="1" x="875"/>
        <item m="1" x="896"/>
        <item m="1" x="1067"/>
        <item m="1" x="1273"/>
        <item m="1" x="1375"/>
        <item m="1" x="1460"/>
        <item m="1" x="464"/>
        <item m="1" x="503"/>
        <item m="1" x="521"/>
        <item m="1" x="589"/>
        <item m="1" x="611"/>
        <item m="1" x="638"/>
        <item m="1" x="685"/>
        <item m="1" x="699"/>
        <item m="1" x="704"/>
        <item m="1" x="705"/>
        <item m="1" x="709"/>
        <item m="1" x="710"/>
        <item m="1" x="716"/>
        <item m="1" x="717"/>
        <item m="1" x="747"/>
        <item m="1" x="850"/>
        <item m="1" x="857"/>
        <item m="1" x="863"/>
        <item m="1" x="918"/>
        <item m="1" x="968"/>
        <item m="1" x="979"/>
        <item m="1" x="1008"/>
        <item m="1" x="1039"/>
        <item m="1" x="1073"/>
        <item m="1" x="1096"/>
        <item m="1" x="1113"/>
        <item m="1" x="1147"/>
        <item m="1" x="1150"/>
        <item m="1" x="1180"/>
        <item m="1" x="1194"/>
        <item m="1" x="1324"/>
        <item m="1" x="1350"/>
        <item m="1" x="1354"/>
        <item m="1" x="1402"/>
        <item m="1" x="1403"/>
        <item m="1" x="1413"/>
        <item m="1" x="1468"/>
        <item m="1" x="1469"/>
        <item m="1" x="1486"/>
        <item m="1" x="425"/>
        <item m="1" x="430"/>
        <item m="1" x="439"/>
        <item m="1" x="450"/>
        <item m="1" x="477"/>
        <item m="1" x="539"/>
        <item m="1" x="610"/>
        <item x="109"/>
        <item m="1" x="656"/>
        <item m="1" x="706"/>
        <item m="1" x="738"/>
        <item m="1" x="746"/>
        <item x="153"/>
        <item m="1" x="846"/>
        <item m="1" x="849"/>
        <item m="1" x="888"/>
        <item m="1" x="978"/>
        <item m="1" x="560"/>
        <item m="1" x="1007"/>
        <item m="1" x="1027"/>
        <item m="1" x="1038"/>
        <item m="1" x="1088"/>
        <item m="1" x="1089"/>
        <item m="1" x="1090"/>
        <item m="1" x="1126"/>
        <item m="1" x="1127"/>
        <item m="1" x="1133"/>
        <item m="1" x="1136"/>
        <item m="1" x="1151"/>
        <item m="1" x="1238"/>
        <item m="1" x="1248"/>
        <item m="1" x="1294"/>
        <item m="1" x="1306"/>
        <item m="1" x="1339"/>
        <item m="1" x="1366"/>
        <item m="1" x="1423"/>
        <item m="1" x="1444"/>
        <item m="1" x="491"/>
        <item m="1" x="495"/>
        <item m="1" x="511"/>
        <item m="1" x="520"/>
        <item m="1" x="675"/>
        <item m="1" x="676"/>
        <item m="1" x="743"/>
        <item m="1" x="744"/>
        <item m="1" x="745"/>
        <item m="1" x="820"/>
        <item m="1" x="825"/>
        <item m="1" x="833"/>
        <item m="1" x="862"/>
        <item m="1" x="874"/>
        <item m="1" x="915"/>
        <item m="1" x="934"/>
        <item m="1" x="998"/>
        <item m="1" x="1066"/>
        <item m="1" x="1080"/>
        <item m="1" x="1111"/>
        <item m="1" x="1168"/>
        <item m="1" x="1186"/>
        <item m="1" x="1202"/>
        <item m="1" x="1280"/>
        <item m="1" x="1285"/>
        <item m="1" x="1307"/>
        <item m="1" x="1323"/>
        <item m="1" x="1346"/>
        <item m="1" x="1356"/>
        <item m="1" x="1390"/>
        <item m="1" x="1428"/>
        <item m="1" x="553"/>
        <item m="1" x="554"/>
        <item m="1" x="555"/>
        <item m="1" x="608"/>
        <item m="1" x="801"/>
        <item x="179"/>
        <item m="1" x="922"/>
        <item m="1" x="977"/>
        <item m="1" x="997"/>
        <item m="1" x="1018"/>
        <item x="378"/>
        <item m="1" x="1398"/>
        <item m="1" x="1435"/>
        <item m="1" x="1485"/>
        <item m="1" x="494"/>
        <item m="1" x="518"/>
        <item m="1" x="630"/>
        <item m="1" x="655"/>
        <item m="1" x="737"/>
        <item m="1" x="787"/>
        <item m="1" x="788"/>
        <item m="1" x="817"/>
        <item m="1" x="939"/>
        <item m="1" x="967"/>
        <item m="1" x="976"/>
        <item m="1" x="1020"/>
        <item m="1" x="1102"/>
        <item m="1" x="1231"/>
        <item m="1" x="1271"/>
        <item m="1" x="1374"/>
        <item m="1" x="1484"/>
        <item m="1" x="415"/>
        <item m="1" x="420"/>
        <item m="1" x="476"/>
        <item m="1" x="490"/>
        <item m="1" x="504"/>
        <item m="1" x="517"/>
        <item m="1" x="574"/>
        <item m="1" x="586"/>
        <item m="1" x="623"/>
        <item m="1" x="673"/>
        <item m="1" x="674"/>
        <item m="1" x="692"/>
        <item m="1" x="701"/>
        <item m="1" x="702"/>
        <item m="1" x="703"/>
        <item m="1" x="736"/>
        <item m="1" x="762"/>
        <item m="1" x="777"/>
        <item m="1" x="780"/>
        <item m="1" x="810"/>
        <item m="1" x="811"/>
        <item m="1" x="829"/>
        <item m="1" x="847"/>
        <item m="1" x="869"/>
        <item m="1" x="898"/>
        <item m="1" x="914"/>
        <item m="1" x="965"/>
        <item m="1" x="975"/>
        <item m="1" x="1004"/>
        <item m="1" x="1037"/>
        <item m="1" x="1069"/>
        <item m="1" x="1070"/>
        <item m="1" x="1081"/>
        <item m="1" x="1084"/>
        <item m="1" x="1174"/>
        <item m="1" x="1175"/>
        <item m="1" x="1176"/>
        <item m="1" x="1177"/>
        <item m="1" x="1178"/>
        <item m="1" x="1225"/>
        <item m="1" x="1241"/>
        <item m="1" x="1246"/>
        <item m="1" x="880"/>
        <item m="1" x="1297"/>
        <item m="1" x="1312"/>
        <item m="1" x="1373"/>
        <item m="1" x="1452"/>
        <item m="1" x="1483"/>
        <item m="1" x="1489"/>
        <item m="1" x="423"/>
        <item m="1" x="437"/>
        <item m="1" x="516"/>
        <item m="1" x="607"/>
        <item m="1" x="742"/>
        <item m="1" x="819"/>
        <item m="1" x="929"/>
        <item m="1" x="1026"/>
        <item m="1" x="1063"/>
        <item m="1" x="1086"/>
        <item m="1" x="1101"/>
        <item m="1" x="1215"/>
        <item m="1" x="1236"/>
        <item m="1" x="1322"/>
        <item m="1" x="1421"/>
        <item m="1" x="474"/>
        <item m="1" x="493"/>
        <item m="1" x="558"/>
        <item m="1" x="606"/>
        <item m="1" x="741"/>
        <item m="1" x="856"/>
        <item m="1" x="907"/>
        <item m="1" x="913"/>
        <item x="216"/>
        <item m="1" x="938"/>
        <item m="1" x="964"/>
        <item m="1" x="974"/>
        <item m="1" x="1035"/>
        <item m="1" x="1036"/>
        <item m="1" x="1083"/>
        <item m="1" x="1109"/>
        <item m="1" x="1140"/>
        <item m="1" x="1230"/>
        <item m="1" x="1244"/>
        <item m="1" x="1321"/>
        <item m="1" x="1412"/>
        <item m="1" x="1477"/>
        <item m="1" x="1478"/>
        <item m="1" x="1479"/>
        <item x="25"/>
        <item x="28"/>
        <item x="39"/>
        <item x="44"/>
        <item x="48"/>
        <item x="57"/>
        <item x="59"/>
        <item x="60"/>
        <item x="61"/>
        <item x="62"/>
        <item x="65"/>
        <item x="66"/>
        <item x="74"/>
        <item x="81"/>
        <item x="83"/>
        <item x="84"/>
        <item x="88"/>
        <item x="92"/>
        <item x="100"/>
        <item x="104"/>
        <item x="108"/>
        <item x="110"/>
        <item x="111"/>
        <item x="114"/>
        <item x="121"/>
        <item x="127"/>
        <item x="132"/>
        <item x="133"/>
        <item x="134"/>
        <item x="136"/>
        <item x="138"/>
        <item x="139"/>
        <item x="141"/>
        <item x="150"/>
        <item x="151"/>
        <item x="154"/>
        <item x="158"/>
        <item x="159"/>
        <item x="160"/>
        <item x="161"/>
        <item x="163"/>
        <item x="164"/>
        <item x="171"/>
        <item x="174"/>
        <item x="182"/>
        <item x="183"/>
        <item x="186"/>
        <item x="194"/>
        <item x="195"/>
        <item x="200"/>
        <item x="205"/>
        <item x="208"/>
        <item x="210"/>
        <item x="218"/>
        <item x="221"/>
        <item x="223"/>
        <item x="226"/>
        <item x="229"/>
        <item x="230"/>
        <item x="231"/>
        <item x="232"/>
        <item x="233"/>
        <item x="235"/>
        <item x="236"/>
        <item x="237"/>
        <item x="238"/>
        <item x="239"/>
        <item x="240"/>
        <item x="242"/>
        <item x="246"/>
        <item x="247"/>
        <item x="255"/>
        <item x="256"/>
        <item x="258"/>
        <item x="262"/>
        <item x="263"/>
        <item x="264"/>
        <item x="265"/>
        <item x="267"/>
        <item x="270"/>
        <item x="274"/>
        <item x="281"/>
        <item x="282"/>
        <item x="284"/>
        <item x="286"/>
        <item x="288"/>
        <item x="294"/>
        <item x="298"/>
        <item x="301"/>
        <item x="307"/>
        <item x="308"/>
        <item x="310"/>
        <item x="311"/>
        <item x="315"/>
        <item x="316"/>
        <item x="317"/>
        <item x="320"/>
        <item x="324"/>
        <item x="328"/>
        <item x="329"/>
        <item x="332"/>
        <item x="343"/>
        <item x="345"/>
        <item x="349"/>
        <item x="350"/>
        <item x="351"/>
        <item x="352"/>
        <item x="361"/>
        <item x="364"/>
        <item x="365"/>
        <item x="366"/>
        <item x="370"/>
        <item x="372"/>
        <item x="373"/>
        <item x="374"/>
        <item x="376"/>
        <item x="381"/>
        <item x="382"/>
        <item x="388"/>
        <item x="389"/>
        <item x="392"/>
        <item x="393"/>
        <item x="397"/>
        <item x="401"/>
        <item x="402"/>
        <item x="403"/>
        <item x="404"/>
        <item x="405"/>
        <item x="406"/>
        <item x="407"/>
        <item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94">
        <item x="227"/>
        <item m="1" x="642"/>
        <item x="156"/>
        <item x="313"/>
        <item x="217"/>
        <item m="1" x="717"/>
        <item m="1" x="929"/>
        <item x="263"/>
        <item x="121"/>
        <item m="1" x="1602"/>
        <item x="351"/>
        <item m="1" x="824"/>
        <item m="1" x="759"/>
        <item m="1" x="1667"/>
        <item m="1" x="1841"/>
        <item m="1" x="1812"/>
        <item m="1" x="1617"/>
        <item x="295"/>
        <item m="1" x="778"/>
        <item x="109"/>
        <item m="1" x="1771"/>
        <item m="1" x="1543"/>
        <item m="1" x="1864"/>
        <item m="1" x="570"/>
        <item m="1" x="1636"/>
        <item x="40"/>
        <item x="539"/>
        <item m="1" x="1211"/>
        <item x="157"/>
        <item m="1" x="1632"/>
        <item x="449"/>
        <item m="1" x="1465"/>
        <item m="1" x="1407"/>
        <item x="94"/>
        <item m="1" x="1482"/>
        <item m="1" x="590"/>
        <item x="258"/>
        <item m="1" x="927"/>
        <item x="198"/>
        <item m="1" x="1612"/>
        <item x="97"/>
        <item m="1" x="579"/>
        <item m="1" x="1775"/>
        <item x="89"/>
        <item m="1" x="780"/>
        <item m="1" x="1435"/>
        <item x="244"/>
        <item m="1" x="1611"/>
        <item m="1" x="1789"/>
        <item m="1" x="1753"/>
        <item x="207"/>
        <item x="378"/>
        <item m="1" x="1852"/>
        <item m="1" x="648"/>
        <item m="1" x="1263"/>
        <item m="1" x="1791"/>
        <item m="1" x="1823"/>
        <item m="1" x="1610"/>
        <item x="206"/>
        <item m="1" x="937"/>
        <item x="220"/>
        <item m="1" x="1666"/>
        <item m="1" x="1727"/>
        <item m="1" x="611"/>
        <item m="1" x="818"/>
        <item x="253"/>
        <item m="1" x="817"/>
        <item m="1" x="1404"/>
        <item m="1" x="643"/>
        <item m="1" x="1675"/>
        <item x="106"/>
        <item x="537"/>
        <item m="1" x="1567"/>
        <item m="1" x="1498"/>
        <item m="1" x="1397"/>
        <item x="144"/>
        <item x="492"/>
        <item m="1" x="968"/>
        <item m="1" x="1167"/>
        <item m="1" x="1015"/>
        <item x="471"/>
        <item x="511"/>
        <item m="1" x="1513"/>
        <item x="344"/>
        <item m="1" x="1307"/>
        <item m="1" x="1634"/>
        <item m="1" x="782"/>
        <item m="1" x="1834"/>
        <item m="1" x="1388"/>
        <item m="1" x="1683"/>
        <item m="1" x="1600"/>
        <item x="136"/>
        <item m="1" x="567"/>
        <item m="1" x="1705"/>
        <item x="459"/>
        <item m="1" x="945"/>
        <item m="1" x="1590"/>
        <item m="1" x="1583"/>
        <item x="387"/>
        <item m="1" x="1726"/>
        <item m="1" x="1656"/>
        <item m="1" x="756"/>
        <item x="41"/>
        <item x="162"/>
        <item m="1" x="1584"/>
        <item m="1" x="965"/>
        <item m="1" x="1159"/>
        <item m="1" x="1783"/>
        <item m="1" x="572"/>
        <item m="1" x="1457"/>
        <item m="1" x="1653"/>
        <item m="1" x="1351"/>
        <item m="1" x="1485"/>
        <item m="1" x="657"/>
        <item x="231"/>
        <item m="1" x="1422"/>
        <item m="1" x="1701"/>
        <item x="17"/>
        <item m="1" x="1806"/>
        <item m="1" x="1687"/>
        <item m="1" x="1739"/>
        <item m="1" x="1807"/>
        <item m="1" x="1355"/>
        <item m="1" x="1699"/>
        <item m="1" x="1381"/>
        <item x="419"/>
        <item m="1" x="1847"/>
        <item m="1" x="1490"/>
        <item m="1" x="1594"/>
        <item x="42"/>
        <item m="1" x="1359"/>
        <item m="1" x="1507"/>
        <item m="1" x="1660"/>
        <item m="1" x="1829"/>
        <item x="338"/>
        <item m="1" x="708"/>
        <item x="243"/>
        <item m="1" x="1607"/>
        <item m="1" x="1614"/>
        <item x="24"/>
        <item m="1" x="1686"/>
        <item m="1" x="810"/>
        <item m="1" x="1658"/>
        <item m="1" x="1782"/>
        <item m="1" x="1816"/>
        <item m="1" x="812"/>
        <item m="1" x="1749"/>
        <item x="350"/>
        <item m="1" x="1048"/>
        <item x="270"/>
        <item x="287"/>
        <item m="1" x="1589"/>
        <item m="1" x="1438"/>
        <item m="1" x="1377"/>
        <item m="1" x="1813"/>
        <item m="1" x="1758"/>
        <item m="1" x="989"/>
        <item m="1" x="1723"/>
        <item x="289"/>
        <item m="1" x="696"/>
        <item m="1" x="1665"/>
        <item m="1" x="1506"/>
        <item m="1" x="1225"/>
        <item m="1" x="1526"/>
        <item m="1" x="1601"/>
        <item m="1" x="1781"/>
        <item m="1" x="1201"/>
        <item m="1" x="1635"/>
        <item m="1" x="1141"/>
        <item m="1" x="1822"/>
        <item m="1" x="1741"/>
        <item x="257"/>
        <item m="1" x="1857"/>
        <item m="1" x="558"/>
        <item m="1" x="1678"/>
        <item x="33"/>
        <item x="346"/>
        <item m="1" x="795"/>
        <item m="1" x="1352"/>
        <item m="1" x="789"/>
        <item m="1" x="1316"/>
        <item m="1" x="1340"/>
        <item x="112"/>
        <item x="204"/>
        <item x="365"/>
        <item m="1" x="1001"/>
        <item m="1" x="784"/>
        <item m="1" x="1751"/>
        <item m="1" x="1585"/>
        <item x="262"/>
        <item m="1" x="1761"/>
        <item m="1" x="1473"/>
        <item m="1" x="1205"/>
        <item m="1" x="1461"/>
        <item m="1" x="1796"/>
        <item m="1" x="992"/>
        <item m="1" x="1187"/>
        <item x="364"/>
        <item m="1" x="1559"/>
        <item x="16"/>
        <item x="475"/>
        <item m="1" x="1528"/>
        <item m="1" x="1508"/>
        <item m="1" x="551"/>
        <item m="1" x="1369"/>
        <item m="1" x="1436"/>
        <item m="1" x="1861"/>
        <item m="1" x="1798"/>
        <item m="1" x="1586"/>
        <item m="1" x="1787"/>
        <item m="1" x="629"/>
        <item m="1" x="1364"/>
        <item m="1" x="1483"/>
        <item m="1" x="1013"/>
        <item m="1" x="1515"/>
        <item m="1" x="1849"/>
        <item x="223"/>
        <item m="1" x="1645"/>
        <item x="465"/>
        <item m="1" x="1619"/>
        <item m="1" x="1838"/>
        <item x="473"/>
        <item m="1" x="1810"/>
        <item m="1" x="1217"/>
        <item m="1" x="1580"/>
        <item m="1" x="1179"/>
        <item m="1" x="1210"/>
        <item x="191"/>
        <item m="1" x="996"/>
        <item m="1" x="1549"/>
        <item m="1" x="1870"/>
        <item m="1" x="699"/>
        <item m="1" x="1863"/>
        <item m="1" x="1839"/>
        <item x="304"/>
        <item m="1" x="922"/>
        <item m="1" x="1755"/>
        <item m="1" x="1454"/>
        <item x="486"/>
        <item m="1" x="1799"/>
        <item x="371"/>
        <item m="1" x="887"/>
        <item m="1" x="902"/>
        <item x="54"/>
        <item x="75"/>
        <item x="443"/>
        <item m="1" x="1505"/>
        <item m="1" x="885"/>
        <item m="1" x="848"/>
        <item m="1" x="1104"/>
        <item m="1" x="1842"/>
        <item m="1" x="1814"/>
        <item m="1" x="1510"/>
        <item x="100"/>
        <item x="478"/>
        <item m="1" x="1182"/>
        <item x="70"/>
        <item m="1" x="1737"/>
        <item m="1" x="1672"/>
        <item m="1" x="1566"/>
        <item m="1" x="1118"/>
        <item m="1" x="1243"/>
        <item m="1" x="1633"/>
        <item x="340"/>
        <item x="202"/>
        <item m="1" x="1748"/>
        <item m="1" x="1016"/>
        <item m="1" x="1478"/>
        <item m="1" x="1786"/>
        <item m="1" x="1218"/>
        <item m="1" x="1843"/>
        <item m="1" x="1647"/>
        <item m="1" x="850"/>
        <item x="469"/>
        <item x="225"/>
        <item x="359"/>
        <item m="1" x="1565"/>
        <item m="1" x="1169"/>
        <item m="1" x="1871"/>
        <item m="1" x="1487"/>
        <item m="1" x="1188"/>
        <item m="1" x="1803"/>
        <item m="1" x="1631"/>
        <item m="1" x="1703"/>
        <item x="376"/>
        <item x="134"/>
        <item m="1" x="1021"/>
        <item m="1" x="1471"/>
        <item m="1" x="1321"/>
        <item m="1" x="858"/>
        <item m="1" x="1752"/>
        <item m="1" x="1879"/>
        <item m="1" x="1402"/>
        <item m="1" x="1704"/>
        <item m="1" x="1668"/>
        <item m="1" x="1805"/>
        <item m="1" x="1711"/>
        <item m="1" x="1071"/>
        <item m="1" x="1410"/>
        <item m="1" x="886"/>
        <item x="522"/>
        <item m="1" x="547"/>
        <item m="1" x="1744"/>
        <item m="1" x="1866"/>
        <item x="352"/>
        <item m="1" x="1639"/>
        <item m="1" x="1512"/>
        <item m="1" x="1421"/>
        <item x="163"/>
        <item m="1" x="625"/>
        <item x="386"/>
        <item x="139"/>
        <item x="122"/>
        <item x="450"/>
        <item x="315"/>
        <item m="1" x="1821"/>
        <item m="1" x="1064"/>
        <item x="166"/>
        <item m="1" x="1649"/>
        <item m="1" x="1441"/>
        <item m="1" x="1504"/>
        <item m="1" x="563"/>
        <item m="1" x="1578"/>
        <item m="1" x="673"/>
        <item x="205"/>
        <item m="1" x="1827"/>
        <item x="57"/>
        <item m="1" x="1174"/>
        <item m="1" x="1760"/>
        <item x="327"/>
        <item x="444"/>
        <item m="1" x="1826"/>
        <item m="1" x="1509"/>
        <item m="1" x="1637"/>
        <item m="1" x="1552"/>
        <item x="249"/>
        <item m="1" x="1715"/>
        <item m="1" x="1370"/>
        <item m="1" x="1240"/>
        <item x="119"/>
        <item m="1" x="1763"/>
        <item m="1" x="1045"/>
        <item x="87"/>
        <item m="1" x="1371"/>
        <item m="1" x="1327"/>
        <item m="1" x="765"/>
        <item m="1" x="1776"/>
        <item x="397"/>
        <item m="1" x="1774"/>
        <item m="1" x="1213"/>
        <item m="1" x="702"/>
        <item m="1" x="1606"/>
        <item x="342"/>
        <item x="464"/>
        <item m="1" x="1754"/>
        <item m="1" x="1679"/>
        <item m="1" x="1646"/>
        <item m="1" x="587"/>
        <item m="1" x="1802"/>
        <item m="1" x="1833"/>
        <item m="1" x="1674"/>
        <item m="1" x="1862"/>
        <item x="15"/>
        <item m="1" x="1800"/>
        <item m="1" x="1570"/>
        <item m="1" x="1868"/>
        <item m="1" x="1568"/>
        <item m="1" x="1747"/>
        <item x="49"/>
        <item m="1" x="798"/>
        <item m="1" x="1298"/>
        <item m="1" x="1655"/>
        <item m="1" x="1820"/>
        <item m="1" x="1281"/>
        <item m="1" x="1738"/>
        <item m="1" x="1096"/>
        <item m="1" x="1517"/>
        <item m="1" x="1718"/>
        <item m="1" x="1264"/>
        <item m="1" x="1762"/>
        <item m="1" x="864"/>
        <item m="1" x="1425"/>
        <item m="1" x="1577"/>
        <item m="1" x="1865"/>
        <item m="1" x="1831"/>
        <item m="1" x="552"/>
        <item m="1" x="1445"/>
        <item m="1" x="1538"/>
        <item m="1" x="1306"/>
        <item m="1" x="1297"/>
        <item m="1" x="1854"/>
        <item m="1" x="1835"/>
        <item m="1" x="1558"/>
        <item x="297"/>
        <item m="1" x="1503"/>
        <item m="1" x="1443"/>
        <item m="1" x="1609"/>
        <item m="1" x="1856"/>
        <item m="1" x="1708"/>
        <item m="1" x="1245"/>
        <item x="72"/>
        <item m="1" x="1548"/>
        <item x="523"/>
        <item m="1" x="574"/>
        <item m="1" x="1702"/>
        <item m="1" x="1777"/>
        <item m="1" x="1449"/>
        <item m="1" x="1696"/>
        <item x="105"/>
        <item m="1" x="1872"/>
        <item m="1" x="1691"/>
        <item x="278"/>
        <item m="1" x="1712"/>
        <item m="1" x="607"/>
        <item m="1" x="1450"/>
        <item m="1" x="1670"/>
        <item m="1" x="1480"/>
        <item m="1" x="543"/>
        <item m="1" x="1757"/>
        <item x="245"/>
        <item x="209"/>
        <item m="1" x="1516"/>
        <item m="1" x="1855"/>
        <item m="1" x="1869"/>
        <item m="1" x="1539"/>
        <item m="1" x="1419"/>
        <item m="1" x="1785"/>
        <item m="1" x="1846"/>
        <item m="1" x="1848"/>
        <item m="1" x="1040"/>
        <item m="1" x="980"/>
        <item m="1" x="843"/>
        <item m="1" x="1734"/>
        <item m="1" x="1582"/>
        <item m="1" x="970"/>
        <item x="525"/>
        <item m="1" x="1434"/>
        <item m="1" x="1809"/>
        <item m="1" x="1837"/>
        <item m="1" x="1323"/>
        <item m="1" x="1858"/>
        <item x="420"/>
        <item m="1" x="1731"/>
        <item m="1" x="1815"/>
        <item m="1" x="1416"/>
        <item m="1" x="1474"/>
        <item m="1" x="1689"/>
        <item x="126"/>
        <item m="1" x="1733"/>
        <item m="1" x="1851"/>
        <item m="1" x="1720"/>
        <item m="1" x="1529"/>
        <item m="1" x="1690"/>
        <item m="1" x="912"/>
        <item m="1" x="1722"/>
        <item m="1" x="1534"/>
        <item m="1" x="1432"/>
        <item m="1" x="1768"/>
        <item x="280"/>
        <item m="1" x="1850"/>
        <item m="1" x="1859"/>
        <item m="1" x="1304"/>
        <item m="1" x="1824"/>
        <item m="1" x="1794"/>
        <item m="1" x="1688"/>
        <item x="161"/>
        <item x="110"/>
        <item m="1" x="1825"/>
        <item m="1" x="1090"/>
        <item m="1" x="606"/>
        <item m="1" x="1840"/>
        <item m="1" x="1746"/>
        <item m="1" x="1695"/>
        <item m="1" x="1693"/>
        <item m="1" x="1844"/>
        <item x="149"/>
        <item m="1" x="805"/>
        <item m="1" x="1811"/>
        <item x="375"/>
        <item m="1" x="744"/>
        <item m="1" x="1779"/>
        <item m="1" x="1007"/>
        <item m="1" x="1867"/>
        <item m="1" x="1817"/>
        <item m="1" x="1873"/>
        <item m="1" x="1874"/>
        <item m="1" x="1875"/>
        <item m="1" x="1876"/>
        <item m="1" x="1877"/>
        <item m="1" x="1878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32"/>
        <item m="1" x="706"/>
        <item m="1" x="1387"/>
        <item m="1" x="1531"/>
        <item x="221"/>
        <item m="1" x="857"/>
        <item m="1" x="1573"/>
        <item m="1" x="1860"/>
        <item m="1" x="1784"/>
        <item x="448"/>
        <item m="1" x="1314"/>
        <item x="74"/>
        <item m="1" x="1853"/>
        <item m="1" x="1408"/>
        <item m="1" x="1524"/>
        <item m="1" x="1818"/>
        <item m="1" x="1322"/>
        <item m="1" x="1546"/>
        <item m="1" x="1628"/>
        <item x="414"/>
        <item m="1" x="1795"/>
        <item m="1" x="1769"/>
        <item m="1" x="1681"/>
        <item m="1" x="1153"/>
        <item x="339"/>
        <item x="298"/>
        <item m="1" x="1475"/>
        <item m="1" x="1089"/>
        <item m="1" x="1801"/>
        <item m="1" x="713"/>
        <item m="1" x="1828"/>
        <item m="1" x="1442"/>
        <item m="1" x="1097"/>
        <item x="268"/>
        <item m="1" x="1391"/>
        <item x="489"/>
        <item m="1" x="1652"/>
        <item x="345"/>
        <item m="1" x="1255"/>
        <item m="1" x="667"/>
        <item m="1" x="1790"/>
        <item m="1" x="1620"/>
        <item m="1" x="1677"/>
        <item m="1" x="1664"/>
        <item x="99"/>
        <item m="1" x="1644"/>
        <item x="302"/>
        <item m="1" x="1808"/>
        <item m="1" x="1709"/>
        <item m="1" x="1836"/>
        <item m="1" x="1572"/>
        <item m="1" x="1845"/>
        <item m="1" x="1399"/>
        <item m="1" x="1692"/>
        <item m="1" x="1765"/>
        <item m="1" x="1462"/>
        <item m="1" x="1707"/>
        <item m="1" x="1732"/>
        <item m="1" x="630"/>
        <item m="1" x="984"/>
        <item x="404"/>
        <item m="1" x="641"/>
        <item m="1" x="1599"/>
        <item m="1" x="1788"/>
        <item m="1" x="1522"/>
        <item m="1" x="1437"/>
        <item x="417"/>
        <item m="1" x="1621"/>
        <item x="435"/>
        <item m="1" x="1792"/>
        <item m="1" x="593"/>
        <item m="1" x="1793"/>
        <item m="1" x="1694"/>
        <item m="1" x="1341"/>
        <item m="1" x="1830"/>
        <item m="1" x="1819"/>
        <item m="1" x="1389"/>
        <item m="1" x="1452"/>
        <item x="303"/>
        <item m="1" x="1643"/>
        <item m="1" x="1277"/>
        <item m="1" x="944"/>
        <item m="1" x="1743"/>
        <item m="1" x="881"/>
        <item m="1" x="1804"/>
        <item m="1" x="1713"/>
        <item m="1" x="757"/>
        <item m="1" x="1563"/>
        <item m="1" x="1456"/>
        <item m="1" x="749"/>
        <item x="107"/>
        <item m="1" x="1730"/>
        <item m="1" x="1099"/>
        <item x="309"/>
        <item x="241"/>
        <item m="1" x="1767"/>
        <item m="1" x="1630"/>
        <item m="1" x="1654"/>
        <item m="1" x="1502"/>
        <item m="1" x="1766"/>
        <item m="1" x="1750"/>
        <item m="1" x="1780"/>
        <item m="1" x="1740"/>
        <item m="1" x="686"/>
        <item x="91"/>
        <item m="1" x="1700"/>
        <item m="1" x="1697"/>
        <item m="1" x="566"/>
        <item x="333"/>
        <item m="1" x="722"/>
        <item m="1" x="1728"/>
        <item m="1" x="1797"/>
        <item x="452"/>
        <item m="1" x="1431"/>
        <item m="1" x="1770"/>
        <item x="238"/>
        <item x="28"/>
        <item m="1" x="1673"/>
        <item m="1" x="1778"/>
        <item m="1" x="1591"/>
        <item m="1" x="1037"/>
        <item m="1" x="1724"/>
        <item m="1" x="1736"/>
        <item x="487"/>
        <item m="1" x="1469"/>
        <item x="412"/>
        <item x="285"/>
        <item x="200"/>
        <item x="517"/>
        <item m="1" x="1161"/>
        <item m="1" x="1642"/>
        <item m="1" x="1540"/>
        <item m="1" x="1190"/>
        <item m="1" x="1756"/>
        <item x="447"/>
        <item x="440"/>
        <item m="1" x="1622"/>
        <item x="25"/>
        <item m="1" x="1759"/>
        <item m="1" x="809"/>
        <item m="1" x="1501"/>
        <item m="1" x="1406"/>
        <item m="1" x="1772"/>
        <item m="1" x="870"/>
        <item m="1" x="1463"/>
        <item m="1" x="1764"/>
        <item m="1" x="1350"/>
        <item m="1" x="1735"/>
        <item m="1" x="1773"/>
        <item m="1" x="1604"/>
        <item x="68"/>
        <item m="1" x="1706"/>
        <item m="1" x="1464"/>
        <item x="432"/>
        <item m="1" x="1682"/>
        <item m="1" x="1719"/>
        <item m="1" x="1661"/>
        <item m="1" x="1214"/>
        <item m="1" x="1136"/>
        <item m="1" x="1068"/>
        <item m="1" x="1105"/>
        <item m="1" x="1500"/>
        <item x="458"/>
        <item m="1" x="1412"/>
        <item m="1" x="646"/>
        <item m="1" x="1038"/>
        <item m="1" x="876"/>
        <item m="1" x="679"/>
        <item m="1" x="1721"/>
        <item m="1" x="1160"/>
        <item x="86"/>
        <item m="1" x="1592"/>
        <item m="1" x="1593"/>
        <item m="1" x="1613"/>
        <item m="1" x="1420"/>
        <item m="1" x="586"/>
        <item m="1" x="1428"/>
        <item m="1" x="1486"/>
        <item m="1" x="1717"/>
        <item m="1" x="1745"/>
        <item m="1" x="943"/>
        <item x="236"/>
        <item m="1" x="1439"/>
        <item m="1" x="1742"/>
        <item x="405"/>
        <item m="1" x="1651"/>
        <item m="1" x="1413"/>
        <item m="1" x="1084"/>
        <item x="145"/>
        <item m="1" x="1562"/>
        <item m="1" x="1569"/>
        <item m="1" x="1550"/>
        <item m="1" x="1459"/>
        <item m="1" x="1618"/>
        <item m="1" x="1729"/>
        <item m="1" x="1659"/>
        <item m="1" x="747"/>
        <item m="1" x="1376"/>
        <item m="1" x="1714"/>
        <item m="1" x="1279"/>
        <item x="429"/>
        <item m="1" x="1629"/>
        <item m="1" x="1460"/>
        <item m="1" x="1716"/>
        <item m="1" x="1511"/>
        <item x="430"/>
        <item m="1" x="1663"/>
        <item x="373"/>
        <item m="1" x="1597"/>
        <item m="1" x="1468"/>
        <item m="1" x="1022"/>
        <item m="1" x="1069"/>
        <item m="1" x="1627"/>
        <item m="1" x="1518"/>
        <item m="1" x="1662"/>
        <item m="1" x="1557"/>
        <item m="1" x="743"/>
        <item m="1" x="1479"/>
        <item m="1" x="1640"/>
        <item m="1" x="1152"/>
        <item m="1" x="1561"/>
        <item m="1" x="1137"/>
        <item m="1" x="1444"/>
        <item m="1" x="1725"/>
        <item m="1" x="1427"/>
        <item m="1" x="1551"/>
        <item m="1" x="1603"/>
        <item m="1" x="1650"/>
        <item m="1" x="1710"/>
        <item m="1" x="1414"/>
        <item m="1" x="1671"/>
        <item m="1" x="1499"/>
        <item m="1" x="1624"/>
        <item m="1" x="1453"/>
        <item m="1" x="1527"/>
        <item m="1" x="1560"/>
        <item x="178"/>
        <item x="177"/>
        <item m="1" x="1477"/>
        <item m="1" x="1455"/>
        <item m="1" x="1638"/>
        <item m="1" x="901"/>
        <item m="1" x="1545"/>
        <item m="1" x="1608"/>
        <item m="1" x="1648"/>
        <item x="538"/>
        <item m="1" x="942"/>
        <item x="396"/>
        <item x="501"/>
        <item x="454"/>
        <item m="1" x="1077"/>
        <item m="1" x="1698"/>
        <item m="1" x="1615"/>
        <item x="509"/>
        <item m="1" x="609"/>
        <item m="1" x="1588"/>
        <item x="63"/>
        <item m="1" x="1302"/>
        <item m="1" x="1625"/>
        <item m="1" x="1684"/>
        <item m="1" x="916"/>
        <item x="505"/>
        <item x="506"/>
        <item m="1" x="1063"/>
        <item m="1" x="1680"/>
        <item m="1" x="1536"/>
        <item m="1" x="1657"/>
        <item x="491"/>
        <item m="1" x="1685"/>
        <item m="1" x="1378"/>
        <item m="1" x="1676"/>
        <item m="1" x="1555"/>
        <item m="1" x="875"/>
        <item m="1" x="1598"/>
        <item m="1" x="1587"/>
        <item x="214"/>
        <item m="1" x="1380"/>
        <item m="1" x="1418"/>
        <item m="1" x="1564"/>
        <item m="1" x="1192"/>
        <item m="1" x="1121"/>
        <item m="1" x="1596"/>
        <item m="1" x="1349"/>
        <item m="1" x="720"/>
        <item m="1" x="1669"/>
        <item m="1" x="1626"/>
        <item m="1" x="1525"/>
        <item x="267"/>
        <item m="1" x="610"/>
        <item x="354"/>
        <item m="1" x="1523"/>
        <item m="1" x="1368"/>
        <item m="1" x="1616"/>
        <item x="150"/>
        <item m="1" x="1623"/>
        <item m="1" x="1497"/>
        <item m="1" x="1353"/>
        <item m="1" x="1401"/>
        <item m="1" x="660"/>
        <item m="1" x="1458"/>
        <item x="528"/>
        <item m="1" x="1574"/>
        <item m="1" x="921"/>
        <item m="1" x="1581"/>
        <item m="1" x="1476"/>
        <item m="1" x="1362"/>
        <item m="1" x="1530"/>
        <item m="1" x="540"/>
        <item m="1" x="1426"/>
        <item m="1" x="1242"/>
        <item m="1" x="751"/>
        <item m="1" x="1553"/>
        <item m="1" x="1641"/>
        <item x="286"/>
        <item m="1" x="1386"/>
        <item m="1" x="1405"/>
        <item m="1" x="1183"/>
        <item m="1" x="796"/>
        <item m="1" x="826"/>
        <item m="1" x="1269"/>
        <item m="1" x="1467"/>
        <item m="1" x="1395"/>
        <item m="1" x="1398"/>
        <item x="481"/>
        <item m="1" x="599"/>
        <item m="1" x="907"/>
        <item m="1" x="1075"/>
        <item m="1" x="1489"/>
        <item x="422"/>
        <item m="1" x="1496"/>
        <item m="1" x="1095"/>
        <item m="1" x="1326"/>
        <item m="1" x="659"/>
        <item x="521"/>
        <item m="1" x="1571"/>
        <item m="1" x="1132"/>
        <item m="1" x="1379"/>
        <item m="1" x="1521"/>
        <item m="1" x="1012"/>
        <item x="71"/>
        <item m="1" x="1384"/>
        <item m="1" x="1554"/>
        <item m="1" x="1484"/>
        <item m="1" x="1495"/>
        <item x="237"/>
        <item m="1" x="1447"/>
        <item m="1" x="1430"/>
        <item m="1" x="1544"/>
        <item m="1" x="1451"/>
        <item x="418"/>
        <item m="1" x="1448"/>
        <item m="1" x="1605"/>
        <item m="1" x="1331"/>
        <item m="1" x="1595"/>
        <item m="1" x="1537"/>
        <item m="1" x="1556"/>
        <item m="1" x="1532"/>
        <item m="1" x="1051"/>
        <item m="1" x="1375"/>
        <item m="1" x="1488"/>
        <item m="1" x="1541"/>
        <item m="1" x="1514"/>
        <item m="1" x="1366"/>
        <item m="1" x="1575"/>
        <item m="1" x="1181"/>
        <item m="1" x="1126"/>
        <item m="1" x="1396"/>
        <item m="1" x="1542"/>
        <item m="1" x="1175"/>
        <item m="1" x="1424"/>
        <item m="1" x="658"/>
        <item m="1" x="1533"/>
        <item m="1" x="1020"/>
        <item m="1" x="1494"/>
        <item m="1" x="1423"/>
        <item x="526"/>
        <item m="1" x="1520"/>
        <item m="1" x="1446"/>
        <item x="152"/>
        <item m="1" x="962"/>
        <item m="1" x="1466"/>
        <item x="80"/>
        <item m="1" x="1278"/>
        <item m="1" x="1535"/>
        <item m="1" x="1492"/>
        <item m="1" x="1493"/>
        <item m="1" x="600"/>
        <item m="1" x="1579"/>
        <item x="272"/>
        <item x="222"/>
        <item m="1" x="1519"/>
        <item m="1" x="1547"/>
        <item m="1" x="1358"/>
        <item m="1" x="1472"/>
        <item m="1" x="1576"/>
        <item m="1" x="947"/>
        <item m="1" x="711"/>
        <item m="1" x="1481"/>
        <item m="1" x="1409"/>
        <item x="288"/>
        <item x="196"/>
        <item x="437"/>
        <item m="1" x="988"/>
        <item m="1" x="1470"/>
        <item m="1" x="1292"/>
        <item m="1" x="1491"/>
        <item x="167"/>
        <item m="1" x="1440"/>
        <item x="255"/>
        <item m="1" x="1429"/>
        <item m="1" x="1103"/>
        <item m="1" x="940"/>
        <item m="1" x="1147"/>
        <item m="1" x="1247"/>
        <item m="1" x="1296"/>
        <item m="1" x="714"/>
        <item x="230"/>
        <item m="1" x="1125"/>
        <item x="175"/>
        <item m="1" x="1400"/>
        <item m="1" x="1293"/>
        <item m="1" x="954"/>
        <item x="453"/>
        <item m="1" x="1345"/>
        <item m="1" x="834"/>
        <item m="1" x="1193"/>
        <item m="1" x="1417"/>
        <item x="441"/>
        <item m="1" x="1200"/>
        <item m="1" x="1244"/>
        <item x="293"/>
        <item m="1" x="620"/>
        <item m="1" x="1433"/>
        <item m="1" x="627"/>
        <item x="341"/>
        <item m="1" x="909"/>
        <item m="1" x="1003"/>
        <item m="1" x="1254"/>
        <item m="1" x="946"/>
        <item m="1" x="1018"/>
        <item m="1" x="1348"/>
        <item m="1" x="892"/>
        <item m="1" x="1230"/>
        <item m="1" x="761"/>
        <item x="251"/>
        <item m="1" x="1411"/>
        <item x="331"/>
        <item x="171"/>
        <item m="1" x="1117"/>
        <item x="356"/>
        <item m="1" x="928"/>
        <item m="1" x="1373"/>
        <item m="1" x="1367"/>
        <item m="1" x="913"/>
        <item m="1" x="1415"/>
        <item m="1" x="1133"/>
        <item x="391"/>
        <item m="1" x="1385"/>
        <item m="1" x="1109"/>
        <item x="460"/>
        <item m="1" x="553"/>
        <item m="1" x="1337"/>
        <item m="1" x="1294"/>
        <item x="494"/>
        <item m="1" x="1128"/>
        <item m="1" x="1382"/>
        <item x="520"/>
        <item m="1" x="1248"/>
        <item m="1" x="674"/>
        <item x="226"/>
        <item m="1" x="1392"/>
        <item x="496"/>
        <item m="1" x="1335"/>
        <item m="1" x="1144"/>
        <item m="1" x="953"/>
        <item m="1" x="1363"/>
        <item x="385"/>
        <item m="1" x="938"/>
        <item m="1" x="1236"/>
        <item m="1" x="1403"/>
        <item x="137"/>
        <item m="1" x="1224"/>
        <item x="36"/>
        <item x="379"/>
        <item m="1" x="1394"/>
        <item x="367"/>
        <item x="403"/>
        <item m="1" x="1390"/>
        <item m="1" x="1354"/>
        <item m="1" x="1266"/>
        <item m="1" x="1324"/>
        <item x="51"/>
        <item m="1" x="1393"/>
        <item m="1" x="1149"/>
        <item m="1" x="1170"/>
        <item m="1" x="1203"/>
        <item x="294"/>
        <item m="1" x="838"/>
        <item x="250"/>
        <item m="1" x="884"/>
        <item m="1" x="1268"/>
        <item m="1" x="1374"/>
        <item m="1" x="1177"/>
        <item m="1" x="1082"/>
        <item m="1" x="1383"/>
        <item m="1" x="1325"/>
        <item m="1" x="1372"/>
        <item m="1" x="1361"/>
        <item x="9"/>
        <item m="1" x="1365"/>
        <item m="1" x="542"/>
        <item m="1" x="637"/>
        <item m="1" x="1356"/>
        <item m="1" x="621"/>
        <item m="1" x="1186"/>
        <item x="73"/>
        <item x="343"/>
        <item m="1" x="1237"/>
        <item m="1" x="1357"/>
        <item m="1" x="1267"/>
        <item m="1" x="1346"/>
        <item m="1" x="1101"/>
        <item m="1" x="1123"/>
        <item m="1" x="1360"/>
        <item m="1" x="917"/>
        <item m="1" x="1046"/>
        <item m="1" x="639"/>
        <item m="1" x="788"/>
        <item m="1" x="573"/>
        <item m="1" x="1262"/>
        <item x="337"/>
        <item x="146"/>
        <item m="1" x="1253"/>
        <item m="1" x="672"/>
        <item x="279"/>
        <item m="1" x="903"/>
        <item m="1" x="1196"/>
        <item m="1" x="1206"/>
        <item m="1" x="874"/>
        <item x="349"/>
        <item m="1" x="1308"/>
        <item m="1" x="1275"/>
        <item m="1" x="1232"/>
        <item m="1" x="1238"/>
        <item m="1" x="1270"/>
        <item m="1" x="1107"/>
        <item m="1" x="1122"/>
        <item m="1" x="1333"/>
        <item m="1" x="1215"/>
        <item m="1" x="1166"/>
        <item x="292"/>
        <item x="529"/>
        <item x="12"/>
        <item m="1" x="823"/>
        <item m="1" x="1112"/>
        <item m="1" x="1172"/>
        <item m="1" x="1176"/>
        <item m="1" x="1289"/>
        <item m="1" x="1258"/>
        <item m="1" x="790"/>
        <item m="1" x="1005"/>
        <item m="1" x="873"/>
        <item m="1" x="981"/>
        <item x="180"/>
        <item m="1" x="767"/>
        <item m="1" x="1284"/>
        <item m="1" x="1274"/>
        <item m="1" x="1189"/>
        <item m="1" x="1305"/>
        <item x="240"/>
        <item m="1" x="1115"/>
        <item m="1" x="1212"/>
        <item m="1" x="685"/>
        <item m="1" x="1257"/>
        <item m="1" x="1344"/>
        <item x="323"/>
        <item x="358"/>
        <item m="1" x="1347"/>
        <item m="1" x="1334"/>
        <item m="1" x="1185"/>
        <item m="1" x="1295"/>
        <item m="1" x="1299"/>
        <item x="201"/>
        <item m="1" x="1195"/>
        <item m="1" x="1291"/>
        <item m="1" x="1194"/>
        <item m="1" x="1102"/>
        <item m="1" x="811"/>
        <item m="1" x="1332"/>
        <item x="299"/>
        <item m="1" x="1004"/>
        <item m="1" x="1338"/>
        <item m="1" x="1229"/>
        <item m="1" x="1208"/>
        <item m="1" x="1320"/>
        <item m="1" x="1303"/>
        <item m="1" x="1329"/>
        <item x="456"/>
        <item m="1" x="1054"/>
        <item m="1" x="1272"/>
        <item m="1" x="1083"/>
        <item m="1" x="891"/>
        <item x="360"/>
        <item m="1" x="915"/>
        <item m="1" x="1339"/>
        <item m="1" x="1241"/>
        <item m="1" x="1220"/>
        <item m="1" x="1342"/>
        <item m="1" x="1343"/>
        <item m="1" x="1223"/>
        <item m="1" x="1330"/>
        <item x="197"/>
        <item x="330"/>
        <item m="1" x="1199"/>
        <item m="1" x="1184"/>
        <item m="1" x="1285"/>
        <item m="1" x="1085"/>
        <item x="193"/>
        <item m="1" x="1288"/>
        <item m="1" x="1300"/>
        <item m="1" x="846"/>
        <item m="1" x="1155"/>
        <item x="164"/>
        <item x="56"/>
        <item m="1" x="1252"/>
        <item m="1" x="663"/>
        <item m="1" x="1060"/>
        <item x="326"/>
        <item x="398"/>
        <item m="1" x="1283"/>
        <item x="531"/>
        <item m="1" x="1286"/>
        <item m="1" x="1317"/>
        <item m="1" x="959"/>
        <item m="1" x="1336"/>
        <item m="1" x="1030"/>
        <item x="424"/>
        <item x="533"/>
        <item m="1" x="1239"/>
        <item m="1" x="1290"/>
        <item x="186"/>
        <item m="1" x="1273"/>
        <item m="1" x="1276"/>
        <item m="1" x="1260"/>
        <item x="383"/>
        <item m="1" x="1033"/>
        <item x="477"/>
        <item m="1" x="835"/>
        <item m="1" x="597"/>
        <item m="1" x="1313"/>
        <item m="1" x="684"/>
        <item x="104"/>
        <item m="1" x="1301"/>
        <item m="1" x="1318"/>
        <item m="1" x="1228"/>
        <item m="1" x="1328"/>
        <item m="1" x="701"/>
        <item m="1" x="906"/>
        <item m="1" x="576"/>
        <item m="1" x="1150"/>
        <item m="1" x="1246"/>
        <item m="1" x="1271"/>
        <item m="1" x="1221"/>
        <item m="1" x="1319"/>
        <item x="425"/>
        <item m="1" x="868"/>
        <item x="291"/>
        <item m="1" x="910"/>
        <item m="1" x="1287"/>
        <item m="1" x="1219"/>
        <item m="1" x="1088"/>
        <item m="1" x="1309"/>
        <item m="1" x="807"/>
        <item m="1" x="1315"/>
        <item m="1" x="1250"/>
        <item x="461"/>
        <item x="23"/>
        <item m="1" x="1310"/>
        <item m="1" x="1311"/>
        <item x="60"/>
        <item x="311"/>
        <item x="174"/>
        <item x="514"/>
        <item m="1" x="964"/>
        <item m="1" x="957"/>
        <item m="1" x="1231"/>
        <item m="1" x="1312"/>
        <item m="1" x="670"/>
        <item m="1" x="904"/>
        <item m="1" x="1050"/>
        <item m="1" x="1261"/>
        <item m="1" x="1135"/>
        <item x="504"/>
        <item m="1" x="1198"/>
        <item x="93"/>
        <item m="1" x="1235"/>
        <item m="1" x="1209"/>
        <item m="1" x="631"/>
        <item m="1" x="1282"/>
        <item m="1" x="1151"/>
        <item m="1" x="1009"/>
        <item m="1" x="1233"/>
        <item m="1" x="1092"/>
        <item m="1" x="1019"/>
        <item m="1" x="1173"/>
        <item x="332"/>
        <item m="1" x="1202"/>
        <item m="1" x="1139"/>
        <item x="488"/>
        <item m="1" x="1280"/>
        <item m="1" x="1249"/>
        <item m="1" x="952"/>
        <item m="1" x="1259"/>
        <item m="1" x="688"/>
        <item x="462"/>
        <item m="1" x="1265"/>
        <item x="27"/>
        <item m="1" x="588"/>
        <item m="1" x="1226"/>
        <item m="1" x="1216"/>
        <item m="1" x="1256"/>
        <item m="1" x="1066"/>
        <item m="1" x="1014"/>
        <item m="1" x="814"/>
        <item m="1" x="1251"/>
        <item x="374"/>
        <item x="524"/>
        <item x="283"/>
        <item m="1" x="1116"/>
        <item m="1" x="1180"/>
        <item m="1" x="925"/>
        <item x="355"/>
        <item m="1" x="545"/>
        <item m="1" x="748"/>
        <item m="1" x="1168"/>
        <item m="1" x="1197"/>
        <item m="1" x="1156"/>
        <item x="318"/>
        <item x="229"/>
        <item m="1" x="1171"/>
        <item x="410"/>
        <item m="1" x="1065"/>
        <item m="1" x="1234"/>
        <item x="168"/>
        <item x="8"/>
        <item m="1" x="550"/>
        <item m="1" x="1227"/>
        <item x="495"/>
        <item x="347"/>
        <item m="1" x="1222"/>
        <item m="1" x="1178"/>
        <item m="1" x="583"/>
        <item m="1" x="1138"/>
        <item m="1" x="895"/>
        <item x="407"/>
        <item m="1" x="1070"/>
        <item m="1" x="585"/>
        <item x="170"/>
        <item x="381"/>
        <item x="382"/>
        <item m="1" x="977"/>
        <item x="65"/>
        <item m="1" x="918"/>
        <item x="300"/>
        <item x="480"/>
        <item m="1" x="1157"/>
        <item m="1" x="845"/>
        <item m="1" x="715"/>
        <item m="1" x="1058"/>
        <item m="1" x="1207"/>
        <item m="1" x="1204"/>
        <item x="183"/>
        <item m="1" x="866"/>
        <item x="500"/>
        <item x="84"/>
        <item m="1" x="725"/>
        <item m="1" x="973"/>
        <item m="1" x="800"/>
        <item x="248"/>
        <item x="271"/>
        <item m="1" x="1108"/>
        <item m="1" x="1191"/>
        <item m="1" x="791"/>
        <item x="406"/>
        <item x="470"/>
        <item m="1" x="577"/>
        <item m="1" x="608"/>
        <item x="368"/>
        <item m="1" x="1093"/>
        <item m="1" x="1140"/>
        <item m="1" x="839"/>
        <item m="1" x="974"/>
        <item x="434"/>
        <item x="439"/>
        <item m="1" x="697"/>
        <item x="483"/>
        <item x="13"/>
        <item m="1" x="1008"/>
        <item x="408"/>
        <item m="1" x="786"/>
        <item m="1" x="1078"/>
        <item m="1" x="853"/>
        <item x="182"/>
        <item x="246"/>
        <item m="1" x="1162"/>
        <item x="232"/>
        <item x="256"/>
        <item m="1" x="1079"/>
        <item x="335"/>
        <item m="1" x="541"/>
        <item m="1" x="1145"/>
        <item m="1" x="897"/>
        <item m="1" x="1119"/>
        <item m="1" x="1154"/>
        <item x="395"/>
        <item x="401"/>
        <item x="426"/>
        <item x="442"/>
        <item m="1" x="1081"/>
        <item x="466"/>
        <item x="535"/>
        <item m="1" x="803"/>
        <item x="282"/>
        <item m="1" x="732"/>
        <item m="1" x="1131"/>
        <item m="1" x="1146"/>
        <item m="1" x="565"/>
        <item x="290"/>
        <item x="325"/>
        <item m="1" x="833"/>
        <item x="402"/>
        <item x="438"/>
        <item m="1" x="716"/>
        <item x="393"/>
        <item x="169"/>
        <item m="1" x="605"/>
        <item x="46"/>
        <item m="1" x="1106"/>
        <item x="20"/>
        <item m="1" x="548"/>
        <item m="1" x="554"/>
        <item m="1" x="1043"/>
        <item m="1" x="898"/>
        <item x="118"/>
        <item m="1" x="601"/>
        <item m="1" x="1026"/>
        <item m="1" x="615"/>
        <item m="1" x="1158"/>
        <item m="1" x="1130"/>
        <item m="1" x="1017"/>
        <item m="1" x="665"/>
        <item m="1" x="1134"/>
        <item m="1" x="680"/>
        <item m="1" x="999"/>
        <item m="1" x="1142"/>
        <item x="172"/>
        <item m="1" x="1143"/>
        <item m="1" x="1165"/>
        <item m="1" x="1163"/>
        <item m="1" x="852"/>
        <item m="1" x="781"/>
        <item m="1" x="995"/>
        <item m="1" x="883"/>
        <item m="1" x="562"/>
        <item m="1" x="1164"/>
        <item x="53"/>
        <item x="328"/>
        <item m="1" x="1148"/>
        <item m="1" x="656"/>
        <item m="1" x="662"/>
        <item m="1" x="1100"/>
        <item m="1" x="976"/>
        <item x="35"/>
        <item m="1" x="933"/>
        <item m="1" x="1114"/>
        <item m="1" x="1110"/>
        <item m="1" x="581"/>
        <item m="1" x="820"/>
        <item x="19"/>
        <item x="30"/>
        <item m="1" x="1067"/>
        <item x="135"/>
        <item x="269"/>
        <item x="301"/>
        <item m="1" x="900"/>
        <item m="1" x="762"/>
        <item m="1" x="991"/>
        <item m="1" x="1029"/>
        <item m="1" x="691"/>
        <item m="1" x="707"/>
        <item x="499"/>
        <item x="502"/>
        <item m="1" x="1042"/>
        <item m="1" x="616"/>
        <item m="1" x="741"/>
        <item m="1" x="1024"/>
        <item m="1" x="1080"/>
        <item m="1" x="949"/>
        <item x="392"/>
        <item m="1" x="1073"/>
        <item m="1" x="1129"/>
        <item m="1" x="979"/>
        <item m="1" x="963"/>
        <item m="1" x="1124"/>
        <item m="1" x="859"/>
        <item m="1" x="632"/>
        <item x="370"/>
        <item m="1" x="1011"/>
        <item x="10"/>
        <item m="1" x="612"/>
        <item m="1" x="801"/>
        <item m="1" x="1086"/>
        <item m="1" x="1039"/>
        <item m="1" x="1127"/>
        <item m="1" x="768"/>
        <item x="127"/>
        <item m="1" x="1111"/>
        <item m="1" x="635"/>
        <item m="1" x="1113"/>
        <item m="1" x="649"/>
        <item m="1" x="683"/>
        <item m="1" x="1091"/>
        <item m="1" x="893"/>
        <item m="1" x="1120"/>
        <item m="1" x="1000"/>
        <item x="208"/>
        <item x="224"/>
        <item m="1" x="924"/>
        <item m="1" x="1036"/>
        <item m="1" x="1094"/>
        <item m="1" x="1044"/>
        <item m="1" x="1023"/>
        <item m="1" x="1041"/>
        <item m="1" x="1098"/>
        <item x="58"/>
        <item m="1" x="978"/>
        <item m="1" x="783"/>
        <item x="190"/>
        <item x="416"/>
        <item m="1" x="746"/>
        <item x="160"/>
        <item m="1" x="1072"/>
        <item m="1" x="1087"/>
        <item m="1" x="931"/>
        <item x="148"/>
        <item m="1" x="1057"/>
        <item x="308"/>
        <item m="1" x="960"/>
        <item m="1" x="692"/>
        <item m="1" x="936"/>
        <item x="3"/>
        <item m="1" x="914"/>
        <item x="50"/>
        <item m="1" x="951"/>
        <item m="1" x="737"/>
        <item x="518"/>
        <item m="1" x="1062"/>
        <item m="1" x="982"/>
        <item m="1" x="983"/>
        <item m="1" x="985"/>
        <item m="1" x="1074"/>
        <item m="1" x="1056"/>
        <item x="276"/>
        <item m="1" x="932"/>
        <item m="1" x="961"/>
        <item m="1" x="1049"/>
        <item x="433"/>
        <item x="479"/>
        <item x="120"/>
        <item m="1" x="819"/>
        <item m="1" x="617"/>
        <item m="1" x="1031"/>
        <item x="467"/>
        <item m="1" x="894"/>
        <item m="1" x="935"/>
        <item m="1" x="822"/>
        <item x="18"/>
        <item x="61"/>
        <item m="1" x="644"/>
        <item m="1" x="694"/>
        <item m="1" x="905"/>
        <item x="45"/>
        <item m="1" x="958"/>
        <item m="1" x="1047"/>
        <item m="1" x="969"/>
        <item m="1" x="712"/>
        <item x="142"/>
        <item x="203"/>
        <item m="1" x="987"/>
        <item x="334"/>
        <item x="413"/>
        <item m="1" x="1076"/>
        <item m="1" x="1034"/>
        <item m="1" x="994"/>
        <item m="1" x="827"/>
        <item x="254"/>
        <item m="1" x="1055"/>
        <item x="394"/>
        <item m="1" x="1027"/>
        <item x="85"/>
        <item m="1" x="589"/>
        <item m="1" x="591"/>
        <item m="1" x="594"/>
        <item m="1" x="736"/>
        <item x="281"/>
        <item x="336"/>
        <item m="1" x="676"/>
        <item m="1" x="871"/>
        <item m="1" x="1032"/>
        <item m="1" x="956"/>
        <item m="1" x="675"/>
        <item m="1" x="695"/>
        <item m="1" x="1053"/>
        <item m="1" x="1002"/>
        <item m="1" x="626"/>
        <item x="369"/>
        <item m="1" x="998"/>
        <item m="1" x="1059"/>
        <item m="1" x="704"/>
        <item m="1" x="1052"/>
        <item m="1" x="647"/>
        <item x="357"/>
        <item m="1" x="941"/>
        <item m="1" x="869"/>
        <item m="1" x="1061"/>
        <item x="513"/>
        <item m="1" x="604"/>
        <item m="1" x="582"/>
        <item x="141"/>
        <item x="372"/>
        <item x="411"/>
        <item m="1" x="1006"/>
        <item x="140"/>
        <item m="1" x="880"/>
        <item x="82"/>
        <item m="1" x="755"/>
        <item m="1" x="760"/>
        <item m="1" x="1010"/>
        <item m="1" x="867"/>
        <item m="1" x="1025"/>
        <item m="1" x="967"/>
        <item x="320"/>
        <item x="377"/>
        <item m="1" x="844"/>
        <item m="1" x="568"/>
        <item m="1" x="923"/>
        <item m="1" x="758"/>
        <item m="1" x="896"/>
        <item m="1" x="1035"/>
        <item m="1" x="559"/>
        <item x="125"/>
        <item m="1" x="793"/>
        <item m="1" x="693"/>
        <item m="1" x="1028"/>
        <item m="1" x="908"/>
        <item m="1" x="950"/>
        <item m="1" x="882"/>
        <item m="1" x="733"/>
        <item x="273"/>
        <item m="1" x="878"/>
        <item m="1" x="920"/>
        <item m="1" x="825"/>
        <item m="1" x="990"/>
        <item x="189"/>
        <item x="329"/>
        <item m="1" x="787"/>
        <item m="1" x="794"/>
        <item x="380"/>
        <item m="1" x="948"/>
        <item x="115"/>
        <item x="317"/>
        <item x="463"/>
        <item x="22"/>
        <item m="1" x="986"/>
        <item x="242"/>
        <item m="1" x="669"/>
        <item m="1" x="890"/>
        <item m="1" x="975"/>
        <item x="133"/>
        <item m="1" x="828"/>
        <item m="1" x="993"/>
        <item x="37"/>
        <item m="1" x="971"/>
        <item m="1" x="836"/>
        <item m="1" x="613"/>
        <item m="1" x="972"/>
        <item m="1" x="966"/>
        <item x="76"/>
        <item x="88"/>
        <item x="92"/>
        <item x="143"/>
        <item m="1" x="598"/>
        <item m="1" x="797"/>
        <item m="1" x="997"/>
        <item m="1" x="842"/>
        <item m="1" x="888"/>
        <item x="252"/>
        <item m="1" x="930"/>
        <item m="1" x="830"/>
        <item x="101"/>
        <item x="187"/>
        <item x="216"/>
        <item m="1" x="955"/>
        <item m="1" x="623"/>
        <item m="1" x="628"/>
        <item m="1" x="939"/>
        <item m="1" x="851"/>
        <item m="1" x="742"/>
        <item m="1" x="690"/>
        <item m="1" x="813"/>
        <item x="516"/>
        <item m="1" x="718"/>
        <item m="1" x="575"/>
        <item x="310"/>
        <item m="1" x="831"/>
        <item m="1" x="899"/>
        <item m="1" x="638"/>
        <item m="1" x="653"/>
        <item x="353"/>
        <item m="1" x="855"/>
        <item m="1" x="889"/>
        <item m="1" x="877"/>
        <item x="5"/>
        <item x="7"/>
        <item m="1" x="919"/>
        <item m="1" x="926"/>
        <item m="1" x="806"/>
        <item m="1" x="666"/>
        <item m="1" x="856"/>
        <item x="11"/>
        <item x="26"/>
        <item x="147"/>
        <item m="1" x="934"/>
        <item m="1" x="677"/>
        <item m="1" x="544"/>
        <item m="1" x="603"/>
        <item m="1" x="671"/>
        <item x="507"/>
        <item x="96"/>
        <item m="1" x="710"/>
        <item x="497"/>
        <item x="111"/>
        <item x="194"/>
        <item m="1" x="840"/>
        <item x="515"/>
        <item x="79"/>
        <item x="314"/>
        <item x="321"/>
        <item m="1" x="584"/>
        <item m="1" x="792"/>
        <item m="1" x="619"/>
        <item m="1" x="815"/>
        <item m="1" x="816"/>
        <item m="1" x="769"/>
        <item x="390"/>
        <item x="14"/>
        <item m="1" x="911"/>
        <item x="512"/>
        <item m="1" x="847"/>
        <item m="1" x="770"/>
        <item x="95"/>
        <item m="1" x="618"/>
        <item x="421"/>
        <item m="1" x="571"/>
        <item x="155"/>
        <item m="1" x="556"/>
        <item x="124"/>
        <item x="132"/>
        <item x="192"/>
        <item m="1" x="772"/>
        <item m="1" x="829"/>
        <item m="1" x="872"/>
        <item x="44"/>
        <item x="64"/>
        <item m="1" x="832"/>
        <item x="415"/>
        <item x="482"/>
        <item m="1" x="728"/>
        <item x="59"/>
        <item m="1" x="729"/>
        <item x="123"/>
        <item x="129"/>
        <item m="1" x="735"/>
        <item x="113"/>
        <item x="485"/>
        <item m="1" x="546"/>
        <item x="47"/>
        <item m="1" x="779"/>
        <item x="130"/>
        <item m="1" x="624"/>
        <item x="366"/>
        <item m="1" x="774"/>
        <item m="1" x="721"/>
        <item x="153"/>
        <item m="1" x="592"/>
        <item x="316"/>
        <item x="361"/>
        <item m="1" x="727"/>
        <item m="1" x="863"/>
        <item x="69"/>
        <item m="1" x="564"/>
        <item m="1" x="837"/>
        <item m="1" x="724"/>
        <item m="1" x="860"/>
        <item x="446"/>
        <item m="1" x="776"/>
        <item x="457"/>
        <item m="1" x="821"/>
        <item m="1" x="879"/>
        <item x="498"/>
        <item x="239"/>
        <item x="261"/>
        <item m="1" x="854"/>
        <item m="1" x="841"/>
        <item x="48"/>
        <item m="1" x="580"/>
        <item x="185"/>
        <item x="211"/>
        <item x="218"/>
        <item m="1" x="723"/>
        <item m="1" x="738"/>
        <item m="1" x="726"/>
        <item m="1" x="862"/>
        <item x="519"/>
        <item m="1" x="865"/>
        <item m="1" x="602"/>
        <item x="215"/>
        <item m="1" x="804"/>
        <item x="427"/>
        <item x="451"/>
        <item x="103"/>
        <item x="6"/>
        <item m="1" x="777"/>
        <item m="1" x="633"/>
        <item m="1" x="655"/>
        <item m="1" x="861"/>
        <item m="1" x="687"/>
        <item m="1" x="734"/>
        <item x="493"/>
        <item x="1"/>
        <item x="32"/>
        <item x="90"/>
        <item x="117"/>
        <item m="1" x="745"/>
        <item x="219"/>
        <item x="312"/>
        <item x="348"/>
        <item m="1" x="849"/>
        <item x="165"/>
        <item m="1" x="775"/>
        <item x="4"/>
        <item x="62"/>
        <item m="1" x="678"/>
        <item x="476"/>
        <item x="472"/>
        <item x="455"/>
        <item m="1" x="753"/>
        <item m="1" x="739"/>
        <item m="1" x="808"/>
        <item m="1" x="754"/>
        <item m="1" x="731"/>
        <item m="1" x="578"/>
        <item m="1" x="740"/>
        <item x="436"/>
        <item x="21"/>
        <item m="1" x="799"/>
        <item m="1" x="664"/>
        <item m="1" x="668"/>
        <item m="1" x="802"/>
        <item m="1" x="681"/>
        <item x="31"/>
        <item x="78"/>
        <item x="102"/>
        <item x="264"/>
        <item m="1" x="785"/>
        <item m="1" x="730"/>
        <item x="39"/>
        <item x="108"/>
        <item x="114"/>
        <item x="158"/>
        <item x="181"/>
        <item x="184"/>
        <item x="228"/>
        <item x="384"/>
        <item x="389"/>
        <item m="1" x="698"/>
        <item m="1" x="705"/>
        <item x="0"/>
        <item m="1" x="689"/>
        <item m="1" x="773"/>
        <item x="510"/>
        <item x="29"/>
        <item x="116"/>
        <item x="179"/>
        <item x="213"/>
        <item x="306"/>
        <item m="1" x="645"/>
        <item x="363"/>
        <item x="400"/>
        <item x="55"/>
        <item x="81"/>
        <item x="83"/>
        <item m="1" x="771"/>
        <item x="319"/>
        <item m="1" x="763"/>
        <item x="428"/>
        <item x="484"/>
        <item m="1" x="555"/>
        <item x="154"/>
        <item x="195"/>
        <item x="210"/>
        <item x="234"/>
        <item x="296"/>
        <item x="305"/>
        <item x="324"/>
        <item m="1" x="652"/>
        <item m="1" x="654"/>
        <item x="388"/>
        <item m="1" x="764"/>
        <item m="1" x="561"/>
        <item m="1" x="596"/>
        <item m="1" x="650"/>
        <item m="1" x="752"/>
        <item x="43"/>
        <item m="1" x="549"/>
        <item x="38"/>
        <item m="1" x="560"/>
        <item m="1" x="569"/>
        <item m="1" x="750"/>
        <item m="1" x="766"/>
        <item x="131"/>
        <item x="274"/>
        <item m="1" x="622"/>
        <item x="307"/>
        <item x="151"/>
        <item x="173"/>
        <item m="1" x="634"/>
        <item m="1" x="640"/>
        <item m="1" x="651"/>
        <item m="1" x="661"/>
        <item m="1" x="709"/>
        <item m="1" x="719"/>
        <item x="34"/>
        <item x="423"/>
        <item x="77"/>
        <item x="138"/>
        <item m="1" x="595"/>
        <item x="259"/>
        <item m="1" x="700"/>
        <item m="1" x="703"/>
        <item x="490"/>
        <item x="277"/>
        <item x="431"/>
        <item x="445"/>
        <item m="1" x="682"/>
        <item x="474"/>
        <item x="176"/>
        <item x="188"/>
        <item x="212"/>
        <item m="1" x="614"/>
        <item x="362"/>
        <item x="66"/>
        <item x="159"/>
        <item x="284"/>
        <item x="399"/>
        <item x="2"/>
        <item x="260"/>
        <item x="266"/>
        <item x="275"/>
        <item m="1" x="636"/>
        <item x="322"/>
        <item x="409"/>
        <item x="503"/>
        <item x="536"/>
        <item m="1" x="557"/>
        <item x="530"/>
        <item x="532"/>
        <item x="534"/>
        <item x="52"/>
        <item x="67"/>
        <item x="98"/>
        <item x="128"/>
        <item x="199"/>
        <item x="233"/>
        <item x="235"/>
        <item x="247"/>
        <item x="265"/>
        <item x="468"/>
        <item x="508"/>
        <item x="5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6">
        <item x="18"/>
        <item x="1"/>
        <item x="5"/>
        <item x="8"/>
        <item x="24"/>
        <item x="7"/>
        <item x="14"/>
        <item x="6"/>
        <item x="9"/>
        <item x="3"/>
        <item x="15"/>
        <item x="13"/>
        <item x="19"/>
        <item x="2"/>
        <item x="11"/>
        <item x="0"/>
        <item x="12"/>
        <item x="20"/>
        <item x="32"/>
        <item x="21"/>
        <item m="1" x="69"/>
        <item x="17"/>
        <item x="27"/>
        <item m="1" x="101"/>
        <item x="34"/>
        <item m="1" x="76"/>
        <item x="23"/>
        <item m="1" x="46"/>
        <item m="1" x="44"/>
        <item m="1" x="105"/>
        <item x="31"/>
        <item x="29"/>
        <item m="1" x="104"/>
        <item m="1" x="108"/>
        <item x="26"/>
        <item x="25"/>
        <item x="10"/>
        <item x="4"/>
        <item m="1" x="71"/>
        <item m="1" x="72"/>
        <item m="1" x="129"/>
        <item m="1" x="74"/>
        <item m="1" x="130"/>
        <item m="1" x="68"/>
        <item m="1" x="125"/>
        <item m="1" x="52"/>
        <item m="1" x="65"/>
        <item m="1" x="128"/>
        <item m="1" x="120"/>
        <item m="1" x="133"/>
        <item m="1" x="70"/>
        <item m="1" x="75"/>
        <item m="1" x="58"/>
        <item m="1" x="66"/>
        <item m="1" x="131"/>
        <item m="1" x="135"/>
        <item m="1" x="132"/>
        <item m="1" x="63"/>
        <item m="1" x="77"/>
        <item m="1" x="127"/>
        <item m="1" x="134"/>
        <item m="1" x="40"/>
        <item m="1" x="117"/>
        <item m="1" x="124"/>
        <item m="1" x="78"/>
        <item m="1" x="95"/>
        <item x="33"/>
        <item m="1" x="126"/>
        <item m="1" x="45"/>
        <item m="1" x="42"/>
        <item m="1" x="123"/>
        <item m="1" x="41"/>
        <item m="1" x="82"/>
        <item x="22"/>
        <item m="1" x="121"/>
        <item m="1" x="122"/>
        <item m="1" x="83"/>
        <item m="1" x="81"/>
        <item m="1" x="97"/>
        <item m="1" x="118"/>
        <item m="1" x="119"/>
        <item m="1" x="85"/>
        <item x="16"/>
        <item m="1" x="37"/>
        <item m="1" x="39"/>
        <item m="1" x="114"/>
        <item m="1" x="116"/>
        <item m="1" x="80"/>
        <item m="1" x="100"/>
        <item m="1" x="67"/>
        <item m="1" x="115"/>
        <item m="1" x="62"/>
        <item m="1" x="113"/>
        <item m="1" x="112"/>
        <item m="1" x="111"/>
        <item m="1" x="61"/>
        <item m="1" x="89"/>
        <item m="1" x="93"/>
        <item m="1" x="110"/>
        <item m="1" x="109"/>
        <item m="1" x="56"/>
        <item m="1" x="106"/>
        <item m="1" x="103"/>
        <item m="1" x="107"/>
        <item m="1" x="102"/>
        <item m="1" x="96"/>
        <item m="1" x="98"/>
        <item m="1" x="99"/>
        <item m="1" x="91"/>
        <item m="1" x="92"/>
        <item m="1" x="94"/>
        <item m="1" x="79"/>
        <item m="1" x="84"/>
        <item m="1" x="86"/>
        <item m="1" x="88"/>
        <item m="1" x="90"/>
        <item m="1" x="87"/>
        <item m="1" x="73"/>
        <item x="30"/>
        <item m="1" x="59"/>
        <item m="1" x="60"/>
        <item m="1" x="64"/>
        <item m="1" x="43"/>
        <item m="1" x="54"/>
        <item m="1" x="55"/>
        <item m="1" x="57"/>
        <item m="1" x="36"/>
        <item m="1" x="35"/>
        <item m="1" x="38"/>
        <item m="1" x="53"/>
        <item m="1" x="49"/>
        <item m="1" x="50"/>
        <item m="1" x="48"/>
        <item m="1" x="51"/>
        <item m="1" x="4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9">
        <item x="13"/>
        <item x="1"/>
        <item x="4"/>
        <item x="7"/>
        <item x="16"/>
        <item x="6"/>
        <item x="11"/>
        <item x="5"/>
        <item x="8"/>
        <item x="3"/>
        <item x="12"/>
        <item x="10"/>
        <item x="14"/>
        <item x="2"/>
        <item x="9"/>
        <item x="0"/>
        <item m="1" x="17"/>
        <item m="1" x="1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456">
        <item m="1" x="2202"/>
        <item m="1" x="1434"/>
        <item m="1" x="1435"/>
        <item m="1" x="2011"/>
        <item m="1" x="2145"/>
        <item m="1" x="2341"/>
        <item m="1" x="1436"/>
        <item m="1" x="2424"/>
        <item m="1" x="1774"/>
        <item m="1" x="1775"/>
        <item m="1" x="2416"/>
        <item m="1" x="2227"/>
        <item m="1" x="1839"/>
        <item m="1" x="1438"/>
        <item m="1" x="2394"/>
        <item m="1" x="1439"/>
        <item m="1" x="2030"/>
        <item m="1" x="2404"/>
        <item m="1" x="1650"/>
        <item m="1" x="1440"/>
        <item m="1" x="1340"/>
        <item m="1" x="1651"/>
        <item m="1" x="1652"/>
        <item m="1" x="2379"/>
        <item m="1" x="1927"/>
        <item m="1" x="1596"/>
        <item m="1" x="1653"/>
        <item m="1" x="1985"/>
        <item m="1" x="1776"/>
        <item m="1" x="1994"/>
        <item m="1" x="2158"/>
        <item m="1" x="2236"/>
        <item m="1" x="2257"/>
        <item m="1" x="1811"/>
        <item m="1" x="1812"/>
        <item m="1" x="1442"/>
        <item m="1" x="1657"/>
        <item m="1" x="2183"/>
        <item m="1" x="1840"/>
        <item m="1" x="2414"/>
        <item m="1" x="1841"/>
        <item m="1" x="2016"/>
        <item m="1" x="1444"/>
        <item m="1" x="1445"/>
        <item m="1" x="2082"/>
        <item m="1" x="1446"/>
        <item m="1" x="1842"/>
        <item m="1" x="2176"/>
        <item m="1" x="1843"/>
        <item m="1" x="1976"/>
        <item m="1" x="2418"/>
        <item m="1" x="2377"/>
        <item m="1" x="2113"/>
        <item m="1" x="2240"/>
        <item m="1" x="2417"/>
        <item m="1" x="1448"/>
        <item x="97"/>
        <item m="1" x="2274"/>
        <item m="1" x="2305"/>
        <item m="1" x="2021"/>
        <item m="1" x="2072"/>
        <item m="1" x="1449"/>
        <item m="1" x="1450"/>
        <item m="1" x="2238"/>
        <item m="1" x="1661"/>
        <item m="1" x="2066"/>
        <item m="1" x="1844"/>
        <item m="1" x="1813"/>
        <item m="1" x="1959"/>
        <item m="1" x="1451"/>
        <item m="1" x="2040"/>
        <item m="1" x="1886"/>
        <item m="1" x="1452"/>
        <item m="1" x="1453"/>
        <item m="1" x="1665"/>
        <item m="1" x="1814"/>
        <item m="1" x="2154"/>
        <item m="1" x="1455"/>
        <item m="1" x="1888"/>
        <item m="1" x="2364"/>
        <item m="1" x="2041"/>
        <item m="1" x="2295"/>
        <item m="1" x="2317"/>
        <item m="1" x="1622"/>
        <item m="1" x="1845"/>
        <item m="1" x="1457"/>
        <item m="1" x="1459"/>
        <item m="1" x="2318"/>
        <item m="1" x="1847"/>
        <item m="1" x="1460"/>
        <item m="1" x="2054"/>
        <item m="1" x="1461"/>
        <item m="1" x="2165"/>
        <item m="1" x="1462"/>
        <item m="1" x="2220"/>
        <item m="1" x="1670"/>
        <item m="1" x="1889"/>
        <item m="1" x="1778"/>
        <item m="1" x="2302"/>
        <item m="1" x="1463"/>
        <item m="1" x="1625"/>
        <item m="1" x="1960"/>
        <item m="1" x="1671"/>
        <item m="1" x="1464"/>
        <item m="1" x="1465"/>
        <item m="1" x="2266"/>
        <item m="1" x="1848"/>
        <item m="1" x="1466"/>
        <item m="1" x="2248"/>
        <item m="1" x="1468"/>
        <item m="1" x="1849"/>
        <item m="1" x="2299"/>
        <item m="1" x="1938"/>
        <item m="1" x="1469"/>
        <item m="1" x="1779"/>
        <item m="1" x="1780"/>
        <item m="1" x="2242"/>
        <item m="1" x="1470"/>
        <item m="1" x="1471"/>
        <item m="1" x="1472"/>
        <item m="1" x="2431"/>
        <item m="1" x="1473"/>
        <item m="1" x="2129"/>
        <item m="1" x="2147"/>
        <item m="1" x="2426"/>
        <item m="1" x="2005"/>
        <item m="1" x="2226"/>
        <item m="1" x="1626"/>
        <item m="1" x="2079"/>
        <item m="1" x="1781"/>
        <item m="1" x="2224"/>
        <item m="1" x="2339"/>
        <item m="1" x="1627"/>
        <item m="1" x="1677"/>
        <item m="1" x="2441"/>
        <item m="1" x="1475"/>
        <item m="1" x="1011"/>
        <item m="1" x="2218"/>
        <item m="1" x="2073"/>
        <item m="1" x="1476"/>
        <item m="1" x="1681"/>
        <item m="1" x="2217"/>
        <item m="1" x="2396"/>
        <item m="1" x="2205"/>
        <item m="1" x="1477"/>
        <item m="1" x="1816"/>
        <item m="1" x="2342"/>
        <item m="1" x="1478"/>
        <item m="1" x="2319"/>
        <item m="1" x="2310"/>
        <item m="1" x="1480"/>
        <item m="1" x="2325"/>
        <item m="1" x="1481"/>
        <item m="1" x="1850"/>
        <item m="1" x="2346"/>
        <item m="1" x="2323"/>
        <item m="1" x="1482"/>
        <item m="1" x="2433"/>
        <item m="1" x="2390"/>
        <item m="1" x="2133"/>
        <item m="1" x="2191"/>
        <item m="1" x="2080"/>
        <item m="1" x="2148"/>
        <item m="1" x="2307"/>
        <item m="1" x="1685"/>
        <item m="1" x="2409"/>
        <item m="1" x="1817"/>
        <item m="1" x="1485"/>
        <item m="1" x="1818"/>
        <item m="1" x="1486"/>
        <item m="1" x="2075"/>
        <item m="1" x="2398"/>
        <item m="1" x="2012"/>
        <item m="1" x="1899"/>
        <item m="1" x="2358"/>
        <item m="1" x="2206"/>
        <item m="1" x="2374"/>
        <item m="1" x="1488"/>
        <item m="1" x="2178"/>
        <item m="1" x="2261"/>
        <item m="1" x="1489"/>
        <item m="1" x="1851"/>
        <item m="1" x="1852"/>
        <item m="1" x="1490"/>
        <item m="1" x="1630"/>
        <item m="1" x="2370"/>
        <item m="1" x="2368"/>
        <item m="1" x="1493"/>
        <item m="1" x="2065"/>
        <item m="1" x="1632"/>
        <item m="1" x="2425"/>
        <item m="1" x="1494"/>
        <item m="1" x="2378"/>
        <item m="1" x="2203"/>
        <item m="1" x="2027"/>
        <item m="1" x="2253"/>
        <item m="1" x="2149"/>
        <item m="1" x="2420"/>
        <item m="1" x="2432"/>
        <item m="1" x="2116"/>
        <item m="1" x="2280"/>
        <item m="1" x="1902"/>
        <item m="1" x="1699"/>
        <item m="1" x="1819"/>
        <item m="1" x="2112"/>
        <item m="1" x="1783"/>
        <item m="1" x="1784"/>
        <item m="1" x="1785"/>
        <item m="1" x="1495"/>
        <item m="1" x="1820"/>
        <item m="1" x="1401"/>
        <item m="1" x="2100"/>
        <item m="1" x="1496"/>
        <item m="1" x="1788"/>
        <item m="1" x="2294"/>
        <item m="1" x="1498"/>
        <item m="1" x="2427"/>
        <item m="1" x="1499"/>
        <item m="1" x="2245"/>
        <item m="1" x="1502"/>
        <item m="1" x="1903"/>
        <item m="1" x="1853"/>
        <item m="1" x="2146"/>
        <item m="1" x="2400"/>
        <item m="1" x="1708"/>
        <item m="1" x="2164"/>
        <item m="1" x="2367"/>
        <item m="1" x="2386"/>
        <item m="1" x="2049"/>
        <item m="1" x="2372"/>
        <item m="1" x="2105"/>
        <item m="1" x="1709"/>
        <item m="1" x="1854"/>
        <item m="1" x="1503"/>
        <item m="1" x="2428"/>
        <item m="1" x="2347"/>
        <item m="1" x="1789"/>
        <item m="1" x="2045"/>
        <item m="1" x="1855"/>
        <item m="1" x="2410"/>
        <item m="1" x="1504"/>
        <item m="1" x="1711"/>
        <item m="1" x="1856"/>
        <item m="1" x="1822"/>
        <item m="1" x="1505"/>
        <item m="1" x="1506"/>
        <item m="1" x="1824"/>
        <item m="1" x="2312"/>
        <item m="1" x="1825"/>
        <item m="1" x="2077"/>
        <item m="1" x="2000"/>
        <item m="1" x="2204"/>
        <item m="1" x="1507"/>
        <item m="1" x="2244"/>
        <item m="1" x="1509"/>
        <item m="1" x="1510"/>
        <item m="1" x="2231"/>
        <item m="1" x="2351"/>
        <item m="1" x="1511"/>
        <item m="1" x="2336"/>
        <item m="1" x="2283"/>
        <item m="1" x="2034"/>
        <item m="1" x="1406"/>
        <item m="1" x="2256"/>
        <item m="1" x="2362"/>
        <item m="1" x="1513"/>
        <item m="1" x="2419"/>
        <item m="1" x="1876"/>
        <item m="1" x="2371"/>
        <item m="1" x="2140"/>
        <item m="1" x="1826"/>
        <item m="1" x="1790"/>
        <item m="1" x="2291"/>
        <item m="1" x="1719"/>
        <item m="1" x="2249"/>
        <item m="1" x="2152"/>
        <item m="1" x="1637"/>
        <item m="1" x="2009"/>
        <item m="1" x="2122"/>
        <item m="1" x="2024"/>
        <item m="1" x="1515"/>
        <item m="1" x="1857"/>
        <item m="1" x="2093"/>
        <item m="1" x="1973"/>
        <item m="1" x="1791"/>
        <item m="1" x="1518"/>
        <item m="1" x="2175"/>
        <item m="1" x="2216"/>
        <item m="1" x="1858"/>
        <item m="1" x="1827"/>
        <item m="1" x="1519"/>
        <item m="1" x="2084"/>
        <item m="1" x="1520"/>
        <item m="1" x="1949"/>
        <item m="1" x="1521"/>
        <item m="1" x="1522"/>
        <item m="1" x="1523"/>
        <item m="1" x="2380"/>
        <item m="1" x="1828"/>
        <item m="1" x="1524"/>
        <item m="1" x="1525"/>
        <item m="1" x="1792"/>
        <item m="1" x="1726"/>
        <item m="1" x="2070"/>
        <item m="1" x="1829"/>
        <item m="1" x="1527"/>
        <item m="1" x="1793"/>
        <item m="1" x="2210"/>
        <item m="1" x="1794"/>
        <item m="1" x="1919"/>
        <item m="1" x="2014"/>
        <item m="1" x="1528"/>
        <item m="1" x="2397"/>
        <item m="1" x="1529"/>
        <item m="1" x="2365"/>
        <item m="1" x="928"/>
        <item m="1" x="2272"/>
        <item m="1" x="2277"/>
        <item m="1" x="1880"/>
        <item m="1" x="1530"/>
        <item m="1" x="1531"/>
        <item m="1" x="1532"/>
        <item m="1" x="1533"/>
        <item m="1" x="1968"/>
        <item m="1" x="1534"/>
        <item m="1" x="1535"/>
        <item m="1" x="2052"/>
        <item m="1" x="2408"/>
        <item m="1" x="2071"/>
        <item m="1" x="2083"/>
        <item m="1" x="1986"/>
        <item m="1" x="1536"/>
        <item m="1" x="1954"/>
        <item m="1" x="1877"/>
        <item m="1" x="2050"/>
        <item m="1" x="1988"/>
        <item m="1" x="1860"/>
        <item m="1" x="2385"/>
        <item m="1" x="1831"/>
        <item m="1" x="2401"/>
        <item m="1" x="1796"/>
        <item m="1" x="1538"/>
        <item m="1" x="1797"/>
        <item m="1" x="1832"/>
        <item m="1" x="2328"/>
        <item m="1" x="1833"/>
        <item m="1" x="1539"/>
        <item m="1" x="2123"/>
        <item m="1" x="2185"/>
        <item m="1" x="1540"/>
        <item m="1" x="1798"/>
        <item m="1" x="2173"/>
        <item m="1" x="1541"/>
        <item m="1" x="2434"/>
        <item m="1" x="1799"/>
        <item m="1" x="1639"/>
        <item m="1" x="1861"/>
        <item m="1" x="2423"/>
        <item m="1" x="1743"/>
        <item m="1" x="2074"/>
        <item m="1" x="1800"/>
        <item m="1" x="1862"/>
        <item m="1" x="2057"/>
        <item m="1" x="1835"/>
        <item m="1" x="1543"/>
        <item m="1" x="2172"/>
        <item m="1" x="1863"/>
        <item m="1" x="1544"/>
        <item m="1" x="2405"/>
        <item m="1" x="1802"/>
        <item m="1" x="1914"/>
        <item m="1" x="2020"/>
        <item m="1" x="1864"/>
        <item m="1" x="2001"/>
        <item m="1" x="2269"/>
        <item m="1" x="1612"/>
        <item m="1" x="1970"/>
        <item m="1" x="1747"/>
        <item m="1" x="2314"/>
        <item x="464"/>
        <item m="1" x="1749"/>
        <item m="1" x="2353"/>
        <item m="1" x="1547"/>
        <item m="1" x="1803"/>
        <item m="1" x="2143"/>
        <item m="1" x="2375"/>
        <item m="1" x="2207"/>
        <item m="1" x="2316"/>
        <item m="1" x="2273"/>
        <item m="1" x="1931"/>
        <item m="1" x="2313"/>
        <item m="1" x="1548"/>
        <item m="1" x="2391"/>
        <item m="1" x="2101"/>
        <item m="1" x="1549"/>
        <item m="1" x="1865"/>
        <item m="1" x="2320"/>
        <item m="1" x="1836"/>
        <item m="1" x="2350"/>
        <item m="1" x="1550"/>
        <item m="1" x="1551"/>
        <item m="1" x="2286"/>
        <item m="1" x="1804"/>
        <item m="1" x="2141"/>
        <item m="1" x="2279"/>
        <item m="1" x="2208"/>
        <item m="1" x="2229"/>
        <item m="1" x="2384"/>
        <item m="1" x="2190"/>
        <item m="1" x="1553"/>
        <item m="1" x="1554"/>
        <item m="1" x="2170"/>
        <item m="1" x="2169"/>
        <item m="1" x="1991"/>
        <item m="1" x="1980"/>
        <item m="1" x="1555"/>
        <item m="1" x="2340"/>
        <item m="1" x="2131"/>
        <item m="1" x="1982"/>
        <item m="1" x="2402"/>
        <item m="1" x="2003"/>
        <item m="1" x="2174"/>
        <item m="1" x="1866"/>
        <item m="1" x="2387"/>
        <item m="1" x="1805"/>
        <item m="1" x="1557"/>
        <item m="1" x="2271"/>
        <item m="1" x="2237"/>
        <item m="1" x="2430"/>
        <item m="1" x="1917"/>
        <item m="1" x="2327"/>
        <item m="1" x="1559"/>
        <item m="1" x="2326"/>
        <item m="1" x="2076"/>
        <item m="1" x="1806"/>
        <item m="1" x="1561"/>
        <item m="1" x="1955"/>
        <item m="1" x="2092"/>
        <item m="1" x="1562"/>
        <item m="1" x="1867"/>
        <item m="1" x="1563"/>
        <item m="1" x="1868"/>
        <item m="1" x="2047"/>
        <item m="1" x="2349"/>
        <item m="1" x="2322"/>
        <item m="1" x="2130"/>
        <item m="1" x="2259"/>
        <item m="1" x="1552"/>
        <item m="1" x="2301"/>
        <item m="1" x="2413"/>
        <item m="1" x="2288"/>
        <item m="1" x="1634"/>
        <item m="1" x="2260"/>
        <item m="1" x="1885"/>
        <item m="1" x="2290"/>
        <item m="1" x="2096"/>
        <item m="1" x="1998"/>
        <item m="1" x="2333"/>
        <item m="1" x="1809"/>
        <item m="1" x="2411"/>
        <item m="1" x="2421"/>
        <item m="1" x="1437"/>
        <item m="1" x="2388"/>
        <item m="1" x="2360"/>
        <item m="1" x="2258"/>
        <item m="1" x="2180"/>
        <item m="1" x="1884"/>
        <item m="1" x="2389"/>
        <item m="1" x="1890"/>
        <item m="1" x="1560"/>
        <item m="1" x="2403"/>
        <item m="1" x="1664"/>
        <item m="1" x="2265"/>
        <item m="1" x="2263"/>
        <item m="1" x="2406"/>
        <item m="1" x="1556"/>
        <item m="1" x="1896"/>
        <item m="1" x="2376"/>
        <item m="1" x="1487"/>
        <item m="1" x="1846"/>
        <item m="1" x="2344"/>
        <item m="1" x="2412"/>
        <item m="1" x="2429"/>
        <item m="1" x="2381"/>
        <item m="1" x="2435"/>
        <item m="1" x="2436"/>
        <item m="1" x="2437"/>
        <item m="1" x="2438"/>
        <item m="1" x="2439"/>
        <item m="1" x="2440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395"/>
        <item m="1" x="1441"/>
        <item m="1" x="1937"/>
        <item m="1" x="1600"/>
        <item m="1" x="1500"/>
        <item m="1" x="1823"/>
        <item m="1" x="2136"/>
        <item m="1" x="2422"/>
        <item m="1" x="2348"/>
        <item m="1" x="1837"/>
        <item m="1" x="1456"/>
        <item m="1" x="1830"/>
        <item m="1" x="2415"/>
        <item m="1" x="1974"/>
        <item m="1" x="2090"/>
        <item m="1" x="2382"/>
        <item m="1" x="1447"/>
        <item m="1" x="2110"/>
        <item m="1" x="2199"/>
        <item m="1" x="1815"/>
        <item m="1" x="2361"/>
        <item m="1" x="2334"/>
        <item m="1" x="2251"/>
        <item m="1" x="1492"/>
        <item m="1" x="1838"/>
        <item m="1" x="1680"/>
        <item m="1" x="2042"/>
        <item m="1" x="1516"/>
        <item m="1" x="2366"/>
        <item m="1" x="1537"/>
        <item m="1" x="2392"/>
        <item m="1" x="2013"/>
        <item m="1" x="1966"/>
        <item m="1" x="1517"/>
        <item m="1" x="1942"/>
        <item m="1" x="1795"/>
        <item m="1" x="2223"/>
        <item x="345"/>
        <item m="1" x="2006"/>
        <item m="1" x="2354"/>
        <item m="1" x="2355"/>
        <item m="1" x="2186"/>
        <item m="1" x="2247"/>
        <item m="1" x="2235"/>
        <item m="1" x="1369"/>
        <item m="1" x="2215"/>
        <item m="1" x="1909"/>
        <item m="1" x="2373"/>
        <item m="1" x="2278"/>
        <item m="1" x="2399"/>
        <item m="1" x="2135"/>
        <item m="1" x="2407"/>
        <item m="1" x="1964"/>
        <item m="1" x="2262"/>
        <item m="1" x="2330"/>
        <item m="1" x="2031"/>
        <item m="1" x="2276"/>
        <item m="1" x="2300"/>
        <item m="1" x="1736"/>
        <item m="1" x="2002"/>
        <item m="1" x="1801"/>
        <item m="1" x="1633"/>
        <item m="1" x="2163"/>
        <item m="1" x="2352"/>
        <item m="1" x="2088"/>
        <item m="1" x="2008"/>
        <item m="1" x="2106"/>
        <item m="1" x="2187"/>
        <item m="1" x="2357"/>
        <item m="1" x="2359"/>
        <item m="1" x="2356"/>
        <item m="1" x="1999"/>
        <item m="1" x="2264"/>
        <item m="1" x="1810"/>
        <item m="1" x="2393"/>
        <item m="1" x="2383"/>
        <item m="1" x="1939"/>
        <item m="1" x="2023"/>
        <item m="1" x="1339"/>
        <item m="1" x="2214"/>
        <item m="1" x="1347"/>
        <item m="1" x="1357"/>
        <item m="1" x="2309"/>
        <item m="1" x="1361"/>
        <item m="1" x="2369"/>
        <item m="1" x="2281"/>
        <item m="1" x="1834"/>
        <item m="1" x="2127"/>
        <item m="1" x="2026"/>
        <item m="1" x="1605"/>
        <item m="1" x="1897"/>
        <item m="1" x="2298"/>
        <item m="1" x="1370"/>
        <item m="1" x="1701"/>
        <item m="1" x="1355"/>
        <item m="1" x="2332"/>
        <item m="1" x="2201"/>
        <item m="1" x="2225"/>
        <item m="1" x="2069"/>
        <item m="1" x="2331"/>
        <item m="1" x="2315"/>
        <item m="1" x="2345"/>
        <item m="1" x="2306"/>
        <item m="1" x="1363"/>
        <item m="1" x="1346"/>
        <item m="1" x="2270"/>
        <item m="1" x="2267"/>
        <item m="1" x="1739"/>
        <item m="1" x="1750"/>
        <item m="1" x="1953"/>
        <item m="1" x="2296"/>
        <item m="1" x="2363"/>
        <item m="1" x="1952"/>
        <item m="1" x="1623"/>
        <item m="1" x="2335"/>
        <item x="238"/>
        <item m="1" x="1364"/>
        <item m="1" x="2243"/>
        <item m="1" x="2343"/>
        <item m="1" x="2155"/>
        <item m="1" x="1365"/>
        <item m="1" x="2292"/>
        <item m="1" x="2304"/>
        <item m="1" x="1807"/>
        <item m="1" x="2038"/>
        <item m="1" x="1786"/>
        <item m="1" x="1787"/>
        <item m="1" x="1777"/>
        <item m="1" x="1598"/>
        <item m="1" x="1782"/>
        <item m="1" x="2213"/>
        <item m="1" x="2102"/>
        <item m="1" x="1343"/>
        <item m="1" x="2321"/>
        <item m="1" x="1957"/>
        <item m="1" x="1808"/>
        <item m="1" x="2189"/>
        <item m="1" x="1366"/>
        <item m="1" x="2324"/>
        <item m="1" x="1359"/>
        <item m="1" x="2068"/>
        <item m="1" x="1972"/>
        <item m="1" x="2337"/>
        <item m="1" x="1367"/>
        <item m="1" x="2032"/>
        <item m="1" x="2329"/>
        <item m="1" x="1875"/>
        <item m="1" x="2303"/>
        <item m="1" x="2338"/>
        <item m="1" x="2167"/>
        <item m="1" x="1358"/>
        <item m="1" x="2275"/>
        <item m="1" x="2033"/>
        <item m="1" x="1995"/>
        <item m="1" x="2252"/>
        <item m="1" x="2287"/>
        <item m="1" x="2232"/>
        <item m="1" x="1344"/>
        <item m="1" x="1371"/>
        <item m="1" x="1360"/>
        <item m="1" x="1398"/>
        <item m="1" x="2067"/>
        <item m="1" x="1962"/>
        <item m="1" x="1978"/>
        <item m="1" x="1913"/>
        <item m="1" x="1375"/>
        <item m="1" x="1354"/>
        <item m="1" x="1351"/>
        <item m="1" x="2289"/>
        <item m="1" x="1892"/>
        <item m="1" x="1608"/>
        <item m="1" x="2156"/>
        <item m="1" x="2157"/>
        <item m="1" x="2177"/>
        <item m="1" x="1599"/>
        <item m="1" x="2004"/>
        <item m="1" x="2053"/>
        <item m="1" x="2285"/>
        <item m="1" x="2311"/>
        <item m="1" x="1353"/>
        <item m="1" x="1349"/>
        <item m="1" x="1690"/>
        <item m="1" x="2308"/>
        <item m="1" x="1341"/>
        <item m="1" x="2222"/>
        <item m="1" x="1979"/>
        <item m="1" x="1404"/>
        <item m="1" x="1396"/>
        <item m="1" x="2126"/>
        <item m="1" x="2132"/>
        <item m="1" x="2114"/>
        <item m="1" x="1514"/>
        <item m="1" x="2184"/>
        <item m="1" x="2297"/>
        <item m="1" x="2230"/>
        <item m="1" x="1951"/>
        <item m="1" x="1926"/>
        <item m="1" x="2282"/>
        <item m="1" x="1735"/>
        <item m="1" x="1443"/>
        <item m="1" x="2200"/>
        <item m="1" x="2029"/>
        <item m="1" x="2284"/>
        <item m="1" x="2078"/>
        <item m="1" x="1411"/>
        <item m="1" x="2234"/>
        <item m="1" x="1663"/>
        <item m="1" x="2161"/>
        <item m="1" x="2037"/>
        <item m="1" x="1356"/>
        <item m="1" x="1373"/>
        <item m="1" x="2198"/>
        <item m="1" x="2085"/>
        <item m="1" x="2233"/>
        <item m="1" x="2121"/>
        <item m="1" x="1429"/>
        <item m="1" x="2046"/>
        <item m="1" x="2211"/>
        <item m="1" x="1418"/>
        <item m="1" x="2125"/>
        <item m="1" x="1405"/>
        <item m="1" x="2015"/>
        <item m="1" x="2293"/>
        <item m="1" x="1993"/>
        <item m="1" x="2115"/>
        <item m="1" x="2166"/>
        <item m="1" x="2221"/>
        <item m="1" x="1381"/>
        <item m="1" x="2241"/>
        <item m="1" x="2194"/>
        <item m="1" x="1908"/>
        <item m="1" x="1753"/>
        <item m="1" x="2124"/>
        <item m="1" x="1392"/>
        <item m="1" x="1419"/>
        <item m="1" x="2044"/>
        <item m="1" x="2025"/>
        <item m="1" x="2209"/>
        <item m="1" x="1395"/>
        <item m="1" x="2109"/>
        <item m="1" x="2171"/>
        <item m="1" x="2219"/>
        <item m="1" x="1376"/>
        <item m="1" x="2182"/>
        <item m="1" x="1956"/>
        <item m="1" x="1382"/>
        <item m="1" x="1345"/>
        <item m="1" x="2268"/>
        <item m="1" x="2179"/>
        <item m="1" x="1362"/>
        <item m="1" x="1416"/>
        <item m="1" x="2151"/>
        <item m="1" x="1386"/>
        <item m="1" x="1403"/>
        <item m="1" x="2195"/>
        <item m="1" x="2254"/>
        <item m="1" x="1947"/>
        <item m="1" x="1391"/>
        <item m="1" x="1402"/>
        <item m="1" x="2250"/>
        <item m="1" x="2098"/>
        <item m="1" x="2228"/>
        <item m="1" x="1420"/>
        <item m="1" x="2255"/>
        <item m="1" x="1928"/>
        <item m="1" x="2246"/>
        <item m="1" x="2119"/>
        <item m="1" x="1389"/>
        <item m="1" x="2162"/>
        <item m="1" x="2150"/>
        <item m="1" x="1428"/>
        <item m="1" x="1930"/>
        <item m="1" x="1984"/>
        <item m="1" x="2128"/>
        <item m="1" x="1379"/>
        <item m="1" x="1424"/>
        <item m="1" x="2160"/>
        <item m="1" x="1874"/>
        <item m="1" x="1425"/>
        <item m="1" x="2239"/>
        <item m="1" x="2197"/>
        <item m="1" x="2091"/>
        <item x="267"/>
        <item m="1" x="1426"/>
        <item m="1" x="1414"/>
        <item m="1" x="2089"/>
        <item m="1" x="1916"/>
        <item m="1" x="2181"/>
        <item m="1" x="1378"/>
        <item m="1" x="2193"/>
        <item m="1" x="2064"/>
        <item m="1" x="1878"/>
        <item m="1" x="1967"/>
        <item m="1" x="1387"/>
        <item m="1" x="2028"/>
        <item m="1" x="1415"/>
        <item m="1" x="2137"/>
        <item m="1" x="1384"/>
        <item m="1" x="2144"/>
        <item m="1" x="2043"/>
        <item m="1" x="1900"/>
        <item m="1" x="2094"/>
        <item m="1" x="2196"/>
        <item m="1" x="1992"/>
        <item m="1" x="1394"/>
        <item m="1" x="2117"/>
        <item m="1" x="2212"/>
        <item m="1" x="1431"/>
        <item m="1" x="1936"/>
        <item m="1" x="1971"/>
        <item m="1" x="1374"/>
        <item m="1" x="1423"/>
        <item m="1" x="1467"/>
        <item m="1" x="1893"/>
        <item m="1" x="2036"/>
        <item m="1" x="1946"/>
        <item m="1" x="1963"/>
        <item m="1" x="1688"/>
        <item m="1" x="1393"/>
        <item m="1" x="2188"/>
        <item m="1" x="2107"/>
        <item m="1" x="2056"/>
        <item m="1" x="1383"/>
        <item m="1" x="2063"/>
        <item m="1" x="1697"/>
        <item m="1" x="1385"/>
        <item m="1" x="1433"/>
        <item m="1" x="2134"/>
        <item m="1" x="1410"/>
        <item m="1" x="1929"/>
        <item m="1" x="2087"/>
        <item m="1" x="2192"/>
        <item m="1" x="1906"/>
        <item m="1" x="1934"/>
        <item m="1" x="2118"/>
        <item m="1" x="2051"/>
        <item m="1" x="2062"/>
        <item m="1" x="1400"/>
        <item m="1" x="2018"/>
        <item m="1" x="1997"/>
        <item m="1" x="2108"/>
        <item m="1" x="2022"/>
        <item m="1" x="1409"/>
        <item m="1" x="2019"/>
        <item m="1" x="2168"/>
        <item m="1" x="1427"/>
        <item m="1" x="2159"/>
        <item m="1" x="2099"/>
        <item m="1" x="2120"/>
        <item m="1" x="1977"/>
        <item m="1" x="1413"/>
        <item m="1" x="1925"/>
        <item m="1" x="2055"/>
        <item m="1" x="2103"/>
        <item m="1" x="2081"/>
        <item m="1" x="1907"/>
        <item m="1" x="2138"/>
        <item m="1" x="1644"/>
        <item m="1" x="1891"/>
        <item m="1" x="1948"/>
        <item m="1" x="2104"/>
        <item m="1" x="1397"/>
        <item m="1" x="1990"/>
        <item m="1" x="1432"/>
        <item m="1" x="2095"/>
        <item m="1" x="1377"/>
        <item m="1" x="2061"/>
        <item m="1" x="1989"/>
        <item m="1" x="1417"/>
        <item m="1" x="1497"/>
        <item m="1" x="2153"/>
        <item m="1" x="2017"/>
        <item m="1" x="1430"/>
        <item m="1" x="1915"/>
        <item m="1" x="2035"/>
        <item m="1" x="1421"/>
        <item m="1" x="1408"/>
        <item m="1" x="2097"/>
        <item m="1" x="2059"/>
        <item m="1" x="2060"/>
        <item m="1" x="1911"/>
        <item m="1" x="2142"/>
        <item x="272"/>
        <item m="1" x="1918"/>
        <item m="1" x="2086"/>
        <item m="1" x="2111"/>
        <item m="1" x="1883"/>
        <item m="1" x="1589"/>
        <item m="1" x="2139"/>
        <item m="1" x="1422"/>
        <item m="1" x="1458"/>
        <item m="1" x="2048"/>
        <item m="1" x="1975"/>
        <item x="288"/>
        <item m="1" x="1483"/>
        <item m="1" x="1526"/>
        <item m="1" x="1508"/>
        <item m="1" x="2039"/>
        <item m="1" x="1484"/>
        <item m="1" x="2058"/>
        <item m="1" x="1474"/>
        <item m="1" x="2010"/>
        <item m="1" x="1388"/>
        <item m="1" x="1996"/>
        <item m="1" x="1109"/>
        <item m="1" x="1491"/>
        <item m="1" x="1407"/>
        <item m="1" x="1746"/>
        <item m="1" x="1545"/>
        <item m="1" x="1512"/>
        <item m="1" x="1965"/>
        <item m="1" x="1479"/>
        <item m="1" x="1412"/>
        <item m="1" x="1501"/>
        <item m="1" x="1870"/>
        <item m="1" x="1542"/>
        <item m="1" x="1983"/>
        <item m="1" x="1702"/>
        <item m="1" x="1558"/>
        <item x="293"/>
        <item m="1" x="1950"/>
        <item m="1" x="1399"/>
        <item m="1" x="1546"/>
        <item m="1" x="1961"/>
        <item m="1" x="1576"/>
        <item m="1" x="1570"/>
        <item m="1" x="2007"/>
        <item m="1" x="1751"/>
        <item m="1" x="1873"/>
        <item m="1" x="1577"/>
        <item m="1" x="1579"/>
        <item m="1" x="1569"/>
        <item m="1" x="1593"/>
        <item m="1" x="1585"/>
        <item m="1" x="1904"/>
        <item m="1" x="1380"/>
        <item m="1" x="1698"/>
        <item m="1" x="1987"/>
        <item m="1" x="1922"/>
        <item m="1" x="1912"/>
        <item m="1" x="998"/>
        <item m="1" x="1981"/>
        <item m="1" x="1588"/>
        <item m="1" x="1573"/>
        <item m="1" x="1935"/>
        <item m="1" x="1454"/>
        <item m="1" x="1894"/>
        <item m="1" x="1574"/>
        <item m="1" x="1624"/>
        <item m="1" x="1592"/>
        <item m="1" x="1567"/>
        <item m="1" x="1587"/>
        <item m="1" x="1932"/>
        <item m="1" x="1594"/>
        <item m="1" x="1580"/>
        <item m="1" x="1578"/>
        <item m="1" x="1581"/>
        <item m="1" x="1566"/>
        <item m="1" x="1943"/>
        <item m="1" x="1575"/>
        <item m="1" x="1582"/>
        <item m="1" x="1571"/>
        <item m="1" x="1568"/>
        <item m="1" x="1901"/>
        <item m="1" x="1887"/>
        <item m="1" x="1584"/>
        <item m="1" x="973"/>
        <item m="1" x="1969"/>
        <item m="1" x="1586"/>
        <item m="1" x="1572"/>
        <item m="1" x="1591"/>
        <item m="1" x="1945"/>
        <item m="1" x="1958"/>
        <item m="1" x="1583"/>
        <item m="1" x="1941"/>
        <item m="1" x="1879"/>
        <item m="1" x="1606"/>
        <item m="1" x="1604"/>
        <item m="1" x="1614"/>
        <item m="1" x="1944"/>
        <item m="1" x="1601"/>
        <item m="1" x="1609"/>
        <item m="1" x="1610"/>
        <item m="1" x="1603"/>
        <item m="1" x="1940"/>
        <item m="1" x="1756"/>
        <item m="1" x="1924"/>
        <item m="1" x="1602"/>
        <item m="1" x="1613"/>
        <item m="1" x="1933"/>
        <item m="1" x="1595"/>
        <item m="1" x="1921"/>
        <item m="1" x="1898"/>
        <item m="1" x="1643"/>
        <item m="1" x="1905"/>
        <item m="1" x="1629"/>
        <item m="1" x="1881"/>
        <item m="1" x="1910"/>
        <item m="1" x="1617"/>
        <item m="1" x="1631"/>
        <item m="1" x="1882"/>
        <item m="1" x="1635"/>
        <item m="1" x="1871"/>
        <item m="1" x="1642"/>
        <item m="1" x="1920"/>
        <item m="1" x="1895"/>
        <item m="1" x="1923"/>
        <item m="1" x="1640"/>
        <item m="1" x="1615"/>
        <item m="1" x="1636"/>
        <item m="1" x="1618"/>
        <item m="1" x="1620"/>
        <item m="1" x="1641"/>
        <item m="1" x="1713"/>
        <item m="1" x="1597"/>
        <item m="1" x="1689"/>
        <item m="1" x="672"/>
        <item m="1" x="1675"/>
        <item m="1" x="1638"/>
        <item m="1" x="1242"/>
        <item m="1" x="1757"/>
        <item m="1" x="1655"/>
        <item m="1" x="1658"/>
        <item m="1" x="1742"/>
        <item m="1" x="1762"/>
        <item m="1" x="1616"/>
        <item m="1" x="1654"/>
        <item m="1" x="1674"/>
        <item m="1" x="1687"/>
        <item m="1" x="1722"/>
        <item m="1" x="1723"/>
        <item m="1" x="1733"/>
        <item m="1" x="1734"/>
        <item m="1" x="1738"/>
        <item m="1" x="1740"/>
        <item m="1" x="824"/>
        <item m="1" x="1761"/>
        <item m="1" x="1660"/>
        <item m="1" x="1621"/>
        <item m="1" x="1666"/>
        <item m="1" x="1703"/>
        <item m="1" x="1704"/>
        <item m="1" x="1706"/>
        <item m="1" x="1715"/>
        <item m="1" x="1718"/>
        <item m="1" x="1731"/>
        <item m="1" x="1682"/>
        <item m="1" x="1694"/>
        <item m="1" x="1696"/>
        <item m="1" x="1724"/>
        <item m="1" x="1292"/>
        <item m="1" x="1755"/>
        <item m="1" x="1760"/>
        <item m="1" x="1679"/>
        <item m="1" x="1693"/>
        <item m="1" x="1869"/>
        <item m="1" x="1727"/>
        <item m="1" x="1741"/>
        <item m="1" x="1872"/>
        <item m="1" x="1662"/>
        <item m="1" x="1667"/>
        <item m="1" x="1686"/>
        <item m="1" x="1695"/>
        <item m="1" x="1705"/>
        <item m="1" x="1707"/>
        <item m="1" x="1712"/>
        <item m="1" x="1607"/>
        <item m="1" x="1728"/>
        <item m="1" x="1764"/>
        <item m="1" x="1645"/>
        <item m="1" x="1648"/>
        <item m="1" x="1659"/>
        <item m="1" x="1765"/>
        <item m="1" x="1672"/>
        <item m="1" x="1691"/>
        <item m="1" x="1725"/>
        <item m="1" x="1732"/>
        <item x="456"/>
        <item m="1" x="1748"/>
        <item m="1" x="1758"/>
        <item m="1" x="1656"/>
        <item m="1" x="1668"/>
        <item m="1" x="1683"/>
        <item m="1" x="1766"/>
        <item m="1" x="1714"/>
        <item m="1" x="1228"/>
        <item m="1" x="1821"/>
        <item m="1" x="1859"/>
        <item m="1" x="1231"/>
        <item m="1" x="1342"/>
        <item m="1" x="1676"/>
        <item m="1" x="1768"/>
        <item m="1" x="1700"/>
        <item m="1" x="1710"/>
        <item m="1" x="1770"/>
        <item m="1" x="1721"/>
        <item m="1" x="1729"/>
        <item m="1" x="1730"/>
        <item m="1" x="1744"/>
        <item m="1" x="1759"/>
        <item x="15"/>
        <item x="16"/>
        <item m="1" x="858"/>
        <item x="70"/>
        <item m="1" x="921"/>
        <item m="1" x="563"/>
        <item m="1" x="1148"/>
        <item x="100"/>
        <item x="136"/>
        <item m="1" x="1767"/>
        <item x="162"/>
        <item x="163"/>
        <item m="1" x="1162"/>
        <item x="257"/>
        <item m="1" x="1684"/>
        <item x="262"/>
        <item m="1" x="1769"/>
        <item m="1" x="1716"/>
        <item x="289"/>
        <item m="1" x="625"/>
        <item m="1" x="1737"/>
        <item m="1" x="1773"/>
        <item x="326"/>
        <item m="1" x="1054"/>
        <item x="338"/>
        <item x="350"/>
        <item x="352"/>
        <item m="1" x="1745"/>
        <item m="1" x="673"/>
        <item x="419"/>
        <item x="465"/>
        <item m="1" x="1077"/>
        <item x="469"/>
        <item x="475"/>
        <item m="1" x="702"/>
        <item m="1" x="708"/>
        <item m="1" x="1291"/>
        <item m="1" x="744"/>
        <item x="531"/>
        <item m="1" x="913"/>
        <item m="1" x="1646"/>
        <item m="1" x="857"/>
        <item m="1" x="937"/>
        <item x="74"/>
        <item x="94"/>
        <item m="1" x="570"/>
        <item x="109"/>
        <item m="1" x="758"/>
        <item m="1" x="579"/>
        <item m="1" x="818"/>
        <item m="1" x="781"/>
        <item x="144"/>
        <item m="1" x="1019"/>
        <item m="1" x="1673"/>
        <item m="1" x="1678"/>
        <item x="198"/>
        <item x="207"/>
        <item x="220"/>
        <item x="258"/>
        <item m="1" x="1771"/>
        <item x="280"/>
        <item x="339"/>
        <item m="1" x="648"/>
        <item x="378"/>
        <item x="414"/>
        <item x="440"/>
        <item x="448"/>
        <item x="449"/>
        <item x="471"/>
        <item m="1" x="1752"/>
        <item x="492"/>
        <item x="511"/>
        <item m="1" x="1763"/>
        <item x="537"/>
        <item m="1" x="926"/>
        <item m="1" x="779"/>
        <item x="122"/>
        <item m="1" x="1300"/>
        <item x="156"/>
        <item x="157"/>
        <item m="1" x="590"/>
        <item x="186"/>
        <item m="1" x="1628"/>
        <item x="200"/>
        <item x="217"/>
        <item x="227"/>
        <item m="1" x="611"/>
        <item m="1" x="760"/>
        <item x="263"/>
        <item m="1" x="1772"/>
        <item m="1" x="965"/>
        <item x="285"/>
        <item x="287"/>
        <item x="295"/>
        <item m="1" x="1168"/>
        <item x="313"/>
        <item x="315"/>
        <item m="1" x="642"/>
        <item m="1" x="643"/>
        <item x="344"/>
        <item x="351"/>
        <item m="1" x="968"/>
        <item x="365"/>
        <item m="1" x="806"/>
        <item m="1" x="929"/>
        <item x="404"/>
        <item x="412"/>
        <item m="1" x="1267"/>
        <item x="450"/>
        <item m="1" x="783"/>
        <item m="1" x="1754"/>
        <item x="487"/>
        <item x="489"/>
        <item m="1" x="752"/>
        <item x="539"/>
        <item m="1" x="1692"/>
        <item x="477"/>
        <item m="1" x="1647"/>
        <item m="1" x="1564"/>
        <item m="1" x="1649"/>
        <item m="1" x="1619"/>
        <item m="1" x="1296"/>
        <item x="56"/>
        <item x="71"/>
        <item m="1" x="1283"/>
        <item x="104"/>
        <item m="1" x="1669"/>
        <item m="1" x="1390"/>
        <item m="1" x="1165"/>
        <item m="1" x="1717"/>
        <item m="1" x="1720"/>
        <item x="330"/>
        <item x="424"/>
        <item m="1" x="905"/>
        <item m="1" x="1067"/>
        <item m="1" x="576"/>
        <item m="1" x="1321"/>
        <item m="1" x="1221"/>
        <item m="1" x="1174"/>
        <item x="12"/>
        <item m="1" x="1338"/>
        <item m="1" x="847"/>
        <item m="1" x="1121"/>
        <item m="1" x="552"/>
        <item x="42"/>
        <item m="1" x="1282"/>
        <item x="49"/>
        <item m="1" x="1157"/>
        <item m="1" x="1089"/>
        <item m="1" x="836"/>
        <item m="1" x="1297"/>
        <item x="72"/>
        <item m="1" x="1113"/>
        <item m="1" x="1180"/>
        <item m="1" x="1254"/>
        <item m="1" x="566"/>
        <item m="1" x="1255"/>
        <item m="1" x="872"/>
        <item m="1" x="1132"/>
        <item m="1" x="1298"/>
        <item m="1" x="1565"/>
        <item m="1" x="1277"/>
        <item m="1" x="1299"/>
        <item m="1" x="1192"/>
        <item m="1" x="1249"/>
        <item m="1" x="914"/>
        <item m="1" x="1110"/>
        <item m="1" x="981"/>
        <item m="1" x="1301"/>
        <item m="1" x="1312"/>
        <item m="1" x="1193"/>
        <item m="1" x="1278"/>
        <item m="1" x="1203"/>
        <item x="164"/>
        <item m="1" x="1314"/>
        <item x="180"/>
        <item m="1" x="791"/>
        <item x="193"/>
        <item m="1" x="1101"/>
        <item x="197"/>
        <item x="201"/>
        <item m="1" x="1118"/>
        <item m="1" x="1325"/>
        <item m="1" x="1229"/>
        <item m="1" x="1316"/>
        <item m="1" x="1350"/>
        <item x="231"/>
        <item m="1" x="1145"/>
        <item x="235"/>
        <item x="243"/>
        <item x="250"/>
        <item m="1" x="1260"/>
        <item m="1" x="1352"/>
        <item m="1" x="1310"/>
        <item m="1" x="1006"/>
        <item m="1" x="1166"/>
        <item m="1" x="1061"/>
        <item x="279"/>
        <item m="1" x="1197"/>
        <item m="1" x="987"/>
        <item x="292"/>
        <item m="1" x="1304"/>
        <item m="1" x="1279"/>
        <item m="1" x="1007"/>
        <item m="1" x="958"/>
        <item x="298"/>
        <item x="299"/>
        <item m="1" x="1208"/>
        <item m="1" x="1328"/>
        <item m="1" x="1189"/>
        <item m="1" x="1209"/>
        <item x="309"/>
        <item m="1" x="1287"/>
        <item m="1" x="1190"/>
        <item x="323"/>
        <item m="1" x="1329"/>
        <item x="327"/>
        <item x="333"/>
        <item x="337"/>
        <item m="1" x="1035"/>
        <item m="1" x="1239"/>
        <item x="349"/>
        <item x="356"/>
        <item x="358"/>
        <item x="360"/>
        <item m="1" x="873"/>
        <item x="364"/>
        <item m="1" x="901"/>
        <item m="1" x="1306"/>
        <item x="371"/>
        <item x="373"/>
        <item m="1" x="1065"/>
        <item m="1" x="1611"/>
        <item x="383"/>
        <item m="1" x="1332"/>
        <item m="1" x="768"/>
        <item m="1" x="663"/>
        <item x="392"/>
        <item m="1" x="1590"/>
        <item m="1" x="1038"/>
        <item m="1" x="1129"/>
        <item m="1" x="1281"/>
        <item m="1" x="1265"/>
        <item x="425"/>
        <item m="1" x="867"/>
        <item x="444"/>
        <item m="1" x="1215"/>
        <item m="1" x="685"/>
        <item m="1" x="1368"/>
        <item m="1" x="1217"/>
        <item x="481"/>
        <item m="1" x="701"/>
        <item m="1" x="812"/>
        <item m="1" x="1108"/>
        <item m="1" x="1236"/>
        <item m="1" x="1022"/>
        <item m="1" x="1337"/>
        <item m="1" x="1091"/>
        <item m="1" x="1293"/>
        <item m="1" x="890"/>
        <item x="522"/>
        <item x="529"/>
        <item m="1" x="1309"/>
        <item x="533"/>
        <item x="9"/>
        <item m="1" x="789"/>
        <item m="1" x="1184"/>
        <item x="40"/>
        <item m="1" x="1274"/>
        <item x="73"/>
        <item x="121"/>
        <item x="139"/>
        <item m="1" x="819"/>
        <item m="1" x="1247"/>
        <item x="244"/>
        <item m="1" x="1285"/>
        <item x="273"/>
        <item x="291"/>
        <item m="1" x="916"/>
        <item m="1" x="637"/>
        <item m="1" x="639"/>
        <item m="1" x="1246"/>
        <item m="1" x="1264"/>
        <item x="343"/>
        <item m="1" x="902"/>
        <item x="386"/>
        <item m="1" x="1280"/>
        <item m="1" x="1107"/>
        <item m="1" x="684"/>
        <item m="1" x="1269"/>
        <item m="1" x="1295"/>
        <item m="1" x="1194"/>
        <item m="1" x="825"/>
        <item m="1" x="1273"/>
        <item x="51"/>
        <item m="1" x="1124"/>
        <item m="1" x="883"/>
        <item m="1" x="1275"/>
        <item m="1" x="1202"/>
        <item x="86"/>
        <item m="1" x="1185"/>
        <item m="1" x="909"/>
        <item x="146"/>
        <item m="1" x="1178"/>
        <item x="294"/>
        <item x="302"/>
        <item m="1" x="1212"/>
        <item m="1" x="886"/>
        <item m="1" x="1333"/>
        <item m="1" x="1334"/>
        <item m="1" x="1156"/>
        <item m="1" x="749"/>
        <item m="1" x="751"/>
        <item m="1" x="1088"/>
        <item x="517"/>
        <item x="36"/>
        <item m="1" x="553"/>
        <item m="1" x="1147"/>
        <item x="89"/>
        <item m="1" x="1227"/>
        <item m="1" x="1245"/>
        <item m="1" x="938"/>
        <item m="1" x="1256"/>
        <item m="1" x="1094"/>
        <item m="1" x="953"/>
        <item m="1" x="891"/>
        <item m="1" x="927"/>
        <item x="137"/>
        <item m="1" x="597"/>
        <item x="226"/>
        <item m="1" x="1237"/>
        <item m="1" x="1317"/>
        <item m="1" x="1005"/>
        <item x="251"/>
        <item m="1" x="1232"/>
        <item m="1" x="1305"/>
        <item m="1" x="1261"/>
        <item m="1" x="1140"/>
        <item m="1" x="762"/>
        <item x="331"/>
        <item x="379"/>
        <item x="391"/>
        <item m="1" x="808"/>
        <item x="398"/>
        <item x="403"/>
        <item m="1" x="674"/>
        <item m="1" x="1135"/>
        <item m="1" x="1151"/>
        <item x="494"/>
        <item x="496"/>
        <item x="520"/>
        <item m="1" x="1372"/>
        <item m="1" x="1226"/>
        <item m="1" x="1251"/>
        <item m="1" x="1322"/>
        <item m="1" x="1252"/>
        <item x="17"/>
        <item m="1" x="543"/>
        <item m="1" x="547"/>
        <item x="24"/>
        <item m="1" x="1248"/>
        <item m="1" x="1222"/>
        <item m="1" x="551"/>
        <item x="33"/>
        <item m="1" x="1323"/>
        <item m="1" x="1233"/>
        <item x="54"/>
        <item x="57"/>
        <item m="1" x="1195"/>
        <item m="1" x="558"/>
        <item m="1" x="757"/>
        <item m="1" x="1253"/>
        <item x="75"/>
        <item m="1" x="567"/>
        <item x="87"/>
        <item m="1" x="1177"/>
        <item m="1" x="1196"/>
        <item m="1" x="980"/>
        <item m="1" x="572"/>
        <item x="105"/>
        <item m="1" x="827"/>
        <item x="106"/>
        <item m="1" x="574"/>
        <item x="112"/>
        <item m="1" x="884"/>
        <item x="119"/>
        <item m="1" x="1175"/>
        <item x="126"/>
        <item m="1" x="1025"/>
        <item x="134"/>
        <item m="1" x="785"/>
        <item m="1" x="1020"/>
        <item m="1" x="587"/>
        <item x="149"/>
        <item x="166"/>
        <item m="1" x="790"/>
        <item m="1" x="1160"/>
        <item x="167"/>
        <item m="1" x="1302"/>
        <item x="175"/>
        <item m="1" x="1003"/>
        <item x="191"/>
        <item m="1" x="1095"/>
        <item x="196"/>
        <item m="1" x="1324"/>
        <item m="1" x="1182"/>
        <item x="202"/>
        <item x="205"/>
        <item x="209"/>
        <item m="1" x="848"/>
        <item m="1" x="1052"/>
        <item x="221"/>
        <item x="223"/>
        <item x="225"/>
        <item x="230"/>
        <item m="1" x="885"/>
        <item m="1" x="606"/>
        <item m="1" x="1303"/>
        <item m="1" x="607"/>
        <item m="1" x="1289"/>
        <item x="245"/>
        <item x="249"/>
        <item m="1" x="1102"/>
        <item x="268"/>
        <item m="1" x="1313"/>
        <item x="278"/>
        <item m="1" x="796"/>
        <item m="1" x="988"/>
        <item m="1" x="989"/>
        <item x="297"/>
        <item m="1" x="629"/>
        <item m="1" x="1201"/>
        <item m="1" x="1315"/>
        <item m="1" x="799"/>
        <item m="1" x="1210"/>
        <item m="1" x="1330"/>
        <item m="1" x="940"/>
        <item m="1" x="992"/>
        <item x="340"/>
        <item x="341"/>
        <item x="342"/>
        <item x="346"/>
        <item m="1" x="1115"/>
        <item x="359"/>
        <item m="1" x="1046"/>
        <item x="375"/>
        <item m="1" x="1331"/>
        <item x="387"/>
        <item m="1" x="1214"/>
        <item m="1" x="844"/>
        <item x="420"/>
        <item x="429"/>
        <item x="437"/>
        <item x="441"/>
        <item x="443"/>
        <item m="1" x="1071"/>
        <item x="453"/>
        <item m="1" x="945"/>
        <item x="459"/>
        <item m="1" x="766"/>
        <item m="1" x="811"/>
        <item x="473"/>
        <item x="478"/>
        <item m="1" x="696"/>
        <item m="1" x="1271"/>
        <item m="1" x="1307"/>
        <item m="1" x="699"/>
        <item m="1" x="1017"/>
        <item m="1" x="863"/>
        <item m="1" x="996"/>
        <item m="1" x="813"/>
        <item m="1" x="1187"/>
        <item m="1" x="706"/>
        <item x="486"/>
        <item m="1" x="1336"/>
        <item m="1" x="711"/>
        <item m="1" x="1225"/>
        <item m="1" x="835"/>
        <item m="1" x="713"/>
        <item m="1" x="946"/>
        <item m="1" x="714"/>
        <item m="1" x="815"/>
        <item m="1" x="1308"/>
        <item x="523"/>
        <item m="1" x="1311"/>
        <item x="63"/>
        <item m="1" x="1024"/>
        <item x="80"/>
        <item m="1" x="920"/>
        <item m="1" x="1286"/>
        <item m="1" x="1127"/>
        <item x="145"/>
        <item x="150"/>
        <item x="152"/>
        <item m="1" x="1159"/>
        <item m="1" x="954"/>
        <item x="177"/>
        <item x="178"/>
        <item m="1" x="1258"/>
        <item m="1" x="1348"/>
        <item m="1" x="599"/>
        <item x="214"/>
        <item x="237"/>
        <item m="1" x="609"/>
        <item m="1" x="1154"/>
        <item m="1" x="610"/>
        <item x="255"/>
        <item m="1" x="1200"/>
        <item m="1" x="1326"/>
        <item m="1" x="1327"/>
        <item m="1" x="1139"/>
        <item m="1" x="1111"/>
        <item x="286"/>
        <item m="1" x="627"/>
        <item m="1" x="1070"/>
        <item m="1" x="797"/>
        <item m="1" x="900"/>
        <item m="1" x="1043"/>
        <item x="354"/>
        <item m="1" x="1123"/>
        <item m="1" x="658"/>
        <item m="1" x="659"/>
        <item x="377"/>
        <item m="1" x="660"/>
        <item m="1" x="947"/>
        <item m="1" x="743"/>
        <item m="1" x="1183"/>
        <item m="1" x="1090"/>
        <item x="418"/>
        <item x="422"/>
        <item x="430"/>
        <item m="1" x="1057"/>
        <item m="1" x="1335"/>
        <item m="1" x="1144"/>
        <item x="454"/>
        <item x="461"/>
        <item m="1" x="1191"/>
        <item m="1" x="874"/>
        <item x="491"/>
        <item x="501"/>
        <item x="505"/>
        <item m="1" x="1250"/>
        <item x="506"/>
        <item x="521"/>
        <item x="526"/>
        <item x="528"/>
        <item m="1" x="720"/>
        <item x="538"/>
        <item x="25"/>
        <item x="28"/>
        <item m="1" x="1083"/>
        <item m="1" x="943"/>
        <item x="68"/>
        <item m="1" x="1223"/>
        <item m="1" x="1198"/>
        <item x="91"/>
        <item x="99"/>
        <item m="1" x="1143"/>
        <item m="1" x="944"/>
        <item m="1" x="1026"/>
        <item m="1" x="1244"/>
        <item m="1" x="880"/>
        <item m="1" x="1220"/>
        <item x="236"/>
        <item x="241"/>
        <item x="303"/>
        <item m="1" x="1105"/>
        <item x="405"/>
        <item m="1" x="679"/>
        <item m="1" x="1284"/>
        <item m="1" x="686"/>
        <item m="1" x="810"/>
        <item m="1" x="875"/>
        <item m="1" x="869"/>
        <item m="1" x="1042"/>
        <item x="509"/>
        <item x="23"/>
        <item m="1" x="1318"/>
        <item m="1" x="1319"/>
        <item x="60"/>
        <item m="1" x="979"/>
        <item x="110"/>
        <item x="174"/>
        <item m="1" x="1060"/>
        <item m="1" x="1294"/>
        <item m="1" x="1238"/>
        <item m="1" x="1320"/>
        <item m="1" x="670"/>
        <item m="1" x="903"/>
        <item m="1" x="1056"/>
        <item x="460"/>
        <item m="1" x="1268"/>
        <item m="1" x="1142"/>
        <item x="504"/>
        <item m="1" x="1206"/>
        <item x="514"/>
        <item x="93"/>
        <item m="1" x="1243"/>
        <item m="1" x="586"/>
        <item m="1" x="1218"/>
        <item m="1" x="631"/>
        <item m="1" x="1290"/>
        <item x="107"/>
        <item m="1" x="1158"/>
        <item x="171"/>
        <item x="222"/>
        <item m="1" x="1013"/>
        <item m="1" x="1240"/>
        <item m="1" x="969"/>
        <item x="525"/>
        <item m="1" x="1098"/>
        <item m="1" x="1023"/>
        <item m="1" x="1181"/>
        <item m="1" x="1167"/>
        <item x="332"/>
        <item m="1" x="657"/>
        <item m="1" x="1207"/>
        <item m="1" x="1262"/>
        <item m="1" x="1211"/>
        <item m="1" x="1146"/>
        <item x="488"/>
        <item m="1" x="722"/>
        <item m="1" x="747"/>
        <item x="41"/>
        <item m="1" x="1288"/>
        <item m="1" x="1257"/>
        <item m="1" x="915"/>
        <item m="1" x="952"/>
        <item m="1" x="620"/>
        <item x="367"/>
        <item x="396"/>
        <item m="1" x="1266"/>
        <item m="1" x="908"/>
        <item x="447"/>
        <item x="452"/>
        <item m="1" x="688"/>
        <item x="462"/>
        <item m="1" x="1272"/>
        <item m="1" x="542"/>
        <item x="27"/>
        <item m="1" x="588"/>
        <item m="1" x="1234"/>
        <item m="1" x="1224"/>
        <item m="1" x="600"/>
        <item x="206"/>
        <item m="1" x="957"/>
        <item m="1" x="1133"/>
        <item m="1" x="1130"/>
        <item m="1" x="1263"/>
        <item x="397"/>
        <item m="1" x="850"/>
        <item m="1" x="1016"/>
        <item m="1" x="1270"/>
        <item m="1" x="1073"/>
        <item m="1" x="1018"/>
        <item x="240"/>
        <item m="1" x="1259"/>
        <item m="1" x="1219"/>
        <item x="374"/>
        <item x="524"/>
        <item x="283"/>
        <item m="1" x="1276"/>
        <item m="1" x="1122"/>
        <item x="253"/>
        <item m="1" x="1188"/>
        <item m="1" x="924"/>
        <item x="355"/>
        <item m="1" x="545"/>
        <item m="1" x="748"/>
        <item m="1" x="1176"/>
        <item m="1" x="1205"/>
        <item m="1" x="1163"/>
        <item x="318"/>
        <item x="229"/>
        <item x="270"/>
        <item m="1" x="1179"/>
        <item x="410"/>
        <item m="1" x="1072"/>
        <item m="1" x="1241"/>
        <item x="168"/>
        <item x="8"/>
        <item m="1" x="550"/>
        <item m="1" x="1235"/>
        <item x="495"/>
        <item x="347"/>
        <item m="1" x="1075"/>
        <item m="1" x="1230"/>
        <item m="1" x="646"/>
        <item x="385"/>
        <item m="1" x="1186"/>
        <item m="1" x="583"/>
        <item m="1" x="1204"/>
        <item m="1" x="894"/>
        <item x="407"/>
        <item m="1" x="1076"/>
        <item m="1" x="962"/>
        <item x="170"/>
        <item x="381"/>
        <item x="382"/>
        <item m="1" x="976"/>
        <item x="65"/>
        <item m="1" x="573"/>
        <item m="1" x="917"/>
        <item x="300"/>
        <item x="480"/>
        <item m="1" x="1164"/>
        <item m="1" x="846"/>
        <item m="1" x="715"/>
        <item m="1" x="621"/>
        <item m="1" x="1216"/>
        <item m="1" x="1213"/>
        <item x="183"/>
        <item m="1" x="865"/>
        <item x="500"/>
        <item x="84"/>
        <item m="1" x="725"/>
        <item m="1" x="972"/>
        <item m="1" x="801"/>
        <item x="248"/>
        <item x="271"/>
        <item m="1" x="1114"/>
        <item m="1" x="1199"/>
        <item m="1" x="792"/>
        <item x="406"/>
        <item x="470"/>
        <item m="1" x="577"/>
        <item m="1" x="608"/>
        <item x="368"/>
        <item m="1" x="1099"/>
        <item m="1" x="984"/>
        <item m="1" x="840"/>
        <item x="434"/>
        <item x="439"/>
        <item m="1" x="697"/>
        <item x="483"/>
        <item x="13"/>
        <item m="1" x="1012"/>
        <item x="408"/>
        <item m="1" x="787"/>
        <item m="1" x="1084"/>
        <item m="1" x="853"/>
        <item x="182"/>
        <item x="246"/>
        <item m="1" x="1169"/>
        <item x="232"/>
        <item x="256"/>
        <item m="1" x="1085"/>
        <item m="1" x="630"/>
        <item x="335"/>
        <item m="1" x="541"/>
        <item m="1" x="1152"/>
        <item m="1" x="896"/>
        <item m="1" x="1125"/>
        <item m="1" x="1161"/>
        <item x="204"/>
        <item x="395"/>
        <item x="401"/>
        <item x="426"/>
        <item x="442"/>
        <item m="1" x="1087"/>
        <item x="466"/>
        <item x="535"/>
        <item m="1" x="804"/>
        <item x="282"/>
        <item m="1" x="732"/>
        <item m="1" x="1138"/>
        <item m="1" x="1153"/>
        <item m="1" x="565"/>
        <item x="290"/>
        <item x="325"/>
        <item m="1" x="834"/>
        <item x="402"/>
        <item x="438"/>
        <item m="1" x="1173"/>
        <item x="393"/>
        <item x="169"/>
        <item m="1" x="605"/>
        <item x="46"/>
        <item m="1" x="1112"/>
        <item x="20"/>
        <item m="1" x="548"/>
        <item m="1" x="554"/>
        <item m="1" x="1050"/>
        <item m="1" x="897"/>
        <item x="118"/>
        <item m="1" x="601"/>
        <item m="1" x="1031"/>
        <item m="1" x="615"/>
        <item m="1" x="1137"/>
        <item m="1" x="911"/>
        <item m="1" x="1021"/>
        <item m="1" x="665"/>
        <item m="1" x="667"/>
        <item m="1" x="1081"/>
        <item x="432"/>
        <item m="1" x="1141"/>
        <item m="1" x="680"/>
        <item m="1" x="1001"/>
        <item m="1" x="906"/>
        <item x="161"/>
        <item m="1" x="1149"/>
        <item x="172"/>
        <item m="1" x="1150"/>
        <item m="1" x="1103"/>
        <item m="1" x="1172"/>
        <item m="1" x="1170"/>
        <item m="1" x="852"/>
        <item m="1" x="782"/>
        <item m="1" x="995"/>
        <item x="417"/>
        <item m="1" x="882"/>
        <item m="1" x="716"/>
        <item m="1" x="562"/>
        <item m="1" x="641"/>
        <item m="1" x="1171"/>
        <item x="53"/>
        <item x="328"/>
        <item m="1" x="961"/>
        <item m="1" x="1155"/>
        <item m="1" x="656"/>
        <item m="1" x="662"/>
        <item x="435"/>
        <item m="1" x="1096"/>
        <item m="1" x="1106"/>
        <item m="1" x="975"/>
        <item x="35"/>
        <item m="1" x="933"/>
        <item m="1" x="1120"/>
        <item m="1" x="1116"/>
        <item m="1" x="581"/>
        <item m="1" x="821"/>
        <item m="1" x="540"/>
        <item x="19"/>
        <item x="30"/>
        <item m="1" x="1009"/>
        <item m="1" x="1074"/>
        <item x="135"/>
        <item x="269"/>
        <item x="301"/>
        <item m="1" x="899"/>
        <item m="1" x="763"/>
        <item m="1" x="991"/>
        <item m="1" x="1034"/>
        <item m="1" x="942"/>
        <item x="458"/>
        <item m="1" x="691"/>
        <item m="1" x="707"/>
        <item x="499"/>
        <item x="502"/>
        <item m="1" x="1049"/>
        <item m="1" x="616"/>
        <item m="1" x="741"/>
        <item m="1" x="1029"/>
        <item m="1" x="1086"/>
        <item m="1" x="949"/>
        <item m="1" x="1079"/>
        <item m="1" x="1136"/>
        <item m="1" x="978"/>
        <item m="1" x="963"/>
        <item m="1" x="839"/>
        <item m="1" x="1131"/>
        <item m="1" x="859"/>
        <item m="1" x="632"/>
        <item x="370"/>
        <item m="1" x="1015"/>
        <item x="10"/>
        <item m="1" x="612"/>
        <item m="1" x="802"/>
        <item m="1" x="1092"/>
        <item m="1" x="1044"/>
        <item m="1" x="1134"/>
        <item m="1" x="769"/>
        <item x="127"/>
        <item m="1" x="1117"/>
        <item m="1" x="635"/>
        <item m="1" x="1119"/>
        <item m="1" x="649"/>
        <item m="1" x="683"/>
        <item m="1" x="1097"/>
        <item m="1" x="892"/>
        <item m="1" x="1126"/>
        <item m="1" x="1002"/>
        <item x="208"/>
        <item x="224"/>
        <item m="1" x="1128"/>
        <item m="1" x="1041"/>
        <item m="1" x="1100"/>
        <item m="1" x="1051"/>
        <item m="1" x="1027"/>
        <item m="1" x="593"/>
        <item m="1" x="923"/>
        <item m="1" x="1048"/>
        <item m="1" x="1104"/>
        <item x="58"/>
        <item m="1" x="977"/>
        <item m="1" x="784"/>
        <item x="190"/>
        <item x="416"/>
        <item m="1" x="746"/>
        <item x="160"/>
        <item m="1" x="1078"/>
        <item m="1" x="1093"/>
        <item m="1" x="931"/>
        <item x="148"/>
        <item m="1" x="1064"/>
        <item x="308"/>
        <item m="1" x="959"/>
        <item m="1" x="692"/>
        <item m="1" x="936"/>
        <item x="3"/>
        <item x="50"/>
        <item m="1" x="951"/>
        <item m="1" x="737"/>
        <item x="518"/>
        <item m="1" x="1069"/>
        <item m="1" x="982"/>
        <item m="1" x="983"/>
        <item m="1" x="1028"/>
        <item m="1" x="1080"/>
        <item m="1" x="1063"/>
        <item x="276"/>
        <item m="1" x="932"/>
        <item m="1" x="960"/>
        <item m="1" x="1055"/>
        <item x="433"/>
        <item x="479"/>
        <item x="120"/>
        <item m="1" x="820"/>
        <item m="1" x="617"/>
        <item m="1" x="1036"/>
        <item x="467"/>
        <item m="1" x="893"/>
        <item m="1" x="935"/>
        <item m="1" x="823"/>
        <item x="18"/>
        <item x="61"/>
        <item m="1" x="644"/>
        <item m="1" x="694"/>
        <item m="1" x="904"/>
        <item x="45"/>
        <item x="233"/>
        <item m="1" x="1053"/>
        <item x="423"/>
        <item m="1" x="712"/>
        <item x="142"/>
        <item x="203"/>
        <item x="334"/>
        <item x="413"/>
        <item m="1" x="1082"/>
        <item m="1" x="1039"/>
        <item m="1" x="994"/>
        <item m="1" x="828"/>
        <item x="254"/>
        <item m="1" x="1062"/>
        <item x="394"/>
        <item m="1" x="1032"/>
        <item x="85"/>
        <item m="1" x="589"/>
        <item m="1" x="591"/>
        <item m="1" x="594"/>
        <item m="1" x="736"/>
        <item x="281"/>
        <item x="336"/>
        <item m="1" x="676"/>
        <item m="1" x="870"/>
        <item m="1" x="1037"/>
        <item m="1" x="956"/>
        <item m="1" x="675"/>
        <item m="1" x="695"/>
        <item m="1" x="1059"/>
        <item m="1" x="1004"/>
        <item m="1" x="626"/>
        <item x="369"/>
        <item m="1" x="1000"/>
        <item m="1" x="1066"/>
        <item m="1" x="704"/>
        <item m="1" x="1058"/>
        <item m="1" x="647"/>
        <item x="357"/>
        <item m="1" x="941"/>
        <item m="1" x="868"/>
        <item m="1" x="1068"/>
        <item x="513"/>
        <item m="1" x="604"/>
        <item m="1" x="582"/>
        <item x="141"/>
        <item x="372"/>
        <item x="411"/>
        <item m="1" x="1008"/>
        <item m="1" x="1045"/>
        <item m="1" x="879"/>
        <item x="82"/>
        <item m="1" x="756"/>
        <item m="1" x="964"/>
        <item m="1" x="761"/>
        <item m="1" x="1014"/>
        <item m="1" x="866"/>
        <item m="1" x="1030"/>
        <item m="1" x="967"/>
        <item x="320"/>
        <item m="1" x="1047"/>
        <item m="1" x="568"/>
        <item m="1" x="922"/>
        <item x="140"/>
        <item m="1" x="759"/>
        <item m="1" x="895"/>
        <item m="1" x="845"/>
        <item m="1" x="1040"/>
        <item m="1" x="559"/>
        <item x="125"/>
        <item m="1" x="794"/>
        <item m="1" x="693"/>
        <item m="1" x="1033"/>
        <item m="1" x="907"/>
        <item m="1" x="999"/>
        <item m="1" x="881"/>
        <item m="1" x="733"/>
        <item m="1" x="877"/>
        <item m="1" x="919"/>
        <item m="1" x="826"/>
        <item m="1" x="990"/>
        <item x="189"/>
        <item x="329"/>
        <item m="1" x="788"/>
        <item m="1" x="795"/>
        <item x="380"/>
        <item m="1" x="948"/>
        <item x="115"/>
        <item m="1" x="985"/>
        <item x="317"/>
        <item x="463"/>
        <item x="22"/>
        <item m="1" x="986"/>
        <item x="242"/>
        <item m="1" x="669"/>
        <item m="1" x="889"/>
        <item m="1" x="1010"/>
        <item x="133"/>
        <item x="304"/>
        <item m="1" x="829"/>
        <item m="1" x="993"/>
        <item m="1" x="974"/>
        <item x="37"/>
        <item m="1" x="970"/>
        <item m="1" x="837"/>
        <item m="1" x="613"/>
        <item m="1" x="971"/>
        <item m="1" x="966"/>
        <item x="76"/>
        <item x="88"/>
        <item x="92"/>
        <item x="143"/>
        <item m="1" x="598"/>
        <item m="1" x="798"/>
        <item m="1" x="997"/>
        <item m="1" x="843"/>
        <item m="1" x="950"/>
        <item m="1" x="912"/>
        <item m="1" x="887"/>
        <item x="252"/>
        <item m="1" x="930"/>
        <item m="1" x="831"/>
        <item x="101"/>
        <item x="187"/>
        <item x="216"/>
        <item m="1" x="955"/>
        <item m="1" x="623"/>
        <item m="1" x="628"/>
        <item m="1" x="939"/>
        <item x="311"/>
        <item m="1" x="851"/>
        <item m="1" x="742"/>
        <item m="1" x="690"/>
        <item m="1" x="814"/>
        <item x="516"/>
        <item m="1" x="718"/>
        <item m="1" x="575"/>
        <item x="310"/>
        <item m="1" x="832"/>
        <item m="1" x="898"/>
        <item m="1" x="638"/>
        <item m="1" x="653"/>
        <item x="353"/>
        <item m="1" x="855"/>
        <item m="1" x="888"/>
        <item m="1" x="876"/>
        <item x="5"/>
        <item m="1" x="585"/>
        <item x="7"/>
        <item m="1" x="918"/>
        <item m="1" x="925"/>
        <item m="1" x="807"/>
        <item m="1" x="666"/>
        <item m="1" x="856"/>
        <item x="11"/>
        <item x="26"/>
        <item x="147"/>
        <item m="1" x="934"/>
        <item m="1" x="677"/>
        <item m="1" x="544"/>
        <item m="1" x="603"/>
        <item m="1" x="671"/>
        <item x="507"/>
        <item x="96"/>
        <item m="1" x="710"/>
        <item x="497"/>
        <item x="111"/>
        <item x="194"/>
        <item m="1" x="841"/>
        <item x="515"/>
        <item x="79"/>
        <item x="314"/>
        <item x="321"/>
        <item m="1" x="584"/>
        <item m="1" x="793"/>
        <item m="1" x="619"/>
        <item m="1" x="816"/>
        <item m="1" x="817"/>
        <item m="1" x="770"/>
        <item x="390"/>
        <item x="14"/>
        <item m="1" x="910"/>
        <item x="376"/>
        <item x="512"/>
        <item x="39"/>
        <item m="1" x="771"/>
        <item x="95"/>
        <item m="1" x="618"/>
        <item x="421"/>
        <item m="1" x="571"/>
        <item x="155"/>
        <item m="1" x="556"/>
        <item x="124"/>
        <item x="132"/>
        <item x="192"/>
        <item m="1" x="773"/>
        <item m="1" x="830"/>
        <item m="1" x="871"/>
        <item x="44"/>
        <item x="64"/>
        <item m="1" x="833"/>
        <item x="415"/>
        <item x="482"/>
        <item m="1" x="728"/>
        <item x="59"/>
        <item m="1" x="729"/>
        <item x="123"/>
        <item x="129"/>
        <item m="1" x="735"/>
        <item x="113"/>
        <item x="485"/>
        <item m="1" x="546"/>
        <item x="47"/>
        <item m="1" x="780"/>
        <item x="130"/>
        <item m="1" x="624"/>
        <item x="366"/>
        <item m="1" x="775"/>
        <item m="1" x="721"/>
        <item x="153"/>
        <item m="1" x="592"/>
        <item x="316"/>
        <item x="361"/>
        <item m="1" x="727"/>
        <item x="431"/>
        <item x="69"/>
        <item m="1" x="564"/>
        <item m="1" x="838"/>
        <item m="1" x="724"/>
        <item m="1" x="860"/>
        <item x="446"/>
        <item m="1" x="777"/>
        <item x="457"/>
        <item m="1" x="822"/>
        <item m="1" x="878"/>
        <item x="498"/>
        <item x="239"/>
        <item x="261"/>
        <item m="1" x="854"/>
        <item m="1" x="842"/>
        <item x="48"/>
        <item m="1" x="580"/>
        <item x="185"/>
        <item x="211"/>
        <item x="218"/>
        <item m="1" x="723"/>
        <item m="1" x="738"/>
        <item m="1" x="726"/>
        <item m="1" x="862"/>
        <item x="519"/>
        <item m="1" x="864"/>
        <item m="1" x="602"/>
        <item x="215"/>
        <item m="1" x="805"/>
        <item x="427"/>
        <item x="451"/>
        <item x="103"/>
        <item x="6"/>
        <item m="1" x="778"/>
        <item m="1" x="633"/>
        <item m="1" x="655"/>
        <item m="1" x="861"/>
        <item m="1" x="687"/>
        <item m="1" x="734"/>
        <item x="493"/>
        <item x="1"/>
        <item x="32"/>
        <item x="90"/>
        <item x="117"/>
        <item m="1" x="745"/>
        <item x="219"/>
        <item x="312"/>
        <item x="348"/>
        <item m="1" x="849"/>
        <item x="165"/>
        <item m="1" x="776"/>
        <item x="4"/>
        <item x="62"/>
        <item m="1" x="678"/>
        <item x="476"/>
        <item x="472"/>
        <item x="455"/>
        <item m="1" x="754"/>
        <item m="1" x="739"/>
        <item m="1" x="809"/>
        <item m="1" x="755"/>
        <item m="1" x="731"/>
        <item m="1" x="578"/>
        <item m="1" x="740"/>
        <item x="436"/>
        <item x="21"/>
        <item m="1" x="800"/>
        <item m="1" x="664"/>
        <item m="1" x="668"/>
        <item m="1" x="803"/>
        <item m="1" x="681"/>
        <item x="31"/>
        <item x="78"/>
        <item x="102"/>
        <item x="264"/>
        <item m="1" x="786"/>
        <item m="1" x="730"/>
        <item x="108"/>
        <item x="114"/>
        <item x="158"/>
        <item x="181"/>
        <item x="184"/>
        <item x="228"/>
        <item x="384"/>
        <item x="389"/>
        <item m="1" x="698"/>
        <item m="1" x="705"/>
        <item x="0"/>
        <item m="1" x="689"/>
        <item m="1" x="774"/>
        <item x="510"/>
        <item x="29"/>
        <item x="116"/>
        <item x="179"/>
        <item x="213"/>
        <item x="306"/>
        <item m="1" x="645"/>
        <item x="363"/>
        <item x="400"/>
        <item x="55"/>
        <item x="81"/>
        <item x="83"/>
        <item m="1" x="772"/>
        <item x="319"/>
        <item m="1" x="764"/>
        <item x="428"/>
        <item x="484"/>
        <item m="1" x="555"/>
        <item x="154"/>
        <item x="195"/>
        <item x="210"/>
        <item x="234"/>
        <item x="296"/>
        <item x="305"/>
        <item x="324"/>
        <item m="1" x="652"/>
        <item m="1" x="654"/>
        <item x="388"/>
        <item m="1" x="765"/>
        <item m="1" x="561"/>
        <item m="1" x="596"/>
        <item m="1" x="650"/>
        <item m="1" x="753"/>
        <item x="43"/>
        <item m="1" x="549"/>
        <item x="38"/>
        <item m="1" x="560"/>
        <item m="1" x="569"/>
        <item m="1" x="750"/>
        <item m="1" x="767"/>
        <item x="131"/>
        <item x="274"/>
        <item m="1" x="622"/>
        <item x="307"/>
        <item x="151"/>
        <item x="173"/>
        <item m="1" x="634"/>
        <item m="1" x="640"/>
        <item m="1" x="651"/>
        <item m="1" x="661"/>
        <item m="1" x="709"/>
        <item m="1" x="719"/>
        <item x="34"/>
        <item x="77"/>
        <item x="138"/>
        <item m="1" x="595"/>
        <item x="259"/>
        <item m="1" x="700"/>
        <item m="1" x="703"/>
        <item x="490"/>
        <item x="277"/>
        <item x="445"/>
        <item m="1" x="682"/>
        <item x="474"/>
        <item m="1" x="717"/>
        <item x="176"/>
        <item x="188"/>
        <item x="212"/>
        <item m="1" x="614"/>
        <item x="362"/>
        <item x="66"/>
        <item x="159"/>
        <item x="284"/>
        <item x="399"/>
        <item x="2"/>
        <item x="260"/>
        <item x="266"/>
        <item x="275"/>
        <item m="1" x="636"/>
        <item x="322"/>
        <item x="409"/>
        <item x="503"/>
        <item x="536"/>
        <item m="1" x="557"/>
        <item x="530"/>
        <item x="532"/>
        <item x="534"/>
        <item x="52"/>
        <item x="67"/>
        <item x="98"/>
        <item x="128"/>
        <item x="199"/>
        <item x="247"/>
        <item x="265"/>
        <item x="468"/>
        <item x="508"/>
        <item x="5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robador" axis="axisRow" compact="0" outline="0" subtotalTop="0" showAll="0" defaultSubtotal="0">
      <items count="206">
        <item m="1" x="178"/>
        <item m="1" x="120"/>
        <item m="1" x="129"/>
        <item m="1" x="157"/>
        <item m="1" x="167"/>
        <item m="1" x="188"/>
        <item m="1" x="134"/>
        <item m="1" x="204"/>
        <item m="1" x="193"/>
        <item m="1" x="155"/>
        <item m="1" x="132"/>
        <item m="1" x="177"/>
        <item m="1" x="127"/>
        <item m="1" x="158"/>
        <item m="1" x="198"/>
        <item m="1" x="152"/>
        <item m="1" x="108"/>
        <item m="1" x="146"/>
        <item m="1" x="107"/>
        <item m="1" x="141"/>
        <item m="1" x="135"/>
        <item m="1" x="142"/>
        <item m="1" x="205"/>
        <item m="1" x="172"/>
        <item m="1" x="121"/>
        <item m="1" x="140"/>
        <item m="1" x="151"/>
        <item m="1" x="106"/>
        <item m="1" x="105"/>
        <item m="1" x="190"/>
        <item m="1" x="165"/>
        <item m="1" x="162"/>
        <item m="1" x="160"/>
        <item m="1" x="147"/>
        <item m="1" x="202"/>
        <item m="1" x="179"/>
        <item m="1" x="112"/>
        <item m="1" x="164"/>
        <item m="1" x="71"/>
        <item m="1" x="201"/>
        <item m="1" x="176"/>
        <item m="1" x="117"/>
        <item m="1" x="169"/>
        <item m="1" x="161"/>
        <item m="1" x="186"/>
        <item m="1" x="197"/>
        <item m="1" x="148"/>
        <item m="1" x="203"/>
        <item m="1" x="171"/>
        <item m="1" x="114"/>
        <item m="1" x="111"/>
        <item m="1" x="153"/>
        <item m="1" x="130"/>
        <item m="1" x="183"/>
        <item m="1" x="150"/>
        <item m="1" x="156"/>
        <item m="1" x="166"/>
        <item m="1" x="159"/>
        <item m="1" x="191"/>
        <item m="1" x="116"/>
        <item m="1" x="196"/>
        <item m="1" x="163"/>
        <item m="1" x="154"/>
        <item m="1" x="139"/>
        <item m="1" x="115"/>
        <item m="1" x="200"/>
        <item m="1" x="185"/>
        <item m="1" x="189"/>
        <item x="27"/>
        <item m="1" x="133"/>
        <item m="1" x="128"/>
        <item m="1" x="126"/>
        <item m="1" x="181"/>
        <item m="1" x="184"/>
        <item m="1" x="199"/>
        <item m="1" x="137"/>
        <item m="1" x="149"/>
        <item m="1" x="124"/>
        <item m="1" x="195"/>
        <item m="1" x="194"/>
        <item m="1" x="192"/>
        <item m="1" x="123"/>
        <item m="1" x="174"/>
        <item m="1" x="144"/>
        <item m="1" x="143"/>
        <item m="1" x="175"/>
        <item m="1" x="170"/>
        <item m="1" x="187"/>
        <item m="1" x="109"/>
        <item m="1" x="168"/>
        <item m="1" x="85"/>
        <item m="1" x="145"/>
        <item m="1" x="173"/>
        <item m="1" x="131"/>
        <item m="1" x="180"/>
        <item m="1" x="182"/>
        <item m="1" x="113"/>
        <item m="1" x="136"/>
        <item m="1" x="119"/>
        <item m="1" x="118"/>
        <item m="1" x="110"/>
        <item m="1" x="122"/>
        <item m="1" x="138"/>
        <item m="1" x="125"/>
        <item x="44"/>
        <item m="1" x="70"/>
        <item x="13"/>
        <item x="25"/>
        <item x="14"/>
        <item x="35"/>
        <item x="62"/>
        <item x="49"/>
        <item m="1" x="87"/>
        <item m="1" x="69"/>
        <item m="1" x="104"/>
        <item x="24"/>
        <item x="59"/>
        <item x="19"/>
        <item x="55"/>
        <item x="39"/>
        <item x="32"/>
        <item x="61"/>
        <item m="1" x="96"/>
        <item x="54"/>
        <item x="56"/>
        <item m="1" x="68"/>
        <item x="57"/>
        <item m="1" x="66"/>
        <item m="1" x="63"/>
        <item x="53"/>
        <item x="36"/>
        <item m="1" x="74"/>
        <item x="23"/>
        <item x="26"/>
        <item x="52"/>
        <item m="1" x="100"/>
        <item m="1" x="102"/>
        <item m="1" x="88"/>
        <item m="1" x="94"/>
        <item x="8"/>
        <item m="1" x="103"/>
        <item x="9"/>
        <item m="1" x="93"/>
        <item m="1" x="86"/>
        <item m="1" x="72"/>
        <item x="7"/>
        <item m="1" x="64"/>
        <item x="42"/>
        <item x="2"/>
        <item m="1" x="79"/>
        <item x="40"/>
        <item x="28"/>
        <item m="1" x="90"/>
        <item m="1" x="95"/>
        <item x="41"/>
        <item x="47"/>
        <item x="21"/>
        <item m="1" x="98"/>
        <item m="1" x="101"/>
        <item x="10"/>
        <item x="6"/>
        <item x="12"/>
        <item x="48"/>
        <item m="1" x="97"/>
        <item m="1" x="75"/>
        <item m="1" x="76"/>
        <item m="1" x="99"/>
        <item x="60"/>
        <item x="4"/>
        <item m="1" x="80"/>
        <item x="31"/>
        <item x="0"/>
        <item x="50"/>
        <item m="1" x="67"/>
        <item x="15"/>
        <item x="37"/>
        <item x="34"/>
        <item x="16"/>
        <item m="1" x="92"/>
        <item m="1" x="78"/>
        <item m="1" x="91"/>
        <item x="33"/>
        <item x="58"/>
        <item x="18"/>
        <item m="1" x="89"/>
        <item m="1" x="82"/>
        <item m="1" x="83"/>
        <item x="20"/>
        <item x="3"/>
        <item m="1" x="84"/>
        <item x="45"/>
        <item x="51"/>
        <item x="22"/>
        <item m="1" x="77"/>
        <item m="1" x="81"/>
        <item x="1"/>
        <item x="11"/>
        <item m="1" x="73"/>
        <item x="29"/>
        <item x="46"/>
        <item m="1" x="65"/>
        <item x="5"/>
        <item x="43"/>
        <item x="30"/>
        <item x="3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1"/>
        <item x="2"/>
        <item x="4"/>
        <item x="0"/>
        <item x="3"/>
        <item x="5"/>
        <item m="1" x="7"/>
        <item m="1" x="9"/>
        <item m="1" x="10"/>
        <item m="1" x="8"/>
        <item m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4"/>
    <field x="8"/>
    <field x="0"/>
    <field x="3"/>
    <field x="1"/>
    <field x="2"/>
    <field x="6"/>
    <field x="7"/>
    <field x="9"/>
  </rowFields>
  <rowItems count="324">
    <i>
      <x/>
      <x v="1189"/>
      <x v="1"/>
      <x v="6650"/>
      <x v="582"/>
      <x v="569"/>
      <x v="7"/>
      <x v="7"/>
      <x v="141"/>
    </i>
    <i>
      <x v="3"/>
      <x v="1199"/>
      <x v="3"/>
      <x v="499"/>
      <x v="582"/>
      <x v="569"/>
      <x v="1"/>
      <x v="1"/>
      <x v="195"/>
    </i>
    <i>
      <x v="7"/>
      <x v="1192"/>
      <x v="3"/>
      <x v="296"/>
      <x v="582"/>
      <x v="569"/>
      <x v="1"/>
      <x v="1"/>
      <x v="109"/>
    </i>
    <i>
      <x v="17"/>
      <x v="1197"/>
      <x v="4"/>
      <x v="4"/>
      <x v="582"/>
      <x v="569"/>
      <x v="15"/>
      <x v="15"/>
      <x v="133"/>
    </i>
    <i>
      <x v="19"/>
      <x v="1150"/>
      <x v="3"/>
      <x v="5820"/>
      <x v="582"/>
      <x v="569"/>
      <x v="1"/>
      <x v="1"/>
      <x v="150"/>
    </i>
    <i>
      <x v="25"/>
      <x v="1371"/>
      <x v="3"/>
      <x v="296"/>
      <x v="582"/>
      <x v="569"/>
      <x v="1"/>
      <x v="1"/>
      <x v="170"/>
    </i>
    <i>
      <x v="26"/>
      <x v="1218"/>
      <x v="1"/>
      <x v="89"/>
      <x v="582"/>
      <x v="569"/>
      <x v="3"/>
      <x v="3"/>
      <x v="188"/>
    </i>
    <i>
      <x v="30"/>
      <x v="1171"/>
      <x v="2"/>
      <x v="12"/>
      <x v="582"/>
      <x v="569"/>
      <x v="15"/>
      <x v="15"/>
      <x v="188"/>
    </i>
    <i>
      <x v="33"/>
      <x v="1148"/>
      <x v="3"/>
      <x v="41"/>
      <x v="582"/>
      <x v="569"/>
      <x v="1"/>
      <x v="1"/>
      <x v="199"/>
    </i>
    <i>
      <x v="38"/>
      <x v="1159"/>
      <x v="4"/>
      <x v="4"/>
      <x v="582"/>
      <x v="569"/>
      <x v="15"/>
      <x v="15"/>
      <x v="107"/>
    </i>
    <i>
      <x v="40"/>
      <x v="56"/>
      <x v="1"/>
      <x v="4"/>
      <x v="582"/>
      <x v="569"/>
      <x v="15"/>
      <x v="15"/>
      <x v="108"/>
    </i>
    <i>
      <x v="50"/>
      <x v="1160"/>
      <x v="1"/>
      <x v="4"/>
      <x v="582"/>
      <x v="569"/>
      <x v="15"/>
      <x v="15"/>
      <x v="107"/>
    </i>
    <i>
      <x v="51"/>
      <x v="1167"/>
      <x v="1"/>
      <x v="2540"/>
      <x v="582"/>
      <x v="569"/>
      <x v="2"/>
      <x v="2"/>
      <x v="115"/>
    </i>
    <i>
      <x v="58"/>
      <x v="1748"/>
      <x v="4"/>
      <x v="18"/>
      <x v="582"/>
      <x v="569"/>
      <x v="15"/>
      <x v="15"/>
      <x v="183"/>
    </i>
    <i>
      <x v="65"/>
      <x v="1767"/>
      <x v="3"/>
      <x v="296"/>
      <x v="582"/>
      <x v="569"/>
      <x v="1"/>
      <x v="1"/>
      <x v="170"/>
    </i>
    <i>
      <x v="81"/>
      <x v="1175"/>
      <x v="1"/>
      <x v="89"/>
      <x v="582"/>
      <x v="569"/>
      <x v="3"/>
      <x v="3"/>
      <x v="188"/>
    </i>
    <i r="2">
      <x v="5"/>
      <x v="32"/>
      <x v="582"/>
      <x v="569"/>
      <x/>
      <x/>
      <x v="188"/>
    </i>
    <i>
      <x v="91"/>
      <x v="1112"/>
      <x v="1"/>
      <x v="1169"/>
      <x v="582"/>
      <x v="569"/>
      <x v="5"/>
      <x v="5"/>
      <x v="141"/>
    </i>
    <i>
      <x v="94"/>
      <x v="1562"/>
      <x v="7"/>
      <x v="296"/>
      <x v="582"/>
      <x v="569"/>
      <x v="1"/>
      <x v="1"/>
      <x v="107"/>
    </i>
    <i>
      <x v="102"/>
      <x v="1727"/>
      <x v="3"/>
      <x v="41"/>
      <x v="582"/>
      <x v="569"/>
      <x v="1"/>
      <x v="1"/>
      <x v="171"/>
    </i>
    <i>
      <x v="103"/>
      <x v="1114"/>
      <x v="1"/>
      <x v="8"/>
      <x v="582"/>
      <x v="569"/>
      <x v="37"/>
      <x v="15"/>
      <x v="171"/>
    </i>
    <i>
      <x v="114"/>
      <x v="1290"/>
      <x v="3"/>
      <x v="296"/>
      <x v="582"/>
      <x v="569"/>
      <x v="1"/>
      <x v="1"/>
      <x v="170"/>
    </i>
    <i>
      <x v="125"/>
      <x v="1133"/>
      <x v="1"/>
      <x v="3"/>
      <x v="582"/>
      <x v="569"/>
      <x v="15"/>
      <x v="15"/>
      <x v="168"/>
    </i>
    <i>
      <x v="129"/>
      <x v="1248"/>
      <x v="4"/>
      <x v="4"/>
      <x v="582"/>
      <x v="569"/>
      <x v="15"/>
      <x v="15"/>
      <x v="120"/>
    </i>
    <i>
      <x v="134"/>
      <x v="1128"/>
      <x v="1"/>
      <x v="296"/>
      <x v="582"/>
      <x v="569"/>
      <x/>
      <x/>
      <x v="118"/>
    </i>
    <i>
      <x v="136"/>
      <x v="1293"/>
      <x v="3"/>
      <x v="7923"/>
      <x v="582"/>
      <x v="569"/>
      <x v="7"/>
      <x v="7"/>
      <x v="129"/>
    </i>
    <i>
      <x v="158"/>
      <x v="1122"/>
      <x v="1"/>
      <x v="4"/>
      <x v="582"/>
      <x v="569"/>
      <x v="36"/>
      <x v="15"/>
      <x v="190"/>
    </i>
    <i>
      <x v="175"/>
      <x v="1467"/>
      <x v="3"/>
      <x v="89"/>
      <x v="582"/>
      <x v="569"/>
      <x v="5"/>
      <x v="5"/>
      <x v="156"/>
    </i>
    <i>
      <x v="176"/>
      <x v="1545"/>
      <x v="7"/>
      <x v="364"/>
      <x v="582"/>
      <x v="569"/>
      <x v="1"/>
      <x v="1"/>
      <x v="133"/>
    </i>
    <i>
      <x v="197"/>
      <x v="1330"/>
      <x v="3"/>
      <x v="228"/>
      <x v="582"/>
      <x v="569"/>
      <x v="2"/>
      <x v="2"/>
      <x v="116"/>
    </i>
    <i>
      <x v="199"/>
      <x v="1105"/>
      <x v="1"/>
      <x v="6662"/>
      <x v="582"/>
      <x v="569"/>
      <x v="1"/>
      <x v="1"/>
      <x v="108"/>
    </i>
    <i>
      <x v="216"/>
      <x v="1516"/>
      <x v="3"/>
      <x v="89"/>
      <x v="582"/>
      <x v="569"/>
      <x v="5"/>
      <x v="5"/>
      <x v="134"/>
    </i>
    <i>
      <x v="218"/>
      <x v="1134"/>
      <x v="2"/>
      <x v="12"/>
      <x v="582"/>
      <x v="569"/>
      <x v="15"/>
      <x v="15"/>
      <x v="159"/>
    </i>
    <i>
      <x v="227"/>
      <x v="1505"/>
      <x v="3"/>
      <x v="4"/>
      <x v="582"/>
      <x v="569"/>
      <x v="15"/>
      <x v="15"/>
      <x v="123"/>
    </i>
    <i>
      <x v="234"/>
      <x v="2142"/>
      <x v="1"/>
      <x v="7944"/>
      <x v="582"/>
      <x v="569"/>
      <x v="5"/>
      <x v="5"/>
      <x v="141"/>
    </i>
    <i>
      <x v="243"/>
      <x v="1470"/>
      <x v="3"/>
      <x v="296"/>
      <x v="582"/>
      <x v="569"/>
      <x v="3"/>
      <x v="3"/>
      <x v="119"/>
    </i>
    <i>
      <x v="244"/>
      <x v="1476"/>
      <x v="3"/>
      <x v="296"/>
      <x v="582"/>
      <x v="569"/>
      <x/>
      <x/>
      <x v="202"/>
    </i>
    <i r="3">
      <x v="7884"/>
      <x v="582"/>
      <x v="569"/>
      <x v="3"/>
      <x v="3"/>
      <x v="202"/>
    </i>
    <i>
      <x v="245"/>
      <x v="1558"/>
      <x v="3"/>
      <x v="7874"/>
      <x v="582"/>
      <x v="569"/>
      <x v="5"/>
      <x v="5"/>
      <x v="198"/>
    </i>
    <i>
      <x v="254"/>
      <x v="1566"/>
      <x v="3"/>
      <x v="7957"/>
      <x v="582"/>
      <x v="569"/>
      <x v="5"/>
      <x v="5"/>
      <x v="202"/>
    </i>
    <i>
      <x v="256"/>
      <x v="1107"/>
      <x v="7"/>
      <x v="296"/>
      <x v="582"/>
      <x v="569"/>
      <x v="1"/>
      <x v="1"/>
      <x v="107"/>
    </i>
    <i>
      <x v="285"/>
      <x v="1493"/>
      <x v="3"/>
      <x v="165"/>
      <x v="582"/>
      <x v="569"/>
      <x v="1"/>
      <x v="1"/>
      <x v="150"/>
    </i>
    <i r="3">
      <x v="7895"/>
      <x v="582"/>
      <x v="569"/>
      <x v="4"/>
      <x v="4"/>
      <x v="150"/>
    </i>
    <i>
      <x v="304"/>
      <x v="1130"/>
      <x v="1"/>
      <x v="3"/>
      <x v="582"/>
      <x v="569"/>
      <x v="35"/>
      <x v="15"/>
      <x v="190"/>
    </i>
    <i>
      <x v="308"/>
      <x v="1115"/>
      <x v="1"/>
      <x v="89"/>
      <x v="582"/>
      <x v="569"/>
      <x v="6"/>
      <x v="6"/>
      <x v="159"/>
    </i>
    <i>
      <x v="317"/>
      <x v="1498"/>
      <x v="2"/>
      <x v="85"/>
      <x v="582"/>
      <x v="569"/>
      <x v="15"/>
      <x v="15"/>
      <x v="159"/>
    </i>
    <i>
      <x v="329"/>
      <x v="1320"/>
      <x v="3"/>
      <x v="7880"/>
      <x v="582"/>
      <x v="569"/>
      <x v="5"/>
      <x v="5"/>
      <x v="129"/>
    </i>
    <i>
      <x v="335"/>
      <x v="1525"/>
      <x v="4"/>
      <x v="4"/>
      <x v="582"/>
      <x v="569"/>
      <x v="15"/>
      <x v="15"/>
      <x v="183"/>
    </i>
    <i>
      <x v="339"/>
      <x v="1489"/>
      <x v="1"/>
      <x v="364"/>
      <x v="582"/>
      <x v="569"/>
      <x v="1"/>
      <x v="1"/>
      <x v="162"/>
    </i>
    <i>
      <x v="347"/>
      <x v="1753"/>
      <x v="1"/>
      <x v="41"/>
      <x v="582"/>
      <x v="569"/>
      <x v="1"/>
      <x v="1"/>
      <x v="196"/>
    </i>
    <i>
      <x v="353"/>
      <x v="379"/>
      <x v="7"/>
      <x v="530"/>
      <x v="582"/>
      <x v="569"/>
      <x v="1"/>
      <x v="1"/>
      <x v="133"/>
    </i>
    <i>
      <x v="362"/>
      <x v="1104"/>
      <x v="3"/>
      <x v="127"/>
      <x v="582"/>
      <x v="569"/>
      <x v="1"/>
      <x v="1"/>
      <x v="106"/>
    </i>
    <i r="3">
      <x v="7869"/>
      <x v="582"/>
      <x v="569"/>
      <x v="5"/>
      <x v="5"/>
      <x v="106"/>
    </i>
    <i>
      <x v="368"/>
      <x v="1250"/>
      <x v="4"/>
      <x v="7878"/>
      <x v="582"/>
      <x v="569"/>
      <x v="15"/>
      <x v="15"/>
      <x v="130"/>
    </i>
    <i>
      <x v="408"/>
      <x v="1483"/>
      <x v="3"/>
      <x v="7888"/>
      <x v="582"/>
      <x v="569"/>
      <x v="9"/>
      <x v="9"/>
      <x v="198"/>
    </i>
    <i>
      <x v="411"/>
      <x v="1529"/>
      <x v="4"/>
      <x v="526"/>
      <x v="582"/>
      <x v="569"/>
      <x v="3"/>
      <x v="3"/>
      <x v="141"/>
    </i>
    <i>
      <x v="419"/>
      <x v="1524"/>
      <x v="4"/>
      <x v="7"/>
      <x v="582"/>
      <x v="569"/>
      <x v="15"/>
      <x v="15"/>
      <x v="156"/>
    </i>
    <i>
      <x v="435"/>
      <x v="1713"/>
      <x v="4"/>
      <x v="8"/>
      <x v="582"/>
      <x v="569"/>
      <x v="15"/>
      <x v="15"/>
      <x v="195"/>
    </i>
    <i>
      <x v="447"/>
      <x v="1491"/>
      <x v="1"/>
      <x v="205"/>
      <x v="582"/>
      <x v="569"/>
      <x v="1"/>
      <x v="1"/>
      <x v="188"/>
    </i>
    <i>
      <x v="458"/>
      <x v="1164"/>
      <x v="4"/>
      <x v="7423"/>
      <x v="582"/>
      <x v="569"/>
      <x v="5"/>
      <x v="5"/>
      <x v="147"/>
    </i>
    <i>
      <x v="465"/>
      <x v="1903"/>
      <x v="1"/>
      <x v="521"/>
      <x v="582"/>
      <x v="569"/>
      <x v="1"/>
      <x v="1"/>
      <x v="177"/>
    </i>
    <i>
      <x v="466"/>
      <x v="1685"/>
      <x v="4"/>
      <x v="4"/>
      <x v="582"/>
      <x v="569"/>
      <x v="15"/>
      <x v="15"/>
      <x v="177"/>
    </i>
    <i>
      <x v="475"/>
      <x v="1497"/>
      <x v="1"/>
      <x v="4"/>
      <x v="582"/>
      <x v="569"/>
      <x v="15"/>
      <x v="15"/>
      <x v="107"/>
    </i>
    <i>
      <x v="508"/>
      <x v="1515"/>
      <x v="1"/>
      <x v="175"/>
      <x v="582"/>
      <x v="569"/>
      <x v="1"/>
      <x v="1"/>
      <x v="147"/>
    </i>
    <i>
      <x v="513"/>
      <x v="1170"/>
      <x v="1"/>
      <x v="4"/>
      <x v="582"/>
      <x v="569"/>
      <x v="36"/>
      <x v="15"/>
      <x v="108"/>
    </i>
    <i>
      <x v="515"/>
      <x v="1147"/>
      <x v="1"/>
      <x v="175"/>
      <x v="582"/>
      <x v="569"/>
      <x v="1"/>
      <x v="1"/>
      <x v="147"/>
    </i>
    <i>
      <x v="523"/>
      <x v="1168"/>
      <x v="4"/>
      <x v="100"/>
      <x v="582"/>
      <x v="569"/>
      <x v="15"/>
      <x v="15"/>
      <x v="141"/>
    </i>
    <i>
      <x v="528"/>
      <x v="1165"/>
      <x v="3"/>
      <x v="165"/>
      <x v="582"/>
      <x v="569"/>
      <x v="1"/>
      <x v="1"/>
      <x v="195"/>
    </i>
    <i>
      <x v="529"/>
      <x v="1309"/>
      <x v="5"/>
      <x v="816"/>
      <x v="582"/>
      <x v="569"/>
      <x v="3"/>
      <x v="3"/>
      <x v="130"/>
    </i>
    <i>
      <x v="537"/>
      <x v="1527"/>
      <x v="1"/>
      <x v="364"/>
      <x v="582"/>
      <x v="569"/>
      <x v="1"/>
      <x v="1"/>
      <x v="162"/>
    </i>
    <i>
      <x v="539"/>
      <x v="1216"/>
      <x v="1"/>
      <x v="41"/>
      <x v="582"/>
      <x v="569"/>
      <x v="1"/>
      <x v="1"/>
      <x v="141"/>
    </i>
    <i>
      <x v="541"/>
      <x v="541"/>
      <x v="1"/>
      <x v="4"/>
      <x v="582"/>
      <x v="569"/>
      <x v="15"/>
      <x v="15"/>
      <x v="162"/>
    </i>
    <i>
      <x v="564"/>
      <x v="1209"/>
      <x v="1"/>
      <x v="296"/>
      <x v="582"/>
      <x v="569"/>
      <x v="1"/>
      <x v="1"/>
      <x v="170"/>
    </i>
    <i>
      <x v="572"/>
      <x v="1925"/>
      <x v="4"/>
      <x v="4"/>
      <x v="582"/>
      <x v="569"/>
      <x v="15"/>
      <x v="15"/>
      <x v="183"/>
    </i>
    <i>
      <x v="594"/>
      <x v="1706"/>
      <x v="1"/>
      <x v="41"/>
      <x v="582"/>
      <x v="569"/>
      <x v="1"/>
      <x v="1"/>
      <x v="196"/>
    </i>
    <i>
      <x v="597"/>
      <x v="1315"/>
      <x v="3"/>
      <x v="7946"/>
      <x v="582"/>
      <x v="569"/>
      <x v="8"/>
      <x v="8"/>
      <x v="129"/>
    </i>
    <i>
      <x v="598"/>
      <x v="1668"/>
      <x v="1"/>
      <x v="6587"/>
      <x v="582"/>
      <x v="569"/>
      <x v="1"/>
      <x v="1"/>
      <x v="147"/>
    </i>
    <i>
      <x v="612"/>
      <x v="1321"/>
      <x v="3"/>
      <x v="7950"/>
      <x v="582"/>
      <x v="569"/>
      <x v="12"/>
      <x v="12"/>
      <x v="111"/>
    </i>
    <i>
      <x v="627"/>
      <x v="1215"/>
      <x v="3"/>
      <x v="422"/>
      <x v="582"/>
      <x v="569"/>
      <x v="5"/>
      <x v="5"/>
      <x v="68"/>
    </i>
    <i>
      <x v="629"/>
      <x v="1210"/>
      <x v="3"/>
      <x v="7967"/>
      <x v="582"/>
      <x v="569"/>
      <x v="11"/>
      <x v="11"/>
      <x v="68"/>
    </i>
    <i>
      <x v="630"/>
      <x v="1195"/>
      <x v="3"/>
      <x v="308"/>
      <x v="582"/>
      <x v="569"/>
      <x v="5"/>
      <x v="5"/>
      <x v="68"/>
    </i>
    <i>
      <x v="631"/>
      <x v="1187"/>
      <x v="3"/>
      <x v="7915"/>
      <x v="582"/>
      <x v="569"/>
      <x v="15"/>
      <x v="15"/>
      <x v="68"/>
    </i>
    <i>
      <x v="632"/>
      <x v="1418"/>
      <x v="3"/>
      <x v="1"/>
      <x v="582"/>
      <x v="569"/>
      <x v="15"/>
      <x v="15"/>
      <x v="68"/>
    </i>
    <i>
      <x v="638"/>
      <x v="1737"/>
      <x v="3"/>
      <x v="296"/>
      <x v="582"/>
      <x v="569"/>
      <x v="1"/>
      <x v="1"/>
      <x v="171"/>
    </i>
    <i>
      <x v="639"/>
      <x v="1169"/>
      <x v="3"/>
      <x v="41"/>
      <x v="582"/>
      <x v="569"/>
      <x v="1"/>
      <x v="1"/>
      <x v="195"/>
    </i>
    <i>
      <x v="641"/>
      <x v="1652"/>
      <x v="3"/>
      <x v="7871"/>
      <x v="582"/>
      <x v="569"/>
      <x v="5"/>
      <x v="5"/>
      <x v="156"/>
    </i>
    <i>
      <x v="654"/>
      <x v="1656"/>
      <x v="3"/>
      <x v="7883"/>
      <x v="582"/>
      <x v="569"/>
      <x v="5"/>
      <x v="5"/>
      <x v="156"/>
    </i>
    <i>
      <x v="657"/>
      <x v="1898"/>
      <x/>
      <x v="14"/>
      <x v="582"/>
      <x v="581"/>
      <x v="118"/>
      <x v="15"/>
      <x v="177"/>
    </i>
    <i>
      <x v="666"/>
      <x v="1948"/>
      <x v="4"/>
      <x v="8"/>
      <x v="582"/>
      <x v="569"/>
      <x v="15"/>
      <x v="15"/>
      <x v="177"/>
    </i>
    <i>
      <x v="674"/>
      <x v="1403"/>
      <x v="3"/>
      <x v="7885"/>
      <x v="582"/>
      <x v="569"/>
      <x v="12"/>
      <x v="12"/>
      <x v="68"/>
    </i>
    <i>
      <x v="704"/>
      <x v="1555"/>
      <x v="4"/>
      <x v="8"/>
      <x v="582"/>
      <x v="569"/>
      <x v="15"/>
      <x v="15"/>
      <x v="162"/>
    </i>
    <i>
      <x v="709"/>
      <x v="1634"/>
      <x/>
      <x v="14"/>
      <x v="582"/>
      <x v="569"/>
      <x v="15"/>
      <x v="15"/>
      <x v="151"/>
    </i>
    <i>
      <x v="711"/>
      <x v="1334"/>
      <x v="2"/>
      <x v="12"/>
      <x v="582"/>
      <x v="569"/>
      <x v="15"/>
      <x v="15"/>
      <x v="68"/>
    </i>
    <i>
      <x v="740"/>
      <x v="1601"/>
      <x v="3"/>
      <x v="143"/>
      <x v="582"/>
      <x v="569"/>
      <x v="6"/>
      <x v="6"/>
      <x v="134"/>
    </i>
    <i>
      <x v="741"/>
      <x v="1600"/>
      <x v="4"/>
      <x v="5406"/>
      <x v="582"/>
      <x v="569"/>
      <x v="1"/>
      <x v="1"/>
      <x v="177"/>
    </i>
    <i>
      <x v="751"/>
      <x v="1734"/>
      <x v="1"/>
      <x v="8"/>
      <x v="582"/>
      <x v="569"/>
      <x v="36"/>
      <x v="15"/>
      <x v="195"/>
    </i>
    <i>
      <x v="752"/>
      <x v="1643"/>
      <x v="7"/>
      <x v="296"/>
      <x v="582"/>
      <x v="569"/>
      <x v="3"/>
      <x v="3"/>
      <x v="107"/>
    </i>
    <i>
      <x v="753"/>
      <x v="1638"/>
      <x v="7"/>
      <x v="296"/>
      <x v="582"/>
      <x v="569"/>
      <x v="1"/>
      <x v="1"/>
      <x v="107"/>
    </i>
    <i>
      <x v="771"/>
      <x v="1642"/>
      <x v="7"/>
      <x v="4"/>
      <x v="582"/>
      <x v="569"/>
      <x v="15"/>
      <x v="15"/>
      <x v="133"/>
    </i>
    <i>
      <x v="779"/>
      <x v="1605"/>
      <x v="3"/>
      <x v="7918"/>
      <x v="582"/>
      <x v="569"/>
      <x v="5"/>
      <x v="5"/>
      <x v="198"/>
    </i>
    <i>
      <x v="791"/>
      <x v="786"/>
      <x v="7"/>
      <x v="156"/>
      <x v="582"/>
      <x v="569"/>
      <x v="1"/>
      <x v="1"/>
      <x v="133"/>
    </i>
    <i>
      <x v="793"/>
      <x v="1622"/>
      <x v="3"/>
      <x v="244"/>
      <x v="582"/>
      <x v="569"/>
      <x v="1"/>
      <x v="1"/>
      <x v="195"/>
    </i>
    <i>
      <x v="797"/>
      <x v="1596"/>
      <x v="1"/>
      <x v="7289"/>
      <x v="582"/>
      <x v="569"/>
      <x v="1"/>
      <x v="1"/>
      <x v="104"/>
    </i>
    <i>
      <x v="804"/>
      <x v="1649"/>
      <x v="3"/>
      <x v="7992"/>
      <x v="582"/>
      <x v="569"/>
      <x v="7"/>
      <x v="7"/>
      <x v="109"/>
    </i>
    <i>
      <x v="817"/>
      <x v="1616"/>
      <x v="3"/>
      <x v="7941"/>
      <x v="582"/>
      <x v="569"/>
      <x v="6"/>
      <x v="6"/>
      <x v="202"/>
    </i>
    <i>
      <x v="843"/>
      <x v="1227"/>
      <x v="1"/>
      <x v="4"/>
      <x v="582"/>
      <x v="569"/>
      <x v="15"/>
      <x v="15"/>
      <x v="204"/>
    </i>
    <i>
      <x v="848"/>
      <x v="1606"/>
      <x v="4"/>
      <x v="4"/>
      <x v="582"/>
      <x v="569"/>
      <x v="15"/>
      <x v="15"/>
      <x v="171"/>
    </i>
    <i>
      <x v="879"/>
      <x v="1648"/>
      <x v="4"/>
      <x v="230"/>
      <x v="582"/>
      <x v="569"/>
      <x v="1"/>
      <x v="1"/>
      <x v="177"/>
    </i>
    <i>
      <x v="882"/>
      <x v="1597"/>
      <x v="1"/>
      <x v="127"/>
      <x v="582"/>
      <x v="569"/>
      <x v="1"/>
      <x v="1"/>
      <x v="188"/>
    </i>
    <i r="2">
      <x v="2"/>
      <x v="7907"/>
      <x v="582"/>
      <x v="569"/>
      <x v="15"/>
      <x v="15"/>
      <x v="188"/>
    </i>
    <i>
      <x v="885"/>
      <x v="1591"/>
      <x v="7"/>
      <x v="89"/>
      <x v="582"/>
      <x v="569"/>
      <x v="1"/>
      <x v="1"/>
      <x v="109"/>
    </i>
    <i>
      <x v="892"/>
      <x v="886"/>
      <x v="4"/>
      <x v="8"/>
      <x v="582"/>
      <x v="569"/>
      <x v="15"/>
      <x v="15"/>
      <x v="195"/>
    </i>
    <i>
      <x v="893"/>
      <x v="1709"/>
      <x v="4"/>
      <x v="62"/>
      <x v="582"/>
      <x v="569"/>
      <x v="13"/>
      <x v="13"/>
      <x v="162"/>
    </i>
    <i>
      <x v="903"/>
      <x v="897"/>
      <x v="1"/>
      <x v="571"/>
      <x v="582"/>
      <x v="569"/>
      <x v="1"/>
      <x v="1"/>
      <x v="196"/>
    </i>
    <i>
      <x v="904"/>
      <x v="1507"/>
      <x v="1"/>
      <x v="868"/>
      <x v="582"/>
      <x v="569"/>
      <x v="1"/>
      <x v="1"/>
      <x v="154"/>
    </i>
    <i r="2">
      <x v="3"/>
      <x v="7914"/>
      <x v="582"/>
      <x v="569"/>
      <x v="1"/>
      <x v="1"/>
      <x v="154"/>
    </i>
    <i>
      <x v="910"/>
      <x v="1501"/>
      <x v="1"/>
      <x v="4"/>
      <x v="582"/>
      <x v="569"/>
      <x v="15"/>
      <x v="15"/>
      <x v="107"/>
    </i>
    <i>
      <x v="920"/>
      <x v="1518"/>
      <x v="1"/>
      <x v="156"/>
      <x v="582"/>
      <x v="569"/>
      <x v="1"/>
      <x v="1"/>
      <x v="147"/>
    </i>
    <i>
      <x v="926"/>
      <x v="1560"/>
      <x v="3"/>
      <x v="740"/>
      <x v="582"/>
      <x v="569"/>
      <x v="15"/>
      <x v="15"/>
      <x v="182"/>
    </i>
    <i>
      <x v="948"/>
      <x v="1437"/>
      <x v="4"/>
      <x v="7"/>
      <x v="582"/>
      <x v="569"/>
      <x v="15"/>
      <x v="15"/>
      <x v="147"/>
    </i>
    <i>
      <x v="951"/>
      <x v="1708"/>
      <x v="4"/>
      <x v="8"/>
      <x v="582"/>
      <x v="569"/>
      <x v="15"/>
      <x v="15"/>
      <x v="196"/>
    </i>
    <i>
      <x v="960"/>
      <x v="1445"/>
      <x v="3"/>
      <x v="89"/>
      <x v="582"/>
      <x v="569"/>
      <x v="5"/>
      <x v="5"/>
      <x v="156"/>
    </i>
    <i>
      <x v="963"/>
      <x v="1694"/>
      <x v="1"/>
      <x v="8"/>
      <x v="582"/>
      <x v="569"/>
      <x v="15"/>
      <x v="15"/>
      <x v="141"/>
    </i>
    <i>
      <x v="984"/>
      <x v="1431"/>
      <x v="3"/>
      <x v="296"/>
      <x v="582"/>
      <x v="569"/>
      <x v="3"/>
      <x v="3"/>
      <x v="134"/>
    </i>
    <i r="3">
      <x v="7897"/>
      <x v="582"/>
      <x v="569"/>
      <x v="5"/>
      <x v="5"/>
      <x v="134"/>
    </i>
    <i>
      <x v="986"/>
      <x v="1419"/>
      <x v="3"/>
      <x v="230"/>
      <x v="582"/>
      <x v="569"/>
      <x v="1"/>
      <x v="1"/>
      <x v="151"/>
    </i>
    <i>
      <x v="987"/>
      <x v="1444"/>
      <x v="3"/>
      <x v="7874"/>
      <x v="582"/>
      <x v="569"/>
      <x v="4"/>
      <x v="4"/>
      <x v="198"/>
    </i>
    <i>
      <x v="989"/>
      <x v="1733"/>
      <x v="3"/>
      <x v="41"/>
      <x v="582"/>
      <x v="569"/>
      <x v="1"/>
      <x v="1"/>
      <x v="171"/>
    </i>
    <i>
      <x v="995"/>
      <x v="1398"/>
      <x v="3"/>
      <x v="7879"/>
      <x v="582"/>
      <x v="569"/>
      <x v="6"/>
      <x v="6"/>
      <x v="109"/>
    </i>
    <i>
      <x v="1000"/>
      <x v="1408"/>
      <x v="3"/>
      <x v="127"/>
      <x v="582"/>
      <x v="569"/>
      <x v="1"/>
      <x v="1"/>
      <x v="154"/>
    </i>
    <i>
      <x v="1019"/>
      <x v="1373"/>
      <x v="1"/>
      <x v="4"/>
      <x v="582"/>
      <x v="569"/>
      <x v="21"/>
      <x v="15"/>
      <x v="107"/>
    </i>
    <i>
      <x v="1035"/>
      <x v="1406"/>
      <x v="3"/>
      <x v="5951"/>
      <x v="582"/>
      <x v="569"/>
      <x v="5"/>
      <x v="5"/>
      <x v="68"/>
    </i>
    <i>
      <x v="1043"/>
      <x v="1325"/>
      <x v="1"/>
      <x v="571"/>
      <x v="582"/>
      <x v="569"/>
      <x v="1"/>
      <x v="1"/>
      <x v="196"/>
    </i>
    <i>
      <x v="1054"/>
      <x v="1304"/>
      <x v="3"/>
      <x v="7914"/>
      <x v="582"/>
      <x v="569"/>
      <x v="5"/>
      <x v="5"/>
      <x v="156"/>
    </i>
    <i>
      <x v="1055"/>
      <x v="1365"/>
      <x v="4"/>
      <x v="3"/>
      <x v="582"/>
      <x v="569"/>
      <x v="15"/>
      <x v="15"/>
      <x v="147"/>
    </i>
    <i>
      <x v="1067"/>
      <x v="1279"/>
      <x v="4"/>
      <x v="3"/>
      <x v="582"/>
      <x v="569"/>
      <x v="36"/>
      <x v="15"/>
      <x v="108"/>
    </i>
    <i>
      <x v="1073"/>
      <x v="1759"/>
      <x v="3"/>
      <x v="95"/>
      <x v="582"/>
      <x v="569"/>
      <x v="5"/>
      <x v="5"/>
      <x v="156"/>
    </i>
    <i>
      <x v="1079"/>
      <x v="1318"/>
      <x v="3"/>
      <x v="7948"/>
      <x v="582"/>
      <x v="569"/>
      <x v="5"/>
      <x v="5"/>
      <x v="156"/>
    </i>
    <i>
      <x v="1080"/>
      <x v="1327"/>
      <x v="11"/>
      <x v="165"/>
      <x v="582"/>
      <x v="569"/>
      <x v="1"/>
      <x v="1"/>
      <x v="198"/>
    </i>
    <i>
      <x v="1093"/>
      <x v="1310"/>
      <x v="7"/>
      <x v="603"/>
      <x v="582"/>
      <x v="569"/>
      <x v="1"/>
      <x v="1"/>
      <x v="133"/>
    </i>
    <i>
      <x v="1101"/>
      <x v="1081"/>
      <x v="1"/>
      <x v="232"/>
      <x v="582"/>
      <x v="569"/>
      <x v="2"/>
      <x v="2"/>
      <x v="130"/>
    </i>
    <i>
      <x v="1106"/>
      <x v="1328"/>
      <x v="1"/>
      <x v="296"/>
      <x v="582"/>
      <x v="569"/>
      <x v="1"/>
      <x v="1"/>
      <x v="188"/>
    </i>
    <i>
      <x v="1126"/>
      <x v="1277"/>
      <x v="4"/>
      <x v="368"/>
      <x v="582"/>
      <x v="569"/>
      <x v="15"/>
      <x v="15"/>
      <x v="199"/>
    </i>
    <i>
      <x v="1132"/>
      <x v="1447"/>
      <x v="3"/>
      <x v="3622"/>
      <x v="582"/>
      <x v="569"/>
      <x v="3"/>
      <x v="3"/>
      <x v="174"/>
    </i>
    <i>
      <x v="1140"/>
      <x v="1236"/>
      <x v="1"/>
      <x v="320"/>
      <x v="582"/>
      <x v="569"/>
      <x v="1"/>
      <x v="1"/>
      <x v="188"/>
    </i>
    <i r="2">
      <x v="3"/>
      <x v="336"/>
      <x v="582"/>
      <x v="569"/>
      <x v="3"/>
      <x v="3"/>
      <x v="188"/>
    </i>
    <i>
      <x v="1141"/>
      <x v="1367"/>
      <x v="4"/>
      <x v="165"/>
      <x v="582"/>
      <x v="569"/>
      <x v="1"/>
      <x v="1"/>
      <x v="192"/>
    </i>
    <i>
      <x v="1148"/>
      <x v="1337"/>
      <x v="1"/>
      <x v="368"/>
      <x v="582"/>
      <x v="569"/>
      <x v="15"/>
      <x v="15"/>
      <x v="172"/>
    </i>
    <i>
      <x v="1150"/>
      <x v="1220"/>
      <x v="1"/>
      <x v="230"/>
      <x v="582"/>
      <x v="569"/>
      <x v="1"/>
      <x v="1"/>
      <x v="147"/>
    </i>
    <i>
      <x v="1170"/>
      <x v="1381"/>
      <x v="7"/>
      <x v="499"/>
      <x v="582"/>
      <x v="569"/>
      <x v="1"/>
      <x v="1"/>
      <x v="141"/>
    </i>
    <i>
      <x v="1179"/>
      <x v="1639"/>
      <x v="1"/>
      <x v="296"/>
      <x v="582"/>
      <x v="569"/>
      <x v="1"/>
      <x v="1"/>
      <x v="188"/>
    </i>
    <i>
      <x v="1185"/>
      <x v="1686"/>
      <x v="1"/>
      <x v="7590"/>
      <x v="582"/>
      <x v="569"/>
      <x v="1"/>
      <x v="1"/>
      <x v="132"/>
    </i>
    <i>
      <x v="1198"/>
      <x v="1700"/>
      <x v="4"/>
      <x v="4"/>
      <x v="582"/>
      <x v="569"/>
      <x v="36"/>
      <x v="15"/>
      <x v="190"/>
    </i>
    <i>
      <x v="1209"/>
      <x v="1718"/>
      <x v="1"/>
      <x v="7949"/>
      <x v="582"/>
      <x v="569"/>
      <x v="15"/>
      <x v="15"/>
      <x v="205"/>
    </i>
    <i>
      <x v="1212"/>
      <x v="1724"/>
      <x v="4"/>
      <x v="109"/>
      <x v="582"/>
      <x v="569"/>
      <x v="15"/>
      <x v="15"/>
      <x v="139"/>
    </i>
    <i>
      <x v="1218"/>
      <x v="1740"/>
      <x v="4"/>
      <x v="47"/>
      <x v="582"/>
      <x v="569"/>
      <x v="30"/>
      <x v="15"/>
      <x v="171"/>
    </i>
    <i>
      <x v="1229"/>
      <x v="1762"/>
      <x v="5"/>
      <x v="426"/>
      <x v="582"/>
      <x v="569"/>
      <x v="1"/>
      <x v="1"/>
      <x v="147"/>
    </i>
    <i>
      <x v="1230"/>
      <x v="1763"/>
      <x v="3"/>
      <x v="89"/>
      <x v="582"/>
      <x v="569"/>
      <x v="5"/>
      <x v="5"/>
      <x v="134"/>
    </i>
    <i>
      <x v="1231"/>
      <x v="1764"/>
      <x v="1"/>
      <x v="296"/>
      <x v="582"/>
      <x v="569"/>
      <x v="1"/>
      <x v="1"/>
      <x v="174"/>
    </i>
    <i>
      <x v="1241"/>
      <x v="1776"/>
      <x v="3"/>
      <x v="349"/>
      <x v="582"/>
      <x v="569"/>
      <x v="5"/>
      <x v="5"/>
      <x v="202"/>
    </i>
    <i>
      <x v="1244"/>
      <x v="1780"/>
      <x v="3"/>
      <x v="7966"/>
      <x v="582"/>
      <x v="569"/>
      <x v="6"/>
      <x v="6"/>
      <x v="109"/>
    </i>
    <i>
      <x v="1247"/>
      <x v="1783"/>
      <x v="1"/>
      <x v="5086"/>
      <x v="582"/>
      <x v="569"/>
      <x v="1"/>
      <x v="1"/>
      <x v="141"/>
    </i>
    <i>
      <x v="1251"/>
      <x v="1787"/>
      <x v="3"/>
      <x v="7986"/>
      <x v="582"/>
      <x v="569"/>
      <x v="6"/>
      <x v="6"/>
      <x v="109"/>
    </i>
    <i>
      <x v="1252"/>
      <x v="1788"/>
      <x v="3"/>
      <x v="296"/>
      <x v="582"/>
      <x v="569"/>
      <x v="1"/>
      <x v="1"/>
      <x v="154"/>
    </i>
    <i>
      <x v="1262"/>
      <x v="1801"/>
      <x v="1"/>
      <x v="4"/>
      <x v="582"/>
      <x v="569"/>
      <x v="15"/>
      <x v="15"/>
      <x v="104"/>
    </i>
    <i>
      <x v="1265"/>
      <x v="1804"/>
      <x v="3"/>
      <x v="7881"/>
      <x v="582"/>
      <x v="569"/>
      <x v="10"/>
      <x v="10"/>
      <x v="68"/>
    </i>
    <i>
      <x v="1268"/>
      <x v="1808"/>
      <x v="1"/>
      <x v="352"/>
      <x v="582"/>
      <x v="569"/>
      <x v="1"/>
      <x v="1"/>
      <x v="183"/>
    </i>
    <i>
      <x v="1275"/>
      <x v="1815"/>
      <x v="7"/>
      <x v="499"/>
      <x v="582"/>
      <x v="569"/>
      <x v="3"/>
      <x v="3"/>
      <x v="107"/>
    </i>
    <i>
      <x v="1282"/>
      <x v="1822"/>
      <x v="5"/>
      <x v="32"/>
      <x v="582"/>
      <x v="569"/>
      <x/>
      <x/>
      <x v="188"/>
    </i>
    <i>
      <x v="1283"/>
      <x v="1823"/>
      <x v="7"/>
      <x v="156"/>
      <x v="582"/>
      <x v="569"/>
      <x v="3"/>
      <x v="3"/>
      <x v="133"/>
    </i>
    <i>
      <x v="1287"/>
      <x v="1827"/>
      <x v="7"/>
      <x v="296"/>
      <x v="582"/>
      <x v="569"/>
      <x v="1"/>
      <x v="1"/>
      <x v="107"/>
    </i>
    <i>
      <x v="1288"/>
      <x v="1828"/>
      <x v="7"/>
      <x v="156"/>
      <x v="582"/>
      <x v="569"/>
      <x v="1"/>
      <x v="1"/>
      <x v="107"/>
    </i>
    <i>
      <x v="1291"/>
      <x v="1831"/>
      <x v="3"/>
      <x v="7957"/>
      <x v="582"/>
      <x v="569"/>
      <x v="5"/>
      <x v="5"/>
      <x v="109"/>
    </i>
    <i>
      <x v="1296"/>
      <x v="1835"/>
      <x v="3"/>
      <x v="89"/>
      <x v="582"/>
      <x v="569"/>
      <x v="5"/>
      <x v="5"/>
      <x v="156"/>
    </i>
    <i>
      <x v="1299"/>
      <x v="1838"/>
      <x v="1"/>
      <x v="296"/>
      <x v="582"/>
      <x v="569"/>
      <x v="1"/>
      <x v="1"/>
      <x v="188"/>
    </i>
    <i>
      <x v="1307"/>
      <x v="1846"/>
      <x v="3"/>
      <x v="127"/>
      <x v="582"/>
      <x v="569"/>
      <x v="1"/>
      <x v="1"/>
      <x v="106"/>
    </i>
    <i>
      <x v="1309"/>
      <x v="1848"/>
      <x v="3"/>
      <x v="7920"/>
      <x v="582"/>
      <x v="569"/>
      <x v="5"/>
      <x v="5"/>
      <x v="156"/>
    </i>
    <i>
      <x v="1310"/>
      <x v="1849"/>
      <x v="3"/>
      <x v="41"/>
      <x v="582"/>
      <x v="569"/>
      <x v="1"/>
      <x v="1"/>
      <x v="202"/>
    </i>
    <i r="3">
      <x v="7931"/>
      <x v="582"/>
      <x v="569"/>
      <x v="1"/>
      <x v="1"/>
      <x v="202"/>
    </i>
    <i>
      <x v="1312"/>
      <x v="1852"/>
      <x v="3"/>
      <x v="7953"/>
      <x v="582"/>
      <x v="569"/>
      <x v="15"/>
      <x v="15"/>
      <x v="182"/>
    </i>
    <i>
      <x v="1318"/>
      <x v="1859"/>
      <x v="4"/>
      <x v="4"/>
      <x v="582"/>
      <x v="569"/>
      <x v="36"/>
      <x v="15"/>
      <x v="171"/>
    </i>
    <i>
      <x v="1321"/>
      <x v="1862"/>
      <x v="4"/>
      <x v="4"/>
      <x v="582"/>
      <x v="569"/>
      <x v="15"/>
      <x v="15"/>
      <x v="171"/>
    </i>
    <i>
      <x v="1331"/>
      <x v="1872"/>
      <x v="7"/>
      <x v="230"/>
      <x v="582"/>
      <x v="569"/>
      <x v="1"/>
      <x v="1"/>
      <x v="161"/>
    </i>
    <i>
      <x v="1334"/>
      <x v="1875"/>
      <x v="3"/>
      <x v="364"/>
      <x v="582"/>
      <x v="569"/>
      <x v="1"/>
      <x v="1"/>
      <x v="154"/>
    </i>
    <i>
      <x v="1335"/>
      <x v="1876"/>
      <x v="3"/>
      <x v="281"/>
      <x v="582"/>
      <x v="569"/>
      <x v="1"/>
      <x v="1"/>
      <x v="171"/>
    </i>
    <i>
      <x v="1337"/>
      <x v="1878"/>
      <x v="1"/>
      <x v="7"/>
      <x v="582"/>
      <x v="569"/>
      <x v="15"/>
      <x v="15"/>
      <x v="167"/>
    </i>
    <i>
      <x v="1347"/>
      <x v="1888"/>
      <x v="1"/>
      <x v="296"/>
      <x v="582"/>
      <x v="569"/>
      <x v="1"/>
      <x v="1"/>
      <x v="188"/>
    </i>
    <i>
      <x v="1359"/>
      <x v="1905"/>
      <x v="3"/>
      <x v="7911"/>
      <x v="582"/>
      <x v="569"/>
      <x v="3"/>
      <x v="3"/>
      <x v="159"/>
    </i>
    <i>
      <x v="1370"/>
      <x v="1920"/>
      <x v="7"/>
      <x v="156"/>
      <x v="582"/>
      <x v="569"/>
      <x v="1"/>
      <x v="1"/>
      <x v="133"/>
    </i>
    <i>
      <x v="1376"/>
      <x v="1929"/>
      <x v="3"/>
      <x v="3629"/>
      <x v="582"/>
      <x v="569"/>
      <x v="5"/>
      <x v="5"/>
      <x v="68"/>
    </i>
    <i>
      <x v="1382"/>
      <x v="1936"/>
      <x v="4"/>
      <x v="41"/>
      <x v="582"/>
      <x v="569"/>
      <x v="1"/>
      <x v="1"/>
      <x v="177"/>
    </i>
    <i>
      <x v="1383"/>
      <x v="1937"/>
      <x v="4"/>
      <x v="41"/>
      <x v="582"/>
      <x v="569"/>
      <x v="1"/>
      <x v="1"/>
      <x v="177"/>
    </i>
    <i>
      <x v="1385"/>
      <x v="1940"/>
      <x v="3"/>
      <x v="41"/>
      <x v="582"/>
      <x v="569"/>
      <x v="1"/>
      <x v="1"/>
      <x v="195"/>
    </i>
    <i>
      <x v="1386"/>
      <x v="1941"/>
      <x v="4"/>
      <x v="41"/>
      <x v="582"/>
      <x v="569"/>
      <x v="1"/>
      <x v="1"/>
      <x v="177"/>
    </i>
    <i>
      <x v="1387"/>
      <x v="1942"/>
      <x v="4"/>
      <x v="4"/>
      <x v="582"/>
      <x v="569"/>
      <x v="15"/>
      <x v="15"/>
      <x v="177"/>
    </i>
    <i>
      <x v="1394"/>
      <x v="1951"/>
      <x v="1"/>
      <x v="164"/>
      <x v="582"/>
      <x v="569"/>
      <x v="1"/>
      <x v="1"/>
      <x v="177"/>
    </i>
    <i>
      <x v="1395"/>
      <x v="1952"/>
      <x v="7"/>
      <x v="5592"/>
      <x v="582"/>
      <x v="569"/>
      <x v="1"/>
      <x v="1"/>
      <x v="177"/>
    </i>
    <i>
      <x v="1402"/>
      <x v="1341"/>
      <x v="7"/>
      <x v="7964"/>
      <x v="582"/>
      <x v="569"/>
      <x v="5"/>
      <x v="5"/>
      <x v="198"/>
    </i>
    <i>
      <x v="1410"/>
      <x v="1967"/>
      <x v="4"/>
      <x v="4"/>
      <x v="582"/>
      <x v="569"/>
      <x v="37"/>
      <x v="15"/>
      <x v="171"/>
    </i>
    <i>
      <x v="1419"/>
      <x v="1976"/>
      <x v="4"/>
      <x v="8"/>
      <x v="582"/>
      <x v="569"/>
      <x v="13"/>
      <x v="13"/>
      <x v="183"/>
    </i>
    <i>
      <x v="1448"/>
      <x v="2007"/>
      <x v="7"/>
      <x v="296"/>
      <x v="582"/>
      <x v="569"/>
      <x v="1"/>
      <x v="1"/>
      <x v="107"/>
    </i>
    <i>
      <x v="1450"/>
      <x v="2009"/>
      <x v="4"/>
      <x v="416"/>
      <x v="582"/>
      <x v="569"/>
      <x v="15"/>
      <x v="15"/>
      <x v="141"/>
    </i>
    <i>
      <x v="1454"/>
      <x v="2013"/>
      <x v="1"/>
      <x v="143"/>
      <x v="582"/>
      <x v="569"/>
      <x v="1"/>
      <x v="1"/>
      <x v="188"/>
    </i>
    <i r="3">
      <x v="296"/>
      <x v="582"/>
      <x v="569"/>
      <x v="1"/>
      <x v="1"/>
      <x v="188"/>
    </i>
    <i>
      <x v="1456"/>
      <x v="2014"/>
      <x v="1"/>
      <x v="296"/>
      <x v="582"/>
      <x v="569"/>
      <x v="1"/>
      <x v="1"/>
      <x v="188"/>
    </i>
    <i>
      <x v="1459"/>
      <x v="2017"/>
      <x v="7"/>
      <x v="364"/>
      <x v="582"/>
      <x v="569"/>
      <x v="1"/>
      <x v="1"/>
      <x v="133"/>
    </i>
    <i>
      <x v="1470"/>
      <x v="2028"/>
      <x v="1"/>
      <x v="165"/>
      <x v="582"/>
      <x v="569"/>
      <x v="1"/>
      <x v="1"/>
      <x v="141"/>
    </i>
    <i>
      <x v="1471"/>
      <x v="2029"/>
      <x v="1"/>
      <x v="127"/>
      <x v="582"/>
      <x v="569"/>
      <x v="1"/>
      <x v="1"/>
      <x v="188"/>
    </i>
    <i>
      <x v="1472"/>
      <x v="2030"/>
      <x v="4"/>
      <x v="4"/>
      <x v="582"/>
      <x v="569"/>
      <x v="37"/>
      <x v="15"/>
      <x v="190"/>
    </i>
    <i>
      <x v="1476"/>
      <x v="2034"/>
      <x v="1"/>
      <x v="602"/>
      <x v="582"/>
      <x v="569"/>
      <x v="1"/>
      <x v="1"/>
      <x v="188"/>
    </i>
    <i r="2">
      <x v="3"/>
      <x v="7979"/>
      <x v="582"/>
      <x v="569"/>
      <x v="3"/>
      <x v="3"/>
      <x v="188"/>
    </i>
    <i>
      <x v="1480"/>
      <x v="2038"/>
      <x v="3"/>
      <x v="428"/>
      <x v="582"/>
      <x v="569"/>
      <x v="1"/>
      <x v="1"/>
      <x v="171"/>
    </i>
    <i>
      <x v="1481"/>
      <x v="2039"/>
      <x v="4"/>
      <x v="8"/>
      <x v="582"/>
      <x v="569"/>
      <x v="15"/>
      <x v="15"/>
      <x v="177"/>
    </i>
    <i>
      <x v="1490"/>
      <x v="2048"/>
      <x v="1"/>
      <x v="7899"/>
      <x v="582"/>
      <x v="569"/>
      <x v="15"/>
      <x v="15"/>
      <x v="106"/>
    </i>
    <i>
      <x v="1494"/>
      <x v="2051"/>
      <x v="3"/>
      <x v="7968"/>
      <x v="582"/>
      <x v="569"/>
      <x/>
      <x/>
      <x v="159"/>
    </i>
    <i>
      <x v="1503"/>
      <x v="2060"/>
      <x v="1"/>
      <x v="8"/>
      <x v="582"/>
      <x v="569"/>
      <x v="15"/>
      <x v="15"/>
      <x v="108"/>
    </i>
    <i>
      <x v="1509"/>
      <x v="2066"/>
      <x v="1"/>
      <x v="6413"/>
      <x v="582"/>
      <x v="569"/>
      <x v="1"/>
      <x v="1"/>
      <x v="147"/>
    </i>
    <i>
      <x v="1525"/>
      <x v="2082"/>
      <x v="1"/>
      <x v="7956"/>
      <x v="582"/>
      <x v="569"/>
      <x v="13"/>
      <x v="13"/>
      <x v="172"/>
    </i>
    <i>
      <x v="1532"/>
      <x v="2089"/>
      <x v="3"/>
      <x v="41"/>
      <x v="582"/>
      <x v="569"/>
      <x v="1"/>
      <x v="1"/>
      <x v="171"/>
    </i>
    <i>
      <x v="1533"/>
      <x v="2090"/>
      <x v="4"/>
      <x v="4"/>
      <x v="582"/>
      <x v="569"/>
      <x v="13"/>
      <x v="13"/>
      <x v="171"/>
    </i>
    <i>
      <x v="1534"/>
      <x v="2091"/>
      <x v="3"/>
      <x v="41"/>
      <x v="582"/>
      <x v="569"/>
      <x v="1"/>
      <x v="1"/>
      <x v="171"/>
    </i>
    <i>
      <x v="1545"/>
      <x v="2103"/>
      <x v="3"/>
      <x v="89"/>
      <x v="582"/>
      <x v="569"/>
      <x v="5"/>
      <x v="5"/>
      <x v="156"/>
    </i>
    <i>
      <x v="1546"/>
      <x v="1626"/>
      <x v="8"/>
      <x v="60"/>
      <x v="582"/>
      <x v="600"/>
      <x v="135"/>
      <x v="15"/>
      <x v="141"/>
    </i>
    <i>
      <x v="1562"/>
      <x v="1380"/>
      <x v="3"/>
      <x v="5783"/>
      <x v="582"/>
      <x v="569"/>
      <x v="5"/>
      <x v="5"/>
      <x v="124"/>
    </i>
    <i>
      <x v="1567"/>
      <x v="2125"/>
      <x v="7"/>
      <x v="364"/>
      <x v="582"/>
      <x v="569"/>
      <x v="1"/>
      <x v="1"/>
      <x v="133"/>
    </i>
    <i>
      <x v="1568"/>
      <x v="2126"/>
      <x v="7"/>
      <x v="296"/>
      <x v="582"/>
      <x v="569"/>
      <x v="13"/>
      <x v="13"/>
      <x v="107"/>
    </i>
    <i>
      <x v="1573"/>
      <x v="2131"/>
      <x v="3"/>
      <x v="6568"/>
      <x v="582"/>
      <x v="569"/>
      <x v="1"/>
      <x v="1"/>
      <x v="150"/>
    </i>
    <i>
      <x v="1574"/>
      <x v="2133"/>
      <x v="3"/>
      <x v="157"/>
      <x v="582"/>
      <x v="569"/>
      <x v="1"/>
      <x v="1"/>
      <x v="171"/>
    </i>
    <i>
      <x v="1575"/>
      <x v="2134"/>
      <x v="3"/>
      <x v="143"/>
      <x v="582"/>
      <x v="569"/>
      <x v="5"/>
      <x v="5"/>
      <x v="134"/>
    </i>
    <i>
      <x v="1594"/>
      <x v="2155"/>
      <x v="3"/>
      <x v="7900"/>
      <x v="582"/>
      <x v="569"/>
      <x v="2"/>
      <x v="2"/>
      <x v="188"/>
    </i>
    <i>
      <x v="1603"/>
      <x v="2166"/>
      <x v="1"/>
      <x v="41"/>
      <x v="582"/>
      <x v="569"/>
      <x v="13"/>
      <x v="13"/>
      <x v="204"/>
    </i>
    <i>
      <x v="1604"/>
      <x v="2167"/>
      <x v="1"/>
      <x v="4"/>
      <x v="582"/>
      <x v="569"/>
      <x v="21"/>
      <x v="15"/>
      <x v="204"/>
    </i>
    <i>
      <x v="1605"/>
      <x v="2168"/>
      <x v="1"/>
      <x v="4"/>
      <x v="582"/>
      <x v="569"/>
      <x v="15"/>
      <x v="15"/>
      <x v="196"/>
    </i>
    <i>
      <x v="1614"/>
      <x v="2178"/>
      <x v="3"/>
      <x v="230"/>
      <x v="582"/>
      <x v="569"/>
      <x v="1"/>
      <x v="1"/>
      <x v="171"/>
    </i>
    <i>
      <x v="1634"/>
      <x v="2199"/>
      <x v="1"/>
      <x v="7143"/>
      <x v="582"/>
      <x v="569"/>
      <x v="1"/>
      <x v="1"/>
      <x v="192"/>
    </i>
    <i>
      <x v="1635"/>
      <x v="2200"/>
      <x v="5"/>
      <x v="7693"/>
      <x v="582"/>
      <x v="569"/>
      <x/>
      <x/>
      <x v="188"/>
    </i>
    <i>
      <x v="1642"/>
      <x v="2207"/>
      <x v="1"/>
      <x v="4"/>
      <x v="582"/>
      <x v="569"/>
      <x v="15"/>
      <x v="15"/>
      <x v="183"/>
    </i>
    <i>
      <x v="1645"/>
      <x v="2210"/>
      <x v="3"/>
      <x v="156"/>
      <x v="582"/>
      <x v="569"/>
      <x v="1"/>
      <x v="1"/>
      <x v="155"/>
    </i>
    <i>
      <x v="1646"/>
      <x v="2211"/>
      <x v="4"/>
      <x v="8"/>
      <x v="582"/>
      <x v="569"/>
      <x v="37"/>
      <x v="15"/>
      <x v="171"/>
    </i>
    <i>
      <x v="1648"/>
      <x v="2213"/>
      <x v="3"/>
      <x v="156"/>
      <x v="582"/>
      <x v="569"/>
      <x v="1"/>
      <x v="1"/>
      <x v="155"/>
    </i>
    <i>
      <x v="1649"/>
      <x v="2214"/>
      <x v="5"/>
      <x v="32"/>
      <x v="582"/>
      <x v="569"/>
      <x/>
      <x/>
      <x v="188"/>
    </i>
    <i>
      <x v="1650"/>
      <x v="2215"/>
      <x v="3"/>
      <x v="41"/>
      <x v="582"/>
      <x v="569"/>
      <x v="1"/>
      <x v="1"/>
      <x v="171"/>
    </i>
    <i>
      <x v="1651"/>
      <x v="2216"/>
      <x v="1"/>
      <x v="296"/>
      <x v="582"/>
      <x v="569"/>
      <x v="1"/>
      <x v="1"/>
      <x v="188"/>
    </i>
    <i>
      <x v="1659"/>
      <x v="2224"/>
      <x v="1"/>
      <x v="6787"/>
      <x v="582"/>
      <x v="569"/>
      <x v="1"/>
      <x v="1"/>
      <x v="161"/>
    </i>
    <i>
      <x v="1668"/>
      <x v="2234"/>
      <x v="1"/>
      <x v="41"/>
      <x v="582"/>
      <x v="569"/>
      <x v="1"/>
      <x v="1"/>
      <x v="196"/>
    </i>
    <i>
      <x v="1670"/>
      <x v="2236"/>
      <x v="1"/>
      <x v="7893"/>
      <x v="582"/>
      <x v="569"/>
      <x v="6"/>
      <x v="6"/>
      <x v="154"/>
    </i>
    <i>
      <x v="1672"/>
      <x v="2238"/>
      <x v="1"/>
      <x v="41"/>
      <x v="582"/>
      <x v="569"/>
      <x v="1"/>
      <x v="1"/>
      <x v="183"/>
    </i>
    <i>
      <x v="1677"/>
      <x v="2243"/>
      <x v="4"/>
      <x v="1156"/>
      <x v="582"/>
      <x v="569"/>
      <x v="37"/>
      <x v="15"/>
      <x v="201"/>
    </i>
    <i>
      <x v="1680"/>
      <x v="2246"/>
      <x v="3"/>
      <x v="7759"/>
      <x v="582"/>
      <x v="569"/>
      <x v="1"/>
      <x v="1"/>
      <x v="201"/>
    </i>
    <i>
      <x v="1682"/>
      <x v="2248"/>
      <x v="4"/>
      <x v="296"/>
      <x v="582"/>
      <x v="569"/>
      <x v="3"/>
      <x v="3"/>
      <x v="119"/>
    </i>
    <i>
      <x v="1688"/>
      <x v="2254"/>
      <x v="4"/>
      <x v="41"/>
      <x v="582"/>
      <x v="569"/>
      <x v="1"/>
      <x v="1"/>
      <x v="108"/>
    </i>
    <i>
      <x v="1690"/>
      <x v="2256"/>
      <x v="3"/>
      <x v="7874"/>
      <x v="582"/>
      <x v="569"/>
      <x v="1"/>
      <x v="1"/>
      <x v="109"/>
    </i>
    <i>
      <x v="1694"/>
      <x v="2260"/>
      <x v="1"/>
      <x v="477"/>
      <x v="582"/>
      <x v="569"/>
      <x v="1"/>
      <x v="1"/>
      <x v="108"/>
    </i>
    <i>
      <x v="1699"/>
      <x v="2265"/>
      <x v="1"/>
      <x v="175"/>
      <x v="582"/>
      <x v="569"/>
      <x v="1"/>
      <x v="1"/>
      <x v="147"/>
    </i>
    <i>
      <x v="1703"/>
      <x v="2269"/>
      <x v="4"/>
      <x v="4"/>
      <x v="582"/>
      <x v="569"/>
      <x v="82"/>
      <x v="15"/>
      <x v="195"/>
    </i>
    <i>
      <x v="1708"/>
      <x v="2274"/>
      <x v="1"/>
      <x v="320"/>
      <x v="582"/>
      <x v="569"/>
      <x v="1"/>
      <x v="1"/>
      <x v="188"/>
    </i>
    <i>
      <x v="1710"/>
      <x v="2276"/>
      <x v="1"/>
      <x v="543"/>
      <x v="582"/>
      <x v="569"/>
      <x v="1"/>
      <x v="1"/>
      <x v="188"/>
    </i>
    <i>
      <x v="1713"/>
      <x v="2279"/>
      <x v="1"/>
      <x v="364"/>
      <x v="582"/>
      <x v="569"/>
      <x v="1"/>
      <x v="1"/>
      <x v="188"/>
    </i>
    <i>
      <x v="1714"/>
      <x v="2280"/>
      <x v="1"/>
      <x v="7852"/>
      <x v="582"/>
      <x v="569"/>
      <x v="15"/>
      <x v="15"/>
      <x v="202"/>
    </i>
    <i>
      <x v="1715"/>
      <x v="2281"/>
      <x v="3"/>
      <x v="7934"/>
      <x v="582"/>
      <x v="569"/>
      <x v="5"/>
      <x v="5"/>
      <x v="198"/>
    </i>
    <i>
      <x v="1718"/>
      <x v="2284"/>
      <x v="4"/>
      <x v="7877"/>
      <x v="582"/>
      <x v="569"/>
      <x v="3"/>
      <x v="3"/>
      <x v="141"/>
    </i>
    <i>
      <x v="1720"/>
      <x v="2286"/>
      <x v="4"/>
      <x v="3"/>
      <x v="582"/>
      <x v="569"/>
      <x v="15"/>
      <x v="15"/>
      <x v="177"/>
    </i>
    <i>
      <x v="1722"/>
      <x v="2288"/>
      <x v="1"/>
      <x v="436"/>
      <x v="582"/>
      <x v="569"/>
      <x v="1"/>
      <x v="1"/>
      <x v="118"/>
    </i>
    <i>
      <x v="1732"/>
      <x v="2298"/>
      <x v="4"/>
      <x v="4"/>
      <x v="582"/>
      <x v="569"/>
      <x v="15"/>
      <x v="15"/>
      <x v="139"/>
    </i>
    <i>
      <x v="1742"/>
      <x v="2308"/>
      <x v="11"/>
      <x v="7"/>
      <x v="582"/>
      <x v="569"/>
      <x v="36"/>
      <x v="15"/>
      <x v="192"/>
    </i>
    <i>
      <x v="1743"/>
      <x v="2309"/>
      <x v="3"/>
      <x v="159"/>
      <x v="582"/>
      <x v="569"/>
      <x v="1"/>
      <x v="1"/>
      <x v="195"/>
    </i>
    <i>
      <x v="1745"/>
      <x v="2311"/>
      <x v="1"/>
      <x v="10"/>
      <x v="582"/>
      <x v="569"/>
      <x v="15"/>
      <x v="15"/>
      <x v="196"/>
    </i>
    <i>
      <x v="1746"/>
      <x v="2312"/>
      <x v="3"/>
      <x v="296"/>
      <x v="582"/>
      <x v="569"/>
      <x v="1"/>
      <x v="1"/>
      <x v="172"/>
    </i>
    <i>
      <x v="1748"/>
      <x v="2314"/>
      <x v="1"/>
      <x v="4"/>
      <x v="582"/>
      <x v="569"/>
      <x v="13"/>
      <x v="13"/>
      <x v="162"/>
    </i>
    <i>
      <x v="1749"/>
      <x v="2315"/>
      <x v="4"/>
      <x v="3"/>
      <x v="582"/>
      <x v="569"/>
      <x v="15"/>
      <x v="15"/>
      <x v="147"/>
    </i>
    <i>
      <x v="1750"/>
      <x v="2316"/>
      <x v="7"/>
      <x v="3897"/>
      <x v="582"/>
      <x v="569"/>
      <x v="1"/>
      <x v="1"/>
      <x v="107"/>
    </i>
    <i>
      <x v="1752"/>
      <x v="2318"/>
      <x v="4"/>
      <x v="4"/>
      <x v="582"/>
      <x v="569"/>
      <x v="15"/>
      <x v="15"/>
      <x v="177"/>
    </i>
    <i>
      <x v="1754"/>
      <x v="2320"/>
      <x v="4"/>
      <x v="368"/>
      <x v="582"/>
      <x v="569"/>
      <x v="15"/>
      <x v="15"/>
      <x v="168"/>
    </i>
    <i>
      <x v="1755"/>
      <x v="2321"/>
      <x v="3"/>
      <x v="296"/>
      <x v="582"/>
      <x v="569"/>
      <x v="1"/>
      <x v="1"/>
      <x v="154"/>
    </i>
    <i r="3">
      <x v="7880"/>
      <x v="582"/>
      <x v="569"/>
      <x v="1"/>
      <x v="1"/>
      <x v="154"/>
    </i>
    <i>
      <x v="1757"/>
      <x v="2323"/>
      <x v="1"/>
      <x v="296"/>
      <x v="582"/>
      <x v="569"/>
      <x v="1"/>
      <x v="1"/>
      <x v="188"/>
    </i>
    <i r="2">
      <x v="3"/>
      <x v="89"/>
      <x v="582"/>
      <x v="569"/>
      <x v="1"/>
      <x v="1"/>
      <x v="188"/>
    </i>
    <i>
      <x v="1758"/>
      <x v="2324"/>
      <x v="3"/>
      <x v="296"/>
      <x v="582"/>
      <x v="569"/>
      <x v="1"/>
      <x v="1"/>
      <x v="195"/>
    </i>
    <i>
      <x v="1767"/>
      <x v="2333"/>
      <x v="7"/>
      <x v="41"/>
      <x v="582"/>
      <x v="569"/>
      <x v="1"/>
      <x v="1"/>
      <x v="183"/>
    </i>
    <i>
      <x v="1774"/>
      <x v="2340"/>
      <x v="4"/>
      <x v="4"/>
      <x v="582"/>
      <x v="569"/>
      <x v="36"/>
      <x v="15"/>
      <x v="115"/>
    </i>
    <i>
      <x v="1775"/>
      <x v="2341"/>
      <x v="3"/>
      <x v="41"/>
      <x v="582"/>
      <x v="569"/>
      <x v="1"/>
      <x v="1"/>
      <x v="171"/>
    </i>
    <i>
      <x v="1776"/>
      <x v="2342"/>
      <x v="1"/>
      <x v="296"/>
      <x v="582"/>
      <x v="569"/>
      <x v="1"/>
      <x v="1"/>
      <x v="132"/>
    </i>
    <i>
      <x v="1781"/>
      <x v="2346"/>
      <x v="1"/>
      <x v="7688"/>
      <x v="582"/>
      <x v="569"/>
      <x v="15"/>
      <x v="15"/>
      <x v="162"/>
    </i>
    <i>
      <x v="1782"/>
      <x v="2347"/>
      <x v="1"/>
      <x v="189"/>
      <x v="582"/>
      <x v="569"/>
      <x v="1"/>
      <x v="1"/>
      <x v="104"/>
    </i>
    <i>
      <x v="1783"/>
      <x v="2348"/>
      <x v="1"/>
      <x v="526"/>
      <x v="582"/>
      <x v="569"/>
      <x v="5"/>
      <x v="5"/>
      <x v="141"/>
    </i>
    <i>
      <x v="1784"/>
      <x v="2349"/>
      <x v="7"/>
      <x v="2392"/>
      <x v="582"/>
      <x v="569"/>
      <x v="1"/>
      <x v="1"/>
      <x v="133"/>
    </i>
    <i>
      <x v="1785"/>
      <x v="2350"/>
      <x v="1"/>
      <x v="194"/>
      <x v="582"/>
      <x v="569"/>
      <x v="3"/>
      <x v="3"/>
      <x v="107"/>
    </i>
    <i>
      <x v="1787"/>
      <x v="2352"/>
      <x v="1"/>
      <x v="41"/>
      <x v="582"/>
      <x v="569"/>
      <x v="1"/>
      <x v="1"/>
      <x v="177"/>
    </i>
    <i>
      <x v="1794"/>
      <x v="2359"/>
      <x v="4"/>
      <x v="4"/>
      <x v="582"/>
      <x v="569"/>
      <x v="15"/>
      <x v="15"/>
      <x v="141"/>
    </i>
    <i>
      <x v="1795"/>
      <x v="2360"/>
      <x v="1"/>
      <x v="296"/>
      <x v="582"/>
      <x v="569"/>
      <x v="1"/>
      <x v="1"/>
      <x v="132"/>
    </i>
    <i>
      <x v="1796"/>
      <x v="2361"/>
      <x v="3"/>
      <x v="7892"/>
      <x v="582"/>
      <x v="569"/>
      <x v="17"/>
      <x v="15"/>
      <x v="111"/>
    </i>
    <i>
      <x v="1799"/>
      <x v="2364"/>
      <x v="1"/>
      <x v="4"/>
      <x v="582"/>
      <x v="569"/>
      <x v="15"/>
      <x v="15"/>
      <x v="147"/>
    </i>
    <i>
      <x v="1801"/>
      <x v="2366"/>
      <x v="1"/>
      <x v="521"/>
      <x v="582"/>
      <x v="569"/>
      <x v="1"/>
      <x v="1"/>
      <x v="132"/>
    </i>
    <i>
      <x v="1803"/>
      <x v="2368"/>
      <x v="7"/>
      <x v="296"/>
      <x v="582"/>
      <x v="569"/>
      <x v="1"/>
      <x v="1"/>
      <x v="107"/>
    </i>
    <i>
      <x v="1807"/>
      <x v="2372"/>
      <x v="7"/>
      <x v="296"/>
      <x v="582"/>
      <x v="569"/>
      <x v="3"/>
      <x v="3"/>
      <x v="107"/>
    </i>
    <i>
      <x v="1809"/>
      <x v="2374"/>
      <x v="3"/>
      <x v="278"/>
      <x v="582"/>
      <x v="569"/>
      <x v="1"/>
      <x v="1"/>
      <x v="195"/>
    </i>
    <i>
      <x v="1810"/>
      <x v="2375"/>
      <x v="7"/>
      <x v="364"/>
      <x v="582"/>
      <x v="569"/>
      <x v="1"/>
      <x v="1"/>
      <x v="133"/>
    </i>
    <i>
      <x v="1812"/>
      <x v="2377"/>
      <x v="4"/>
      <x v="4"/>
      <x v="582"/>
      <x v="569"/>
      <x v="17"/>
      <x v="15"/>
      <x v="183"/>
    </i>
    <i>
      <x v="1813"/>
      <x v="2378"/>
      <x v="3"/>
      <x v="41"/>
      <x v="582"/>
      <x v="569"/>
      <x v="1"/>
      <x v="1"/>
      <x v="195"/>
    </i>
    <i>
      <x v="1816"/>
      <x v="2381"/>
      <x v="4"/>
      <x v="4"/>
      <x v="582"/>
      <x v="569"/>
      <x v="15"/>
      <x v="15"/>
      <x v="151"/>
    </i>
    <i>
      <x v="1821"/>
      <x v="2386"/>
      <x v="3"/>
      <x v="7963"/>
      <x v="582"/>
      <x v="569"/>
      <x v="5"/>
      <x v="5"/>
      <x v="198"/>
    </i>
    <i>
      <x v="1827"/>
      <x v="2392"/>
      <x v="4"/>
      <x v="7873"/>
      <x v="582"/>
      <x v="569"/>
      <x v="36"/>
      <x v="15"/>
      <x v="201"/>
    </i>
    <i>
      <x v="1834"/>
      <x v="2399"/>
      <x v="4"/>
      <x v="51"/>
      <x v="582"/>
      <x v="569"/>
      <x v="37"/>
      <x v="15"/>
      <x v="192"/>
    </i>
    <i>
      <x v="1838"/>
      <x v="2403"/>
      <x v="1"/>
      <x v="165"/>
      <x v="582"/>
      <x v="569"/>
      <x v="1"/>
      <x v="1"/>
      <x v="141"/>
    </i>
    <i>
      <x v="1846"/>
      <x v="2411"/>
      <x v="2"/>
      <x v="364"/>
      <x v="582"/>
      <x v="569"/>
      <x v="1"/>
      <x v="1"/>
      <x v="133"/>
    </i>
    <i>
      <x v="1848"/>
      <x v="2412"/>
      <x v="1"/>
      <x v="165"/>
      <x v="582"/>
      <x v="569"/>
      <x v="1"/>
      <x v="1"/>
      <x v="104"/>
    </i>
    <i>
      <x v="1854"/>
      <x v="2418"/>
      <x v="1"/>
      <x v="296"/>
      <x v="582"/>
      <x v="569"/>
      <x v="1"/>
      <x v="1"/>
      <x v="188"/>
    </i>
    <i>
      <x v="1855"/>
      <x v="2419"/>
      <x v="3"/>
      <x v="4259"/>
      <x v="582"/>
      <x v="569"/>
      <x v="2"/>
      <x v="2"/>
      <x v="111"/>
    </i>
    <i>
      <x v="1857"/>
      <x v="2420"/>
      <x v="1"/>
      <x v="296"/>
      <x v="582"/>
      <x v="569"/>
      <x v="1"/>
      <x v="1"/>
      <x v="118"/>
    </i>
    <i>
      <x v="1860"/>
      <x v="2424"/>
      <x v="3"/>
      <x v="7754"/>
      <x v="582"/>
      <x v="569"/>
      <x v="1"/>
      <x v="1"/>
      <x v="195"/>
    </i>
    <i>
      <x v="1861"/>
      <x v="2425"/>
      <x v="1"/>
      <x v="66"/>
      <x v="582"/>
      <x v="569"/>
      <x v="15"/>
      <x v="15"/>
      <x v="172"/>
    </i>
    <i>
      <x v="1862"/>
      <x v="2426"/>
      <x v="1"/>
      <x v="4"/>
      <x v="582"/>
      <x v="569"/>
      <x v="15"/>
      <x v="15"/>
      <x v="172"/>
    </i>
    <i>
      <x v="1864"/>
      <x v="2428"/>
      <x v="3"/>
      <x v="296"/>
      <x v="582"/>
      <x v="569"/>
      <x v="1"/>
      <x v="1"/>
      <x v="170"/>
    </i>
    <i>
      <x v="1866"/>
      <x v="2430"/>
      <x v="1"/>
      <x v="164"/>
      <x v="582"/>
      <x v="569"/>
      <x v="1"/>
      <x v="1"/>
      <x v="177"/>
    </i>
    <i>
      <x v="1867"/>
      <x v="2431"/>
      <x v="3"/>
      <x v="89"/>
      <x v="582"/>
      <x v="569"/>
      <x v="15"/>
      <x v="15"/>
      <x v="159"/>
    </i>
    <i>
      <x v="1868"/>
      <x v="2432"/>
      <x v="1"/>
      <x v="7965"/>
      <x v="582"/>
      <x v="569"/>
      <x v="15"/>
      <x v="15"/>
      <x v="133"/>
    </i>
    <i>
      <x v="1870"/>
      <x v="2434"/>
      <x v="3"/>
      <x v="7933"/>
      <x v="582"/>
      <x v="569"/>
      <x v="15"/>
      <x v="15"/>
      <x v="106"/>
    </i>
    <i>
      <x v="1871"/>
      <x v="2435"/>
      <x v="1"/>
      <x v="4"/>
      <x v="582"/>
      <x v="569"/>
      <x v="15"/>
      <x v="15"/>
      <x v="162"/>
    </i>
    <i>
      <x v="1874"/>
      <x v="2438"/>
      <x v="3"/>
      <x v="4501"/>
      <x v="582"/>
      <x v="569"/>
      <x v="15"/>
      <x v="15"/>
      <x v="109"/>
    </i>
    <i>
      <x v="1876"/>
      <x v="2440"/>
      <x v="3"/>
      <x v="7988"/>
      <x v="582"/>
      <x v="569"/>
      <x v="15"/>
      <x v="15"/>
      <x v="133"/>
    </i>
    <i>
      <x v="1877"/>
      <x v="2441"/>
      <x v="1"/>
      <x v="3"/>
      <x v="582"/>
      <x v="569"/>
      <x v="15"/>
      <x v="15"/>
      <x v="107"/>
    </i>
    <i>
      <x v="1881"/>
      <x v="2445"/>
      <x v="4"/>
      <x v="4"/>
      <x v="582"/>
      <x v="569"/>
      <x v="15"/>
      <x v="15"/>
      <x v="110"/>
    </i>
    <i>
      <x v="1888"/>
      <x v="1292"/>
      <x v="1"/>
      <x v="256"/>
      <x v="582"/>
      <x v="569"/>
      <x v="15"/>
      <x v="15"/>
      <x v="192"/>
    </i>
    <i>
      <x v="1892"/>
      <x v="2454"/>
      <x v="3"/>
      <x v="7989"/>
      <x v="582"/>
      <x v="569"/>
      <x v="16"/>
      <x v="15"/>
      <x v="156"/>
    </i>
  </rowItems>
  <colItems count="1">
    <i/>
  </colItems>
  <pageFields count="1">
    <pageField fld="11" item="0" hier="-1"/>
  </pageFields>
  <formats count="10">
    <format dxfId="453">
      <pivotArea field="8" type="button" dataOnly="0" labelOnly="1" outline="0" axis="axisRow" fieldPosition="1"/>
    </format>
    <format dxfId="452">
      <pivotArea field="0" type="button" dataOnly="0" labelOnly="1" outline="0" axis="axisRow" fieldPosition="2"/>
    </format>
    <format dxfId="451">
      <pivotArea field="3" type="button" dataOnly="0" labelOnly="1" outline="0" axis="axisRow" fieldPosition="3"/>
    </format>
    <format dxfId="450">
      <pivotArea field="1" type="button" dataOnly="0" labelOnly="1" outline="0" axis="axisRow" fieldPosition="4"/>
    </format>
    <format dxfId="449">
      <pivotArea field="2" type="button" dataOnly="0" labelOnly="1" outline="0" axis="axisRow" fieldPosition="5"/>
    </format>
    <format dxfId="448">
      <pivotArea field="9" type="button" dataOnly="0" labelOnly="1" outline="0" axis="axisRow" fieldPosition="8"/>
    </format>
    <format dxfId="447">
      <pivotArea field="6" type="button" dataOnly="0" labelOnly="1" outline="0" axis="axisRow" fieldPosition="6"/>
    </format>
    <format dxfId="446">
      <pivotArea field="7" type="button" dataOnly="0" labelOnly="1" outline="0" axis="axisRow" fieldPosition="7"/>
    </format>
    <format dxfId="445">
      <pivotArea dataOnly="0" labelOnly="1" outline="0" fieldPosition="0">
        <references count="1">
          <reference field="6" count="0"/>
        </references>
      </pivotArea>
    </format>
    <format dxfId="444">
      <pivotArea dataOnly="0" labelOnly="1" outline="0" fieldPosition="0">
        <references count="1">
          <reference field="7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A52-EA80-4D02-A220-4F1E3D358FC3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D15:K676" firstHeaderRow="1" firstDataRow="1" firstDataCol="8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87">
        <item x="752"/>
        <item x="746"/>
        <item x="674"/>
        <item x="586"/>
        <item x="561"/>
        <item x="541"/>
        <item x="543"/>
        <item x="527"/>
        <item x="486"/>
        <item x="467"/>
        <item x="465"/>
        <item x="451"/>
        <item x="452"/>
        <item x="449"/>
        <item x="439"/>
        <item x="440"/>
        <item x="687"/>
        <item x="689"/>
        <item x="691"/>
        <item x="692"/>
        <item x="694"/>
        <item x="695"/>
        <item x="698"/>
        <item x="699"/>
        <item x="700"/>
        <item x="703"/>
        <item x="704"/>
        <item x="705"/>
        <item x="706"/>
        <item x="708"/>
        <item x="711"/>
        <item x="712"/>
        <item x="713"/>
        <item x="715"/>
        <item x="716"/>
        <item x="722"/>
        <item x="723"/>
        <item x="724"/>
        <item x="725"/>
        <item x="727"/>
        <item x="437"/>
        <item x="43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43"/>
        <item x="744"/>
        <item x="745"/>
        <item x="747"/>
        <item x="750"/>
        <item x="751"/>
        <item x="753"/>
        <item x="754"/>
        <item x="755"/>
        <item x="756"/>
        <item x="757"/>
        <item x="759"/>
        <item x="760"/>
        <item x="761"/>
        <item x="762"/>
        <item x="763"/>
        <item x="665"/>
        <item x="666"/>
        <item x="684"/>
        <item x="709"/>
        <item x="714"/>
        <item x="717"/>
        <item x="718"/>
        <item x="720"/>
        <item x="742"/>
        <item x="764"/>
        <item x="765"/>
        <item x="766"/>
        <item x="768"/>
        <item x="769"/>
        <item x="770"/>
        <item x="771"/>
        <item x="773"/>
        <item x="774"/>
        <item x="775"/>
        <item x="777"/>
        <item x="779"/>
        <item x="780"/>
        <item x="781"/>
        <item x="782"/>
        <item x="783"/>
        <item x="784"/>
        <item x="785"/>
        <item x="786"/>
        <item x="436"/>
        <item x="441"/>
        <item x="442"/>
        <item x="443"/>
        <item x="444"/>
        <item x="445"/>
        <item x="435"/>
        <item x="446"/>
        <item x="447"/>
        <item x="448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6"/>
        <item x="468"/>
        <item x="470"/>
        <item x="471"/>
        <item x="472"/>
        <item x="8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3"/>
        <item x="505"/>
        <item x="506"/>
        <item x="520"/>
        <item x="558"/>
        <item x="590"/>
        <item x="591"/>
        <item x="592"/>
        <item x="594"/>
        <item x="611"/>
        <item x="613"/>
        <item x="621"/>
        <item x="635"/>
        <item x="637"/>
        <item x="639"/>
        <item x="643"/>
        <item x="650"/>
        <item x="657"/>
        <item x="662"/>
        <item x="669"/>
        <item x="670"/>
        <item x="693"/>
        <item x="490"/>
        <item x="491"/>
        <item x="492"/>
        <item x="276"/>
        <item x="495"/>
        <item x="496"/>
        <item x="497"/>
        <item x="498"/>
        <item x="499"/>
        <item x="500"/>
        <item x="501"/>
        <item x="502"/>
        <item x="503"/>
        <item x="719"/>
        <item x="721"/>
        <item x="758"/>
        <item x="767"/>
        <item x="776"/>
        <item x="434"/>
        <item x="494"/>
        <item x="504"/>
        <item x="507"/>
        <item x="508"/>
        <item x="671"/>
        <item x="710"/>
        <item x="432"/>
        <item x="433"/>
        <item x="456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2"/>
        <item x="523"/>
        <item x="524"/>
        <item x="525"/>
        <item x="526"/>
        <item x="431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607"/>
        <item x="608"/>
        <item x="609"/>
        <item x="610"/>
        <item x="612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7"/>
        <item x="629"/>
        <item x="630"/>
        <item x="631"/>
        <item x="632"/>
        <item x="633"/>
        <item x="634"/>
        <item x="636"/>
        <item x="638"/>
        <item x="640"/>
        <item x="641"/>
        <item x="642"/>
        <item x="644"/>
        <item x="645"/>
        <item x="646"/>
        <item x="647"/>
        <item x="648"/>
        <item x="649"/>
        <item x="651"/>
        <item x="652"/>
        <item x="653"/>
        <item x="654"/>
        <item x="655"/>
        <item x="656"/>
        <item x="658"/>
        <item x="659"/>
        <item x="660"/>
        <item x="661"/>
        <item x="663"/>
        <item x="664"/>
        <item x="667"/>
        <item x="668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8"/>
        <item x="690"/>
        <item x="696"/>
        <item x="697"/>
        <item x="701"/>
        <item x="707"/>
        <item x="726"/>
        <item x="739"/>
        <item x="748"/>
        <item x="749"/>
        <item x="430"/>
        <item x="540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286"/>
        <item x="583"/>
        <item x="428"/>
        <item x="584"/>
        <item x="585"/>
        <item x="587"/>
        <item x="588"/>
        <item x="589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427"/>
        <item x="429"/>
        <item x="426"/>
        <item x="425"/>
        <item x="422"/>
        <item x="423"/>
        <item x="421"/>
        <item x="420"/>
        <item x="418"/>
        <item x="419"/>
        <item x="469"/>
        <item x="521"/>
        <item x="416"/>
        <item x="417"/>
        <item x="740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772"/>
        <item x="378"/>
        <item x="396"/>
        <item x="376"/>
        <item x="377"/>
        <item x="626"/>
        <item x="372"/>
        <item x="373"/>
        <item x="374"/>
        <item x="375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68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7"/>
        <item x="285"/>
        <item x="282"/>
        <item x="283"/>
        <item x="284"/>
        <item x="277"/>
        <item x="278"/>
        <item x="279"/>
        <item x="275"/>
        <item x="280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7"/>
        <item x="252"/>
        <item x="253"/>
        <item x="256"/>
        <item x="702"/>
        <item x="251"/>
        <item x="254"/>
        <item x="250"/>
        <item x="246"/>
        <item x="247"/>
        <item x="248"/>
        <item x="249"/>
        <item x="245"/>
        <item x="281"/>
        <item x="243"/>
        <item x="244"/>
        <item x="241"/>
        <item x="242"/>
        <item x="450"/>
        <item x="235"/>
        <item x="236"/>
        <item x="237"/>
        <item x="238"/>
        <item x="239"/>
        <item x="240"/>
        <item x="234"/>
        <item x="42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628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778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6">
        <item x="0"/>
        <item x="3"/>
        <item x="4"/>
        <item x="5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1"/>
        <item x="0"/>
        <item x="5"/>
        <item x="2"/>
        <item x="4"/>
        <item x="6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75">
        <item h="1" x="4"/>
        <item x="422"/>
        <item x="1"/>
        <item x="433"/>
        <item x="5"/>
        <item h="1" x="0"/>
        <item x="190"/>
        <item x="12"/>
        <item x="414"/>
        <item x="2"/>
        <item x="3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3"/>
        <item x="424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69">
        <item h="1" x="4"/>
        <item x="413"/>
        <item x="1"/>
        <item x="424"/>
        <item x="5"/>
        <item h="1" x="0"/>
        <item x="186"/>
        <item x="12"/>
        <item x="404"/>
        <item x="2"/>
        <item x="3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7">
        <item x="0"/>
        <item x="1"/>
        <item x="2"/>
        <item x="4"/>
        <item x="5"/>
        <item x="3"/>
        <item x="10"/>
        <item x="6"/>
        <item x="14"/>
        <item x="8"/>
        <item x="11"/>
        <item x="7"/>
        <item x="16"/>
        <item x="9"/>
        <item x="12"/>
        <item x="13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iempo en Tienda" axis="axisRow" compact="0" numFmtId="165" outline="0" subtotalTop="0" showAll="0" sortType="descending" defaultSubtotal="0">
      <items count="236">
        <item x="224"/>
        <item x="142"/>
        <item x="5"/>
        <item x="93"/>
        <item x="61"/>
        <item x="179"/>
        <item x="112"/>
        <item x="131"/>
        <item x="210"/>
        <item x="7"/>
        <item x="185"/>
        <item x="124"/>
        <item x="87"/>
        <item x="149"/>
        <item x="117"/>
        <item x="181"/>
        <item x="121"/>
        <item x="158"/>
        <item x="88"/>
        <item x="157"/>
        <item x="129"/>
        <item x="109"/>
        <item x="135"/>
        <item x="199"/>
        <item x="187"/>
        <item x="50"/>
        <item x="96"/>
        <item x="21"/>
        <item x="12"/>
        <item x="13"/>
        <item x="213"/>
        <item x="234"/>
        <item x="23"/>
        <item x="228"/>
        <item x="188"/>
        <item x="47"/>
        <item x="170"/>
        <item x="28"/>
        <item x="103"/>
        <item x="138"/>
        <item x="65"/>
        <item x="120"/>
        <item x="64"/>
        <item x="70"/>
        <item x="115"/>
        <item x="222"/>
        <item x="80"/>
        <item x="159"/>
        <item x="165"/>
        <item x="58"/>
        <item x="63"/>
        <item x="26"/>
        <item x="141"/>
        <item x="27"/>
        <item x="95"/>
        <item x="127"/>
        <item x="144"/>
        <item x="122"/>
        <item x="82"/>
        <item x="133"/>
        <item x="4"/>
        <item x="14"/>
        <item x="180"/>
        <item x="136"/>
        <item x="152"/>
        <item x="229"/>
        <item x="81"/>
        <item x="34"/>
        <item x="111"/>
        <item x="200"/>
        <item x="94"/>
        <item x="79"/>
        <item x="183"/>
        <item x="52"/>
        <item x="182"/>
        <item x="33"/>
        <item x="11"/>
        <item x="62"/>
        <item x="78"/>
        <item x="57"/>
        <item x="90"/>
        <item x="53"/>
        <item x="105"/>
        <item x="86"/>
        <item x="97"/>
        <item x="177"/>
        <item x="134"/>
        <item x="161"/>
        <item x="29"/>
        <item x="31"/>
        <item x="32"/>
        <item x="9"/>
        <item x="54"/>
        <item x="74"/>
        <item x="45"/>
        <item x="38"/>
        <item x="55"/>
        <item x="17"/>
        <item x="6"/>
        <item x="71"/>
        <item x="40"/>
        <item x="10"/>
        <item x="107"/>
        <item x="22"/>
        <item x="48"/>
        <item x="163"/>
        <item x="19"/>
        <item x="67"/>
        <item x="30"/>
        <item x="44"/>
        <item x="69"/>
        <item x="41"/>
        <item x="36"/>
        <item x="51"/>
        <item x="113"/>
        <item x="25"/>
        <item x="43"/>
        <item x="162"/>
        <item x="98"/>
        <item x="92"/>
        <item x="20"/>
        <item x="39"/>
        <item x="102"/>
        <item x="101"/>
        <item x="175"/>
        <item x="160"/>
        <item x="171"/>
        <item x="100"/>
        <item x="220"/>
        <item x="59"/>
        <item x="216"/>
        <item x="153"/>
        <item x="16"/>
        <item x="226"/>
        <item x="230"/>
        <item x="155"/>
        <item x="137"/>
        <item x="114"/>
        <item x="178"/>
        <item x="99"/>
        <item x="154"/>
        <item x="18"/>
        <item x="150"/>
        <item x="84"/>
        <item x="209"/>
        <item x="66"/>
        <item x="126"/>
        <item x="203"/>
        <item x="151"/>
        <item x="75"/>
        <item x="72"/>
        <item x="104"/>
        <item x="119"/>
        <item x="49"/>
        <item x="123"/>
        <item x="15"/>
        <item x="198"/>
        <item x="212"/>
        <item x="91"/>
        <item x="173"/>
        <item x="168"/>
        <item x="143"/>
        <item x="24"/>
        <item x="60"/>
        <item x="125"/>
        <item x="76"/>
        <item x="172"/>
        <item x="110"/>
        <item x="176"/>
        <item x="208"/>
        <item x="232"/>
        <item x="73"/>
        <item x="145"/>
        <item x="68"/>
        <item x="217"/>
        <item x="83"/>
        <item x="118"/>
        <item x="221"/>
        <item x="204"/>
        <item x="46"/>
        <item x="192"/>
        <item x="235"/>
        <item x="77"/>
        <item x="108"/>
        <item x="166"/>
        <item x="202"/>
        <item x="189"/>
        <item x="214"/>
        <item x="35"/>
        <item x="207"/>
        <item x="85"/>
        <item x="56"/>
        <item x="164"/>
        <item x="196"/>
        <item x="146"/>
        <item x="218"/>
        <item x="227"/>
        <item x="130"/>
        <item x="42"/>
        <item x="132"/>
        <item x="194"/>
        <item x="89"/>
        <item x="3"/>
        <item x="139"/>
        <item x="206"/>
        <item x="148"/>
        <item x="156"/>
        <item x="223"/>
        <item x="174"/>
        <item x="193"/>
        <item x="197"/>
        <item x="147"/>
        <item x="186"/>
        <item x="233"/>
        <item x="2"/>
        <item x="184"/>
        <item x="106"/>
        <item x="211"/>
        <item x="201"/>
        <item x="128"/>
        <item x="140"/>
        <item x="37"/>
        <item x="225"/>
        <item x="215"/>
        <item x="191"/>
        <item x="167"/>
        <item x="205"/>
        <item x="8"/>
        <item x="116"/>
        <item x="1"/>
        <item x="231"/>
        <item x="195"/>
        <item x="219"/>
        <item x="190"/>
        <item x="16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0" outline="0" subtotalTop="0" showAll="0" defaultSubtotal="0">
      <items count="243">
        <item x="0"/>
        <item x="7"/>
        <item x="12"/>
        <item x="130"/>
        <item x="20"/>
        <item x="240"/>
        <item x="46"/>
        <item x="28"/>
        <item x="54"/>
        <item x="83"/>
        <item x="71"/>
        <item x="74"/>
        <item x="85"/>
        <item x="4"/>
        <item x="131"/>
        <item x="23"/>
        <item x="155"/>
        <item x="24"/>
        <item x="50"/>
        <item x="143"/>
        <item x="61"/>
        <item x="88"/>
        <item x="48"/>
        <item x="94"/>
        <item x="168"/>
        <item x="127"/>
        <item x="29"/>
        <item x="44"/>
        <item x="32"/>
        <item x="55"/>
        <item x="70"/>
        <item x="60"/>
        <item x="96"/>
        <item x="80"/>
        <item x="30"/>
        <item x="72"/>
        <item x="38"/>
        <item x="121"/>
        <item x="67"/>
        <item x="99"/>
        <item x="58"/>
        <item x="57"/>
        <item x="87"/>
        <item x="117"/>
        <item x="176"/>
        <item x="43"/>
        <item x="51"/>
        <item x="203"/>
        <item x="95"/>
        <item x="40"/>
        <item x="21"/>
        <item x="59"/>
        <item x="226"/>
        <item x="56"/>
        <item x="49"/>
        <item x="153"/>
        <item x="212"/>
        <item x="236"/>
        <item x="135"/>
        <item x="14"/>
        <item x="41"/>
        <item x="201"/>
        <item x="184"/>
        <item x="36"/>
        <item x="6"/>
        <item x="89"/>
        <item x="22"/>
        <item x="124"/>
        <item x="194"/>
        <item x="103"/>
        <item x="79"/>
        <item x="111"/>
        <item x="52"/>
        <item x="221"/>
        <item x="129"/>
        <item x="42"/>
        <item x="10"/>
        <item x="33"/>
        <item x="218"/>
        <item x="62"/>
        <item x="26"/>
        <item x="5"/>
        <item x="93"/>
        <item x="232"/>
        <item x="189"/>
        <item x="166"/>
        <item x="35"/>
        <item x="208"/>
        <item x="77"/>
        <item x="148"/>
        <item x="215"/>
        <item x="101"/>
        <item x="202"/>
        <item x="34"/>
        <item x="187"/>
        <item x="109"/>
        <item x="105"/>
        <item x="92"/>
        <item x="27"/>
        <item x="13"/>
        <item x="231"/>
        <item x="160"/>
        <item x="137"/>
        <item x="235"/>
        <item x="170"/>
        <item x="211"/>
        <item x="81"/>
        <item x="47"/>
        <item x="3"/>
        <item x="181"/>
        <item x="8"/>
        <item x="68"/>
        <item x="31"/>
        <item x="82"/>
        <item x="11"/>
        <item x="115"/>
        <item x="238"/>
        <item x="64"/>
        <item x="197"/>
        <item x="63"/>
        <item x="229"/>
        <item x="223"/>
        <item x="161"/>
        <item x="18"/>
        <item x="90"/>
        <item x="125"/>
        <item x="107"/>
        <item x="162"/>
        <item x="151"/>
        <item x="53"/>
        <item x="210"/>
        <item x="140"/>
        <item x="25"/>
        <item x="154"/>
        <item x="183"/>
        <item x="224"/>
        <item x="242"/>
        <item x="217"/>
        <item x="227"/>
        <item x="133"/>
        <item x="191"/>
        <item x="37"/>
        <item x="230"/>
        <item x="237"/>
        <item x="1"/>
        <item x="2"/>
        <item x="9"/>
        <item x="15"/>
        <item x="16"/>
        <item x="17"/>
        <item x="19"/>
        <item x="39"/>
        <item x="45"/>
        <item x="65"/>
        <item x="66"/>
        <item x="69"/>
        <item x="73"/>
        <item x="75"/>
        <item x="76"/>
        <item x="78"/>
        <item x="84"/>
        <item x="86"/>
        <item x="91"/>
        <item x="97"/>
        <item x="98"/>
        <item x="100"/>
        <item x="102"/>
        <item x="104"/>
        <item x="106"/>
        <item x="108"/>
        <item x="110"/>
        <item x="112"/>
        <item x="113"/>
        <item x="114"/>
        <item x="116"/>
        <item x="118"/>
        <item x="119"/>
        <item x="120"/>
        <item x="122"/>
        <item x="123"/>
        <item x="126"/>
        <item x="128"/>
        <item x="132"/>
        <item x="134"/>
        <item x="136"/>
        <item x="138"/>
        <item x="139"/>
        <item x="141"/>
        <item x="142"/>
        <item x="144"/>
        <item x="145"/>
        <item x="146"/>
        <item x="147"/>
        <item x="149"/>
        <item x="150"/>
        <item x="152"/>
        <item x="156"/>
        <item x="157"/>
        <item x="158"/>
        <item x="159"/>
        <item x="163"/>
        <item x="164"/>
        <item x="165"/>
        <item x="167"/>
        <item x="169"/>
        <item x="171"/>
        <item x="172"/>
        <item x="173"/>
        <item x="174"/>
        <item x="175"/>
        <item x="177"/>
        <item x="178"/>
        <item x="179"/>
        <item x="180"/>
        <item x="182"/>
        <item x="185"/>
        <item x="186"/>
        <item x="188"/>
        <item x="190"/>
        <item x="192"/>
        <item x="193"/>
        <item x="195"/>
        <item x="196"/>
        <item x="198"/>
        <item x="199"/>
        <item x="200"/>
        <item x="204"/>
        <item x="205"/>
        <item x="206"/>
        <item x="207"/>
        <item x="209"/>
        <item x="213"/>
        <item x="214"/>
        <item x="216"/>
        <item x="219"/>
        <item x="220"/>
        <item x="222"/>
        <item x="225"/>
        <item x="228"/>
        <item x="233"/>
        <item x="234"/>
        <item x="239"/>
        <item x="2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OS + Solicitud" axis="axisRow" compact="0" numFmtId="165" outline="0" subtotalTop="0" showAll="0" sortType="descending" defaultSubtotal="0">
      <items count="253">
        <item x="15"/>
        <item x="180"/>
        <item x="197"/>
        <item x="201"/>
        <item x="85"/>
        <item x="163"/>
        <item x="67"/>
        <item x="230"/>
        <item x="103"/>
        <item x="247"/>
        <item x="142"/>
        <item x="175"/>
        <item x="235"/>
        <item x="74"/>
        <item x="139"/>
        <item x="150"/>
        <item x="195"/>
        <item x="122"/>
        <item x="179"/>
        <item x="77"/>
        <item x="87"/>
        <item x="215"/>
        <item x="244"/>
        <item x="225"/>
        <item x="243"/>
        <item x="177"/>
        <item x="178"/>
        <item x="189"/>
        <item x="154"/>
        <item x="116"/>
        <item x="199"/>
        <item x="221"/>
        <item x="205"/>
        <item x="207"/>
        <item x="5"/>
        <item x="152"/>
        <item x="98"/>
        <item x="156"/>
        <item x="147"/>
        <item x="66"/>
        <item x="208"/>
        <item x="252"/>
        <item x="118"/>
        <item x="143"/>
        <item x="226"/>
        <item x="138"/>
        <item x="227"/>
        <item x="69"/>
        <item x="8"/>
        <item x="239"/>
        <item x="232"/>
        <item x="136"/>
        <item x="27"/>
        <item x="91"/>
        <item x="185"/>
        <item x="158"/>
        <item x="125"/>
        <item x="149"/>
        <item x="241"/>
        <item x="140"/>
        <item x="132"/>
        <item x="171"/>
        <item x="47"/>
        <item x="92"/>
        <item x="220"/>
        <item x="173"/>
        <item x="170"/>
        <item x="167"/>
        <item x="99"/>
        <item x="114"/>
        <item x="162"/>
        <item x="57"/>
        <item x="126"/>
        <item x="172"/>
        <item x="176"/>
        <item x="68"/>
        <item x="209"/>
        <item x="49"/>
        <item x="54"/>
        <item x="101"/>
        <item x="58"/>
        <item x="22"/>
        <item x="14"/>
        <item x="187"/>
        <item x="144"/>
        <item x="250"/>
        <item x="146"/>
        <item x="93"/>
        <item x="236"/>
        <item x="24"/>
        <item x="119"/>
        <item x="210"/>
        <item x="51"/>
        <item x="59"/>
        <item x="30"/>
        <item x="48"/>
        <item x="129"/>
        <item x="60"/>
        <item x="131"/>
        <item x="89"/>
        <item x="61"/>
        <item x="72"/>
        <item x="123"/>
        <item x="46"/>
        <item x="84"/>
        <item x="145"/>
        <item x="23"/>
        <item x="81"/>
        <item x="62"/>
        <item x="20"/>
        <item x="28"/>
        <item x="95"/>
        <item x="29"/>
        <item x="71"/>
        <item x="100"/>
        <item x="38"/>
        <item x="134"/>
        <item x="86"/>
        <item x="55"/>
        <item x="4"/>
        <item x="7"/>
        <item x="133"/>
        <item x="200"/>
        <item x="97"/>
        <item x="21"/>
        <item x="246"/>
        <item x="108"/>
        <item x="88"/>
        <item x="36"/>
        <item x="107"/>
        <item x="216"/>
        <item x="191"/>
        <item x="211"/>
        <item x="83"/>
        <item x="203"/>
        <item x="80"/>
        <item x="202"/>
        <item x="35"/>
        <item x="13"/>
        <item x="224"/>
        <item x="82"/>
        <item x="94"/>
        <item x="109"/>
        <item x="111"/>
        <item x="90"/>
        <item x="240"/>
        <item x="121"/>
        <item x="196"/>
        <item x="174"/>
        <item x="31"/>
        <item x="33"/>
        <item x="34"/>
        <item x="11"/>
        <item x="182"/>
        <item x="78"/>
        <item x="231"/>
        <item x="40"/>
        <item x="219"/>
        <item x="18"/>
        <item x="6"/>
        <item x="73"/>
        <item x="43"/>
        <item x="12"/>
        <item x="223"/>
        <item x="113"/>
        <item x="50"/>
        <item x="52"/>
        <item x="194"/>
        <item x="41"/>
        <item x="228"/>
        <item x="102"/>
        <item x="32"/>
        <item x="63"/>
        <item x="160"/>
        <item x="44"/>
        <item x="148"/>
        <item x="56"/>
        <item x="153"/>
        <item x="26"/>
        <item x="117"/>
        <item x="75"/>
        <item x="104"/>
        <item x="96"/>
        <item x="42"/>
        <item x="128"/>
        <item x="248"/>
        <item x="192"/>
        <item x="155"/>
        <item x="242"/>
        <item x="188"/>
        <item x="106"/>
        <item x="238"/>
        <item x="64"/>
        <item x="233"/>
        <item x="165"/>
        <item x="17"/>
        <item x="245"/>
        <item x="168"/>
        <item x="79"/>
        <item x="120"/>
        <item x="198"/>
        <item x="105"/>
        <item x="166"/>
        <item x="19"/>
        <item x="159"/>
        <item x="37"/>
        <item x="218"/>
        <item x="161"/>
        <item x="184"/>
        <item x="76"/>
        <item x="110"/>
        <item x="127"/>
        <item x="53"/>
        <item x="135"/>
        <item x="16"/>
        <item x="190"/>
        <item x="25"/>
        <item x="65"/>
        <item x="137"/>
        <item x="237"/>
        <item x="115"/>
        <item x="193"/>
        <item x="124"/>
        <item x="70"/>
        <item x="206"/>
        <item x="251"/>
        <item x="181"/>
        <item x="217"/>
        <item x="229"/>
        <item x="130"/>
        <item x="222"/>
        <item x="214"/>
        <item x="164"/>
        <item x="45"/>
        <item x="212"/>
        <item x="3"/>
        <item x="169"/>
        <item x="249"/>
        <item x="2"/>
        <item x="157"/>
        <item x="204"/>
        <item x="112"/>
        <item x="141"/>
        <item x="151"/>
        <item x="39"/>
        <item x="183"/>
        <item x="9"/>
        <item x="1"/>
        <item x="213"/>
        <item x="234"/>
        <item x="186"/>
        <item x="1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6"/>
    <field x="14"/>
    <field x="13"/>
    <field x="2"/>
    <field x="4"/>
    <field x="9"/>
    <field x="10"/>
    <field x="15"/>
  </rowFields>
  <rowItems count="661">
    <i>
      <x/>
      <x v="29"/>
      <x v="1"/>
      <x v="750"/>
      <x/>
      <x v="15"/>
      <x v="15"/>
      <x v="147"/>
    </i>
    <i>
      <x v="1"/>
      <x v="46"/>
      <x v="1"/>
      <x v="130"/>
      <x/>
      <x v="349"/>
      <x v="341"/>
      <x v="208"/>
    </i>
    <i>
      <x v="2"/>
      <x v="57"/>
      <x v="1"/>
      <x v="217"/>
      <x/>
      <x v="395"/>
      <x v="296"/>
      <x v="218"/>
    </i>
    <i>
      <x v="3"/>
      <x v="15"/>
      <x v="7"/>
      <x v="298"/>
      <x/>
      <x v="401"/>
      <x v="392"/>
      <x v="220"/>
    </i>
    <i>
      <x v="4"/>
      <x v="66"/>
      <x v="1"/>
      <x v="609"/>
      <x/>
      <x v="113"/>
      <x v="111"/>
      <x v="160"/>
    </i>
    <i>
      <x v="5"/>
      <x v="90"/>
      <x v="1"/>
      <x v="351"/>
      <x/>
      <x v="304"/>
      <x v="297"/>
      <x v="198"/>
    </i>
    <i>
      <x v="6"/>
      <x v="94"/>
      <x v="1"/>
      <x v="639"/>
      <x/>
      <x v="82"/>
      <x v="80"/>
      <x v="154"/>
    </i>
    <i>
      <x v="7"/>
      <x v="95"/>
      <x v="1"/>
      <x v="16"/>
      <x/>
      <x v="509"/>
      <x v="500"/>
      <x v="235"/>
    </i>
    <i>
      <x v="8"/>
      <x v="96"/>
      <x v="1"/>
      <x v="570"/>
      <x/>
      <x v="145"/>
      <x v="142"/>
      <x v="166"/>
    </i>
    <i>
      <x v="9"/>
      <x v="100"/>
      <x v="1"/>
      <x v="84"/>
      <x/>
      <x v="451"/>
      <x v="555"/>
      <x v="143"/>
    </i>
    <i>
      <x v="10"/>
      <x v="102"/>
      <x v="1"/>
      <x v="445"/>
      <x/>
      <x v="234"/>
      <x v="228"/>
      <x v="186"/>
    </i>
    <i>
      <x v="11"/>
      <x v="105"/>
      <x v="1"/>
      <x v="114"/>
      <x/>
      <x v="334"/>
      <x v="326"/>
      <x v="204"/>
    </i>
    <i>
      <x v="12"/>
      <x v="109"/>
      <x v="1"/>
      <x v="29"/>
      <x/>
      <x v="525"/>
      <x v="514"/>
      <x v="237"/>
    </i>
    <i>
      <x v="13"/>
      <x v="110"/>
      <x v="1"/>
      <x v="116"/>
      <x/>
      <x v="336"/>
      <x v="328"/>
      <x v="156"/>
    </i>
    <i r="3">
      <x v="623"/>
      <x v="4"/>
      <x v="95"/>
      <x v="93"/>
      <x v="156"/>
    </i>
    <i>
      <x v="14"/>
      <x v="113"/>
      <x v="1"/>
      <x v="464"/>
      <x/>
      <x v="217"/>
      <x v="212"/>
      <x v="184"/>
    </i>
    <i>
      <x v="15"/>
      <x v="116"/>
      <x v="1"/>
      <x v="405"/>
      <x/>
      <x v="265"/>
      <x v="258"/>
      <x v="190"/>
    </i>
    <i>
      <x v="16"/>
      <x v="124"/>
      <x v="1"/>
      <x v="32"/>
      <x/>
      <x v="527"/>
      <x v="516"/>
      <x v="217"/>
    </i>
    <i r="3">
      <x v="201"/>
      <x/>
      <x v="382"/>
      <x v="375"/>
      <x v="217"/>
    </i>
    <i>
      <x v="17"/>
      <x v="102"/>
      <x v="7"/>
      <x v="512"/>
      <x/>
      <x v="186"/>
      <x v="182"/>
      <x v="177"/>
    </i>
    <i>
      <x v="18"/>
      <x v="110"/>
      <x v="7"/>
      <x v="125"/>
      <x/>
      <x v="344"/>
      <x v="336"/>
      <x v="207"/>
    </i>
    <i>
      <x v="19"/>
      <x v="171"/>
      <x v="1"/>
      <x v="618"/>
      <x/>
      <x v="100"/>
      <x v="98"/>
      <x v="158"/>
    </i>
    <i>
      <x v="20"/>
      <x v="175"/>
      <x v="1"/>
      <x v="597"/>
      <x/>
      <x v="116"/>
      <x v="113"/>
      <x v="161"/>
    </i>
    <i>
      <x v="21"/>
      <x v="210"/>
      <x v="1"/>
      <x v="228"/>
      <x/>
      <x v="455"/>
      <x v="445"/>
      <x v="229"/>
    </i>
    <i>
      <x v="22"/>
      <x v="222"/>
      <x v="1"/>
      <x v="1"/>
      <x/>
      <x v="549"/>
      <x v="540"/>
      <x v="240"/>
    </i>
    <i>
      <x v="23"/>
      <x v="13"/>
      <x v="4"/>
      <x v="69"/>
      <x v="2"/>
      <x v="491"/>
      <x v="481"/>
      <x v="233"/>
    </i>
    <i>
      <x v="24"/>
      <x/>
      <x/>
      <x v="77"/>
      <x v="1"/>
      <x v="546"/>
      <x v="537"/>
      <x v="239"/>
    </i>
    <i>
      <x v="25"/>
      <x v="48"/>
      <x v="4"/>
      <x v="361"/>
      <x/>
      <x v="341"/>
      <x v="333"/>
      <x v="205"/>
    </i>
    <i>
      <x v="26"/>
      <x v="56"/>
      <x v="4"/>
      <x v="120"/>
      <x/>
      <x v="342"/>
      <x v="334"/>
      <x v="206"/>
    </i>
    <i>
      <x v="27"/>
      <x v="166"/>
      <x v="6"/>
      <x v="194"/>
      <x/>
      <x v="373"/>
      <x v="366"/>
      <x v="214"/>
    </i>
    <i>
      <x v="28"/>
      <x v="1"/>
      <x/>
      <x v="389"/>
      <x v="1"/>
      <x v="276"/>
      <x v="269"/>
      <x v="193"/>
    </i>
    <i>
      <x v="29"/>
      <x v="68"/>
      <x v="4"/>
      <x v="518"/>
      <x/>
      <x v="175"/>
      <x v="171"/>
      <x v="173"/>
    </i>
    <i>
      <x v="30"/>
      <x v="5"/>
      <x v="2"/>
      <x v="5"/>
      <x/>
      <x v="398"/>
      <x v="389"/>
      <x v="219"/>
    </i>
    <i>
      <x v="31"/>
      <x v="81"/>
      <x v="4"/>
      <x v="250"/>
      <x/>
      <x v="477"/>
      <x v="467"/>
      <x v="231"/>
    </i>
    <i>
      <x v="32"/>
      <x v="10"/>
      <x v="2"/>
      <x v="4"/>
      <x/>
      <x v="410"/>
      <x v="400"/>
      <x v="118"/>
    </i>
    <i>
      <x v="33"/>
      <x v="160"/>
      <x v="15"/>
      <x v="320"/>
      <x/>
      <x v="419"/>
      <x v="410"/>
      <x v="224"/>
    </i>
    <i>
      <x v="35"/>
      <x v="114"/>
      <x v="4"/>
      <x v="397"/>
      <x/>
      <x v="272"/>
      <x v="265"/>
      <x v="192"/>
    </i>
    <i>
      <x v="36"/>
      <x v="3"/>
      <x/>
      <x v="578"/>
      <x/>
      <x v="136"/>
      <x v="133"/>
      <x v="163"/>
    </i>
    <i>
      <x v="37"/>
      <x v="145"/>
      <x v="11"/>
      <x v="371"/>
      <x/>
      <x v="289"/>
      <x v="281"/>
      <x v="128"/>
    </i>
    <i>
      <x v="38"/>
      <x v="22"/>
      <x v="2"/>
      <x v="422"/>
      <x/>
      <x v="252"/>
      <x v="246"/>
      <x v="188"/>
    </i>
    <i>
      <x v="39"/>
      <x v="4"/>
      <x/>
      <x v="488"/>
      <x/>
      <x v="199"/>
      <x v="195"/>
      <x v="153"/>
    </i>
    <i r="3">
      <x v="638"/>
      <x/>
      <x v="81"/>
      <x v="79"/>
      <x v="153"/>
    </i>
    <i>
      <x v="40"/>
      <x v="161"/>
      <x v="11"/>
      <x v="323"/>
      <x/>
      <x v="422"/>
      <x v="413"/>
      <x v="225"/>
    </i>
    <i>
      <x v="41"/>
      <x v="29"/>
      <x v="2"/>
      <x v="96"/>
      <x/>
      <x v="574"/>
      <x v="568"/>
      <x v="136"/>
    </i>
    <i>
      <x v="42"/>
      <x v="6"/>
      <x/>
      <x v="520"/>
      <x/>
      <x v="177"/>
      <x v="173"/>
      <x v="174"/>
    </i>
    <i>
      <x v="43"/>
      <x v="7"/>
      <x/>
      <x v="436"/>
      <x/>
      <x v="240"/>
      <x v="234"/>
      <x v="131"/>
    </i>
    <i>
      <x v="44"/>
      <x v="144"/>
      <x v="4"/>
      <x v="70"/>
      <x v="2"/>
      <x v="492"/>
      <x v="482"/>
      <x v="137"/>
    </i>
    <i>
      <x v="45"/>
      <x v="38"/>
      <x v="2"/>
      <x v="13"/>
      <x/>
      <x v="324"/>
      <x v="317"/>
      <x v="58"/>
    </i>
    <i r="1">
      <x v="94"/>
      <x v="3"/>
      <x v="416"/>
      <x/>
      <x v="256"/>
      <x v="250"/>
      <x v="58"/>
    </i>
    <i r="1">
      <x v="146"/>
      <x v="4"/>
      <x v="468"/>
      <x/>
      <x v="215"/>
      <x v="210"/>
      <x v="58"/>
    </i>
    <i>
      <x v="46"/>
      <x v="8"/>
      <x/>
      <x v="265"/>
      <x/>
      <x v="493"/>
      <x v="483"/>
      <x v="78"/>
    </i>
    <i>
      <x v="47"/>
      <x v="40"/>
      <x v="2"/>
      <x v="356"/>
      <x/>
      <x v="301"/>
      <x v="294"/>
      <x v="111"/>
    </i>
    <i r="3">
      <x v="636"/>
      <x/>
      <x v="87"/>
      <x v="85"/>
      <x v="111"/>
    </i>
    <i>
      <x v="48"/>
      <x v="9"/>
      <x/>
      <x v="155"/>
      <x v="1"/>
      <x v="474"/>
      <x v="464"/>
      <x v="110"/>
    </i>
    <i r="3">
      <x v="761"/>
      <x/>
      <x v="9"/>
      <x v="9"/>
      <x v="110"/>
    </i>
    <i r="1">
      <x v="44"/>
      <x v="2"/>
      <x v="219"/>
      <x/>
      <x v="448"/>
      <x v="438"/>
      <x v="110"/>
    </i>
    <i r="1">
      <x v="100"/>
      <x v="3"/>
      <x v="213"/>
      <x/>
      <x v="393"/>
      <x v="385"/>
      <x v="110"/>
    </i>
    <i>
      <x v="49"/>
      <x v="177"/>
      <x v="11"/>
      <x v="36"/>
      <x/>
      <x v="535"/>
      <x v="525"/>
      <x v="120"/>
    </i>
    <i>
      <x v="50"/>
      <x v="194"/>
      <x v="15"/>
      <x v="21"/>
      <x/>
      <x v="515"/>
      <x v="504"/>
      <x v="236"/>
    </i>
    <i>
      <x v="51"/>
      <x v="11"/>
      <x/>
      <x v="73"/>
      <x v="1"/>
      <x v="132"/>
      <x v="517"/>
      <x v="139"/>
    </i>
    <i r="3">
      <x v="465"/>
      <x/>
      <x v="213"/>
      <x v="208"/>
      <x v="139"/>
    </i>
    <i>
      <x v="52"/>
      <x v="51"/>
      <x v="2"/>
      <x v="715"/>
      <x/>
      <x v="30"/>
      <x v="29"/>
      <x v="98"/>
    </i>
    <i r="1">
      <x v="107"/>
      <x v="3"/>
      <x v="633"/>
      <x/>
      <x v="89"/>
      <x v="87"/>
      <x v="98"/>
    </i>
    <i>
      <x v="53"/>
      <x v="12"/>
      <x/>
      <x v="587"/>
      <x/>
      <x v="127"/>
      <x v="124"/>
      <x v="124"/>
    </i>
    <i r="1">
      <x v="218"/>
      <x v="6"/>
      <x v="235"/>
      <x/>
      <x v="463"/>
      <x v="453"/>
      <x v="124"/>
    </i>
    <i>
      <x v="54"/>
      <x v="54"/>
      <x v="2"/>
      <x v="270"/>
      <x/>
      <x v="499"/>
      <x v="489"/>
      <x v="212"/>
    </i>
    <i r="1">
      <x v="160"/>
      <x v="4"/>
      <x v="181"/>
      <x v="2"/>
      <x v="360"/>
      <x v="103"/>
      <x v="212"/>
    </i>
    <i>
      <x v="55"/>
      <x v="13"/>
      <x/>
      <x v="376"/>
      <x v="2"/>
      <x v="292"/>
      <x v="285"/>
      <x v="55"/>
    </i>
    <i r="1">
      <x v="55"/>
      <x v="2"/>
      <x v="188"/>
      <x/>
      <x v="309"/>
      <x v="302"/>
      <x v="55"/>
    </i>
    <i r="1">
      <x v="197"/>
      <x v="15"/>
      <x v="95"/>
      <x/>
      <x v="573"/>
      <x v="567"/>
      <x v="55"/>
    </i>
    <i>
      <x v="56"/>
      <x v="14"/>
      <x/>
      <x v="502"/>
      <x/>
      <x v="190"/>
      <x v="186"/>
      <x v="179"/>
    </i>
    <i>
      <x v="57"/>
      <x v="57"/>
      <x v="2"/>
      <x v="415"/>
      <x/>
      <x v="255"/>
      <x v="249"/>
      <x v="189"/>
    </i>
    <i>
      <x v="58"/>
      <x v="15"/>
      <x/>
      <x v="49"/>
      <x/>
      <x v="541"/>
      <x v="532"/>
      <x v="100"/>
    </i>
    <i r="1">
      <x v="58"/>
      <x v="2"/>
      <x v="90"/>
      <x/>
      <x v="569"/>
      <x v="563"/>
      <x v="100"/>
    </i>
    <i>
      <x v="59"/>
      <x v="116"/>
      <x v="3"/>
      <x v="459"/>
      <x/>
      <x v="218"/>
      <x v="213"/>
      <x v="102"/>
    </i>
    <i>
      <x v="60"/>
      <x v="16"/>
      <x/>
      <x v="480"/>
      <x v="4"/>
      <x v="205"/>
      <x v="200"/>
      <x v="74"/>
    </i>
    <i r="1">
      <x v="235"/>
      <x v="14"/>
      <x v="294"/>
      <x/>
      <x v="2"/>
      <x v="2"/>
      <x v="74"/>
    </i>
    <i>
      <x v="61"/>
      <x v="17"/>
      <x/>
      <x v="7"/>
      <x/>
      <x v="386"/>
      <x v="378"/>
      <x v="202"/>
    </i>
    <i r="3">
      <x v="35"/>
      <x/>
      <x v="534"/>
      <x v="524"/>
      <x v="202"/>
    </i>
    <i r="3">
      <x v="106"/>
      <x/>
      <x v="323"/>
      <x v="316"/>
      <x v="202"/>
    </i>
    <i r="1">
      <x v="88"/>
      <x v="5"/>
      <x v="63"/>
      <x/>
      <x v="556"/>
      <x v="547"/>
      <x v="202"/>
    </i>
    <i>
      <x v="62"/>
      <x v="120"/>
      <x v="3"/>
      <x v="682"/>
      <x/>
      <x v="53"/>
      <x v="52"/>
      <x v="107"/>
    </i>
    <i>
      <x v="63"/>
      <x v="18"/>
      <x/>
      <x v="102"/>
      <x/>
      <x v="320"/>
      <x v="313"/>
      <x v="162"/>
    </i>
    <i r="3">
      <x v="289"/>
      <x/>
      <x v="552"/>
      <x v="543"/>
      <x v="162"/>
    </i>
    <i r="3">
      <x v="583"/>
      <x/>
      <x v="128"/>
      <x v="125"/>
      <x v="162"/>
    </i>
    <i>
      <x v="64"/>
      <x v="95"/>
      <x v="5"/>
      <x v="154"/>
      <x v="1"/>
      <x v="472"/>
      <x v="462"/>
      <x v="56"/>
    </i>
    <i>
      <x v="65"/>
      <x v="125"/>
      <x v="3"/>
      <x v="189"/>
      <x v="5"/>
      <x v="330"/>
      <x v="322"/>
      <x v="203"/>
    </i>
    <i r="1">
      <x v="189"/>
      <x v="11"/>
      <x v="255"/>
      <x/>
      <x v="482"/>
      <x v="472"/>
      <x v="203"/>
    </i>
    <i>
      <x v="66"/>
      <x v="19"/>
      <x/>
      <x v="105"/>
      <x/>
      <x v="322"/>
      <x v="315"/>
      <x v="127"/>
    </i>
    <i>
      <x v="67"/>
      <x v="173"/>
      <x v="4"/>
      <x v="99"/>
      <x/>
      <x v="317"/>
      <x v="310"/>
      <x v="127"/>
    </i>
    <i>
      <x v="68"/>
      <x v="20"/>
      <x/>
      <x v="449"/>
      <x/>
      <x v="230"/>
      <x v="224"/>
      <x v="164"/>
    </i>
    <i r="1">
      <x v="70"/>
      <x v="2"/>
      <x v="574"/>
      <x/>
      <x v="137"/>
      <x v="134"/>
      <x v="164"/>
    </i>
    <i>
      <x v="69"/>
      <x v="21"/>
      <x/>
      <x v="527"/>
      <x/>
      <x v="170"/>
      <x v="165"/>
      <x v="171"/>
    </i>
    <i>
      <x v="70"/>
      <x v="175"/>
      <x v="4"/>
      <x v="355"/>
      <x/>
      <x v="300"/>
      <x v="293"/>
      <x v="197"/>
    </i>
    <i>
      <x v="71"/>
      <x v="73"/>
      <x v="2"/>
      <x v="663"/>
      <x/>
      <x v="66"/>
      <x v="64"/>
      <x v="53"/>
    </i>
    <i>
      <x v="72"/>
      <x v="23"/>
      <x/>
      <x v="151"/>
      <x v="1"/>
      <x v="458"/>
      <x v="448"/>
      <x v="67"/>
    </i>
    <i r="1">
      <x v="46"/>
      <x v="9"/>
      <x v="393"/>
      <x/>
      <x v="268"/>
      <x v="261"/>
      <x v="67"/>
    </i>
    <i r="1">
      <x v="176"/>
      <x v="4"/>
      <x v="498"/>
      <x/>
      <x v="192"/>
      <x v="188"/>
      <x v="67"/>
    </i>
    <i>
      <x v="73"/>
      <x v="75"/>
      <x v="2"/>
      <x v="109"/>
      <x v="5"/>
      <x v="329"/>
      <x v="321"/>
      <x v="85"/>
    </i>
    <i>
      <x v="74"/>
      <x v="76"/>
      <x v="2"/>
      <x v="115"/>
      <x/>
      <x v="335"/>
      <x v="327"/>
      <x v="104"/>
    </i>
    <i r="3">
      <x v="343"/>
      <x/>
      <x v="441"/>
      <x v="431"/>
      <x v="104"/>
    </i>
    <i>
      <x v="75"/>
      <x v="77"/>
      <x v="2"/>
      <x v="297"/>
      <x/>
      <x v="400"/>
      <x v="391"/>
      <x v="38"/>
    </i>
    <i r="3">
      <x v="640"/>
      <x/>
      <x v="83"/>
      <x v="81"/>
      <x v="38"/>
    </i>
    <i r="1">
      <x v="194"/>
      <x v="11"/>
      <x v="370"/>
      <x/>
      <x v="288"/>
      <x v="280"/>
      <x v="38"/>
    </i>
    <i>
      <x v="76"/>
      <x v="24"/>
      <x/>
      <x v="333"/>
      <x/>
      <x v="427"/>
      <x v="418"/>
      <x v="61"/>
    </i>
    <i r="1">
      <x v="78"/>
      <x v="2"/>
      <x v="515"/>
      <x/>
      <x v="538"/>
      <x v="528"/>
      <x v="61"/>
    </i>
    <i>
      <x v="77"/>
      <x v="179"/>
      <x v="4"/>
      <x v="686"/>
      <x/>
      <x v="56"/>
      <x v="54"/>
      <x v="54"/>
    </i>
    <i>
      <x v="78"/>
      <x v="25"/>
      <x/>
      <x v="196"/>
      <x/>
      <x v="375"/>
      <x v="368"/>
      <x v="54"/>
    </i>
    <i r="3">
      <x v="523"/>
      <x/>
      <x v="179"/>
      <x v="175"/>
      <x v="54"/>
    </i>
    <i r="3">
      <x v="665"/>
      <x/>
      <x v="62"/>
      <x v="60"/>
      <x v="54"/>
    </i>
    <i r="1">
      <x v="79"/>
      <x v="2"/>
      <x v="650"/>
      <x/>
      <x v="71"/>
      <x v="69"/>
      <x v="54"/>
    </i>
    <i>
      <x v="79"/>
      <x v="26"/>
      <x/>
      <x v="565"/>
      <x v="4"/>
      <x v="141"/>
      <x v="138"/>
      <x v="165"/>
    </i>
    <i>
      <x v="80"/>
      <x v="81"/>
      <x v="2"/>
      <x v="311"/>
      <x/>
      <x v="413"/>
      <x v="403"/>
      <x v="41"/>
    </i>
    <i r="3">
      <x v="591"/>
      <x/>
      <x v="124"/>
      <x v="121"/>
      <x v="41"/>
    </i>
    <i r="3">
      <x v="656"/>
      <x/>
      <x v="67"/>
      <x v="65"/>
      <x v="41"/>
    </i>
    <i>
      <x v="81"/>
      <x v="27"/>
      <x/>
      <x v="725"/>
      <x/>
      <x v="23"/>
      <x v="23"/>
      <x v="66"/>
    </i>
    <i r="1">
      <x v="83"/>
      <x v="2"/>
      <x v="462"/>
      <x/>
      <x v="221"/>
      <x v="216"/>
      <x v="66"/>
    </i>
    <i>
      <x v="82"/>
      <x v="28"/>
      <x/>
      <x v="137"/>
      <x/>
      <x v="355"/>
      <x v="347"/>
      <x v="59"/>
    </i>
    <i r="3">
      <x v="749"/>
      <x/>
      <x v="14"/>
      <x v="14"/>
      <x v="59"/>
    </i>
    <i>
      <x v="83"/>
      <x v="198"/>
      <x v="11"/>
      <x v="184"/>
      <x/>
      <x v="370"/>
      <x v="362"/>
      <x v="59"/>
    </i>
    <i>
      <x v="84"/>
      <x v="30"/>
      <x/>
      <x v="273"/>
      <x/>
      <x v="158"/>
      <x v="492"/>
      <x v="187"/>
    </i>
    <i r="1">
      <x v="84"/>
      <x v="2"/>
      <x v="38"/>
      <x/>
      <x v="537"/>
      <x v="527"/>
      <x v="187"/>
    </i>
    <i r="3">
      <x v="429"/>
      <x/>
      <x v="244"/>
      <x v="238"/>
      <x v="187"/>
    </i>
    <i r="1">
      <x v="184"/>
      <x v="4"/>
      <x v="138"/>
      <x/>
      <x v="356"/>
      <x v="348"/>
      <x v="187"/>
    </i>
    <i r="1">
      <x v="230"/>
      <x v="12"/>
      <x v="85"/>
      <x v="2"/>
      <x v="563"/>
      <x v="556"/>
      <x v="187"/>
    </i>
    <i>
      <x v="85"/>
      <x v="31"/>
      <x/>
      <x v="179"/>
      <x/>
      <x v="565"/>
      <x v="559"/>
      <x v="5"/>
    </i>
    <i>
      <x v="86"/>
      <x v="86"/>
      <x v="2"/>
      <x v="420"/>
      <x/>
      <x v="250"/>
      <x v="244"/>
      <x v="97"/>
    </i>
    <i>
      <x v="87"/>
      <x v="201"/>
      <x v="11"/>
      <x v="306"/>
      <x/>
      <x v="407"/>
      <x v="397"/>
      <x v="97"/>
    </i>
    <i r="3">
      <x v="582"/>
      <x v="4"/>
      <x v="130"/>
      <x v="127"/>
      <x v="97"/>
    </i>
    <i>
      <x v="88"/>
      <x v="232"/>
      <x v="8"/>
      <x v="186"/>
      <x v="2"/>
      <x v="526"/>
      <x v="515"/>
      <x v="52"/>
    </i>
    <i>
      <x v="89"/>
      <x v="32"/>
      <x/>
      <x v="197"/>
      <x/>
      <x v="376"/>
      <x v="369"/>
      <x v="17"/>
    </i>
    <i r="3">
      <x v="335"/>
      <x/>
      <x v="430"/>
      <x v="421"/>
      <x v="17"/>
    </i>
    <i r="3">
      <x v="551"/>
      <x/>
      <x v="302"/>
      <x v="295"/>
      <x v="17"/>
    </i>
    <i r="3">
      <x v="719"/>
      <x v="1"/>
      <x v="27"/>
      <x v="26"/>
      <x v="17"/>
    </i>
    <i>
      <x v="90"/>
      <x v="33"/>
      <x/>
      <x v="78"/>
      <x/>
      <x v="559"/>
      <x v="550"/>
      <x v="43"/>
    </i>
    <i r="1">
      <x v="89"/>
      <x v="2"/>
      <x v="452"/>
      <x/>
      <x v="228"/>
      <x v="222"/>
      <x v="43"/>
    </i>
    <i r="3">
      <x v="460"/>
      <x/>
      <x v="219"/>
      <x v="214"/>
      <x v="43"/>
    </i>
    <i r="3">
      <x v="514"/>
      <x v="4"/>
      <x v="180"/>
      <x v="176"/>
      <x v="43"/>
    </i>
    <i r="1">
      <x v="186"/>
      <x v="4"/>
      <x v="336"/>
      <x/>
      <x v="431"/>
      <x v="422"/>
      <x v="43"/>
    </i>
    <i>
      <x v="91"/>
      <x v="34"/>
      <x/>
      <x v="334"/>
      <x/>
      <x v="428"/>
      <x v="419"/>
      <x v="92"/>
    </i>
    <i>
      <x v="92"/>
      <x v="35"/>
      <x/>
      <x v="64"/>
      <x/>
      <x v="557"/>
      <x v="548"/>
      <x v="46"/>
    </i>
    <i r="3">
      <x v="317"/>
      <x/>
      <x v="184"/>
      <x v="407"/>
      <x v="46"/>
    </i>
    <i r="3">
      <x v="344"/>
      <x/>
      <x v="442"/>
      <x v="432"/>
      <x v="46"/>
    </i>
    <i r="3">
      <x v="505"/>
      <x v="5"/>
      <x v="191"/>
      <x v="187"/>
      <x v="46"/>
    </i>
    <i r="3">
      <x v="676"/>
      <x/>
      <x v="58"/>
      <x v="56"/>
      <x v="46"/>
    </i>
    <i r="1">
      <x v="91"/>
      <x v="2"/>
      <x v="593"/>
      <x v="4"/>
      <x v="120"/>
      <x v="117"/>
      <x v="46"/>
    </i>
    <i r="1">
      <x v="169"/>
      <x v="10"/>
      <x v="256"/>
      <x/>
      <x v="483"/>
      <x v="473"/>
      <x v="46"/>
    </i>
    <i>
      <x v="93"/>
      <x v="36"/>
      <x/>
      <x v="142"/>
      <x v="1"/>
      <x v="368"/>
      <x v="360"/>
      <x v="40"/>
    </i>
    <i r="1">
      <x v="92"/>
      <x v="2"/>
      <x v="190"/>
      <x/>
      <x v="200"/>
      <x v="363"/>
      <x v="40"/>
    </i>
    <i r="3">
      <x v="657"/>
      <x/>
      <x v="68"/>
      <x v="66"/>
      <x v="40"/>
    </i>
    <i>
      <x v="94"/>
      <x v="37"/>
      <x/>
      <x v="91"/>
      <x/>
      <x v="570"/>
      <x v="564"/>
      <x v="34"/>
    </i>
    <i r="3">
      <x v="707"/>
      <x/>
      <x v="33"/>
      <x v="32"/>
      <x v="34"/>
    </i>
    <i r="1">
      <x v="93"/>
      <x v="2"/>
      <x v="340"/>
      <x/>
      <x v="438"/>
      <x v="258"/>
      <x v="34"/>
    </i>
    <i r="1">
      <x v="145"/>
      <x v="3"/>
      <x v="632"/>
      <x/>
      <x v="88"/>
      <x v="86"/>
      <x v="34"/>
    </i>
    <i>
      <x v="95"/>
      <x v="38"/>
      <x/>
      <x v="377"/>
      <x/>
      <x v="293"/>
      <x v="286"/>
      <x v="22"/>
    </i>
    <i r="3">
      <x v="407"/>
      <x v="1"/>
      <x v="462"/>
      <x v="452"/>
      <x v="22"/>
    </i>
    <i r="3">
      <x v="553"/>
      <x/>
      <x v="154"/>
      <x v="151"/>
      <x v="22"/>
    </i>
    <i r="1">
      <x v="94"/>
      <x v="2"/>
      <x v="55"/>
      <x/>
      <x v="548"/>
      <x v="539"/>
      <x v="22"/>
    </i>
    <i r="3">
      <x v="133"/>
      <x/>
      <x v="351"/>
      <x v="343"/>
      <x v="22"/>
    </i>
    <i r="3">
      <x v="384"/>
      <x/>
      <x v="281"/>
      <x v="274"/>
      <x v="22"/>
    </i>
    <i r="3">
      <x v="683"/>
      <x/>
      <x v="54"/>
      <x v="53"/>
      <x v="22"/>
    </i>
    <i>
      <x v="96"/>
      <x v="39"/>
      <x/>
      <x v="409"/>
      <x/>
      <x v="262"/>
      <x v="256"/>
      <x v="25"/>
    </i>
    <i r="1">
      <x v="68"/>
      <x v="9"/>
      <x v="487"/>
      <x/>
      <x v="198"/>
      <x v="194"/>
      <x v="25"/>
    </i>
    <i r="1">
      <x v="95"/>
      <x v="2"/>
      <x v="394"/>
      <x/>
      <x v="269"/>
      <x v="262"/>
      <x v="25"/>
    </i>
    <i>
      <x v="97"/>
      <x v="40"/>
      <x/>
      <x v="403"/>
      <x v="5"/>
      <x v="267"/>
      <x v="260"/>
      <x v="51"/>
    </i>
    <i r="3">
      <x v="621"/>
      <x/>
      <x v="98"/>
      <x v="96"/>
      <x v="51"/>
    </i>
    <i r="1">
      <x v="96"/>
      <x v="2"/>
      <x v="37"/>
      <x/>
      <x v="536"/>
      <x v="526"/>
      <x v="51"/>
    </i>
    <i r="3">
      <x v="461"/>
      <x/>
      <x v="220"/>
      <x v="215"/>
      <x v="51"/>
    </i>
    <i r="3">
      <x v="567"/>
      <x/>
      <x v="143"/>
      <x v="140"/>
      <x v="51"/>
    </i>
    <i r="3">
      <x v="658"/>
      <x/>
      <x v="69"/>
      <x v="67"/>
      <x v="51"/>
    </i>
    <i>
      <x v="98"/>
      <x v="41"/>
      <x/>
      <x v="238"/>
      <x/>
      <x v="466"/>
      <x v="456"/>
      <x v="21"/>
    </i>
    <i r="3">
      <x v="290"/>
      <x/>
      <x v="307"/>
      <x v="300"/>
      <x v="21"/>
    </i>
    <i r="3">
      <x v="483"/>
      <x/>
      <x v="201"/>
      <x v="196"/>
      <x v="21"/>
    </i>
    <i r="1">
      <x v="97"/>
      <x v="2"/>
      <x v="66"/>
      <x/>
      <x v="558"/>
      <x v="549"/>
      <x v="21"/>
    </i>
    <i>
      <x v="99"/>
      <x v="190"/>
      <x v="4"/>
      <x v="588"/>
      <x/>
      <x v="123"/>
      <x v="120"/>
      <x v="21"/>
    </i>
    <i>
      <x v="100"/>
      <x v="42"/>
      <x/>
      <x v="210"/>
      <x/>
      <x v="390"/>
      <x v="382"/>
      <x v="31"/>
    </i>
    <i r="3">
      <x v="369"/>
      <x/>
      <x v="287"/>
      <x v="279"/>
      <x v="31"/>
    </i>
    <i r="3">
      <x v="447"/>
      <x v="5"/>
      <x v="233"/>
      <x v="227"/>
      <x v="31"/>
    </i>
    <i r="3">
      <x v="458"/>
      <x/>
      <x v="225"/>
      <x v="220"/>
      <x v="31"/>
    </i>
    <i r="3">
      <x v="643"/>
      <x/>
      <x v="86"/>
      <x v="84"/>
      <x v="31"/>
    </i>
    <i r="1">
      <x v="70"/>
      <x v="9"/>
      <x v="552"/>
      <x/>
      <x v="155"/>
      <x v="152"/>
      <x v="31"/>
    </i>
    <i r="1">
      <x v="98"/>
      <x v="2"/>
      <x v="327"/>
      <x/>
      <x v="424"/>
      <x v="415"/>
      <x v="31"/>
    </i>
    <i r="3">
      <x v="571"/>
      <x/>
      <x v="146"/>
      <x v="143"/>
      <x v="31"/>
    </i>
    <i r="1">
      <x v="149"/>
      <x v="3"/>
      <x v="615"/>
      <x/>
      <x v="103"/>
      <x v="101"/>
      <x v="31"/>
    </i>
    <i r="1">
      <x v="191"/>
      <x v="4"/>
      <x v="649"/>
      <x/>
      <x v="70"/>
      <x v="68"/>
      <x v="31"/>
    </i>
    <i>
      <x v="101"/>
      <x v="43"/>
      <x/>
      <x v="277"/>
      <x/>
      <x v="505"/>
      <x v="496"/>
      <x v="10"/>
    </i>
    <i r="3">
      <x v="500"/>
      <x v="1"/>
      <x v="193"/>
      <x v="189"/>
      <x v="10"/>
    </i>
    <i r="3">
      <x v="619"/>
      <x v="5"/>
      <x v="101"/>
      <x v="99"/>
      <x v="10"/>
    </i>
    <i r="3">
      <x v="629"/>
      <x/>
      <x v="93"/>
      <x v="91"/>
      <x v="10"/>
    </i>
    <i>
      <x v="102"/>
      <x v="44"/>
      <x/>
      <x v="322"/>
      <x/>
      <x v="421"/>
      <x v="412"/>
      <x v="37"/>
    </i>
    <i r="3">
      <x v="329"/>
      <x/>
      <x v="426"/>
      <x v="417"/>
      <x v="37"/>
    </i>
    <i r="3">
      <x v="506"/>
      <x v="4"/>
      <x v="187"/>
      <x v="183"/>
      <x v="37"/>
    </i>
    <i r="1">
      <x v="100"/>
      <x v="2"/>
      <x v="220"/>
      <x/>
      <x v="449"/>
      <x v="439"/>
      <x v="37"/>
    </i>
    <i>
      <x v="103"/>
      <x v="45"/>
      <x/>
      <x v="47"/>
      <x/>
      <x v="247"/>
      <x v="530"/>
      <x v="6"/>
    </i>
    <i r="1">
      <x v="101"/>
      <x v="2"/>
      <x v="681"/>
      <x/>
      <x v="52"/>
      <x v="51"/>
      <x v="6"/>
    </i>
    <i>
      <x v="104"/>
      <x v="46"/>
      <x/>
      <x v="281"/>
      <x v="5"/>
      <x v="511"/>
      <x v="387"/>
      <x v="9"/>
    </i>
    <i r="3">
      <x v="448"/>
      <x v="5"/>
      <x v="231"/>
      <x v="225"/>
      <x v="9"/>
    </i>
    <i r="3">
      <x v="608"/>
      <x/>
      <x v="112"/>
      <x v="110"/>
      <x v="9"/>
    </i>
    <i r="1">
      <x v="102"/>
      <x v="2"/>
      <x v="310"/>
      <x/>
      <x v="412"/>
      <x v="402"/>
      <x v="9"/>
    </i>
    <i>
      <x v="105"/>
      <x v="154"/>
      <x v="3"/>
      <x v="426"/>
      <x/>
      <x v="245"/>
      <x v="239"/>
      <x v="15"/>
    </i>
    <i>
      <x v="106"/>
      <x v="47"/>
      <x/>
      <x v="75"/>
      <x v="1"/>
      <x v="530"/>
      <x v="520"/>
      <x v="15"/>
    </i>
    <i r="3">
      <x v="108"/>
      <x/>
      <x v="328"/>
      <x v="320"/>
      <x v="15"/>
    </i>
    <i r="3">
      <x v="174"/>
      <x/>
      <x v="366"/>
      <x v="358"/>
      <x v="15"/>
    </i>
    <i r="3">
      <x v="338"/>
      <x/>
      <x v="435"/>
      <x v="426"/>
      <x v="15"/>
    </i>
    <i r="1">
      <x v="103"/>
      <x v="2"/>
      <x v="379"/>
      <x/>
      <x v="286"/>
      <x v="278"/>
      <x v="15"/>
    </i>
    <i r="3">
      <x v="537"/>
      <x/>
      <x v="165"/>
      <x v="161"/>
      <x v="15"/>
    </i>
    <i r="3">
      <x v="549"/>
      <x/>
      <x v="162"/>
      <x v="158"/>
      <x v="15"/>
    </i>
    <i r="3">
      <x v="626"/>
      <x/>
      <x v="96"/>
      <x v="94"/>
      <x v="15"/>
    </i>
    <i r="3">
      <x v="728"/>
      <x/>
      <x v="26"/>
      <x v="25"/>
      <x v="15"/>
    </i>
    <i>
      <x v="107"/>
      <x v="48"/>
      <x/>
      <x v="135"/>
      <x/>
      <x v="353"/>
      <x v="345"/>
      <x v="33"/>
    </i>
    <i r="1">
      <x v="104"/>
      <x v="2"/>
      <x v="603"/>
      <x/>
      <x v="108"/>
      <x v="106"/>
      <x v="33"/>
    </i>
    <i>
      <x v="108"/>
      <x v="49"/>
      <x/>
      <x v="193"/>
      <x v="5"/>
      <x v="372"/>
      <x v="365"/>
      <x v="20"/>
    </i>
    <i r="3">
      <x v="398"/>
      <x/>
      <x v="273"/>
      <x v="266"/>
      <x v="20"/>
    </i>
    <i r="3">
      <x v="652"/>
      <x/>
      <x v="73"/>
      <x v="71"/>
      <x v="20"/>
    </i>
    <i r="1">
      <x v="105"/>
      <x v="2"/>
      <x v="60"/>
      <x/>
      <x v="553"/>
      <x v="544"/>
      <x v="20"/>
    </i>
    <i r="3">
      <x v="134"/>
      <x/>
      <x v="352"/>
      <x v="344"/>
      <x v="20"/>
    </i>
    <i>
      <x v="109"/>
      <x v="50"/>
      <x/>
      <x v="318"/>
      <x/>
      <x v="417"/>
      <x v="408"/>
      <x v="4"/>
    </i>
    <i r="3">
      <x v="478"/>
      <x v="4"/>
      <x v="203"/>
      <x v="198"/>
      <x v="4"/>
    </i>
    <i r="3">
      <x v="642"/>
      <x/>
      <x v="85"/>
      <x v="83"/>
      <x v="4"/>
    </i>
    <i r="1">
      <x v="106"/>
      <x v="2"/>
      <x v="62"/>
      <x/>
      <x v="555"/>
      <x v="546"/>
      <x v="4"/>
    </i>
    <i r="3">
      <x v="274"/>
      <x/>
      <x v="502"/>
      <x v="493"/>
      <x v="4"/>
    </i>
    <i r="3">
      <x v="722"/>
      <x/>
      <x v="21"/>
      <x v="21"/>
      <x v="4"/>
    </i>
    <i r="1">
      <x v="132"/>
      <x v="5"/>
      <x v="727"/>
      <x v="1"/>
      <x v="25"/>
      <x v="24"/>
      <x v="4"/>
    </i>
    <i r="1">
      <x v="156"/>
      <x v="3"/>
      <x v="229"/>
      <x/>
      <x v="456"/>
      <x v="446"/>
      <x v="4"/>
    </i>
    <i r="1">
      <x v="195"/>
      <x v="4"/>
      <x v="27"/>
      <x/>
      <x v="523"/>
      <x v="512"/>
      <x v="4"/>
    </i>
    <i>
      <x v="110"/>
      <x v="51"/>
      <x/>
      <x v="207"/>
      <x v="5"/>
      <x v="387"/>
      <x v="379"/>
      <x v="7"/>
    </i>
    <i r="3">
      <x v="446"/>
      <x/>
      <x v="232"/>
      <x v="226"/>
      <x v="7"/>
    </i>
    <i r="3">
      <x v="479"/>
      <x v="4"/>
      <x v="204"/>
      <x v="199"/>
      <x v="7"/>
    </i>
    <i r="3">
      <x v="584"/>
      <x/>
      <x v="129"/>
      <x v="126"/>
      <x v="7"/>
    </i>
    <i r="3">
      <x v="598"/>
      <x/>
      <x v="117"/>
      <x v="114"/>
      <x v="7"/>
    </i>
    <i r="3">
      <x v="717"/>
      <x/>
      <x v="31"/>
      <x v="30"/>
      <x v="7"/>
    </i>
    <i r="1">
      <x v="107"/>
      <x v="2"/>
      <x v="245"/>
      <x/>
      <x v="80"/>
      <x v="422"/>
      <x v="7"/>
    </i>
    <i r="3">
      <x v="471"/>
      <x/>
      <x v="212"/>
      <x v="207"/>
      <x v="7"/>
    </i>
    <i>
      <x v="111"/>
      <x v="52"/>
      <x/>
      <x v="230"/>
      <x/>
      <x v="457"/>
      <x v="447"/>
      <x v="23"/>
    </i>
    <i r="3">
      <x v="396"/>
      <x/>
      <x v="271"/>
      <x v="264"/>
      <x v="23"/>
    </i>
    <i r="1">
      <x v="108"/>
      <x v="2"/>
      <x v="117"/>
      <x/>
      <x v="337"/>
      <x v="329"/>
      <x v="23"/>
    </i>
    <i r="3">
      <x v="435"/>
      <x/>
      <x v="241"/>
      <x v="235"/>
      <x v="23"/>
    </i>
    <i r="1">
      <x v="158"/>
      <x v="3"/>
      <x v="579"/>
      <x/>
      <x v="132"/>
      <x v="129"/>
      <x v="23"/>
    </i>
    <i>
      <x v="112"/>
      <x v="53"/>
      <x/>
      <x v="586"/>
      <x v="5"/>
      <x v="126"/>
      <x v="123"/>
      <x v="26"/>
    </i>
    <i r="3">
      <x v="592"/>
      <x v="4"/>
      <x v="119"/>
      <x v="116"/>
      <x v="26"/>
    </i>
    <i r="3">
      <x v="718"/>
      <x v="4"/>
      <x v="32"/>
      <x v="31"/>
      <x v="26"/>
    </i>
    <i r="1">
      <x v="109"/>
      <x v="2"/>
      <x v="680"/>
      <x/>
      <x v="51"/>
      <x v="50"/>
      <x v="26"/>
    </i>
    <i r="1">
      <x v="159"/>
      <x v="3"/>
      <x v="321"/>
      <x/>
      <x v="420"/>
      <x v="411"/>
      <x v="26"/>
    </i>
    <i r="1">
      <x v="196"/>
      <x v="4"/>
      <x v="61"/>
      <x/>
      <x v="554"/>
      <x v="545"/>
      <x v="26"/>
    </i>
    <i>
      <x v="113"/>
      <x v="54"/>
      <x/>
      <x v="572"/>
      <x/>
      <x v="138"/>
      <x v="135"/>
      <x v="30"/>
    </i>
    <i r="1">
      <x v="110"/>
      <x v="2"/>
      <x v="628"/>
      <x/>
      <x v="92"/>
      <x v="90"/>
      <x v="30"/>
    </i>
    <i>
      <x v="114"/>
      <x v="55"/>
      <x/>
      <x v="12"/>
      <x/>
      <x v="327"/>
      <x v="319"/>
      <x v="39"/>
    </i>
    <i r="3">
      <x v="454"/>
      <x v="5"/>
      <x v="226"/>
      <x v="221"/>
      <x v="39"/>
    </i>
    <i r="1">
      <x v="111"/>
      <x v="2"/>
      <x v="383"/>
      <x/>
      <x v="280"/>
      <x v="273"/>
      <x v="39"/>
    </i>
    <i r="3">
      <x v="425"/>
      <x/>
      <x v="249"/>
      <x v="243"/>
      <x v="39"/>
    </i>
    <i r="3">
      <x v="564"/>
      <x v="4"/>
      <x v="140"/>
      <x v="137"/>
      <x v="39"/>
    </i>
    <i r="1">
      <x v="197"/>
      <x v="4"/>
      <x v="443"/>
      <x/>
      <x v="236"/>
      <x v="230"/>
      <x v="39"/>
    </i>
    <i>
      <x v="115"/>
      <x v="56"/>
      <x/>
      <x v="380"/>
      <x/>
      <x v="283"/>
      <x v="276"/>
      <x v="36"/>
    </i>
    <i r="1">
      <x v="112"/>
      <x v="2"/>
      <x v="490"/>
      <x/>
      <x v="196"/>
      <x v="192"/>
      <x v="36"/>
    </i>
    <i r="3">
      <x v="562"/>
      <x/>
      <x v="150"/>
      <x v="147"/>
      <x v="36"/>
    </i>
    <i r="3">
      <x v="705"/>
      <x/>
      <x v="42"/>
      <x v="41"/>
      <x v="36"/>
    </i>
    <i>
      <x v="116"/>
      <x v="57"/>
      <x/>
      <x v="257"/>
      <x/>
      <x v="484"/>
      <x v="474"/>
      <x v="14"/>
    </i>
    <i r="3">
      <x v="474"/>
      <x v="4"/>
      <x v="209"/>
      <x v="204"/>
      <x v="14"/>
    </i>
    <i r="1">
      <x v="113"/>
      <x v="2"/>
      <x v="100"/>
      <x/>
      <x v="318"/>
      <x v="311"/>
      <x v="14"/>
    </i>
    <i r="1">
      <x v="163"/>
      <x v="3"/>
      <x v="382"/>
      <x/>
      <x v="282"/>
      <x v="275"/>
      <x v="14"/>
    </i>
    <i r="1">
      <x v="199"/>
      <x v="4"/>
      <x v="431"/>
      <x v="2"/>
      <x v="243"/>
      <x v="237"/>
      <x v="14"/>
    </i>
    <i r="1">
      <x v="224"/>
      <x v="16"/>
      <x v="148"/>
      <x v="1"/>
      <x v="436"/>
      <x v="427"/>
      <x v="14"/>
    </i>
    <i>
      <x v="117"/>
      <x v="58"/>
      <x/>
      <x v="223"/>
      <x/>
      <x v="452"/>
      <x v="442"/>
      <x v="12"/>
    </i>
    <i r="3">
      <x v="263"/>
      <x/>
      <x v="489"/>
      <x v="479"/>
      <x v="12"/>
    </i>
    <i r="3">
      <x v="600"/>
      <x/>
      <x v="114"/>
      <x v="112"/>
      <x v="12"/>
    </i>
    <i r="1">
      <x v="84"/>
      <x v="9"/>
      <x v="566"/>
      <x/>
      <x v="142"/>
      <x v="139"/>
      <x v="12"/>
    </i>
    <i r="1">
      <x v="114"/>
      <x v="2"/>
      <x v="2"/>
      <x/>
      <x v="497"/>
      <x v="487"/>
      <x v="12"/>
    </i>
    <i r="3">
      <x v="264"/>
      <x/>
      <x v="490"/>
      <x v="480"/>
      <x v="12"/>
    </i>
    <i r="3">
      <x v="433"/>
      <x/>
      <x v="242"/>
      <x v="182"/>
      <x v="12"/>
    </i>
    <i r="3">
      <x v="513"/>
      <x/>
      <x v="181"/>
      <x v="177"/>
      <x v="12"/>
    </i>
    <i r="1">
      <x v="164"/>
      <x v="3"/>
      <x v="391"/>
      <x/>
      <x v="274"/>
      <x v="267"/>
      <x v="12"/>
    </i>
    <i>
      <x v="118"/>
      <x v="59"/>
      <x/>
      <x v="28"/>
      <x/>
      <x v="524"/>
      <x v="513"/>
      <x v="8"/>
    </i>
    <i r="3">
      <x v="424"/>
      <x v="5"/>
      <x v="248"/>
      <x v="242"/>
      <x v="8"/>
    </i>
    <i r="1">
      <x v="115"/>
      <x v="2"/>
      <x v="659"/>
      <x/>
      <x v="63"/>
      <x v="61"/>
      <x v="8"/>
    </i>
    <i r="1">
      <x v="165"/>
      <x v="3"/>
      <x v="616"/>
      <x/>
      <x v="104"/>
      <x v="102"/>
      <x v="8"/>
    </i>
    <i r="1">
      <x v="233"/>
      <x v="8"/>
      <x v="147"/>
      <x v="1"/>
      <x v="434"/>
      <x v="425"/>
      <x v="8"/>
    </i>
    <i>
      <x v="119"/>
      <x v="60"/>
      <x/>
      <x v="26"/>
      <x v="5"/>
      <x v="522"/>
      <x v="511"/>
      <x v="13"/>
    </i>
    <i r="3">
      <x v="208"/>
      <x v="5"/>
      <x v="388"/>
      <x v="380"/>
      <x v="13"/>
    </i>
    <i r="3">
      <x v="275"/>
      <x/>
      <x v="503"/>
      <x v="494"/>
      <x v="13"/>
    </i>
    <i r="3">
      <x v="641"/>
      <x/>
      <x v="84"/>
      <x v="82"/>
      <x v="13"/>
    </i>
    <i r="1">
      <x v="116"/>
      <x v="2"/>
      <x v="325"/>
      <x/>
      <x v="423"/>
      <x v="414"/>
      <x v="13"/>
    </i>
    <i r="3">
      <x v="360"/>
      <x/>
      <x v="297"/>
      <x v="290"/>
      <x v="13"/>
    </i>
    <i r="3">
      <x v="410"/>
      <x/>
      <x v="263"/>
      <x v="141"/>
      <x v="13"/>
    </i>
    <i r="3">
      <x v="602"/>
      <x/>
      <x v="107"/>
      <x v="105"/>
      <x v="13"/>
    </i>
    <i r="3">
      <x v="647"/>
      <x/>
      <x v="79"/>
      <x v="77"/>
      <x v="13"/>
    </i>
    <i r="3">
      <x v="679"/>
      <x v="4"/>
      <x v="50"/>
      <x v="49"/>
      <x v="13"/>
    </i>
    <i>
      <x v="120"/>
      <x v="61"/>
      <x/>
      <x v="221"/>
      <x/>
      <x v="450"/>
      <x v="440"/>
      <x v="1"/>
    </i>
    <i r="3">
      <x v="252"/>
      <x/>
      <x v="479"/>
      <x v="469"/>
      <x v="1"/>
    </i>
    <i r="3">
      <x v="463"/>
      <x/>
      <x v="222"/>
      <x v="217"/>
      <x v="1"/>
    </i>
    <i r="3">
      <x v="709"/>
      <x v="5"/>
      <x v="35"/>
      <x v="34"/>
      <x v="1"/>
    </i>
    <i r="3">
      <x v="739"/>
      <x v="5"/>
      <x v="16"/>
      <x v="16"/>
      <x v="1"/>
    </i>
    <i r="1">
      <x v="117"/>
      <x v="2"/>
      <x v="183"/>
      <x/>
      <x v="369"/>
      <x v="361"/>
      <x v="1"/>
    </i>
    <i r="3">
      <x v="266"/>
      <x/>
      <x v="494"/>
      <x v="484"/>
      <x v="1"/>
    </i>
    <i r="1">
      <x v="235"/>
      <x v="1"/>
      <x/>
      <x/>
      <x v="2"/>
      <x v="2"/>
      <x v="1"/>
    </i>
    <i r="3">
      <x v="6"/>
      <x/>
      <x v="7"/>
      <x v="7"/>
      <x v="1"/>
    </i>
    <i r="3">
      <x v="30"/>
      <x/>
      <x v="3"/>
      <x v="3"/>
      <x v="1"/>
    </i>
    <i r="3">
      <x v="39"/>
      <x/>
      <x v="2"/>
      <x v="2"/>
      <x v="1"/>
    </i>
    <i r="3">
      <x v="43"/>
      <x/>
      <x v="7"/>
      <x v="7"/>
      <x v="1"/>
    </i>
    <i r="3">
      <x v="50"/>
      <x/>
      <x v="7"/>
      <x v="7"/>
      <x v="1"/>
    </i>
    <i r="3">
      <x v="59"/>
      <x/>
      <x v="7"/>
      <x v="7"/>
      <x v="1"/>
    </i>
    <i r="3">
      <x v="65"/>
      <x/>
      <x v="3"/>
      <x v="3"/>
      <x v="1"/>
    </i>
    <i r="3">
      <x v="67"/>
      <x/>
      <x v="2"/>
      <x v="2"/>
      <x v="1"/>
    </i>
    <i r="3">
      <x v="68"/>
      <x/>
      <x v="2"/>
      <x v="2"/>
      <x v="1"/>
    </i>
    <i r="3">
      <x v="72"/>
      <x v="2"/>
      <x v="4"/>
      <x v="4"/>
      <x v="1"/>
    </i>
    <i r="3">
      <x v="92"/>
      <x/>
      <x v="2"/>
      <x v="2"/>
      <x v="1"/>
    </i>
    <i r="3">
      <x v="107"/>
      <x/>
      <x v="2"/>
      <x v="2"/>
      <x v="1"/>
    </i>
    <i r="3">
      <x v="122"/>
      <x/>
      <x v="7"/>
      <x v="7"/>
      <x v="1"/>
    </i>
    <i r="3">
      <x v="136"/>
      <x/>
      <x v="7"/>
      <x v="7"/>
      <x v="1"/>
    </i>
    <i r="3">
      <x v="146"/>
      <x v="2"/>
      <x v="3"/>
      <x v="3"/>
      <x v="1"/>
    </i>
    <i r="3">
      <x v="150"/>
      <x v="1"/>
      <x v="7"/>
      <x v="7"/>
      <x v="1"/>
    </i>
    <i r="3">
      <x v="157"/>
      <x v="1"/>
      <x v="7"/>
      <x v="7"/>
      <x v="1"/>
    </i>
    <i r="3">
      <x v="171"/>
      <x/>
      <x v="2"/>
      <x v="2"/>
      <x v="1"/>
    </i>
    <i r="3">
      <x v="185"/>
      <x v="2"/>
      <x v="4"/>
      <x v="4"/>
      <x v="1"/>
    </i>
    <i r="3">
      <x v="205"/>
      <x/>
      <x v="7"/>
      <x v="7"/>
      <x v="1"/>
    </i>
    <i r="3">
      <x v="206"/>
      <x/>
      <x v="7"/>
      <x v="7"/>
      <x v="1"/>
    </i>
    <i r="3">
      <x v="215"/>
      <x v="3"/>
      <x v="4"/>
      <x v="4"/>
      <x v="1"/>
    </i>
    <i r="3">
      <x v="222"/>
      <x/>
      <x v="2"/>
      <x v="2"/>
      <x v="1"/>
    </i>
    <i r="3">
      <x v="225"/>
      <x/>
      <x v="7"/>
      <x v="7"/>
      <x v="1"/>
    </i>
    <i r="3">
      <x v="226"/>
      <x/>
      <x v="7"/>
      <x v="7"/>
      <x v="1"/>
    </i>
    <i r="3">
      <x v="232"/>
      <x/>
      <x v="7"/>
      <x v="7"/>
      <x v="1"/>
    </i>
    <i r="3">
      <x v="240"/>
      <x/>
      <x v="7"/>
      <x v="7"/>
      <x v="1"/>
    </i>
    <i r="3">
      <x v="249"/>
      <x v="1"/>
      <x v="4"/>
      <x v="4"/>
      <x v="1"/>
    </i>
    <i r="3">
      <x v="259"/>
      <x/>
      <x v="7"/>
      <x v="7"/>
      <x v="1"/>
    </i>
    <i r="3">
      <x v="261"/>
      <x/>
      <x v="3"/>
      <x v="3"/>
      <x v="1"/>
    </i>
    <i r="3">
      <x v="268"/>
      <x/>
      <x v="2"/>
      <x v="2"/>
      <x v="1"/>
    </i>
    <i r="3">
      <x v="285"/>
      <x/>
      <x v="1"/>
      <x v="1"/>
      <x v="1"/>
    </i>
    <i r="3">
      <x v="286"/>
      <x/>
      <x v="7"/>
      <x v="7"/>
      <x v="1"/>
    </i>
    <i r="3">
      <x v="299"/>
      <x/>
      <x v="7"/>
      <x v="7"/>
      <x v="1"/>
    </i>
    <i r="3">
      <x v="315"/>
      <x/>
      <x v="8"/>
      <x v="8"/>
      <x v="1"/>
    </i>
    <i r="3">
      <x v="326"/>
      <x/>
      <x v="1"/>
      <x v="1"/>
      <x v="1"/>
    </i>
    <i r="3">
      <x v="330"/>
      <x/>
      <x v="6"/>
      <x v="6"/>
      <x v="1"/>
    </i>
    <i r="3">
      <x v="331"/>
      <x/>
      <x v="7"/>
      <x v="7"/>
      <x v="1"/>
    </i>
    <i r="3">
      <x v="367"/>
      <x/>
      <x v="7"/>
      <x v="7"/>
      <x v="1"/>
    </i>
    <i r="3">
      <x v="368"/>
      <x/>
      <x v="2"/>
      <x v="2"/>
      <x v="1"/>
    </i>
    <i r="3">
      <x v="401"/>
      <x/>
      <x v="7"/>
      <x v="7"/>
      <x v="1"/>
    </i>
    <i r="3">
      <x v="404"/>
      <x v="3"/>
      <x v="4"/>
      <x v="4"/>
      <x v="1"/>
    </i>
    <i r="3">
      <x v="453"/>
      <x/>
      <x v="7"/>
      <x v="7"/>
      <x v="1"/>
    </i>
    <i r="3">
      <x v="467"/>
      <x/>
      <x v="7"/>
      <x v="7"/>
      <x v="1"/>
    </i>
    <i r="3">
      <x v="470"/>
      <x/>
      <x v="7"/>
      <x v="7"/>
      <x v="1"/>
    </i>
    <i r="3">
      <x v="485"/>
      <x/>
      <x v="2"/>
      <x v="2"/>
      <x v="1"/>
    </i>
    <i r="3">
      <x v="491"/>
      <x/>
      <x v="2"/>
      <x v="2"/>
      <x v="1"/>
    </i>
    <i r="3">
      <x v="517"/>
      <x v="4"/>
      <x v="2"/>
      <x v="2"/>
      <x v="1"/>
    </i>
    <i r="3">
      <x v="521"/>
      <x/>
      <x v="2"/>
      <x v="2"/>
      <x v="1"/>
    </i>
    <i r="3">
      <x v="568"/>
      <x/>
      <x v="2"/>
      <x v="2"/>
      <x v="1"/>
    </i>
    <i r="3">
      <x v="589"/>
      <x/>
      <x v="7"/>
      <x v="7"/>
      <x v="1"/>
    </i>
    <i r="3">
      <x v="596"/>
      <x/>
      <x v="7"/>
      <x v="7"/>
      <x v="1"/>
    </i>
    <i r="3">
      <x v="612"/>
      <x v="4"/>
      <x v="2"/>
      <x v="2"/>
      <x v="1"/>
    </i>
    <i r="3">
      <x v="631"/>
      <x v="4"/>
      <x v="7"/>
      <x v="7"/>
      <x v="1"/>
    </i>
    <i r="3">
      <x v="637"/>
      <x/>
      <x v="7"/>
      <x v="7"/>
      <x v="1"/>
    </i>
    <i r="3">
      <x v="655"/>
      <x/>
      <x v="7"/>
      <x v="7"/>
      <x v="1"/>
    </i>
    <i r="3">
      <x v="661"/>
      <x/>
      <x v="2"/>
      <x v="2"/>
      <x v="1"/>
    </i>
    <i r="3">
      <x v="668"/>
      <x/>
      <x v="7"/>
      <x v="7"/>
      <x v="1"/>
    </i>
    <i r="3">
      <x v="669"/>
      <x/>
      <x v="7"/>
      <x v="7"/>
      <x v="1"/>
    </i>
    <i r="3">
      <x v="672"/>
      <x/>
      <x v="7"/>
      <x v="7"/>
      <x v="1"/>
    </i>
    <i r="3">
      <x v="673"/>
      <x v="1"/>
      <x v="4"/>
      <x v="4"/>
      <x v="1"/>
    </i>
    <i r="3">
      <x v="692"/>
      <x/>
      <x v="2"/>
      <x v="2"/>
      <x v="1"/>
    </i>
    <i r="3">
      <x v="695"/>
      <x/>
      <x v="7"/>
      <x v="7"/>
      <x v="1"/>
    </i>
    <i r="3">
      <x v="714"/>
      <x/>
      <x v="7"/>
      <x v="7"/>
      <x v="1"/>
    </i>
    <i r="3">
      <x v="723"/>
      <x/>
      <x v="2"/>
      <x v="2"/>
      <x v="1"/>
    </i>
    <i r="3">
      <x v="736"/>
      <x v="1"/>
      <x v="4"/>
      <x v="4"/>
      <x v="1"/>
    </i>
    <i r="3">
      <x v="740"/>
      <x/>
      <x v="4"/>
      <x v="4"/>
      <x v="1"/>
    </i>
    <i r="3">
      <x v="741"/>
      <x v="1"/>
      <x v="7"/>
      <x v="7"/>
      <x v="1"/>
    </i>
    <i r="3">
      <x v="742"/>
      <x/>
      <x v="2"/>
      <x v="2"/>
      <x v="1"/>
    </i>
    <i r="3">
      <x v="754"/>
      <x/>
      <x v="4"/>
      <x v="4"/>
      <x v="1"/>
    </i>
    <i r="3">
      <x v="755"/>
      <x/>
      <x v="2"/>
      <x v="2"/>
      <x v="1"/>
    </i>
    <i r="3">
      <x v="756"/>
      <x/>
      <x v="4"/>
      <x v="4"/>
      <x v="1"/>
    </i>
    <i r="3">
      <x v="760"/>
      <x/>
      <x v="2"/>
      <x v="2"/>
      <x v="1"/>
    </i>
    <i r="3">
      <x v="764"/>
      <x/>
      <x v="4"/>
      <x v="4"/>
      <x v="1"/>
    </i>
    <i>
      <x v="121"/>
      <x v="118"/>
      <x v="2"/>
      <x v="359"/>
      <x/>
      <x v="296"/>
      <x v="289"/>
      <x v="3"/>
    </i>
    <i r="3">
      <x v="482"/>
      <x/>
      <x v="207"/>
      <x v="202"/>
      <x v="3"/>
    </i>
    <i r="1">
      <x v="203"/>
      <x v="4"/>
      <x v="319"/>
      <x/>
      <x v="418"/>
      <x v="409"/>
      <x v="3"/>
    </i>
    <i r="3">
      <x v="411"/>
      <x/>
      <x v="264"/>
      <x v="257"/>
      <x v="3"/>
    </i>
    <i>
      <x v="122"/>
      <x v="62"/>
      <x/>
      <x v="3"/>
      <x/>
      <x v="429"/>
      <x v="420"/>
      <x v="3"/>
    </i>
    <i r="3">
      <x v="292"/>
      <x/>
      <x v="399"/>
      <x v="390"/>
      <x v="3"/>
    </i>
    <i>
      <x v="123"/>
      <x v="63"/>
      <x/>
      <x v="417"/>
      <x/>
      <x v="254"/>
      <x v="248"/>
      <x v="32"/>
    </i>
    <i r="1">
      <x v="119"/>
      <x v="2"/>
      <x v="576"/>
      <x/>
      <x v="134"/>
      <x v="131"/>
      <x v="32"/>
    </i>
    <i>
      <x v="124"/>
      <x v="64"/>
      <x/>
      <x v="22"/>
      <x/>
      <x v="517"/>
      <x v="507"/>
      <x v="50"/>
    </i>
    <i r="3">
      <x v="178"/>
      <x v="1"/>
      <x v="561"/>
      <x v="553"/>
      <x v="50"/>
    </i>
    <i r="3">
      <x v="187"/>
      <x/>
      <x v="308"/>
      <x v="301"/>
      <x v="50"/>
    </i>
    <i r="3">
      <x v="291"/>
      <x/>
      <x v="397"/>
      <x v="388"/>
      <x v="50"/>
    </i>
    <i r="1">
      <x v="120"/>
      <x v="2"/>
      <x v="724"/>
      <x/>
      <x v="22"/>
      <x v="22"/>
      <x v="50"/>
    </i>
    <i r="1">
      <x v="204"/>
      <x v="4"/>
      <x v="246"/>
      <x/>
      <x v="473"/>
      <x v="463"/>
      <x v="50"/>
    </i>
    <i r="3">
      <x v="262"/>
      <x/>
      <x v="487"/>
      <x v="477"/>
      <x v="50"/>
    </i>
    <i>
      <x v="125"/>
      <x v="65"/>
      <x/>
      <x v="79"/>
      <x v="1"/>
      <x v="560"/>
      <x v="551"/>
      <x v="57"/>
    </i>
    <i>
      <x v="126"/>
      <x v="122"/>
      <x v="2"/>
      <x v="557"/>
      <x/>
      <x v="152"/>
      <x v="149"/>
      <x v="42"/>
    </i>
    <i r="1">
      <x v="205"/>
      <x v="4"/>
      <x v="374"/>
      <x/>
      <x v="291"/>
      <x v="284"/>
      <x v="42"/>
    </i>
    <i>
      <x v="127"/>
      <x v="66"/>
      <x/>
      <x v="595"/>
      <x/>
      <x v="122"/>
      <x v="119"/>
      <x v="42"/>
    </i>
    <i>
      <x v="128"/>
      <x v="67"/>
      <x/>
      <x v="703"/>
      <x/>
      <x v="40"/>
      <x v="39"/>
      <x v="63"/>
    </i>
    <i>
      <x v="129"/>
      <x v="123"/>
      <x v="2"/>
      <x v="563"/>
      <x/>
      <x v="151"/>
      <x v="148"/>
      <x v="168"/>
    </i>
    <i>
      <x v="130"/>
      <x v="69"/>
      <x/>
      <x v="233"/>
      <x/>
      <x v="460"/>
      <x v="450"/>
      <x v="87"/>
    </i>
    <i r="3">
      <x v="247"/>
      <x/>
      <x v="475"/>
      <x v="465"/>
      <x v="87"/>
    </i>
    <i>
      <x v="131"/>
      <x v="190"/>
      <x v="10"/>
      <x v="198"/>
      <x/>
      <x v="377"/>
      <x v="370"/>
      <x v="62"/>
    </i>
    <i r="1">
      <x v="208"/>
      <x v="4"/>
      <x v="199"/>
      <x/>
      <x v="378"/>
      <x v="371"/>
      <x v="62"/>
    </i>
    <i>
      <x v="132"/>
      <x v="174"/>
      <x v="3"/>
      <x v="284"/>
      <x/>
      <x v="520"/>
      <x v="509"/>
      <x v="47"/>
    </i>
    <i r="1">
      <x v="209"/>
      <x v="4"/>
      <x v="342"/>
      <x/>
      <x v="440"/>
      <x v="430"/>
      <x v="47"/>
    </i>
    <i>
      <x v="133"/>
      <x v="71"/>
      <x/>
      <x v="607"/>
      <x/>
      <x v="111"/>
      <x v="109"/>
      <x v="113"/>
    </i>
    <i>
      <x v="134"/>
      <x v="72"/>
      <x/>
      <x v="144"/>
      <x v="1"/>
      <x v="408"/>
      <x v="398"/>
      <x v="221"/>
    </i>
    <i r="1">
      <x v="175"/>
      <x v="3"/>
      <x v="80"/>
      <x/>
      <x v="10"/>
      <x v="552"/>
      <x v="221"/>
    </i>
    <i>
      <x v="135"/>
      <x v="73"/>
      <x/>
      <x v="224"/>
      <x/>
      <x v="453"/>
      <x v="443"/>
      <x v="70"/>
    </i>
    <i r="3">
      <x v="248"/>
      <x/>
      <x v="476"/>
      <x v="466"/>
      <x v="70"/>
    </i>
    <i r="3">
      <x v="390"/>
      <x/>
      <x v="277"/>
      <x v="270"/>
      <x v="70"/>
    </i>
    <i r="3">
      <x v="611"/>
      <x/>
      <x v="106"/>
      <x v="104"/>
      <x v="70"/>
    </i>
    <i>
      <x v="136"/>
      <x v="74"/>
      <x/>
      <x v="278"/>
      <x/>
      <x v="507"/>
      <x v="498"/>
      <x v="68"/>
    </i>
    <i r="3">
      <x v="302"/>
      <x/>
      <x v="404"/>
      <x v="394"/>
      <x v="68"/>
    </i>
    <i>
      <x v="137"/>
      <x v="75"/>
      <x/>
      <x v="227"/>
      <x/>
      <x v="454"/>
      <x v="444"/>
      <x v="86"/>
    </i>
    <i r="3">
      <x v="304"/>
      <x/>
      <x v="405"/>
      <x v="395"/>
      <x v="86"/>
    </i>
    <i r="3">
      <x v="332"/>
      <x/>
      <x v="305"/>
      <x v="298"/>
      <x v="86"/>
    </i>
    <i r="3">
      <x v="550"/>
      <x/>
      <x v="156"/>
      <x v="153"/>
      <x v="86"/>
    </i>
    <i r="3">
      <x v="700"/>
      <x/>
      <x v="39"/>
      <x v="38"/>
      <x v="86"/>
    </i>
    <i>
      <x v="138"/>
      <x v="76"/>
      <x/>
      <x v="127"/>
      <x/>
      <x v="346"/>
      <x v="338"/>
      <x v="99"/>
    </i>
    <i r="3">
      <x v="677"/>
      <x/>
      <x v="59"/>
      <x v="57"/>
      <x v="99"/>
    </i>
    <i r="3">
      <x v="748"/>
      <x/>
      <x v="13"/>
      <x v="13"/>
      <x v="99"/>
    </i>
    <i>
      <x v="139"/>
      <x v="77"/>
      <x/>
      <x v="158"/>
      <x v="1"/>
      <x v="488"/>
      <x v="478"/>
      <x v="90"/>
    </i>
    <i>
      <x v="140"/>
      <x v="78"/>
      <x/>
      <x v="202"/>
      <x/>
      <x v="383"/>
      <x v="376"/>
      <x v="106"/>
    </i>
    <i r="3">
      <x v="606"/>
      <x/>
      <x v="110"/>
      <x v="108"/>
      <x v="106"/>
    </i>
    <i r="1">
      <x v="178"/>
      <x v="3"/>
      <x v="153"/>
      <x v="1"/>
      <x v="470"/>
      <x v="460"/>
      <x v="106"/>
    </i>
    <i r="1">
      <x v="211"/>
      <x v="4"/>
      <x v="372"/>
      <x/>
      <x v="290"/>
      <x v="282"/>
      <x v="106"/>
    </i>
    <i>
      <x v="141"/>
      <x v="80"/>
      <x/>
      <x v="41"/>
      <x/>
      <x v="313"/>
      <x v="306"/>
      <x v="82"/>
    </i>
    <i r="3">
      <x v="581"/>
      <x v="1"/>
      <x v="131"/>
      <x v="128"/>
      <x v="82"/>
    </i>
    <i>
      <x v="142"/>
      <x v="81"/>
      <x/>
      <x v="54"/>
      <x/>
      <x v="547"/>
      <x v="538"/>
      <x v="126"/>
    </i>
    <i r="3">
      <x v="231"/>
      <x/>
      <x v="459"/>
      <x v="449"/>
      <x v="126"/>
    </i>
    <i r="3">
      <x v="282"/>
      <x/>
      <x v="516"/>
      <x v="505"/>
      <x v="126"/>
    </i>
    <i r="3">
      <x v="516"/>
      <x/>
      <x v="141"/>
      <x v="170"/>
      <x v="126"/>
    </i>
    <i r="3">
      <x v="528"/>
      <x/>
      <x v="173"/>
      <x v="168"/>
      <x v="126"/>
    </i>
    <i r="3">
      <x v="544"/>
      <x/>
      <x v="157"/>
      <x v="154"/>
      <x v="126"/>
    </i>
    <i r="1">
      <x v="134"/>
      <x v="2"/>
      <x v="81"/>
      <x v="1"/>
      <x v="562"/>
      <x v="554"/>
      <x v="126"/>
    </i>
    <i>
      <x v="143"/>
      <x v="82"/>
      <x/>
      <x v="548"/>
      <x/>
      <x v="161"/>
      <x v="157"/>
      <x v="95"/>
    </i>
    <i r="1">
      <x v="223"/>
      <x v="15"/>
      <x v="161"/>
      <x v="1"/>
      <x v="513"/>
      <x v="471"/>
      <x v="95"/>
    </i>
    <i>
      <x v="144"/>
      <x v="83"/>
      <x/>
      <x v="406"/>
      <x/>
      <x v="266"/>
      <x v="259"/>
      <x v="65"/>
    </i>
    <i r="3">
      <x v="473"/>
      <x v="4"/>
      <x v="208"/>
      <x v="203"/>
      <x v="65"/>
    </i>
    <i r="3">
      <x v="481"/>
      <x/>
      <x v="206"/>
      <x v="201"/>
      <x v="65"/>
    </i>
    <i r="3">
      <x v="585"/>
      <x/>
      <x v="125"/>
      <x v="122"/>
      <x v="65"/>
    </i>
    <i>
      <x v="145"/>
      <x v="198"/>
      <x v="10"/>
      <x v="48"/>
      <x/>
      <x v="540"/>
      <x v="531"/>
      <x v="142"/>
    </i>
    <i>
      <x v="146"/>
      <x v="84"/>
      <x/>
      <x v="408"/>
      <x/>
      <x v="261"/>
      <x v="255"/>
      <x v="176"/>
    </i>
    <i r="3">
      <x v="456"/>
      <x/>
      <x v="223"/>
      <x v="218"/>
      <x v="176"/>
    </i>
    <i r="3">
      <x v="511"/>
      <x v="1"/>
      <x v="185"/>
      <x v="181"/>
      <x v="176"/>
    </i>
    <i>
      <x v="147"/>
      <x v="85"/>
      <x/>
      <x v="204"/>
      <x/>
      <x v="385"/>
      <x v="377"/>
      <x v="84"/>
    </i>
    <i r="3">
      <x v="301"/>
      <x/>
      <x v="403"/>
      <x v="393"/>
      <x v="84"/>
    </i>
    <i>
      <x v="148"/>
      <x v="87"/>
      <x/>
      <x v="112"/>
      <x/>
      <x v="332"/>
      <x v="324"/>
      <x v="24"/>
    </i>
    <i>
      <x v="149"/>
      <x v="88"/>
      <x/>
      <x v="421"/>
      <x/>
      <x v="251"/>
      <x v="245"/>
      <x v="112"/>
    </i>
    <i r="3">
      <x v="708"/>
      <x/>
      <x v="34"/>
      <x v="33"/>
      <x v="112"/>
    </i>
    <i>
      <x v="150"/>
      <x v="89"/>
      <x/>
      <x v="427"/>
      <x/>
      <x v="246"/>
      <x v="240"/>
      <x v="77"/>
    </i>
    <i r="3">
      <x v="712"/>
      <x/>
      <x v="37"/>
      <x v="36"/>
      <x v="77"/>
    </i>
    <i r="1">
      <x v="143"/>
      <x v="2"/>
      <x v="599"/>
      <x v="4"/>
      <x v="118"/>
      <x v="115"/>
      <x v="77"/>
    </i>
    <i>
      <x v="151"/>
      <x v="90"/>
      <x/>
      <x v="172"/>
      <x/>
      <x v="364"/>
      <x v="356"/>
      <x v="93"/>
    </i>
    <i r="3">
      <x v="713"/>
      <x/>
      <x v="38"/>
      <x v="37"/>
      <x v="93"/>
    </i>
    <i>
      <x v="152"/>
      <x v="91"/>
      <x/>
      <x v="522"/>
      <x/>
      <x v="178"/>
      <x v="174"/>
      <x v="114"/>
    </i>
    <i r="3">
      <x v="744"/>
      <x v="4"/>
      <x v="11"/>
      <x v="11"/>
      <x v="114"/>
    </i>
    <i>
      <x v="153"/>
      <x v="92"/>
      <x/>
      <x v="8"/>
      <x/>
      <x v="354"/>
      <x v="346"/>
      <x v="44"/>
    </i>
    <i>
      <x v="154"/>
      <x v="93"/>
      <x/>
      <x v="14"/>
      <x/>
      <x v="314"/>
      <x v="307"/>
      <x v="88"/>
    </i>
    <i r="3">
      <x v="272"/>
      <x/>
      <x v="501"/>
      <x v="491"/>
      <x v="88"/>
    </i>
    <i r="3">
      <x v="546"/>
      <x/>
      <x v="159"/>
      <x v="155"/>
      <x v="88"/>
    </i>
    <i r="3">
      <x v="613"/>
      <x/>
      <x v="102"/>
      <x v="100"/>
      <x v="88"/>
    </i>
    <i>
      <x v="155"/>
      <x v="94"/>
      <x/>
      <x v="20"/>
      <x/>
      <x v="514"/>
      <x v="503"/>
      <x v="73"/>
    </i>
    <i>
      <x v="156"/>
      <x v="95"/>
      <x/>
      <x v="214"/>
      <x/>
      <x v="394"/>
      <x v="386"/>
      <x v="49"/>
    </i>
    <i r="3">
      <x v="309"/>
      <x/>
      <x v="411"/>
      <x v="401"/>
      <x v="49"/>
    </i>
    <i r="3">
      <x v="423"/>
      <x v="1"/>
      <x v="247"/>
      <x v="241"/>
      <x v="49"/>
    </i>
    <i r="3">
      <x v="697"/>
      <x/>
      <x v="44"/>
      <x v="43"/>
      <x v="49"/>
    </i>
    <i>
      <x v="157"/>
      <x v="96"/>
      <x/>
      <x v="152"/>
      <x v="1"/>
      <x v="468"/>
      <x v="458"/>
      <x v="105"/>
    </i>
    <i>
      <x v="158"/>
      <x v="97"/>
      <x/>
      <x v="167"/>
      <x/>
      <x v="362"/>
      <x v="354"/>
      <x v="123"/>
    </i>
    <i r="3">
      <x v="242"/>
      <x/>
      <x v="469"/>
      <x v="459"/>
      <x v="123"/>
    </i>
    <i r="3">
      <x v="648"/>
      <x/>
      <x v="80"/>
      <x v="78"/>
      <x v="123"/>
    </i>
    <i r="3">
      <x v="734"/>
      <x/>
      <x v="19"/>
      <x v="19"/>
      <x v="123"/>
    </i>
    <i>
      <x v="159"/>
      <x v="98"/>
      <x/>
      <x v="94"/>
      <x/>
      <x v="572"/>
      <x v="566"/>
      <x v="64"/>
    </i>
    <i r="3">
      <x v="211"/>
      <x/>
      <x v="391"/>
      <x v="383"/>
      <x v="64"/>
    </i>
    <i r="3">
      <x v="539"/>
      <x/>
      <x v="164"/>
      <x v="160"/>
      <x v="64"/>
    </i>
    <i>
      <x v="160"/>
      <x v="99"/>
      <x/>
      <x v="630"/>
      <x/>
      <x v="94"/>
      <x v="92"/>
      <x v="35"/>
    </i>
    <i>
      <x v="161"/>
      <x v="100"/>
      <x/>
      <x v="254"/>
      <x v="1"/>
      <x v="481"/>
      <x v="471"/>
      <x v="45"/>
    </i>
    <i r="3">
      <x v="693"/>
      <x/>
      <x v="47"/>
      <x v="46"/>
      <x v="45"/>
    </i>
    <i r="1">
      <x v="151"/>
      <x v="2"/>
      <x v="469"/>
      <x/>
      <x v="216"/>
      <x v="211"/>
      <x v="45"/>
    </i>
    <i>
      <x v="162"/>
      <x v="101"/>
      <x/>
      <x v="531"/>
      <x/>
      <x v="171"/>
      <x v="166"/>
      <x v="2"/>
    </i>
    <i r="3">
      <x v="594"/>
      <x v="4"/>
      <x v="121"/>
      <x v="118"/>
      <x v="2"/>
    </i>
    <i r="3">
      <x v="620"/>
      <x/>
      <x v="97"/>
      <x v="95"/>
      <x v="2"/>
    </i>
    <i r="3">
      <x v="653"/>
      <x/>
      <x v="74"/>
      <x v="72"/>
      <x v="2"/>
    </i>
    <i r="3">
      <x v="746"/>
      <x/>
      <x v="12"/>
      <x v="12"/>
      <x v="2"/>
    </i>
    <i>
      <x v="163"/>
      <x v="152"/>
      <x v="2"/>
      <x v="156"/>
      <x v="1"/>
      <x v="480"/>
      <x v="470"/>
      <x v="2"/>
    </i>
    <i r="1">
      <x v="217"/>
      <x v="4"/>
      <x v="160"/>
      <x v="1"/>
      <x v="496"/>
      <x v="486"/>
      <x v="2"/>
    </i>
    <i>
      <x v="164"/>
      <x v="102"/>
      <x/>
      <x v="353"/>
      <x/>
      <x v="303"/>
      <x v="296"/>
      <x v="71"/>
    </i>
    <i r="3">
      <x v="536"/>
      <x/>
      <x v="167"/>
      <x v="162"/>
      <x v="71"/>
    </i>
    <i>
      <x v="165"/>
      <x v="103"/>
      <x/>
      <x v="110"/>
      <x/>
      <x v="331"/>
      <x v="323"/>
      <x v="18"/>
    </i>
    <i r="3">
      <x v="118"/>
      <x/>
      <x v="339"/>
      <x v="331"/>
      <x v="18"/>
    </i>
    <i r="3">
      <x v="573"/>
      <x/>
      <x v="139"/>
      <x v="136"/>
      <x v="18"/>
    </i>
    <i r="3">
      <x v="646"/>
      <x/>
      <x v="78"/>
      <x v="76"/>
      <x v="18"/>
    </i>
    <i r="3">
      <x v="675"/>
      <x v="4"/>
      <x v="57"/>
      <x v="55"/>
      <x v="18"/>
    </i>
    <i>
      <x v="166"/>
      <x v="104"/>
      <x/>
      <x v="51"/>
      <x/>
      <x v="542"/>
      <x v="533"/>
      <x v="72"/>
    </i>
    <i r="3">
      <x v="93"/>
      <x v="1"/>
      <x v="571"/>
      <x v="565"/>
      <x v="72"/>
    </i>
    <i r="3">
      <x v="98"/>
      <x/>
      <x v="316"/>
      <x v="309"/>
      <x v="72"/>
    </i>
    <i r="3">
      <x v="287"/>
      <x/>
      <x v="543"/>
      <x v="534"/>
      <x v="72"/>
    </i>
    <i r="3">
      <x v="678"/>
      <x v="1"/>
      <x v="60"/>
      <x v="58"/>
      <x v="72"/>
    </i>
    <i>
      <x v="167"/>
      <x v="105"/>
      <x/>
      <x v="362"/>
      <x/>
      <x v="381"/>
      <x v="374"/>
      <x v="94"/>
    </i>
    <i>
      <x v="168"/>
      <x v="106"/>
      <x/>
      <x v="271"/>
      <x/>
      <x v="500"/>
      <x v="490"/>
      <x v="60"/>
    </i>
    <i r="3">
      <x v="414"/>
      <x/>
      <x v="260"/>
      <x v="254"/>
      <x v="60"/>
    </i>
    <i r="3">
      <x v="699"/>
      <x v="4"/>
      <x v="45"/>
      <x v="44"/>
      <x v="60"/>
    </i>
    <i>
      <x v="169"/>
      <x v="157"/>
      <x v="2"/>
      <x v="269"/>
      <x/>
      <x v="498"/>
      <x v="488"/>
      <x v="91"/>
    </i>
    <i r="3">
      <x v="288"/>
      <x/>
      <x v="551"/>
      <x v="542"/>
      <x v="91"/>
    </i>
    <i>
      <x v="170"/>
      <x v="107"/>
      <x/>
      <x v="126"/>
      <x/>
      <x v="345"/>
      <x v="337"/>
      <x v="91"/>
    </i>
    <i r="3">
      <x v="212"/>
      <x/>
      <x v="392"/>
      <x v="384"/>
      <x v="91"/>
    </i>
    <i r="3">
      <x v="305"/>
      <x/>
      <x v="406"/>
      <x v="396"/>
      <x v="91"/>
    </i>
    <i r="3">
      <x v="484"/>
      <x/>
      <x v="202"/>
      <x v="197"/>
      <x v="91"/>
    </i>
    <i r="3">
      <x v="569"/>
      <x v="4"/>
      <x v="144"/>
      <x v="141"/>
      <x v="91"/>
    </i>
    <i>
      <x v="171"/>
      <x v="108"/>
      <x/>
      <x v="89"/>
      <x/>
      <x v="568"/>
      <x v="562"/>
      <x v="28"/>
    </i>
    <i r="3">
      <x v="260"/>
      <x/>
      <x v="486"/>
      <x v="476"/>
      <x v="28"/>
    </i>
    <i r="3">
      <x v="651"/>
      <x/>
      <x v="72"/>
      <x v="70"/>
      <x v="28"/>
    </i>
    <i r="3">
      <x v="711"/>
      <x/>
      <x v="36"/>
      <x v="35"/>
      <x v="28"/>
    </i>
    <i r="1">
      <x v="158"/>
      <x v="2"/>
      <x v="162"/>
      <x/>
      <x v="357"/>
      <x v="350"/>
      <x v="28"/>
    </i>
    <i>
      <x v="172"/>
      <x v="109"/>
      <x/>
      <x v="283"/>
      <x/>
      <x v="252"/>
      <x v="506"/>
      <x v="79"/>
    </i>
    <i r="3">
      <x v="363"/>
      <x v="1"/>
      <x v="294"/>
      <x v="287"/>
      <x v="79"/>
    </i>
    <i r="3">
      <x v="412"/>
      <x/>
      <x v="258"/>
      <x v="252"/>
      <x v="79"/>
    </i>
    <i r="3">
      <x v="441"/>
      <x/>
      <x v="239"/>
      <x v="233"/>
      <x v="79"/>
    </i>
    <i r="3">
      <x v="444"/>
      <x/>
      <x v="235"/>
      <x v="229"/>
      <x v="79"/>
    </i>
    <i r="3">
      <x v="524"/>
      <x/>
      <x v="172"/>
      <x v="167"/>
      <x v="79"/>
    </i>
    <i r="3">
      <x v="654"/>
      <x/>
      <x v="75"/>
      <x v="73"/>
      <x v="79"/>
    </i>
    <i>
      <x v="173"/>
      <x v="110"/>
      <x/>
      <x v="74"/>
      <x v="1"/>
      <x v="529"/>
      <x v="519"/>
      <x v="16"/>
    </i>
    <i r="3">
      <x v="128"/>
      <x/>
      <x v="347"/>
      <x v="339"/>
      <x v="16"/>
    </i>
    <i r="3">
      <x v="347"/>
      <x/>
      <x v="445"/>
      <x v="435"/>
      <x v="16"/>
    </i>
    <i r="3">
      <x v="358"/>
      <x/>
      <x v="298"/>
      <x v="291"/>
      <x v="16"/>
    </i>
    <i>
      <x v="174"/>
      <x v="111"/>
      <x/>
      <x v="129"/>
      <x/>
      <x v="348"/>
      <x v="340"/>
      <x v="27"/>
    </i>
    <i r="3">
      <x v="166"/>
      <x/>
      <x v="361"/>
      <x v="353"/>
      <x v="27"/>
    </i>
    <i r="3">
      <x v="349"/>
      <x/>
      <x v="447"/>
      <x v="437"/>
      <x v="27"/>
    </i>
    <i r="3">
      <x v="577"/>
      <x/>
      <x v="135"/>
      <x v="132"/>
      <x v="27"/>
    </i>
    <i r="3">
      <x v="689"/>
      <x v="4"/>
      <x v="48"/>
      <x v="47"/>
      <x v="27"/>
    </i>
    <i r="1">
      <x v="161"/>
      <x v="2"/>
      <x v="209"/>
      <x/>
      <x v="389"/>
      <x v="381"/>
      <x v="27"/>
    </i>
    <i r="3">
      <x v="387"/>
      <x/>
      <x v="279"/>
      <x v="272"/>
      <x v="27"/>
    </i>
    <i>
      <x v="175"/>
      <x v="112"/>
      <x/>
      <x v="159"/>
      <x v="1"/>
      <x v="495"/>
      <x v="485"/>
      <x v="19"/>
    </i>
    <i r="3">
      <x v="418"/>
      <x/>
      <x v="253"/>
      <x v="247"/>
      <x v="19"/>
    </i>
    <i>
      <x v="176"/>
      <x v="113"/>
      <x/>
      <x v="163"/>
      <x/>
      <x v="358"/>
      <x v="351"/>
      <x v="29"/>
    </i>
    <i r="3">
      <x v="430"/>
      <x/>
      <x v="211"/>
      <x v="236"/>
      <x v="29"/>
    </i>
    <i r="3">
      <x v="532"/>
      <x/>
      <x v="168"/>
      <x v="163"/>
      <x v="29"/>
    </i>
    <i r="3">
      <x v="662"/>
      <x/>
      <x v="65"/>
      <x v="63"/>
      <x v="29"/>
    </i>
    <i r="1">
      <x v="163"/>
      <x v="2"/>
      <x v="495"/>
      <x/>
      <x v="195"/>
      <x v="191"/>
      <x v="29"/>
    </i>
    <i r="1">
      <x v="183"/>
      <x v="5"/>
      <x v="526"/>
      <x/>
      <x v="169"/>
      <x v="164"/>
      <x v="29"/>
    </i>
    <i>
      <x v="177"/>
      <x v="114"/>
      <x/>
      <x v="76"/>
      <x v="1"/>
      <x v="532"/>
      <x v="522"/>
      <x v="89"/>
    </i>
    <i r="3">
      <x v="313"/>
      <x/>
      <x v="415"/>
      <x v="405"/>
      <x v="89"/>
    </i>
    <i r="3">
      <x v="392"/>
      <x/>
      <x v="275"/>
      <x v="268"/>
      <x v="89"/>
    </i>
    <i>
      <x v="178"/>
      <x v="115"/>
      <x/>
      <x v="280"/>
      <x/>
      <x v="510"/>
      <x v="501"/>
      <x v="80"/>
    </i>
    <i r="3">
      <x v="339"/>
      <x/>
      <x v="437"/>
      <x v="428"/>
      <x v="80"/>
    </i>
    <i r="3">
      <x v="385"/>
      <x/>
      <x v="278"/>
      <x v="271"/>
      <x v="80"/>
    </i>
    <i r="3">
      <x v="721"/>
      <x/>
      <x v="29"/>
      <x v="28"/>
      <x v="80"/>
    </i>
    <i r="1">
      <x v="165"/>
      <x v="2"/>
      <x v="10"/>
      <x/>
      <x v="338"/>
      <x v="330"/>
      <x v="80"/>
    </i>
    <i r="3">
      <x v="507"/>
      <x/>
      <x v="182"/>
      <x v="178"/>
      <x v="80"/>
    </i>
    <i r="3">
      <x v="604"/>
      <x/>
      <x v="109"/>
      <x v="107"/>
      <x v="80"/>
    </i>
    <i>
      <x v="179"/>
      <x v="116"/>
      <x/>
      <x v="71"/>
      <x v="1"/>
      <x v="506"/>
      <x v="497"/>
      <x v="115"/>
    </i>
    <i r="3">
      <x v="173"/>
      <x/>
      <x v="365"/>
      <x v="357"/>
      <x v="115"/>
    </i>
    <i r="3">
      <x v="328"/>
      <x/>
      <x v="425"/>
      <x v="416"/>
      <x v="115"/>
    </i>
    <i r="3">
      <x v="519"/>
      <x/>
      <x v="176"/>
      <x v="172"/>
      <x v="115"/>
    </i>
    <i>
      <x v="180"/>
      <x v="117"/>
      <x/>
      <x v="25"/>
      <x/>
      <x v="521"/>
      <x v="510"/>
      <x v="11"/>
    </i>
    <i r="3">
      <x v="113"/>
      <x/>
      <x v="333"/>
      <x v="325"/>
      <x v="11"/>
    </i>
    <i r="1">
      <x v="235"/>
      <x v="7"/>
      <x v="293"/>
      <x/>
      <x v="7"/>
      <x v="7"/>
      <x v="11"/>
    </i>
    <i r="3">
      <x v="477"/>
      <x/>
      <x v="2"/>
      <x v="2"/>
      <x v="11"/>
    </i>
    <i r="3">
      <x v="497"/>
      <x v="4"/>
      <x v="7"/>
      <x v="7"/>
      <x v="11"/>
    </i>
    <i r="3">
      <x v="625"/>
      <x/>
      <x v="2"/>
      <x v="2"/>
      <x v="11"/>
    </i>
    <i>
      <x v="181"/>
      <x v="118"/>
      <x/>
      <x v="11"/>
      <x/>
      <x v="326"/>
      <x v="318"/>
      <x v="69"/>
    </i>
    <i r="3">
      <x v="555"/>
      <x/>
      <x v="153"/>
      <x v="150"/>
      <x v="69"/>
    </i>
    <i r="3">
      <x v="559"/>
      <x/>
      <x v="147"/>
      <x v="144"/>
      <x v="69"/>
    </i>
    <i>
      <x v="182"/>
      <x v="120"/>
      <x/>
      <x v="476"/>
      <x/>
      <x v="211"/>
      <x v="206"/>
      <x v="48"/>
    </i>
    <i r="3">
      <x v="504"/>
      <x v="4"/>
      <x v="188"/>
      <x v="184"/>
      <x v="48"/>
    </i>
    <i r="3">
      <x v="575"/>
      <x/>
      <x v="133"/>
      <x v="130"/>
      <x v="48"/>
    </i>
    <i>
      <x v="183"/>
      <x v="121"/>
      <x/>
      <x v="634"/>
      <x v="5"/>
      <x v="90"/>
      <x v="88"/>
      <x v="75"/>
    </i>
    <i r="3">
      <x v="696"/>
      <x/>
      <x v="46"/>
      <x v="45"/>
      <x v="75"/>
    </i>
    <i>
      <x v="184"/>
      <x v="122"/>
      <x/>
      <x v="15"/>
      <x/>
      <x v="315"/>
      <x v="308"/>
      <x v="180"/>
    </i>
    <i r="3">
      <x v="432"/>
      <x/>
      <x v="257"/>
      <x v="251"/>
      <x v="180"/>
    </i>
    <i r="3">
      <x v="493"/>
      <x/>
      <x v="197"/>
      <x v="193"/>
      <x v="180"/>
    </i>
    <i>
      <x v="185"/>
      <x v="170"/>
      <x v="2"/>
      <x v="86"/>
      <x/>
      <x v="564"/>
      <x v="557"/>
      <x v="116"/>
    </i>
    <i>
      <x v="186"/>
      <x v="124"/>
      <x/>
      <x v="200"/>
      <x/>
      <x v="379"/>
      <x v="372"/>
      <x v="215"/>
    </i>
    <i>
      <x v="187"/>
      <x v="172"/>
      <x v="2"/>
      <x v="378"/>
      <x/>
      <x v="285"/>
      <x v="277"/>
      <x v="194"/>
    </i>
    <i>
      <x v="188"/>
      <x v="173"/>
      <x v="2"/>
      <x v="52"/>
      <x/>
      <x v="545"/>
      <x v="536"/>
      <x v="83"/>
    </i>
    <i>
      <x v="189"/>
      <x v="126"/>
      <x/>
      <x v="191"/>
      <x/>
      <x v="371"/>
      <x v="364"/>
      <x v="109"/>
    </i>
    <i>
      <x v="190"/>
      <x v="127"/>
      <x/>
      <x v="124"/>
      <x/>
      <x v="343"/>
      <x v="335"/>
      <x v="96"/>
    </i>
    <i r="3">
      <x v="175"/>
      <x v="1"/>
      <x v="531"/>
      <x v="521"/>
      <x v="96"/>
    </i>
    <i r="3">
      <x v="258"/>
      <x/>
      <x v="485"/>
      <x v="475"/>
      <x v="96"/>
    </i>
    <i r="3">
      <x v="561"/>
      <x/>
      <x v="149"/>
      <x v="146"/>
      <x v="96"/>
    </i>
    <i>
      <x v="191"/>
      <x v="128"/>
      <x/>
      <x v="176"/>
      <x v="1"/>
      <x v="533"/>
      <x v="523"/>
      <x v="238"/>
    </i>
    <i>
      <x v="192"/>
      <x v="129"/>
      <x/>
      <x v="40"/>
      <x/>
      <x v="312"/>
      <x v="305"/>
      <x v="119"/>
    </i>
    <i r="3">
      <x v="644"/>
      <x/>
      <x v="76"/>
      <x v="74"/>
      <x v="119"/>
    </i>
    <i r="1">
      <x v="192"/>
      <x v="5"/>
      <x v="9"/>
      <x v="1"/>
      <x v="340"/>
      <x v="332"/>
      <x v="119"/>
    </i>
    <i>
      <x v="193"/>
      <x v="130"/>
      <x/>
      <x v="24"/>
      <x/>
      <x v="519"/>
      <x v="290"/>
      <x v="121"/>
    </i>
    <i>
      <x v="194"/>
      <x v="131"/>
      <x/>
      <x v="103"/>
      <x/>
      <x v="310"/>
      <x v="303"/>
      <x v="101"/>
    </i>
    <i r="3">
      <x v="337"/>
      <x/>
      <x v="432"/>
      <x v="423"/>
      <x v="101"/>
    </i>
    <i>
      <x v="195"/>
      <x v="132"/>
      <x/>
      <x v="733"/>
      <x/>
      <x v="18"/>
      <x v="18"/>
      <x v="149"/>
    </i>
    <i>
      <x v="196"/>
      <x v="133"/>
      <x/>
      <x v="56"/>
      <x/>
      <x v="550"/>
      <x v="541"/>
      <x v="103"/>
    </i>
    <i>
      <x v="197"/>
      <x v="135"/>
      <x/>
      <x v="101"/>
      <x/>
      <x v="319"/>
      <x v="312"/>
      <x v="200"/>
    </i>
    <i r="1">
      <x v="181"/>
      <x v="2"/>
      <x v="88"/>
      <x/>
      <x v="566"/>
      <x v="560"/>
      <x v="200"/>
    </i>
    <i>
      <x v="198"/>
      <x v="136"/>
      <x/>
      <x v="239"/>
      <x/>
      <x v="467"/>
      <x v="457"/>
      <x v="159"/>
    </i>
    <i r="3">
      <x v="413"/>
      <x/>
      <x v="259"/>
      <x v="253"/>
      <x v="159"/>
    </i>
    <i r="1">
      <x v="182"/>
      <x v="2"/>
      <x v="610"/>
      <x/>
      <x v="105"/>
      <x v="103"/>
      <x v="159"/>
    </i>
    <i>
      <x v="199"/>
      <x v="137"/>
      <x/>
      <x v="442"/>
      <x/>
      <x v="237"/>
      <x v="231"/>
      <x v="175"/>
    </i>
    <i r="3">
      <x v="508"/>
      <x/>
      <x v="183"/>
      <x v="179"/>
      <x v="175"/>
    </i>
    <i>
      <x v="200"/>
      <x v="138"/>
      <x/>
      <x v="218"/>
      <x/>
      <x v="396"/>
      <x v="387"/>
      <x v="140"/>
    </i>
    <i>
      <x v="201"/>
      <x v="139"/>
      <x/>
      <x v="145"/>
      <x v="1"/>
      <x v="433"/>
      <x v="424"/>
      <x v="167"/>
    </i>
    <i r="3">
      <x v="169"/>
      <x/>
      <x v="363"/>
      <x v="355"/>
      <x v="167"/>
    </i>
    <i r="3">
      <x v="560"/>
      <x/>
      <x v="148"/>
      <x v="145"/>
      <x v="167"/>
    </i>
    <i>
      <x v="202"/>
      <x v="140"/>
      <x/>
      <x v="97"/>
      <x/>
      <x v="311"/>
      <x v="304"/>
      <x v="122"/>
    </i>
    <i>
      <x v="203"/>
      <x v="141"/>
      <x/>
      <x v="455"/>
      <x/>
      <x v="227"/>
      <x v="186"/>
      <x v="150"/>
    </i>
    <i r="3">
      <x v="735"/>
      <x/>
      <x v="20"/>
      <x v="20"/>
      <x v="150"/>
    </i>
    <i>
      <x v="204"/>
      <x v="142"/>
      <x/>
      <x v="345"/>
      <x/>
      <x v="443"/>
      <x v="433"/>
      <x v="133"/>
    </i>
    <i r="3">
      <x v="364"/>
      <x/>
      <x v="295"/>
      <x v="288"/>
      <x v="133"/>
    </i>
    <i>
      <x v="205"/>
      <x v="188"/>
      <x v="2"/>
      <x v="704"/>
      <x/>
      <x v="41"/>
      <x v="40"/>
      <x v="141"/>
    </i>
    <i>
      <x v="206"/>
      <x v="147"/>
      <x/>
      <x v="236"/>
      <x/>
      <x v="465"/>
      <x v="455"/>
      <x v="130"/>
    </i>
    <i r="3">
      <x v="279"/>
      <x/>
      <x v="508"/>
      <x v="499"/>
      <x v="130"/>
    </i>
    <i>
      <x v="207"/>
      <x v="148"/>
      <x/>
      <x v="357"/>
      <x/>
      <x v="299"/>
      <x v="292"/>
      <x v="196"/>
    </i>
    <i r="1">
      <x v="173"/>
      <x v="9"/>
      <x v="18"/>
      <x/>
      <x v="512"/>
      <x v="502"/>
      <x v="196"/>
    </i>
    <i>
      <x v="208"/>
      <x v="149"/>
      <x/>
      <x v="140"/>
      <x v="1"/>
      <x v="359"/>
      <x v="352"/>
      <x v="211"/>
    </i>
    <i>
      <x v="209"/>
      <x v="150"/>
      <x/>
      <x v="617"/>
      <x/>
      <x v="99"/>
      <x v="97"/>
      <x v="157"/>
    </i>
    <i>
      <x v="210"/>
      <x v="151"/>
      <x/>
      <x v="42"/>
      <x/>
      <x v="539"/>
      <x v="529"/>
      <x v="169"/>
    </i>
    <i r="3">
      <x v="547"/>
      <x/>
      <x v="160"/>
      <x v="156"/>
      <x v="169"/>
    </i>
    <i>
      <x v="211"/>
      <x v="152"/>
      <x/>
      <x v="496"/>
      <x/>
      <x v="194"/>
      <x v="190"/>
      <x v="125"/>
    </i>
    <i>
      <x v="212"/>
      <x v="153"/>
      <x/>
      <x v="664"/>
      <x/>
      <x v="61"/>
      <x v="59"/>
      <x v="129"/>
    </i>
    <i>
      <x v="213"/>
      <x v="154"/>
      <x/>
      <x v="475"/>
      <x/>
      <x v="210"/>
      <x v="205"/>
      <x v="182"/>
    </i>
    <i>
      <x v="214"/>
      <x v="155"/>
      <x/>
      <x v="373"/>
      <x/>
      <x v="180"/>
      <x v="283"/>
      <x v="148"/>
    </i>
    <i r="3">
      <x v="660"/>
      <x/>
      <x v="64"/>
      <x v="62"/>
      <x v="148"/>
    </i>
    <i r="3">
      <x v="737"/>
      <x/>
      <x v="17"/>
      <x v="17"/>
      <x v="148"/>
    </i>
    <i>
      <x v="215"/>
      <x v="159"/>
      <x/>
      <x v="195"/>
      <x/>
      <x v="374"/>
      <x v="367"/>
      <x v="134"/>
    </i>
    <i r="3">
      <x v="314"/>
      <x/>
      <x v="416"/>
      <x v="406"/>
      <x v="134"/>
    </i>
    <i>
      <x v="216"/>
      <x v="162"/>
      <x/>
      <x v="509"/>
      <x/>
      <x v="184"/>
      <x v="180"/>
      <x v="132"/>
    </i>
    <i r="3">
      <x v="720"/>
      <x/>
      <x v="28"/>
      <x v="27"/>
      <x v="132"/>
    </i>
    <i r="1">
      <x v="226"/>
      <x v="4"/>
      <x v="243"/>
      <x/>
      <x v="471"/>
      <x v="461"/>
      <x v="132"/>
    </i>
    <i>
      <x v="217"/>
      <x v="163"/>
      <x/>
      <x v="234"/>
      <x/>
      <x v="461"/>
      <x v="451"/>
      <x v="117"/>
    </i>
    <i r="3">
      <x v="645"/>
      <x/>
      <x v="77"/>
      <x v="75"/>
      <x v="117"/>
    </i>
    <i>
      <x v="218"/>
      <x v="164"/>
      <x/>
      <x v="457"/>
      <x/>
      <x v="224"/>
      <x v="219"/>
      <x v="183"/>
    </i>
    <i r="3">
      <x v="466"/>
      <x/>
      <x v="214"/>
      <x v="209"/>
      <x v="183"/>
    </i>
    <i>
      <x v="219"/>
      <x v="165"/>
      <x/>
      <x v="34"/>
      <x/>
      <x v="528"/>
      <x v="518"/>
      <x v="138"/>
    </i>
    <i>
      <x v="220"/>
      <x v="167"/>
      <x/>
      <x v="525"/>
      <x/>
      <x v="174"/>
      <x v="169"/>
      <x v="172"/>
    </i>
    <i>
      <x v="221"/>
      <x v="168"/>
      <x/>
      <x v="143"/>
      <x v="1"/>
      <x v="380"/>
      <x v="373"/>
      <x v="216"/>
    </i>
    <i>
      <x v="222"/>
      <x v="207"/>
      <x v="2"/>
      <x v="365"/>
      <x v="1"/>
      <x v="544"/>
      <x v="535"/>
      <x v="178"/>
    </i>
    <i r="1">
      <x v="228"/>
      <x v="4"/>
      <x v="165"/>
      <x v="1"/>
      <x v="189"/>
      <x v="185"/>
      <x v="178"/>
    </i>
    <i>
      <x v="223"/>
      <x v="173"/>
      <x/>
      <x v="635"/>
      <x/>
      <x v="91"/>
      <x v="89"/>
      <x v="155"/>
    </i>
    <i>
      <x v="224"/>
      <x v="180"/>
      <x/>
      <x v="341"/>
      <x/>
      <x v="439"/>
      <x v="429"/>
      <x v="223"/>
    </i>
    <i r="1">
      <x v="212"/>
      <x v="2"/>
      <x v="312"/>
      <x/>
      <x v="414"/>
      <x v="404"/>
      <x v="223"/>
    </i>
    <i>
      <x v="225"/>
      <x v="181"/>
      <x/>
      <x v="738"/>
      <x/>
      <x v="567"/>
      <x v="561"/>
      <x v="242"/>
    </i>
    <i>
      <x v="226"/>
      <x v="183"/>
      <x/>
      <x v="131"/>
      <x/>
      <x v="350"/>
      <x v="342"/>
      <x v="209"/>
    </i>
    <i>
      <x v="227"/>
      <x v="185"/>
      <x/>
      <x v="580"/>
      <x/>
      <x v="464"/>
      <x v="454"/>
      <x v="230"/>
    </i>
    <i>
      <x v="228"/>
      <x v="187"/>
      <x/>
      <x v="276"/>
      <x/>
      <x v="504"/>
      <x v="495"/>
      <x v="234"/>
    </i>
    <i>
      <x v="229"/>
      <x v="188"/>
      <x/>
      <x v="489"/>
      <x/>
      <x v="200"/>
      <x v="165"/>
      <x v="181"/>
    </i>
    <i>
      <x v="230"/>
      <x v="191"/>
      <x/>
      <x v="251"/>
      <x/>
      <x v="478"/>
      <x v="468"/>
      <x v="232"/>
    </i>
    <i>
      <x v="231"/>
      <x v="193"/>
      <x/>
      <x v="23"/>
      <x/>
      <x v="518"/>
      <x v="508"/>
      <x v="228"/>
    </i>
    <i r="3">
      <x v="149"/>
      <x v="1"/>
      <x v="451"/>
      <x v="441"/>
      <x v="228"/>
    </i>
    <i>
      <x v="232"/>
      <x v="194"/>
      <x/>
      <x v="352"/>
      <x/>
      <x v="306"/>
      <x v="299"/>
      <x v="199"/>
    </i>
    <i>
      <x v="233"/>
      <x v="198"/>
      <x/>
      <x v="690"/>
      <x/>
      <x v="49"/>
      <x v="48"/>
      <x v="152"/>
    </i>
    <i>
      <x v="234"/>
      <x v="200"/>
      <x/>
      <x v="346"/>
      <x/>
      <x v="444"/>
      <x v="434"/>
      <x v="226"/>
    </i>
    <i>
      <x v="235"/>
      <x v="202"/>
      <x/>
      <x v="439"/>
      <x/>
      <x v="238"/>
      <x v="232"/>
      <x v="108"/>
    </i>
    <i>
      <x v="236"/>
      <x v="206"/>
      <x/>
      <x v="104"/>
      <x/>
      <x v="321"/>
      <x v="314"/>
      <x v="201"/>
    </i>
    <i>
      <x v="237"/>
      <x v="213"/>
      <x/>
      <x v="87"/>
      <x/>
      <x v="288"/>
      <x v="558"/>
      <x v="241"/>
    </i>
    <i>
      <x v="239"/>
      <x v="235"/>
      <x v="13"/>
      <x v="375"/>
      <x v="2"/>
      <x v="4"/>
      <x v="4"/>
      <x v="195"/>
    </i>
    <i>
      <x v="240"/>
      <x v="215"/>
      <x/>
      <x v="307"/>
      <x/>
      <x v="409"/>
      <x v="399"/>
      <x v="222"/>
    </i>
    <i>
      <x v="241"/>
      <x v="216"/>
      <x/>
      <x v="541"/>
      <x v="1"/>
      <x v="163"/>
      <x v="159"/>
      <x v="170"/>
    </i>
    <i>
      <x v="242"/>
      <x v="219"/>
      <x/>
      <x v="450"/>
      <x/>
      <x v="229"/>
      <x v="223"/>
      <x v="185"/>
    </i>
    <i>
      <x v="243"/>
      <x v="220"/>
      <x/>
      <x v="395"/>
      <x/>
      <x v="270"/>
      <x v="263"/>
      <x v="191"/>
    </i>
    <i>
      <x v="244"/>
      <x v="221"/>
      <x/>
      <x v="706"/>
      <x/>
      <x v="43"/>
      <x v="42"/>
      <x v="151"/>
    </i>
    <i>
      <x v="245"/>
      <x v="225"/>
      <x/>
      <x v="139"/>
      <x/>
      <x v="189"/>
      <x v="349"/>
      <x v="210"/>
    </i>
    <i>
      <x v="246"/>
      <x v="227"/>
      <x/>
      <x v="762"/>
      <x v="4"/>
      <x v="10"/>
      <x v="10"/>
      <x v="146"/>
    </i>
    <i>
      <x v="248"/>
      <x v="231"/>
      <x/>
      <x v="348"/>
      <x/>
      <x v="446"/>
      <x v="436"/>
      <x v="227"/>
    </i>
    <i>
      <x v="249"/>
      <x v="235"/>
      <x v="4"/>
      <x v="529"/>
      <x/>
      <x v="2"/>
      <x v="2"/>
      <x v="135"/>
    </i>
    <i>
      <x v="250"/>
      <x v="234"/>
      <x/>
      <x v="141"/>
      <x v="1"/>
      <x v="367"/>
      <x v="359"/>
      <x v="213"/>
    </i>
    <i>
      <x v="251"/>
      <x v="235"/>
      <x v="2"/>
      <x v="177"/>
      <x v="1"/>
      <x v="4"/>
      <x v="4"/>
      <x v="76"/>
    </i>
    <i r="3">
      <x v="295"/>
      <x/>
      <x v="7"/>
      <x v="7"/>
      <x v="76"/>
    </i>
    <i r="3">
      <x v="438"/>
      <x/>
      <x v="4"/>
      <x v="4"/>
      <x v="76"/>
    </i>
    <i r="3">
      <x v="590"/>
      <x/>
      <x v="4"/>
      <x v="4"/>
      <x v="76"/>
    </i>
    <i r="3">
      <x v="622"/>
      <x/>
      <x v="4"/>
      <x v="4"/>
      <x v="76"/>
    </i>
    <i r="3">
      <x v="698"/>
      <x/>
      <x v="4"/>
      <x v="4"/>
      <x v="76"/>
    </i>
    <i r="3">
      <x v="743"/>
      <x v="1"/>
      <x v="4"/>
      <x v="4"/>
      <x v="76"/>
    </i>
    <i t="grand">
      <x/>
    </i>
  </rowItems>
  <colItems count="1">
    <i/>
  </colItems>
  <formats count="24">
    <format dxfId="436">
      <pivotArea field="14" type="button" dataOnly="0" labelOnly="1" outline="0" axis="axisRow" fieldPosition="1"/>
    </format>
    <format dxfId="435">
      <pivotArea field="2" type="button" dataOnly="0" labelOnly="1" outline="0" axis="axisRow" fieldPosition="3"/>
    </format>
    <format dxfId="434">
      <pivotArea field="9" type="button" dataOnly="0" labelOnly="1" outline="0" axis="axisRow" fieldPosition="5"/>
    </format>
    <format dxfId="433">
      <pivotArea field="10" type="button" dataOnly="0" labelOnly="1" outline="0" axis="axisRow" fieldPosition="6"/>
    </format>
    <format dxfId="432">
      <pivotArea field="14" type="button" dataOnly="0" labelOnly="1" outline="0" axis="axisRow" fieldPosition="1"/>
    </format>
    <format dxfId="431">
      <pivotArea field="2" type="button" dataOnly="0" labelOnly="1" outline="0" axis="axisRow" fieldPosition="3"/>
    </format>
    <format dxfId="430">
      <pivotArea field="9" type="button" dataOnly="0" labelOnly="1" outline="0" axis="axisRow" fieldPosition="5"/>
    </format>
    <format dxfId="429">
      <pivotArea field="10" type="button" dataOnly="0" labelOnly="1" outline="0" axis="axisRow" fieldPosition="6"/>
    </format>
    <format dxfId="428">
      <pivotArea field="14" type="button" dataOnly="0" labelOnly="1" outline="0" axis="axisRow" fieldPosition="1"/>
    </format>
    <format dxfId="427">
      <pivotArea field="2" type="button" dataOnly="0" labelOnly="1" outline="0" axis="axisRow" fieldPosition="3"/>
    </format>
    <format dxfId="426">
      <pivotArea field="9" type="button" dataOnly="0" labelOnly="1" outline="0" axis="axisRow" fieldPosition="5"/>
    </format>
    <format dxfId="425">
      <pivotArea field="10" type="button" dataOnly="0" labelOnly="1" outline="0" axis="axisRow" fieldPosition="6"/>
    </format>
    <format dxfId="424">
      <pivotArea dataOnly="0" labelOnly="1" grandRow="1" outline="0" fieldPosition="0"/>
    </format>
    <format dxfId="423">
      <pivotArea field="2" type="button" dataOnly="0" labelOnly="1" outline="0" axis="axisRow" fieldPosition="3"/>
    </format>
    <format dxfId="422">
      <pivotArea field="9" type="button" dataOnly="0" labelOnly="1" outline="0" axis="axisRow" fieldPosition="5"/>
    </format>
    <format dxfId="421">
      <pivotArea field="10" type="button" dataOnly="0" labelOnly="1" outline="0" axis="axisRow" fieldPosition="6"/>
    </format>
    <format dxfId="420">
      <pivotArea field="16" type="button" dataOnly="0" labelOnly="1" outline="0" axis="axisRow" fieldPosition="0"/>
    </format>
    <format dxfId="419">
      <pivotArea field="14" type="button" dataOnly="0" labelOnly="1" outline="0" axis="axisRow" fieldPosition="1"/>
    </format>
    <format dxfId="418">
      <pivotArea dataOnly="0" labelOnly="1" grandRow="1" outline="0" fieldPosition="0"/>
    </format>
    <format dxfId="417">
      <pivotArea field="13" type="button" dataOnly="0" labelOnly="1" outline="0" axis="axisRow" fieldPosition="2"/>
    </format>
    <format dxfId="416">
      <pivotArea dataOnly="0" labelOnly="1" outline="0" fieldPosition="0">
        <references count="1">
          <reference field="15" count="0"/>
        </references>
      </pivotArea>
    </format>
    <format dxfId="415">
      <pivotArea dataOnly="0" labelOnly="1" outline="0" fieldPosition="0">
        <references count="1">
          <reference field="16" count="0"/>
        </references>
      </pivotArea>
    </format>
    <format dxfId="414">
      <pivotArea dataOnly="0" labelOnly="1" outline="0" fieldPosition="0">
        <references count="1">
          <reference field="14" count="0"/>
        </references>
      </pivotArea>
    </format>
    <format dxfId="413">
      <pivotArea dataOnly="0" labelOnly="1" outline="0" fieldPosition="0">
        <references count="1">
          <reference field="13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B496E-D40F-4D94-9BD4-3F21CEA3593F}" name="TablaDinámica3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showHeaders="0" outline="1" outlineData="1" multipleFieldFilters="0" rowHeaderCaption="Canal ">
  <location ref="E4:I12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2"/>
        <item x="4"/>
        <item x="5"/>
        <item x="6"/>
        <item h="1" x="3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a de Cant" fld="8" baseField="0" baseItem="0"/>
  </dataFields>
  <formats count="7">
    <format dxfId="443">
      <pivotArea field="6" type="button" dataOnly="0" labelOnly="1" outline="0" axis="axisRow" fieldPosition="0"/>
    </format>
    <format dxfId="442">
      <pivotArea outline="0" collapsedLevelsAreSubtotals="1" fieldPosition="0"/>
    </format>
    <format dxfId="441">
      <pivotArea dataOnly="0" labelOnly="1" fieldPosition="0">
        <references count="1">
          <reference field="21" count="0"/>
        </references>
      </pivotArea>
    </format>
    <format dxfId="440">
      <pivotArea dataOnly="0" labelOnly="1" grandCol="1" outline="0" fieldPosition="0"/>
    </format>
    <format dxfId="439">
      <pivotArea type="origin" dataOnly="0" labelOnly="1" outline="0" fieldPosition="0"/>
    </format>
    <format dxfId="438">
      <pivotArea dataOnly="0" labelOnly="1" grandRow="1" outline="0" fieldPosition="0"/>
    </format>
    <format dxfId="437">
      <pivotArea dataOnly="0" labelOnly="1" fieldPosition="0">
        <references count="1">
          <reference field="6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E5FDD-18E2-4D49-B493-3815F2D9E60E}" name="TablaDinámica1" cacheId="103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8:G209" firstHeaderRow="1" firstDataRow="1" firstDataCol="6" rowPageCount="1" colPageCount="1"/>
  <pivotFields count="30">
    <pivotField axis="axisRow" compact="0" outline="0" showAll="0" defaultSubtotal="0">
      <items count="787"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2"/>
        <item x="771"/>
        <item x="741"/>
        <item x="759"/>
        <item x="758"/>
        <item x="766"/>
        <item x="765"/>
        <item x="760"/>
        <item x="761"/>
        <item x="764"/>
        <item x="734"/>
        <item x="756"/>
        <item x="755"/>
        <item x="753"/>
        <item x="754"/>
        <item x="752"/>
        <item x="751"/>
        <item x="750"/>
        <item x="749"/>
        <item x="748"/>
        <item x="747"/>
        <item x="745"/>
        <item x="746"/>
        <item x="767"/>
        <item x="763"/>
        <item x="762"/>
        <item x="757"/>
        <item x="733"/>
        <item x="732"/>
        <item x="731"/>
        <item x="730"/>
        <item x="729"/>
        <item x="770"/>
        <item x="740"/>
        <item x="769"/>
        <item x="768"/>
        <item x="739"/>
        <item x="738"/>
        <item x="743"/>
        <item x="744"/>
        <item x="737"/>
        <item x="736"/>
        <item x="735"/>
        <item x="742"/>
        <item x="705"/>
        <item x="679"/>
        <item x="727"/>
        <item x="694"/>
        <item x="687"/>
        <item x="691"/>
        <item x="692"/>
        <item x="693"/>
        <item x="678"/>
        <item x="716"/>
        <item x="715"/>
        <item x="714"/>
        <item x="713"/>
        <item x="712"/>
        <item x="686"/>
        <item x="685"/>
        <item x="684"/>
        <item x="704"/>
        <item x="726"/>
        <item x="725"/>
        <item x="703"/>
        <item x="711"/>
        <item x="690"/>
        <item x="702"/>
        <item x="701"/>
        <item x="700"/>
        <item x="724"/>
        <item x="689"/>
        <item x="688"/>
        <item x="683"/>
        <item x="708"/>
        <item x="723"/>
        <item x="722"/>
        <item x="721"/>
        <item x="719"/>
        <item x="720"/>
        <item x="718"/>
        <item x="717"/>
        <item x="699"/>
        <item x="698"/>
        <item x="681"/>
        <item x="682"/>
        <item x="680"/>
        <item x="707"/>
        <item x="706"/>
        <item x="697"/>
        <item x="696"/>
        <item x="695"/>
        <item x="677"/>
        <item x="674"/>
        <item x="675"/>
        <item x="672"/>
        <item x="673"/>
        <item x="676"/>
        <item x="669"/>
        <item x="670"/>
        <item x="668"/>
        <item x="664"/>
        <item x="667"/>
        <item x="662"/>
        <item x="663"/>
        <item x="661"/>
        <item x="660"/>
        <item x="658"/>
        <item x="659"/>
        <item x="657"/>
        <item x="655"/>
        <item x="656"/>
        <item x="653"/>
        <item x="654"/>
        <item x="652"/>
        <item x="649"/>
        <item x="650"/>
        <item x="651"/>
        <item x="648"/>
        <item x="644"/>
        <item x="645"/>
        <item x="646"/>
        <item x="647"/>
        <item x="643"/>
        <item x="640"/>
        <item x="641"/>
        <item x="642"/>
        <item x="637"/>
        <item x="638"/>
        <item x="639"/>
        <item x="633"/>
        <item x="634"/>
        <item x="635"/>
        <item x="636"/>
        <item x="632"/>
        <item x="631"/>
        <item x="629"/>
        <item x="630"/>
        <item x="628"/>
        <item x="626"/>
        <item x="627"/>
        <item x="624"/>
        <item x="625"/>
        <item x="623"/>
        <item x="622"/>
        <item x="620"/>
        <item x="621"/>
        <item x="616"/>
        <item x="617"/>
        <item x="618"/>
        <item x="619"/>
        <item x="615"/>
        <item x="614"/>
        <item x="612"/>
        <item x="613"/>
        <item x="611"/>
        <item x="610"/>
        <item x="609"/>
        <item x="607"/>
        <item x="608"/>
        <item x="605"/>
        <item x="606"/>
        <item x="604"/>
        <item x="603"/>
        <item x="601"/>
        <item x="602"/>
        <item x="599"/>
        <item x="600"/>
        <item x="596"/>
        <item x="597"/>
        <item x="598"/>
        <item x="594"/>
        <item x="595"/>
        <item x="591"/>
        <item x="592"/>
        <item x="593"/>
        <item x="589"/>
        <item x="590"/>
        <item x="586"/>
        <item x="587"/>
        <item x="588"/>
        <item x="665"/>
        <item x="666"/>
        <item x="671"/>
        <item x="709"/>
        <item x="710"/>
        <item x="773"/>
        <item x="584"/>
        <item x="585"/>
        <item x="583"/>
        <item x="581"/>
        <item x="582"/>
        <item x="580"/>
        <item x="579"/>
        <item x="578"/>
        <item x="575"/>
        <item x="576"/>
        <item x="577"/>
        <item x="574"/>
        <item x="572"/>
        <item x="573"/>
        <item x="570"/>
        <item x="571"/>
        <item x="567"/>
        <item x="568"/>
        <item x="569"/>
        <item x="566"/>
        <item x="563"/>
        <item x="564"/>
        <item x="565"/>
        <item x="561"/>
        <item x="562"/>
        <item x="560"/>
        <item x="559"/>
        <item x="558"/>
        <item x="557"/>
        <item x="556"/>
        <item x="555"/>
        <item x="554"/>
        <item x="553"/>
        <item x="551"/>
        <item x="552"/>
        <item x="549"/>
        <item x="550"/>
        <item x="548"/>
        <item x="547"/>
        <item x="546"/>
        <item x="545"/>
        <item x="544"/>
        <item x="541"/>
        <item x="542"/>
        <item x="543"/>
        <item x="535"/>
        <item x="536"/>
        <item x="537"/>
        <item x="538"/>
        <item x="539"/>
        <item x="540"/>
        <item x="534"/>
        <item x="533"/>
        <item x="532"/>
        <item x="531"/>
        <item x="530"/>
        <item x="529"/>
        <item x="528"/>
        <item x="526"/>
        <item x="527"/>
        <item x="525"/>
        <item x="524"/>
        <item x="523"/>
        <item x="521"/>
        <item x="522"/>
        <item x="520"/>
        <item x="519"/>
        <item x="518"/>
        <item x="516"/>
        <item x="517"/>
        <item x="514"/>
        <item x="515"/>
        <item x="511"/>
        <item x="512"/>
        <item x="513"/>
        <item x="510"/>
        <item x="509"/>
        <item x="508"/>
        <item x="507"/>
        <item x="505"/>
        <item x="506"/>
        <item x="504"/>
        <item x="503"/>
        <item x="498"/>
        <item x="499"/>
        <item x="500"/>
        <item x="501"/>
        <item x="502"/>
        <item x="497"/>
        <item x="496"/>
        <item x="494"/>
        <item x="495"/>
        <item x="492"/>
        <item x="493"/>
        <item x="490"/>
        <item x="491"/>
        <item x="488"/>
        <item x="489"/>
        <item x="486"/>
        <item x="487"/>
        <item x="483"/>
        <item x="484"/>
        <item x="485"/>
        <item x="477"/>
        <item x="478"/>
        <item x="479"/>
        <item x="480"/>
        <item x="481"/>
        <item x="482"/>
        <item x="473"/>
        <item x="474"/>
        <item x="475"/>
        <item x="476"/>
        <item x="469"/>
        <item x="470"/>
        <item x="471"/>
        <item x="472"/>
        <item x="466"/>
        <item x="467"/>
        <item x="468"/>
        <item x="463"/>
        <item x="464"/>
        <item x="465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48"/>
        <item x="449"/>
        <item x="444"/>
        <item x="445"/>
        <item x="446"/>
        <item x="447"/>
        <item x="443"/>
        <item x="439"/>
        <item x="440"/>
        <item x="441"/>
        <item x="442"/>
        <item x="437"/>
        <item x="438"/>
        <item x="436"/>
        <item x="435"/>
        <item x="434"/>
        <item x="432"/>
        <item x="433"/>
        <item x="431"/>
        <item x="430"/>
        <item x="428"/>
        <item x="429"/>
        <item x="427"/>
        <item x="426"/>
        <item x="424"/>
        <item x="425"/>
        <item x="422"/>
        <item x="423"/>
        <item x="421"/>
        <item x="420"/>
        <item x="418"/>
        <item x="419"/>
        <item x="416"/>
        <item x="417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378"/>
        <item x="396"/>
        <item x="376"/>
        <item x="377"/>
        <item x="372"/>
        <item x="373"/>
        <item x="374"/>
        <item x="375"/>
        <item x="368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6"/>
        <item x="287"/>
        <item x="285"/>
        <item x="282"/>
        <item x="283"/>
        <item x="284"/>
        <item x="280"/>
        <item x="281"/>
        <item x="277"/>
        <item x="278"/>
        <item x="279"/>
        <item x="275"/>
        <item x="276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6"/>
        <item x="257"/>
        <item x="252"/>
        <item x="253"/>
        <item x="254"/>
        <item x="251"/>
        <item x="250"/>
        <item x="246"/>
        <item x="247"/>
        <item x="248"/>
        <item x="249"/>
        <item x="245"/>
        <item x="243"/>
        <item x="244"/>
        <item x="241"/>
        <item x="242"/>
        <item x="235"/>
        <item x="236"/>
        <item x="237"/>
        <item x="238"/>
        <item x="239"/>
        <item x="240"/>
        <item x="23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6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85">
        <item x="721"/>
        <item x="677"/>
        <item x="655"/>
        <item x="411"/>
        <item x="778"/>
        <item x="651"/>
        <item x="652"/>
        <item x="461"/>
        <item x="299"/>
        <item x="678"/>
        <item x="607"/>
        <item x="298"/>
        <item x="566"/>
        <item x="599"/>
        <item x="781"/>
        <item x="314"/>
        <item x="633"/>
        <item x="700"/>
        <item x="582"/>
        <item x="438"/>
        <item x="773"/>
        <item x="403"/>
        <item x="779"/>
        <item x="373"/>
        <item x="609"/>
        <item x="719"/>
        <item x="518"/>
        <item x="494"/>
        <item x="718"/>
        <item x="769"/>
        <item x="501"/>
        <item x="783"/>
        <item x="580"/>
        <item x="357"/>
        <item x="777"/>
        <item x="515"/>
        <item x="680"/>
        <item x="753"/>
        <item x="467"/>
        <item x="368"/>
        <item x="449"/>
        <item x="782"/>
        <item x="749"/>
        <item x="590"/>
        <item x="611"/>
        <item x="424"/>
        <item x="564"/>
        <item x="372"/>
        <item x="295"/>
        <item x="531"/>
        <item x="745"/>
        <item x="384"/>
        <item x="706"/>
        <item x="682"/>
        <item x="762"/>
        <item x="776"/>
        <item x="575"/>
        <item x="500"/>
        <item x="539"/>
        <item x="711"/>
        <item x="647"/>
        <item x="405"/>
        <item x="692"/>
        <item x="529"/>
        <item x="615"/>
        <item x="592"/>
        <item x="748"/>
        <item x="460"/>
        <item x="631"/>
        <item x="763"/>
        <item x="596"/>
        <item x="391"/>
        <item x="337"/>
        <item x="335"/>
        <item x="628"/>
        <item x="339"/>
        <item x="522"/>
        <item x="766"/>
        <item x="689"/>
        <item x="365"/>
        <item x="465"/>
        <item x="588"/>
        <item x="362"/>
        <item x="547"/>
        <item x="478"/>
        <item x="534"/>
        <item x="399"/>
        <item x="519"/>
        <item x="345"/>
        <item x="473"/>
        <item x="310"/>
        <item x="474"/>
        <item x="390"/>
        <item x="436"/>
        <item x="352"/>
        <item x="644"/>
        <item x="541"/>
        <item x="429"/>
        <item x="385"/>
        <item x="530"/>
        <item x="409"/>
        <item x="620"/>
        <item x="366"/>
        <item x="358"/>
        <item x="520"/>
        <item x="297"/>
        <item x="382"/>
        <item x="380"/>
        <item x="462"/>
        <item x="457"/>
        <item x="484"/>
        <item x="363"/>
        <item x="521"/>
        <item x="386"/>
        <item x="450"/>
        <item x="442"/>
        <item x="767"/>
        <item x="595"/>
        <item x="452"/>
        <item x="346"/>
        <item x="601"/>
        <item x="340"/>
        <item x="674"/>
        <item x="570"/>
        <item x="294"/>
        <item x="643"/>
        <item x="443"/>
        <item x="516"/>
        <item x="594"/>
        <item x="441"/>
        <item x="632"/>
        <item x="309"/>
        <item x="396"/>
        <item x="742"/>
        <item x="604"/>
        <item x="463"/>
        <item x="603"/>
        <item x="344"/>
        <item x="284"/>
        <item x="653"/>
        <item x="292"/>
        <item x="415"/>
        <item x="553"/>
        <item x="703"/>
        <item x="600"/>
        <item x="419"/>
        <item x="579"/>
        <item x="625"/>
        <item x="532"/>
        <item x="323"/>
        <item x="376"/>
        <item x="576"/>
        <item x="729"/>
        <item x="626"/>
        <item x="572"/>
        <item x="751"/>
        <item x="690"/>
        <item x="446"/>
        <item x="606"/>
        <item x="578"/>
        <item x="349"/>
        <item x="444"/>
        <item x="668"/>
        <item x="565"/>
        <item x="296"/>
        <item x="537"/>
        <item x="780"/>
        <item x="341"/>
        <item x="738"/>
        <item x="713"/>
        <item x="696"/>
        <item x="321"/>
        <item x="558"/>
        <item x="388"/>
        <item x="667"/>
        <item x="410"/>
        <item x="548"/>
        <item x="458"/>
        <item x="722"/>
        <item x="671"/>
        <item x="636"/>
        <item x="523"/>
        <item x="378"/>
        <item x="619"/>
        <item x="356"/>
        <item x="364"/>
        <item x="770"/>
        <item x="737"/>
        <item x="704"/>
        <item x="559"/>
        <item x="351"/>
        <item x="730"/>
        <item x="699"/>
        <item x="627"/>
        <item x="432"/>
        <item x="602"/>
        <item x="589"/>
        <item x="736"/>
        <item x="637"/>
        <item x="491"/>
        <item x="375"/>
        <item x="414"/>
        <item x="325"/>
        <item x="324"/>
        <item x="538"/>
        <item x="317"/>
        <item x="303"/>
        <item x="308"/>
        <item x="428"/>
        <item x="425"/>
        <item x="495"/>
        <item x="472"/>
        <item x="550"/>
        <item x="759"/>
        <item x="416"/>
        <item x="584"/>
        <item x="533"/>
        <item x="434"/>
        <item x="447"/>
        <item x="499"/>
        <item x="608"/>
        <item x="542"/>
        <item x="313"/>
        <item x="536"/>
        <item x="679"/>
        <item x="418"/>
        <item x="639"/>
        <item x="661"/>
        <item x="585"/>
        <item x="512"/>
        <item x="756"/>
        <item x="656"/>
        <item x="361"/>
        <item x="740"/>
        <item x="490"/>
        <item x="524"/>
        <item x="377"/>
        <item x="413"/>
        <item x="765"/>
        <item x="634"/>
        <item x="492"/>
        <item x="549"/>
        <item x="459"/>
        <item x="708"/>
        <item x="453"/>
        <item x="554"/>
        <item x="623"/>
        <item x="507"/>
        <item x="497"/>
        <item x="437"/>
        <item x="760"/>
        <item x="367"/>
        <item x="693"/>
        <item x="630"/>
        <item x="698"/>
        <item x="329"/>
        <item x="701"/>
        <item x="731"/>
        <item x="670"/>
        <item x="664"/>
        <item x="557"/>
        <item x="593"/>
        <item x="666"/>
        <item x="319"/>
        <item x="510"/>
        <item x="322"/>
        <item x="676"/>
        <item x="407"/>
        <item x="440"/>
        <item x="545"/>
        <item x="650"/>
        <item x="568"/>
        <item x="433"/>
        <item x="451"/>
        <item x="622"/>
        <item x="720"/>
        <item x="320"/>
        <item x="646"/>
        <item x="306"/>
        <item x="498"/>
        <item x="586"/>
        <item x="702"/>
        <item x="383"/>
        <item x="640"/>
        <item x="638"/>
        <item x="662"/>
        <item x="374"/>
        <item x="330"/>
        <item x="752"/>
        <item x="389"/>
        <item x="555"/>
        <item x="723"/>
        <item x="616"/>
        <item x="587"/>
        <item x="574"/>
        <item x="466"/>
        <item x="747"/>
        <item x="654"/>
        <item x="404"/>
        <item x="577"/>
        <item x="381"/>
        <item x="502"/>
        <item x="477"/>
        <item x="420"/>
        <item x="663"/>
        <item x="435"/>
        <item x="665"/>
        <item x="342"/>
        <item x="439"/>
        <item x="757"/>
        <item x="741"/>
        <item x="687"/>
        <item x="597"/>
        <item x="448"/>
        <item x="649"/>
        <item x="683"/>
        <item x="311"/>
        <item x="455"/>
        <item x="715"/>
        <item x="412"/>
        <item x="359"/>
        <item x="336"/>
        <item x="350"/>
        <item x="725"/>
        <item x="569"/>
        <item x="393"/>
        <item x="508"/>
        <item x="503"/>
        <item x="479"/>
        <item x="710"/>
        <item x="774"/>
        <item x="755"/>
        <item x="535"/>
        <item x="695"/>
        <item x="338"/>
        <item x="318"/>
        <item x="733"/>
        <item x="571"/>
        <item x="750"/>
        <item x="618"/>
        <item x="514"/>
        <item x="369"/>
        <item x="475"/>
        <item x="657"/>
        <item x="694"/>
        <item x="423"/>
        <item x="739"/>
        <item x="422"/>
        <item x="771"/>
        <item x="333"/>
        <item x="496"/>
        <item x="371"/>
        <item x="468"/>
        <item x="635"/>
        <item x="315"/>
        <item x="645"/>
        <item x="394"/>
        <item x="581"/>
        <item x="716"/>
        <item x="544"/>
        <item x="301"/>
        <item x="504"/>
        <item x="456"/>
        <item x="513"/>
        <item x="417"/>
        <item x="583"/>
        <item x="486"/>
        <item x="483"/>
        <item x="560"/>
        <item x="400"/>
        <item x="705"/>
        <item x="624"/>
        <item x="642"/>
        <item x="724"/>
        <item x="406"/>
        <item x="775"/>
        <item x="487"/>
        <item x="669"/>
        <item x="746"/>
        <item x="430"/>
        <item x="561"/>
        <item x="347"/>
        <item x="398"/>
        <item x="300"/>
        <item x="470"/>
        <item x="348"/>
        <item x="612"/>
        <item x="488"/>
        <item x="717"/>
        <item x="526"/>
        <item x="511"/>
        <item x="660"/>
        <item x="431"/>
        <item x="469"/>
        <item x="485"/>
        <item x="754"/>
        <item x="343"/>
        <item x="621"/>
        <item x="480"/>
        <item x="540"/>
        <item x="591"/>
        <item x="489"/>
        <item x="293"/>
        <item x="658"/>
        <item x="445"/>
        <item x="353"/>
        <item x="525"/>
        <item x="307"/>
        <item x="605"/>
        <item x="401"/>
        <item x="610"/>
        <item x="659"/>
        <item x="427"/>
        <item x="563"/>
        <item x="464"/>
        <item x="493"/>
        <item x="641"/>
        <item x="684"/>
        <item x="505"/>
        <item x="556"/>
        <item x="648"/>
        <item x="360"/>
        <item x="614"/>
        <item x="546"/>
        <item x="392"/>
        <item x="697"/>
        <item x="86"/>
        <item x="675"/>
        <item x="764"/>
        <item x="714"/>
        <item x="784"/>
        <item x="481"/>
        <item x="395"/>
        <item x="728"/>
        <item x="673"/>
        <item x="482"/>
        <item x="471"/>
        <item x="506"/>
        <item x="302"/>
        <item x="598"/>
        <item x="517"/>
        <item x="387"/>
        <item x="426"/>
        <item x="743"/>
        <item x="691"/>
        <item x="379"/>
        <item x="312"/>
        <item x="543"/>
        <item x="761"/>
        <item x="709"/>
        <item x="727"/>
        <item x="573"/>
        <item x="617"/>
        <item x="685"/>
        <item x="672"/>
        <item x="274"/>
        <item x="421"/>
        <item x="758"/>
        <item x="509"/>
        <item x="454"/>
        <item x="567"/>
        <item x="476"/>
        <item x="768"/>
        <item x="772"/>
        <item x="402"/>
        <item x="744"/>
        <item x="328"/>
        <item x="334"/>
        <item x="735"/>
        <item x="707"/>
        <item x="629"/>
        <item x="354"/>
        <item x="304"/>
        <item x="327"/>
        <item x="712"/>
        <item x="326"/>
        <item x="688"/>
        <item x="551"/>
        <item x="552"/>
        <item x="305"/>
        <item x="681"/>
        <item x="528"/>
        <item x="332"/>
        <item x="408"/>
        <item x="316"/>
        <item x="370"/>
        <item x="397"/>
        <item x="734"/>
        <item x="686"/>
        <item x="527"/>
        <item x="562"/>
        <item x="732"/>
        <item x="613"/>
        <item x="287"/>
        <item x="288"/>
        <item x="289"/>
        <item x="290"/>
        <item x="291"/>
        <item x="286"/>
        <item x="285"/>
        <item x="283"/>
        <item x="280"/>
        <item x="281"/>
        <item x="282"/>
        <item x="278"/>
        <item x="279"/>
        <item x="275"/>
        <item x="276"/>
        <item x="277"/>
        <item x="273"/>
        <item x="272"/>
        <item x="266"/>
        <item x="267"/>
        <item x="268"/>
        <item x="269"/>
        <item x="270"/>
        <item x="271"/>
        <item x="265"/>
        <item x="264"/>
        <item x="726"/>
        <item x="256"/>
        <item x="257"/>
        <item x="258"/>
        <item x="259"/>
        <item x="260"/>
        <item x="261"/>
        <item x="262"/>
        <item x="263"/>
        <item x="253"/>
        <item x="254"/>
        <item x="255"/>
        <item x="250"/>
        <item x="251"/>
        <item x="252"/>
        <item x="249"/>
        <item x="248"/>
        <item x="331"/>
        <item x="355"/>
        <item x="244"/>
        <item x="245"/>
        <item x="246"/>
        <item x="247"/>
        <item x="243"/>
        <item x="241"/>
        <item x="242"/>
        <item x="239"/>
        <item x="240"/>
        <item x="233"/>
        <item x="235"/>
        <item x="236"/>
        <item x="237"/>
        <item x="238"/>
        <item x="232"/>
        <item x="231"/>
        <item x="229"/>
        <item x="230"/>
        <item x="228"/>
        <item x="226"/>
        <item x="227"/>
        <item x="220"/>
        <item x="221"/>
        <item x="222"/>
        <item x="223"/>
        <item x="224"/>
        <item x="225"/>
        <item x="212"/>
        <item x="213"/>
        <item x="214"/>
        <item x="215"/>
        <item x="216"/>
        <item x="217"/>
        <item x="218"/>
        <item x="219"/>
        <item x="210"/>
        <item x="211"/>
        <item x="209"/>
        <item x="205"/>
        <item x="206"/>
        <item x="207"/>
        <item x="208"/>
        <item x="204"/>
        <item x="203"/>
        <item x="202"/>
        <item x="200"/>
        <item x="201"/>
        <item x="197"/>
        <item x="198"/>
        <item x="199"/>
        <item x="193"/>
        <item x="194"/>
        <item x="195"/>
        <item x="196"/>
        <item x="189"/>
        <item x="190"/>
        <item x="191"/>
        <item x="192"/>
        <item x="185"/>
        <item x="186"/>
        <item x="187"/>
        <item x="188"/>
        <item x="183"/>
        <item x="184"/>
        <item x="175"/>
        <item x="176"/>
        <item x="177"/>
        <item x="178"/>
        <item x="179"/>
        <item x="180"/>
        <item x="181"/>
        <item x="182"/>
        <item x="172"/>
        <item x="173"/>
        <item x="174"/>
        <item x="168"/>
        <item x="169"/>
        <item x="170"/>
        <item x="171"/>
        <item x="165"/>
        <item x="166"/>
        <item x="167"/>
        <item x="234"/>
        <item x="162"/>
        <item x="163"/>
        <item x="164"/>
        <item x="157"/>
        <item x="158"/>
        <item x="159"/>
        <item x="160"/>
        <item x="161"/>
        <item x="153"/>
        <item x="154"/>
        <item x="155"/>
        <item x="156"/>
        <item x="149"/>
        <item x="150"/>
        <item x="151"/>
        <item x="152"/>
        <item x="147"/>
        <item x="148"/>
        <item x="141"/>
        <item x="142"/>
        <item x="143"/>
        <item x="144"/>
        <item x="145"/>
        <item x="146"/>
        <item x="137"/>
        <item x="138"/>
        <item x="139"/>
        <item x="140"/>
        <item x="136"/>
        <item x="131"/>
        <item x="132"/>
        <item x="133"/>
        <item x="134"/>
        <item x="135"/>
        <item x="127"/>
        <item x="128"/>
        <item x="129"/>
        <item x="130"/>
        <item x="122"/>
        <item x="123"/>
        <item x="124"/>
        <item x="125"/>
        <item x="126"/>
        <item x="117"/>
        <item x="118"/>
        <item x="119"/>
        <item x="120"/>
        <item x="121"/>
        <item x="115"/>
        <item x="116"/>
        <item x="73"/>
        <item x="108"/>
        <item x="109"/>
        <item x="110"/>
        <item x="111"/>
        <item x="112"/>
        <item x="113"/>
        <item x="114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87">
        <item x="752"/>
        <item x="746"/>
        <item x="674"/>
        <item x="586"/>
        <item x="561"/>
        <item x="541"/>
        <item x="543"/>
        <item x="527"/>
        <item x="486"/>
        <item x="467"/>
        <item x="465"/>
        <item x="451"/>
        <item x="452"/>
        <item x="449"/>
        <item x="439"/>
        <item x="440"/>
        <item x="687"/>
        <item x="689"/>
        <item x="691"/>
        <item x="692"/>
        <item x="694"/>
        <item x="695"/>
        <item x="698"/>
        <item x="699"/>
        <item x="700"/>
        <item x="703"/>
        <item x="704"/>
        <item x="705"/>
        <item x="706"/>
        <item x="708"/>
        <item x="711"/>
        <item x="712"/>
        <item x="713"/>
        <item x="715"/>
        <item x="716"/>
        <item x="722"/>
        <item x="723"/>
        <item x="724"/>
        <item x="725"/>
        <item x="727"/>
        <item x="437"/>
        <item x="43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43"/>
        <item x="744"/>
        <item x="745"/>
        <item x="747"/>
        <item x="750"/>
        <item x="751"/>
        <item x="753"/>
        <item x="754"/>
        <item x="755"/>
        <item x="756"/>
        <item x="757"/>
        <item x="759"/>
        <item x="760"/>
        <item x="761"/>
        <item x="762"/>
        <item x="763"/>
        <item x="665"/>
        <item x="666"/>
        <item x="684"/>
        <item x="709"/>
        <item x="714"/>
        <item x="717"/>
        <item x="718"/>
        <item x="720"/>
        <item x="742"/>
        <item x="764"/>
        <item x="765"/>
        <item x="766"/>
        <item x="768"/>
        <item x="769"/>
        <item x="770"/>
        <item x="771"/>
        <item x="773"/>
        <item x="774"/>
        <item x="775"/>
        <item x="777"/>
        <item x="779"/>
        <item x="780"/>
        <item x="781"/>
        <item x="782"/>
        <item x="783"/>
        <item x="784"/>
        <item x="785"/>
        <item x="786"/>
        <item x="436"/>
        <item x="441"/>
        <item x="442"/>
        <item x="443"/>
        <item x="444"/>
        <item x="445"/>
        <item x="435"/>
        <item x="446"/>
        <item x="447"/>
        <item x="448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6"/>
        <item x="468"/>
        <item x="470"/>
        <item x="471"/>
        <item x="472"/>
        <item x="8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3"/>
        <item x="505"/>
        <item x="506"/>
        <item x="520"/>
        <item x="558"/>
        <item x="590"/>
        <item x="591"/>
        <item x="592"/>
        <item x="594"/>
        <item x="611"/>
        <item x="613"/>
        <item x="621"/>
        <item x="635"/>
        <item x="637"/>
        <item x="639"/>
        <item x="643"/>
        <item x="650"/>
        <item x="657"/>
        <item x="662"/>
        <item x="669"/>
        <item x="670"/>
        <item x="693"/>
        <item x="490"/>
        <item x="491"/>
        <item x="492"/>
        <item x="276"/>
        <item x="495"/>
        <item x="496"/>
        <item x="497"/>
        <item x="498"/>
        <item x="499"/>
        <item x="500"/>
        <item x="501"/>
        <item x="502"/>
        <item x="503"/>
        <item x="719"/>
        <item x="721"/>
        <item x="758"/>
        <item x="767"/>
        <item x="776"/>
        <item x="434"/>
        <item x="494"/>
        <item x="504"/>
        <item x="507"/>
        <item x="508"/>
        <item x="671"/>
        <item x="710"/>
        <item x="432"/>
        <item x="433"/>
        <item x="456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2"/>
        <item x="523"/>
        <item x="524"/>
        <item x="525"/>
        <item x="526"/>
        <item x="431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607"/>
        <item x="608"/>
        <item x="609"/>
        <item x="610"/>
        <item x="612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7"/>
        <item x="629"/>
        <item x="630"/>
        <item x="631"/>
        <item x="632"/>
        <item x="633"/>
        <item x="634"/>
        <item x="636"/>
        <item x="638"/>
        <item x="640"/>
        <item x="641"/>
        <item x="642"/>
        <item x="644"/>
        <item x="645"/>
        <item x="646"/>
        <item x="647"/>
        <item x="648"/>
        <item x="649"/>
        <item x="651"/>
        <item x="652"/>
        <item x="653"/>
        <item x="654"/>
        <item x="655"/>
        <item x="656"/>
        <item x="658"/>
        <item x="659"/>
        <item x="660"/>
        <item x="661"/>
        <item x="663"/>
        <item x="664"/>
        <item x="667"/>
        <item x="668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8"/>
        <item x="690"/>
        <item x="696"/>
        <item x="697"/>
        <item x="701"/>
        <item x="707"/>
        <item x="726"/>
        <item x="739"/>
        <item x="748"/>
        <item x="749"/>
        <item x="430"/>
        <item x="540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286"/>
        <item x="583"/>
        <item x="428"/>
        <item x="584"/>
        <item x="585"/>
        <item x="587"/>
        <item x="588"/>
        <item x="589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427"/>
        <item x="429"/>
        <item x="426"/>
        <item x="425"/>
        <item x="422"/>
        <item x="423"/>
        <item x="421"/>
        <item x="420"/>
        <item x="418"/>
        <item x="419"/>
        <item x="469"/>
        <item x="521"/>
        <item x="416"/>
        <item x="417"/>
        <item x="740"/>
        <item x="415"/>
        <item x="414"/>
        <item x="404"/>
        <item x="405"/>
        <item x="406"/>
        <item x="407"/>
        <item x="408"/>
        <item x="409"/>
        <item x="410"/>
        <item x="411"/>
        <item x="412"/>
        <item x="413"/>
        <item x="402"/>
        <item x="403"/>
        <item x="400"/>
        <item x="401"/>
        <item x="399"/>
        <item x="397"/>
        <item x="398"/>
        <item x="393"/>
        <item x="394"/>
        <item x="395"/>
        <item x="392"/>
        <item x="390"/>
        <item x="391"/>
        <item x="388"/>
        <item x="389"/>
        <item x="381"/>
        <item x="382"/>
        <item x="383"/>
        <item x="384"/>
        <item x="385"/>
        <item x="386"/>
        <item x="387"/>
        <item x="379"/>
        <item x="380"/>
        <item x="772"/>
        <item x="378"/>
        <item x="396"/>
        <item x="376"/>
        <item x="377"/>
        <item x="626"/>
        <item x="372"/>
        <item x="373"/>
        <item x="374"/>
        <item x="375"/>
        <item x="369"/>
        <item x="370"/>
        <item x="371"/>
        <item x="366"/>
        <item x="367"/>
        <item x="365"/>
        <item x="364"/>
        <item x="363"/>
        <item x="360"/>
        <item x="361"/>
        <item x="362"/>
        <item x="357"/>
        <item x="358"/>
        <item x="359"/>
        <item x="355"/>
        <item x="356"/>
        <item x="354"/>
        <item x="353"/>
        <item x="351"/>
        <item x="352"/>
        <item x="368"/>
        <item x="350"/>
        <item x="348"/>
        <item x="349"/>
        <item x="345"/>
        <item x="346"/>
        <item x="347"/>
        <item x="342"/>
        <item x="343"/>
        <item x="344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8"/>
        <item x="329"/>
        <item x="325"/>
        <item x="326"/>
        <item x="327"/>
        <item x="320"/>
        <item x="321"/>
        <item x="322"/>
        <item x="323"/>
        <item x="324"/>
        <item x="319"/>
        <item x="314"/>
        <item x="315"/>
        <item x="316"/>
        <item x="317"/>
        <item x="318"/>
        <item x="311"/>
        <item x="312"/>
        <item x="313"/>
        <item x="306"/>
        <item x="307"/>
        <item x="308"/>
        <item x="309"/>
        <item x="310"/>
        <item x="301"/>
        <item x="302"/>
        <item x="303"/>
        <item x="304"/>
        <item x="305"/>
        <item x="297"/>
        <item x="298"/>
        <item x="299"/>
        <item x="300"/>
        <item x="294"/>
        <item x="295"/>
        <item x="296"/>
        <item x="289"/>
        <item x="290"/>
        <item x="291"/>
        <item x="292"/>
        <item x="293"/>
        <item x="288"/>
        <item x="287"/>
        <item x="285"/>
        <item x="282"/>
        <item x="283"/>
        <item x="284"/>
        <item x="277"/>
        <item x="278"/>
        <item x="279"/>
        <item x="275"/>
        <item x="280"/>
        <item x="274"/>
        <item x="268"/>
        <item x="269"/>
        <item x="270"/>
        <item x="271"/>
        <item x="272"/>
        <item x="273"/>
        <item x="267"/>
        <item x="266"/>
        <item x="728"/>
        <item x="258"/>
        <item x="259"/>
        <item x="260"/>
        <item x="261"/>
        <item x="262"/>
        <item x="263"/>
        <item x="264"/>
        <item x="265"/>
        <item x="255"/>
        <item x="257"/>
        <item x="252"/>
        <item x="253"/>
        <item x="256"/>
        <item x="702"/>
        <item x="251"/>
        <item x="254"/>
        <item x="250"/>
        <item x="246"/>
        <item x="247"/>
        <item x="248"/>
        <item x="249"/>
        <item x="245"/>
        <item x="281"/>
        <item x="243"/>
        <item x="244"/>
        <item x="241"/>
        <item x="242"/>
        <item x="450"/>
        <item x="235"/>
        <item x="236"/>
        <item x="237"/>
        <item x="238"/>
        <item x="239"/>
        <item x="240"/>
        <item x="234"/>
        <item x="424"/>
        <item x="233"/>
        <item x="231"/>
        <item x="232"/>
        <item x="230"/>
        <item x="228"/>
        <item x="229"/>
        <item x="222"/>
        <item x="223"/>
        <item x="224"/>
        <item x="225"/>
        <item x="226"/>
        <item x="227"/>
        <item x="214"/>
        <item x="215"/>
        <item x="216"/>
        <item x="217"/>
        <item x="218"/>
        <item x="219"/>
        <item x="220"/>
        <item x="221"/>
        <item x="212"/>
        <item x="213"/>
        <item x="211"/>
        <item x="207"/>
        <item x="208"/>
        <item x="209"/>
        <item x="210"/>
        <item x="206"/>
        <item x="628"/>
        <item x="205"/>
        <item x="204"/>
        <item x="202"/>
        <item x="203"/>
        <item x="199"/>
        <item x="200"/>
        <item x="201"/>
        <item x="195"/>
        <item x="196"/>
        <item x="197"/>
        <item x="198"/>
        <item x="191"/>
        <item x="192"/>
        <item x="193"/>
        <item x="194"/>
        <item x="187"/>
        <item x="188"/>
        <item x="189"/>
        <item x="190"/>
        <item x="185"/>
        <item x="186"/>
        <item x="177"/>
        <item x="178"/>
        <item x="179"/>
        <item x="180"/>
        <item x="181"/>
        <item x="182"/>
        <item x="183"/>
        <item x="184"/>
        <item x="174"/>
        <item x="175"/>
        <item x="176"/>
        <item x="170"/>
        <item x="171"/>
        <item x="172"/>
        <item x="173"/>
        <item x="167"/>
        <item x="168"/>
        <item x="169"/>
        <item x="164"/>
        <item x="165"/>
        <item x="166"/>
        <item x="159"/>
        <item x="160"/>
        <item x="161"/>
        <item x="162"/>
        <item x="163"/>
        <item x="155"/>
        <item x="156"/>
        <item x="157"/>
        <item x="158"/>
        <item x="151"/>
        <item x="152"/>
        <item x="153"/>
        <item x="154"/>
        <item x="149"/>
        <item x="150"/>
        <item x="143"/>
        <item x="144"/>
        <item x="145"/>
        <item x="146"/>
        <item x="147"/>
        <item x="148"/>
        <item x="138"/>
        <item x="139"/>
        <item x="140"/>
        <item x="141"/>
        <item x="142"/>
        <item x="132"/>
        <item x="133"/>
        <item x="134"/>
        <item x="135"/>
        <item x="136"/>
        <item x="137"/>
        <item x="128"/>
        <item x="129"/>
        <item x="130"/>
        <item x="131"/>
        <item x="123"/>
        <item x="124"/>
        <item x="125"/>
        <item x="126"/>
        <item x="127"/>
        <item x="118"/>
        <item x="119"/>
        <item x="120"/>
        <item x="121"/>
        <item x="122"/>
        <item x="116"/>
        <item x="117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04"/>
        <item x="105"/>
        <item x="106"/>
        <item x="107"/>
        <item x="96"/>
        <item x="97"/>
        <item x="91"/>
        <item x="92"/>
        <item x="93"/>
        <item x="94"/>
        <item x="95"/>
        <item x="90"/>
        <item x="87"/>
        <item x="88"/>
        <item x="89"/>
        <item x="79"/>
        <item x="80"/>
        <item x="81"/>
        <item x="82"/>
        <item x="83"/>
        <item x="84"/>
        <item x="85"/>
        <item x="71"/>
        <item x="72"/>
        <item x="73"/>
        <item x="74"/>
        <item x="75"/>
        <item x="76"/>
        <item x="77"/>
        <item x="78"/>
        <item x="67"/>
        <item x="68"/>
        <item x="69"/>
        <item x="70"/>
        <item x="64"/>
        <item x="65"/>
        <item x="66"/>
        <item x="56"/>
        <item x="57"/>
        <item x="58"/>
        <item x="59"/>
        <item x="60"/>
        <item x="61"/>
        <item x="62"/>
        <item x="63"/>
        <item x="50"/>
        <item x="51"/>
        <item x="52"/>
        <item x="53"/>
        <item x="54"/>
        <item x="55"/>
        <item x="48"/>
        <item x="49"/>
        <item x="778"/>
        <item x="44"/>
        <item x="45"/>
        <item x="46"/>
        <item x="47"/>
        <item x="34"/>
        <item x="35"/>
        <item x="36"/>
        <item x="37"/>
        <item x="38"/>
        <item x="39"/>
        <item x="40"/>
        <item x="41"/>
        <item x="42"/>
        <item x="43"/>
        <item x="27"/>
        <item x="28"/>
        <item x="29"/>
        <item x="30"/>
        <item x="31"/>
        <item x="32"/>
        <item x="33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17"/>
        <item x="6"/>
        <item x="7"/>
        <item x="8"/>
        <item x="9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4"/>
        <item x="5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0"/>
        <item x="4"/>
        <item x="2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">
        <item x="15"/>
        <item x="13"/>
        <item x="9"/>
        <item x="3"/>
        <item x="10"/>
        <item x="20"/>
        <item x="1"/>
        <item x="5"/>
        <item x="6"/>
        <item x="8"/>
        <item x="19"/>
        <item x="4"/>
        <item x="16"/>
        <item x="17"/>
        <item x="7"/>
        <item x="0"/>
        <item x="11"/>
        <item x="2"/>
        <item x="12"/>
        <item x="14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6"/>
    <field x="0"/>
    <field x="2"/>
    <field x="4"/>
    <field x="23"/>
    <field x="1"/>
  </rowFields>
  <rowItems count="201">
    <i>
      <x/>
      <x v="11"/>
      <x v="87"/>
      <x/>
      <x v="1"/>
      <x v="20"/>
    </i>
    <i r="1">
      <x v="47"/>
      <x v="82"/>
      <x/>
      <x v="3"/>
      <x v="116"/>
    </i>
    <i r="1">
      <x v="168"/>
      <x v="149"/>
      <x v="1"/>
      <x v="1"/>
      <x v="24"/>
    </i>
    <i r="1">
      <x v="175"/>
      <x v="348"/>
      <x/>
      <x v="1"/>
      <x v="195"/>
    </i>
    <i r="1">
      <x v="190"/>
      <x v="145"/>
      <x v="1"/>
      <x v="1"/>
      <x v="81"/>
    </i>
    <i r="1">
      <x v="249"/>
      <x v="218"/>
      <x/>
      <x v="1"/>
      <x v="165"/>
    </i>
    <i r="1">
      <x v="283"/>
      <x v="169"/>
      <x/>
      <x v="1"/>
      <x v="350"/>
    </i>
    <i r="1">
      <x v="297"/>
      <x v="139"/>
      <x/>
      <x v="1"/>
      <x v="376"/>
    </i>
    <i r="1">
      <x v="404"/>
      <x v="400"/>
      <x/>
      <x v="3"/>
      <x v="236"/>
    </i>
    <i r="1">
      <x v="457"/>
      <x v="455"/>
      <x/>
      <x v="1"/>
      <x v="473"/>
    </i>
    <i r="1">
      <x v="468"/>
      <x v="466"/>
      <x/>
      <x v="1"/>
      <x v="222"/>
    </i>
    <i r="1">
      <x v="494"/>
      <x v="492"/>
      <x/>
      <x v="3"/>
      <x v="495"/>
    </i>
    <i r="1">
      <x v="508"/>
      <x v="503"/>
      <x/>
      <x v="3"/>
      <x v="508"/>
    </i>
    <i r="1">
      <x v="510"/>
      <x v="165"/>
      <x v="1"/>
      <x v="1"/>
      <x v="455"/>
    </i>
    <i r="1">
      <x v="531"/>
      <x v="525"/>
      <x/>
      <x v="1"/>
      <x v="530"/>
    </i>
    <i r="1">
      <x v="543"/>
      <x v="540"/>
      <x v="1"/>
      <x v="3"/>
      <x v="544"/>
    </i>
    <i r="1">
      <x v="549"/>
      <x v="547"/>
      <x/>
      <x v="1"/>
      <x v="549"/>
    </i>
    <i r="1">
      <x v="561"/>
      <x v="560"/>
      <x/>
      <x v="1"/>
      <x v="561"/>
    </i>
    <i r="1">
      <x v="590"/>
      <x v="590"/>
      <x/>
      <x v="1"/>
      <x v="590"/>
    </i>
    <i r="1">
      <x v="605"/>
      <x v="605"/>
      <x/>
      <x v="3"/>
      <x v="605"/>
    </i>
    <i r="1">
      <x v="635"/>
      <x v="635"/>
      <x/>
      <x v="1"/>
      <x v="636"/>
    </i>
    <i r="1">
      <x v="687"/>
      <x v="687"/>
      <x/>
      <x v="3"/>
      <x v="687"/>
    </i>
    <i r="1">
      <x v="691"/>
      <x v="691"/>
      <x/>
      <x v="3"/>
      <x v="691"/>
    </i>
    <i r="1">
      <x v="727"/>
      <x v="726"/>
      <x/>
      <x v="2"/>
      <x v="725"/>
    </i>
    <i>
      <x v="1"/>
      <x v="8"/>
      <x v="738"/>
      <x/>
      <x v="1"/>
      <x v="55"/>
    </i>
    <i r="1">
      <x v="9"/>
      <x v="88"/>
      <x/>
      <x v="1"/>
      <x v="375"/>
    </i>
    <i r="1">
      <x v="17"/>
      <x v="177"/>
      <x v="1"/>
      <x v="1"/>
      <x v="230"/>
    </i>
    <i r="1">
      <x v="45"/>
      <x v="83"/>
      <x v="1"/>
      <x v="3"/>
      <x v="462"/>
    </i>
    <i r="1">
      <x v="46"/>
      <x v="365"/>
      <x v="1"/>
      <x v="1"/>
      <x v="168"/>
    </i>
    <i r="1">
      <x v="51"/>
      <x v="53"/>
      <x v="5"/>
      <x v="3"/>
      <x v="310"/>
    </i>
    <i r="1">
      <x v="62"/>
      <x v="18"/>
      <x/>
      <x v="1"/>
      <x v="78"/>
    </i>
    <i r="1">
      <x v="63"/>
      <x v="19"/>
      <x/>
      <x v="3"/>
      <x v="156"/>
    </i>
    <i r="1">
      <x v="66"/>
      <x v="34"/>
      <x/>
      <x v="1"/>
      <x v="429"/>
    </i>
    <i r="1">
      <x v="70"/>
      <x v="31"/>
      <x/>
      <x v="3"/>
      <x v="329"/>
    </i>
    <i r="1">
      <x v="71"/>
      <x v="279"/>
      <x/>
      <x v="1"/>
      <x v="417"/>
    </i>
    <i r="1">
      <x v="82"/>
      <x v="24"/>
      <x/>
      <x v="1"/>
      <x v="254"/>
    </i>
    <i r="1">
      <x v="84"/>
      <x v="17"/>
      <x/>
      <x v="3"/>
      <x v="311"/>
    </i>
    <i r="1">
      <x v="95"/>
      <x v="23"/>
      <x/>
      <x v="1"/>
      <x v="425"/>
    </i>
    <i r="1">
      <x v="98"/>
      <x v="276"/>
      <x/>
      <x v="1"/>
      <x v="36"/>
    </i>
    <i r="1">
      <x v="108"/>
      <x v="267"/>
      <x/>
      <x v="3"/>
      <x v="258"/>
    </i>
    <i r="1">
      <x v="124"/>
      <x v="258"/>
      <x/>
      <x v="1"/>
      <x v="297"/>
    </i>
    <i r="1">
      <x v="130"/>
      <x v="253"/>
      <x/>
      <x v="3"/>
      <x v="314"/>
    </i>
    <i r="1">
      <x v="131"/>
      <x v="251"/>
      <x/>
      <x v="1"/>
      <x v="277"/>
    </i>
    <i r="1">
      <x v="137"/>
      <x v="244"/>
      <x/>
      <x v="3"/>
      <x v="284"/>
    </i>
    <i r="1">
      <x v="141"/>
      <x v="243"/>
      <x/>
      <x v="1"/>
      <x v="180"/>
    </i>
    <i r="1">
      <x v="144"/>
      <x v="241"/>
      <x/>
      <x v="3"/>
      <x v="130"/>
    </i>
    <i r="1">
      <x v="147"/>
      <x v="239"/>
      <x/>
      <x v="1"/>
      <x v="253"/>
    </i>
    <i r="1">
      <x v="149"/>
      <x v="236"/>
      <x/>
      <x v="1"/>
      <x v="193"/>
    </i>
    <i r="1">
      <x v="150"/>
      <x v="237"/>
      <x/>
      <x v="3"/>
      <x v="74"/>
    </i>
    <i r="1">
      <x v="151"/>
      <x v="580"/>
      <x/>
      <x v="1"/>
      <x v="153"/>
    </i>
    <i r="1">
      <x v="155"/>
      <x v="234"/>
      <x/>
      <x v="1"/>
      <x v="246"/>
    </i>
    <i r="1">
      <x v="178"/>
      <x v="346"/>
      <x/>
      <x v="1"/>
      <x v="144"/>
    </i>
    <i r="1">
      <x v="182"/>
      <x v="341"/>
      <x/>
      <x v="1"/>
      <x v="117"/>
    </i>
    <i r="1">
      <x v="226"/>
      <x v="307"/>
      <x/>
      <x v="1"/>
      <x v="260"/>
    </i>
    <i r="1">
      <x v="231"/>
      <x v="303"/>
      <x/>
      <x v="3"/>
      <x v="478"/>
    </i>
    <i r="1">
      <x v="233"/>
      <x v="300"/>
      <x/>
      <x v="2"/>
      <x v="241"/>
    </i>
    <i r="1">
      <x v="238"/>
      <x v="296"/>
      <x/>
      <x v="3"/>
      <x v="269"/>
    </i>
    <i r="1">
      <x v="265"/>
      <x v="143"/>
      <x v="1"/>
      <x v="1"/>
      <x v="26"/>
    </i>
    <i r="1">
      <x v="270"/>
      <x v="195"/>
      <x/>
      <x v="1"/>
      <x v="229"/>
    </i>
    <i r="1">
      <x v="279"/>
      <x v="141"/>
      <x v="1"/>
      <x v="1"/>
      <x v="327"/>
    </i>
    <i r="1">
      <x v="281"/>
      <x v="182"/>
      <x/>
      <x v="3"/>
      <x v="301"/>
    </i>
    <i r="1">
      <x v="306"/>
      <x v="131"/>
      <x/>
      <x v="1"/>
      <x v="84"/>
    </i>
    <i r="1">
      <x v="307"/>
      <x v="132"/>
      <x/>
      <x v="3"/>
      <x v="328"/>
    </i>
    <i r="1">
      <x v="309"/>
      <x v="124"/>
      <x/>
      <x v="1"/>
      <x v="436"/>
    </i>
    <i r="1">
      <x v="315"/>
      <x v="121"/>
      <x/>
      <x v="3"/>
      <x v="393"/>
    </i>
    <i r="1">
      <x v="323"/>
      <x v="543"/>
      <x/>
      <x v="2"/>
      <x v="313"/>
    </i>
    <i r="1">
      <x v="338"/>
      <x v="101"/>
      <x/>
      <x v="1"/>
      <x v="115"/>
    </i>
    <i r="1">
      <x v="340"/>
      <x v="104"/>
      <x/>
      <x v="1"/>
      <x v="161"/>
    </i>
    <i r="1">
      <x v="347"/>
      <x v="40"/>
      <x/>
      <x v="1"/>
      <x v="305"/>
    </i>
    <i r="1">
      <x v="349"/>
      <x v="97"/>
      <x/>
      <x v="1"/>
      <x v="217"/>
    </i>
    <i r="1">
      <x v="350"/>
      <x v="103"/>
      <x/>
      <x v="1"/>
      <x v="272"/>
    </i>
    <i r="1">
      <x v="351"/>
      <x v="180"/>
      <x/>
      <x v="3"/>
      <x v="194"/>
    </i>
    <i r="1">
      <x v="357"/>
      <x v="352"/>
      <x/>
      <x v="1"/>
      <x v="412"/>
    </i>
    <i r="1">
      <x v="377"/>
      <x v="373"/>
      <x/>
      <x v="1"/>
      <x v="267"/>
    </i>
    <i r="1">
      <x v="385"/>
      <x v="381"/>
      <x/>
      <x v="2"/>
      <x v="86"/>
    </i>
    <i r="1">
      <x v="390"/>
      <x v="386"/>
      <x/>
      <x v="3"/>
      <x v="424"/>
    </i>
    <i r="1">
      <x v="392"/>
      <x v="388"/>
      <x v="5"/>
      <x v="3"/>
      <x v="92"/>
    </i>
    <i r="1">
      <x v="399"/>
      <x v="395"/>
      <x/>
      <x v="1"/>
      <x v="300"/>
    </i>
    <i r="1">
      <x v="403"/>
      <x v="399"/>
      <x/>
      <x v="3"/>
      <x v="98"/>
    </i>
    <i r="1">
      <x v="416"/>
      <x v="413"/>
      <x/>
      <x v="1"/>
      <x v="39"/>
    </i>
    <i r="1">
      <x v="422"/>
      <x v="419"/>
      <x/>
      <x v="3"/>
      <x v="232"/>
    </i>
    <i r="1">
      <x v="439"/>
      <x v="437"/>
      <x/>
      <x v="3"/>
      <x v="137"/>
    </i>
    <i r="1">
      <x v="441"/>
      <x v="439"/>
      <x/>
      <x v="1"/>
      <x v="121"/>
    </i>
    <i r="1">
      <x v="444"/>
      <x v="442"/>
      <x/>
      <x v="1"/>
      <x v="75"/>
    </i>
    <i r="1">
      <x v="452"/>
      <x v="450"/>
      <x/>
      <x v="1"/>
      <x v="287"/>
    </i>
    <i r="1">
      <x v="453"/>
      <x v="451"/>
      <x/>
      <x v="3"/>
      <x v="536"/>
    </i>
    <i r="1">
      <x v="459"/>
      <x v="457"/>
      <x/>
      <x v="1"/>
      <x v="203"/>
    </i>
    <i r="1">
      <x v="477"/>
      <x v="475"/>
      <x/>
      <x v="1"/>
      <x v="278"/>
    </i>
    <i r="1">
      <x v="488"/>
      <x v="486"/>
      <x v="4"/>
      <x v="3"/>
      <x v="11"/>
    </i>
    <i r="1">
      <x v="491"/>
      <x v="489"/>
      <x/>
      <x v="1"/>
      <x v="124"/>
    </i>
    <i r="1">
      <x v="499"/>
      <x v="496"/>
      <x/>
      <x v="1"/>
      <x v="499"/>
    </i>
    <i r="1">
      <x v="502"/>
      <x v="499"/>
      <x/>
      <x v="3"/>
      <x v="502"/>
    </i>
    <i r="1">
      <x v="513"/>
      <x v="508"/>
      <x/>
      <x v="1"/>
      <x v="512"/>
    </i>
    <i r="1">
      <x v="535"/>
      <x v="530"/>
      <x/>
      <x v="3"/>
      <x v="534"/>
    </i>
    <i r="1">
      <x v="537"/>
      <x v="533"/>
      <x/>
      <x v="3"/>
      <x v="538"/>
    </i>
    <i r="1">
      <x v="538"/>
      <x v="534"/>
      <x/>
      <x v="3"/>
      <x v="539"/>
    </i>
    <i r="1">
      <x v="539"/>
      <x v="535"/>
      <x v="4"/>
      <x v="2"/>
      <x v="540"/>
    </i>
    <i r="1">
      <x v="544"/>
      <x v="541"/>
      <x v="1"/>
      <x v="1"/>
      <x v="545"/>
    </i>
    <i r="1">
      <x v="545"/>
      <x v="542"/>
      <x/>
      <x v="3"/>
      <x v="546"/>
    </i>
    <i r="1">
      <x v="547"/>
      <x v="545"/>
      <x v="5"/>
      <x v="2"/>
      <x v="620"/>
    </i>
    <i r="1">
      <x v="555"/>
      <x v="554"/>
      <x/>
      <x v="3"/>
      <x v="555"/>
    </i>
    <i r="1">
      <x v="559"/>
      <x v="558"/>
      <x/>
      <x v="3"/>
      <x v="559"/>
    </i>
    <i r="1">
      <x v="610"/>
      <x v="610"/>
      <x/>
      <x v="1"/>
      <x v="610"/>
    </i>
    <i r="1">
      <x v="614"/>
      <x v="614"/>
      <x/>
      <x v="3"/>
      <x v="614"/>
    </i>
    <i r="1">
      <x v="617"/>
      <x v="617"/>
      <x/>
      <x v="1"/>
      <x v="617"/>
    </i>
    <i r="1">
      <x v="622"/>
      <x v="622"/>
      <x/>
      <x v="1"/>
      <x v="623"/>
    </i>
    <i r="1">
      <x v="644"/>
      <x v="644"/>
      <x/>
      <x v="1"/>
      <x v="645"/>
    </i>
    <i r="1">
      <x v="645"/>
      <x v="645"/>
      <x/>
      <x v="1"/>
      <x v="646"/>
    </i>
    <i r="1">
      <x v="671"/>
      <x v="671"/>
      <x/>
      <x v="3"/>
      <x v="671"/>
    </i>
    <i r="1">
      <x v="674"/>
      <x v="674"/>
      <x/>
      <x v="3"/>
      <x v="674"/>
    </i>
    <i r="1">
      <x v="690"/>
      <x v="690"/>
      <x/>
      <x v="1"/>
      <x v="690"/>
    </i>
    <i r="1">
      <x v="697"/>
      <x v="123"/>
      <x/>
      <x v="3"/>
      <x v="426"/>
    </i>
    <i r="1">
      <x v="707"/>
      <x v="706"/>
      <x/>
      <x v="1"/>
      <x v="706"/>
    </i>
    <i r="1">
      <x v="721"/>
      <x v="720"/>
      <x/>
      <x v="1"/>
      <x v="719"/>
    </i>
    <i r="1">
      <x v="730"/>
      <x v="729"/>
      <x v="4"/>
      <x v="3"/>
      <x v="728"/>
    </i>
    <i r="1">
      <x v="732"/>
      <x v="731"/>
      <x v="4"/>
      <x v="3"/>
      <x v="730"/>
    </i>
    <i r="1">
      <x v="733"/>
      <x v="732"/>
      <x/>
      <x v="3"/>
      <x v="731"/>
    </i>
    <i r="1">
      <x v="734"/>
      <x v="733"/>
      <x/>
      <x v="1"/>
      <x v="732"/>
    </i>
    <i r="1">
      <x v="736"/>
      <x v="735"/>
      <x/>
      <x v="1"/>
      <x v="734"/>
    </i>
    <i r="1">
      <x v="738"/>
      <x v="737"/>
      <x/>
      <x v="1"/>
      <x v="736"/>
    </i>
    <i r="1">
      <x v="743"/>
      <x v="743"/>
      <x v="1"/>
      <x v="1"/>
      <x v="741"/>
    </i>
    <i r="1">
      <x v="762"/>
      <x v="762"/>
      <x v="4"/>
      <x v="1"/>
      <x v="760"/>
    </i>
    <i>
      <x v="2"/>
      <x v="90"/>
      <x v="176"/>
      <x v="1"/>
      <x v="1"/>
      <x v="25"/>
    </i>
    <i r="1">
      <x v="91"/>
      <x v="175"/>
      <x v="1"/>
      <x v="1"/>
      <x v="388"/>
    </i>
    <i r="1">
      <x v="515"/>
      <x v="510"/>
      <x v="1"/>
      <x v="3"/>
      <x v="514"/>
    </i>
    <i>
      <x v="3"/>
      <x v="13"/>
      <x v="402"/>
      <x v="1"/>
      <x v="3"/>
      <x v="186"/>
    </i>
    <i r="1">
      <x v="29"/>
      <x v="58"/>
      <x/>
      <x v="3"/>
      <x v="42"/>
    </i>
    <i r="1">
      <x v="30"/>
      <x v="57"/>
      <x/>
      <x v="3"/>
      <x v="66"/>
    </i>
    <i r="1">
      <x v="33"/>
      <x v="56"/>
      <x/>
      <x v="1"/>
      <x v="50"/>
    </i>
    <i r="1">
      <x v="40"/>
      <x v="46"/>
      <x/>
      <x v="3"/>
      <x v="257"/>
    </i>
    <i r="1">
      <x v="41"/>
      <x v="45"/>
      <x/>
      <x v="3"/>
      <x v="191"/>
    </i>
    <i r="1">
      <x v="42"/>
      <x v="44"/>
      <x/>
      <x v="3"/>
      <x v="152"/>
    </i>
    <i r="1">
      <x v="44"/>
      <x v="42"/>
      <x/>
      <x v="1"/>
      <x v="450"/>
    </i>
    <i r="1">
      <x v="67"/>
      <x v="33"/>
      <x/>
      <x v="3"/>
      <x v="169"/>
    </i>
    <i r="1">
      <x v="80"/>
      <x v="529"/>
      <x/>
      <x v="1"/>
      <x v="17"/>
    </i>
    <i r="1">
      <x v="174"/>
      <x v="350"/>
      <x/>
      <x v="3"/>
      <x v="134"/>
    </i>
    <i r="1">
      <x v="177"/>
      <x v="345"/>
      <x/>
      <x v="1"/>
      <x v="13"/>
    </i>
    <i r="1">
      <x v="189"/>
      <x v="337"/>
      <x/>
      <x v="1"/>
      <x v="293"/>
    </i>
    <i r="1">
      <x v="210"/>
      <x v="324"/>
      <x/>
      <x v="3"/>
      <x v="56"/>
    </i>
    <i r="1">
      <x v="216"/>
      <x v="314"/>
      <x/>
      <x v="1"/>
      <x v="163"/>
    </i>
    <i r="1">
      <x v="218"/>
      <x v="316"/>
      <x/>
      <x v="3"/>
      <x v="460"/>
    </i>
    <i r="1">
      <x v="222"/>
      <x v="312"/>
      <x/>
      <x v="1"/>
      <x v="413"/>
    </i>
    <i r="1">
      <x v="225"/>
      <x v="308"/>
      <x/>
      <x v="3"/>
      <x v="172"/>
    </i>
    <i r="1">
      <x v="239"/>
      <x v="295"/>
      <x/>
      <x v="1"/>
      <x v="359"/>
    </i>
    <i r="1">
      <x v="247"/>
      <x v="216"/>
      <x/>
      <x v="3"/>
      <x v="332"/>
    </i>
    <i r="1">
      <x v="272"/>
      <x v="192"/>
      <x/>
      <x v="3"/>
      <x v="458"/>
    </i>
    <i r="1">
      <x v="284"/>
      <x v="170"/>
      <x/>
      <x v="3"/>
      <x v="248"/>
    </i>
    <i r="1">
      <x v="288"/>
      <x v="168"/>
      <x/>
      <x v="3"/>
      <x v="210"/>
    </i>
    <i r="1">
      <x v="292"/>
      <x v="164"/>
      <x/>
      <x v="3"/>
      <x v="234"/>
    </i>
    <i r="1">
      <x v="293"/>
      <x v="140"/>
      <x v="1"/>
      <x v="1"/>
      <x v="199"/>
    </i>
    <i r="1">
      <x v="318"/>
      <x v="9"/>
      <x v="1"/>
      <x v="1"/>
      <x v="80"/>
    </i>
    <i r="1">
      <x v="319"/>
      <x v="119"/>
      <x/>
      <x v="3"/>
      <x v="295"/>
    </i>
    <i r="1">
      <x v="331"/>
      <x v="111"/>
      <x/>
      <x v="3"/>
      <x v="362"/>
    </i>
    <i r="1">
      <x v="361"/>
      <x v="354"/>
      <x/>
      <x v="3"/>
      <x v="345"/>
    </i>
    <i r="1">
      <x v="364"/>
      <x v="357"/>
      <x/>
      <x v="1"/>
      <x v="145"/>
    </i>
    <i r="1">
      <x v="369"/>
      <x v="364"/>
      <x/>
      <x v="1"/>
      <x v="141"/>
    </i>
    <i r="1">
      <x v="370"/>
      <x v="366"/>
      <x/>
      <x v="3"/>
      <x v="237"/>
    </i>
    <i r="1">
      <x v="431"/>
      <x v="428"/>
      <x/>
      <x v="3"/>
      <x v="94"/>
    </i>
    <i r="1">
      <x v="436"/>
      <x v="434"/>
      <x/>
      <x v="3"/>
      <x v="119"/>
    </i>
    <i r="1">
      <x v="440"/>
      <x v="438"/>
      <x/>
      <x v="1"/>
      <x v="88"/>
    </i>
    <i r="1">
      <x v="442"/>
      <x v="440"/>
      <x/>
      <x v="3"/>
      <x v="167"/>
    </i>
    <i r="1">
      <x v="474"/>
      <x v="472"/>
      <x/>
      <x v="3"/>
      <x v="316"/>
    </i>
    <i r="1">
      <x v="496"/>
      <x v="494"/>
      <x/>
      <x v="3"/>
      <x v="497"/>
    </i>
    <i r="1">
      <x v="505"/>
      <x v="538"/>
      <x/>
      <x v="3"/>
      <x v="505"/>
    </i>
    <i r="1">
      <x v="506"/>
      <x v="501"/>
      <x/>
      <x v="3"/>
      <x v="506"/>
    </i>
    <i r="1">
      <x v="514"/>
      <x v="509"/>
      <x/>
      <x v="1"/>
      <x v="513"/>
    </i>
    <i r="1">
      <x v="557"/>
      <x v="556"/>
      <x/>
      <x v="3"/>
      <x v="557"/>
    </i>
    <i r="1">
      <x v="562"/>
      <x v="561"/>
      <x/>
      <x v="1"/>
      <x v="562"/>
    </i>
    <i r="1">
      <x v="601"/>
      <x v="601"/>
      <x/>
      <x v="2"/>
      <x v="601"/>
    </i>
    <i r="1">
      <x v="624"/>
      <x v="624"/>
      <x/>
      <x v="3"/>
      <x v="625"/>
    </i>
    <i r="1">
      <x v="627"/>
      <x v="627"/>
      <x v="1"/>
      <x v="3"/>
      <x v="628"/>
    </i>
    <i r="1">
      <x v="660"/>
      <x v="660"/>
      <x/>
      <x v="1"/>
      <x v="660"/>
    </i>
    <i r="1">
      <x v="664"/>
      <x v="664"/>
      <x/>
      <x v="1"/>
      <x v="664"/>
    </i>
    <i r="1">
      <x v="666"/>
      <x v="666"/>
      <x v="4"/>
      <x v="3"/>
      <x v="666"/>
    </i>
    <i r="1">
      <x v="667"/>
      <x v="667"/>
      <x/>
      <x v="3"/>
      <x v="667"/>
    </i>
    <i r="1">
      <x v="670"/>
      <x v="670"/>
      <x/>
      <x v="3"/>
      <x v="670"/>
    </i>
    <i r="1">
      <x v="684"/>
      <x v="684"/>
      <x/>
      <x v="2"/>
      <x v="684"/>
    </i>
    <i r="1">
      <x v="685"/>
      <x v="685"/>
      <x v="4"/>
      <x v="3"/>
      <x v="685"/>
    </i>
    <i r="1">
      <x v="688"/>
      <x v="688"/>
      <x/>
      <x v="3"/>
      <x v="688"/>
    </i>
    <i r="1">
      <x v="694"/>
      <x v="694"/>
      <x/>
      <x v="3"/>
      <x v="694"/>
    </i>
    <i r="1">
      <x v="699"/>
      <x v="698"/>
      <x/>
      <x v="1"/>
      <x v="698"/>
    </i>
    <i r="1">
      <x v="705"/>
      <x v="704"/>
      <x/>
      <x v="1"/>
      <x v="704"/>
    </i>
    <i r="1">
      <x v="711"/>
      <x v="710"/>
      <x/>
      <x v="3"/>
      <x v="709"/>
    </i>
    <i r="1">
      <x v="717"/>
      <x v="716"/>
      <x/>
      <x v="3"/>
      <x v="715"/>
    </i>
    <i r="1">
      <x v="745"/>
      <x v="745"/>
      <x/>
      <x v="3"/>
      <x v="743"/>
    </i>
    <i r="1">
      <x v="747"/>
      <x v="747"/>
      <x/>
      <x v="3"/>
      <x v="745"/>
    </i>
    <i r="1">
      <x v="751"/>
      <x v="751"/>
      <x/>
      <x v="3"/>
      <x v="749"/>
    </i>
    <i r="1">
      <x v="752"/>
      <x v="752"/>
      <x/>
      <x v="3"/>
      <x v="750"/>
    </i>
    <i r="1">
      <x v="753"/>
      <x v="753"/>
      <x/>
      <x v="3"/>
      <x v="751"/>
    </i>
    <i r="1">
      <x v="757"/>
      <x v="757"/>
      <x v="4"/>
      <x v="3"/>
      <x v="755"/>
    </i>
    <i r="1">
      <x v="758"/>
      <x v="758"/>
      <x v="4"/>
      <x v="3"/>
      <x v="756"/>
    </i>
    <i r="1">
      <x v="759"/>
      <x v="759"/>
      <x v="4"/>
      <x v="3"/>
      <x v="757"/>
    </i>
    <i r="1">
      <x v="763"/>
      <x v="763"/>
      <x/>
      <x v="3"/>
      <x v="761"/>
    </i>
    <i r="1">
      <x v="765"/>
      <x v="765"/>
      <x/>
      <x v="3"/>
      <x v="763"/>
    </i>
    <i r="1">
      <x v="766"/>
      <x v="766"/>
      <x/>
      <x v="3"/>
      <x v="764"/>
    </i>
    <i r="1">
      <x v="767"/>
      <x v="767"/>
      <x/>
      <x v="3"/>
      <x v="765"/>
    </i>
    <i r="1">
      <x v="768"/>
      <x v="768"/>
      <x/>
      <x v="3"/>
      <x v="766"/>
    </i>
    <i>
      <x v="4"/>
      <x v="379"/>
      <x v="375"/>
      <x v="2"/>
      <x v="1"/>
      <x v="100"/>
    </i>
    <i>
      <x v="6"/>
      <x v="702"/>
      <x v="701"/>
      <x/>
      <x v="3"/>
      <x v="701"/>
    </i>
    <i r="1">
      <x v="703"/>
      <x v="702"/>
      <x/>
      <x v="3"/>
      <x v="702"/>
    </i>
    <i r="1">
      <x v="731"/>
      <x v="730"/>
      <x/>
      <x v="3"/>
      <x v="729"/>
    </i>
  </rowItems>
  <colItems count="1">
    <i/>
  </colItems>
  <pageFields count="1">
    <pageField fld="22" hier="-1"/>
  </pageFields>
  <formats count="6">
    <format dxfId="412">
      <pivotArea field="6" type="button" dataOnly="0" labelOnly="1" outline="0" axis="axisRow" fieldPosition="0"/>
    </format>
    <format dxfId="411">
      <pivotArea field="0" type="button" dataOnly="0" labelOnly="1" outline="0" axis="axisRow" fieldPosition="1"/>
    </format>
    <format dxfId="410">
      <pivotArea field="2" type="button" dataOnly="0" labelOnly="1" outline="0" axis="axisRow" fieldPosition="2"/>
    </format>
    <format dxfId="409">
      <pivotArea field="4" type="button" dataOnly="0" labelOnly="1" outline="0" axis="axisRow" fieldPosition="3"/>
    </format>
    <format dxfId="408">
      <pivotArea field="23" type="button" dataOnly="0" labelOnly="1" outline="0" axis="axisRow" fieldPosition="4"/>
    </format>
    <format dxfId="407">
      <pivotArea dataOnly="0" labelOnly="1" outline="0" fieldPosition="0">
        <references count="1">
          <reference field="6" count="1">
            <x v="0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0E11A37-1E1E-4D36-B2DA-17A57F398AC6}" autoFormatId="16" applyNumberFormats="0" applyBorderFormats="0" applyFontFormats="0" applyPatternFormats="0" applyAlignmentFormats="0" applyWidthHeightFormats="0">
  <queryTableRefresh nextId="3">
    <queryTableFields count="2">
      <queryTableField id="1" name="Nombre de usuario" tableColumnId="1"/>
      <queryTableField id="2" name="CM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B7C75D36-CF52-40F3-BA11-E7BB08C29D69}" autoFormatId="16" applyNumberFormats="0" applyBorderFormats="0" applyFontFormats="0" applyPatternFormats="0" applyAlignmentFormats="0" applyWidthHeightFormats="0">
  <queryTableRefresh nextId="7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C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B3689B56-0D12-4479-B0E1-6F8B1FE76AB4}" autoFormatId="16" applyNumberFormats="0" applyBorderFormats="0" applyFontFormats="0" applyPatternFormats="0" applyAlignmentFormats="0" applyWidthHeightFormats="0">
  <queryTableRefresh nextId="11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10" name="CM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D66D1E6B-7FB8-4126-AE9B-509E2ED0F873}" autoFormatId="16" applyNumberFormats="0" applyBorderFormats="0" applyFontFormats="0" applyPatternFormats="0" applyAlignmentFormats="0" applyWidthHeightFormats="0">
  <queryTableRefresh nextId="28" unboundColumnsRight="16">
    <queryTableFields count="25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Administrador" tableColumnId="6"/>
      <queryTableField id="7" name="Canal" tableColumnId="7"/>
      <queryTableField id="8" name="Fecha de creación" tableColumnId="8"/>
      <queryTableField id="9" name="Cant" tableColumnId="9"/>
      <queryTableField id="10" dataBound="0" tableColumnId="10"/>
      <queryTableField id="11" dataBound="0" tableColumnId="11"/>
      <queryTableField id="12" dataBound="0" tableColumnId="12"/>
      <queryTableField id="23" dataBound="0" tableColumnId="22"/>
      <queryTableField id="25" dataBound="0" tableColumnId="18"/>
      <queryTableField id="13" dataBound="0" tableColumnId="13"/>
      <queryTableField id="26" dataBound="0" tableColumnId="24"/>
      <queryTableField id="24" dataBound="0" tableColumnId="2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9" dataBound="0" tableColumnId="19"/>
      <queryTableField id="20" dataBound="0" tableColumnId="20"/>
      <queryTableField id="21" dataBound="0" tableColumnId="21"/>
      <queryTableField id="27" dataBound="0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CC42F2-168E-45B5-9586-0896136D44D0}" autoFormatId="16" applyNumberFormats="0" applyBorderFormats="0" applyFontFormats="0" applyPatternFormats="0" applyAlignmentFormats="0" applyWidthHeightFormats="0">
  <queryTableRefresh nextId="5">
    <queryTableFields count="4">
      <queryTableField id="1" name="User Code (Created By) (Usuario)" tableColumnId="1"/>
      <queryTableField id="2" name="Sign In Time" tableColumnId="2"/>
      <queryTableField id="3" name="Sign Out Time" tableColumnId="3"/>
      <queryTableField id="4" name="Duration In Store(min)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DCC7EBB0-61F5-4E29-87C9-CCDCEFD657F3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ABDED96-C157-4D91-80C5-3320FFE3AB6E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" xr10:uid="{3A023491-6359-4008-A993-BC134978D586}" sourceName="User Title">
  <pivotTables>
    <pivotTable tabId="3" name="TablaDinámica3"/>
    <pivotTable tabId="3" name="TablaDinámica1"/>
  </pivotTables>
  <data>
    <tabular pivotCacheId="1318875905">
      <items count="6">
        <i x="5" s="1"/>
        <i x="1" s="1"/>
        <i x="0" s="1"/>
        <i x="3" s="1"/>
        <i x="2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" xr10:uid="{65A37095-151A-4533-905E-0DFA9C7FD86C}" sourceName="Canal">
  <pivotTables>
    <pivotTable tabId="3" name="TablaDinámica3"/>
    <pivotTable tabId="3" name="TablaDinámica1"/>
  </pivotTables>
  <data>
    <tabular pivotCacheId="1318875905">
      <items count="7">
        <i x="1" s="1"/>
        <i x="0" s="1"/>
        <i x="5" s="1"/>
        <i x="2" s="1"/>
        <i x="4" s="1"/>
        <i x="6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1" xr10:uid="{8662E63B-2CE5-4EAE-9353-D0F40DBF96BA}" sourceName="User Title">
  <pivotTables>
    <pivotTable tabId="8" name="TablaDinámica1"/>
  </pivotTables>
  <data>
    <tabular pivotCacheId="1318875905">
      <items count="6">
        <i x="1" s="1"/>
        <i x="0" s="1"/>
        <i x="2" s="1"/>
        <i x="5" s="1" nd="1"/>
        <i x="3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1" xr10:uid="{6D059BAF-A371-480E-B730-135B1CDC713B}" sourceName="Canal">
  <pivotTables>
    <pivotTable tabId="8" name="TablaDinámica1"/>
  </pivotTables>
  <data>
    <tabular pivotCacheId="1318875905">
      <items count="7">
        <i x="1" s="1"/>
        <i x="0" s="1"/>
        <i x="2" s="1"/>
        <i x="5" s="1" nd="1"/>
        <i x="4" s="1" nd="1"/>
        <i x="6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2" xr10:uid="{3F69F1AE-C6F0-4712-A4CD-D1F93D41E53D}" sourceName="Canal">
  <pivotTables>
    <pivotTable tabId="9" name="TablaDinámica1"/>
    <pivotTable tabId="9" name="TablaDinámica3"/>
  </pivotTables>
  <data>
    <tabular pivotCacheId="1318875905">
      <items count="7">
        <i x="1" s="1"/>
        <i x="0" s="1"/>
        <i x="5" s="1"/>
        <i x="2" s="1"/>
        <i x="4" s="1"/>
        <i x="6" s="1"/>
        <i x="3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" xr10:uid="{C4372679-82A5-4E48-922A-873981E6B412}" sourceName="Rango">
  <pivotTables>
    <pivotTable tabId="9" name="TablaDinámica1"/>
    <pivotTable tabId="9" name="TablaDinámica3"/>
  </pivotTables>
  <data>
    <tabular pivotCacheId="1318875905">
      <items count="3">
        <i x="1" s="1"/>
        <i x="0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3" xr10:uid="{CFB818E9-C822-4369-97C9-DAF6D3AF2278}" sourceName="Canal">
  <pivotTables>
    <pivotTable tabId="10" name="TablaDinámica1"/>
  </pivotTables>
  <data>
    <tabular pivotCacheId="1318875905">
      <items count="7">
        <i x="1" s="1"/>
        <i x="0" s="1"/>
        <i x="5" s="1"/>
        <i x="2" s="1"/>
        <i x="4" s="1"/>
        <i x="3" s="1"/>
        <i x="6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4" xr10:uid="{F491B9BA-82DB-4AB6-A491-A8E4D956FF27}" sourceName="Canal">
  <pivotTables>
    <pivotTable tabId="16" name="TablaDinámica2"/>
  </pivotTables>
  <data>
    <tabular pivotCacheId="1079013876">
      <items count="11">
        <i x="1" s="1"/>
        <i x="2" s="1"/>
        <i x="4" s="1"/>
        <i x="0" s="1"/>
        <i x="5" s="1"/>
        <i x="3" s="1" nd="1"/>
        <i x="7" s="1" nd="1"/>
        <i x="9" s="1" nd="1"/>
        <i x="10" s="1" nd="1"/>
        <i x="8" s="1" nd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2" xr10:uid="{2A1C3508-8FE0-4AB1-9FBA-B7CD1E6A6DCC}" sourceName="User Title">
  <pivotTables>
    <pivotTable tabId="9" name="TablaDinámica1"/>
  </pivotTables>
  <data>
    <tabular pivotCacheId="1318875905">
      <items count="6">
        <i x="5" s="1"/>
        <i x="1" s="1"/>
        <i x="0" s="1"/>
        <i x="3" s="1"/>
        <i x="2" s="1"/>
        <i x="4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M" xr10:uid="{99C43776-E207-44DD-9240-84C8EB0FA172}" sourceName="CM">
  <pivotTables>
    <pivotTable tabId="10" name="TablaDinámica1"/>
  </pivotTables>
  <data>
    <tabular pivotCacheId="1318875905">
      <items count="21">
        <i x="15" s="1"/>
        <i x="13" s="1"/>
        <i x="9" s="1"/>
        <i x="3" s="1"/>
        <i x="10" s="1"/>
        <i x="1" s="1"/>
        <i x="5" s="1"/>
        <i x="6" s="1"/>
        <i x="8" s="1"/>
        <i x="19" s="1"/>
        <i x="4" s="1"/>
        <i x="16" s="1"/>
        <i x="17" s="1"/>
        <i x="7" s="1"/>
        <i x="0" s="1"/>
        <i x="11" s="1"/>
        <i x="12" s="1"/>
        <i x="14" s="1"/>
        <i x="18" s="1"/>
        <i x="20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" xr10:uid="{D80CC2F4-BD40-46A7-8549-18988BD28187}" cache="SegmentaciónDeDatos_User_Title" caption="User Title" style="SlicerStyleDark2" rowHeight="241300"/>
  <slicer name="Canal" xr10:uid="{D2E3CC0D-75A7-4A30-87C8-29504886E82C}" cache="SegmentaciónDeDatos_Canal" caption="Canal" style="SlicerStyleDark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 1" xr10:uid="{1B5A424D-3890-490D-8077-B0D3355ED254}" cache="SegmentaciónDeDatos_User_Title1" caption="User Title" style="SlicerStyleDark2" rowHeight="241300"/>
  <slicer name="Canal 1" xr10:uid="{022DBAEC-5924-431B-B9E3-7D2ECBBFC2E2}" cache="SegmentaciónDeDatos_Canal1" caption="Canal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4" xr10:uid="{A84D0346-A6D9-4698-9316-C05EAFB35F90}" cache="SegmentaciónDeDatos_Canal4" caption="Canal" columnCount="5" style="SlicerStyleDark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2" xr10:uid="{5E2CEB8F-D108-4F47-B930-1F71692A9C9E}" cache="SegmentaciónDeDatos_Canal2" caption="Canal" style="SlicerStyleDark2" rowHeight="241300"/>
  <slicer name="Rango" xr10:uid="{8D6A9817-6A33-4EC0-B442-16C34655FFD8}" cache="SegmentaciónDeDatos_Rango" caption="Rango" style="SlicerStyleDark2" rowHeight="241300"/>
  <slicer name="User Title 2" xr10:uid="{55B0C6D5-31DE-4A6F-86A3-0DA3437D7A5F}" cache="SegmentaciónDeDatos_User_Title2" caption="User Title" style="SlicerStyleDark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3" xr10:uid="{C219ABC5-9224-46E8-89A7-EEF87267E856}" cache="SegmentaciónDeDatos_Canal3" caption="Canal" columnCount="5" style="SlicerStyleDark2" rowHeight="241300"/>
  <slicer name="CM" xr10:uid="{146136B0-2ED7-4AB4-B643-42999143CF8C}" cache="SegmentaciónDeDatos_CM" caption="CM" style="SlicerStyleDark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32C763-E423-4DAE-9C87-A5B70C40DE70}" name="Estructura_con_CM" displayName="Estructura_con_CM" ref="A1:B824" tableType="queryTable" totalsRowShown="0">
  <autoFilter ref="A1:B824" xr:uid="{F832C763-E423-4DAE-9C87-A5B70C40DE70}"/>
  <tableColumns count="2">
    <tableColumn id="1" xr3:uid="{D9B087E3-9553-4C58-956B-C0594CD65E6B}" uniqueName="1" name="Nombre de usuario" queryTableFieldId="1" dataDxfId="44"/>
    <tableColumn id="2" xr3:uid="{B009A110-CB40-4808-99AC-4A4FB94DAC1E}" uniqueName="2" name="CM" queryTableFieldId="2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55FF2-6D71-436B-A424-86643C5F2754}" name="Estructura_SR_CM" displayName="Estructura_SR_CM" ref="A1:F96" tableType="queryTable" totalsRowShown="0">
  <autoFilter ref="A1:F96" xr:uid="{4FB55FF2-6D71-436B-A424-86643C5F2754}"/>
  <tableColumns count="6">
    <tableColumn id="1" xr3:uid="{3CF4F654-2ACA-4AF2-88FB-C1E10E3EA48E}" uniqueName="1" name="User Code" queryTableFieldId="1" dataDxfId="494"/>
    <tableColumn id="2" xr3:uid="{96E85D4D-E264-44D5-8A5A-06C00FD24924}" uniqueName="2" name="Cedula" queryTableFieldId="2"/>
    <tableColumn id="3" xr3:uid="{C715348F-479D-4654-BC50-CD7240B4F5F5}" uniqueName="3" name="English Name" queryTableFieldId="3" dataDxfId="493"/>
    <tableColumn id="4" xr3:uid="{C1D27BF0-1E97-4427-A149-9859846BA069}" uniqueName="4" name="Nombre de usuario" queryTableFieldId="4" dataDxfId="492"/>
    <tableColumn id="5" xr3:uid="{6FA13874-225E-4077-9288-3C1D024921DA}" uniqueName="5" name="User Title" queryTableFieldId="5" dataDxfId="491"/>
    <tableColumn id="6" xr3:uid="{D9B6135B-BA60-4DF6-B62A-DE0B101CBA64}" uniqueName="6" name="CM" queryTableFieldId="6" dataDxfId="49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A9002-67FC-4F7A-B930-3B318CFC7760}" name="Estructura_PC_SR" displayName="Estructura_PC_SR" ref="A1:F729" tableType="queryTable" totalsRowShown="0">
  <autoFilter ref="A1:F729" xr:uid="{976A9002-67FC-4F7A-B930-3B318CFC7760}"/>
  <tableColumns count="6">
    <tableColumn id="1" xr3:uid="{C39C20F4-6929-4872-8424-8005E4D6ED23}" uniqueName="1" name="User Code" queryTableFieldId="1" dataDxfId="27"/>
    <tableColumn id="2" xr3:uid="{0731CD15-793D-4A06-931C-FDB59BC725C8}" uniqueName="2" name="Cedula" queryTableFieldId="2"/>
    <tableColumn id="3" xr3:uid="{CC052E13-202A-493C-96E6-87F4195ED615}" uniqueName="3" name="English Name" queryTableFieldId="3" dataDxfId="26"/>
    <tableColumn id="4" xr3:uid="{16F4B20E-7837-4EE5-839E-9ABB33A2938D}" uniqueName="4" name="Nombre de usuario" queryTableFieldId="4" dataDxfId="25"/>
    <tableColumn id="5" xr3:uid="{4279D1EC-5714-4801-AAAD-37BA21CAFACB}" uniqueName="5" name="User Title" queryTableFieldId="5" dataDxfId="24"/>
    <tableColumn id="10" xr3:uid="{80ED490E-3333-4FF3-A06B-556727C7EA9F}" uniqueName="10" name="CM" queryTableFieldId="10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41365A-3D77-4F3C-AF70-7E3EEDEFFD71}" name="User" displayName="User" ref="A1:Y788" tableType="queryTable" totalsRowShown="0">
  <autoFilter ref="A1:Y788" xr:uid="{F341365A-3D77-4F3C-AF70-7E3EEDEFFD71}"/>
  <tableColumns count="25">
    <tableColumn id="1" xr3:uid="{9F7B3050-7B34-410F-8826-F09B3F440919}" uniqueName="1" name="User Code" queryTableFieldId="1" dataDxfId="22"/>
    <tableColumn id="2" xr3:uid="{914A396E-8949-40FA-AA80-C908BB287466}" uniqueName="2" name="Cedula" queryTableFieldId="2"/>
    <tableColumn id="3" xr3:uid="{F184E9CF-7AAC-4827-9D12-D0BB563C0959}" uniqueName="3" name="English Name" queryTableFieldId="3" dataDxfId="21"/>
    <tableColumn id="4" xr3:uid="{8E70D0D4-0E14-4291-96E6-50C1520CF76F}" uniqueName="4" name="Nombre de usuario" queryTableFieldId="4" dataDxfId="20"/>
    <tableColumn id="5" xr3:uid="{D3466587-ECC0-4A89-A1B0-6E8A72CD0887}" uniqueName="5" name="User Title" queryTableFieldId="5" dataDxfId="19"/>
    <tableColumn id="6" xr3:uid="{5CED17BC-109A-4404-92B8-6B062CE9235A}" uniqueName="6" name="Administrador" queryTableFieldId="6" dataDxfId="18"/>
    <tableColumn id="7" xr3:uid="{760D9525-9517-48E4-A6B4-9982BF8DD213}" uniqueName="7" name="Canal" queryTableFieldId="7" dataDxfId="17"/>
    <tableColumn id="8" xr3:uid="{6B03F1B6-B62E-442D-977E-9F0DB20321C5}" uniqueName="8" name="Fecha de creación" queryTableFieldId="8" dataDxfId="16"/>
    <tableColumn id="9" xr3:uid="{25D21A75-BEA1-4894-9843-D9858BDE7261}" uniqueName="9" name="Cant" queryTableFieldId="9"/>
    <tableColumn id="10" xr3:uid="{DCD77F63-CC31-43C7-AFDC-238EE7339A61}" uniqueName="10" name="Check In" queryTableFieldId="10" dataDxfId="15">
      <calculatedColumnFormula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calculatedColumnFormula>
    </tableColumn>
    <tableColumn id="11" xr3:uid="{741E22A9-13AC-46D2-A83B-9322CCEF6118}" uniqueName="11" name="Check Out" queryTableFieldId="11" dataDxfId="14">
      <calculatedColumnFormula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calculatedColumnFormula>
    </tableColumn>
    <tableColumn id="12" xr3:uid="{46074A28-DD9B-4BF6-A3D6-B32DA8AE663F}" uniqueName="12" name="Duration In Store(min)" queryTableFieldId="12" dataDxfId="13">
      <calculatedColumnFormula>_xlfn.XLOOKUP(User[[#This Row],[User Code]],RMS_Check_In_Out!A:A,RMS_Check_In_Out!D:D,"0")</calculatedColumnFormula>
    </tableColumn>
    <tableColumn id="22" xr3:uid="{7AA5E073-48C7-49A6-B3FF-B752DB767C53}" uniqueName="22" name="Time Leave RMS (min)" queryTableFieldId="23" dataDxfId="12">
      <calculatedColumnFormula>_xlfn.XLOOKUP(User[[#This Row],[User Code]],Leave!P:P,Leave!S:S,"0")</calculatedColumnFormula>
    </tableColumn>
    <tableColumn id="18" xr3:uid="{FB6AD65A-6F0A-4D40-81F4-FFE1C5BC86FD}" uniqueName="18" name="Time Leave RMS H" queryTableFieldId="25" dataDxfId="11">
      <calculatedColumnFormula>User[[#This Row],[Time Leave RMS (min)]]/60</calculatedColumnFormula>
    </tableColumn>
    <tableColumn id="13" xr3:uid="{09691498-A033-4EFE-83F3-11C0AA6FE6BA}" uniqueName="13" name="Duration In Store H" queryTableFieldId="13" dataDxfId="10">
      <calculatedColumnFormula>User[[#This Row],[Duration In Store(min)]]/60</calculatedColumnFormula>
    </tableColumn>
    <tableColumn id="24" xr3:uid="{86913F0D-FEC0-41CF-8E2F-C432175A51EC}" uniqueName="24" name="TT HH:MM " queryTableFieldId="26" dataDxfId="9">
      <calculatedColumnFormula>User[[#This Row],[Time In Store + Leave]]/24</calculatedColumnFormula>
    </tableColumn>
    <tableColumn id="23" xr3:uid="{287FFA5A-B46E-4C3F-B152-55DA7338026A}" uniqueName="23" name="Time In Store + Leave" queryTableFieldId="24" dataDxfId="8">
      <calculatedColumnFormula>(User[[#This Row],[Time Leave RMS (min)]]/60)+User[[#This Row],[Duration In Store H]]</calculatedColumnFormula>
    </tableColumn>
    <tableColumn id="14" xr3:uid="{C88C3C1B-59C8-4807-82C0-C635E887C5F0}" uniqueName="14" name="Reporte in" queryTableFieldId="14" dataDxfId="7">
      <calculatedColumnFormula>IF(User[[#This Row],[Check In]]="Sin Registro",0,1)</calculatedColumnFormula>
    </tableColumn>
    <tableColumn id="15" xr3:uid="{6FCD1AEC-A897-43E4-8053-C9694CAA032B}" uniqueName="15" name="Reporte Out" queryTableFieldId="15" dataDxfId="6">
      <calculatedColumnFormula>IF(User[[#This Row],[Check Out]]="Sin Registro",0,1)</calculatedColumnFormula>
    </tableColumn>
    <tableColumn id="16" xr3:uid="{EA242E2D-4C8D-4238-A1EB-64A2B8E61AB5}" uniqueName="16" name="Observación Justificada" queryTableFieldId="16" dataDxfId="5">
      <calculatedColumnFormula>IFERROR(IF(VLOOKUP(User[[#This Row],[User Code]],Justificar!$C$8:$I$1048576,6,0)=0,"Sin Justificación",VLOOKUP(User[[#This Row],[User Code]],Justificar!$C$8:$I$1048576,6,0)),"")</calculatedColumnFormula>
    </tableColumn>
    <tableColumn id="17" xr3:uid="{5941EC31-5694-4F3E-8433-391BA7F7C2E4}" uniqueName="17" name="Observaciones en caso de Otros" queryTableFieldId="17" dataDxfId="4">
      <calculatedColumnFormula>IFERROR(IF(VLOOKUP(User[[#This Row],[User Code]],Justificar!$C$8:$I$1048576,6,0)=0,"Sin Justificación",VLOOKUP(User[[#This Row],[User Code]],Justificar!$C$8:$I$1048576,7,0)),"")</calculatedColumnFormula>
    </tableColumn>
    <tableColumn id="19" xr3:uid="{D982AC9F-473D-4B29-8E7E-C66FC80DDBA5}" uniqueName="19" name="Rango" queryTableFieldId="19" dataDxfId="3">
      <calculatedColumnFormula array="1">_xlfn.IFS(User[[#This Row],[Time In Store + Leave]]&lt;7.8,"Incompleto",User[[#This Row],[Time In Store + Leave]]&lt;=12,"Completo",User[[#This Row],[Time In Store + Leave]]&gt;12,"Superior")</calculatedColumnFormula>
    </tableColumn>
    <tableColumn id="20" xr3:uid="{D344DB81-4176-47CE-A9B5-BCFD0E30BB51}" uniqueName="20" name="Descuento" queryTableFieldId="20" dataDxfId="2">
      <calculatedColumnFormula>IF(User[[#This Row],[Fecha de creación]]+2&gt;Home!$A$1,"No",IF(AND(OR(User[[#This Row],[Observación Justificada]]="",User[[#This Row],[Observación Justificada]]="Sin Justificación"),User[[#This Row],[Rango]]="Incompleto"),"Si","No"))</calculatedColumnFormula>
    </tableColumn>
    <tableColumn id="21" xr3:uid="{BDA3D546-BF42-406C-ACF6-582E6D224911}" uniqueName="21" name="Razon" queryTableFieldId="21" dataDxfId="1">
      <calculatedColumnFormula>IF(User[[#This Row],[Rango]]="incompleto",IF(User[[#This Row],[Reporte in]]=0,"Sin_Registro_In_Out",IF(User[[#This Row],[Reporte Out]]=0,"No_Realizo_Salida","No_cumple_el_Tiempo")),"")</calculatedColumnFormula>
    </tableColumn>
    <tableColumn id="25" xr3:uid="{7F9FFB61-1A78-4B71-A75C-7781D8290096}" uniqueName="25" name="CM" queryTableFieldId="27" dataDxfId="0">
      <calculatedColumnFormula array="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689896-C5D5-4EC0-A7A3-8B1BDF362C48}" name="Attendance" displayName="Attendance" ref="A1:D588" tableType="queryTable" totalsRowShown="0" headerRowDxfId="489" dataDxfId="487" headerRowBorderDxfId="488">
  <autoFilter ref="A1:D588" xr:uid="{8D689896-C5D5-4EC0-A7A3-8B1BDF362C48}"/>
  <tableColumns count="4">
    <tableColumn id="1" xr3:uid="{BFF28736-321D-4205-BE5B-6F0E24D8E36D}" uniqueName="1" name="User Code (Created By) (Usuario)" queryTableFieldId="1" dataDxfId="42"/>
    <tableColumn id="2" xr3:uid="{2C3739DD-749F-4E25-BD63-A18A261F6CA9}" uniqueName="2" name="Sign In Time" queryTableFieldId="2" dataDxfId="41"/>
    <tableColumn id="3" xr3:uid="{6B831282-5F27-4CC2-B147-E2A33CA4E2DA}" uniqueName="3" name="Sign Out Time" queryTableFieldId="3" dataDxfId="40"/>
    <tableColumn id="4" xr3:uid="{2E3BF1BB-F9F8-48DD-A1A8-86AA29972194}" uniqueName="4" name="Duration In Store(min)" queryTableFieldId="4" dataDxfId="48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E85C05-7D1B-4B43-8C4E-E31E34E5A84D}" name="Leave_In_Approval" displayName="Leave_In_Approval" ref="A1:L467" tableType="queryTable" totalsRowShown="0">
  <autoFilter ref="A1:L467" xr:uid="{CFE85C05-7D1B-4B43-8C4E-E31E34E5A84D}">
    <filterColumn colId="11">
      <filters>
        <filter val="1"/>
      </filters>
    </filterColumn>
  </autoFilter>
  <sortState xmlns:xlrd2="http://schemas.microsoft.com/office/spreadsheetml/2017/richdata2" ref="A2:L467">
    <sortCondition ref="J1:J467"/>
  </sortState>
  <tableColumns count="12">
    <tableColumn id="1" xr3:uid="{0D7A970F-C956-4DBA-B60D-07F6106518B0}" uniqueName="1" name="Leave Type" queryTableFieldId="1" dataDxfId="39"/>
    <tableColumn id="2" xr3:uid="{0E159925-19F1-4A94-94BB-50987728AC11}" uniqueName="2" name="Start Time" queryTableFieldId="2" dataDxfId="38"/>
    <tableColumn id="3" xr3:uid="{33047A76-F7E8-4AFB-A951-EB1D7E7C68CF}" uniqueName="3" name="End Time" queryTableFieldId="3" dataDxfId="37"/>
    <tableColumn id="4" xr3:uid="{D2FAE6FA-32AC-4057-9ADF-597A09EA22DA}" uniqueName="4" name="Leave Reasons" queryTableFieldId="4" dataDxfId="36"/>
    <tableColumn id="5" xr3:uid="{4FC2A14F-E20A-4959-B147-3342ABF1D916}" uniqueName="5" name="User Code (Owning User) (Usuario)" queryTableFieldId="5" dataDxfId="35"/>
    <tableColumn id="6" xr3:uid="{4F8584D6-5CAE-489C-BA8B-4935FD151576}" uniqueName="6" name="Nombre de usuario (Owning User) (Usuario)" queryTableFieldId="6" dataDxfId="34"/>
    <tableColumn id="7" xr3:uid="{E43D4720-663B-4087-8ED7-7157301B9D76}" uniqueName="7" name="TTMinutes" queryTableFieldId="7"/>
    <tableColumn id="8" xr3:uid="{0DA8A7CF-8D47-4C5B-969A-8725345FDE6D}" uniqueName="8" name="MinutesLeave" queryTableFieldId="8"/>
    <tableColumn id="9" xr3:uid="{B72A428F-2181-43C0-A8A6-C17E166378CC}" uniqueName="9" name="English Name" queryTableFieldId="9" dataDxfId="33"/>
    <tableColumn id="10" xr3:uid="{D752856C-2F1E-4977-A7CA-8C6D0C9E47CA}" uniqueName="10" name="Administrador" queryTableFieldId="10" dataDxfId="32"/>
    <tableColumn id="11" xr3:uid="{24FE919D-5642-4EED-9EF2-194D8274B6D2}" uniqueName="11" name="Canal" queryTableFieldId="11" dataDxfId="31"/>
    <tableColumn id="12" xr3:uid="{5F598111-1175-40FA-9503-E1D504E9D1C3}" uniqueName="12" name="Solicitud sin aprobar" queryTableFieldId="12" dataDxfId="30">
      <calculatedColumnFormula>IF(AND(Home!$A$1&gt;=Leave_In_Approval[[#This Row],[Start Time]],Home!$A$1&lt;=Leave_In_Approval[[#This Row],[End Time]]),1,"No Aplica")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29E9B-655B-4EBF-BCC1-EAF23FDB0456}" name="Leave" displayName="Leave" ref="A1:N2165" tableType="queryTable" totalsRowShown="0">
  <autoFilter ref="A1:N2165" xr:uid="{54729E9B-655B-4EBF-BCC1-EAF23FDB0456}"/>
  <sortState xmlns:xlrd2="http://schemas.microsoft.com/office/spreadsheetml/2017/richdata2" ref="A2:N2165">
    <sortCondition ref="I1:I2165"/>
  </sortState>
  <tableColumns count="14">
    <tableColumn id="1" xr3:uid="{B3B0ABD3-9D3D-4339-8919-F8EA4780F89B}" uniqueName="1" name="Leave Type" queryTableFieldId="1" dataDxfId="485"/>
    <tableColumn id="2" xr3:uid="{457BA42B-B4E2-4F37-9588-D5D606BB5EF6}" uniqueName="2" name="Start Time" queryTableFieldId="2" dataDxfId="29"/>
    <tableColumn id="3" xr3:uid="{6A048C4A-4749-473F-98D0-91B076AC5968}" uniqueName="3" name="End Time" queryTableFieldId="3" dataDxfId="28"/>
    <tableColumn id="4" xr3:uid="{F26F097D-3B40-438F-9ABA-E05F610CE5FB}" uniqueName="4" name="Leave Reasons" queryTableFieldId="4" dataDxfId="484"/>
    <tableColumn id="5" xr3:uid="{21BBE468-5214-4AA8-B3EE-BA61A713E69B}" uniqueName="5" name="User Code (Owning User) (Usuario)" queryTableFieldId="5" dataDxfId="483"/>
    <tableColumn id="6" xr3:uid="{7D19E93B-0C3D-4AE7-9FB3-009D1A7875E1}" uniqueName="6" name="Nombre de usuario (Owning User) (Usuario)" queryTableFieldId="6" dataDxfId="482"/>
    <tableColumn id="7" xr3:uid="{7BA86704-620A-4A26-8EA9-D52362230C6B}" uniqueName="7" name="TTMinutes" queryTableFieldId="7"/>
    <tableColumn id="8" xr3:uid="{06D1ED26-A4BC-49FC-8767-4B57FB3DD18F}" uniqueName="8" name="MinutesLeave" queryTableFieldId="8"/>
    <tableColumn id="9" xr3:uid="{BF0455E8-21AE-413C-AA69-A2AB2D0A1DF9}" uniqueName="9" name="English Name" queryTableFieldId="9" dataDxfId="481"/>
    <tableColumn id="10" xr3:uid="{366FB8F8-39EC-454B-A96E-A3153B31BBFA}" uniqueName="10" name="Administrador" queryTableFieldId="10" dataDxfId="480"/>
    <tableColumn id="11" xr3:uid="{0FA9D74A-6E49-4E07-8DF4-129BDC9708A0}" uniqueName="11" name="Canal" queryTableFieldId="11" dataDxfId="479"/>
    <tableColumn id="12" xr3:uid="{63F0F011-EC48-4FEF-93C6-9404820961D1}" uniqueName="12" name="novedad día" queryTableFieldId="12" dataDxfId="478">
      <calculatedColumnFormula>IF(AND(Home!$A$1&gt;=Leave[[#This Row],[Start Time]],Home!$A$1&lt;=Leave[[#This Row],[End Time]]),"Aplica","No Aplica")</calculatedColumnFormula>
    </tableColumn>
    <tableColumn id="13" xr3:uid="{99B4831D-96F8-46AF-8934-69917C79EF26}" uniqueName="13" name="fecha activa" queryTableFieldId="13" dataDxfId="477">
      <calculatedColumnFormula>IF(AND(Home!$A$1&gt;=Leave[[#This Row],[Start Time]],Home!$A$1&lt;=Leave[[#This Row],[End Time]]),Home!$A$1,"No Aplica")</calculatedColumnFormula>
    </tableColumn>
    <tableColumn id="14" xr3:uid="{1749F979-4463-4297-B263-27E6AF006CAC}" uniqueName="14" name="llave" queryTableFieldId="14" dataDxfId="476">
      <calculatedColumnFormula>Leave[[#This Row],[User Code (Owning User) (Usuario)]]&amp;Leave[[#This Row],[fecha activa]]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C4BE4F-D3D7-4411-AF2D-544083D3E2C6}" name="TablaJust" displayName="TablaJust" ref="A1:I601" totalsRowShown="0" dataDxfId="406">
  <autoFilter ref="A1:I601" xr:uid="{76F51252-B584-43B6-A51C-A1FA51E39E82}"/>
  <tableColumns count="9">
    <tableColumn id="1" xr3:uid="{F38CB92B-0143-4167-BBCA-43F8227EDCE1}" name="Canal" dataDxfId="405">
      <calculatedColumnFormula>IF(ISBLANK(Justificar!B9),"",Justificar!B9)</calculatedColumnFormula>
    </tableColumn>
    <tableColumn id="9" xr3:uid="{AAD91581-36C7-474E-A9AF-2919AA981A6A}" name="CM" dataDxfId="404">
      <calculatedColumnFormula array="1">_xlfn.XLOOKUP(TablaJust[[#This Row],[User Code]],User[[#All],[User Code]],User[[#All],[CM]],"")</calculatedColumnFormula>
    </tableColumn>
    <tableColumn id="2" xr3:uid="{3EDADB95-5B36-4B97-99AD-96C1FAD83D9D}" name="User Code" dataDxfId="403">
      <calculatedColumnFormula>IF(ISBLANK(Justificar!C9),"",Justificar!C9)</calculatedColumnFormula>
    </tableColumn>
    <tableColumn id="3" xr3:uid="{DF570BEA-451F-495B-9A9E-3C3F99FECF2B}" name="English Name" dataDxfId="402">
      <calculatedColumnFormula>IF(ISBLANK(Justificar!D9),"",Justificar!D9)</calculatedColumnFormula>
    </tableColumn>
    <tableColumn id="4" xr3:uid="{FD94460C-C5E6-486C-9405-D81DAF4B7887}" name="User Title" dataDxfId="401">
      <calculatedColumnFormula>IF(ISBLANK(Justificar!E9),"",Justificar!E9)</calculatedColumnFormula>
    </tableColumn>
    <tableColumn id="5" xr3:uid="{F8DCF259-069D-4193-8A2A-D3E86B90BD1B}" name="Razon" dataDxfId="400">
      <calculatedColumnFormula>IF(ISBLANK(Justificar!F9),"",Justificar!F9)</calculatedColumnFormula>
    </tableColumn>
    <tableColumn id="6" xr3:uid="{BCDB2CE7-0C5E-49F9-84AD-34878D7B0C3E}" name="Cedula" dataDxfId="399"/>
    <tableColumn id="7" xr3:uid="{8661678C-24D3-4BFE-B602-5E04CB901201}" name="Justificación" dataDxfId="398"/>
    <tableColumn id="8" xr3:uid="{2634D8E3-C346-424A-B627-1A94D3AE6DE2}" name="Observaciones en caso de Otros" dataDxfId="39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4.xm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574E-F971-47D9-9CE1-2685B252671D}">
  <sheetPr published="0"/>
  <dimension ref="A1:B824"/>
  <sheetViews>
    <sheetView workbookViewId="0">
      <selection sqref="A1:B823"/>
    </sheetView>
  </sheetViews>
  <sheetFormatPr baseColWidth="10" defaultRowHeight="14.4" x14ac:dyDescent="0.3"/>
  <cols>
    <col min="1" max="1" width="26" bestFit="1" customWidth="1"/>
    <col min="2" max="2" width="35.6640625" bestFit="1" customWidth="1"/>
  </cols>
  <sheetData>
    <row r="1" spans="1:2" x14ac:dyDescent="0.3">
      <c r="A1" t="s">
        <v>1</v>
      </c>
      <c r="B1" t="s">
        <v>1549</v>
      </c>
    </row>
    <row r="2" spans="1:2" x14ac:dyDescent="0.3">
      <c r="A2" s="40" t="s">
        <v>2876</v>
      </c>
      <c r="B2" s="40" t="s">
        <v>2097</v>
      </c>
    </row>
    <row r="3" spans="1:2" x14ac:dyDescent="0.3">
      <c r="A3" s="40" t="s">
        <v>2879</v>
      </c>
      <c r="B3" s="40" t="s">
        <v>994</v>
      </c>
    </row>
    <row r="4" spans="1:2" x14ac:dyDescent="0.3">
      <c r="A4" s="40" t="s">
        <v>2882</v>
      </c>
      <c r="B4" s="40" t="s">
        <v>2102</v>
      </c>
    </row>
    <row r="5" spans="1:2" x14ac:dyDescent="0.3">
      <c r="A5" s="40" t="s">
        <v>2755</v>
      </c>
      <c r="B5" s="40" t="s">
        <v>2096</v>
      </c>
    </row>
    <row r="6" spans="1:2" x14ac:dyDescent="0.3">
      <c r="A6" s="40" t="s">
        <v>2885</v>
      </c>
      <c r="B6" s="40" t="s">
        <v>2089</v>
      </c>
    </row>
    <row r="7" spans="1:2" x14ac:dyDescent="0.3">
      <c r="A7" s="40" t="s">
        <v>2833</v>
      </c>
      <c r="B7" s="40" t="s">
        <v>2089</v>
      </c>
    </row>
    <row r="8" spans="1:2" x14ac:dyDescent="0.3">
      <c r="A8" s="40" t="s">
        <v>2759</v>
      </c>
      <c r="B8" s="40" t="s">
        <v>2089</v>
      </c>
    </row>
    <row r="9" spans="1:2" x14ac:dyDescent="0.3">
      <c r="A9" s="40" t="s">
        <v>2574</v>
      </c>
      <c r="B9" s="40" t="s">
        <v>2089</v>
      </c>
    </row>
    <row r="10" spans="1:2" x14ac:dyDescent="0.3">
      <c r="A10" s="40" t="s">
        <v>2576</v>
      </c>
      <c r="B10" s="40" t="s">
        <v>2089</v>
      </c>
    </row>
    <row r="11" spans="1:2" x14ac:dyDescent="0.3">
      <c r="A11" s="40" t="s">
        <v>2480</v>
      </c>
      <c r="B11" s="40" t="s">
        <v>2089</v>
      </c>
    </row>
    <row r="12" spans="1:2" x14ac:dyDescent="0.3">
      <c r="A12" s="40" t="s">
        <v>2483</v>
      </c>
      <c r="B12" s="40" t="s">
        <v>2089</v>
      </c>
    </row>
    <row r="13" spans="1:2" x14ac:dyDescent="0.3">
      <c r="A13" s="40" t="s">
        <v>2888</v>
      </c>
      <c r="B13" s="40" t="s">
        <v>2089</v>
      </c>
    </row>
    <row r="14" spans="1:2" x14ac:dyDescent="0.3">
      <c r="A14" s="40" t="s">
        <v>2891</v>
      </c>
      <c r="B14" s="40" t="s">
        <v>2089</v>
      </c>
    </row>
    <row r="15" spans="1:2" x14ac:dyDescent="0.3">
      <c r="A15" s="40" t="s">
        <v>2762</v>
      </c>
      <c r="B15" s="40" t="s">
        <v>2089</v>
      </c>
    </row>
    <row r="16" spans="1:2" x14ac:dyDescent="0.3">
      <c r="A16" s="40" t="s">
        <v>2843</v>
      </c>
      <c r="B16" s="40" t="s">
        <v>2091</v>
      </c>
    </row>
    <row r="17" spans="1:2" x14ac:dyDescent="0.3">
      <c r="A17" s="40" t="s">
        <v>2846</v>
      </c>
      <c r="B17" s="40" t="s">
        <v>2091</v>
      </c>
    </row>
    <row r="18" spans="1:2" x14ac:dyDescent="0.3">
      <c r="A18" s="40" t="s">
        <v>2625</v>
      </c>
      <c r="B18" s="40" t="s">
        <v>2091</v>
      </c>
    </row>
    <row r="19" spans="1:2" x14ac:dyDescent="0.3">
      <c r="A19" s="40" t="s">
        <v>2628</v>
      </c>
      <c r="B19" s="40" t="s">
        <v>2091</v>
      </c>
    </row>
    <row r="20" spans="1:2" x14ac:dyDescent="0.3">
      <c r="A20" s="40" t="s">
        <v>2631</v>
      </c>
      <c r="B20" s="40" t="s">
        <v>2091</v>
      </c>
    </row>
    <row r="21" spans="1:2" x14ac:dyDescent="0.3">
      <c r="A21" s="40" t="s">
        <v>2537</v>
      </c>
      <c r="B21" s="40" t="s">
        <v>2091</v>
      </c>
    </row>
    <row r="22" spans="1:2" x14ac:dyDescent="0.3">
      <c r="A22" s="40" t="s">
        <v>2602</v>
      </c>
      <c r="B22" s="40" t="s">
        <v>994</v>
      </c>
    </row>
    <row r="23" spans="1:2" x14ac:dyDescent="0.3">
      <c r="A23" s="40" t="s">
        <v>2862</v>
      </c>
      <c r="B23" s="40" t="s">
        <v>2095</v>
      </c>
    </row>
    <row r="24" spans="1:2" x14ac:dyDescent="0.3">
      <c r="A24" s="40" t="s">
        <v>2865</v>
      </c>
      <c r="B24" s="40" t="s">
        <v>2095</v>
      </c>
    </row>
    <row r="25" spans="1:2" x14ac:dyDescent="0.3">
      <c r="A25" s="40" t="s">
        <v>2699</v>
      </c>
      <c r="B25" s="40" t="s">
        <v>2095</v>
      </c>
    </row>
    <row r="26" spans="1:2" x14ac:dyDescent="0.3">
      <c r="A26" s="40" t="s">
        <v>2658</v>
      </c>
      <c r="B26" s="40" t="s">
        <v>2095</v>
      </c>
    </row>
    <row r="27" spans="1:2" x14ac:dyDescent="0.3">
      <c r="A27" s="40" t="s">
        <v>2543</v>
      </c>
      <c r="B27" s="40" t="s">
        <v>2527</v>
      </c>
    </row>
    <row r="28" spans="1:2" x14ac:dyDescent="0.3">
      <c r="A28" s="40" t="s">
        <v>2868</v>
      </c>
      <c r="B28" s="40" t="s">
        <v>2095</v>
      </c>
    </row>
    <row r="29" spans="1:2" x14ac:dyDescent="0.3">
      <c r="A29" s="40" t="s">
        <v>2871</v>
      </c>
      <c r="B29" s="40" t="s">
        <v>2095</v>
      </c>
    </row>
    <row r="30" spans="1:2" x14ac:dyDescent="0.3">
      <c r="A30" s="40" t="s">
        <v>2837</v>
      </c>
      <c r="B30" s="40" t="s">
        <v>2550</v>
      </c>
    </row>
    <row r="31" spans="1:2" x14ac:dyDescent="0.3">
      <c r="A31" s="40" t="s">
        <v>2707</v>
      </c>
      <c r="B31" s="40" t="s">
        <v>2097</v>
      </c>
    </row>
    <row r="32" spans="1:2" x14ac:dyDescent="0.3">
      <c r="A32" s="40" t="s">
        <v>2710</v>
      </c>
      <c r="B32" s="40" t="s">
        <v>2097</v>
      </c>
    </row>
    <row r="33" spans="1:2" x14ac:dyDescent="0.3">
      <c r="A33" s="40" t="s">
        <v>2716</v>
      </c>
      <c r="B33" s="40" t="s">
        <v>2097</v>
      </c>
    </row>
    <row r="34" spans="1:2" x14ac:dyDescent="0.3">
      <c r="A34" s="40" t="s">
        <v>2670</v>
      </c>
      <c r="B34" s="40" t="s">
        <v>2097</v>
      </c>
    </row>
    <row r="35" spans="1:2" x14ac:dyDescent="0.3">
      <c r="A35" s="40" t="s">
        <v>2673</v>
      </c>
      <c r="B35" s="40" t="s">
        <v>2097</v>
      </c>
    </row>
    <row r="36" spans="1:2" x14ac:dyDescent="0.3">
      <c r="A36" s="40" t="s">
        <v>2840</v>
      </c>
      <c r="B36" s="40" t="s">
        <v>994</v>
      </c>
    </row>
    <row r="37" spans="1:2" x14ac:dyDescent="0.3">
      <c r="A37" s="40" t="s">
        <v>2830</v>
      </c>
      <c r="B37" s="40" t="s">
        <v>2094</v>
      </c>
    </row>
    <row r="38" spans="1:2" x14ac:dyDescent="0.3">
      <c r="A38" s="40" t="s">
        <v>2765</v>
      </c>
      <c r="B38" s="40" t="s">
        <v>2094</v>
      </c>
    </row>
    <row r="39" spans="1:2" x14ac:dyDescent="0.3">
      <c r="A39" s="40" t="s">
        <v>2768</v>
      </c>
      <c r="B39" s="40" t="s">
        <v>2094</v>
      </c>
    </row>
    <row r="40" spans="1:2" x14ac:dyDescent="0.3">
      <c r="A40" s="40" t="s">
        <v>2652</v>
      </c>
      <c r="B40" s="40" t="s">
        <v>2094</v>
      </c>
    </row>
    <row r="41" spans="1:2" x14ac:dyDescent="0.3">
      <c r="A41" s="40" t="s">
        <v>2849</v>
      </c>
      <c r="B41" s="40" t="s">
        <v>2091</v>
      </c>
    </row>
    <row r="42" spans="1:2" x14ac:dyDescent="0.3">
      <c r="A42" s="40" t="s">
        <v>2852</v>
      </c>
      <c r="B42" s="40" t="s">
        <v>2091</v>
      </c>
    </row>
    <row r="43" spans="1:2" x14ac:dyDescent="0.3">
      <c r="A43" s="40" t="s">
        <v>2622</v>
      </c>
      <c r="B43" s="40" t="s">
        <v>2091</v>
      </c>
    </row>
    <row r="44" spans="1:2" x14ac:dyDescent="0.3">
      <c r="A44" s="40" t="s">
        <v>2809</v>
      </c>
      <c r="B44" s="40" t="s">
        <v>2527</v>
      </c>
    </row>
    <row r="45" spans="1:2" x14ac:dyDescent="0.3">
      <c r="A45" s="40" t="s">
        <v>2634</v>
      </c>
      <c r="B45" s="40" t="s">
        <v>2527</v>
      </c>
    </row>
    <row r="46" spans="1:2" x14ac:dyDescent="0.3">
      <c r="A46" s="40" t="s">
        <v>2582</v>
      </c>
      <c r="B46" s="40" t="s">
        <v>2527</v>
      </c>
    </row>
    <row r="47" spans="1:2" x14ac:dyDescent="0.3">
      <c r="A47" s="40" t="s">
        <v>2531</v>
      </c>
      <c r="B47" s="40" t="s">
        <v>2527</v>
      </c>
    </row>
    <row r="48" spans="1:2" x14ac:dyDescent="0.3">
      <c r="A48" s="40" t="s">
        <v>2855</v>
      </c>
      <c r="B48" s="40" t="s">
        <v>2550</v>
      </c>
    </row>
    <row r="49" spans="1:2" x14ac:dyDescent="0.3">
      <c r="A49" s="40" t="s">
        <v>2738</v>
      </c>
      <c r="B49" s="40" t="s">
        <v>2550</v>
      </c>
    </row>
    <row r="50" spans="1:2" x14ac:dyDescent="0.3">
      <c r="A50" s="40" t="s">
        <v>2619</v>
      </c>
      <c r="B50" s="40" t="s">
        <v>2550</v>
      </c>
    </row>
    <row r="51" spans="1:2" x14ac:dyDescent="0.3">
      <c r="A51" s="40" t="s">
        <v>2858</v>
      </c>
      <c r="B51" s="40" t="s">
        <v>2102</v>
      </c>
    </row>
    <row r="52" spans="1:2" x14ac:dyDescent="0.3">
      <c r="A52" s="40" t="s">
        <v>2690</v>
      </c>
      <c r="B52" s="40" t="s">
        <v>2527</v>
      </c>
    </row>
    <row r="53" spans="1:2" x14ac:dyDescent="0.3">
      <c r="A53" s="40" t="s">
        <v>2812</v>
      </c>
      <c r="B53" s="40" t="s">
        <v>2093</v>
      </c>
    </row>
    <row r="54" spans="1:2" x14ac:dyDescent="0.3">
      <c r="A54" s="40" t="s">
        <v>2678</v>
      </c>
      <c r="B54" s="40" t="s">
        <v>2093</v>
      </c>
    </row>
    <row r="55" spans="1:2" x14ac:dyDescent="0.3">
      <c r="A55" s="40" t="s">
        <v>2513</v>
      </c>
      <c r="B55" s="40" t="s">
        <v>2093</v>
      </c>
    </row>
    <row r="56" spans="1:2" x14ac:dyDescent="0.3">
      <c r="A56" s="40" t="s">
        <v>2815</v>
      </c>
      <c r="B56" s="40" t="s">
        <v>2096</v>
      </c>
    </row>
    <row r="57" spans="1:2" x14ac:dyDescent="0.3">
      <c r="A57" s="40" t="s">
        <v>2818</v>
      </c>
      <c r="B57" s="40" t="s">
        <v>2093</v>
      </c>
    </row>
    <row r="58" spans="1:2" x14ac:dyDescent="0.3">
      <c r="A58" s="40" t="s">
        <v>2684</v>
      </c>
      <c r="B58" s="40" t="s">
        <v>2098</v>
      </c>
    </row>
    <row r="59" spans="1:2" x14ac:dyDescent="0.3">
      <c r="A59" s="40" t="s">
        <v>2687</v>
      </c>
      <c r="B59" s="40" t="s">
        <v>2098</v>
      </c>
    </row>
    <row r="60" spans="1:2" x14ac:dyDescent="0.3">
      <c r="A60" s="40" t="s">
        <v>2821</v>
      </c>
      <c r="B60" s="40" t="s">
        <v>2090</v>
      </c>
    </row>
    <row r="61" spans="1:2" x14ac:dyDescent="0.3">
      <c r="A61" s="40" t="s">
        <v>2824</v>
      </c>
      <c r="B61" s="40" t="s">
        <v>2094</v>
      </c>
    </row>
    <row r="62" spans="1:2" x14ac:dyDescent="0.3">
      <c r="A62" s="40" t="s">
        <v>2827</v>
      </c>
      <c r="B62" s="40" t="s">
        <v>2094</v>
      </c>
    </row>
    <row r="63" spans="1:2" x14ac:dyDescent="0.3">
      <c r="A63" s="40" t="s">
        <v>2649</v>
      </c>
      <c r="B63" s="40" t="s">
        <v>2094</v>
      </c>
    </row>
    <row r="64" spans="1:2" x14ac:dyDescent="0.3">
      <c r="A64" s="40" t="s">
        <v>2788</v>
      </c>
      <c r="B64" s="40" t="s">
        <v>2092</v>
      </c>
    </row>
    <row r="65" spans="1:2" x14ac:dyDescent="0.3">
      <c r="A65" s="40" t="s">
        <v>2780</v>
      </c>
      <c r="B65" s="40" t="s">
        <v>2092</v>
      </c>
    </row>
    <row r="66" spans="1:2" x14ac:dyDescent="0.3">
      <c r="A66" s="40" t="s">
        <v>2747</v>
      </c>
      <c r="B66" s="40" t="s">
        <v>2092</v>
      </c>
    </row>
    <row r="67" spans="1:2" x14ac:dyDescent="0.3">
      <c r="A67" s="40" t="s">
        <v>2593</v>
      </c>
      <c r="B67" s="40" t="s">
        <v>2092</v>
      </c>
    </row>
    <row r="68" spans="1:2" x14ac:dyDescent="0.3">
      <c r="A68" s="40" t="s">
        <v>2791</v>
      </c>
      <c r="B68" s="40" t="s">
        <v>2092</v>
      </c>
    </row>
    <row r="69" spans="1:2" x14ac:dyDescent="0.3">
      <c r="A69" s="40" t="s">
        <v>2794</v>
      </c>
      <c r="B69" s="40" t="s">
        <v>2092</v>
      </c>
    </row>
    <row r="70" spans="1:2" x14ac:dyDescent="0.3">
      <c r="A70" s="40" t="s">
        <v>2696</v>
      </c>
      <c r="B70" s="40" t="s">
        <v>2092</v>
      </c>
    </row>
    <row r="71" spans="1:2" x14ac:dyDescent="0.3">
      <c r="A71" s="40" t="s">
        <v>2540</v>
      </c>
      <c r="B71" s="40" t="s">
        <v>2092</v>
      </c>
    </row>
    <row r="72" spans="1:2" x14ac:dyDescent="0.3">
      <c r="A72" s="40" t="s">
        <v>2486</v>
      </c>
      <c r="B72" s="40" t="s">
        <v>2092</v>
      </c>
    </row>
    <row r="73" spans="1:2" x14ac:dyDescent="0.3">
      <c r="A73" s="40" t="s">
        <v>2797</v>
      </c>
      <c r="B73" s="40" t="s">
        <v>2099</v>
      </c>
    </row>
    <row r="74" spans="1:2" x14ac:dyDescent="0.3">
      <c r="A74" s="40" t="s">
        <v>2800</v>
      </c>
      <c r="B74" s="40" t="s">
        <v>2101</v>
      </c>
    </row>
    <row r="75" spans="1:2" x14ac:dyDescent="0.3">
      <c r="A75" s="40" t="s">
        <v>2803</v>
      </c>
      <c r="B75" s="40" t="s">
        <v>2101</v>
      </c>
    </row>
    <row r="76" spans="1:2" x14ac:dyDescent="0.3">
      <c r="A76" s="40" t="s">
        <v>2806</v>
      </c>
      <c r="B76" s="40" t="s">
        <v>2101</v>
      </c>
    </row>
    <row r="77" spans="1:2" x14ac:dyDescent="0.3">
      <c r="A77" s="40" t="s">
        <v>2771</v>
      </c>
      <c r="B77" s="40" t="s">
        <v>2094</v>
      </c>
    </row>
    <row r="78" spans="1:2" x14ac:dyDescent="0.3">
      <c r="A78" s="40" t="s">
        <v>2774</v>
      </c>
      <c r="B78" s="40" t="s">
        <v>2094</v>
      </c>
    </row>
    <row r="79" spans="1:2" x14ac:dyDescent="0.3">
      <c r="A79" s="40" t="s">
        <v>2777</v>
      </c>
      <c r="B79" s="40" t="s">
        <v>2094</v>
      </c>
    </row>
    <row r="80" spans="1:2" x14ac:dyDescent="0.3">
      <c r="A80" s="40" t="s">
        <v>2713</v>
      </c>
      <c r="B80" s="40" t="s">
        <v>2097</v>
      </c>
    </row>
    <row r="81" spans="1:2" x14ac:dyDescent="0.3">
      <c r="A81" s="40" t="s">
        <v>2719</v>
      </c>
      <c r="B81" s="40" t="s">
        <v>2097</v>
      </c>
    </row>
    <row r="82" spans="1:2" x14ac:dyDescent="0.3">
      <c r="A82" s="40" t="s">
        <v>2741</v>
      </c>
      <c r="B82" s="40" t="s">
        <v>2090</v>
      </c>
    </row>
    <row r="83" spans="1:2" x14ac:dyDescent="0.3">
      <c r="A83" s="40" t="s">
        <v>2516</v>
      </c>
      <c r="B83" s="40" t="s">
        <v>2090</v>
      </c>
    </row>
    <row r="84" spans="1:2" x14ac:dyDescent="0.3">
      <c r="A84" s="40" t="s">
        <v>2726</v>
      </c>
      <c r="B84" s="40" t="s">
        <v>994</v>
      </c>
    </row>
    <row r="85" spans="1:2" x14ac:dyDescent="0.3">
      <c r="A85" s="40" t="s">
        <v>2704</v>
      </c>
      <c r="B85" s="40" t="s">
        <v>2606</v>
      </c>
    </row>
    <row r="86" spans="1:2" x14ac:dyDescent="0.3">
      <c r="A86" s="40" t="s">
        <v>2585</v>
      </c>
      <c r="B86" s="40" t="s">
        <v>2606</v>
      </c>
    </row>
    <row r="87" spans="1:2" x14ac:dyDescent="0.3">
      <c r="A87" s="40" t="s">
        <v>2590</v>
      </c>
      <c r="B87" s="40" t="s">
        <v>2606</v>
      </c>
    </row>
    <row r="88" spans="1:2" x14ac:dyDescent="0.3">
      <c r="A88" s="40" t="s">
        <v>2681</v>
      </c>
      <c r="B88" s="40" t="s">
        <v>2096</v>
      </c>
    </row>
    <row r="89" spans="1:2" x14ac:dyDescent="0.3">
      <c r="A89" s="40" t="s">
        <v>2534</v>
      </c>
      <c r="B89" s="40" t="s">
        <v>2096</v>
      </c>
    </row>
    <row r="90" spans="1:2" x14ac:dyDescent="0.3">
      <c r="A90" s="40" t="s">
        <v>2596</v>
      </c>
      <c r="B90" s="40" t="s">
        <v>2093</v>
      </c>
    </row>
    <row r="91" spans="1:2" x14ac:dyDescent="0.3">
      <c r="A91" s="40" t="s">
        <v>2578</v>
      </c>
      <c r="B91" s="40" t="s">
        <v>2093</v>
      </c>
    </row>
    <row r="92" spans="1:2" x14ac:dyDescent="0.3">
      <c r="A92" s="40" t="s">
        <v>2560</v>
      </c>
      <c r="B92" s="40" t="s">
        <v>2100</v>
      </c>
    </row>
    <row r="93" spans="1:2" x14ac:dyDescent="0.3">
      <c r="A93" s="40" t="s">
        <v>2655</v>
      </c>
      <c r="B93" s="40" t="s">
        <v>2527</v>
      </c>
    </row>
    <row r="94" spans="1:2" x14ac:dyDescent="0.3">
      <c r="A94" s="40" t="s">
        <v>2613</v>
      </c>
      <c r="B94" s="40" t="s">
        <v>2090</v>
      </c>
    </row>
    <row r="95" spans="1:2" x14ac:dyDescent="0.3">
      <c r="A95" s="40" t="s">
        <v>2616</v>
      </c>
      <c r="B95" s="40" t="s">
        <v>2090</v>
      </c>
    </row>
    <row r="96" spans="1:2" x14ac:dyDescent="0.3">
      <c r="A96" s="40" t="s">
        <v>2572</v>
      </c>
      <c r="B96" s="40" t="s">
        <v>2090</v>
      </c>
    </row>
    <row r="97" spans="1:2" x14ac:dyDescent="0.3">
      <c r="A97" s="40" t="s">
        <v>2599</v>
      </c>
      <c r="B97" s="40" t="s">
        <v>2096</v>
      </c>
    </row>
    <row r="98" spans="1:2" x14ac:dyDescent="0.3">
      <c r="A98" s="40" t="s">
        <v>2489</v>
      </c>
      <c r="B98" s="40" t="s">
        <v>2092</v>
      </c>
    </row>
    <row r="99" spans="1:2" x14ac:dyDescent="0.3">
      <c r="A99" s="40" t="s">
        <v>2492</v>
      </c>
      <c r="B99" s="40" t="s">
        <v>2092</v>
      </c>
    </row>
    <row r="100" spans="1:2" x14ac:dyDescent="0.3">
      <c r="A100" s="40" t="s">
        <v>2495</v>
      </c>
      <c r="B100" s="40" t="s">
        <v>2094</v>
      </c>
    </row>
    <row r="101" spans="1:2" x14ac:dyDescent="0.3">
      <c r="A101" s="40" t="s">
        <v>2498</v>
      </c>
      <c r="B101" s="40" t="s">
        <v>2094</v>
      </c>
    </row>
    <row r="102" spans="1:2" x14ac:dyDescent="0.3">
      <c r="A102" s="40" t="s">
        <v>2501</v>
      </c>
      <c r="B102" s="40" t="s">
        <v>2095</v>
      </c>
    </row>
    <row r="103" spans="1:2" x14ac:dyDescent="0.3">
      <c r="A103" s="40" t="s">
        <v>2504</v>
      </c>
      <c r="B103" s="40" t="s">
        <v>2527</v>
      </c>
    </row>
    <row r="104" spans="1:2" x14ac:dyDescent="0.3">
      <c r="A104" s="40" t="s">
        <v>2507</v>
      </c>
      <c r="B104" s="40" t="s">
        <v>2091</v>
      </c>
    </row>
    <row r="105" spans="1:2" x14ac:dyDescent="0.3">
      <c r="A105" s="40" t="s">
        <v>2440</v>
      </c>
      <c r="B105" s="40" t="s">
        <v>2550</v>
      </c>
    </row>
    <row r="106" spans="1:2" x14ac:dyDescent="0.3">
      <c r="A106" s="40" t="s">
        <v>2443</v>
      </c>
      <c r="B106" s="40" t="s">
        <v>2090</v>
      </c>
    </row>
    <row r="107" spans="1:2" x14ac:dyDescent="0.3">
      <c r="A107" s="40" t="s">
        <v>2449</v>
      </c>
      <c r="B107" s="40" t="s">
        <v>2090</v>
      </c>
    </row>
    <row r="108" spans="1:2" x14ac:dyDescent="0.3">
      <c r="A108" s="40" t="s">
        <v>2452</v>
      </c>
      <c r="B108" s="40" t="s">
        <v>2089</v>
      </c>
    </row>
    <row r="109" spans="1:2" x14ac:dyDescent="0.3">
      <c r="A109" s="40" t="s">
        <v>2455</v>
      </c>
      <c r="B109" s="40" t="s">
        <v>2527</v>
      </c>
    </row>
    <row r="110" spans="1:2" x14ac:dyDescent="0.3">
      <c r="A110" s="40" t="s">
        <v>2458</v>
      </c>
      <c r="B110" s="40" t="s">
        <v>2527</v>
      </c>
    </row>
    <row r="111" spans="1:2" x14ac:dyDescent="0.3">
      <c r="A111" s="40" t="s">
        <v>2420</v>
      </c>
      <c r="B111" s="40" t="s">
        <v>2091</v>
      </c>
    </row>
    <row r="112" spans="1:2" x14ac:dyDescent="0.3">
      <c r="A112" s="40" t="s">
        <v>2423</v>
      </c>
      <c r="B112" s="40" t="s">
        <v>2091</v>
      </c>
    </row>
    <row r="113" spans="1:2" x14ac:dyDescent="0.3">
      <c r="A113" s="40" t="s">
        <v>2405</v>
      </c>
      <c r="B113" s="40" t="s">
        <v>2093</v>
      </c>
    </row>
    <row r="114" spans="1:2" x14ac:dyDescent="0.3">
      <c r="A114" s="40" t="s">
        <v>2408</v>
      </c>
      <c r="B114" s="40" t="s">
        <v>2100</v>
      </c>
    </row>
    <row r="115" spans="1:2" x14ac:dyDescent="0.3">
      <c r="A115" s="40" t="s">
        <v>2411</v>
      </c>
      <c r="B115" s="40" t="s">
        <v>2101</v>
      </c>
    </row>
    <row r="116" spans="1:2" x14ac:dyDescent="0.3">
      <c r="A116" s="40" t="s">
        <v>2414</v>
      </c>
      <c r="B116" s="40" t="s">
        <v>2101</v>
      </c>
    </row>
    <row r="117" spans="1:2" x14ac:dyDescent="0.3">
      <c r="A117" s="40" t="s">
        <v>2417</v>
      </c>
      <c r="B117" s="40" t="s">
        <v>2093</v>
      </c>
    </row>
    <row r="118" spans="1:2" x14ac:dyDescent="0.3">
      <c r="A118" s="40" t="s">
        <v>2389</v>
      </c>
      <c r="B118" s="40" t="s">
        <v>2093</v>
      </c>
    </row>
    <row r="119" spans="1:2" x14ac:dyDescent="0.3">
      <c r="A119" s="40" t="s">
        <v>2392</v>
      </c>
      <c r="B119" s="40" t="s">
        <v>2093</v>
      </c>
    </row>
    <row r="120" spans="1:2" x14ac:dyDescent="0.3">
      <c r="A120" s="40" t="s">
        <v>2395</v>
      </c>
      <c r="B120" s="40" t="s">
        <v>2093</v>
      </c>
    </row>
    <row r="121" spans="1:2" x14ac:dyDescent="0.3">
      <c r="A121" s="40" t="s">
        <v>2398</v>
      </c>
      <c r="B121" s="40" t="s">
        <v>2101</v>
      </c>
    </row>
    <row r="122" spans="1:2" x14ac:dyDescent="0.3">
      <c r="A122" s="40" t="s">
        <v>2401</v>
      </c>
      <c r="B122" s="40" t="s">
        <v>2094</v>
      </c>
    </row>
    <row r="123" spans="1:2" x14ac:dyDescent="0.3">
      <c r="A123" s="40" t="s">
        <v>2377</v>
      </c>
      <c r="B123" s="40" t="s">
        <v>2527</v>
      </c>
    </row>
    <row r="124" spans="1:2" x14ac:dyDescent="0.3">
      <c r="A124" s="40" t="s">
        <v>2380</v>
      </c>
      <c r="B124" s="40" t="s">
        <v>994</v>
      </c>
    </row>
    <row r="125" spans="1:2" x14ac:dyDescent="0.3">
      <c r="A125" s="40" t="s">
        <v>2383</v>
      </c>
      <c r="B125" s="40" t="s">
        <v>994</v>
      </c>
    </row>
    <row r="126" spans="1:2" x14ac:dyDescent="0.3">
      <c r="A126" s="40" t="s">
        <v>2386</v>
      </c>
      <c r="B126" s="40" t="s">
        <v>994</v>
      </c>
    </row>
    <row r="127" spans="1:2" x14ac:dyDescent="0.3">
      <c r="A127" s="40" t="s">
        <v>2359</v>
      </c>
      <c r="B127" s="40" t="s">
        <v>2093</v>
      </c>
    </row>
    <row r="128" spans="1:2" x14ac:dyDescent="0.3">
      <c r="A128" s="40" t="s">
        <v>2362</v>
      </c>
      <c r="B128" s="40" t="s">
        <v>2092</v>
      </c>
    </row>
    <row r="129" spans="1:2" x14ac:dyDescent="0.3">
      <c r="A129" s="40" t="s">
        <v>2365</v>
      </c>
      <c r="B129" s="40" t="s">
        <v>2092</v>
      </c>
    </row>
    <row r="130" spans="1:2" x14ac:dyDescent="0.3">
      <c r="A130" s="40" t="s">
        <v>2368</v>
      </c>
      <c r="B130" s="40" t="s">
        <v>2095</v>
      </c>
    </row>
    <row r="131" spans="1:2" x14ac:dyDescent="0.3">
      <c r="A131" s="40" t="s">
        <v>2371</v>
      </c>
      <c r="B131" s="40" t="s">
        <v>2091</v>
      </c>
    </row>
    <row r="132" spans="1:2" x14ac:dyDescent="0.3">
      <c r="A132" s="40" t="s">
        <v>2374</v>
      </c>
      <c r="B132" s="40" t="s">
        <v>2091</v>
      </c>
    </row>
    <row r="133" spans="1:2" x14ac:dyDescent="0.3">
      <c r="A133" s="40" t="s">
        <v>2344</v>
      </c>
      <c r="B133" s="40" t="s">
        <v>2097</v>
      </c>
    </row>
    <row r="134" spans="1:2" x14ac:dyDescent="0.3">
      <c r="A134" s="40" t="s">
        <v>2347</v>
      </c>
      <c r="B134" s="40" t="s">
        <v>2097</v>
      </c>
    </row>
    <row r="135" spans="1:2" x14ac:dyDescent="0.3">
      <c r="A135" s="40" t="s">
        <v>2350</v>
      </c>
      <c r="B135" s="40" t="s">
        <v>2093</v>
      </c>
    </row>
    <row r="136" spans="1:2" x14ac:dyDescent="0.3">
      <c r="A136" s="40" t="s">
        <v>2353</v>
      </c>
      <c r="B136" s="40" t="s">
        <v>2091</v>
      </c>
    </row>
    <row r="137" spans="1:2" x14ac:dyDescent="0.3">
      <c r="A137" s="40" t="s">
        <v>2356</v>
      </c>
      <c r="B137" s="40" t="s">
        <v>2091</v>
      </c>
    </row>
    <row r="138" spans="1:2" x14ac:dyDescent="0.3">
      <c r="A138" s="40" t="s">
        <v>2326</v>
      </c>
      <c r="B138" s="40" t="s">
        <v>2095</v>
      </c>
    </row>
    <row r="139" spans="1:2" x14ac:dyDescent="0.3">
      <c r="A139" s="40" t="s">
        <v>2329</v>
      </c>
      <c r="B139" s="40" t="s">
        <v>2094</v>
      </c>
    </row>
    <row r="140" spans="1:2" x14ac:dyDescent="0.3">
      <c r="A140" s="40" t="s">
        <v>2332</v>
      </c>
      <c r="B140" s="40" t="s">
        <v>2089</v>
      </c>
    </row>
    <row r="141" spans="1:2" x14ac:dyDescent="0.3">
      <c r="A141" s="40" t="s">
        <v>2335</v>
      </c>
      <c r="B141" s="40" t="s">
        <v>2096</v>
      </c>
    </row>
    <row r="142" spans="1:2" x14ac:dyDescent="0.3">
      <c r="A142" s="40" t="s">
        <v>2338</v>
      </c>
      <c r="B142" s="40" t="s">
        <v>2094</v>
      </c>
    </row>
    <row r="143" spans="1:2" x14ac:dyDescent="0.3">
      <c r="A143" s="40" t="s">
        <v>2341</v>
      </c>
      <c r="B143" s="40" t="s">
        <v>2102</v>
      </c>
    </row>
    <row r="144" spans="1:2" x14ac:dyDescent="0.3">
      <c r="A144" s="40" t="s">
        <v>2318</v>
      </c>
      <c r="B144" s="40" t="s">
        <v>2089</v>
      </c>
    </row>
    <row r="145" spans="1:2" x14ac:dyDescent="0.3">
      <c r="A145" s="40" t="s">
        <v>2321</v>
      </c>
      <c r="B145" s="40" t="s">
        <v>2095</v>
      </c>
    </row>
    <row r="146" spans="1:2" x14ac:dyDescent="0.3">
      <c r="A146" s="40" t="s">
        <v>2304</v>
      </c>
      <c r="B146" s="40" t="s">
        <v>2098</v>
      </c>
    </row>
    <row r="147" spans="1:2" x14ac:dyDescent="0.3">
      <c r="A147" s="40" t="s">
        <v>2307</v>
      </c>
      <c r="B147" s="40" t="s">
        <v>2096</v>
      </c>
    </row>
    <row r="148" spans="1:2" x14ac:dyDescent="0.3">
      <c r="A148" s="40" t="s">
        <v>2310</v>
      </c>
      <c r="B148" s="40" t="s">
        <v>2096</v>
      </c>
    </row>
    <row r="149" spans="1:2" x14ac:dyDescent="0.3">
      <c r="A149" s="40" t="s">
        <v>2313</v>
      </c>
      <c r="B149" s="40" t="s">
        <v>2527</v>
      </c>
    </row>
    <row r="150" spans="1:2" x14ac:dyDescent="0.3">
      <c r="A150" s="40" t="s">
        <v>2286</v>
      </c>
      <c r="B150" s="40" t="s">
        <v>2092</v>
      </c>
    </row>
    <row r="151" spans="1:2" x14ac:dyDescent="0.3">
      <c r="A151" s="40" t="s">
        <v>2289</v>
      </c>
      <c r="B151" s="40" t="s">
        <v>2092</v>
      </c>
    </row>
    <row r="152" spans="1:2" x14ac:dyDescent="0.3">
      <c r="A152" s="40" t="s">
        <v>2292</v>
      </c>
      <c r="B152" s="40" t="s">
        <v>2092</v>
      </c>
    </row>
    <row r="153" spans="1:2" x14ac:dyDescent="0.3">
      <c r="A153" s="40" t="s">
        <v>2295</v>
      </c>
      <c r="B153" s="40" t="s">
        <v>2093</v>
      </c>
    </row>
    <row r="154" spans="1:2" x14ac:dyDescent="0.3">
      <c r="A154" s="40" t="s">
        <v>2270</v>
      </c>
      <c r="B154" s="40" t="s">
        <v>2094</v>
      </c>
    </row>
    <row r="155" spans="1:2" x14ac:dyDescent="0.3">
      <c r="A155" s="40" t="s">
        <v>2273</v>
      </c>
      <c r="B155" s="40" t="s">
        <v>2094</v>
      </c>
    </row>
    <row r="156" spans="1:2" x14ac:dyDescent="0.3">
      <c r="A156" s="40" t="s">
        <v>2277</v>
      </c>
      <c r="B156" s="40" t="s">
        <v>2094</v>
      </c>
    </row>
    <row r="157" spans="1:2" x14ac:dyDescent="0.3">
      <c r="A157" s="40" t="s">
        <v>2280</v>
      </c>
      <c r="B157" s="40" t="s">
        <v>2089</v>
      </c>
    </row>
    <row r="158" spans="1:2" x14ac:dyDescent="0.3">
      <c r="A158" s="40" t="s">
        <v>2261</v>
      </c>
      <c r="B158" s="40" t="s">
        <v>2090</v>
      </c>
    </row>
    <row r="159" spans="1:2" x14ac:dyDescent="0.3">
      <c r="A159" s="40" t="s">
        <v>2264</v>
      </c>
      <c r="B159" s="40" t="s">
        <v>2090</v>
      </c>
    </row>
    <row r="160" spans="1:2" x14ac:dyDescent="0.3">
      <c r="A160" s="40" t="s">
        <v>2267</v>
      </c>
      <c r="B160" s="40" t="s">
        <v>2096</v>
      </c>
    </row>
    <row r="161" spans="1:2" x14ac:dyDescent="0.3">
      <c r="A161" s="40" t="s">
        <v>2246</v>
      </c>
      <c r="B161" s="40" t="s">
        <v>2097</v>
      </c>
    </row>
    <row r="162" spans="1:2" x14ac:dyDescent="0.3">
      <c r="A162" s="40" t="s">
        <v>2249</v>
      </c>
      <c r="B162" s="40" t="s">
        <v>2527</v>
      </c>
    </row>
    <row r="163" spans="1:2" x14ac:dyDescent="0.3">
      <c r="A163" s="40" t="s">
        <v>2252</v>
      </c>
      <c r="B163" s="40" t="s">
        <v>2550</v>
      </c>
    </row>
    <row r="164" spans="1:2" x14ac:dyDescent="0.3">
      <c r="A164" s="40" t="s">
        <v>2232</v>
      </c>
      <c r="B164" s="40" t="s">
        <v>2093</v>
      </c>
    </row>
    <row r="165" spans="1:2" x14ac:dyDescent="0.3">
      <c r="A165" s="40" t="s">
        <v>2235</v>
      </c>
      <c r="B165" s="40" t="s">
        <v>2095</v>
      </c>
    </row>
    <row r="166" spans="1:2" x14ac:dyDescent="0.3">
      <c r="A166" s="40" t="s">
        <v>2238</v>
      </c>
      <c r="B166" s="40" t="s">
        <v>2093</v>
      </c>
    </row>
    <row r="167" spans="1:2" x14ac:dyDescent="0.3">
      <c r="A167" s="40" t="s">
        <v>2241</v>
      </c>
      <c r="B167" s="40" t="s">
        <v>2092</v>
      </c>
    </row>
    <row r="168" spans="1:2" x14ac:dyDescent="0.3">
      <c r="A168" s="40" t="s">
        <v>2222</v>
      </c>
      <c r="B168" s="40" t="s">
        <v>2096</v>
      </c>
    </row>
    <row r="169" spans="1:2" x14ac:dyDescent="0.3">
      <c r="A169" s="40" t="s">
        <v>2225</v>
      </c>
      <c r="B169" s="40" t="s">
        <v>2090</v>
      </c>
    </row>
    <row r="170" spans="1:2" x14ac:dyDescent="0.3">
      <c r="A170" s="40" t="s">
        <v>2228</v>
      </c>
      <c r="B170" s="40" t="s">
        <v>2095</v>
      </c>
    </row>
    <row r="171" spans="1:2" x14ac:dyDescent="0.3">
      <c r="A171" s="40" t="s">
        <v>2195</v>
      </c>
      <c r="B171" s="40" t="s">
        <v>2098</v>
      </c>
    </row>
    <row r="172" spans="1:2" x14ac:dyDescent="0.3">
      <c r="A172" s="40" t="s">
        <v>2198</v>
      </c>
      <c r="B172" s="40" t="s">
        <v>2098</v>
      </c>
    </row>
    <row r="173" spans="1:2" x14ac:dyDescent="0.3">
      <c r="A173" s="40" t="s">
        <v>2201</v>
      </c>
      <c r="B173" s="40" t="s">
        <v>2098</v>
      </c>
    </row>
    <row r="174" spans="1:2" x14ac:dyDescent="0.3">
      <c r="A174" s="40" t="s">
        <v>2204</v>
      </c>
      <c r="B174" s="40" t="s">
        <v>2098</v>
      </c>
    </row>
    <row r="175" spans="1:2" x14ac:dyDescent="0.3">
      <c r="A175" s="40" t="s">
        <v>2207</v>
      </c>
      <c r="B175" s="40" t="s">
        <v>2093</v>
      </c>
    </row>
    <row r="176" spans="1:2" x14ac:dyDescent="0.3">
      <c r="A176" s="40" t="s">
        <v>2210</v>
      </c>
      <c r="B176" s="40" t="s">
        <v>2099</v>
      </c>
    </row>
    <row r="177" spans="1:2" x14ac:dyDescent="0.3">
      <c r="A177" s="40" t="s">
        <v>2213</v>
      </c>
      <c r="B177" s="40" t="s">
        <v>2527</v>
      </c>
    </row>
    <row r="178" spans="1:2" x14ac:dyDescent="0.3">
      <c r="A178" s="40" t="s">
        <v>2216</v>
      </c>
      <c r="B178" s="40" t="s">
        <v>2094</v>
      </c>
    </row>
    <row r="179" spans="1:2" x14ac:dyDescent="0.3">
      <c r="A179" s="40" t="s">
        <v>2171</v>
      </c>
      <c r="B179" s="40" t="s">
        <v>2090</v>
      </c>
    </row>
    <row r="180" spans="1:2" x14ac:dyDescent="0.3">
      <c r="A180" s="40" t="s">
        <v>2174</v>
      </c>
      <c r="B180" s="40" t="s">
        <v>2091</v>
      </c>
    </row>
    <row r="181" spans="1:2" x14ac:dyDescent="0.3">
      <c r="A181" s="40" t="s">
        <v>2151</v>
      </c>
      <c r="B181" s="40" t="s">
        <v>2089</v>
      </c>
    </row>
    <row r="182" spans="1:2" x14ac:dyDescent="0.3">
      <c r="A182" s="40" t="s">
        <v>2155</v>
      </c>
      <c r="B182" s="40" t="s">
        <v>2097</v>
      </c>
    </row>
    <row r="183" spans="1:2" x14ac:dyDescent="0.3">
      <c r="A183" s="40" t="s">
        <v>2158</v>
      </c>
      <c r="B183" s="40" t="s">
        <v>2093</v>
      </c>
    </row>
    <row r="184" spans="1:2" x14ac:dyDescent="0.3">
      <c r="A184" s="40" t="s">
        <v>2161</v>
      </c>
      <c r="B184" s="40" t="s">
        <v>2093</v>
      </c>
    </row>
    <row r="185" spans="1:2" x14ac:dyDescent="0.3">
      <c r="A185" s="40" t="s">
        <v>2139</v>
      </c>
      <c r="B185" s="40" t="s">
        <v>2101</v>
      </c>
    </row>
    <row r="186" spans="1:2" x14ac:dyDescent="0.3">
      <c r="A186" s="40" t="s">
        <v>2142</v>
      </c>
      <c r="B186" s="40" t="s">
        <v>2101</v>
      </c>
    </row>
    <row r="187" spans="1:2" x14ac:dyDescent="0.3">
      <c r="A187" s="40" t="s">
        <v>2145</v>
      </c>
      <c r="B187" s="40" t="s">
        <v>2097</v>
      </c>
    </row>
    <row r="188" spans="1:2" x14ac:dyDescent="0.3">
      <c r="A188" s="40" t="s">
        <v>2148</v>
      </c>
      <c r="B188" s="40" t="s">
        <v>2097</v>
      </c>
    </row>
    <row r="189" spans="1:2" x14ac:dyDescent="0.3">
      <c r="A189" s="40" t="s">
        <v>2126</v>
      </c>
      <c r="B189" s="40" t="s">
        <v>2095</v>
      </c>
    </row>
    <row r="190" spans="1:2" x14ac:dyDescent="0.3">
      <c r="A190" s="40" t="s">
        <v>2129</v>
      </c>
      <c r="B190" s="40" t="s">
        <v>2527</v>
      </c>
    </row>
    <row r="191" spans="1:2" x14ac:dyDescent="0.3">
      <c r="A191" s="40" t="s">
        <v>2132</v>
      </c>
      <c r="B191" s="40" t="s">
        <v>2527</v>
      </c>
    </row>
    <row r="192" spans="1:2" x14ac:dyDescent="0.3">
      <c r="A192" s="40" t="s">
        <v>2135</v>
      </c>
      <c r="B192" s="40" t="s">
        <v>2097</v>
      </c>
    </row>
    <row r="193" spans="1:2" x14ac:dyDescent="0.3">
      <c r="A193" s="40" t="s">
        <v>2117</v>
      </c>
      <c r="B193" s="40" t="s">
        <v>2091</v>
      </c>
    </row>
    <row r="194" spans="1:2" x14ac:dyDescent="0.3">
      <c r="A194" s="40" t="s">
        <v>2120</v>
      </c>
      <c r="B194" s="40" t="s">
        <v>2550</v>
      </c>
    </row>
    <row r="195" spans="1:2" x14ac:dyDescent="0.3">
      <c r="A195" s="40" t="s">
        <v>2123</v>
      </c>
      <c r="B195" s="40" t="s">
        <v>2095</v>
      </c>
    </row>
    <row r="196" spans="1:2" x14ac:dyDescent="0.3">
      <c r="A196" s="40" t="s">
        <v>2111</v>
      </c>
      <c r="B196" s="40" t="s">
        <v>2096</v>
      </c>
    </row>
    <row r="197" spans="1:2" x14ac:dyDescent="0.3">
      <c r="A197" s="40" t="s">
        <v>2114</v>
      </c>
      <c r="B197" s="40" t="s">
        <v>2094</v>
      </c>
    </row>
    <row r="198" spans="1:2" x14ac:dyDescent="0.3">
      <c r="A198" s="40" t="s">
        <v>2108</v>
      </c>
      <c r="B198" s="40" t="s">
        <v>2096</v>
      </c>
    </row>
    <row r="199" spans="1:2" x14ac:dyDescent="0.3">
      <c r="A199" s="40" t="s">
        <v>2083</v>
      </c>
      <c r="B199" s="40" t="s">
        <v>2097</v>
      </c>
    </row>
    <row r="200" spans="1:2" x14ac:dyDescent="0.3">
      <c r="A200" s="40" t="s">
        <v>2071</v>
      </c>
      <c r="B200" s="40" t="s">
        <v>2090</v>
      </c>
    </row>
    <row r="201" spans="1:2" x14ac:dyDescent="0.3">
      <c r="A201" s="40" t="s">
        <v>2074</v>
      </c>
      <c r="B201" s="40" t="s">
        <v>2090</v>
      </c>
    </row>
    <row r="202" spans="1:2" x14ac:dyDescent="0.3">
      <c r="A202" s="40" t="s">
        <v>2077</v>
      </c>
      <c r="B202" s="40" t="s">
        <v>2090</v>
      </c>
    </row>
    <row r="203" spans="1:2" x14ac:dyDescent="0.3">
      <c r="A203" s="40" t="s">
        <v>2080</v>
      </c>
      <c r="B203" s="40" t="s">
        <v>2092</v>
      </c>
    </row>
    <row r="204" spans="1:2" x14ac:dyDescent="0.3">
      <c r="A204" s="40" t="s">
        <v>2067</v>
      </c>
      <c r="B204" s="40" t="s">
        <v>2094</v>
      </c>
    </row>
    <row r="205" spans="1:2" x14ac:dyDescent="0.3">
      <c r="A205" s="40" t="s">
        <v>2061</v>
      </c>
      <c r="B205" s="40" t="s">
        <v>2095</v>
      </c>
    </row>
    <row r="206" spans="1:2" x14ac:dyDescent="0.3">
      <c r="A206" s="40" t="s">
        <v>2064</v>
      </c>
      <c r="B206" s="40" t="s">
        <v>2096</v>
      </c>
    </row>
    <row r="207" spans="1:2" x14ac:dyDescent="0.3">
      <c r="A207" s="40" t="s">
        <v>2036</v>
      </c>
      <c r="B207" s="40" t="s">
        <v>2101</v>
      </c>
    </row>
    <row r="208" spans="1:2" x14ac:dyDescent="0.3">
      <c r="A208" s="40" t="s">
        <v>2039</v>
      </c>
      <c r="B208" s="40" t="s">
        <v>994</v>
      </c>
    </row>
    <row r="209" spans="1:2" x14ac:dyDescent="0.3">
      <c r="A209" s="40" t="s">
        <v>2042</v>
      </c>
      <c r="B209" s="40" t="s">
        <v>2098</v>
      </c>
    </row>
    <row r="210" spans="1:2" x14ac:dyDescent="0.3">
      <c r="A210" s="40" t="s">
        <v>2045</v>
      </c>
      <c r="B210" s="40" t="s">
        <v>2098</v>
      </c>
    </row>
    <row r="211" spans="1:2" x14ac:dyDescent="0.3">
      <c r="A211" s="40" t="s">
        <v>2048</v>
      </c>
      <c r="B211" s="40" t="s">
        <v>2094</v>
      </c>
    </row>
    <row r="212" spans="1:2" x14ac:dyDescent="0.3">
      <c r="A212" s="40" t="s">
        <v>2051</v>
      </c>
      <c r="B212" s="40" t="s">
        <v>2096</v>
      </c>
    </row>
    <row r="213" spans="1:2" x14ac:dyDescent="0.3">
      <c r="A213" s="40" t="s">
        <v>2053</v>
      </c>
      <c r="B213" s="40" t="s">
        <v>2089</v>
      </c>
    </row>
    <row r="214" spans="1:2" x14ac:dyDescent="0.3">
      <c r="A214" s="40" t="s">
        <v>2056</v>
      </c>
      <c r="B214" s="40" t="s">
        <v>2089</v>
      </c>
    </row>
    <row r="215" spans="1:2" x14ac:dyDescent="0.3">
      <c r="A215" s="40" t="s">
        <v>2010</v>
      </c>
      <c r="B215" s="40" t="s">
        <v>2097</v>
      </c>
    </row>
    <row r="216" spans="1:2" x14ac:dyDescent="0.3">
      <c r="A216" s="40" t="s">
        <v>2013</v>
      </c>
      <c r="B216" s="40" t="s">
        <v>2527</v>
      </c>
    </row>
    <row r="217" spans="1:2" x14ac:dyDescent="0.3">
      <c r="A217" s="40" t="s">
        <v>2016</v>
      </c>
      <c r="B217" s="40" t="s">
        <v>2099</v>
      </c>
    </row>
    <row r="218" spans="1:2" x14ac:dyDescent="0.3">
      <c r="A218" s="40" t="s">
        <v>2019</v>
      </c>
      <c r="B218" s="40" t="s">
        <v>2091</v>
      </c>
    </row>
    <row r="219" spans="1:2" x14ac:dyDescent="0.3">
      <c r="A219" s="40" t="s">
        <v>2022</v>
      </c>
      <c r="B219" s="40" t="s">
        <v>2100</v>
      </c>
    </row>
    <row r="220" spans="1:2" x14ac:dyDescent="0.3">
      <c r="A220" s="40" t="s">
        <v>2025</v>
      </c>
      <c r="B220" s="40" t="s">
        <v>2100</v>
      </c>
    </row>
    <row r="221" spans="1:2" x14ac:dyDescent="0.3">
      <c r="A221" s="40" t="s">
        <v>1997</v>
      </c>
      <c r="B221" s="40" t="s">
        <v>2094</v>
      </c>
    </row>
    <row r="222" spans="1:2" x14ac:dyDescent="0.3">
      <c r="A222" s="40" t="s">
        <v>2000</v>
      </c>
      <c r="B222" s="40" t="s">
        <v>2091</v>
      </c>
    </row>
    <row r="223" spans="1:2" x14ac:dyDescent="0.3">
      <c r="A223" s="40" t="s">
        <v>1992</v>
      </c>
      <c r="B223" s="40" t="s">
        <v>2089</v>
      </c>
    </row>
    <row r="224" spans="1:2" x14ac:dyDescent="0.3">
      <c r="A224" s="40" t="s">
        <v>1983</v>
      </c>
      <c r="B224" s="40" t="s">
        <v>994</v>
      </c>
    </row>
    <row r="225" spans="1:2" x14ac:dyDescent="0.3">
      <c r="A225" s="40" t="s">
        <v>1986</v>
      </c>
      <c r="B225" s="40" t="s">
        <v>2097</v>
      </c>
    </row>
    <row r="226" spans="1:2" x14ac:dyDescent="0.3">
      <c r="A226" s="40" t="s">
        <v>1975</v>
      </c>
      <c r="B226" s="40" t="s">
        <v>2098</v>
      </c>
    </row>
    <row r="227" spans="1:2" x14ac:dyDescent="0.3">
      <c r="A227" s="40" t="s">
        <v>1970</v>
      </c>
      <c r="B227" s="40" t="s">
        <v>2097</v>
      </c>
    </row>
    <row r="228" spans="1:2" x14ac:dyDescent="0.3">
      <c r="A228" s="40" t="s">
        <v>1950</v>
      </c>
      <c r="B228" s="40" t="s">
        <v>2099</v>
      </c>
    </row>
    <row r="229" spans="1:2" x14ac:dyDescent="0.3">
      <c r="A229" s="40" t="s">
        <v>1953</v>
      </c>
      <c r="B229" s="40" t="s">
        <v>2550</v>
      </c>
    </row>
    <row r="230" spans="1:2" x14ac:dyDescent="0.3">
      <c r="A230" s="40" t="s">
        <v>1956</v>
      </c>
      <c r="B230" s="40" t="s">
        <v>2527</v>
      </c>
    </row>
    <row r="231" spans="1:2" x14ac:dyDescent="0.3">
      <c r="A231" s="40" t="s">
        <v>1959</v>
      </c>
      <c r="B231" s="40" t="s">
        <v>2527</v>
      </c>
    </row>
    <row r="232" spans="1:2" x14ac:dyDescent="0.3">
      <c r="A232" s="40" t="s">
        <v>1962</v>
      </c>
      <c r="B232" s="40" t="s">
        <v>2527</v>
      </c>
    </row>
    <row r="233" spans="1:2" x14ac:dyDescent="0.3">
      <c r="A233" s="40" t="s">
        <v>1965</v>
      </c>
      <c r="B233" s="40" t="s">
        <v>2527</v>
      </c>
    </row>
    <row r="234" spans="1:2" x14ac:dyDescent="0.3">
      <c r="A234" s="40" t="s">
        <v>1941</v>
      </c>
      <c r="B234" s="40" t="s">
        <v>2090</v>
      </c>
    </row>
    <row r="235" spans="1:2" x14ac:dyDescent="0.3">
      <c r="A235" s="40" t="s">
        <v>1931</v>
      </c>
      <c r="B235" s="40" t="s">
        <v>2093</v>
      </c>
    </row>
    <row r="236" spans="1:2" x14ac:dyDescent="0.3">
      <c r="A236" s="40" t="s">
        <v>1926</v>
      </c>
      <c r="B236" s="40" t="s">
        <v>2089</v>
      </c>
    </row>
    <row r="237" spans="1:2" x14ac:dyDescent="0.3">
      <c r="A237" s="40" t="s">
        <v>1914</v>
      </c>
      <c r="B237" s="40" t="s">
        <v>2097</v>
      </c>
    </row>
    <row r="238" spans="1:2" x14ac:dyDescent="0.3">
      <c r="A238" s="40" t="s">
        <v>1917</v>
      </c>
      <c r="B238" s="40" t="s">
        <v>2097</v>
      </c>
    </row>
    <row r="239" spans="1:2" x14ac:dyDescent="0.3">
      <c r="A239" s="40" t="s">
        <v>1920</v>
      </c>
      <c r="B239" s="40" t="s">
        <v>2097</v>
      </c>
    </row>
    <row r="240" spans="1:2" x14ac:dyDescent="0.3">
      <c r="A240" s="40" t="s">
        <v>1923</v>
      </c>
      <c r="B240" s="40" t="s">
        <v>2097</v>
      </c>
    </row>
    <row r="241" spans="1:2" x14ac:dyDescent="0.3">
      <c r="A241" s="40" t="s">
        <v>1911</v>
      </c>
      <c r="B241" s="40" t="s">
        <v>2091</v>
      </c>
    </row>
    <row r="242" spans="1:2" x14ac:dyDescent="0.3">
      <c r="A242" s="40" t="s">
        <v>1907</v>
      </c>
      <c r="B242" s="40" t="s">
        <v>2097</v>
      </c>
    </row>
    <row r="243" spans="1:2" x14ac:dyDescent="0.3">
      <c r="A243" s="40" t="s">
        <v>1897</v>
      </c>
      <c r="B243" s="40" t="s">
        <v>2098</v>
      </c>
    </row>
    <row r="244" spans="1:2" x14ac:dyDescent="0.3">
      <c r="A244" s="40" t="s">
        <v>1900</v>
      </c>
      <c r="B244" s="40" t="s">
        <v>2099</v>
      </c>
    </row>
    <row r="245" spans="1:2" x14ac:dyDescent="0.3">
      <c r="A245" s="40" t="s">
        <v>1902</v>
      </c>
      <c r="B245" s="40" t="s">
        <v>2099</v>
      </c>
    </row>
    <row r="246" spans="1:2" x14ac:dyDescent="0.3">
      <c r="A246" s="40" t="s">
        <v>1889</v>
      </c>
      <c r="B246" s="40" t="s">
        <v>2097</v>
      </c>
    </row>
    <row r="247" spans="1:2" x14ac:dyDescent="0.3">
      <c r="A247" s="40" t="s">
        <v>1891</v>
      </c>
      <c r="B247" s="40" t="s">
        <v>2096</v>
      </c>
    </row>
    <row r="248" spans="1:2" x14ac:dyDescent="0.3">
      <c r="A248" s="40" t="s">
        <v>1894</v>
      </c>
      <c r="B248" s="40" t="s">
        <v>2099</v>
      </c>
    </row>
    <row r="249" spans="1:2" x14ac:dyDescent="0.3">
      <c r="A249" s="40" t="s">
        <v>1864</v>
      </c>
      <c r="B249" s="40" t="s">
        <v>2097</v>
      </c>
    </row>
    <row r="250" spans="1:2" x14ac:dyDescent="0.3">
      <c r="A250" s="40" t="s">
        <v>1867</v>
      </c>
      <c r="B250" s="40" t="s">
        <v>2094</v>
      </c>
    </row>
    <row r="251" spans="1:2" x14ac:dyDescent="0.3">
      <c r="A251" s="40" t="s">
        <v>1870</v>
      </c>
      <c r="B251" s="40" t="s">
        <v>994</v>
      </c>
    </row>
    <row r="252" spans="1:2" x14ac:dyDescent="0.3">
      <c r="A252" s="40" t="s">
        <v>1873</v>
      </c>
      <c r="B252" s="40" t="s">
        <v>994</v>
      </c>
    </row>
    <row r="253" spans="1:2" x14ac:dyDescent="0.3">
      <c r="A253" s="40" t="s">
        <v>1876</v>
      </c>
      <c r="B253" s="40" t="s">
        <v>2095</v>
      </c>
    </row>
    <row r="254" spans="1:2" x14ac:dyDescent="0.3">
      <c r="A254" s="40" t="s">
        <v>1879</v>
      </c>
      <c r="B254" s="40" t="s">
        <v>2091</v>
      </c>
    </row>
    <row r="255" spans="1:2" x14ac:dyDescent="0.3">
      <c r="A255" s="40" t="s">
        <v>1882</v>
      </c>
      <c r="B255" s="40" t="s">
        <v>2090</v>
      </c>
    </row>
    <row r="256" spans="1:2" x14ac:dyDescent="0.3">
      <c r="A256" s="40" t="s">
        <v>1885</v>
      </c>
      <c r="B256" s="40" t="s">
        <v>2090</v>
      </c>
    </row>
    <row r="257" spans="1:2" x14ac:dyDescent="0.3">
      <c r="A257" s="40" t="s">
        <v>1858</v>
      </c>
      <c r="B257" s="40" t="s">
        <v>2089</v>
      </c>
    </row>
    <row r="258" spans="1:2" x14ac:dyDescent="0.3">
      <c r="A258" s="40" t="s">
        <v>1854</v>
      </c>
      <c r="B258" s="40" t="s">
        <v>2092</v>
      </c>
    </row>
    <row r="259" spans="1:2" x14ac:dyDescent="0.3">
      <c r="A259" s="40" t="s">
        <v>1835</v>
      </c>
      <c r="B259" s="40" t="s">
        <v>2095</v>
      </c>
    </row>
    <row r="260" spans="1:2" x14ac:dyDescent="0.3">
      <c r="A260" s="40" t="s">
        <v>1838</v>
      </c>
      <c r="B260" s="40" t="s">
        <v>2097</v>
      </c>
    </row>
    <row r="261" spans="1:2" x14ac:dyDescent="0.3">
      <c r="A261" s="40" t="s">
        <v>1841</v>
      </c>
      <c r="B261" s="40" t="s">
        <v>2091</v>
      </c>
    </row>
    <row r="262" spans="1:2" x14ac:dyDescent="0.3">
      <c r="A262" s="40" t="s">
        <v>1850</v>
      </c>
      <c r="B262" s="40" t="s">
        <v>2092</v>
      </c>
    </row>
    <row r="263" spans="1:2" x14ac:dyDescent="0.3">
      <c r="A263" s="40" t="s">
        <v>1828</v>
      </c>
      <c r="B263" s="40" t="s">
        <v>2089</v>
      </c>
    </row>
    <row r="264" spans="1:2" x14ac:dyDescent="0.3">
      <c r="A264" s="40" t="s">
        <v>1818</v>
      </c>
      <c r="B264" s="40" t="s">
        <v>2527</v>
      </c>
    </row>
    <row r="265" spans="1:2" x14ac:dyDescent="0.3">
      <c r="A265" s="40" t="s">
        <v>1806</v>
      </c>
      <c r="B265" s="40" t="s">
        <v>2093</v>
      </c>
    </row>
    <row r="266" spans="1:2" x14ac:dyDescent="0.3">
      <c r="A266" s="40" t="s">
        <v>1809</v>
      </c>
      <c r="B266" s="40" t="s">
        <v>994</v>
      </c>
    </row>
    <row r="267" spans="1:2" x14ac:dyDescent="0.3">
      <c r="A267" s="40" t="s">
        <v>1812</v>
      </c>
      <c r="B267" s="40" t="s">
        <v>2099</v>
      </c>
    </row>
    <row r="268" spans="1:2" x14ac:dyDescent="0.3">
      <c r="A268" s="40" t="s">
        <v>1800</v>
      </c>
      <c r="B268" s="40" t="s">
        <v>2550</v>
      </c>
    </row>
    <row r="269" spans="1:2" x14ac:dyDescent="0.3">
      <c r="A269" s="40" t="s">
        <v>1802</v>
      </c>
      <c r="B269" s="40" t="s">
        <v>2091</v>
      </c>
    </row>
    <row r="270" spans="1:2" x14ac:dyDescent="0.3">
      <c r="A270" s="40" t="s">
        <v>1791</v>
      </c>
      <c r="B270" s="40" t="s">
        <v>2090</v>
      </c>
    </row>
    <row r="271" spans="1:2" x14ac:dyDescent="0.3">
      <c r="A271" s="40" t="s">
        <v>1794</v>
      </c>
      <c r="B271" s="40" t="s">
        <v>2090</v>
      </c>
    </row>
    <row r="272" spans="1:2" x14ac:dyDescent="0.3">
      <c r="A272" s="40" t="s">
        <v>1787</v>
      </c>
      <c r="B272" s="40" t="s">
        <v>2089</v>
      </c>
    </row>
    <row r="273" spans="1:2" x14ac:dyDescent="0.3">
      <c r="A273" s="40" t="s">
        <v>1781</v>
      </c>
      <c r="B273" s="40" t="s">
        <v>2093</v>
      </c>
    </row>
    <row r="274" spans="1:2" x14ac:dyDescent="0.3">
      <c r="A274" s="40" t="s">
        <v>1784</v>
      </c>
      <c r="B274" s="40" t="s">
        <v>994</v>
      </c>
    </row>
    <row r="275" spans="1:2" x14ac:dyDescent="0.3">
      <c r="A275" s="40" t="s">
        <v>1779</v>
      </c>
      <c r="B275" s="40" t="s">
        <v>2093</v>
      </c>
    </row>
    <row r="276" spans="1:2" x14ac:dyDescent="0.3">
      <c r="A276" s="40" t="s">
        <v>1764</v>
      </c>
      <c r="B276" s="40" t="s">
        <v>2089</v>
      </c>
    </row>
    <row r="277" spans="1:2" x14ac:dyDescent="0.3">
      <c r="A277" s="40" t="s">
        <v>1767</v>
      </c>
      <c r="B277" s="40" t="s">
        <v>2101</v>
      </c>
    </row>
    <row r="278" spans="1:2" x14ac:dyDescent="0.3">
      <c r="A278" s="40" t="s">
        <v>1770</v>
      </c>
      <c r="B278" s="40" t="s">
        <v>2527</v>
      </c>
    </row>
    <row r="279" spans="1:2" x14ac:dyDescent="0.3">
      <c r="A279" s="40" t="s">
        <v>1773</v>
      </c>
      <c r="B279" s="40" t="s">
        <v>2527</v>
      </c>
    </row>
    <row r="280" spans="1:2" x14ac:dyDescent="0.3">
      <c r="A280" s="40" t="s">
        <v>1776</v>
      </c>
      <c r="B280" s="40" t="s">
        <v>2101</v>
      </c>
    </row>
    <row r="281" spans="1:2" x14ac:dyDescent="0.3">
      <c r="A281" s="40" t="s">
        <v>1755</v>
      </c>
      <c r="B281" s="40" t="s">
        <v>2099</v>
      </c>
    </row>
    <row r="282" spans="1:2" x14ac:dyDescent="0.3">
      <c r="A282" s="40" t="s">
        <v>1758</v>
      </c>
      <c r="B282" s="40" t="s">
        <v>2091</v>
      </c>
    </row>
    <row r="283" spans="1:2" x14ac:dyDescent="0.3">
      <c r="A283" s="40" t="s">
        <v>1761</v>
      </c>
      <c r="B283" s="40" t="s">
        <v>2097</v>
      </c>
    </row>
    <row r="284" spans="1:2" x14ac:dyDescent="0.3">
      <c r="A284" s="40" t="s">
        <v>1743</v>
      </c>
      <c r="B284" s="40" t="s">
        <v>2099</v>
      </c>
    </row>
    <row r="285" spans="1:2" x14ac:dyDescent="0.3">
      <c r="A285" s="40" t="s">
        <v>1746</v>
      </c>
      <c r="B285" s="40" t="s">
        <v>2097</v>
      </c>
    </row>
    <row r="286" spans="1:2" x14ac:dyDescent="0.3">
      <c r="A286" s="40" t="s">
        <v>1749</v>
      </c>
      <c r="B286" s="40" t="s">
        <v>2090</v>
      </c>
    </row>
    <row r="287" spans="1:2" x14ac:dyDescent="0.3">
      <c r="A287" s="40" t="s">
        <v>1752</v>
      </c>
      <c r="B287" s="40" t="s">
        <v>2097</v>
      </c>
    </row>
    <row r="288" spans="1:2" x14ac:dyDescent="0.3">
      <c r="A288" s="40" t="s">
        <v>1726</v>
      </c>
      <c r="B288" s="40" t="s">
        <v>2102</v>
      </c>
    </row>
    <row r="289" spans="1:2" x14ac:dyDescent="0.3">
      <c r="A289" s="40" t="s">
        <v>1729</v>
      </c>
      <c r="B289" s="40" t="s">
        <v>2102</v>
      </c>
    </row>
    <row r="290" spans="1:2" x14ac:dyDescent="0.3">
      <c r="A290" s="40" t="s">
        <v>1732</v>
      </c>
      <c r="B290" s="40" t="s">
        <v>2102</v>
      </c>
    </row>
    <row r="291" spans="1:2" x14ac:dyDescent="0.3">
      <c r="A291" s="40" t="s">
        <v>1735</v>
      </c>
      <c r="B291" s="40" t="s">
        <v>2097</v>
      </c>
    </row>
    <row r="292" spans="1:2" x14ac:dyDescent="0.3">
      <c r="A292" s="40" t="s">
        <v>1738</v>
      </c>
      <c r="B292" s="40" t="s">
        <v>2089</v>
      </c>
    </row>
    <row r="293" spans="1:2" x14ac:dyDescent="0.3">
      <c r="A293" s="40" t="s">
        <v>1709</v>
      </c>
      <c r="B293" s="40" t="s">
        <v>2095</v>
      </c>
    </row>
    <row r="294" spans="1:2" x14ac:dyDescent="0.3">
      <c r="A294" s="40" t="s">
        <v>1713</v>
      </c>
      <c r="B294" s="40" t="s">
        <v>2095</v>
      </c>
    </row>
    <row r="295" spans="1:2" x14ac:dyDescent="0.3">
      <c r="A295" s="40" t="s">
        <v>1716</v>
      </c>
      <c r="B295" s="40" t="s">
        <v>2096</v>
      </c>
    </row>
    <row r="296" spans="1:2" x14ac:dyDescent="0.3">
      <c r="A296" s="40" t="s">
        <v>1719</v>
      </c>
      <c r="B296" s="40" t="s">
        <v>2095</v>
      </c>
    </row>
    <row r="297" spans="1:2" x14ac:dyDescent="0.3">
      <c r="A297" s="40" t="s">
        <v>1722</v>
      </c>
      <c r="B297" s="40" t="s">
        <v>2096</v>
      </c>
    </row>
    <row r="298" spans="1:2" x14ac:dyDescent="0.3">
      <c r="A298" s="40" t="s">
        <v>1700</v>
      </c>
      <c r="B298" s="40" t="s">
        <v>2094</v>
      </c>
    </row>
    <row r="299" spans="1:2" x14ac:dyDescent="0.3">
      <c r="A299" s="40" t="s">
        <v>1703</v>
      </c>
      <c r="B299" s="40" t="s">
        <v>2089</v>
      </c>
    </row>
    <row r="300" spans="1:2" x14ac:dyDescent="0.3">
      <c r="A300" s="40" t="s">
        <v>1706</v>
      </c>
      <c r="B300" s="40" t="s">
        <v>2094</v>
      </c>
    </row>
    <row r="301" spans="1:2" x14ac:dyDescent="0.3">
      <c r="A301" s="40" t="s">
        <v>1685</v>
      </c>
      <c r="B301" s="40" t="s">
        <v>994</v>
      </c>
    </row>
    <row r="302" spans="1:2" x14ac:dyDescent="0.3">
      <c r="A302" s="40" t="s">
        <v>1688</v>
      </c>
      <c r="B302" s="40" t="s">
        <v>2527</v>
      </c>
    </row>
    <row r="303" spans="1:2" x14ac:dyDescent="0.3">
      <c r="A303" s="40" t="s">
        <v>1691</v>
      </c>
      <c r="B303" s="40" t="s">
        <v>2527</v>
      </c>
    </row>
    <row r="304" spans="1:2" x14ac:dyDescent="0.3">
      <c r="A304" s="40" t="s">
        <v>1694</v>
      </c>
      <c r="B304" s="40" t="s">
        <v>2098</v>
      </c>
    </row>
    <row r="305" spans="1:2" x14ac:dyDescent="0.3">
      <c r="A305" s="40" t="s">
        <v>1697</v>
      </c>
      <c r="B305" s="40" t="s">
        <v>2093</v>
      </c>
    </row>
    <row r="306" spans="1:2" x14ac:dyDescent="0.3">
      <c r="A306" s="40" t="s">
        <v>1682</v>
      </c>
      <c r="B306" s="40" t="s">
        <v>2091</v>
      </c>
    </row>
    <row r="307" spans="1:2" x14ac:dyDescent="0.3">
      <c r="A307" s="40" t="s">
        <v>1662</v>
      </c>
      <c r="B307" s="40" t="s">
        <v>2098</v>
      </c>
    </row>
    <row r="308" spans="1:2" x14ac:dyDescent="0.3">
      <c r="A308" s="40" t="s">
        <v>1665</v>
      </c>
      <c r="B308" s="40" t="s">
        <v>2098</v>
      </c>
    </row>
    <row r="309" spans="1:2" x14ac:dyDescent="0.3">
      <c r="A309" s="40" t="s">
        <v>1668</v>
      </c>
      <c r="B309" s="40" t="s">
        <v>2098</v>
      </c>
    </row>
    <row r="310" spans="1:2" x14ac:dyDescent="0.3">
      <c r="A310" s="40" t="s">
        <v>1671</v>
      </c>
      <c r="B310" s="40" t="s">
        <v>2092</v>
      </c>
    </row>
    <row r="311" spans="1:2" x14ac:dyDescent="0.3">
      <c r="A311" s="40" t="s">
        <v>1674</v>
      </c>
      <c r="B311" s="40" t="s">
        <v>2092</v>
      </c>
    </row>
    <row r="312" spans="1:2" x14ac:dyDescent="0.3">
      <c r="A312" s="40" t="s">
        <v>1653</v>
      </c>
      <c r="B312" s="40" t="s">
        <v>2094</v>
      </c>
    </row>
    <row r="313" spans="1:2" x14ac:dyDescent="0.3">
      <c r="A313" s="40" t="s">
        <v>1656</v>
      </c>
      <c r="B313" s="40" t="s">
        <v>2097</v>
      </c>
    </row>
    <row r="314" spans="1:2" x14ac:dyDescent="0.3">
      <c r="A314" s="40" t="s">
        <v>1659</v>
      </c>
      <c r="B314" s="40" t="s">
        <v>2097</v>
      </c>
    </row>
    <row r="315" spans="1:2" x14ac:dyDescent="0.3">
      <c r="A315" s="40" t="s">
        <v>1647</v>
      </c>
      <c r="B315" s="40" t="s">
        <v>2527</v>
      </c>
    </row>
    <row r="316" spans="1:2" x14ac:dyDescent="0.3">
      <c r="A316" s="40" t="s">
        <v>1650</v>
      </c>
      <c r="B316" s="40" t="s">
        <v>2099</v>
      </c>
    </row>
    <row r="317" spans="1:2" x14ac:dyDescent="0.3">
      <c r="A317" s="40" t="s">
        <v>1644</v>
      </c>
      <c r="B317" s="40" t="s">
        <v>2093</v>
      </c>
    </row>
    <row r="318" spans="1:2" x14ac:dyDescent="0.3">
      <c r="A318" s="40" t="s">
        <v>1640</v>
      </c>
      <c r="B318" s="40" t="s">
        <v>2092</v>
      </c>
    </row>
    <row r="319" spans="1:2" x14ac:dyDescent="0.3">
      <c r="A319" s="40" t="s">
        <v>1634</v>
      </c>
      <c r="B319" s="40" t="s">
        <v>2096</v>
      </c>
    </row>
    <row r="320" spans="1:2" x14ac:dyDescent="0.3">
      <c r="A320" s="40" t="s">
        <v>1637</v>
      </c>
      <c r="B320" s="40" t="s">
        <v>2095</v>
      </c>
    </row>
    <row r="321" spans="1:2" x14ac:dyDescent="0.3">
      <c r="A321" s="40" t="s">
        <v>1631</v>
      </c>
      <c r="B321" s="40" t="s">
        <v>2102</v>
      </c>
    </row>
    <row r="322" spans="1:2" x14ac:dyDescent="0.3">
      <c r="A322" s="40" t="s">
        <v>1628</v>
      </c>
      <c r="B322" s="40" t="s">
        <v>2099</v>
      </c>
    </row>
    <row r="323" spans="1:2" x14ac:dyDescent="0.3">
      <c r="A323" s="40" t="s">
        <v>1621</v>
      </c>
      <c r="B323" s="40" t="s">
        <v>2099</v>
      </c>
    </row>
    <row r="324" spans="1:2" x14ac:dyDescent="0.3">
      <c r="A324" s="40" t="s">
        <v>1624</v>
      </c>
      <c r="B324" s="40" t="s">
        <v>2550</v>
      </c>
    </row>
    <row r="325" spans="1:2" x14ac:dyDescent="0.3">
      <c r="A325" s="40" t="s">
        <v>1618</v>
      </c>
      <c r="B325" s="40" t="s">
        <v>2089</v>
      </c>
    </row>
    <row r="326" spans="1:2" x14ac:dyDescent="0.3">
      <c r="A326" s="40" t="s">
        <v>1613</v>
      </c>
      <c r="B326" s="40" t="s">
        <v>2097</v>
      </c>
    </row>
    <row r="327" spans="1:2" x14ac:dyDescent="0.3">
      <c r="A327" s="40" t="s">
        <v>1610</v>
      </c>
      <c r="B327" s="40" t="s">
        <v>2095</v>
      </c>
    </row>
    <row r="328" spans="1:2" x14ac:dyDescent="0.3">
      <c r="A328" s="40" t="s">
        <v>1605</v>
      </c>
      <c r="B328" s="40" t="s">
        <v>2097</v>
      </c>
    </row>
    <row r="329" spans="1:2" x14ac:dyDescent="0.3">
      <c r="A329" s="40" t="s">
        <v>1594</v>
      </c>
      <c r="B329" s="40" t="s">
        <v>2097</v>
      </c>
    </row>
    <row r="330" spans="1:2" x14ac:dyDescent="0.3">
      <c r="A330" s="40" t="s">
        <v>1597</v>
      </c>
      <c r="B330" s="40" t="s">
        <v>2091</v>
      </c>
    </row>
    <row r="331" spans="1:2" x14ac:dyDescent="0.3">
      <c r="A331" s="40" t="s">
        <v>1600</v>
      </c>
      <c r="B331" s="40" t="s">
        <v>2101</v>
      </c>
    </row>
    <row r="332" spans="1:2" x14ac:dyDescent="0.3">
      <c r="A332" s="40" t="s">
        <v>1584</v>
      </c>
      <c r="B332" s="40" t="s">
        <v>2095</v>
      </c>
    </row>
    <row r="333" spans="1:2" x14ac:dyDescent="0.3">
      <c r="A333" s="40" t="s">
        <v>1587</v>
      </c>
      <c r="B333" s="40" t="s">
        <v>2095</v>
      </c>
    </row>
    <row r="334" spans="1:2" x14ac:dyDescent="0.3">
      <c r="A334" s="40" t="s">
        <v>1590</v>
      </c>
      <c r="B334" s="40" t="s">
        <v>2089</v>
      </c>
    </row>
    <row r="335" spans="1:2" x14ac:dyDescent="0.3">
      <c r="A335" s="40" t="s">
        <v>1577</v>
      </c>
      <c r="B335" s="40" t="s">
        <v>2091</v>
      </c>
    </row>
    <row r="336" spans="1:2" x14ac:dyDescent="0.3">
      <c r="A336" s="40" t="s">
        <v>1580</v>
      </c>
      <c r="B336" s="40" t="s">
        <v>2094</v>
      </c>
    </row>
    <row r="337" spans="1:2" x14ac:dyDescent="0.3">
      <c r="A337" s="40" t="s">
        <v>1573</v>
      </c>
      <c r="B337" s="40" t="s">
        <v>2092</v>
      </c>
    </row>
    <row r="338" spans="1:2" x14ac:dyDescent="0.3">
      <c r="A338" s="40" t="s">
        <v>1566</v>
      </c>
      <c r="B338" s="40" t="s">
        <v>2101</v>
      </c>
    </row>
    <row r="339" spans="1:2" x14ac:dyDescent="0.3">
      <c r="A339" s="40" t="s">
        <v>1569</v>
      </c>
      <c r="B339" s="40" t="s">
        <v>2104</v>
      </c>
    </row>
    <row r="340" spans="1:2" x14ac:dyDescent="0.3">
      <c r="A340" s="40" t="s">
        <v>1563</v>
      </c>
      <c r="B340" s="40" t="s">
        <v>2094</v>
      </c>
    </row>
    <row r="341" spans="1:2" x14ac:dyDescent="0.3">
      <c r="A341" s="40" t="s">
        <v>1560</v>
      </c>
      <c r="B341" s="40" t="s">
        <v>2091</v>
      </c>
    </row>
    <row r="342" spans="1:2" x14ac:dyDescent="0.3">
      <c r="A342" s="40" t="s">
        <v>1552</v>
      </c>
      <c r="B342" s="40" t="s">
        <v>2099</v>
      </c>
    </row>
    <row r="343" spans="1:2" x14ac:dyDescent="0.3">
      <c r="A343" s="40" t="s">
        <v>1555</v>
      </c>
      <c r="B343" s="40" t="s">
        <v>2093</v>
      </c>
    </row>
    <row r="344" spans="1:2" x14ac:dyDescent="0.3">
      <c r="A344" s="40" t="s">
        <v>1544</v>
      </c>
      <c r="B344" s="40" t="s">
        <v>2527</v>
      </c>
    </row>
    <row r="345" spans="1:2" x14ac:dyDescent="0.3">
      <c r="A345" s="40" t="s">
        <v>1547</v>
      </c>
      <c r="B345" s="40" t="s">
        <v>2098</v>
      </c>
    </row>
    <row r="346" spans="1:2" x14ac:dyDescent="0.3">
      <c r="A346" s="40" t="s">
        <v>1531</v>
      </c>
      <c r="B346" s="40" t="s">
        <v>2090</v>
      </c>
    </row>
    <row r="347" spans="1:2" x14ac:dyDescent="0.3">
      <c r="A347" s="40" t="s">
        <v>1535</v>
      </c>
      <c r="B347" s="40" t="s">
        <v>2527</v>
      </c>
    </row>
    <row r="348" spans="1:2" x14ac:dyDescent="0.3">
      <c r="A348" s="40" t="s">
        <v>1538</v>
      </c>
      <c r="B348" s="40" t="s">
        <v>2096</v>
      </c>
    </row>
    <row r="349" spans="1:2" x14ac:dyDescent="0.3">
      <c r="A349" s="40" t="s">
        <v>1527</v>
      </c>
      <c r="B349" s="40" t="s">
        <v>2097</v>
      </c>
    </row>
    <row r="350" spans="1:2" x14ac:dyDescent="0.3">
      <c r="A350" s="40" t="s">
        <v>1521</v>
      </c>
      <c r="B350" s="40" t="s">
        <v>2097</v>
      </c>
    </row>
    <row r="351" spans="1:2" x14ac:dyDescent="0.3">
      <c r="A351" s="40" t="s">
        <v>1517</v>
      </c>
      <c r="B351" s="40" t="s">
        <v>2089</v>
      </c>
    </row>
    <row r="352" spans="1:2" x14ac:dyDescent="0.3">
      <c r="A352" s="40" t="s">
        <v>1511</v>
      </c>
      <c r="B352" s="40" t="s">
        <v>2089</v>
      </c>
    </row>
    <row r="353" spans="1:2" x14ac:dyDescent="0.3">
      <c r="A353" s="40" t="s">
        <v>1514</v>
      </c>
      <c r="B353" s="40" t="s">
        <v>2095</v>
      </c>
    </row>
    <row r="354" spans="1:2" x14ac:dyDescent="0.3">
      <c r="A354" s="40" t="s">
        <v>1499</v>
      </c>
      <c r="B354" s="40" t="s">
        <v>2090</v>
      </c>
    </row>
    <row r="355" spans="1:2" x14ac:dyDescent="0.3">
      <c r="A355" s="40" t="s">
        <v>1502</v>
      </c>
      <c r="B355" s="40" t="s">
        <v>2090</v>
      </c>
    </row>
    <row r="356" spans="1:2" x14ac:dyDescent="0.3">
      <c r="A356" s="40" t="s">
        <v>1505</v>
      </c>
      <c r="B356" s="40" t="s">
        <v>2096</v>
      </c>
    </row>
    <row r="357" spans="1:2" x14ac:dyDescent="0.3">
      <c r="A357" s="40" t="s">
        <v>1508</v>
      </c>
      <c r="B357" s="40" t="s">
        <v>2093</v>
      </c>
    </row>
    <row r="358" spans="1:2" x14ac:dyDescent="0.3">
      <c r="A358" s="40" t="s">
        <v>1488</v>
      </c>
      <c r="B358" s="40" t="s">
        <v>2090</v>
      </c>
    </row>
    <row r="359" spans="1:2" x14ac:dyDescent="0.3">
      <c r="A359" s="40" t="s">
        <v>1491</v>
      </c>
      <c r="B359" s="40" t="s">
        <v>2099</v>
      </c>
    </row>
    <row r="360" spans="1:2" x14ac:dyDescent="0.3">
      <c r="A360" s="40" t="s">
        <v>1494</v>
      </c>
      <c r="B360" s="40" t="s">
        <v>2090</v>
      </c>
    </row>
    <row r="361" spans="1:2" x14ac:dyDescent="0.3">
      <c r="A361" s="40" t="s">
        <v>1497</v>
      </c>
      <c r="B361" s="40" t="s">
        <v>2090</v>
      </c>
    </row>
    <row r="362" spans="1:2" x14ac:dyDescent="0.3">
      <c r="A362" s="40" t="s">
        <v>1478</v>
      </c>
      <c r="B362" s="40" t="s">
        <v>2096</v>
      </c>
    </row>
    <row r="363" spans="1:2" x14ac:dyDescent="0.3">
      <c r="A363" s="40" t="s">
        <v>1481</v>
      </c>
      <c r="B363" s="40" t="s">
        <v>2089</v>
      </c>
    </row>
    <row r="364" spans="1:2" x14ac:dyDescent="0.3">
      <c r="A364" s="40" t="s">
        <v>1473</v>
      </c>
      <c r="B364" s="40" t="s">
        <v>2550</v>
      </c>
    </row>
    <row r="365" spans="1:2" x14ac:dyDescent="0.3">
      <c r="A365" s="40" t="s">
        <v>1463</v>
      </c>
      <c r="B365" s="40" t="s">
        <v>2527</v>
      </c>
    </row>
    <row r="366" spans="1:2" x14ac:dyDescent="0.3">
      <c r="A366" s="40" t="s">
        <v>1466</v>
      </c>
      <c r="B366" s="40" t="s">
        <v>2089</v>
      </c>
    </row>
    <row r="367" spans="1:2" x14ac:dyDescent="0.3">
      <c r="A367" s="40" t="s">
        <v>1442</v>
      </c>
      <c r="B367" s="40" t="s">
        <v>2098</v>
      </c>
    </row>
    <row r="368" spans="1:2" x14ac:dyDescent="0.3">
      <c r="A368" s="40" t="s">
        <v>1445</v>
      </c>
      <c r="B368" s="40" t="s">
        <v>2098</v>
      </c>
    </row>
    <row r="369" spans="1:2" x14ac:dyDescent="0.3">
      <c r="A369" s="40" t="s">
        <v>1448</v>
      </c>
      <c r="B369" s="40" t="s">
        <v>2097</v>
      </c>
    </row>
    <row r="370" spans="1:2" x14ac:dyDescent="0.3">
      <c r="A370" s="40" t="s">
        <v>1451</v>
      </c>
      <c r="B370" s="40" t="s">
        <v>2090</v>
      </c>
    </row>
    <row r="371" spans="1:2" x14ac:dyDescent="0.3">
      <c r="A371" s="40" t="s">
        <v>1454</v>
      </c>
      <c r="B371" s="40" t="s">
        <v>2090</v>
      </c>
    </row>
    <row r="372" spans="1:2" x14ac:dyDescent="0.3">
      <c r="A372" s="40" t="s">
        <v>1457</v>
      </c>
      <c r="B372" s="40" t="s">
        <v>2096</v>
      </c>
    </row>
    <row r="373" spans="1:2" x14ac:dyDescent="0.3">
      <c r="A373" s="40" t="s">
        <v>1460</v>
      </c>
      <c r="B373" s="40" t="s">
        <v>2096</v>
      </c>
    </row>
    <row r="374" spans="1:2" x14ac:dyDescent="0.3">
      <c r="A374" s="40" t="s">
        <v>1435</v>
      </c>
      <c r="B374" s="40" t="s">
        <v>2092</v>
      </c>
    </row>
    <row r="375" spans="1:2" x14ac:dyDescent="0.3">
      <c r="A375" s="40" t="s">
        <v>1438</v>
      </c>
      <c r="B375" s="40" t="s">
        <v>2092</v>
      </c>
    </row>
    <row r="376" spans="1:2" x14ac:dyDescent="0.3">
      <c r="A376" s="40" t="s">
        <v>1432</v>
      </c>
      <c r="B376" s="40" t="s">
        <v>2095</v>
      </c>
    </row>
    <row r="377" spans="1:2" x14ac:dyDescent="0.3">
      <c r="A377" s="40" t="s">
        <v>1425</v>
      </c>
      <c r="B377" s="40" t="s">
        <v>2550</v>
      </c>
    </row>
    <row r="378" spans="1:2" x14ac:dyDescent="0.3">
      <c r="A378" s="40" t="s">
        <v>1416</v>
      </c>
      <c r="B378" s="40" t="s">
        <v>2097</v>
      </c>
    </row>
    <row r="379" spans="1:2" x14ac:dyDescent="0.3">
      <c r="A379" s="40" t="s">
        <v>1419</v>
      </c>
      <c r="B379" s="40" t="s">
        <v>2097</v>
      </c>
    </row>
    <row r="380" spans="1:2" x14ac:dyDescent="0.3">
      <c r="A380" s="40" t="s">
        <v>1422</v>
      </c>
      <c r="B380" s="40" t="s">
        <v>2092</v>
      </c>
    </row>
    <row r="381" spans="1:2" x14ac:dyDescent="0.3">
      <c r="A381" s="40" t="s">
        <v>1475</v>
      </c>
      <c r="B381" s="40" t="s">
        <v>2105</v>
      </c>
    </row>
    <row r="382" spans="1:2" x14ac:dyDescent="0.3">
      <c r="A382" s="40" t="s">
        <v>1409</v>
      </c>
      <c r="B382" s="40" t="s">
        <v>2092</v>
      </c>
    </row>
    <row r="383" spans="1:2" x14ac:dyDescent="0.3">
      <c r="A383" s="40" t="s">
        <v>1412</v>
      </c>
      <c r="B383" s="40" t="s">
        <v>2094</v>
      </c>
    </row>
    <row r="384" spans="1:2" x14ac:dyDescent="0.3">
      <c r="A384" s="40" t="s">
        <v>1404</v>
      </c>
      <c r="B384" s="40" t="s">
        <v>2092</v>
      </c>
    </row>
    <row r="385" spans="1:2" x14ac:dyDescent="0.3">
      <c r="A385" s="40" t="s">
        <v>1398</v>
      </c>
      <c r="B385" s="40" t="s">
        <v>2090</v>
      </c>
    </row>
    <row r="386" spans="1:2" x14ac:dyDescent="0.3">
      <c r="A386" s="40" t="s">
        <v>1401</v>
      </c>
      <c r="B386" s="40" t="s">
        <v>2097</v>
      </c>
    </row>
    <row r="387" spans="1:2" x14ac:dyDescent="0.3">
      <c r="A387" s="40" t="s">
        <v>1389</v>
      </c>
      <c r="B387" s="40" t="s">
        <v>2096</v>
      </c>
    </row>
    <row r="388" spans="1:2" x14ac:dyDescent="0.3">
      <c r="A388" s="40" t="s">
        <v>1392</v>
      </c>
      <c r="B388" s="40" t="s">
        <v>2093</v>
      </c>
    </row>
    <row r="389" spans="1:2" x14ac:dyDescent="0.3">
      <c r="A389" s="40" t="s">
        <v>1359</v>
      </c>
      <c r="B389" s="40" t="s">
        <v>2093</v>
      </c>
    </row>
    <row r="390" spans="1:2" x14ac:dyDescent="0.3">
      <c r="A390" s="40" t="s">
        <v>1362</v>
      </c>
      <c r="B390" s="40" t="s">
        <v>994</v>
      </c>
    </row>
    <row r="391" spans="1:2" x14ac:dyDescent="0.3">
      <c r="A391" s="40" t="s">
        <v>1365</v>
      </c>
      <c r="B391" s="40" t="s">
        <v>2097</v>
      </c>
    </row>
    <row r="392" spans="1:2" x14ac:dyDescent="0.3">
      <c r="A392" s="40" t="s">
        <v>1368</v>
      </c>
      <c r="B392" s="40" t="s">
        <v>2097</v>
      </c>
    </row>
    <row r="393" spans="1:2" x14ac:dyDescent="0.3">
      <c r="A393" s="40" t="s">
        <v>1371</v>
      </c>
      <c r="B393" s="40" t="s">
        <v>2097</v>
      </c>
    </row>
    <row r="394" spans="1:2" x14ac:dyDescent="0.3">
      <c r="A394" s="40" t="s">
        <v>1374</v>
      </c>
      <c r="B394" s="40" t="s">
        <v>994</v>
      </c>
    </row>
    <row r="395" spans="1:2" x14ac:dyDescent="0.3">
      <c r="A395" s="40" t="s">
        <v>1377</v>
      </c>
      <c r="B395" s="40" t="s">
        <v>2095</v>
      </c>
    </row>
    <row r="396" spans="1:2" x14ac:dyDescent="0.3">
      <c r="A396" s="40" t="s">
        <v>1380</v>
      </c>
      <c r="B396" s="40" t="s">
        <v>2104</v>
      </c>
    </row>
    <row r="397" spans="1:2" x14ac:dyDescent="0.3">
      <c r="A397" s="40" t="s">
        <v>1383</v>
      </c>
      <c r="B397" s="40" t="s">
        <v>2104</v>
      </c>
    </row>
    <row r="398" spans="1:2" x14ac:dyDescent="0.3">
      <c r="A398" s="40" t="s">
        <v>1386</v>
      </c>
      <c r="B398" s="40" t="s">
        <v>2095</v>
      </c>
    </row>
    <row r="399" spans="1:2" x14ac:dyDescent="0.3">
      <c r="A399" s="40" t="s">
        <v>1356</v>
      </c>
      <c r="B399" s="40" t="s">
        <v>2089</v>
      </c>
    </row>
    <row r="400" spans="1:2" x14ac:dyDescent="0.3">
      <c r="A400" s="40" t="s">
        <v>1353</v>
      </c>
      <c r="B400" s="40" t="s">
        <v>2091</v>
      </c>
    </row>
    <row r="401" spans="1:2" x14ac:dyDescent="0.3">
      <c r="A401" s="40" t="s">
        <v>1348</v>
      </c>
      <c r="B401" s="40" t="s">
        <v>2093</v>
      </c>
    </row>
    <row r="402" spans="1:2" x14ac:dyDescent="0.3">
      <c r="A402" s="40" t="s">
        <v>1337</v>
      </c>
      <c r="B402" s="40" t="s">
        <v>2091</v>
      </c>
    </row>
    <row r="403" spans="1:2" x14ac:dyDescent="0.3">
      <c r="A403" s="40" t="s">
        <v>1340</v>
      </c>
      <c r="B403" s="40" t="s">
        <v>2093</v>
      </c>
    </row>
    <row r="404" spans="1:2" x14ac:dyDescent="0.3">
      <c r="A404" s="40" t="s">
        <v>1334</v>
      </c>
      <c r="B404" s="40" t="s">
        <v>2090</v>
      </c>
    </row>
    <row r="405" spans="1:2" x14ac:dyDescent="0.3">
      <c r="A405" s="40" t="s">
        <v>1331</v>
      </c>
      <c r="B405" s="40" t="s">
        <v>2093</v>
      </c>
    </row>
    <row r="406" spans="1:2" x14ac:dyDescent="0.3">
      <c r="A406" s="40" t="s">
        <v>1325</v>
      </c>
      <c r="B406" s="40" t="s">
        <v>994</v>
      </c>
    </row>
    <row r="407" spans="1:2" x14ac:dyDescent="0.3">
      <c r="A407" s="40" t="s">
        <v>1328</v>
      </c>
      <c r="B407" s="40" t="s">
        <v>994</v>
      </c>
    </row>
    <row r="408" spans="1:2" x14ac:dyDescent="0.3">
      <c r="A408" s="40" t="s">
        <v>1317</v>
      </c>
      <c r="B408" s="40" t="s">
        <v>2093</v>
      </c>
    </row>
    <row r="409" spans="1:2" x14ac:dyDescent="0.3">
      <c r="A409" s="40" t="s">
        <v>1320</v>
      </c>
      <c r="B409" s="40" t="s">
        <v>2093</v>
      </c>
    </row>
    <row r="410" spans="1:2" x14ac:dyDescent="0.3">
      <c r="A410" s="40" t="s">
        <v>1312</v>
      </c>
      <c r="B410" s="40" t="s">
        <v>2095</v>
      </c>
    </row>
    <row r="411" spans="1:2" x14ac:dyDescent="0.3">
      <c r="A411" s="40" t="s">
        <v>1307</v>
      </c>
      <c r="B411" s="40" t="s">
        <v>2097</v>
      </c>
    </row>
    <row r="412" spans="1:2" x14ac:dyDescent="0.3">
      <c r="A412" s="40" t="s">
        <v>1284</v>
      </c>
      <c r="B412" s="40" t="s">
        <v>2102</v>
      </c>
    </row>
    <row r="413" spans="1:2" x14ac:dyDescent="0.3">
      <c r="A413" s="40" t="s">
        <v>1286</v>
      </c>
      <c r="B413" s="40" t="s">
        <v>2095</v>
      </c>
    </row>
    <row r="414" spans="1:2" x14ac:dyDescent="0.3">
      <c r="A414" s="40" t="s">
        <v>1240</v>
      </c>
      <c r="B414" s="40" t="s">
        <v>2097</v>
      </c>
    </row>
    <row r="415" spans="1:2" x14ac:dyDescent="0.3">
      <c r="A415" s="40" t="s">
        <v>1154</v>
      </c>
      <c r="B415" s="40" t="s">
        <v>2527</v>
      </c>
    </row>
    <row r="416" spans="1:2" x14ac:dyDescent="0.3">
      <c r="A416" s="40" t="s">
        <v>1131</v>
      </c>
      <c r="B416" s="40" t="s">
        <v>2102</v>
      </c>
    </row>
    <row r="417" spans="1:2" x14ac:dyDescent="0.3">
      <c r="A417" s="40" t="s">
        <v>1134</v>
      </c>
      <c r="B417" s="40" t="s">
        <v>2098</v>
      </c>
    </row>
    <row r="418" spans="1:2" x14ac:dyDescent="0.3">
      <c r="A418" s="40" t="s">
        <v>1120</v>
      </c>
      <c r="B418" s="40" t="s">
        <v>2097</v>
      </c>
    </row>
    <row r="419" spans="1:2" x14ac:dyDescent="0.3">
      <c r="A419" s="40" t="s">
        <v>1023</v>
      </c>
      <c r="B419" s="40" t="s">
        <v>2096</v>
      </c>
    </row>
    <row r="420" spans="1:2" x14ac:dyDescent="0.3">
      <c r="A420" s="40" t="s">
        <v>1012</v>
      </c>
      <c r="B420" s="40" t="s">
        <v>2097</v>
      </c>
    </row>
    <row r="421" spans="1:2" x14ac:dyDescent="0.3">
      <c r="A421" s="40" t="s">
        <v>934</v>
      </c>
      <c r="B421" s="40" t="s">
        <v>994</v>
      </c>
    </row>
    <row r="422" spans="1:2" x14ac:dyDescent="0.3">
      <c r="A422" s="40" t="s">
        <v>937</v>
      </c>
      <c r="B422" s="40" t="s">
        <v>2092</v>
      </c>
    </row>
    <row r="423" spans="1:2" x14ac:dyDescent="0.3">
      <c r="A423" s="40" t="s">
        <v>900</v>
      </c>
      <c r="B423" s="40" t="s">
        <v>2090</v>
      </c>
    </row>
    <row r="424" spans="1:2" x14ac:dyDescent="0.3">
      <c r="A424" s="40" t="s">
        <v>903</v>
      </c>
      <c r="B424" s="40" t="s">
        <v>2090</v>
      </c>
    </row>
    <row r="425" spans="1:2" x14ac:dyDescent="0.3">
      <c r="A425" s="40" t="s">
        <v>905</v>
      </c>
      <c r="B425" s="40" t="s">
        <v>2091</v>
      </c>
    </row>
    <row r="426" spans="1:2" x14ac:dyDescent="0.3">
      <c r="A426" s="40" t="s">
        <v>907</v>
      </c>
      <c r="B426" s="40" t="s">
        <v>2098</v>
      </c>
    </row>
    <row r="427" spans="1:2" x14ac:dyDescent="0.3">
      <c r="A427" s="40" t="s">
        <v>897</v>
      </c>
      <c r="B427" s="40" t="s">
        <v>994</v>
      </c>
    </row>
    <row r="428" spans="1:2" x14ac:dyDescent="0.3">
      <c r="A428" s="40" t="s">
        <v>889</v>
      </c>
      <c r="B428" s="40" t="s">
        <v>2095</v>
      </c>
    </row>
    <row r="429" spans="1:2" x14ac:dyDescent="0.3">
      <c r="A429" s="40" t="s">
        <v>891</v>
      </c>
      <c r="B429" s="40" t="s">
        <v>2095</v>
      </c>
    </row>
    <row r="430" spans="1:2" x14ac:dyDescent="0.3">
      <c r="A430" s="40" t="s">
        <v>893</v>
      </c>
      <c r="B430" s="40" t="s">
        <v>2095</v>
      </c>
    </row>
    <row r="431" spans="1:2" x14ac:dyDescent="0.3">
      <c r="A431" s="40" t="s">
        <v>895</v>
      </c>
      <c r="B431" s="40" t="s">
        <v>2099</v>
      </c>
    </row>
    <row r="432" spans="1:2" x14ac:dyDescent="0.3">
      <c r="A432" s="40" t="s">
        <v>884</v>
      </c>
      <c r="B432" s="40" t="s">
        <v>2101</v>
      </c>
    </row>
    <row r="433" spans="1:2" x14ac:dyDescent="0.3">
      <c r="A433" s="40" t="s">
        <v>887</v>
      </c>
      <c r="B433" s="40" t="s">
        <v>2093</v>
      </c>
    </row>
    <row r="434" spans="1:2" x14ac:dyDescent="0.3">
      <c r="A434" s="40" t="s">
        <v>856</v>
      </c>
      <c r="B434" s="40" t="s">
        <v>2095</v>
      </c>
    </row>
    <row r="435" spans="1:2" x14ac:dyDescent="0.3">
      <c r="A435" s="40" t="s">
        <v>859</v>
      </c>
      <c r="B435" s="40" t="s">
        <v>2090</v>
      </c>
    </row>
    <row r="436" spans="1:2" x14ac:dyDescent="0.3">
      <c r="A436" s="40" t="s">
        <v>862</v>
      </c>
      <c r="B436" s="40" t="s">
        <v>2090</v>
      </c>
    </row>
    <row r="437" spans="1:2" x14ac:dyDescent="0.3">
      <c r="A437" s="40" t="s">
        <v>864</v>
      </c>
      <c r="B437" s="40" t="s">
        <v>2096</v>
      </c>
    </row>
    <row r="438" spans="1:2" x14ac:dyDescent="0.3">
      <c r="A438" s="40" t="s">
        <v>866</v>
      </c>
      <c r="B438" s="40" t="s">
        <v>2097</v>
      </c>
    </row>
    <row r="439" spans="1:2" x14ac:dyDescent="0.3">
      <c r="A439" s="40" t="s">
        <v>868</v>
      </c>
      <c r="B439" s="40" t="s">
        <v>2527</v>
      </c>
    </row>
    <row r="440" spans="1:2" x14ac:dyDescent="0.3">
      <c r="A440" s="40" t="s">
        <v>870</v>
      </c>
      <c r="B440" s="40" t="s">
        <v>994</v>
      </c>
    </row>
    <row r="441" spans="1:2" x14ac:dyDescent="0.3">
      <c r="A441" s="40" t="s">
        <v>872</v>
      </c>
      <c r="B441" s="40" t="s">
        <v>2091</v>
      </c>
    </row>
    <row r="442" spans="1:2" x14ac:dyDescent="0.3">
      <c r="A442" s="40" t="s">
        <v>874</v>
      </c>
      <c r="B442" s="40" t="s">
        <v>2091</v>
      </c>
    </row>
    <row r="443" spans="1:2" x14ac:dyDescent="0.3">
      <c r="A443" s="40" t="s">
        <v>876</v>
      </c>
      <c r="B443" s="40" t="s">
        <v>2101</v>
      </c>
    </row>
    <row r="444" spans="1:2" x14ac:dyDescent="0.3">
      <c r="A444" s="40" t="s">
        <v>878</v>
      </c>
      <c r="B444" s="40" t="s">
        <v>2097</v>
      </c>
    </row>
    <row r="445" spans="1:2" x14ac:dyDescent="0.3">
      <c r="A445" s="40" t="s">
        <v>880</v>
      </c>
      <c r="B445" s="40" t="s">
        <v>2097</v>
      </c>
    </row>
    <row r="446" spans="1:2" x14ac:dyDescent="0.3">
      <c r="A446" s="40" t="s">
        <v>882</v>
      </c>
      <c r="B446" s="40" t="s">
        <v>2098</v>
      </c>
    </row>
    <row r="447" spans="1:2" x14ac:dyDescent="0.3">
      <c r="A447" s="40" t="s">
        <v>847</v>
      </c>
      <c r="B447" s="40" t="s">
        <v>2096</v>
      </c>
    </row>
    <row r="448" spans="1:2" x14ac:dyDescent="0.3">
      <c r="A448" s="40" t="s">
        <v>849</v>
      </c>
      <c r="B448" s="40" t="s">
        <v>2092</v>
      </c>
    </row>
    <row r="449" spans="1:2" x14ac:dyDescent="0.3">
      <c r="A449" s="40" t="s">
        <v>852</v>
      </c>
      <c r="B449" s="40" t="s">
        <v>2093</v>
      </c>
    </row>
    <row r="450" spans="1:2" x14ac:dyDescent="0.3">
      <c r="A450" s="40" t="s">
        <v>838</v>
      </c>
      <c r="B450" s="40" t="s">
        <v>2095</v>
      </c>
    </row>
    <row r="451" spans="1:2" x14ac:dyDescent="0.3">
      <c r="A451" s="40" t="s">
        <v>843</v>
      </c>
      <c r="B451" s="40" t="s">
        <v>2092</v>
      </c>
    </row>
    <row r="452" spans="1:2" x14ac:dyDescent="0.3">
      <c r="A452" s="40" t="s">
        <v>828</v>
      </c>
      <c r="B452" s="40" t="s">
        <v>2090</v>
      </c>
    </row>
    <row r="453" spans="1:2" x14ac:dyDescent="0.3">
      <c r="A453" s="40" t="s">
        <v>830</v>
      </c>
      <c r="B453" s="40" t="s">
        <v>2090</v>
      </c>
    </row>
    <row r="454" spans="1:2" x14ac:dyDescent="0.3">
      <c r="A454" s="40" t="s">
        <v>832</v>
      </c>
      <c r="B454" s="40" t="s">
        <v>2097</v>
      </c>
    </row>
    <row r="455" spans="1:2" x14ac:dyDescent="0.3">
      <c r="A455" s="40" t="s">
        <v>834</v>
      </c>
      <c r="B455" s="40" t="s">
        <v>2094</v>
      </c>
    </row>
    <row r="456" spans="1:2" x14ac:dyDescent="0.3">
      <c r="A456" s="40" t="s">
        <v>820</v>
      </c>
      <c r="B456" s="40" t="s">
        <v>2096</v>
      </c>
    </row>
    <row r="457" spans="1:2" x14ac:dyDescent="0.3">
      <c r="A457" s="40" t="s">
        <v>822</v>
      </c>
      <c r="B457" s="40" t="s">
        <v>2091</v>
      </c>
    </row>
    <row r="458" spans="1:2" x14ac:dyDescent="0.3">
      <c r="A458" s="40" t="s">
        <v>824</v>
      </c>
      <c r="B458" s="40" t="s">
        <v>2091</v>
      </c>
    </row>
    <row r="459" spans="1:2" x14ac:dyDescent="0.3">
      <c r="A459" s="40" t="s">
        <v>826</v>
      </c>
      <c r="B459" s="40" t="s">
        <v>2092</v>
      </c>
    </row>
    <row r="460" spans="1:2" x14ac:dyDescent="0.3">
      <c r="A460" s="40" t="s">
        <v>808</v>
      </c>
      <c r="B460" s="40" t="s">
        <v>2093</v>
      </c>
    </row>
    <row r="461" spans="1:2" x14ac:dyDescent="0.3">
      <c r="A461" s="40" t="s">
        <v>810</v>
      </c>
      <c r="B461" s="40" t="s">
        <v>2101</v>
      </c>
    </row>
    <row r="462" spans="1:2" x14ac:dyDescent="0.3">
      <c r="A462" s="40" t="s">
        <v>812</v>
      </c>
      <c r="B462" s="40" t="s">
        <v>2101</v>
      </c>
    </row>
    <row r="463" spans="1:2" x14ac:dyDescent="0.3">
      <c r="A463" s="40" t="s">
        <v>814</v>
      </c>
      <c r="B463" s="40" t="s">
        <v>2097</v>
      </c>
    </row>
    <row r="464" spans="1:2" x14ac:dyDescent="0.3">
      <c r="A464" s="40" t="s">
        <v>816</v>
      </c>
      <c r="B464" s="40" t="s">
        <v>2095</v>
      </c>
    </row>
    <row r="465" spans="1:2" x14ac:dyDescent="0.3">
      <c r="A465" s="40" t="s">
        <v>818</v>
      </c>
      <c r="B465" s="40" t="s">
        <v>2095</v>
      </c>
    </row>
    <row r="466" spans="1:2" x14ac:dyDescent="0.3">
      <c r="A466" s="40" t="s">
        <v>801</v>
      </c>
      <c r="B466" s="40" t="s">
        <v>2094</v>
      </c>
    </row>
    <row r="467" spans="1:2" x14ac:dyDescent="0.3">
      <c r="A467" s="40" t="s">
        <v>803</v>
      </c>
      <c r="B467" s="40" t="s">
        <v>2094</v>
      </c>
    </row>
    <row r="468" spans="1:2" x14ac:dyDescent="0.3">
      <c r="A468" s="40" t="s">
        <v>805</v>
      </c>
      <c r="B468" s="40" t="s">
        <v>2093</v>
      </c>
    </row>
    <row r="469" spans="1:2" x14ac:dyDescent="0.3">
      <c r="A469" s="40" t="s">
        <v>797</v>
      </c>
      <c r="B469" s="40" t="s">
        <v>2092</v>
      </c>
    </row>
    <row r="470" spans="1:2" x14ac:dyDescent="0.3">
      <c r="A470" s="40" t="s">
        <v>799</v>
      </c>
      <c r="B470" s="40" t="s">
        <v>2095</v>
      </c>
    </row>
    <row r="471" spans="1:2" x14ac:dyDescent="0.3">
      <c r="A471" s="40" t="s">
        <v>793</v>
      </c>
      <c r="B471" s="40" t="s">
        <v>2090</v>
      </c>
    </row>
    <row r="472" spans="1:2" x14ac:dyDescent="0.3">
      <c r="A472" s="40" t="s">
        <v>795</v>
      </c>
      <c r="B472" s="40" t="s">
        <v>2527</v>
      </c>
    </row>
    <row r="473" spans="1:2" x14ac:dyDescent="0.3">
      <c r="A473" s="40" t="s">
        <v>789</v>
      </c>
      <c r="B473" s="40" t="s">
        <v>2094</v>
      </c>
    </row>
    <row r="474" spans="1:2" x14ac:dyDescent="0.3">
      <c r="A474" s="40" t="s">
        <v>791</v>
      </c>
      <c r="B474" s="40" t="s">
        <v>2091</v>
      </c>
    </row>
    <row r="475" spans="1:2" x14ac:dyDescent="0.3">
      <c r="A475" s="40" t="s">
        <v>785</v>
      </c>
      <c r="B475" s="40" t="s">
        <v>2093</v>
      </c>
    </row>
    <row r="476" spans="1:2" x14ac:dyDescent="0.3">
      <c r="A476" s="40" t="s">
        <v>781</v>
      </c>
      <c r="B476" s="40" t="s">
        <v>2104</v>
      </c>
    </row>
    <row r="477" spans="1:2" x14ac:dyDescent="0.3">
      <c r="A477" s="40" t="s">
        <v>783</v>
      </c>
      <c r="B477" s="40" t="s">
        <v>2093</v>
      </c>
    </row>
    <row r="478" spans="1:2" x14ac:dyDescent="0.3">
      <c r="A478" s="40" t="s">
        <v>779</v>
      </c>
      <c r="B478" s="40" t="s">
        <v>2091</v>
      </c>
    </row>
    <row r="479" spans="1:2" x14ac:dyDescent="0.3">
      <c r="A479" s="40" t="s">
        <v>776</v>
      </c>
      <c r="B479" s="40" t="s">
        <v>2091</v>
      </c>
    </row>
    <row r="480" spans="1:2" x14ac:dyDescent="0.3">
      <c r="A480" s="40" t="s">
        <v>766</v>
      </c>
      <c r="B480" s="40" t="s">
        <v>2099</v>
      </c>
    </row>
    <row r="481" spans="1:2" x14ac:dyDescent="0.3">
      <c r="A481" s="40" t="s">
        <v>768</v>
      </c>
      <c r="B481" s="40" t="s">
        <v>2092</v>
      </c>
    </row>
    <row r="482" spans="1:2" x14ac:dyDescent="0.3">
      <c r="A482" s="40" t="s">
        <v>770</v>
      </c>
      <c r="B482" s="40" t="s">
        <v>2092</v>
      </c>
    </row>
    <row r="483" spans="1:2" x14ac:dyDescent="0.3">
      <c r="A483" s="40" t="s">
        <v>772</v>
      </c>
      <c r="B483" s="40" t="s">
        <v>2091</v>
      </c>
    </row>
    <row r="484" spans="1:2" x14ac:dyDescent="0.3">
      <c r="A484" s="40" t="s">
        <v>774</v>
      </c>
      <c r="B484" s="40" t="s">
        <v>2091</v>
      </c>
    </row>
    <row r="485" spans="1:2" x14ac:dyDescent="0.3">
      <c r="A485" s="40" t="s">
        <v>759</v>
      </c>
      <c r="B485" s="40" t="s">
        <v>2093</v>
      </c>
    </row>
    <row r="486" spans="1:2" x14ac:dyDescent="0.3">
      <c r="A486" s="40" t="s">
        <v>757</v>
      </c>
      <c r="B486" s="40" t="s">
        <v>2097</v>
      </c>
    </row>
    <row r="487" spans="1:2" x14ac:dyDescent="0.3">
      <c r="A487" s="40" t="s">
        <v>751</v>
      </c>
      <c r="B487" s="40" t="s">
        <v>2096</v>
      </c>
    </row>
    <row r="488" spans="1:2" x14ac:dyDescent="0.3">
      <c r="A488" s="40" t="s">
        <v>749</v>
      </c>
      <c r="B488" s="40" t="s">
        <v>2097</v>
      </c>
    </row>
    <row r="489" spans="1:2" x14ac:dyDescent="0.3">
      <c r="A489" s="40" t="s">
        <v>747</v>
      </c>
      <c r="B489" s="40" t="s">
        <v>2090</v>
      </c>
    </row>
    <row r="490" spans="1:2" x14ac:dyDescent="0.3">
      <c r="A490" s="40" t="s">
        <v>745</v>
      </c>
      <c r="B490" s="40" t="s">
        <v>2096</v>
      </c>
    </row>
    <row r="491" spans="1:2" x14ac:dyDescent="0.3">
      <c r="A491" s="40" t="s">
        <v>739</v>
      </c>
      <c r="B491" s="40" t="s">
        <v>2101</v>
      </c>
    </row>
    <row r="492" spans="1:2" x14ac:dyDescent="0.3">
      <c r="A492" s="40" t="s">
        <v>741</v>
      </c>
      <c r="B492" s="40" t="s">
        <v>994</v>
      </c>
    </row>
    <row r="493" spans="1:2" x14ac:dyDescent="0.3">
      <c r="A493" s="40" t="s">
        <v>743</v>
      </c>
      <c r="B493" s="40" t="s">
        <v>994</v>
      </c>
    </row>
    <row r="494" spans="1:2" x14ac:dyDescent="0.3">
      <c r="A494" s="40" t="s">
        <v>735</v>
      </c>
      <c r="B494" s="40" t="s">
        <v>2096</v>
      </c>
    </row>
    <row r="495" spans="1:2" x14ac:dyDescent="0.3">
      <c r="A495" s="40" t="s">
        <v>737</v>
      </c>
      <c r="B495" s="40" t="s">
        <v>2102</v>
      </c>
    </row>
    <row r="496" spans="1:2" x14ac:dyDescent="0.3">
      <c r="A496" s="40" t="s">
        <v>731</v>
      </c>
      <c r="B496" s="40" t="s">
        <v>2095</v>
      </c>
    </row>
    <row r="497" spans="1:2" x14ac:dyDescent="0.3">
      <c r="A497" s="40" t="s">
        <v>733</v>
      </c>
      <c r="B497" s="40" t="s">
        <v>2095</v>
      </c>
    </row>
    <row r="498" spans="1:2" x14ac:dyDescent="0.3">
      <c r="A498" s="40" t="s">
        <v>729</v>
      </c>
      <c r="B498" s="40" t="s">
        <v>2090</v>
      </c>
    </row>
    <row r="499" spans="1:2" x14ac:dyDescent="0.3">
      <c r="A499" s="40" t="s">
        <v>726</v>
      </c>
      <c r="B499" s="40" t="s">
        <v>2092</v>
      </c>
    </row>
    <row r="500" spans="1:2" x14ac:dyDescent="0.3">
      <c r="A500" s="40" t="s">
        <v>720</v>
      </c>
      <c r="B500" s="40" t="s">
        <v>2094</v>
      </c>
    </row>
    <row r="501" spans="1:2" x14ac:dyDescent="0.3">
      <c r="A501" s="40" t="s">
        <v>722</v>
      </c>
      <c r="B501" s="40" t="s">
        <v>2093</v>
      </c>
    </row>
    <row r="502" spans="1:2" x14ac:dyDescent="0.3">
      <c r="A502" s="40" t="s">
        <v>717</v>
      </c>
      <c r="B502" s="40" t="s">
        <v>2099</v>
      </c>
    </row>
    <row r="503" spans="1:2" x14ac:dyDescent="0.3">
      <c r="A503" s="40" t="s">
        <v>715</v>
      </c>
      <c r="B503" s="40" t="s">
        <v>2094</v>
      </c>
    </row>
    <row r="504" spans="1:2" x14ac:dyDescent="0.3">
      <c r="A504" s="40" t="s">
        <v>713</v>
      </c>
      <c r="B504" s="40" t="s">
        <v>2091</v>
      </c>
    </row>
    <row r="505" spans="1:2" x14ac:dyDescent="0.3">
      <c r="A505" s="40" t="s">
        <v>708</v>
      </c>
      <c r="B505" s="40" t="s">
        <v>2093</v>
      </c>
    </row>
    <row r="506" spans="1:2" x14ac:dyDescent="0.3">
      <c r="A506" s="40" t="s">
        <v>711</v>
      </c>
      <c r="B506" s="40" t="s">
        <v>2099</v>
      </c>
    </row>
    <row r="507" spans="1:2" x14ac:dyDescent="0.3">
      <c r="A507" s="40" t="s">
        <v>705</v>
      </c>
      <c r="B507" s="40" t="s">
        <v>2527</v>
      </c>
    </row>
    <row r="508" spans="1:2" x14ac:dyDescent="0.3">
      <c r="A508" s="40" t="s">
        <v>703</v>
      </c>
      <c r="B508" s="40" t="s">
        <v>2550</v>
      </c>
    </row>
    <row r="509" spans="1:2" x14ac:dyDescent="0.3">
      <c r="A509" s="40" t="s">
        <v>701</v>
      </c>
      <c r="B509" s="40" t="s">
        <v>2093</v>
      </c>
    </row>
    <row r="510" spans="1:2" x14ac:dyDescent="0.3">
      <c r="A510" s="40" t="s">
        <v>699</v>
      </c>
      <c r="B510" s="40" t="s">
        <v>2099</v>
      </c>
    </row>
    <row r="511" spans="1:2" x14ac:dyDescent="0.3">
      <c r="A511" s="40" t="s">
        <v>697</v>
      </c>
      <c r="B511" s="40" t="s">
        <v>2089</v>
      </c>
    </row>
    <row r="512" spans="1:2" x14ac:dyDescent="0.3">
      <c r="A512" s="40" t="s">
        <v>695</v>
      </c>
      <c r="B512" s="40" t="s">
        <v>2092</v>
      </c>
    </row>
    <row r="513" spans="1:2" x14ac:dyDescent="0.3">
      <c r="A513" s="40" t="s">
        <v>693</v>
      </c>
      <c r="B513" s="40" t="s">
        <v>2096</v>
      </c>
    </row>
    <row r="514" spans="1:2" x14ac:dyDescent="0.3">
      <c r="A514" s="40" t="s">
        <v>681</v>
      </c>
      <c r="B514" s="40" t="s">
        <v>2097</v>
      </c>
    </row>
    <row r="515" spans="1:2" x14ac:dyDescent="0.3">
      <c r="A515" s="40" t="s">
        <v>683</v>
      </c>
      <c r="B515" s="40" t="s">
        <v>2105</v>
      </c>
    </row>
    <row r="516" spans="1:2" x14ac:dyDescent="0.3">
      <c r="A516" s="40" t="s">
        <v>685</v>
      </c>
      <c r="B516" s="40" t="s">
        <v>2101</v>
      </c>
    </row>
    <row r="517" spans="1:2" x14ac:dyDescent="0.3">
      <c r="A517" s="40" t="s">
        <v>687</v>
      </c>
      <c r="B517" s="40" t="s">
        <v>2092</v>
      </c>
    </row>
    <row r="518" spans="1:2" x14ac:dyDescent="0.3">
      <c r="A518" s="40" t="s">
        <v>689</v>
      </c>
      <c r="B518" s="40" t="s">
        <v>2527</v>
      </c>
    </row>
    <row r="519" spans="1:2" x14ac:dyDescent="0.3">
      <c r="A519" s="40" t="s">
        <v>691</v>
      </c>
      <c r="B519" s="40" t="s">
        <v>2527</v>
      </c>
    </row>
    <row r="520" spans="1:2" x14ac:dyDescent="0.3">
      <c r="A520" s="40" t="s">
        <v>674</v>
      </c>
      <c r="B520" s="40" t="s">
        <v>2094</v>
      </c>
    </row>
    <row r="521" spans="1:2" x14ac:dyDescent="0.3">
      <c r="A521" s="40" t="s">
        <v>676</v>
      </c>
      <c r="B521" s="40" t="s">
        <v>2527</v>
      </c>
    </row>
    <row r="522" spans="1:2" x14ac:dyDescent="0.3">
      <c r="A522" s="40" t="s">
        <v>679</v>
      </c>
      <c r="B522" s="40" t="s">
        <v>2089</v>
      </c>
    </row>
    <row r="523" spans="1:2" x14ac:dyDescent="0.3">
      <c r="A523" s="40" t="s">
        <v>671</v>
      </c>
      <c r="B523" s="40" t="s">
        <v>2094</v>
      </c>
    </row>
    <row r="524" spans="1:2" x14ac:dyDescent="0.3">
      <c r="A524" s="40" t="s">
        <v>669</v>
      </c>
      <c r="B524" s="40" t="s">
        <v>2098</v>
      </c>
    </row>
    <row r="525" spans="1:2" x14ac:dyDescent="0.3">
      <c r="A525" s="40" t="s">
        <v>667</v>
      </c>
      <c r="B525" s="40" t="s">
        <v>2094</v>
      </c>
    </row>
    <row r="526" spans="1:2" x14ac:dyDescent="0.3">
      <c r="A526" s="40" t="s">
        <v>662</v>
      </c>
      <c r="B526" s="40" t="s">
        <v>994</v>
      </c>
    </row>
    <row r="527" spans="1:2" x14ac:dyDescent="0.3">
      <c r="A527" s="40" t="s">
        <v>660</v>
      </c>
      <c r="B527" s="40" t="s">
        <v>2097</v>
      </c>
    </row>
    <row r="528" spans="1:2" x14ac:dyDescent="0.3">
      <c r="A528" s="40" t="s">
        <v>655</v>
      </c>
      <c r="B528" s="40" t="s">
        <v>2091</v>
      </c>
    </row>
    <row r="529" spans="1:2" x14ac:dyDescent="0.3">
      <c r="A529" s="40" t="s">
        <v>657</v>
      </c>
      <c r="B529" s="40" t="s">
        <v>2089</v>
      </c>
    </row>
    <row r="530" spans="1:2" x14ac:dyDescent="0.3">
      <c r="A530" s="40" t="s">
        <v>651</v>
      </c>
      <c r="B530" s="40" t="s">
        <v>2097</v>
      </c>
    </row>
    <row r="531" spans="1:2" x14ac:dyDescent="0.3">
      <c r="A531" s="40" t="s">
        <v>653</v>
      </c>
      <c r="B531" s="40" t="s">
        <v>2097</v>
      </c>
    </row>
    <row r="532" spans="1:2" x14ac:dyDescent="0.3">
      <c r="A532" s="40" t="s">
        <v>648</v>
      </c>
      <c r="B532" s="40" t="s">
        <v>2102</v>
      </c>
    </row>
    <row r="533" spans="1:2" x14ac:dyDescent="0.3">
      <c r="A533" s="40" t="s">
        <v>646</v>
      </c>
      <c r="B533" s="40" t="s">
        <v>2095</v>
      </c>
    </row>
    <row r="534" spans="1:2" x14ac:dyDescent="0.3">
      <c r="A534" s="40" t="s">
        <v>644</v>
      </c>
      <c r="B534" s="40" t="s">
        <v>2095</v>
      </c>
    </row>
    <row r="535" spans="1:2" x14ac:dyDescent="0.3">
      <c r="A535" s="40" t="s">
        <v>640</v>
      </c>
      <c r="B535" s="40" t="s">
        <v>2092</v>
      </c>
    </row>
    <row r="536" spans="1:2" x14ac:dyDescent="0.3">
      <c r="A536" s="40" t="s">
        <v>638</v>
      </c>
      <c r="B536" s="40" t="s">
        <v>2095</v>
      </c>
    </row>
    <row r="537" spans="1:2" x14ac:dyDescent="0.3">
      <c r="A537" s="40" t="s">
        <v>633</v>
      </c>
      <c r="B537" s="40" t="s">
        <v>994</v>
      </c>
    </row>
    <row r="538" spans="1:2" x14ac:dyDescent="0.3">
      <c r="A538" s="40" t="s">
        <v>631</v>
      </c>
      <c r="B538" s="40" t="s">
        <v>2091</v>
      </c>
    </row>
    <row r="539" spans="1:2" x14ac:dyDescent="0.3">
      <c r="A539" s="40" t="s">
        <v>627</v>
      </c>
      <c r="B539" s="40" t="s">
        <v>2092</v>
      </c>
    </row>
    <row r="540" spans="1:2" x14ac:dyDescent="0.3">
      <c r="A540" s="40" t="s">
        <v>628</v>
      </c>
      <c r="B540" s="40" t="s">
        <v>2101</v>
      </c>
    </row>
    <row r="541" spans="1:2" x14ac:dyDescent="0.3">
      <c r="A541" s="40" t="s">
        <v>619</v>
      </c>
      <c r="B541" s="40" t="s">
        <v>2094</v>
      </c>
    </row>
    <row r="542" spans="1:2" x14ac:dyDescent="0.3">
      <c r="A542" s="40" t="s">
        <v>621</v>
      </c>
      <c r="B542" s="40" t="s">
        <v>2089</v>
      </c>
    </row>
    <row r="543" spans="1:2" x14ac:dyDescent="0.3">
      <c r="A543" s="40" t="s">
        <v>623</v>
      </c>
      <c r="B543" s="40" t="s">
        <v>2093</v>
      </c>
    </row>
    <row r="544" spans="1:2" x14ac:dyDescent="0.3">
      <c r="A544" s="40" t="s">
        <v>614</v>
      </c>
      <c r="B544" s="40" t="s">
        <v>2095</v>
      </c>
    </row>
    <row r="545" spans="1:2" x14ac:dyDescent="0.3">
      <c r="A545" s="40" t="s">
        <v>610</v>
      </c>
      <c r="B545" s="40" t="s">
        <v>2101</v>
      </c>
    </row>
    <row r="546" spans="1:2" x14ac:dyDescent="0.3">
      <c r="A546" s="40" t="s">
        <v>611</v>
      </c>
      <c r="B546" s="40" t="s">
        <v>2092</v>
      </c>
    </row>
    <row r="547" spans="1:2" x14ac:dyDescent="0.3">
      <c r="A547" s="40" t="s">
        <v>612</v>
      </c>
      <c r="B547" s="40" t="s">
        <v>2101</v>
      </c>
    </row>
    <row r="548" spans="1:2" x14ac:dyDescent="0.3">
      <c r="A548" s="40" t="s">
        <v>604</v>
      </c>
      <c r="B548" s="40" t="s">
        <v>2096</v>
      </c>
    </row>
    <row r="549" spans="1:2" x14ac:dyDescent="0.3">
      <c r="A549" s="40" t="s">
        <v>606</v>
      </c>
      <c r="B549" s="40" t="s">
        <v>2097</v>
      </c>
    </row>
    <row r="550" spans="1:2" x14ac:dyDescent="0.3">
      <c r="A550" s="40" t="s">
        <v>600</v>
      </c>
      <c r="B550" s="40" t="s">
        <v>2095</v>
      </c>
    </row>
    <row r="551" spans="1:2" x14ac:dyDescent="0.3">
      <c r="A551" s="40" t="s">
        <v>602</v>
      </c>
      <c r="B551" s="40" t="s">
        <v>2097</v>
      </c>
    </row>
    <row r="552" spans="1:2" x14ac:dyDescent="0.3">
      <c r="A552" s="40" t="s">
        <v>598</v>
      </c>
      <c r="B552" s="40" t="s">
        <v>2092</v>
      </c>
    </row>
    <row r="553" spans="1:2" x14ac:dyDescent="0.3">
      <c r="A553" s="40" t="s">
        <v>590</v>
      </c>
      <c r="B553" s="40" t="s">
        <v>2093</v>
      </c>
    </row>
    <row r="554" spans="1:2" x14ac:dyDescent="0.3">
      <c r="A554" s="40" t="s">
        <v>591</v>
      </c>
      <c r="B554" s="40" t="s">
        <v>994</v>
      </c>
    </row>
    <row r="555" spans="1:2" x14ac:dyDescent="0.3">
      <c r="A555" s="40" t="s">
        <v>592</v>
      </c>
      <c r="B555" s="40" t="s">
        <v>2094</v>
      </c>
    </row>
    <row r="556" spans="1:2" x14ac:dyDescent="0.3">
      <c r="A556" s="40" t="s">
        <v>586</v>
      </c>
      <c r="B556" s="40" t="s">
        <v>2094</v>
      </c>
    </row>
    <row r="557" spans="1:2" x14ac:dyDescent="0.3">
      <c r="A557" s="40" t="s">
        <v>584</v>
      </c>
      <c r="B557" s="40" t="s">
        <v>2090</v>
      </c>
    </row>
    <row r="558" spans="1:2" x14ac:dyDescent="0.3">
      <c r="A558" s="40" t="s">
        <v>582</v>
      </c>
      <c r="B558" s="40" t="s">
        <v>2092</v>
      </c>
    </row>
    <row r="559" spans="1:2" x14ac:dyDescent="0.3">
      <c r="A559" s="40" t="s">
        <v>578</v>
      </c>
      <c r="B559" s="40" t="s">
        <v>2094</v>
      </c>
    </row>
    <row r="560" spans="1:2" x14ac:dyDescent="0.3">
      <c r="A560" s="40" t="s">
        <v>580</v>
      </c>
      <c r="B560" s="40" t="s">
        <v>2095</v>
      </c>
    </row>
    <row r="561" spans="1:2" x14ac:dyDescent="0.3">
      <c r="A561" s="40" t="s">
        <v>575</v>
      </c>
      <c r="B561" s="40" t="s">
        <v>2094</v>
      </c>
    </row>
    <row r="562" spans="1:2" x14ac:dyDescent="0.3">
      <c r="A562" s="40" t="s">
        <v>571</v>
      </c>
      <c r="B562" s="40" t="s">
        <v>2097</v>
      </c>
    </row>
    <row r="563" spans="1:2" x14ac:dyDescent="0.3">
      <c r="A563" s="40" t="s">
        <v>572</v>
      </c>
      <c r="B563" s="40" t="s">
        <v>2093</v>
      </c>
    </row>
    <row r="564" spans="1:2" x14ac:dyDescent="0.3">
      <c r="A564" s="40" t="s">
        <v>550</v>
      </c>
      <c r="B564" s="40" t="s">
        <v>2090</v>
      </c>
    </row>
    <row r="565" spans="1:2" x14ac:dyDescent="0.3">
      <c r="A565" s="40" t="s">
        <v>552</v>
      </c>
      <c r="B565" s="40" t="s">
        <v>2090</v>
      </c>
    </row>
    <row r="566" spans="1:2" x14ac:dyDescent="0.3">
      <c r="A566" s="40" t="s">
        <v>554</v>
      </c>
      <c r="B566" s="40" t="s">
        <v>2090</v>
      </c>
    </row>
    <row r="567" spans="1:2" x14ac:dyDescent="0.3">
      <c r="A567" s="40" t="s">
        <v>545</v>
      </c>
      <c r="B567" s="40" t="s">
        <v>2094</v>
      </c>
    </row>
    <row r="568" spans="1:2" x14ac:dyDescent="0.3">
      <c r="A568" s="40" t="s">
        <v>539</v>
      </c>
      <c r="B568" s="40" t="s">
        <v>2104</v>
      </c>
    </row>
    <row r="569" spans="1:2" x14ac:dyDescent="0.3">
      <c r="A569" s="40" t="s">
        <v>543</v>
      </c>
      <c r="B569" s="40" t="s">
        <v>2099</v>
      </c>
    </row>
    <row r="570" spans="1:2" x14ac:dyDescent="0.3">
      <c r="A570" s="40" t="s">
        <v>537</v>
      </c>
      <c r="B570" s="40" t="s">
        <v>2101</v>
      </c>
    </row>
    <row r="571" spans="1:2" x14ac:dyDescent="0.3">
      <c r="A571" s="40" t="s">
        <v>529</v>
      </c>
      <c r="B571" s="40" t="s">
        <v>2093</v>
      </c>
    </row>
    <row r="572" spans="1:2" x14ac:dyDescent="0.3">
      <c r="A572" s="40" t="s">
        <v>531</v>
      </c>
      <c r="B572" s="40" t="s">
        <v>994</v>
      </c>
    </row>
    <row r="573" spans="1:2" x14ac:dyDescent="0.3">
      <c r="A573" s="40" t="s">
        <v>533</v>
      </c>
      <c r="B573" s="40" t="s">
        <v>2090</v>
      </c>
    </row>
    <row r="574" spans="1:2" x14ac:dyDescent="0.3">
      <c r="A574" s="40" t="s">
        <v>525</v>
      </c>
      <c r="B574" s="40" t="s">
        <v>2089</v>
      </c>
    </row>
    <row r="575" spans="1:2" x14ac:dyDescent="0.3">
      <c r="A575" s="40" t="s">
        <v>527</v>
      </c>
      <c r="B575" s="40" t="s">
        <v>2095</v>
      </c>
    </row>
    <row r="576" spans="1:2" x14ac:dyDescent="0.3">
      <c r="A576" s="40" t="s">
        <v>521</v>
      </c>
      <c r="B576" s="40" t="s">
        <v>2101</v>
      </c>
    </row>
    <row r="577" spans="1:2" x14ac:dyDescent="0.3">
      <c r="A577" s="40" t="s">
        <v>523</v>
      </c>
      <c r="B577" s="40" t="s">
        <v>2095</v>
      </c>
    </row>
    <row r="578" spans="1:2" x14ac:dyDescent="0.3">
      <c r="A578" s="40" t="s">
        <v>517</v>
      </c>
      <c r="B578" s="40" t="s">
        <v>2094</v>
      </c>
    </row>
    <row r="579" spans="1:2" x14ac:dyDescent="0.3">
      <c r="A579" s="40" t="s">
        <v>515</v>
      </c>
      <c r="B579" s="40" t="s">
        <v>2100</v>
      </c>
    </row>
    <row r="580" spans="1:2" x14ac:dyDescent="0.3">
      <c r="A580" s="40" t="s">
        <v>511</v>
      </c>
      <c r="B580" s="40" t="s">
        <v>2091</v>
      </c>
    </row>
    <row r="581" spans="1:2" x14ac:dyDescent="0.3">
      <c r="A581" s="40" t="s">
        <v>513</v>
      </c>
      <c r="B581" s="40" t="s">
        <v>2091</v>
      </c>
    </row>
    <row r="582" spans="1:2" x14ac:dyDescent="0.3">
      <c r="A582" s="40" t="s">
        <v>504</v>
      </c>
      <c r="B582" s="40" t="s">
        <v>2093</v>
      </c>
    </row>
    <row r="583" spans="1:2" x14ac:dyDescent="0.3">
      <c r="A583" s="40" t="s">
        <v>499</v>
      </c>
      <c r="B583" s="40" t="s">
        <v>2098</v>
      </c>
    </row>
    <row r="584" spans="1:2" x14ac:dyDescent="0.3">
      <c r="A584" s="40" t="s">
        <v>458</v>
      </c>
      <c r="B584" s="40" t="s">
        <v>2093</v>
      </c>
    </row>
    <row r="585" spans="1:2" x14ac:dyDescent="0.3">
      <c r="A585" s="40" t="s">
        <v>456</v>
      </c>
      <c r="B585" s="40" t="s">
        <v>2092</v>
      </c>
    </row>
    <row r="586" spans="1:2" x14ac:dyDescent="0.3">
      <c r="A586" s="40" t="s">
        <v>450</v>
      </c>
      <c r="B586" s="40" t="s">
        <v>2095</v>
      </c>
    </row>
    <row r="587" spans="1:2" x14ac:dyDescent="0.3">
      <c r="A587" s="40" t="s">
        <v>448</v>
      </c>
      <c r="B587" s="40" t="s">
        <v>2102</v>
      </c>
    </row>
    <row r="588" spans="1:2" x14ac:dyDescent="0.3">
      <c r="A588" s="40" t="s">
        <v>446</v>
      </c>
      <c r="B588" s="40" t="s">
        <v>2089</v>
      </c>
    </row>
    <row r="589" spans="1:2" x14ac:dyDescent="0.3">
      <c r="A589" s="40" t="s">
        <v>439</v>
      </c>
      <c r="B589" s="40" t="s">
        <v>2094</v>
      </c>
    </row>
    <row r="590" spans="1:2" x14ac:dyDescent="0.3">
      <c r="A590" s="40" t="s">
        <v>441</v>
      </c>
      <c r="B590" s="40" t="s">
        <v>2090</v>
      </c>
    </row>
    <row r="591" spans="1:2" x14ac:dyDescent="0.3">
      <c r="A591" s="40" t="s">
        <v>443</v>
      </c>
      <c r="B591" s="40" t="s">
        <v>2090</v>
      </c>
    </row>
    <row r="592" spans="1:2" x14ac:dyDescent="0.3">
      <c r="A592" s="40" t="s">
        <v>444</v>
      </c>
      <c r="B592" s="40" t="s">
        <v>2093</v>
      </c>
    </row>
    <row r="593" spans="1:2" x14ac:dyDescent="0.3">
      <c r="A593" s="40" t="s">
        <v>434</v>
      </c>
      <c r="B593" s="40" t="s">
        <v>2099</v>
      </c>
    </row>
    <row r="594" spans="1:2" x14ac:dyDescent="0.3">
      <c r="A594" s="40" t="s">
        <v>432</v>
      </c>
      <c r="B594" s="40" t="s">
        <v>2100</v>
      </c>
    </row>
    <row r="595" spans="1:2" x14ac:dyDescent="0.3">
      <c r="A595" s="40" t="s">
        <v>430</v>
      </c>
      <c r="B595" s="40" t="s">
        <v>2091</v>
      </c>
    </row>
    <row r="596" spans="1:2" x14ac:dyDescent="0.3">
      <c r="A596" s="40" t="s">
        <v>427</v>
      </c>
      <c r="B596" s="40" t="s">
        <v>2097</v>
      </c>
    </row>
    <row r="597" spans="1:2" x14ac:dyDescent="0.3">
      <c r="A597" s="40" t="s">
        <v>428</v>
      </c>
      <c r="B597" s="40" t="s">
        <v>2097</v>
      </c>
    </row>
    <row r="598" spans="1:2" x14ac:dyDescent="0.3">
      <c r="A598" s="40" t="s">
        <v>424</v>
      </c>
      <c r="B598" s="40" t="s">
        <v>2095</v>
      </c>
    </row>
    <row r="599" spans="1:2" x14ac:dyDescent="0.3">
      <c r="A599" s="40" t="s">
        <v>420</v>
      </c>
      <c r="B599" s="40" t="s">
        <v>994</v>
      </c>
    </row>
    <row r="600" spans="1:2" x14ac:dyDescent="0.3">
      <c r="A600" s="40" t="s">
        <v>417</v>
      </c>
      <c r="B600" s="40" t="s">
        <v>2097</v>
      </c>
    </row>
    <row r="601" spans="1:2" x14ac:dyDescent="0.3">
      <c r="A601" s="40" t="s">
        <v>418</v>
      </c>
      <c r="B601" s="40" t="s">
        <v>2097</v>
      </c>
    </row>
    <row r="602" spans="1:2" x14ac:dyDescent="0.3">
      <c r="A602" s="40" t="s">
        <v>414</v>
      </c>
      <c r="B602" s="40" t="s">
        <v>2099</v>
      </c>
    </row>
    <row r="603" spans="1:2" x14ac:dyDescent="0.3">
      <c r="A603" s="40" t="s">
        <v>412</v>
      </c>
      <c r="B603" s="40" t="s">
        <v>2095</v>
      </c>
    </row>
    <row r="604" spans="1:2" x14ac:dyDescent="0.3">
      <c r="A604" s="40" t="s">
        <v>404</v>
      </c>
      <c r="B604" s="40" t="s">
        <v>2089</v>
      </c>
    </row>
    <row r="605" spans="1:2" x14ac:dyDescent="0.3">
      <c r="A605" s="40" t="s">
        <v>406</v>
      </c>
      <c r="B605" s="40" t="s">
        <v>2090</v>
      </c>
    </row>
    <row r="606" spans="1:2" x14ac:dyDescent="0.3">
      <c r="A606" s="40" t="s">
        <v>410</v>
      </c>
      <c r="B606" s="40" t="s">
        <v>2091</v>
      </c>
    </row>
    <row r="607" spans="1:2" x14ac:dyDescent="0.3">
      <c r="A607" s="40" t="s">
        <v>400</v>
      </c>
      <c r="B607" s="40" t="s">
        <v>2095</v>
      </c>
    </row>
    <row r="608" spans="1:2" x14ac:dyDescent="0.3">
      <c r="A608" s="40" t="s">
        <v>392</v>
      </c>
      <c r="B608" s="40" t="s">
        <v>2090</v>
      </c>
    </row>
    <row r="609" spans="1:2" x14ac:dyDescent="0.3">
      <c r="A609" s="40" t="s">
        <v>394</v>
      </c>
      <c r="B609" s="40" t="s">
        <v>2092</v>
      </c>
    </row>
    <row r="610" spans="1:2" x14ac:dyDescent="0.3">
      <c r="A610" s="40" t="s">
        <v>396</v>
      </c>
      <c r="B610" s="40" t="s">
        <v>2090</v>
      </c>
    </row>
    <row r="611" spans="1:2" x14ac:dyDescent="0.3">
      <c r="A611" s="40" t="s">
        <v>385</v>
      </c>
      <c r="B611" s="40" t="s">
        <v>2102</v>
      </c>
    </row>
    <row r="612" spans="1:2" x14ac:dyDescent="0.3">
      <c r="A612" s="40" t="s">
        <v>386</v>
      </c>
      <c r="B612" s="40" t="s">
        <v>2101</v>
      </c>
    </row>
    <row r="613" spans="1:2" x14ac:dyDescent="0.3">
      <c r="A613" s="40" t="s">
        <v>388</v>
      </c>
      <c r="B613" s="40" t="s">
        <v>994</v>
      </c>
    </row>
    <row r="614" spans="1:2" x14ac:dyDescent="0.3">
      <c r="A614" s="40" t="s">
        <v>380</v>
      </c>
      <c r="B614" s="40" t="s">
        <v>994</v>
      </c>
    </row>
    <row r="615" spans="1:2" x14ac:dyDescent="0.3">
      <c r="A615" s="40" t="s">
        <v>375</v>
      </c>
      <c r="B615" s="40" t="s">
        <v>994</v>
      </c>
    </row>
    <row r="616" spans="1:2" x14ac:dyDescent="0.3">
      <c r="A616" s="40" t="s">
        <v>378</v>
      </c>
      <c r="B616" s="40" t="s">
        <v>2095</v>
      </c>
    </row>
    <row r="617" spans="1:2" x14ac:dyDescent="0.3">
      <c r="A617" s="40" t="s">
        <v>369</v>
      </c>
      <c r="B617" s="40" t="s">
        <v>2095</v>
      </c>
    </row>
    <row r="618" spans="1:2" x14ac:dyDescent="0.3">
      <c r="A618" s="40" t="s">
        <v>370</v>
      </c>
      <c r="B618" s="40" t="s">
        <v>2095</v>
      </c>
    </row>
    <row r="619" spans="1:2" x14ac:dyDescent="0.3">
      <c r="A619" s="40" t="s">
        <v>364</v>
      </c>
      <c r="B619" s="40" t="s">
        <v>2095</v>
      </c>
    </row>
    <row r="620" spans="1:2" x14ac:dyDescent="0.3">
      <c r="A620" s="40" t="s">
        <v>366</v>
      </c>
      <c r="B620" s="40" t="s">
        <v>2097</v>
      </c>
    </row>
    <row r="621" spans="1:2" x14ac:dyDescent="0.3">
      <c r="A621" s="40" t="s">
        <v>359</v>
      </c>
      <c r="B621" s="40" t="s">
        <v>2091</v>
      </c>
    </row>
    <row r="622" spans="1:2" x14ac:dyDescent="0.3">
      <c r="A622" s="40" t="s">
        <v>360</v>
      </c>
      <c r="B622" s="40" t="s">
        <v>2093</v>
      </c>
    </row>
    <row r="623" spans="1:2" x14ac:dyDescent="0.3">
      <c r="A623" s="40" t="s">
        <v>352</v>
      </c>
      <c r="B623" s="40" t="s">
        <v>2099</v>
      </c>
    </row>
    <row r="624" spans="1:2" x14ac:dyDescent="0.3">
      <c r="A624" s="40" t="s">
        <v>350</v>
      </c>
      <c r="B624" s="40" t="s">
        <v>2095</v>
      </c>
    </row>
    <row r="625" spans="1:2" x14ac:dyDescent="0.3">
      <c r="A625" s="40" t="s">
        <v>348</v>
      </c>
      <c r="B625" s="40" t="s">
        <v>2090</v>
      </c>
    </row>
    <row r="626" spans="1:2" x14ac:dyDescent="0.3">
      <c r="A626" s="40" t="s">
        <v>343</v>
      </c>
      <c r="B626" s="40" t="s">
        <v>2094</v>
      </c>
    </row>
    <row r="627" spans="1:2" x14ac:dyDescent="0.3">
      <c r="A627" s="40" t="s">
        <v>558</v>
      </c>
      <c r="B627" s="40" t="s">
        <v>2104</v>
      </c>
    </row>
    <row r="628" spans="1:2" x14ac:dyDescent="0.3">
      <c r="A628" s="40" t="s">
        <v>560</v>
      </c>
      <c r="B628" s="40" t="s">
        <v>2104</v>
      </c>
    </row>
    <row r="629" spans="1:2" x14ac:dyDescent="0.3">
      <c r="A629" s="40" t="s">
        <v>344</v>
      </c>
      <c r="B629" s="40" t="s">
        <v>994</v>
      </c>
    </row>
    <row r="630" spans="1:2" x14ac:dyDescent="0.3">
      <c r="A630" s="40" t="s">
        <v>340</v>
      </c>
      <c r="B630" s="40" t="s">
        <v>2092</v>
      </c>
    </row>
    <row r="631" spans="1:2" x14ac:dyDescent="0.3">
      <c r="A631" s="40" t="s">
        <v>562</v>
      </c>
      <c r="B631" s="40" t="s">
        <v>2104</v>
      </c>
    </row>
    <row r="632" spans="1:2" x14ac:dyDescent="0.3">
      <c r="A632" s="40" t="s">
        <v>331</v>
      </c>
      <c r="B632" s="40" t="s">
        <v>994</v>
      </c>
    </row>
    <row r="633" spans="1:2" x14ac:dyDescent="0.3">
      <c r="A633" s="40" t="s">
        <v>332</v>
      </c>
      <c r="B633" s="40" t="s">
        <v>2089</v>
      </c>
    </row>
    <row r="634" spans="1:2" x14ac:dyDescent="0.3">
      <c r="A634" s="40" t="s">
        <v>326</v>
      </c>
      <c r="B634" s="40" t="s">
        <v>2092</v>
      </c>
    </row>
    <row r="635" spans="1:2" x14ac:dyDescent="0.3">
      <c r="A635" s="40" t="s">
        <v>328</v>
      </c>
      <c r="B635" s="40" t="s">
        <v>2094</v>
      </c>
    </row>
    <row r="636" spans="1:2" x14ac:dyDescent="0.3">
      <c r="A636" s="40" t="s">
        <v>334</v>
      </c>
      <c r="B636" s="40" t="s">
        <v>2094</v>
      </c>
    </row>
    <row r="637" spans="1:2" x14ac:dyDescent="0.3">
      <c r="A637" s="40" t="s">
        <v>322</v>
      </c>
      <c r="B637" s="40" t="s">
        <v>2101</v>
      </c>
    </row>
    <row r="638" spans="1:2" x14ac:dyDescent="0.3">
      <c r="A638" s="40" t="s">
        <v>314</v>
      </c>
      <c r="B638" s="40" t="s">
        <v>2101</v>
      </c>
    </row>
    <row r="639" spans="1:2" x14ac:dyDescent="0.3">
      <c r="A639" s="40" t="s">
        <v>312</v>
      </c>
      <c r="B639" s="40" t="s">
        <v>994</v>
      </c>
    </row>
    <row r="640" spans="1:2" x14ac:dyDescent="0.3">
      <c r="A640" s="40" t="s">
        <v>310</v>
      </c>
      <c r="B640" s="40" t="s">
        <v>2089</v>
      </c>
    </row>
    <row r="641" spans="1:2" x14ac:dyDescent="0.3">
      <c r="A641" s="40" t="s">
        <v>306</v>
      </c>
      <c r="B641" s="40" t="s">
        <v>2092</v>
      </c>
    </row>
    <row r="642" spans="1:2" x14ac:dyDescent="0.3">
      <c r="A642" s="40" t="s">
        <v>308</v>
      </c>
      <c r="B642" s="40" t="s">
        <v>2095</v>
      </c>
    </row>
    <row r="643" spans="1:2" x14ac:dyDescent="0.3">
      <c r="A643" s="40" t="s">
        <v>304</v>
      </c>
      <c r="B643" s="40" t="s">
        <v>2102</v>
      </c>
    </row>
    <row r="644" spans="1:2" x14ac:dyDescent="0.3">
      <c r="A644" s="40" t="s">
        <v>301</v>
      </c>
      <c r="B644" s="40" t="s">
        <v>2089</v>
      </c>
    </row>
    <row r="645" spans="1:2" x14ac:dyDescent="0.3">
      <c r="A645" s="40" t="s">
        <v>302</v>
      </c>
      <c r="B645" s="40" t="s">
        <v>2096</v>
      </c>
    </row>
    <row r="646" spans="1:2" x14ac:dyDescent="0.3">
      <c r="A646" s="40" t="s">
        <v>296</v>
      </c>
      <c r="B646" s="40" t="s">
        <v>2095</v>
      </c>
    </row>
    <row r="647" spans="1:2" x14ac:dyDescent="0.3">
      <c r="A647" s="40" t="s">
        <v>293</v>
      </c>
      <c r="B647" s="40" t="s">
        <v>2090</v>
      </c>
    </row>
    <row r="648" spans="1:2" x14ac:dyDescent="0.3">
      <c r="A648" s="40" t="s">
        <v>294</v>
      </c>
      <c r="B648" s="40" t="s">
        <v>2096</v>
      </c>
    </row>
    <row r="649" spans="1:2" x14ac:dyDescent="0.3">
      <c r="A649" s="40" t="s">
        <v>281</v>
      </c>
      <c r="B649" s="40" t="s">
        <v>2095</v>
      </c>
    </row>
    <row r="650" spans="1:2" x14ac:dyDescent="0.3">
      <c r="A650" s="40" t="s">
        <v>283</v>
      </c>
      <c r="B650" s="40" t="s">
        <v>2096</v>
      </c>
    </row>
    <row r="651" spans="1:2" x14ac:dyDescent="0.3">
      <c r="A651" s="40" t="s">
        <v>285</v>
      </c>
      <c r="B651" s="40" t="s">
        <v>2097</v>
      </c>
    </row>
    <row r="652" spans="1:2" x14ac:dyDescent="0.3">
      <c r="A652" s="40" t="s">
        <v>289</v>
      </c>
      <c r="B652" s="40" t="s">
        <v>2101</v>
      </c>
    </row>
    <row r="653" spans="1:2" x14ac:dyDescent="0.3">
      <c r="A653" s="40" t="s">
        <v>290</v>
      </c>
      <c r="B653" s="40" t="s">
        <v>2090</v>
      </c>
    </row>
    <row r="654" spans="1:2" x14ac:dyDescent="0.3">
      <c r="A654" s="40" t="s">
        <v>277</v>
      </c>
      <c r="B654" s="40" t="s">
        <v>2093</v>
      </c>
    </row>
    <row r="655" spans="1:2" x14ac:dyDescent="0.3">
      <c r="A655" s="40" t="s">
        <v>278</v>
      </c>
      <c r="B655" s="40" t="s">
        <v>2093</v>
      </c>
    </row>
    <row r="656" spans="1:2" x14ac:dyDescent="0.3">
      <c r="A656" s="40" t="s">
        <v>273</v>
      </c>
      <c r="B656" s="40" t="s">
        <v>2527</v>
      </c>
    </row>
    <row r="657" spans="1:2" x14ac:dyDescent="0.3">
      <c r="A657" s="40" t="s">
        <v>274</v>
      </c>
      <c r="B657" s="40" t="s">
        <v>2097</v>
      </c>
    </row>
    <row r="658" spans="1:2" x14ac:dyDescent="0.3">
      <c r="A658" s="40" t="s">
        <v>270</v>
      </c>
      <c r="B658" s="40" t="s">
        <v>2090</v>
      </c>
    </row>
    <row r="659" spans="1:2" x14ac:dyDescent="0.3">
      <c r="A659" s="40" t="s">
        <v>266</v>
      </c>
      <c r="B659" s="40" t="s">
        <v>2097</v>
      </c>
    </row>
    <row r="660" spans="1:2" x14ac:dyDescent="0.3">
      <c r="A660" s="40" t="s">
        <v>268</v>
      </c>
      <c r="B660" s="40" t="s">
        <v>2093</v>
      </c>
    </row>
    <row r="661" spans="1:2" x14ac:dyDescent="0.3">
      <c r="A661" s="40" t="s">
        <v>259</v>
      </c>
      <c r="B661" s="40" t="s">
        <v>2092</v>
      </c>
    </row>
    <row r="662" spans="1:2" x14ac:dyDescent="0.3">
      <c r="A662" s="40" t="s">
        <v>261</v>
      </c>
      <c r="B662" s="40" t="s">
        <v>2099</v>
      </c>
    </row>
    <row r="663" spans="1:2" x14ac:dyDescent="0.3">
      <c r="A663" s="40" t="s">
        <v>257</v>
      </c>
      <c r="B663" s="40" t="s">
        <v>2093</v>
      </c>
    </row>
    <row r="664" spans="1:2" x14ac:dyDescent="0.3">
      <c r="A664" s="40" t="s">
        <v>254</v>
      </c>
      <c r="B664" s="40" t="s">
        <v>2092</v>
      </c>
    </row>
    <row r="665" spans="1:2" x14ac:dyDescent="0.3">
      <c r="A665" s="40" t="s">
        <v>255</v>
      </c>
      <c r="B665" s="40" t="s">
        <v>2094</v>
      </c>
    </row>
    <row r="666" spans="1:2" x14ac:dyDescent="0.3">
      <c r="A666" s="40" t="s">
        <v>251</v>
      </c>
      <c r="B666" s="40" t="s">
        <v>2527</v>
      </c>
    </row>
    <row r="667" spans="1:2" x14ac:dyDescent="0.3">
      <c r="A667" s="40" t="s">
        <v>564</v>
      </c>
      <c r="B667" s="40" t="s">
        <v>2104</v>
      </c>
    </row>
    <row r="668" spans="1:2" x14ac:dyDescent="0.3">
      <c r="A668" s="40" t="s">
        <v>566</v>
      </c>
      <c r="B668" s="40" t="s">
        <v>2104</v>
      </c>
    </row>
    <row r="669" spans="1:2" x14ac:dyDescent="0.3">
      <c r="A669" s="40" t="s">
        <v>247</v>
      </c>
      <c r="B669" s="40" t="s">
        <v>2099</v>
      </c>
    </row>
    <row r="670" spans="1:2" x14ac:dyDescent="0.3">
      <c r="A670" s="40" t="s">
        <v>239</v>
      </c>
      <c r="B670" s="40" t="s">
        <v>2090</v>
      </c>
    </row>
    <row r="671" spans="1:2" x14ac:dyDescent="0.3">
      <c r="A671" s="40" t="s">
        <v>241</v>
      </c>
      <c r="B671" s="40" t="s">
        <v>2527</v>
      </c>
    </row>
    <row r="672" spans="1:2" x14ac:dyDescent="0.3">
      <c r="A672" s="40" t="s">
        <v>245</v>
      </c>
      <c r="B672" s="40" t="s">
        <v>2094</v>
      </c>
    </row>
    <row r="673" spans="1:2" x14ac:dyDescent="0.3">
      <c r="A673" s="40" t="s">
        <v>237</v>
      </c>
      <c r="B673" s="40" t="s">
        <v>2096</v>
      </c>
    </row>
    <row r="674" spans="1:2" x14ac:dyDescent="0.3">
      <c r="A674" s="40" t="s">
        <v>233</v>
      </c>
      <c r="B674" s="40" t="s">
        <v>994</v>
      </c>
    </row>
    <row r="675" spans="1:2" x14ac:dyDescent="0.3">
      <c r="A675" s="40" t="s">
        <v>235</v>
      </c>
      <c r="B675" s="40" t="s">
        <v>2099</v>
      </c>
    </row>
    <row r="676" spans="1:2" x14ac:dyDescent="0.3">
      <c r="A676" s="40" t="s">
        <v>204</v>
      </c>
      <c r="B676" s="40" t="s">
        <v>2092</v>
      </c>
    </row>
    <row r="677" spans="1:2" x14ac:dyDescent="0.3">
      <c r="A677" s="40" t="s">
        <v>198</v>
      </c>
      <c r="B677" s="40" t="s">
        <v>2101</v>
      </c>
    </row>
    <row r="678" spans="1:2" x14ac:dyDescent="0.3">
      <c r="A678" s="40" t="s">
        <v>200</v>
      </c>
      <c r="B678" s="40" t="s">
        <v>2094</v>
      </c>
    </row>
    <row r="679" spans="1:2" x14ac:dyDescent="0.3">
      <c r="A679" s="40" t="s">
        <v>195</v>
      </c>
      <c r="B679" s="40" t="s">
        <v>2089</v>
      </c>
    </row>
    <row r="680" spans="1:2" x14ac:dyDescent="0.3">
      <c r="A680" s="40" t="s">
        <v>1861</v>
      </c>
      <c r="B680" s="40" t="s">
        <v>2089</v>
      </c>
    </row>
    <row r="681" spans="1:2" x14ac:dyDescent="0.3">
      <c r="A681" s="40" t="s">
        <v>10</v>
      </c>
      <c r="B681" s="40" t="s">
        <v>2093</v>
      </c>
    </row>
    <row r="682" spans="1:2" x14ac:dyDescent="0.3">
      <c r="A682" s="40" t="s">
        <v>12</v>
      </c>
      <c r="B682" s="40" t="s">
        <v>2091</v>
      </c>
    </row>
    <row r="683" spans="1:2" x14ac:dyDescent="0.3">
      <c r="A683" s="40" t="s">
        <v>14</v>
      </c>
      <c r="B683" s="40" t="s">
        <v>2101</v>
      </c>
    </row>
    <row r="684" spans="1:2" x14ac:dyDescent="0.3">
      <c r="A684" s="40" t="s">
        <v>16</v>
      </c>
      <c r="B684" s="40" t="s">
        <v>2101</v>
      </c>
    </row>
    <row r="685" spans="1:2" x14ac:dyDescent="0.3">
      <c r="A685" s="40" t="s">
        <v>18</v>
      </c>
      <c r="B685" s="40" t="s">
        <v>2101</v>
      </c>
    </row>
    <row r="686" spans="1:2" x14ac:dyDescent="0.3">
      <c r="A686" s="40" t="s">
        <v>20</v>
      </c>
      <c r="B686" s="40" t="s">
        <v>2099</v>
      </c>
    </row>
    <row r="687" spans="1:2" x14ac:dyDescent="0.3">
      <c r="A687" s="40" t="s">
        <v>22</v>
      </c>
      <c r="B687" s="40" t="s">
        <v>2098</v>
      </c>
    </row>
    <row r="688" spans="1:2" x14ac:dyDescent="0.3">
      <c r="A688" s="40" t="s">
        <v>24</v>
      </c>
      <c r="B688" s="40" t="s">
        <v>2097</v>
      </c>
    </row>
    <row r="689" spans="1:2" x14ac:dyDescent="0.3">
      <c r="A689" s="40" t="s">
        <v>26</v>
      </c>
      <c r="B689" s="40" t="s">
        <v>2093</v>
      </c>
    </row>
    <row r="690" spans="1:2" x14ac:dyDescent="0.3">
      <c r="A690" s="40" t="s">
        <v>29</v>
      </c>
      <c r="B690" s="40" t="s">
        <v>2100</v>
      </c>
    </row>
    <row r="691" spans="1:2" x14ac:dyDescent="0.3">
      <c r="A691" s="40" t="s">
        <v>31</v>
      </c>
      <c r="B691" s="40" t="s">
        <v>2100</v>
      </c>
    </row>
    <row r="692" spans="1:2" x14ac:dyDescent="0.3">
      <c r="A692" s="40" t="s">
        <v>36</v>
      </c>
      <c r="B692" s="40" t="s">
        <v>2095</v>
      </c>
    </row>
    <row r="693" spans="1:2" x14ac:dyDescent="0.3">
      <c r="A693" s="40" t="s">
        <v>40</v>
      </c>
      <c r="B693" s="40" t="s">
        <v>2550</v>
      </c>
    </row>
    <row r="694" spans="1:2" x14ac:dyDescent="0.3">
      <c r="A694" s="40" t="s">
        <v>42</v>
      </c>
      <c r="B694" s="40" t="s">
        <v>2090</v>
      </c>
    </row>
    <row r="695" spans="1:2" x14ac:dyDescent="0.3">
      <c r="A695" s="40" t="s">
        <v>44</v>
      </c>
      <c r="B695" s="40" t="s">
        <v>2089</v>
      </c>
    </row>
    <row r="696" spans="1:2" x14ac:dyDescent="0.3">
      <c r="A696" s="40" t="s">
        <v>46</v>
      </c>
      <c r="B696" s="40" t="s">
        <v>2094</v>
      </c>
    </row>
    <row r="697" spans="1:2" x14ac:dyDescent="0.3">
      <c r="A697" s="40" t="s">
        <v>249</v>
      </c>
      <c r="B697" s="40" t="s">
        <v>2101</v>
      </c>
    </row>
    <row r="698" spans="1:2" x14ac:dyDescent="0.3">
      <c r="A698" s="40" t="s">
        <v>49</v>
      </c>
      <c r="B698" s="40" t="s">
        <v>2094</v>
      </c>
    </row>
    <row r="699" spans="1:2" x14ac:dyDescent="0.3">
      <c r="A699" s="40" t="s">
        <v>51</v>
      </c>
      <c r="B699" s="40" t="s">
        <v>2101</v>
      </c>
    </row>
    <row r="700" spans="1:2" x14ac:dyDescent="0.3">
      <c r="A700" s="40" t="s">
        <v>53</v>
      </c>
      <c r="B700" s="40" t="s">
        <v>2101</v>
      </c>
    </row>
    <row r="701" spans="1:2" x14ac:dyDescent="0.3">
      <c r="A701" s="40" t="s">
        <v>55</v>
      </c>
      <c r="B701" s="40" t="s">
        <v>2091</v>
      </c>
    </row>
    <row r="702" spans="1:2" x14ac:dyDescent="0.3">
      <c r="A702" s="40" t="s">
        <v>57</v>
      </c>
      <c r="B702" s="40" t="s">
        <v>2101</v>
      </c>
    </row>
    <row r="703" spans="1:2" x14ac:dyDescent="0.3">
      <c r="A703" s="40" t="s">
        <v>60</v>
      </c>
      <c r="B703" s="40" t="s">
        <v>2092</v>
      </c>
    </row>
    <row r="704" spans="1:2" x14ac:dyDescent="0.3">
      <c r="A704" s="40" t="s">
        <v>62</v>
      </c>
      <c r="B704" s="40" t="s">
        <v>2093</v>
      </c>
    </row>
    <row r="705" spans="1:2" x14ac:dyDescent="0.3">
      <c r="A705" s="40" t="s">
        <v>64</v>
      </c>
      <c r="B705" s="40" t="s">
        <v>2093</v>
      </c>
    </row>
    <row r="706" spans="1:2" x14ac:dyDescent="0.3">
      <c r="A706" s="40" t="s">
        <v>66</v>
      </c>
      <c r="B706" s="40" t="s">
        <v>2089</v>
      </c>
    </row>
    <row r="707" spans="1:2" x14ac:dyDescent="0.3">
      <c r="A707" s="40" t="s">
        <v>68</v>
      </c>
      <c r="B707" s="40" t="s">
        <v>2527</v>
      </c>
    </row>
    <row r="708" spans="1:2" x14ac:dyDescent="0.3">
      <c r="A708" s="40" t="s">
        <v>72</v>
      </c>
      <c r="B708" s="40" t="s">
        <v>2100</v>
      </c>
    </row>
    <row r="709" spans="1:2" x14ac:dyDescent="0.3">
      <c r="A709" s="40" t="s">
        <v>75</v>
      </c>
      <c r="B709" s="40" t="s">
        <v>2098</v>
      </c>
    </row>
    <row r="710" spans="1:2" x14ac:dyDescent="0.3">
      <c r="A710" s="40" t="s">
        <v>77</v>
      </c>
      <c r="B710" s="40" t="s">
        <v>2097</v>
      </c>
    </row>
    <row r="711" spans="1:2" x14ac:dyDescent="0.3">
      <c r="A711" s="40" t="s">
        <v>79</v>
      </c>
      <c r="B711" s="40" t="s">
        <v>2092</v>
      </c>
    </row>
    <row r="712" spans="1:2" x14ac:dyDescent="0.3">
      <c r="A712" s="40" t="s">
        <v>81</v>
      </c>
      <c r="B712" s="40" t="s">
        <v>2101</v>
      </c>
    </row>
    <row r="713" spans="1:2" x14ac:dyDescent="0.3">
      <c r="A713" s="40" t="s">
        <v>83</v>
      </c>
      <c r="B713" s="40" t="s">
        <v>2097</v>
      </c>
    </row>
    <row r="714" spans="1:2" x14ac:dyDescent="0.3">
      <c r="A714" s="40" t="s">
        <v>89</v>
      </c>
      <c r="B714" s="40" t="s">
        <v>2098</v>
      </c>
    </row>
    <row r="715" spans="1:2" x14ac:dyDescent="0.3">
      <c r="A715" s="40" t="s">
        <v>95</v>
      </c>
      <c r="B715" s="40" t="s">
        <v>2098</v>
      </c>
    </row>
    <row r="716" spans="1:2" x14ac:dyDescent="0.3">
      <c r="A716" s="40" t="s">
        <v>99</v>
      </c>
      <c r="B716" s="40" t="s">
        <v>2092</v>
      </c>
    </row>
    <row r="717" spans="1:2" x14ac:dyDescent="0.3">
      <c r="A717" s="40" t="s">
        <v>568</v>
      </c>
      <c r="B717" s="40" t="s">
        <v>2104</v>
      </c>
    </row>
    <row r="718" spans="1:2" x14ac:dyDescent="0.3">
      <c r="A718" s="40" t="s">
        <v>104</v>
      </c>
      <c r="B718" s="40" t="s">
        <v>2093</v>
      </c>
    </row>
    <row r="719" spans="1:2" x14ac:dyDescent="0.3">
      <c r="A719" s="40" t="s">
        <v>106</v>
      </c>
      <c r="B719" s="40" t="s">
        <v>2527</v>
      </c>
    </row>
    <row r="720" spans="1:2" x14ac:dyDescent="0.3">
      <c r="A720" s="40" t="s">
        <v>108</v>
      </c>
      <c r="B720" s="40" t="s">
        <v>2090</v>
      </c>
    </row>
    <row r="721" spans="1:2" x14ac:dyDescent="0.3">
      <c r="A721" s="40" t="s">
        <v>110</v>
      </c>
      <c r="B721" s="40" t="s">
        <v>2097</v>
      </c>
    </row>
    <row r="722" spans="1:2" x14ac:dyDescent="0.3">
      <c r="A722" s="40" t="s">
        <v>112</v>
      </c>
      <c r="B722" s="40" t="s">
        <v>2097</v>
      </c>
    </row>
    <row r="723" spans="1:2" x14ac:dyDescent="0.3">
      <c r="A723" s="40" t="s">
        <v>114</v>
      </c>
      <c r="B723" s="40" t="s">
        <v>2101</v>
      </c>
    </row>
    <row r="724" spans="1:2" x14ac:dyDescent="0.3">
      <c r="A724" s="40" t="s">
        <v>116</v>
      </c>
      <c r="B724" s="40" t="s">
        <v>2089</v>
      </c>
    </row>
    <row r="725" spans="1:2" x14ac:dyDescent="0.3">
      <c r="A725" s="40" t="s">
        <v>118</v>
      </c>
      <c r="B725" s="40" t="s">
        <v>2090</v>
      </c>
    </row>
    <row r="726" spans="1:2" x14ac:dyDescent="0.3">
      <c r="A726" s="40" t="s">
        <v>120</v>
      </c>
      <c r="B726" s="40" t="s">
        <v>2091</v>
      </c>
    </row>
    <row r="727" spans="1:2" x14ac:dyDescent="0.3">
      <c r="A727" s="40" t="s">
        <v>124</v>
      </c>
      <c r="B727" s="40" t="s">
        <v>2091</v>
      </c>
    </row>
    <row r="728" spans="1:2" x14ac:dyDescent="0.3">
      <c r="A728" s="40" t="s">
        <v>126</v>
      </c>
      <c r="B728" s="40" t="s">
        <v>2093</v>
      </c>
    </row>
    <row r="729" spans="1:2" x14ac:dyDescent="0.3">
      <c r="A729" s="40" t="s">
        <v>128</v>
      </c>
      <c r="B729" s="40" t="s">
        <v>2094</v>
      </c>
    </row>
    <row r="730" spans="1:2" x14ac:dyDescent="0.3">
      <c r="A730" s="40" t="s">
        <v>2837</v>
      </c>
      <c r="B730" s="40" t="s">
        <v>1937</v>
      </c>
    </row>
    <row r="731" spans="1:2" x14ac:dyDescent="0.3">
      <c r="A731" s="40" t="s">
        <v>2855</v>
      </c>
      <c r="B731" s="40" t="s">
        <v>1344</v>
      </c>
    </row>
    <row r="732" spans="1:2" x14ac:dyDescent="0.3">
      <c r="A732" s="40" t="s">
        <v>2752</v>
      </c>
      <c r="B732" s="40" t="s">
        <v>2096</v>
      </c>
    </row>
    <row r="733" spans="1:2" x14ac:dyDescent="0.3">
      <c r="A733" s="40" t="s">
        <v>2738</v>
      </c>
      <c r="B733" s="40" t="s">
        <v>1344</v>
      </c>
    </row>
    <row r="734" spans="1:2" x14ac:dyDescent="0.3">
      <c r="A734" s="40" t="s">
        <v>2744</v>
      </c>
      <c r="B734" s="40" t="s">
        <v>2091</v>
      </c>
    </row>
    <row r="735" spans="1:2" x14ac:dyDescent="0.3">
      <c r="A735" s="40" t="s">
        <v>2723</v>
      </c>
      <c r="B735" s="40" t="s">
        <v>994</v>
      </c>
    </row>
    <row r="736" spans="1:2" x14ac:dyDescent="0.3">
      <c r="A736" s="40" t="s">
        <v>2693</v>
      </c>
      <c r="B736" s="40" t="s">
        <v>2095</v>
      </c>
    </row>
    <row r="737" spans="1:2" x14ac:dyDescent="0.3">
      <c r="A737" s="40" t="s">
        <v>2667</v>
      </c>
      <c r="B737" s="40" t="s">
        <v>2527</v>
      </c>
    </row>
    <row r="738" spans="1:2" x14ac:dyDescent="0.3">
      <c r="A738" s="40" t="s">
        <v>2619</v>
      </c>
      <c r="B738" s="40" t="s">
        <v>1344</v>
      </c>
    </row>
    <row r="739" spans="1:2" x14ac:dyDescent="0.3">
      <c r="A739" s="40" t="s">
        <v>2446</v>
      </c>
      <c r="B739" s="40" t="s">
        <v>2095</v>
      </c>
    </row>
    <row r="740" spans="1:2" x14ac:dyDescent="0.3">
      <c r="A740" s="40" t="s">
        <v>2461</v>
      </c>
      <c r="B740" s="40" t="s">
        <v>2097</v>
      </c>
    </row>
    <row r="741" spans="1:2" x14ac:dyDescent="0.3">
      <c r="A741" s="40" t="s">
        <v>2310</v>
      </c>
      <c r="B741" s="40" t="s">
        <v>992</v>
      </c>
    </row>
    <row r="742" spans="1:2" x14ac:dyDescent="0.3">
      <c r="A742" s="40" t="s">
        <v>2283</v>
      </c>
      <c r="B742" s="40" t="s">
        <v>2094</v>
      </c>
    </row>
    <row r="743" spans="1:2" x14ac:dyDescent="0.3">
      <c r="A743" s="40" t="s">
        <v>2252</v>
      </c>
      <c r="B743" s="40" t="s">
        <v>1344</v>
      </c>
    </row>
    <row r="744" spans="1:2" x14ac:dyDescent="0.3">
      <c r="A744" s="40" t="s">
        <v>2120</v>
      </c>
      <c r="B744" s="40" t="s">
        <v>1937</v>
      </c>
    </row>
    <row r="745" spans="1:2" x14ac:dyDescent="0.3">
      <c r="A745" s="40" t="s">
        <v>2087</v>
      </c>
      <c r="B745" s="40" t="s">
        <v>2527</v>
      </c>
    </row>
    <row r="746" spans="1:2" x14ac:dyDescent="0.3">
      <c r="A746" s="40" t="s">
        <v>1953</v>
      </c>
      <c r="B746" s="40" t="s">
        <v>1344</v>
      </c>
    </row>
    <row r="747" spans="1:2" x14ac:dyDescent="0.3">
      <c r="A747" s="40" t="s">
        <v>1938</v>
      </c>
      <c r="B747" s="40" t="s">
        <v>2550</v>
      </c>
    </row>
    <row r="748" spans="1:2" x14ac:dyDescent="0.3">
      <c r="A748" s="40" t="s">
        <v>1934</v>
      </c>
      <c r="B748" s="40" t="s">
        <v>2527</v>
      </c>
    </row>
    <row r="749" spans="1:2" x14ac:dyDescent="0.3">
      <c r="A749" s="40" t="s">
        <v>1844</v>
      </c>
      <c r="B749" s="40" t="s">
        <v>2103</v>
      </c>
    </row>
    <row r="750" spans="1:2" x14ac:dyDescent="0.3">
      <c r="A750" s="40" t="s">
        <v>1847</v>
      </c>
      <c r="B750" s="40" t="s">
        <v>2103</v>
      </c>
    </row>
    <row r="751" spans="1:2" x14ac:dyDescent="0.3">
      <c r="A751" s="40" t="s">
        <v>1820</v>
      </c>
      <c r="B751" s="40" t="s">
        <v>2098</v>
      </c>
    </row>
    <row r="752" spans="1:2" x14ac:dyDescent="0.3">
      <c r="A752" s="40" t="s">
        <v>1800</v>
      </c>
      <c r="B752" s="40" t="s">
        <v>1344</v>
      </c>
    </row>
    <row r="753" spans="1:2" x14ac:dyDescent="0.3">
      <c r="A753" s="40" t="s">
        <v>1797</v>
      </c>
      <c r="B753" s="40" t="s">
        <v>2102</v>
      </c>
    </row>
    <row r="754" spans="1:2" x14ac:dyDescent="0.3">
      <c r="A754" s="40" t="s">
        <v>1647</v>
      </c>
      <c r="B754" s="40" t="s">
        <v>1428</v>
      </c>
    </row>
    <row r="755" spans="1:2" x14ac:dyDescent="0.3">
      <c r="A755" s="40" t="s">
        <v>1628</v>
      </c>
      <c r="B755" s="40" t="s">
        <v>1085</v>
      </c>
    </row>
    <row r="756" spans="1:2" x14ac:dyDescent="0.3">
      <c r="A756" s="40" t="s">
        <v>1624</v>
      </c>
      <c r="B756" s="40" t="s">
        <v>1937</v>
      </c>
    </row>
    <row r="757" spans="1:2" x14ac:dyDescent="0.3">
      <c r="A757" s="40" t="s">
        <v>1569</v>
      </c>
      <c r="B757" s="40" t="s">
        <v>2104</v>
      </c>
    </row>
    <row r="758" spans="1:2" x14ac:dyDescent="0.3">
      <c r="A758" s="40" t="s">
        <v>1541</v>
      </c>
      <c r="B758" s="40" t="s">
        <v>2102</v>
      </c>
    </row>
    <row r="759" spans="1:2" x14ac:dyDescent="0.3">
      <c r="A759" s="40" t="s">
        <v>1544</v>
      </c>
      <c r="B759" s="40" t="s">
        <v>1428</v>
      </c>
    </row>
    <row r="760" spans="1:2" x14ac:dyDescent="0.3">
      <c r="A760" s="40" t="s">
        <v>1473</v>
      </c>
      <c r="B760" s="40" t="s">
        <v>1344</v>
      </c>
    </row>
    <row r="761" spans="1:2" x14ac:dyDescent="0.3">
      <c r="A761" s="40" t="s">
        <v>1429</v>
      </c>
      <c r="B761" s="40" t="s">
        <v>2527</v>
      </c>
    </row>
    <row r="762" spans="1:2" x14ac:dyDescent="0.3">
      <c r="A762" s="40" t="s">
        <v>1425</v>
      </c>
      <c r="B762" s="40" t="s">
        <v>1344</v>
      </c>
    </row>
    <row r="763" spans="1:2" x14ac:dyDescent="0.3">
      <c r="A763" s="40" t="s">
        <v>1475</v>
      </c>
      <c r="B763" s="40" t="s">
        <v>2105</v>
      </c>
    </row>
    <row r="764" spans="1:2" x14ac:dyDescent="0.3">
      <c r="A764" s="40" t="s">
        <v>1380</v>
      </c>
      <c r="B764" s="40" t="s">
        <v>2104</v>
      </c>
    </row>
    <row r="765" spans="1:2" x14ac:dyDescent="0.3">
      <c r="A765" s="40" t="s">
        <v>1383</v>
      </c>
      <c r="B765" s="40" t="s">
        <v>2104</v>
      </c>
    </row>
    <row r="766" spans="1:2" x14ac:dyDescent="0.3">
      <c r="A766" s="40" t="s">
        <v>1345</v>
      </c>
      <c r="B766" s="40" t="s">
        <v>2550</v>
      </c>
    </row>
    <row r="767" spans="1:2" x14ac:dyDescent="0.3">
      <c r="A767" s="40" t="s">
        <v>868</v>
      </c>
      <c r="B767" s="40" t="s">
        <v>2086</v>
      </c>
    </row>
    <row r="768" spans="1:2" x14ac:dyDescent="0.3">
      <c r="A768" s="40" t="s">
        <v>870</v>
      </c>
      <c r="B768" s="40" t="s">
        <v>1202</v>
      </c>
    </row>
    <row r="769" spans="1:2" x14ac:dyDescent="0.3">
      <c r="A769" s="40" t="s">
        <v>841</v>
      </c>
      <c r="B769" s="40" t="s">
        <v>2093</v>
      </c>
    </row>
    <row r="770" spans="1:2" x14ac:dyDescent="0.3">
      <c r="A770" s="40" t="s">
        <v>787</v>
      </c>
      <c r="B770" s="40" t="s">
        <v>2093</v>
      </c>
    </row>
    <row r="771" spans="1:2" x14ac:dyDescent="0.3">
      <c r="A771" s="40" t="s">
        <v>781</v>
      </c>
      <c r="B771" s="40" t="s">
        <v>2104</v>
      </c>
    </row>
    <row r="772" spans="1:2" x14ac:dyDescent="0.3">
      <c r="A772" s="40" t="s">
        <v>753</v>
      </c>
      <c r="B772" s="40" t="s">
        <v>2097</v>
      </c>
    </row>
    <row r="773" spans="1:2" x14ac:dyDescent="0.3">
      <c r="A773" s="40" t="s">
        <v>755</v>
      </c>
      <c r="B773" s="40" t="s">
        <v>994</v>
      </c>
    </row>
    <row r="774" spans="1:2" x14ac:dyDescent="0.3">
      <c r="A774" s="40" t="s">
        <v>741</v>
      </c>
      <c r="B774" s="40" t="s">
        <v>1202</v>
      </c>
    </row>
    <row r="775" spans="1:2" x14ac:dyDescent="0.3">
      <c r="A775" s="40" t="s">
        <v>724</v>
      </c>
      <c r="B775" s="40" t="s">
        <v>994</v>
      </c>
    </row>
    <row r="776" spans="1:2" x14ac:dyDescent="0.3">
      <c r="A776" s="40" t="s">
        <v>705</v>
      </c>
      <c r="B776" s="40" t="s">
        <v>1428</v>
      </c>
    </row>
    <row r="777" spans="1:2" x14ac:dyDescent="0.3">
      <c r="A777" s="40" t="s">
        <v>703</v>
      </c>
      <c r="B777" s="40" t="s">
        <v>1344</v>
      </c>
    </row>
    <row r="778" spans="1:2" x14ac:dyDescent="0.3">
      <c r="A778" s="40" t="s">
        <v>683</v>
      </c>
      <c r="B778" s="40" t="s">
        <v>2105</v>
      </c>
    </row>
    <row r="779" spans="1:2" x14ac:dyDescent="0.3">
      <c r="A779" s="40" t="s">
        <v>635</v>
      </c>
      <c r="B779" s="40" t="s">
        <v>2090</v>
      </c>
    </row>
    <row r="780" spans="1:2" x14ac:dyDescent="0.3">
      <c r="A780" s="40" t="s">
        <v>547</v>
      </c>
      <c r="B780" s="40" t="s">
        <v>2099</v>
      </c>
    </row>
    <row r="781" spans="1:2" x14ac:dyDescent="0.3">
      <c r="A781" s="40" t="s">
        <v>539</v>
      </c>
      <c r="B781" s="40" t="s">
        <v>2104</v>
      </c>
    </row>
    <row r="782" spans="1:2" x14ac:dyDescent="0.3">
      <c r="A782" s="40" t="s">
        <v>541</v>
      </c>
      <c r="B782" s="40" t="s">
        <v>2095</v>
      </c>
    </row>
    <row r="783" spans="1:2" x14ac:dyDescent="0.3">
      <c r="A783" s="40" t="s">
        <v>535</v>
      </c>
      <c r="B783" s="40" t="s">
        <v>2090</v>
      </c>
    </row>
    <row r="784" spans="1:2" x14ac:dyDescent="0.3">
      <c r="A784" s="40" t="s">
        <v>454</v>
      </c>
      <c r="B784" s="40" t="s">
        <v>2099</v>
      </c>
    </row>
    <row r="785" spans="1:2" x14ac:dyDescent="0.3">
      <c r="A785" s="40" t="s">
        <v>452</v>
      </c>
      <c r="B785" s="40" t="s">
        <v>2093</v>
      </c>
    </row>
    <row r="786" spans="1:2" x14ac:dyDescent="0.3">
      <c r="A786" s="40" t="s">
        <v>436</v>
      </c>
      <c r="B786" s="40" t="s">
        <v>2103</v>
      </c>
    </row>
    <row r="787" spans="1:2" x14ac:dyDescent="0.3">
      <c r="A787" s="40" t="s">
        <v>422</v>
      </c>
      <c r="B787" s="40" t="s">
        <v>2094</v>
      </c>
    </row>
    <row r="788" spans="1:2" x14ac:dyDescent="0.3">
      <c r="A788" s="40" t="s">
        <v>408</v>
      </c>
      <c r="B788" s="40" t="s">
        <v>2103</v>
      </c>
    </row>
    <row r="789" spans="1:2" x14ac:dyDescent="0.3">
      <c r="A789" s="40" t="s">
        <v>398</v>
      </c>
      <c r="B789" s="40" t="s">
        <v>2093</v>
      </c>
    </row>
    <row r="790" spans="1:2" x14ac:dyDescent="0.3">
      <c r="A790" s="40" t="s">
        <v>402</v>
      </c>
      <c r="B790" s="40" t="s">
        <v>2100</v>
      </c>
    </row>
    <row r="791" spans="1:2" x14ac:dyDescent="0.3">
      <c r="A791" s="40" t="s">
        <v>390</v>
      </c>
      <c r="B791" s="40" t="s">
        <v>2095</v>
      </c>
    </row>
    <row r="792" spans="1:2" x14ac:dyDescent="0.3">
      <c r="A792" s="40" t="s">
        <v>387</v>
      </c>
      <c r="B792" s="40" t="s">
        <v>2089</v>
      </c>
    </row>
    <row r="793" spans="1:2" x14ac:dyDescent="0.3">
      <c r="A793" s="40" t="s">
        <v>377</v>
      </c>
      <c r="B793" s="40" t="s">
        <v>2096</v>
      </c>
    </row>
    <row r="794" spans="1:2" x14ac:dyDescent="0.3">
      <c r="A794" s="40" t="s">
        <v>372</v>
      </c>
      <c r="B794" s="40" t="s">
        <v>994</v>
      </c>
    </row>
    <row r="795" spans="1:2" x14ac:dyDescent="0.3">
      <c r="A795" s="40" t="s">
        <v>362</v>
      </c>
      <c r="B795" s="40" t="s">
        <v>2092</v>
      </c>
    </row>
    <row r="796" spans="1:2" x14ac:dyDescent="0.3">
      <c r="A796" s="40" t="s">
        <v>346</v>
      </c>
      <c r="B796" s="40" t="s">
        <v>2103</v>
      </c>
    </row>
    <row r="797" spans="1:2" x14ac:dyDescent="0.3">
      <c r="A797" s="40" t="s">
        <v>558</v>
      </c>
      <c r="B797" s="40" t="s">
        <v>2104</v>
      </c>
    </row>
    <row r="798" spans="1:2" x14ac:dyDescent="0.3">
      <c r="A798" s="40" t="s">
        <v>560</v>
      </c>
      <c r="B798" s="40" t="s">
        <v>2104</v>
      </c>
    </row>
    <row r="799" spans="1:2" x14ac:dyDescent="0.3">
      <c r="A799" s="40" t="s">
        <v>336</v>
      </c>
      <c r="B799" s="40" t="s">
        <v>2094</v>
      </c>
    </row>
    <row r="800" spans="1:2" x14ac:dyDescent="0.3">
      <c r="A800" s="40" t="s">
        <v>338</v>
      </c>
      <c r="B800" s="40" t="s">
        <v>2090</v>
      </c>
    </row>
    <row r="801" spans="1:2" x14ac:dyDescent="0.3">
      <c r="A801" s="40" t="s">
        <v>562</v>
      </c>
      <c r="B801" s="40" t="s">
        <v>2104</v>
      </c>
    </row>
    <row r="802" spans="1:2" x14ac:dyDescent="0.3">
      <c r="A802" s="40" t="s">
        <v>300</v>
      </c>
      <c r="B802" s="40" t="s">
        <v>2103</v>
      </c>
    </row>
    <row r="803" spans="1:2" x14ac:dyDescent="0.3">
      <c r="A803" s="40" t="s">
        <v>281</v>
      </c>
      <c r="B803" s="40" t="s">
        <v>1091</v>
      </c>
    </row>
    <row r="804" spans="1:2" x14ac:dyDescent="0.3">
      <c r="A804" s="40" t="s">
        <v>287</v>
      </c>
      <c r="B804" s="40" t="s">
        <v>2090</v>
      </c>
    </row>
    <row r="805" spans="1:2" x14ac:dyDescent="0.3">
      <c r="A805" s="40" t="s">
        <v>261</v>
      </c>
      <c r="B805" s="40" t="s">
        <v>1085</v>
      </c>
    </row>
    <row r="806" spans="1:2" x14ac:dyDescent="0.3">
      <c r="A806" s="40" t="s">
        <v>564</v>
      </c>
      <c r="B806" s="40" t="s">
        <v>2104</v>
      </c>
    </row>
    <row r="807" spans="1:2" x14ac:dyDescent="0.3">
      <c r="A807" s="40" t="s">
        <v>566</v>
      </c>
      <c r="B807" s="40" t="s">
        <v>2104</v>
      </c>
    </row>
    <row r="808" spans="1:2" x14ac:dyDescent="0.3">
      <c r="A808" s="40" t="s">
        <v>243</v>
      </c>
      <c r="B808" s="40" t="s">
        <v>2092</v>
      </c>
    </row>
    <row r="809" spans="1:2" x14ac:dyDescent="0.3">
      <c r="A809" s="40" t="s">
        <v>222</v>
      </c>
      <c r="B809" s="40" t="s">
        <v>2103</v>
      </c>
    </row>
    <row r="810" spans="1:2" x14ac:dyDescent="0.3">
      <c r="A810" s="40" t="s">
        <v>225</v>
      </c>
      <c r="B810" s="40" t="s">
        <v>2103</v>
      </c>
    </row>
    <row r="811" spans="1:2" x14ac:dyDescent="0.3">
      <c r="A811" s="40" t="s">
        <v>227</v>
      </c>
      <c r="B811" s="40" t="s">
        <v>2103</v>
      </c>
    </row>
    <row r="812" spans="1:2" x14ac:dyDescent="0.3">
      <c r="A812" s="40" t="s">
        <v>229</v>
      </c>
      <c r="B812" s="40" t="s">
        <v>2103</v>
      </c>
    </row>
    <row r="813" spans="1:2" x14ac:dyDescent="0.3">
      <c r="A813" s="40" t="s">
        <v>231</v>
      </c>
      <c r="B813" s="40" t="s">
        <v>2103</v>
      </c>
    </row>
    <row r="814" spans="1:2" x14ac:dyDescent="0.3">
      <c r="A814" s="40" t="s">
        <v>33</v>
      </c>
      <c r="B814" s="40" t="s">
        <v>2096</v>
      </c>
    </row>
    <row r="815" spans="1:2" x14ac:dyDescent="0.3">
      <c r="A815" s="40" t="s">
        <v>38</v>
      </c>
      <c r="B815" s="40" t="s">
        <v>2527</v>
      </c>
    </row>
    <row r="816" spans="1:2" x14ac:dyDescent="0.3">
      <c r="A816" s="40" t="s">
        <v>40</v>
      </c>
      <c r="B816" s="40" t="s">
        <v>1937</v>
      </c>
    </row>
    <row r="817" spans="1:2" x14ac:dyDescent="0.3">
      <c r="A817" s="40" t="s">
        <v>70</v>
      </c>
      <c r="B817" s="40" t="s">
        <v>2096</v>
      </c>
    </row>
    <row r="818" spans="1:2" x14ac:dyDescent="0.3">
      <c r="A818" s="40" t="s">
        <v>86</v>
      </c>
      <c r="B818" s="40" t="s">
        <v>2090</v>
      </c>
    </row>
    <row r="819" spans="1:2" x14ac:dyDescent="0.3">
      <c r="A819" s="40" t="s">
        <v>91</v>
      </c>
      <c r="B819" s="40" t="s">
        <v>2089</v>
      </c>
    </row>
    <row r="820" spans="1:2" x14ac:dyDescent="0.3">
      <c r="A820" s="40" t="s">
        <v>93</v>
      </c>
      <c r="B820" s="40" t="s">
        <v>2096</v>
      </c>
    </row>
    <row r="821" spans="1:2" x14ac:dyDescent="0.3">
      <c r="A821" s="40" t="s">
        <v>97</v>
      </c>
      <c r="B821" s="40" t="s">
        <v>2097</v>
      </c>
    </row>
    <row r="822" spans="1:2" x14ac:dyDescent="0.3">
      <c r="A822" s="40" t="s">
        <v>101</v>
      </c>
      <c r="B822" s="40" t="s">
        <v>2091</v>
      </c>
    </row>
    <row r="823" spans="1:2" x14ac:dyDescent="0.3">
      <c r="A823" s="40" t="s">
        <v>568</v>
      </c>
      <c r="B823" s="40" t="s">
        <v>2104</v>
      </c>
    </row>
    <row r="824" spans="1:2" x14ac:dyDescent="0.3">
      <c r="A824" s="40" t="s">
        <v>122</v>
      </c>
      <c r="B824" s="40" t="s">
        <v>2101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F05C-F8C4-467A-849A-EF07AA5B1683}">
  <sheetPr published="0"/>
  <dimension ref="A1:F96"/>
  <sheetViews>
    <sheetView workbookViewId="0">
      <selection sqref="A1:F96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6.77734375" bestFit="1" customWidth="1"/>
    <col min="4" max="4" width="19.44140625" bestFit="1" customWidth="1"/>
    <col min="5" max="5" width="12.44140625" bestFit="1" customWidth="1"/>
    <col min="6" max="6" width="37.2187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1549</v>
      </c>
    </row>
    <row r="2" spans="1:6" x14ac:dyDescent="0.3">
      <c r="A2" t="s">
        <v>2835</v>
      </c>
      <c r="B2">
        <v>1032478315</v>
      </c>
      <c r="C2" t="s">
        <v>2836</v>
      </c>
      <c r="D2" t="s">
        <v>2837</v>
      </c>
      <c r="E2" t="s">
        <v>130</v>
      </c>
      <c r="F2" t="s">
        <v>1942</v>
      </c>
    </row>
    <row r="3" spans="1:6" x14ac:dyDescent="0.3">
      <c r="A3" t="s">
        <v>2853</v>
      </c>
      <c r="B3">
        <v>1007524225</v>
      </c>
      <c r="C3" t="s">
        <v>2854</v>
      </c>
      <c r="D3" t="s">
        <v>2855</v>
      </c>
      <c r="E3" t="s">
        <v>130</v>
      </c>
      <c r="F3" t="s">
        <v>1426</v>
      </c>
    </row>
    <row r="4" spans="1:6" x14ac:dyDescent="0.3">
      <c r="A4" t="s">
        <v>2750</v>
      </c>
      <c r="B4">
        <v>33378360</v>
      </c>
      <c r="C4" t="s">
        <v>2751</v>
      </c>
      <c r="D4" t="s">
        <v>2752</v>
      </c>
      <c r="E4" t="s">
        <v>84</v>
      </c>
      <c r="F4" t="s">
        <v>1126</v>
      </c>
    </row>
    <row r="5" spans="1:6" x14ac:dyDescent="0.3">
      <c r="A5" t="s">
        <v>2736</v>
      </c>
      <c r="B5">
        <v>1000383321</v>
      </c>
      <c r="C5" t="s">
        <v>2737</v>
      </c>
      <c r="D5" t="s">
        <v>2738</v>
      </c>
      <c r="E5" t="s">
        <v>130</v>
      </c>
      <c r="F5" t="s">
        <v>1426</v>
      </c>
    </row>
    <row r="6" spans="1:6" x14ac:dyDescent="0.3">
      <c r="A6" t="s">
        <v>2742</v>
      </c>
      <c r="B6">
        <v>1014283059</v>
      </c>
      <c r="C6" t="s">
        <v>2743</v>
      </c>
      <c r="D6" t="s">
        <v>2744</v>
      </c>
      <c r="E6" t="s">
        <v>84</v>
      </c>
      <c r="F6" t="s">
        <v>971</v>
      </c>
    </row>
    <row r="7" spans="1:6" x14ac:dyDescent="0.3">
      <c r="A7" t="s">
        <v>2721</v>
      </c>
      <c r="B7">
        <v>1235046079</v>
      </c>
      <c r="C7" t="s">
        <v>2722</v>
      </c>
      <c r="D7" t="s">
        <v>2723</v>
      </c>
      <c r="E7" t="s">
        <v>84</v>
      </c>
      <c r="F7" t="s">
        <v>965</v>
      </c>
    </row>
    <row r="8" spans="1:6" x14ac:dyDescent="0.3">
      <c r="A8" t="s">
        <v>2691</v>
      </c>
      <c r="B8">
        <v>1143927103</v>
      </c>
      <c r="C8" t="s">
        <v>2692</v>
      </c>
      <c r="D8" t="s">
        <v>2693</v>
      </c>
      <c r="E8" t="s">
        <v>84</v>
      </c>
      <c r="F8" t="s">
        <v>977</v>
      </c>
    </row>
    <row r="9" spans="1:6" x14ac:dyDescent="0.3">
      <c r="A9" t="s">
        <v>2665</v>
      </c>
      <c r="B9">
        <v>1018437490</v>
      </c>
      <c r="C9" t="s">
        <v>2666</v>
      </c>
      <c r="D9" t="s">
        <v>2667</v>
      </c>
      <c r="E9" t="s">
        <v>84</v>
      </c>
      <c r="F9" t="s">
        <v>2508</v>
      </c>
    </row>
    <row r="10" spans="1:6" x14ac:dyDescent="0.3">
      <c r="A10" t="s">
        <v>2617</v>
      </c>
      <c r="B10">
        <v>1011322455</v>
      </c>
      <c r="C10" t="s">
        <v>2618</v>
      </c>
      <c r="D10" t="s">
        <v>2619</v>
      </c>
      <c r="E10" t="s">
        <v>130</v>
      </c>
      <c r="F10" t="s">
        <v>1426</v>
      </c>
    </row>
    <row r="11" spans="1:6" x14ac:dyDescent="0.3">
      <c r="A11" t="s">
        <v>2444</v>
      </c>
      <c r="B11">
        <v>1026302873</v>
      </c>
      <c r="C11" t="s">
        <v>2445</v>
      </c>
      <c r="D11" t="s">
        <v>2446</v>
      </c>
      <c r="E11" t="s">
        <v>84</v>
      </c>
      <c r="F11" t="s">
        <v>977</v>
      </c>
    </row>
    <row r="12" spans="1:6" x14ac:dyDescent="0.3">
      <c r="A12" t="s">
        <v>2459</v>
      </c>
      <c r="B12">
        <v>80207682</v>
      </c>
      <c r="C12" t="s">
        <v>2460</v>
      </c>
      <c r="D12" t="s">
        <v>2461</v>
      </c>
      <c r="E12" t="s">
        <v>84</v>
      </c>
      <c r="F12" t="s">
        <v>972</v>
      </c>
    </row>
    <row r="13" spans="1:6" x14ac:dyDescent="0.3">
      <c r="A13" t="s">
        <v>2308</v>
      </c>
      <c r="B13">
        <v>1193124196</v>
      </c>
      <c r="C13" t="s">
        <v>2309</v>
      </c>
      <c r="D13" t="s">
        <v>2310</v>
      </c>
      <c r="E13" t="s">
        <v>130</v>
      </c>
      <c r="F13" t="s">
        <v>968</v>
      </c>
    </row>
    <row r="14" spans="1:6" x14ac:dyDescent="0.3">
      <c r="A14" t="s">
        <v>2281</v>
      </c>
      <c r="B14">
        <v>1019112390</v>
      </c>
      <c r="C14" t="s">
        <v>2282</v>
      </c>
      <c r="D14" t="s">
        <v>2283</v>
      </c>
      <c r="E14" t="s">
        <v>84</v>
      </c>
      <c r="F14" t="s">
        <v>1008</v>
      </c>
    </row>
    <row r="15" spans="1:6" x14ac:dyDescent="0.3">
      <c r="A15" t="s">
        <v>2250</v>
      </c>
      <c r="B15">
        <v>1013264950</v>
      </c>
      <c r="C15" t="s">
        <v>2251</v>
      </c>
      <c r="D15" t="s">
        <v>2252</v>
      </c>
      <c r="E15" t="s">
        <v>130</v>
      </c>
      <c r="F15" t="s">
        <v>1426</v>
      </c>
    </row>
    <row r="16" spans="1:6" x14ac:dyDescent="0.3">
      <c r="A16" t="s">
        <v>2118</v>
      </c>
      <c r="B16">
        <v>1014225687</v>
      </c>
      <c r="C16" t="s">
        <v>2119</v>
      </c>
      <c r="D16" t="s">
        <v>2120</v>
      </c>
      <c r="E16" t="s">
        <v>130</v>
      </c>
      <c r="F16" t="s">
        <v>1942</v>
      </c>
    </row>
    <row r="17" spans="1:6" x14ac:dyDescent="0.3">
      <c r="A17" t="s">
        <v>2085</v>
      </c>
      <c r="B17">
        <v>1022947634</v>
      </c>
      <c r="C17" t="s">
        <v>2086</v>
      </c>
      <c r="D17" t="s">
        <v>2087</v>
      </c>
      <c r="E17" t="s">
        <v>84</v>
      </c>
      <c r="F17" t="s">
        <v>2508</v>
      </c>
    </row>
    <row r="18" spans="1:6" x14ac:dyDescent="0.3">
      <c r="A18" t="s">
        <v>1951</v>
      </c>
      <c r="B18">
        <v>1033818591</v>
      </c>
      <c r="C18" t="s">
        <v>1952</v>
      </c>
      <c r="D18" t="s">
        <v>1953</v>
      </c>
      <c r="E18" t="s">
        <v>130</v>
      </c>
      <c r="F18" t="s">
        <v>1426</v>
      </c>
    </row>
    <row r="19" spans="1:6" x14ac:dyDescent="0.3">
      <c r="A19" t="s">
        <v>1936</v>
      </c>
      <c r="B19">
        <v>458011</v>
      </c>
      <c r="C19" t="s">
        <v>1937</v>
      </c>
      <c r="D19" t="s">
        <v>1938</v>
      </c>
      <c r="E19" t="s">
        <v>84</v>
      </c>
      <c r="F19" t="s">
        <v>2544</v>
      </c>
    </row>
    <row r="20" spans="1:6" x14ac:dyDescent="0.3">
      <c r="A20" t="s">
        <v>1932</v>
      </c>
      <c r="B20">
        <v>80048209</v>
      </c>
      <c r="C20" t="s">
        <v>1933</v>
      </c>
      <c r="D20" t="s">
        <v>1934</v>
      </c>
      <c r="E20" t="s">
        <v>84</v>
      </c>
      <c r="F20" t="s">
        <v>2508</v>
      </c>
    </row>
    <row r="21" spans="1:6" x14ac:dyDescent="0.3">
      <c r="A21" t="s">
        <v>1842</v>
      </c>
      <c r="B21">
        <v>1017193858</v>
      </c>
      <c r="C21" t="s">
        <v>1843</v>
      </c>
      <c r="D21" t="s">
        <v>1844</v>
      </c>
      <c r="E21" t="s">
        <v>84</v>
      </c>
      <c r="F21" t="s">
        <v>976</v>
      </c>
    </row>
    <row r="22" spans="1:6" x14ac:dyDescent="0.3">
      <c r="A22" t="s">
        <v>1845</v>
      </c>
      <c r="B22">
        <v>1017185475</v>
      </c>
      <c r="C22" t="s">
        <v>1846</v>
      </c>
      <c r="D22" t="s">
        <v>1847</v>
      </c>
      <c r="E22" t="s">
        <v>84</v>
      </c>
      <c r="F22" t="s">
        <v>976</v>
      </c>
    </row>
    <row r="23" spans="1:6" x14ac:dyDescent="0.3">
      <c r="A23" t="s">
        <v>1819</v>
      </c>
      <c r="B23">
        <v>1140831809</v>
      </c>
      <c r="C23" t="s">
        <v>1103</v>
      </c>
      <c r="D23" t="s">
        <v>1820</v>
      </c>
      <c r="E23" t="s">
        <v>84</v>
      </c>
      <c r="F23" t="s">
        <v>988</v>
      </c>
    </row>
    <row r="24" spans="1:6" x14ac:dyDescent="0.3">
      <c r="A24" t="s">
        <v>1799</v>
      </c>
      <c r="B24">
        <v>1193079126</v>
      </c>
      <c r="C24" t="s">
        <v>1821</v>
      </c>
      <c r="D24" t="s">
        <v>1800</v>
      </c>
      <c r="E24" t="s">
        <v>130</v>
      </c>
      <c r="F24" t="s">
        <v>1426</v>
      </c>
    </row>
    <row r="25" spans="1:6" x14ac:dyDescent="0.3">
      <c r="A25" t="s">
        <v>1795</v>
      </c>
      <c r="B25">
        <v>91534184</v>
      </c>
      <c r="C25" t="s">
        <v>1796</v>
      </c>
      <c r="D25" t="s">
        <v>1797</v>
      </c>
      <c r="E25" t="s">
        <v>84</v>
      </c>
      <c r="F25" t="s">
        <v>975</v>
      </c>
    </row>
    <row r="26" spans="1:6" x14ac:dyDescent="0.3">
      <c r="A26" t="s">
        <v>1645</v>
      </c>
      <c r="B26">
        <v>1192713995</v>
      </c>
      <c r="C26" t="s">
        <v>1646</v>
      </c>
      <c r="D26" t="s">
        <v>1647</v>
      </c>
      <c r="E26" t="s">
        <v>130</v>
      </c>
      <c r="F26" t="s">
        <v>1532</v>
      </c>
    </row>
    <row r="27" spans="1:6" x14ac:dyDescent="0.3">
      <c r="A27" t="s">
        <v>1626</v>
      </c>
      <c r="B27">
        <v>1088244294</v>
      </c>
      <c r="C27" t="s">
        <v>1627</v>
      </c>
      <c r="D27" t="s">
        <v>1628</v>
      </c>
      <c r="E27" t="s">
        <v>130</v>
      </c>
      <c r="F27" t="s">
        <v>1034</v>
      </c>
    </row>
    <row r="28" spans="1:6" x14ac:dyDescent="0.3">
      <c r="A28" t="s">
        <v>1622</v>
      </c>
      <c r="B28">
        <v>79923973</v>
      </c>
      <c r="C28" t="s">
        <v>1623</v>
      </c>
      <c r="D28" t="s">
        <v>1624</v>
      </c>
      <c r="E28" t="s">
        <v>130</v>
      </c>
      <c r="F28" t="s">
        <v>1942</v>
      </c>
    </row>
    <row r="29" spans="1:6" x14ac:dyDescent="0.3">
      <c r="A29" t="s">
        <v>1567</v>
      </c>
      <c r="B29">
        <v>1073240397</v>
      </c>
      <c r="C29" t="s">
        <v>1568</v>
      </c>
      <c r="D29" t="s">
        <v>1569</v>
      </c>
      <c r="E29" t="s">
        <v>4</v>
      </c>
      <c r="F29" t="s">
        <v>555</v>
      </c>
    </row>
    <row r="30" spans="1:6" x14ac:dyDescent="0.3">
      <c r="A30" t="s">
        <v>1539</v>
      </c>
      <c r="B30">
        <v>1094346956</v>
      </c>
      <c r="C30" t="s">
        <v>1540</v>
      </c>
      <c r="D30" t="s">
        <v>1541</v>
      </c>
      <c r="E30" t="s">
        <v>84</v>
      </c>
      <c r="F30" t="s">
        <v>975</v>
      </c>
    </row>
    <row r="31" spans="1:6" x14ac:dyDescent="0.3">
      <c r="A31" t="s">
        <v>1542</v>
      </c>
      <c r="B31">
        <v>1015992989</v>
      </c>
      <c r="C31" t="s">
        <v>1543</v>
      </c>
      <c r="D31" t="s">
        <v>1544</v>
      </c>
      <c r="E31" t="s">
        <v>130</v>
      </c>
      <c r="F31" t="s">
        <v>1532</v>
      </c>
    </row>
    <row r="32" spans="1:6" x14ac:dyDescent="0.3">
      <c r="A32" t="s">
        <v>1471</v>
      </c>
      <c r="B32">
        <v>1006820319</v>
      </c>
      <c r="C32" t="s">
        <v>1472</v>
      </c>
      <c r="D32" t="s">
        <v>1473</v>
      </c>
      <c r="E32" t="s">
        <v>130</v>
      </c>
      <c r="F32" t="s">
        <v>1426</v>
      </c>
    </row>
    <row r="33" spans="1:6" x14ac:dyDescent="0.3">
      <c r="A33" t="s">
        <v>1427</v>
      </c>
      <c r="B33">
        <v>1013597857</v>
      </c>
      <c r="C33" t="s">
        <v>1428</v>
      </c>
      <c r="D33" t="s">
        <v>1429</v>
      </c>
      <c r="E33" t="s">
        <v>84</v>
      </c>
      <c r="F33" t="s">
        <v>2508</v>
      </c>
    </row>
    <row r="34" spans="1:6" x14ac:dyDescent="0.3">
      <c r="A34" t="s">
        <v>1423</v>
      </c>
      <c r="B34">
        <v>1000516177</v>
      </c>
      <c r="C34" t="s">
        <v>1424</v>
      </c>
      <c r="D34" t="s">
        <v>1425</v>
      </c>
      <c r="E34" t="s">
        <v>130</v>
      </c>
      <c r="F34" t="s">
        <v>1426</v>
      </c>
    </row>
    <row r="35" spans="1:6" x14ac:dyDescent="0.3">
      <c r="A35" t="s">
        <v>1469</v>
      </c>
      <c r="B35">
        <v>1090365773</v>
      </c>
      <c r="C35" t="s">
        <v>1474</v>
      </c>
      <c r="D35" t="s">
        <v>1475</v>
      </c>
      <c r="E35" t="s">
        <v>163</v>
      </c>
      <c r="F35" t="s">
        <v>1556</v>
      </c>
    </row>
    <row r="36" spans="1:6" x14ac:dyDescent="0.3">
      <c r="A36" t="s">
        <v>1378</v>
      </c>
      <c r="B36">
        <v>1000935934</v>
      </c>
      <c r="C36" t="s">
        <v>1379</v>
      </c>
      <c r="D36" t="s">
        <v>1380</v>
      </c>
      <c r="E36" t="s">
        <v>4</v>
      </c>
      <c r="F36" t="s">
        <v>555</v>
      </c>
    </row>
    <row r="37" spans="1:6" x14ac:dyDescent="0.3">
      <c r="A37" t="s">
        <v>1381</v>
      </c>
      <c r="B37">
        <v>1013604404</v>
      </c>
      <c r="C37" t="s">
        <v>1382</v>
      </c>
      <c r="D37" t="s">
        <v>1383</v>
      </c>
      <c r="E37" t="s">
        <v>4</v>
      </c>
      <c r="F37" t="s">
        <v>555</v>
      </c>
    </row>
    <row r="38" spans="1:6" x14ac:dyDescent="0.3">
      <c r="A38" t="s">
        <v>1343</v>
      </c>
      <c r="B38">
        <v>1020828207</v>
      </c>
      <c r="C38" t="s">
        <v>1344</v>
      </c>
      <c r="D38" t="s">
        <v>1345</v>
      </c>
      <c r="E38" t="s">
        <v>84</v>
      </c>
      <c r="F38" t="s">
        <v>2544</v>
      </c>
    </row>
    <row r="39" spans="1:6" x14ac:dyDescent="0.3">
      <c r="A39" t="s">
        <v>867</v>
      </c>
      <c r="B39">
        <v>1032504091</v>
      </c>
      <c r="C39" t="s">
        <v>1043</v>
      </c>
      <c r="D39" t="s">
        <v>868</v>
      </c>
      <c r="E39" t="s">
        <v>130</v>
      </c>
      <c r="F39" t="s">
        <v>2088</v>
      </c>
    </row>
    <row r="40" spans="1:6" x14ac:dyDescent="0.3">
      <c r="A40" t="s">
        <v>869</v>
      </c>
      <c r="B40">
        <v>1143142461</v>
      </c>
      <c r="C40" t="s">
        <v>1135</v>
      </c>
      <c r="D40" t="s">
        <v>870</v>
      </c>
      <c r="E40" t="s">
        <v>130</v>
      </c>
      <c r="F40" t="s">
        <v>2136</v>
      </c>
    </row>
    <row r="41" spans="1:6" x14ac:dyDescent="0.3">
      <c r="A41" t="s">
        <v>839</v>
      </c>
      <c r="B41">
        <v>94421703</v>
      </c>
      <c r="C41" t="s">
        <v>840</v>
      </c>
      <c r="D41" t="s">
        <v>841</v>
      </c>
      <c r="E41" t="s">
        <v>84</v>
      </c>
      <c r="F41" t="s">
        <v>1018</v>
      </c>
    </row>
    <row r="42" spans="1:6" x14ac:dyDescent="0.3">
      <c r="A42" t="s">
        <v>786</v>
      </c>
      <c r="B42">
        <v>1020752246</v>
      </c>
      <c r="C42" t="s">
        <v>1075</v>
      </c>
      <c r="D42" t="s">
        <v>787</v>
      </c>
      <c r="E42" t="s">
        <v>84</v>
      </c>
      <c r="F42" t="s">
        <v>1018</v>
      </c>
    </row>
    <row r="43" spans="1:6" x14ac:dyDescent="0.3">
      <c r="A43" t="s">
        <v>780</v>
      </c>
      <c r="B43">
        <v>1032360759</v>
      </c>
      <c r="C43" t="s">
        <v>1122</v>
      </c>
      <c r="D43" t="s">
        <v>781</v>
      </c>
      <c r="E43" t="s">
        <v>4</v>
      </c>
      <c r="F43" t="s">
        <v>555</v>
      </c>
    </row>
    <row r="44" spans="1:6" x14ac:dyDescent="0.3">
      <c r="A44" t="s">
        <v>752</v>
      </c>
      <c r="B44">
        <v>1075211953</v>
      </c>
      <c r="C44" t="s">
        <v>1076</v>
      </c>
      <c r="D44" t="s">
        <v>753</v>
      </c>
      <c r="E44" t="s">
        <v>84</v>
      </c>
      <c r="F44" t="s">
        <v>972</v>
      </c>
    </row>
    <row r="45" spans="1:6" x14ac:dyDescent="0.3">
      <c r="A45" t="s">
        <v>754</v>
      </c>
      <c r="B45">
        <v>1092344728</v>
      </c>
      <c r="C45" t="s">
        <v>1077</v>
      </c>
      <c r="D45" t="s">
        <v>755</v>
      </c>
      <c r="E45" t="s">
        <v>84</v>
      </c>
      <c r="F45" t="s">
        <v>965</v>
      </c>
    </row>
    <row r="46" spans="1:6" x14ac:dyDescent="0.3">
      <c r="A46" t="s">
        <v>740</v>
      </c>
      <c r="B46">
        <v>1045743908</v>
      </c>
      <c r="C46" t="s">
        <v>1139</v>
      </c>
      <c r="D46" t="s">
        <v>741</v>
      </c>
      <c r="E46" t="s">
        <v>130</v>
      </c>
      <c r="F46" t="s">
        <v>2136</v>
      </c>
    </row>
    <row r="47" spans="1:6" x14ac:dyDescent="0.3">
      <c r="A47" t="s">
        <v>723</v>
      </c>
      <c r="B47">
        <v>10782680</v>
      </c>
      <c r="C47" t="s">
        <v>1078</v>
      </c>
      <c r="D47" t="s">
        <v>724</v>
      </c>
      <c r="E47" t="s">
        <v>84</v>
      </c>
      <c r="F47" t="s">
        <v>965</v>
      </c>
    </row>
    <row r="48" spans="1:6" x14ac:dyDescent="0.3">
      <c r="A48" t="s">
        <v>704</v>
      </c>
      <c r="B48">
        <v>1102817165</v>
      </c>
      <c r="C48" t="s">
        <v>1155</v>
      </c>
      <c r="D48" t="s">
        <v>705</v>
      </c>
      <c r="E48" t="s">
        <v>130</v>
      </c>
      <c r="F48" t="s">
        <v>1532</v>
      </c>
    </row>
    <row r="49" spans="1:6" x14ac:dyDescent="0.3">
      <c r="A49" t="s">
        <v>702</v>
      </c>
      <c r="B49">
        <v>1233696071</v>
      </c>
      <c r="C49" t="s">
        <v>1156</v>
      </c>
      <c r="D49" t="s">
        <v>703</v>
      </c>
      <c r="E49" t="s">
        <v>130</v>
      </c>
      <c r="F49" t="s">
        <v>1426</v>
      </c>
    </row>
    <row r="50" spans="1:6" x14ac:dyDescent="0.3">
      <c r="A50" t="s">
        <v>682</v>
      </c>
      <c r="B50">
        <v>1000133839</v>
      </c>
      <c r="C50" t="s">
        <v>1163</v>
      </c>
      <c r="D50" t="s">
        <v>683</v>
      </c>
      <c r="E50" t="s">
        <v>163</v>
      </c>
      <c r="F50" t="s">
        <v>1556</v>
      </c>
    </row>
    <row r="51" spans="1:6" x14ac:dyDescent="0.3">
      <c r="A51" t="s">
        <v>634</v>
      </c>
      <c r="B51">
        <v>1116802753</v>
      </c>
      <c r="C51" t="s">
        <v>1079</v>
      </c>
      <c r="D51" t="s">
        <v>635</v>
      </c>
      <c r="E51" t="s">
        <v>84</v>
      </c>
      <c r="F51" t="s">
        <v>1019</v>
      </c>
    </row>
    <row r="52" spans="1:6" x14ac:dyDescent="0.3">
      <c r="A52" t="s">
        <v>546</v>
      </c>
      <c r="B52">
        <v>94527906</v>
      </c>
      <c r="C52" t="s">
        <v>1080</v>
      </c>
      <c r="D52" t="s">
        <v>547</v>
      </c>
      <c r="E52" t="s">
        <v>84</v>
      </c>
      <c r="F52" t="s">
        <v>1020</v>
      </c>
    </row>
    <row r="53" spans="1:6" x14ac:dyDescent="0.3">
      <c r="A53" t="s">
        <v>538</v>
      </c>
      <c r="B53">
        <v>1020450712</v>
      </c>
      <c r="C53" t="s">
        <v>1081</v>
      </c>
      <c r="D53" t="s">
        <v>539</v>
      </c>
      <c r="E53" t="s">
        <v>4</v>
      </c>
      <c r="F53" t="s">
        <v>555</v>
      </c>
    </row>
    <row r="54" spans="1:6" x14ac:dyDescent="0.3">
      <c r="A54" t="s">
        <v>540</v>
      </c>
      <c r="B54">
        <v>36759007</v>
      </c>
      <c r="C54" t="s">
        <v>1082</v>
      </c>
      <c r="D54" t="s">
        <v>541</v>
      </c>
      <c r="E54" t="s">
        <v>84</v>
      </c>
      <c r="F54" t="s">
        <v>977</v>
      </c>
    </row>
    <row r="55" spans="1:6" x14ac:dyDescent="0.3">
      <c r="A55" t="s">
        <v>534</v>
      </c>
      <c r="B55">
        <v>71786673</v>
      </c>
      <c r="C55" t="s">
        <v>1083</v>
      </c>
      <c r="D55" t="s">
        <v>535</v>
      </c>
      <c r="E55" t="s">
        <v>84</v>
      </c>
      <c r="F55" t="s">
        <v>1019</v>
      </c>
    </row>
    <row r="56" spans="1:6" x14ac:dyDescent="0.3">
      <c r="A56" t="s">
        <v>453</v>
      </c>
      <c r="B56">
        <v>10026183</v>
      </c>
      <c r="C56" t="s">
        <v>1085</v>
      </c>
      <c r="D56" t="s">
        <v>454</v>
      </c>
      <c r="E56" t="s">
        <v>84</v>
      </c>
      <c r="F56" t="s">
        <v>1020</v>
      </c>
    </row>
    <row r="57" spans="1:6" x14ac:dyDescent="0.3">
      <c r="A57" t="s">
        <v>451</v>
      </c>
      <c r="B57">
        <v>38559123</v>
      </c>
      <c r="C57" t="s">
        <v>1086</v>
      </c>
      <c r="D57" t="s">
        <v>452</v>
      </c>
      <c r="E57" t="s">
        <v>84</v>
      </c>
      <c r="F57" t="s">
        <v>1018</v>
      </c>
    </row>
    <row r="58" spans="1:6" x14ac:dyDescent="0.3">
      <c r="A58" t="s">
        <v>435</v>
      </c>
      <c r="B58">
        <v>1015415777</v>
      </c>
      <c r="C58" t="s">
        <v>1087</v>
      </c>
      <c r="D58" t="s">
        <v>436</v>
      </c>
      <c r="E58" t="s">
        <v>84</v>
      </c>
      <c r="F58" t="s">
        <v>976</v>
      </c>
    </row>
    <row r="59" spans="1:6" x14ac:dyDescent="0.3">
      <c r="A59" t="s">
        <v>421</v>
      </c>
      <c r="B59">
        <v>1095921869</v>
      </c>
      <c r="C59" t="s">
        <v>1483</v>
      </c>
      <c r="D59" t="s">
        <v>422</v>
      </c>
      <c r="E59" t="s">
        <v>84</v>
      </c>
      <c r="F59" t="s">
        <v>1008</v>
      </c>
    </row>
    <row r="60" spans="1:6" x14ac:dyDescent="0.3">
      <c r="A60" t="s">
        <v>407</v>
      </c>
      <c r="B60">
        <v>6387285</v>
      </c>
      <c r="C60" t="s">
        <v>1088</v>
      </c>
      <c r="D60" t="s">
        <v>408</v>
      </c>
      <c r="E60" t="s">
        <v>84</v>
      </c>
      <c r="F60" t="s">
        <v>976</v>
      </c>
    </row>
    <row r="61" spans="1:6" x14ac:dyDescent="0.3">
      <c r="A61" t="s">
        <v>397</v>
      </c>
      <c r="B61">
        <v>1088307536</v>
      </c>
      <c r="C61" t="s">
        <v>1089</v>
      </c>
      <c r="D61" t="s">
        <v>398</v>
      </c>
      <c r="E61" t="s">
        <v>84</v>
      </c>
      <c r="F61" t="s">
        <v>1018</v>
      </c>
    </row>
    <row r="62" spans="1:6" x14ac:dyDescent="0.3">
      <c r="A62" t="s">
        <v>401</v>
      </c>
      <c r="B62">
        <v>1020472323</v>
      </c>
      <c r="C62" t="s">
        <v>1090</v>
      </c>
      <c r="D62" t="s">
        <v>402</v>
      </c>
      <c r="E62" t="s">
        <v>84</v>
      </c>
      <c r="F62" t="s">
        <v>978</v>
      </c>
    </row>
    <row r="63" spans="1:6" x14ac:dyDescent="0.3">
      <c r="A63" t="s">
        <v>389</v>
      </c>
      <c r="B63">
        <v>1115189397</v>
      </c>
      <c r="C63" t="s">
        <v>1091</v>
      </c>
      <c r="D63" t="s">
        <v>390</v>
      </c>
      <c r="E63" t="s">
        <v>84</v>
      </c>
      <c r="F63" t="s">
        <v>977</v>
      </c>
    </row>
    <row r="64" spans="1:6" x14ac:dyDescent="0.3">
      <c r="A64" t="s">
        <v>382</v>
      </c>
      <c r="B64">
        <v>1000696622</v>
      </c>
      <c r="C64" t="s">
        <v>1197</v>
      </c>
      <c r="D64" t="s">
        <v>387</v>
      </c>
      <c r="E64" t="s">
        <v>84</v>
      </c>
      <c r="F64" t="s">
        <v>974</v>
      </c>
    </row>
    <row r="65" spans="1:6" x14ac:dyDescent="0.3">
      <c r="A65" t="s">
        <v>376</v>
      </c>
      <c r="B65">
        <v>1116852438</v>
      </c>
      <c r="C65" t="s">
        <v>1092</v>
      </c>
      <c r="D65" t="s">
        <v>377</v>
      </c>
      <c r="E65" t="s">
        <v>84</v>
      </c>
      <c r="F65" t="s">
        <v>1126</v>
      </c>
    </row>
    <row r="66" spans="1:6" x14ac:dyDescent="0.3">
      <c r="A66" t="s">
        <v>371</v>
      </c>
      <c r="B66">
        <v>1048328047</v>
      </c>
      <c r="C66" t="s">
        <v>1202</v>
      </c>
      <c r="D66" t="s">
        <v>372</v>
      </c>
      <c r="E66" t="s">
        <v>84</v>
      </c>
      <c r="F66" t="s">
        <v>965</v>
      </c>
    </row>
    <row r="67" spans="1:6" x14ac:dyDescent="0.3">
      <c r="A67" t="s">
        <v>361</v>
      </c>
      <c r="B67">
        <v>1246941</v>
      </c>
      <c r="C67" t="s">
        <v>1093</v>
      </c>
      <c r="D67" t="s">
        <v>362</v>
      </c>
      <c r="E67" t="s">
        <v>84</v>
      </c>
      <c r="F67" t="s">
        <v>969</v>
      </c>
    </row>
    <row r="68" spans="1:6" x14ac:dyDescent="0.3">
      <c r="A68" t="s">
        <v>345</v>
      </c>
      <c r="B68">
        <v>1102865398</v>
      </c>
      <c r="C68" t="s">
        <v>1094</v>
      </c>
      <c r="D68" t="s">
        <v>346</v>
      </c>
      <c r="E68" t="s">
        <v>84</v>
      </c>
      <c r="F68" t="s">
        <v>976</v>
      </c>
    </row>
    <row r="69" spans="1:6" x14ac:dyDescent="0.3">
      <c r="A69" t="s">
        <v>557</v>
      </c>
      <c r="B69">
        <v>1067921866</v>
      </c>
      <c r="C69" t="s">
        <v>979</v>
      </c>
      <c r="D69" t="s">
        <v>558</v>
      </c>
      <c r="E69" t="s">
        <v>4</v>
      </c>
      <c r="F69" t="s">
        <v>555</v>
      </c>
    </row>
    <row r="70" spans="1:6" x14ac:dyDescent="0.3">
      <c r="A70" t="s">
        <v>559</v>
      </c>
      <c r="B70">
        <v>1043682148</v>
      </c>
      <c r="C70" t="s">
        <v>980</v>
      </c>
      <c r="D70" t="s">
        <v>560</v>
      </c>
      <c r="E70" t="s">
        <v>4</v>
      </c>
      <c r="F70" t="s">
        <v>555</v>
      </c>
    </row>
    <row r="71" spans="1:6" x14ac:dyDescent="0.3">
      <c r="A71" t="s">
        <v>335</v>
      </c>
      <c r="B71">
        <v>1013603998</v>
      </c>
      <c r="C71" t="s">
        <v>1095</v>
      </c>
      <c r="D71" t="s">
        <v>336</v>
      </c>
      <c r="E71" t="s">
        <v>84</v>
      </c>
      <c r="F71" t="s">
        <v>1008</v>
      </c>
    </row>
    <row r="72" spans="1:6" x14ac:dyDescent="0.3">
      <c r="A72" t="s">
        <v>337</v>
      </c>
      <c r="B72">
        <v>1010071034</v>
      </c>
      <c r="C72" t="s">
        <v>1096</v>
      </c>
      <c r="D72" t="s">
        <v>338</v>
      </c>
      <c r="E72" t="s">
        <v>84</v>
      </c>
      <c r="F72" t="s">
        <v>1019</v>
      </c>
    </row>
    <row r="73" spans="1:6" x14ac:dyDescent="0.3">
      <c r="A73" t="s">
        <v>561</v>
      </c>
      <c r="B73">
        <v>1098626762</v>
      </c>
      <c r="C73" t="s">
        <v>1127</v>
      </c>
      <c r="D73" t="s">
        <v>562</v>
      </c>
      <c r="E73" t="s">
        <v>4</v>
      </c>
      <c r="F73" t="s">
        <v>555</v>
      </c>
    </row>
    <row r="74" spans="1:6" x14ac:dyDescent="0.3">
      <c r="A74" t="s">
        <v>299</v>
      </c>
      <c r="B74">
        <v>52368067</v>
      </c>
      <c r="C74" t="s">
        <v>981</v>
      </c>
      <c r="D74" t="s">
        <v>300</v>
      </c>
      <c r="E74" t="s">
        <v>84</v>
      </c>
      <c r="F74" t="s">
        <v>976</v>
      </c>
    </row>
    <row r="75" spans="1:6" x14ac:dyDescent="0.3">
      <c r="A75" t="s">
        <v>280</v>
      </c>
      <c r="B75">
        <v>1193082674</v>
      </c>
      <c r="C75" t="s">
        <v>1229</v>
      </c>
      <c r="D75" t="s">
        <v>281</v>
      </c>
      <c r="E75" t="s">
        <v>130</v>
      </c>
      <c r="F75" t="s">
        <v>1121</v>
      </c>
    </row>
    <row r="76" spans="1:6" x14ac:dyDescent="0.3">
      <c r="A76" t="s">
        <v>286</v>
      </c>
      <c r="B76">
        <v>1128265161</v>
      </c>
      <c r="C76" t="s">
        <v>1097</v>
      </c>
      <c r="D76" t="s">
        <v>287</v>
      </c>
      <c r="E76" t="s">
        <v>84</v>
      </c>
      <c r="F76" t="s">
        <v>1019</v>
      </c>
    </row>
    <row r="77" spans="1:6" x14ac:dyDescent="0.3">
      <c r="A77" t="s">
        <v>260</v>
      </c>
      <c r="B77">
        <v>1053785558</v>
      </c>
      <c r="C77" t="s">
        <v>918</v>
      </c>
      <c r="D77" t="s">
        <v>261</v>
      </c>
      <c r="E77" t="s">
        <v>130</v>
      </c>
      <c r="F77" t="s">
        <v>1034</v>
      </c>
    </row>
    <row r="78" spans="1:6" x14ac:dyDescent="0.3">
      <c r="A78" t="s">
        <v>563</v>
      </c>
      <c r="B78">
        <v>1143994397</v>
      </c>
      <c r="C78" t="s">
        <v>982</v>
      </c>
      <c r="D78" t="s">
        <v>564</v>
      </c>
      <c r="E78" t="s">
        <v>4</v>
      </c>
      <c r="F78" t="s">
        <v>555</v>
      </c>
    </row>
    <row r="79" spans="1:6" x14ac:dyDescent="0.3">
      <c r="A79" t="s">
        <v>565</v>
      </c>
      <c r="B79">
        <v>1032482908</v>
      </c>
      <c r="C79" t="s">
        <v>1128</v>
      </c>
      <c r="D79" t="s">
        <v>566</v>
      </c>
      <c r="E79" t="s">
        <v>4</v>
      </c>
      <c r="F79" t="s">
        <v>555</v>
      </c>
    </row>
    <row r="80" spans="1:6" x14ac:dyDescent="0.3">
      <c r="A80" t="s">
        <v>242</v>
      </c>
      <c r="B80">
        <v>1149455616</v>
      </c>
      <c r="C80" t="s">
        <v>983</v>
      </c>
      <c r="D80" t="s">
        <v>243</v>
      </c>
      <c r="E80" t="s">
        <v>84</v>
      </c>
      <c r="F80" t="s">
        <v>969</v>
      </c>
    </row>
    <row r="81" spans="1:6" x14ac:dyDescent="0.3">
      <c r="A81" t="s">
        <v>221</v>
      </c>
      <c r="B81">
        <v>1072259464</v>
      </c>
      <c r="C81" t="s">
        <v>984</v>
      </c>
      <c r="D81" t="s">
        <v>222</v>
      </c>
      <c r="E81" t="s">
        <v>84</v>
      </c>
      <c r="F81" t="s">
        <v>976</v>
      </c>
    </row>
    <row r="82" spans="1:6" x14ac:dyDescent="0.3">
      <c r="A82" t="s">
        <v>224</v>
      </c>
      <c r="B82">
        <v>1090463219</v>
      </c>
      <c r="C82" t="s">
        <v>985</v>
      </c>
      <c r="D82" t="s">
        <v>225</v>
      </c>
      <c r="E82" t="s">
        <v>84</v>
      </c>
      <c r="F82" t="s">
        <v>976</v>
      </c>
    </row>
    <row r="83" spans="1:6" x14ac:dyDescent="0.3">
      <c r="A83" t="s">
        <v>226</v>
      </c>
      <c r="B83">
        <v>1102548906</v>
      </c>
      <c r="C83" t="s">
        <v>1113</v>
      </c>
      <c r="D83" t="s">
        <v>227</v>
      </c>
      <c r="E83" t="s">
        <v>84</v>
      </c>
      <c r="F83" t="s">
        <v>976</v>
      </c>
    </row>
    <row r="84" spans="1:6" x14ac:dyDescent="0.3">
      <c r="A84" t="s">
        <v>228</v>
      </c>
      <c r="B84">
        <v>12746105</v>
      </c>
      <c r="C84" t="s">
        <v>986</v>
      </c>
      <c r="D84" t="s">
        <v>229</v>
      </c>
      <c r="E84" t="s">
        <v>84</v>
      </c>
      <c r="F84" t="s">
        <v>976</v>
      </c>
    </row>
    <row r="85" spans="1:6" x14ac:dyDescent="0.3">
      <c r="A85" t="s">
        <v>230</v>
      </c>
      <c r="B85">
        <v>10031681</v>
      </c>
      <c r="C85" t="s">
        <v>1114</v>
      </c>
      <c r="D85" t="s">
        <v>231</v>
      </c>
      <c r="E85" t="s">
        <v>84</v>
      </c>
      <c r="F85" t="s">
        <v>976</v>
      </c>
    </row>
    <row r="86" spans="1:6" x14ac:dyDescent="0.3">
      <c r="A86" t="s">
        <v>32</v>
      </c>
      <c r="B86">
        <v>1012433244</v>
      </c>
      <c r="C86" t="s">
        <v>1350</v>
      </c>
      <c r="D86" t="s">
        <v>33</v>
      </c>
      <c r="E86" t="s">
        <v>84</v>
      </c>
      <c r="F86" t="s">
        <v>1126</v>
      </c>
    </row>
    <row r="87" spans="1:6" x14ac:dyDescent="0.3">
      <c r="A87" t="s">
        <v>37</v>
      </c>
      <c r="B87">
        <v>1030646149</v>
      </c>
      <c r="C87" t="s">
        <v>987</v>
      </c>
      <c r="D87" t="s">
        <v>38</v>
      </c>
      <c r="E87" t="s">
        <v>84</v>
      </c>
      <c r="F87" t="s">
        <v>2508</v>
      </c>
    </row>
    <row r="88" spans="1:6" x14ac:dyDescent="0.3">
      <c r="A88" t="s">
        <v>39</v>
      </c>
      <c r="B88">
        <v>1069491962</v>
      </c>
      <c r="C88" t="s">
        <v>949</v>
      </c>
      <c r="D88" t="s">
        <v>40</v>
      </c>
      <c r="E88" t="s">
        <v>130</v>
      </c>
      <c r="F88" t="s">
        <v>1942</v>
      </c>
    </row>
    <row r="89" spans="1:6" x14ac:dyDescent="0.3">
      <c r="A89" t="s">
        <v>69</v>
      </c>
      <c r="B89">
        <v>1030606934</v>
      </c>
      <c r="C89" t="s">
        <v>1115</v>
      </c>
      <c r="D89" t="s">
        <v>70</v>
      </c>
      <c r="E89" t="s">
        <v>84</v>
      </c>
      <c r="F89" t="s">
        <v>1126</v>
      </c>
    </row>
    <row r="90" spans="1:6" x14ac:dyDescent="0.3">
      <c r="A90" t="s">
        <v>85</v>
      </c>
      <c r="B90">
        <v>73157192</v>
      </c>
      <c r="C90" t="s">
        <v>990</v>
      </c>
      <c r="D90" t="s">
        <v>86</v>
      </c>
      <c r="E90" t="s">
        <v>84</v>
      </c>
      <c r="F90" t="s">
        <v>1019</v>
      </c>
    </row>
    <row r="91" spans="1:6" x14ac:dyDescent="0.3">
      <c r="A91" t="s">
        <v>90</v>
      </c>
      <c r="B91">
        <v>1031175432</v>
      </c>
      <c r="C91" t="s">
        <v>1116</v>
      </c>
      <c r="D91" t="s">
        <v>91</v>
      </c>
      <c r="E91" t="s">
        <v>84</v>
      </c>
      <c r="F91" t="s">
        <v>974</v>
      </c>
    </row>
    <row r="92" spans="1:6" x14ac:dyDescent="0.3">
      <c r="A92" t="s">
        <v>92</v>
      </c>
      <c r="B92">
        <v>86061678</v>
      </c>
      <c r="C92" t="s">
        <v>992</v>
      </c>
      <c r="D92" t="s">
        <v>93</v>
      </c>
      <c r="E92" t="s">
        <v>84</v>
      </c>
      <c r="F92" t="s">
        <v>1126</v>
      </c>
    </row>
    <row r="93" spans="1:6" x14ac:dyDescent="0.3">
      <c r="A93" t="s">
        <v>96</v>
      </c>
      <c r="B93">
        <v>1143380389</v>
      </c>
      <c r="C93" t="s">
        <v>994</v>
      </c>
      <c r="D93" t="s">
        <v>97</v>
      </c>
      <c r="E93" t="s">
        <v>84</v>
      </c>
      <c r="F93" t="s">
        <v>972</v>
      </c>
    </row>
    <row r="94" spans="1:6" x14ac:dyDescent="0.3">
      <c r="A94" t="s">
        <v>100</v>
      </c>
      <c r="B94">
        <v>1016051676</v>
      </c>
      <c r="C94" t="s">
        <v>1468</v>
      </c>
      <c r="D94" t="s">
        <v>101</v>
      </c>
      <c r="E94" t="s">
        <v>84</v>
      </c>
      <c r="F94" t="s">
        <v>971</v>
      </c>
    </row>
    <row r="95" spans="1:6" x14ac:dyDescent="0.3">
      <c r="A95" t="s">
        <v>567</v>
      </c>
      <c r="B95">
        <v>1088238172</v>
      </c>
      <c r="C95" t="s">
        <v>996</v>
      </c>
      <c r="D95" t="s">
        <v>568</v>
      </c>
      <c r="E95" t="s">
        <v>4</v>
      </c>
      <c r="F95" t="s">
        <v>555</v>
      </c>
    </row>
    <row r="96" spans="1:6" x14ac:dyDescent="0.3">
      <c r="A96" t="s">
        <v>121</v>
      </c>
      <c r="B96">
        <v>6070549</v>
      </c>
      <c r="C96" t="s">
        <v>1004</v>
      </c>
      <c r="D96" t="s">
        <v>122</v>
      </c>
      <c r="E96" t="s">
        <v>84</v>
      </c>
      <c r="F96" t="s">
        <v>1009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AD13-C760-41DE-B423-A0A8CCB523AA}">
  <sheetPr published="0"/>
  <dimension ref="A1:F729"/>
  <sheetViews>
    <sheetView workbookViewId="0">
      <selection sqref="A1:F728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9.44140625" bestFit="1" customWidth="1"/>
    <col min="4" max="4" width="26" bestFit="1" customWidth="1"/>
    <col min="5" max="5" width="18.21875" bestFit="1" customWidth="1"/>
    <col min="6" max="6" width="34.6640625" bestFit="1" customWidth="1"/>
    <col min="7" max="7" width="38.5546875" bestFit="1" customWidth="1"/>
    <col min="8" max="8" width="14.33203125" bestFit="1" customWidth="1"/>
    <col min="9" max="9" width="19" bestFit="1" customWidth="1"/>
    <col min="10" max="10" width="7.3320312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1549</v>
      </c>
    </row>
    <row r="2" spans="1:6" x14ac:dyDescent="0.3">
      <c r="A2" s="40" t="s">
        <v>2874</v>
      </c>
      <c r="B2">
        <v>1118861112</v>
      </c>
      <c r="C2" s="40" t="s">
        <v>2875</v>
      </c>
      <c r="D2" s="40" t="s">
        <v>2876</v>
      </c>
      <c r="E2" s="40" t="s">
        <v>6</v>
      </c>
      <c r="F2" s="40" t="s">
        <v>972</v>
      </c>
    </row>
    <row r="3" spans="1:6" x14ac:dyDescent="0.3">
      <c r="A3" s="40" t="s">
        <v>2877</v>
      </c>
      <c r="B3">
        <v>1004802132</v>
      </c>
      <c r="C3" s="40" t="s">
        <v>2878</v>
      </c>
      <c r="D3" s="40" t="s">
        <v>2879</v>
      </c>
      <c r="E3" s="40" t="s">
        <v>6</v>
      </c>
      <c r="F3" s="40" t="s">
        <v>965</v>
      </c>
    </row>
    <row r="4" spans="1:6" x14ac:dyDescent="0.3">
      <c r="A4" s="40" t="s">
        <v>2880</v>
      </c>
      <c r="B4">
        <v>91506568</v>
      </c>
      <c r="C4" s="40" t="s">
        <v>2881</v>
      </c>
      <c r="D4" s="40" t="s">
        <v>2882</v>
      </c>
      <c r="E4" s="40" t="s">
        <v>6</v>
      </c>
      <c r="F4" s="40" t="s">
        <v>975</v>
      </c>
    </row>
    <row r="5" spans="1:6" x14ac:dyDescent="0.3">
      <c r="A5" s="40" t="s">
        <v>2753</v>
      </c>
      <c r="B5">
        <v>1002692039</v>
      </c>
      <c r="C5" s="40" t="s">
        <v>2754</v>
      </c>
      <c r="D5" s="40" t="s">
        <v>2755</v>
      </c>
      <c r="E5" s="40" t="s">
        <v>1710</v>
      </c>
      <c r="F5" s="40" t="s">
        <v>1126</v>
      </c>
    </row>
    <row r="6" spans="1:6" x14ac:dyDescent="0.3">
      <c r="A6" s="40" t="s">
        <v>2883</v>
      </c>
      <c r="B6">
        <v>1192814502</v>
      </c>
      <c r="C6" s="40" t="s">
        <v>2884</v>
      </c>
      <c r="D6" s="40" t="s">
        <v>2885</v>
      </c>
      <c r="E6" s="40" t="s">
        <v>6</v>
      </c>
      <c r="F6" s="40" t="s">
        <v>974</v>
      </c>
    </row>
    <row r="7" spans="1:6" x14ac:dyDescent="0.3">
      <c r="A7" s="40" t="s">
        <v>2831</v>
      </c>
      <c r="B7">
        <v>1006086882</v>
      </c>
      <c r="C7" s="40" t="s">
        <v>2832</v>
      </c>
      <c r="D7" s="40" t="s">
        <v>2833</v>
      </c>
      <c r="E7" s="40" t="s">
        <v>6</v>
      </c>
      <c r="F7" s="40" t="s">
        <v>974</v>
      </c>
    </row>
    <row r="8" spans="1:6" x14ac:dyDescent="0.3">
      <c r="A8" s="40" t="s">
        <v>2757</v>
      </c>
      <c r="B8">
        <v>1014201635</v>
      </c>
      <c r="C8" s="40" t="s">
        <v>2758</v>
      </c>
      <c r="D8" s="40" t="s">
        <v>2759</v>
      </c>
      <c r="E8" s="40" t="s">
        <v>6</v>
      </c>
      <c r="F8" s="40" t="s">
        <v>974</v>
      </c>
    </row>
    <row r="9" spans="1:6" x14ac:dyDescent="0.3">
      <c r="A9" s="40" t="s">
        <v>2569</v>
      </c>
      <c r="B9">
        <v>1018450655</v>
      </c>
      <c r="C9" s="40" t="s">
        <v>2573</v>
      </c>
      <c r="D9" s="40" t="s">
        <v>2574</v>
      </c>
      <c r="E9" s="40" t="s">
        <v>6</v>
      </c>
      <c r="F9" s="40" t="s">
        <v>974</v>
      </c>
    </row>
    <row r="10" spans="1:6" x14ac:dyDescent="0.3">
      <c r="A10" s="40" t="s">
        <v>2568</v>
      </c>
      <c r="B10">
        <v>853486</v>
      </c>
      <c r="C10" s="40" t="s">
        <v>2575</v>
      </c>
      <c r="D10" s="40" t="s">
        <v>2576</v>
      </c>
      <c r="E10" s="40" t="s">
        <v>6</v>
      </c>
      <c r="F10" s="40" t="s">
        <v>974</v>
      </c>
    </row>
    <row r="11" spans="1:6" x14ac:dyDescent="0.3">
      <c r="A11" s="40" t="s">
        <v>2478</v>
      </c>
      <c r="B11">
        <v>1020832728</v>
      </c>
      <c r="C11" s="40" t="s">
        <v>2479</v>
      </c>
      <c r="D11" s="40" t="s">
        <v>2480</v>
      </c>
      <c r="E11" s="40" t="s">
        <v>1710</v>
      </c>
      <c r="F11" s="40" t="s">
        <v>974</v>
      </c>
    </row>
    <row r="12" spans="1:6" x14ac:dyDescent="0.3">
      <c r="A12" s="40" t="s">
        <v>2481</v>
      </c>
      <c r="B12">
        <v>1002604455</v>
      </c>
      <c r="C12" s="40" t="s">
        <v>2482</v>
      </c>
      <c r="D12" s="40" t="s">
        <v>2483</v>
      </c>
      <c r="E12" s="40" t="s">
        <v>6</v>
      </c>
      <c r="F12" s="40" t="s">
        <v>974</v>
      </c>
    </row>
    <row r="13" spans="1:6" x14ac:dyDescent="0.3">
      <c r="A13" s="40" t="s">
        <v>2886</v>
      </c>
      <c r="B13">
        <v>1015436070</v>
      </c>
      <c r="C13" s="40" t="s">
        <v>2887</v>
      </c>
      <c r="D13" s="40" t="s">
        <v>2888</v>
      </c>
      <c r="E13" s="40" t="s">
        <v>6</v>
      </c>
      <c r="F13" s="40" t="s">
        <v>974</v>
      </c>
    </row>
    <row r="14" spans="1:6" x14ac:dyDescent="0.3">
      <c r="A14" s="40" t="s">
        <v>2889</v>
      </c>
      <c r="B14">
        <v>1000623211</v>
      </c>
      <c r="C14" s="40" t="s">
        <v>2890</v>
      </c>
      <c r="D14" s="40" t="s">
        <v>2891</v>
      </c>
      <c r="E14" s="40" t="s">
        <v>6</v>
      </c>
      <c r="F14" s="40" t="s">
        <v>974</v>
      </c>
    </row>
    <row r="15" spans="1:6" x14ac:dyDescent="0.3">
      <c r="A15" s="40" t="s">
        <v>2760</v>
      </c>
      <c r="B15">
        <v>1003556232</v>
      </c>
      <c r="C15" s="40" t="s">
        <v>2761</v>
      </c>
      <c r="D15" s="40" t="s">
        <v>2762</v>
      </c>
      <c r="E15" s="40" t="s">
        <v>6</v>
      </c>
      <c r="F15" s="40" t="s">
        <v>974</v>
      </c>
    </row>
    <row r="16" spans="1:6" x14ac:dyDescent="0.3">
      <c r="A16" s="40" t="s">
        <v>2841</v>
      </c>
      <c r="B16">
        <v>1047338634</v>
      </c>
      <c r="C16" s="40" t="s">
        <v>2842</v>
      </c>
      <c r="D16" s="40" t="s">
        <v>2843</v>
      </c>
      <c r="E16" s="40" t="s">
        <v>6</v>
      </c>
      <c r="F16" s="40" t="s">
        <v>971</v>
      </c>
    </row>
    <row r="17" spans="1:6" x14ac:dyDescent="0.3">
      <c r="A17" s="40" t="s">
        <v>2844</v>
      </c>
      <c r="B17">
        <v>1006779966</v>
      </c>
      <c r="C17" s="40" t="s">
        <v>2845</v>
      </c>
      <c r="D17" s="40" t="s">
        <v>2846</v>
      </c>
      <c r="E17" s="40" t="s">
        <v>6</v>
      </c>
      <c r="F17" s="40" t="s">
        <v>971</v>
      </c>
    </row>
    <row r="18" spans="1:6" x14ac:dyDescent="0.3">
      <c r="A18" s="40" t="s">
        <v>2623</v>
      </c>
      <c r="B18">
        <v>1110174455</v>
      </c>
      <c r="C18" s="40" t="s">
        <v>2624</v>
      </c>
      <c r="D18" s="40" t="s">
        <v>2625</v>
      </c>
      <c r="E18" s="40" t="s">
        <v>6</v>
      </c>
      <c r="F18" s="40" t="s">
        <v>971</v>
      </c>
    </row>
    <row r="19" spans="1:6" x14ac:dyDescent="0.3">
      <c r="A19" s="40" t="s">
        <v>2626</v>
      </c>
      <c r="B19">
        <v>1073507949</v>
      </c>
      <c r="C19" s="40" t="s">
        <v>2627</v>
      </c>
      <c r="D19" s="40" t="s">
        <v>2628</v>
      </c>
      <c r="E19" s="40" t="s">
        <v>6</v>
      </c>
      <c r="F19" s="40" t="s">
        <v>971</v>
      </c>
    </row>
    <row r="20" spans="1:6" x14ac:dyDescent="0.3">
      <c r="A20" s="40" t="s">
        <v>2629</v>
      </c>
      <c r="B20">
        <v>1034276928</v>
      </c>
      <c r="C20" s="40" t="s">
        <v>2630</v>
      </c>
      <c r="D20" s="40" t="s">
        <v>2631</v>
      </c>
      <c r="E20" s="40" t="s">
        <v>6</v>
      </c>
      <c r="F20" s="40" t="s">
        <v>971</v>
      </c>
    </row>
    <row r="21" spans="1:6" x14ac:dyDescent="0.3">
      <c r="A21" s="40" t="s">
        <v>2535</v>
      </c>
      <c r="B21">
        <v>1000338758</v>
      </c>
      <c r="C21" s="40" t="s">
        <v>2536</v>
      </c>
      <c r="D21" s="40" t="s">
        <v>2537</v>
      </c>
      <c r="E21" s="40" t="s">
        <v>6</v>
      </c>
      <c r="F21" s="40" t="s">
        <v>971</v>
      </c>
    </row>
    <row r="22" spans="1:6" x14ac:dyDescent="0.3">
      <c r="A22" s="40" t="s">
        <v>2600</v>
      </c>
      <c r="B22">
        <v>1001968519</v>
      </c>
      <c r="C22" s="40" t="s">
        <v>2601</v>
      </c>
      <c r="D22" s="40" t="s">
        <v>2602</v>
      </c>
      <c r="E22" s="40" t="s">
        <v>6</v>
      </c>
      <c r="F22" s="40" t="s">
        <v>965</v>
      </c>
    </row>
    <row r="23" spans="1:6" x14ac:dyDescent="0.3">
      <c r="A23" s="40" t="s">
        <v>2860</v>
      </c>
      <c r="B23">
        <v>1006171965</v>
      </c>
      <c r="C23" s="40" t="s">
        <v>2861</v>
      </c>
      <c r="D23" s="40" t="s">
        <v>2862</v>
      </c>
      <c r="E23" s="40" t="s">
        <v>6</v>
      </c>
      <c r="F23" s="40" t="s">
        <v>977</v>
      </c>
    </row>
    <row r="24" spans="1:6" x14ac:dyDescent="0.3">
      <c r="A24" s="40" t="s">
        <v>2863</v>
      </c>
      <c r="B24">
        <v>1059445041</v>
      </c>
      <c r="C24" s="40" t="s">
        <v>2864</v>
      </c>
      <c r="D24" s="40" t="s">
        <v>2865</v>
      </c>
      <c r="E24" s="40" t="s">
        <v>6</v>
      </c>
      <c r="F24" s="40" t="s">
        <v>977</v>
      </c>
    </row>
    <row r="25" spans="1:6" x14ac:dyDescent="0.3">
      <c r="A25" s="40" t="s">
        <v>2697</v>
      </c>
      <c r="B25">
        <v>1143861667</v>
      </c>
      <c r="C25" s="40" t="s">
        <v>2698</v>
      </c>
      <c r="D25" s="40" t="s">
        <v>2699</v>
      </c>
      <c r="E25" s="40" t="s">
        <v>1710</v>
      </c>
      <c r="F25" s="40" t="s">
        <v>977</v>
      </c>
    </row>
    <row r="26" spans="1:6" x14ac:dyDescent="0.3">
      <c r="A26" s="40" t="s">
        <v>2656</v>
      </c>
      <c r="B26">
        <v>29104446</v>
      </c>
      <c r="C26" s="40" t="s">
        <v>2657</v>
      </c>
      <c r="D26" s="40" t="s">
        <v>2658</v>
      </c>
      <c r="E26" s="40" t="s">
        <v>1710</v>
      </c>
      <c r="F26" s="40" t="s">
        <v>977</v>
      </c>
    </row>
    <row r="27" spans="1:6" x14ac:dyDescent="0.3">
      <c r="A27" s="40" t="s">
        <v>2541</v>
      </c>
      <c r="B27">
        <v>80111984</v>
      </c>
      <c r="C27" s="40" t="s">
        <v>2542</v>
      </c>
      <c r="D27" s="40" t="s">
        <v>2543</v>
      </c>
      <c r="E27" s="40" t="s">
        <v>6</v>
      </c>
      <c r="F27" s="40" t="s">
        <v>2508</v>
      </c>
    </row>
    <row r="28" spans="1:6" x14ac:dyDescent="0.3">
      <c r="A28" s="40" t="s">
        <v>2866</v>
      </c>
      <c r="B28">
        <v>14295413</v>
      </c>
      <c r="C28" s="40" t="s">
        <v>2867</v>
      </c>
      <c r="D28" s="40" t="s">
        <v>2868</v>
      </c>
      <c r="E28" s="40" t="s">
        <v>6</v>
      </c>
      <c r="F28" s="40" t="s">
        <v>977</v>
      </c>
    </row>
    <row r="29" spans="1:6" x14ac:dyDescent="0.3">
      <c r="A29" s="40" t="s">
        <v>2869</v>
      </c>
      <c r="B29">
        <v>1003864463</v>
      </c>
      <c r="C29" s="40" t="s">
        <v>2870</v>
      </c>
      <c r="D29" s="40" t="s">
        <v>2871</v>
      </c>
      <c r="E29" s="40" t="s">
        <v>6</v>
      </c>
      <c r="F29" s="40" t="s">
        <v>977</v>
      </c>
    </row>
    <row r="30" spans="1:6" x14ac:dyDescent="0.3">
      <c r="A30" s="40" t="s">
        <v>2835</v>
      </c>
      <c r="B30">
        <v>1032478315</v>
      </c>
      <c r="C30" s="40" t="s">
        <v>2836</v>
      </c>
      <c r="D30" s="40" t="s">
        <v>2837</v>
      </c>
      <c r="E30" s="40" t="s">
        <v>130</v>
      </c>
      <c r="F30" s="40" t="s">
        <v>2544</v>
      </c>
    </row>
    <row r="31" spans="1:6" x14ac:dyDescent="0.3">
      <c r="A31" s="40" t="s">
        <v>2705</v>
      </c>
      <c r="B31">
        <v>1022326987</v>
      </c>
      <c r="C31" s="40" t="s">
        <v>2706</v>
      </c>
      <c r="D31" s="40" t="s">
        <v>2707</v>
      </c>
      <c r="E31" s="40" t="s">
        <v>1710</v>
      </c>
      <c r="F31" s="40" t="s">
        <v>972</v>
      </c>
    </row>
    <row r="32" spans="1:6" x14ac:dyDescent="0.3">
      <c r="A32" s="40" t="s">
        <v>2708</v>
      </c>
      <c r="B32">
        <v>1012421464</v>
      </c>
      <c r="C32" s="40" t="s">
        <v>2709</v>
      </c>
      <c r="D32" s="40" t="s">
        <v>2710</v>
      </c>
      <c r="E32" s="40" t="s">
        <v>6</v>
      </c>
      <c r="F32" s="40" t="s">
        <v>972</v>
      </c>
    </row>
    <row r="33" spans="1:6" x14ac:dyDescent="0.3">
      <c r="A33" s="40" t="s">
        <v>2714</v>
      </c>
      <c r="B33">
        <v>1121146180</v>
      </c>
      <c r="C33" s="40" t="s">
        <v>2715</v>
      </c>
      <c r="D33" s="40" t="s">
        <v>2716</v>
      </c>
      <c r="E33" s="40" t="s">
        <v>6</v>
      </c>
      <c r="F33" s="40" t="s">
        <v>972</v>
      </c>
    </row>
    <row r="34" spans="1:6" x14ac:dyDescent="0.3">
      <c r="A34" s="40" t="s">
        <v>2668</v>
      </c>
      <c r="B34">
        <v>14326390</v>
      </c>
      <c r="C34" s="40" t="s">
        <v>2669</v>
      </c>
      <c r="D34" s="40" t="s">
        <v>2670</v>
      </c>
      <c r="E34" s="40" t="s">
        <v>6</v>
      </c>
      <c r="F34" s="40" t="s">
        <v>972</v>
      </c>
    </row>
    <row r="35" spans="1:6" x14ac:dyDescent="0.3">
      <c r="A35" s="40" t="s">
        <v>2671</v>
      </c>
      <c r="B35">
        <v>1000792675</v>
      </c>
      <c r="C35" s="40" t="s">
        <v>2672</v>
      </c>
      <c r="D35" s="40" t="s">
        <v>2673</v>
      </c>
      <c r="E35" s="40" t="s">
        <v>6</v>
      </c>
      <c r="F35" s="40" t="s">
        <v>972</v>
      </c>
    </row>
    <row r="36" spans="1:6" x14ac:dyDescent="0.3">
      <c r="A36" s="40" t="s">
        <v>2838</v>
      </c>
      <c r="B36">
        <v>1066601689</v>
      </c>
      <c r="C36" s="40" t="s">
        <v>2839</v>
      </c>
      <c r="D36" s="40" t="s">
        <v>2840</v>
      </c>
      <c r="E36" s="40" t="s">
        <v>6</v>
      </c>
      <c r="F36" s="40" t="s">
        <v>965</v>
      </c>
    </row>
    <row r="37" spans="1:6" x14ac:dyDescent="0.3">
      <c r="A37" s="40" t="s">
        <v>2828</v>
      </c>
      <c r="B37">
        <v>1033747728</v>
      </c>
      <c r="C37" s="40" t="s">
        <v>2829</v>
      </c>
      <c r="D37" s="40" t="s">
        <v>2830</v>
      </c>
      <c r="E37" s="40" t="s">
        <v>6</v>
      </c>
      <c r="F37" s="40" t="s">
        <v>1008</v>
      </c>
    </row>
    <row r="38" spans="1:6" x14ac:dyDescent="0.3">
      <c r="A38" s="40" t="s">
        <v>2763</v>
      </c>
      <c r="B38">
        <v>1000590202</v>
      </c>
      <c r="C38" s="40" t="s">
        <v>2764</v>
      </c>
      <c r="D38" s="40" t="s">
        <v>2765</v>
      </c>
      <c r="E38" s="40" t="s">
        <v>6</v>
      </c>
      <c r="F38" s="40" t="s">
        <v>1008</v>
      </c>
    </row>
    <row r="39" spans="1:6" x14ac:dyDescent="0.3">
      <c r="A39" s="40" t="s">
        <v>2766</v>
      </c>
      <c r="B39">
        <v>1016712485</v>
      </c>
      <c r="C39" s="40" t="s">
        <v>2767</v>
      </c>
      <c r="D39" s="40" t="s">
        <v>2768</v>
      </c>
      <c r="E39" s="40" t="s">
        <v>6</v>
      </c>
      <c r="F39" s="40" t="s">
        <v>1008</v>
      </c>
    </row>
    <row r="40" spans="1:6" x14ac:dyDescent="0.3">
      <c r="A40" s="40" t="s">
        <v>2650</v>
      </c>
      <c r="B40">
        <v>1193094485</v>
      </c>
      <c r="C40" s="40" t="s">
        <v>2651</v>
      </c>
      <c r="D40" s="40" t="s">
        <v>2652</v>
      </c>
      <c r="E40" s="40" t="s">
        <v>6</v>
      </c>
      <c r="F40" s="40" t="s">
        <v>1008</v>
      </c>
    </row>
    <row r="41" spans="1:6" x14ac:dyDescent="0.3">
      <c r="A41" s="40" t="s">
        <v>2847</v>
      </c>
      <c r="B41">
        <v>1014736377</v>
      </c>
      <c r="C41" s="40" t="s">
        <v>2848</v>
      </c>
      <c r="D41" s="40" t="s">
        <v>2849</v>
      </c>
      <c r="E41" s="40" t="s">
        <v>6</v>
      </c>
      <c r="F41" s="40" t="s">
        <v>971</v>
      </c>
    </row>
    <row r="42" spans="1:6" x14ac:dyDescent="0.3">
      <c r="A42" s="40" t="s">
        <v>2850</v>
      </c>
      <c r="B42">
        <v>1033676046</v>
      </c>
      <c r="C42" s="40" t="s">
        <v>2851</v>
      </c>
      <c r="D42" s="40" t="s">
        <v>2852</v>
      </c>
      <c r="E42" s="40" t="s">
        <v>6</v>
      </c>
      <c r="F42" s="40" t="s">
        <v>971</v>
      </c>
    </row>
    <row r="43" spans="1:6" x14ac:dyDescent="0.3">
      <c r="A43" s="40" t="s">
        <v>2620</v>
      </c>
      <c r="B43">
        <v>1073702161</v>
      </c>
      <c r="C43" s="40" t="s">
        <v>2621</v>
      </c>
      <c r="D43" s="40" t="s">
        <v>2622</v>
      </c>
      <c r="E43" s="40" t="s">
        <v>6</v>
      </c>
      <c r="F43" s="40" t="s">
        <v>971</v>
      </c>
    </row>
    <row r="44" spans="1:6" x14ac:dyDescent="0.3">
      <c r="A44" s="40" t="s">
        <v>2807</v>
      </c>
      <c r="B44">
        <v>1121918882</v>
      </c>
      <c r="C44" s="40" t="s">
        <v>2808</v>
      </c>
      <c r="D44" s="40" t="s">
        <v>2809</v>
      </c>
      <c r="E44" s="40" t="s">
        <v>6</v>
      </c>
      <c r="F44" s="40" t="s">
        <v>2508</v>
      </c>
    </row>
    <row r="45" spans="1:6" x14ac:dyDescent="0.3">
      <c r="A45" s="40" t="s">
        <v>2632</v>
      </c>
      <c r="B45">
        <v>1073177298</v>
      </c>
      <c r="C45" s="40" t="s">
        <v>2633</v>
      </c>
      <c r="D45" s="40" t="s">
        <v>2634</v>
      </c>
      <c r="E45" s="40" t="s">
        <v>6</v>
      </c>
      <c r="F45" s="40" t="s">
        <v>2508</v>
      </c>
    </row>
    <row r="46" spans="1:6" x14ac:dyDescent="0.3">
      <c r="A46" s="40" t="s">
        <v>2580</v>
      </c>
      <c r="B46">
        <v>1030570361</v>
      </c>
      <c r="C46" s="40" t="s">
        <v>2581</v>
      </c>
      <c r="D46" s="40" t="s">
        <v>2582</v>
      </c>
      <c r="E46" s="40" t="s">
        <v>6</v>
      </c>
      <c r="F46" s="40" t="s">
        <v>2508</v>
      </c>
    </row>
    <row r="47" spans="1:6" x14ac:dyDescent="0.3">
      <c r="A47" s="40" t="s">
        <v>2529</v>
      </c>
      <c r="B47">
        <v>1007101471</v>
      </c>
      <c r="C47" s="40" t="s">
        <v>2530</v>
      </c>
      <c r="D47" s="40" t="s">
        <v>2531</v>
      </c>
      <c r="E47" s="40" t="s">
        <v>6</v>
      </c>
      <c r="F47" s="40" t="s">
        <v>2508</v>
      </c>
    </row>
    <row r="48" spans="1:6" x14ac:dyDescent="0.3">
      <c r="A48" s="40" t="s">
        <v>2853</v>
      </c>
      <c r="B48">
        <v>1007524225</v>
      </c>
      <c r="C48" s="40" t="s">
        <v>2854</v>
      </c>
      <c r="D48" s="40" t="s">
        <v>2855</v>
      </c>
      <c r="E48" s="40" t="s">
        <v>130</v>
      </c>
      <c r="F48" s="40" t="s">
        <v>2544</v>
      </c>
    </row>
    <row r="49" spans="1:6" x14ac:dyDescent="0.3">
      <c r="A49" s="40" t="s">
        <v>2736</v>
      </c>
      <c r="B49">
        <v>1000383321</v>
      </c>
      <c r="C49" s="40" t="s">
        <v>2737</v>
      </c>
      <c r="D49" s="40" t="s">
        <v>2738</v>
      </c>
      <c r="E49" s="40" t="s">
        <v>130</v>
      </c>
      <c r="F49" s="40" t="s">
        <v>2544</v>
      </c>
    </row>
    <row r="50" spans="1:6" x14ac:dyDescent="0.3">
      <c r="A50" s="40" t="s">
        <v>2617</v>
      </c>
      <c r="B50">
        <v>1011322455</v>
      </c>
      <c r="C50" s="40" t="s">
        <v>2618</v>
      </c>
      <c r="D50" s="40" t="s">
        <v>2619</v>
      </c>
      <c r="E50" s="40" t="s">
        <v>130</v>
      </c>
      <c r="F50" s="40" t="s">
        <v>2544</v>
      </c>
    </row>
    <row r="51" spans="1:6" x14ac:dyDescent="0.3">
      <c r="A51" s="40" t="s">
        <v>2856</v>
      </c>
      <c r="B51">
        <v>27591752</v>
      </c>
      <c r="C51" s="40" t="s">
        <v>2857</v>
      </c>
      <c r="D51" s="40" t="s">
        <v>2858</v>
      </c>
      <c r="E51" s="40" t="s">
        <v>6</v>
      </c>
      <c r="F51" s="40" t="s">
        <v>975</v>
      </c>
    </row>
    <row r="52" spans="1:6" x14ac:dyDescent="0.3">
      <c r="A52" s="40" t="s">
        <v>2688</v>
      </c>
      <c r="B52">
        <v>1024484785</v>
      </c>
      <c r="C52" s="40" t="s">
        <v>2689</v>
      </c>
      <c r="D52" s="40" t="s">
        <v>2690</v>
      </c>
      <c r="E52" s="40" t="s">
        <v>6</v>
      </c>
      <c r="F52" s="40" t="s">
        <v>2508</v>
      </c>
    </row>
    <row r="53" spans="1:6" x14ac:dyDescent="0.3">
      <c r="A53" s="40" t="s">
        <v>2810</v>
      </c>
      <c r="B53">
        <v>1004462908</v>
      </c>
      <c r="C53" s="40" t="s">
        <v>2811</v>
      </c>
      <c r="D53" s="40" t="s">
        <v>2812</v>
      </c>
      <c r="E53" s="40" t="s">
        <v>6</v>
      </c>
      <c r="F53" s="40" t="s">
        <v>1018</v>
      </c>
    </row>
    <row r="54" spans="1:6" x14ac:dyDescent="0.3">
      <c r="A54" s="40" t="s">
        <v>2676</v>
      </c>
      <c r="B54">
        <v>94064978</v>
      </c>
      <c r="C54" s="40" t="s">
        <v>2677</v>
      </c>
      <c r="D54" s="40" t="s">
        <v>2678</v>
      </c>
      <c r="E54" s="40" t="s">
        <v>6</v>
      </c>
      <c r="F54" s="40" t="s">
        <v>1018</v>
      </c>
    </row>
    <row r="55" spans="1:6" x14ac:dyDescent="0.3">
      <c r="A55" s="40" t="s">
        <v>2511</v>
      </c>
      <c r="B55">
        <v>1133659472</v>
      </c>
      <c r="C55" s="40" t="s">
        <v>2512</v>
      </c>
      <c r="D55" s="40" t="s">
        <v>2513</v>
      </c>
      <c r="E55" s="40" t="s">
        <v>1710</v>
      </c>
      <c r="F55" s="40" t="s">
        <v>1018</v>
      </c>
    </row>
    <row r="56" spans="1:6" x14ac:dyDescent="0.3">
      <c r="A56" s="40" t="s">
        <v>2813</v>
      </c>
      <c r="B56">
        <v>1076663662</v>
      </c>
      <c r="C56" s="40" t="s">
        <v>2814</v>
      </c>
      <c r="D56" s="40" t="s">
        <v>2815</v>
      </c>
      <c r="E56" s="40" t="s">
        <v>1710</v>
      </c>
      <c r="F56" s="40" t="s">
        <v>1126</v>
      </c>
    </row>
    <row r="57" spans="1:6" x14ac:dyDescent="0.3">
      <c r="A57" s="40" t="s">
        <v>2816</v>
      </c>
      <c r="B57">
        <v>1084228019</v>
      </c>
      <c r="C57" s="40" t="s">
        <v>2817</v>
      </c>
      <c r="D57" s="40" t="s">
        <v>2818</v>
      </c>
      <c r="E57" s="40" t="s">
        <v>6</v>
      </c>
      <c r="F57" s="40" t="s">
        <v>1018</v>
      </c>
    </row>
    <row r="58" spans="1:6" x14ac:dyDescent="0.3">
      <c r="A58" s="40" t="s">
        <v>2682</v>
      </c>
      <c r="B58">
        <v>1080426828</v>
      </c>
      <c r="C58" s="40" t="s">
        <v>2683</v>
      </c>
      <c r="D58" s="40" t="s">
        <v>2684</v>
      </c>
      <c r="E58" s="40" t="s">
        <v>6</v>
      </c>
      <c r="F58" s="40" t="s">
        <v>988</v>
      </c>
    </row>
    <row r="59" spans="1:6" x14ac:dyDescent="0.3">
      <c r="A59" s="40" t="s">
        <v>2685</v>
      </c>
      <c r="B59">
        <v>1082879541</v>
      </c>
      <c r="C59" s="40" t="s">
        <v>2686</v>
      </c>
      <c r="D59" s="40" t="s">
        <v>2687</v>
      </c>
      <c r="E59" s="40" t="s">
        <v>6</v>
      </c>
      <c r="F59" s="40" t="s">
        <v>988</v>
      </c>
    </row>
    <row r="60" spans="1:6" x14ac:dyDescent="0.3">
      <c r="A60" s="40" t="s">
        <v>2819</v>
      </c>
      <c r="B60">
        <v>1152692677</v>
      </c>
      <c r="C60" s="40" t="s">
        <v>2820</v>
      </c>
      <c r="D60" s="40" t="s">
        <v>2821</v>
      </c>
      <c r="E60" s="40" t="s">
        <v>6</v>
      </c>
      <c r="F60" s="40" t="s">
        <v>1019</v>
      </c>
    </row>
    <row r="61" spans="1:6" x14ac:dyDescent="0.3">
      <c r="A61" s="40" t="s">
        <v>2822</v>
      </c>
      <c r="B61">
        <v>1004802647</v>
      </c>
      <c r="C61" s="40" t="s">
        <v>2823</v>
      </c>
      <c r="D61" s="40" t="s">
        <v>2824</v>
      </c>
      <c r="E61" s="40" t="s">
        <v>6</v>
      </c>
      <c r="F61" s="40" t="s">
        <v>1008</v>
      </c>
    </row>
    <row r="62" spans="1:6" x14ac:dyDescent="0.3">
      <c r="A62" s="40" t="s">
        <v>2825</v>
      </c>
      <c r="B62">
        <v>1192737802</v>
      </c>
      <c r="C62" s="40" t="s">
        <v>2826</v>
      </c>
      <c r="D62" s="40" t="s">
        <v>2827</v>
      </c>
      <c r="E62" s="40" t="s">
        <v>6</v>
      </c>
      <c r="F62" s="40" t="s">
        <v>1008</v>
      </c>
    </row>
    <row r="63" spans="1:6" x14ac:dyDescent="0.3">
      <c r="A63" s="40" t="s">
        <v>2647</v>
      </c>
      <c r="B63">
        <v>1010069595</v>
      </c>
      <c r="C63" s="40" t="s">
        <v>2648</v>
      </c>
      <c r="D63" s="40" t="s">
        <v>2649</v>
      </c>
      <c r="E63" s="40" t="s">
        <v>6</v>
      </c>
      <c r="F63" s="40" t="s">
        <v>1008</v>
      </c>
    </row>
    <row r="64" spans="1:6" x14ac:dyDescent="0.3">
      <c r="A64" s="40" t="s">
        <v>2786</v>
      </c>
      <c r="B64">
        <v>1038137449</v>
      </c>
      <c r="C64" s="40" t="s">
        <v>2787</v>
      </c>
      <c r="D64" s="40" t="s">
        <v>2788</v>
      </c>
      <c r="E64" s="40" t="s">
        <v>6</v>
      </c>
      <c r="F64" s="40" t="s">
        <v>969</v>
      </c>
    </row>
    <row r="65" spans="1:6" x14ac:dyDescent="0.3">
      <c r="A65" s="40" t="s">
        <v>2778</v>
      </c>
      <c r="B65">
        <v>1040369157</v>
      </c>
      <c r="C65" s="40" t="s">
        <v>2779</v>
      </c>
      <c r="D65" s="40" t="s">
        <v>2780</v>
      </c>
      <c r="E65" s="40" t="s">
        <v>6</v>
      </c>
      <c r="F65" s="40" t="s">
        <v>969</v>
      </c>
    </row>
    <row r="66" spans="1:6" x14ac:dyDescent="0.3">
      <c r="A66" s="40" t="s">
        <v>2745</v>
      </c>
      <c r="B66">
        <v>1036936048</v>
      </c>
      <c r="C66" s="40" t="s">
        <v>2746</v>
      </c>
      <c r="D66" s="40" t="s">
        <v>2747</v>
      </c>
      <c r="E66" s="40" t="s">
        <v>6</v>
      </c>
      <c r="F66" s="40" t="s">
        <v>969</v>
      </c>
    </row>
    <row r="67" spans="1:6" x14ac:dyDescent="0.3">
      <c r="A67" s="40" t="s">
        <v>2591</v>
      </c>
      <c r="B67">
        <v>1020392354</v>
      </c>
      <c r="C67" s="40" t="s">
        <v>2592</v>
      </c>
      <c r="D67" s="40" t="s">
        <v>2593</v>
      </c>
      <c r="E67" s="40" t="s">
        <v>6</v>
      </c>
      <c r="F67" s="40" t="s">
        <v>969</v>
      </c>
    </row>
    <row r="68" spans="1:6" x14ac:dyDescent="0.3">
      <c r="A68" s="40" t="s">
        <v>2789</v>
      </c>
      <c r="B68">
        <v>1121529956</v>
      </c>
      <c r="C68" s="40" t="s">
        <v>2790</v>
      </c>
      <c r="D68" s="40" t="s">
        <v>2791</v>
      </c>
      <c r="E68" s="40" t="s">
        <v>6</v>
      </c>
      <c r="F68" s="40" t="s">
        <v>969</v>
      </c>
    </row>
    <row r="69" spans="1:6" x14ac:dyDescent="0.3">
      <c r="A69" s="40" t="s">
        <v>2792</v>
      </c>
      <c r="B69">
        <v>1000895819</v>
      </c>
      <c r="C69" s="40" t="s">
        <v>2793</v>
      </c>
      <c r="D69" s="40" t="s">
        <v>2794</v>
      </c>
      <c r="E69" s="40" t="s">
        <v>6</v>
      </c>
      <c r="F69" s="40" t="s">
        <v>969</v>
      </c>
    </row>
    <row r="70" spans="1:6" x14ac:dyDescent="0.3">
      <c r="A70" s="40" t="s">
        <v>2694</v>
      </c>
      <c r="B70">
        <v>43277411</v>
      </c>
      <c r="C70" s="40" t="s">
        <v>2695</v>
      </c>
      <c r="D70" s="40" t="s">
        <v>2696</v>
      </c>
      <c r="E70" s="40" t="s">
        <v>6</v>
      </c>
      <c r="F70" s="40" t="s">
        <v>969</v>
      </c>
    </row>
    <row r="71" spans="1:6" x14ac:dyDescent="0.3">
      <c r="A71" s="40" t="s">
        <v>2538</v>
      </c>
      <c r="B71">
        <v>1216728071</v>
      </c>
      <c r="C71" s="40" t="s">
        <v>2539</v>
      </c>
      <c r="D71" s="40" t="s">
        <v>2540</v>
      </c>
      <c r="E71" s="40" t="s">
        <v>6</v>
      </c>
      <c r="F71" s="40" t="s">
        <v>969</v>
      </c>
    </row>
    <row r="72" spans="1:6" x14ac:dyDescent="0.3">
      <c r="A72" s="40" t="s">
        <v>2484</v>
      </c>
      <c r="B72">
        <v>1007836391</v>
      </c>
      <c r="C72" s="40" t="s">
        <v>2485</v>
      </c>
      <c r="D72" s="40" t="s">
        <v>2486</v>
      </c>
      <c r="E72" s="40" t="s">
        <v>6</v>
      </c>
      <c r="F72" s="40" t="s">
        <v>969</v>
      </c>
    </row>
    <row r="73" spans="1:6" x14ac:dyDescent="0.3">
      <c r="A73" s="40" t="s">
        <v>2795</v>
      </c>
      <c r="B73">
        <v>1144154850</v>
      </c>
      <c r="C73" s="40" t="s">
        <v>2796</v>
      </c>
      <c r="D73" s="40" t="s">
        <v>2797</v>
      </c>
      <c r="E73" s="40" t="s">
        <v>6</v>
      </c>
      <c r="F73" s="40" t="s">
        <v>1020</v>
      </c>
    </row>
    <row r="74" spans="1:6" x14ac:dyDescent="0.3">
      <c r="A74" s="40" t="s">
        <v>2798</v>
      </c>
      <c r="B74">
        <v>57299540</v>
      </c>
      <c r="C74" s="40" t="s">
        <v>2799</v>
      </c>
      <c r="D74" s="40" t="s">
        <v>2800</v>
      </c>
      <c r="E74" s="40" t="s">
        <v>1710</v>
      </c>
      <c r="F74" s="40" t="s">
        <v>1009</v>
      </c>
    </row>
    <row r="75" spans="1:6" x14ac:dyDescent="0.3">
      <c r="A75" s="40" t="s">
        <v>2801</v>
      </c>
      <c r="B75">
        <v>1103110224</v>
      </c>
      <c r="C75" s="40" t="s">
        <v>2802</v>
      </c>
      <c r="D75" s="40" t="s">
        <v>2803</v>
      </c>
      <c r="E75" s="40" t="s">
        <v>1710</v>
      </c>
      <c r="F75" s="40" t="s">
        <v>1009</v>
      </c>
    </row>
    <row r="76" spans="1:6" x14ac:dyDescent="0.3">
      <c r="A76" s="40" t="s">
        <v>2804</v>
      </c>
      <c r="B76">
        <v>1065629499</v>
      </c>
      <c r="C76" s="40" t="s">
        <v>2805</v>
      </c>
      <c r="D76" s="40" t="s">
        <v>2806</v>
      </c>
      <c r="E76" s="40" t="s">
        <v>1710</v>
      </c>
      <c r="F76" s="40" t="s">
        <v>1009</v>
      </c>
    </row>
    <row r="77" spans="1:6" x14ac:dyDescent="0.3">
      <c r="A77" s="40" t="s">
        <v>2769</v>
      </c>
      <c r="B77">
        <v>1033701526</v>
      </c>
      <c r="C77" s="40" t="s">
        <v>2770</v>
      </c>
      <c r="D77" s="40" t="s">
        <v>2771</v>
      </c>
      <c r="E77" s="40" t="s">
        <v>6</v>
      </c>
      <c r="F77" s="40" t="s">
        <v>1008</v>
      </c>
    </row>
    <row r="78" spans="1:6" x14ac:dyDescent="0.3">
      <c r="A78" s="40" t="s">
        <v>2772</v>
      </c>
      <c r="B78">
        <v>1016045934</v>
      </c>
      <c r="C78" s="40" t="s">
        <v>2773</v>
      </c>
      <c r="D78" s="40" t="s">
        <v>2774</v>
      </c>
      <c r="E78" s="40" t="s">
        <v>6</v>
      </c>
      <c r="F78" s="40" t="s">
        <v>1008</v>
      </c>
    </row>
    <row r="79" spans="1:6" x14ac:dyDescent="0.3">
      <c r="A79" s="40" t="s">
        <v>2775</v>
      </c>
      <c r="B79">
        <v>1149453067</v>
      </c>
      <c r="C79" s="40" t="s">
        <v>2776</v>
      </c>
      <c r="D79" s="40" t="s">
        <v>2777</v>
      </c>
      <c r="E79" s="40" t="s">
        <v>6</v>
      </c>
      <c r="F79" s="40" t="s">
        <v>1008</v>
      </c>
    </row>
    <row r="80" spans="1:6" x14ac:dyDescent="0.3">
      <c r="A80" s="40" t="s">
        <v>2711</v>
      </c>
      <c r="B80">
        <v>1073630201</v>
      </c>
      <c r="C80" s="40" t="s">
        <v>2712</v>
      </c>
      <c r="D80" s="40" t="s">
        <v>2713</v>
      </c>
      <c r="E80" s="40" t="s">
        <v>6</v>
      </c>
      <c r="F80" s="40" t="s">
        <v>972</v>
      </c>
    </row>
    <row r="81" spans="1:6" x14ac:dyDescent="0.3">
      <c r="A81" s="40" t="s">
        <v>2717</v>
      </c>
      <c r="B81">
        <v>1024522634</v>
      </c>
      <c r="C81" s="40" t="s">
        <v>2718</v>
      </c>
      <c r="D81" s="40" t="s">
        <v>2719</v>
      </c>
      <c r="E81" s="40" t="s">
        <v>6</v>
      </c>
      <c r="F81" s="40" t="s">
        <v>972</v>
      </c>
    </row>
    <row r="82" spans="1:6" x14ac:dyDescent="0.3">
      <c r="A82" s="40" t="s">
        <v>2739</v>
      </c>
      <c r="B82">
        <v>1053857982</v>
      </c>
      <c r="C82" s="40" t="s">
        <v>2740</v>
      </c>
      <c r="D82" s="40" t="s">
        <v>2741</v>
      </c>
      <c r="E82" s="40" t="s">
        <v>6</v>
      </c>
      <c r="F82" s="40" t="s">
        <v>1019</v>
      </c>
    </row>
    <row r="83" spans="1:6" x14ac:dyDescent="0.3">
      <c r="A83" s="40" t="s">
        <v>2514</v>
      </c>
      <c r="B83">
        <v>1088243394</v>
      </c>
      <c r="C83" s="40" t="s">
        <v>2515</v>
      </c>
      <c r="D83" s="40" t="s">
        <v>2516</v>
      </c>
      <c r="E83" s="40" t="s">
        <v>6</v>
      </c>
      <c r="F83" s="40" t="s">
        <v>1019</v>
      </c>
    </row>
    <row r="84" spans="1:6" x14ac:dyDescent="0.3">
      <c r="A84" s="40" t="s">
        <v>2724</v>
      </c>
      <c r="B84">
        <v>1002026473</v>
      </c>
      <c r="C84" s="40" t="s">
        <v>2725</v>
      </c>
      <c r="D84" s="40" t="s">
        <v>2726</v>
      </c>
      <c r="E84" s="40" t="s">
        <v>6</v>
      </c>
      <c r="F84" s="40" t="s">
        <v>965</v>
      </c>
    </row>
    <row r="85" spans="1:6" x14ac:dyDescent="0.3">
      <c r="A85" s="40" t="s">
        <v>2702</v>
      </c>
      <c r="B85">
        <v>1019842299</v>
      </c>
      <c r="C85" s="40" t="s">
        <v>2703</v>
      </c>
      <c r="D85" s="40" t="s">
        <v>2704</v>
      </c>
      <c r="E85" s="40" t="s">
        <v>6</v>
      </c>
      <c r="F85" s="40" t="s">
        <v>2606</v>
      </c>
    </row>
    <row r="86" spans="1:6" x14ac:dyDescent="0.3">
      <c r="A86" s="40" t="s">
        <v>2583</v>
      </c>
      <c r="B86">
        <v>1234098740</v>
      </c>
      <c r="C86" s="40" t="s">
        <v>2584</v>
      </c>
      <c r="D86" s="40" t="s">
        <v>2585</v>
      </c>
      <c r="E86" s="40" t="s">
        <v>6</v>
      </c>
      <c r="F86" s="40" t="s">
        <v>2606</v>
      </c>
    </row>
    <row r="87" spans="1:6" x14ac:dyDescent="0.3">
      <c r="A87" s="40" t="s">
        <v>2588</v>
      </c>
      <c r="B87">
        <v>1015400134</v>
      </c>
      <c r="C87" s="40" t="s">
        <v>2589</v>
      </c>
      <c r="D87" s="40" t="s">
        <v>2590</v>
      </c>
      <c r="E87" s="40" t="s">
        <v>6</v>
      </c>
      <c r="F87" s="40" t="s">
        <v>2606</v>
      </c>
    </row>
    <row r="88" spans="1:6" x14ac:dyDescent="0.3">
      <c r="A88" s="40" t="s">
        <v>2679</v>
      </c>
      <c r="B88">
        <v>1007770512</v>
      </c>
      <c r="C88" s="40" t="s">
        <v>2680</v>
      </c>
      <c r="D88" s="40" t="s">
        <v>2681</v>
      </c>
      <c r="E88" s="40" t="s">
        <v>6</v>
      </c>
      <c r="F88" s="40" t="s">
        <v>1126</v>
      </c>
    </row>
    <row r="89" spans="1:6" x14ac:dyDescent="0.3">
      <c r="A89" s="40" t="s">
        <v>2532</v>
      </c>
      <c r="B89">
        <v>1103214185</v>
      </c>
      <c r="C89" s="40" t="s">
        <v>2533</v>
      </c>
      <c r="D89" s="40" t="s">
        <v>2534</v>
      </c>
      <c r="E89" s="40" t="s">
        <v>6</v>
      </c>
      <c r="F89" s="40" t="s">
        <v>1126</v>
      </c>
    </row>
    <row r="90" spans="1:6" x14ac:dyDescent="0.3">
      <c r="A90" s="40" t="s">
        <v>2594</v>
      </c>
      <c r="B90">
        <v>1094916885</v>
      </c>
      <c r="C90" s="40" t="s">
        <v>2595</v>
      </c>
      <c r="D90" s="40" t="s">
        <v>2596</v>
      </c>
      <c r="E90" s="40" t="s">
        <v>6</v>
      </c>
      <c r="F90" s="40" t="s">
        <v>1018</v>
      </c>
    </row>
    <row r="91" spans="1:6" x14ac:dyDescent="0.3">
      <c r="A91" s="40" t="s">
        <v>2570</v>
      </c>
      <c r="B91">
        <v>1092911696</v>
      </c>
      <c r="C91" s="40" t="s">
        <v>2577</v>
      </c>
      <c r="D91" s="40" t="s">
        <v>2578</v>
      </c>
      <c r="E91" s="40" t="s">
        <v>1710</v>
      </c>
      <c r="F91" s="40" t="s">
        <v>1018</v>
      </c>
    </row>
    <row r="92" spans="1:6" x14ac:dyDescent="0.3">
      <c r="A92" s="40" t="s">
        <v>2558</v>
      </c>
      <c r="B92">
        <v>1037591762</v>
      </c>
      <c r="C92" s="40" t="s">
        <v>2559</v>
      </c>
      <c r="D92" s="40" t="s">
        <v>2560</v>
      </c>
      <c r="E92" s="40" t="s">
        <v>6</v>
      </c>
      <c r="F92" s="40" t="s">
        <v>978</v>
      </c>
    </row>
    <row r="93" spans="1:6" x14ac:dyDescent="0.3">
      <c r="A93" s="40" t="s">
        <v>2653</v>
      </c>
      <c r="B93">
        <v>1007435513</v>
      </c>
      <c r="C93" s="40" t="s">
        <v>2654</v>
      </c>
      <c r="D93" s="40" t="s">
        <v>2655</v>
      </c>
      <c r="E93" s="40" t="s">
        <v>6</v>
      </c>
      <c r="F93" s="40" t="s">
        <v>2508</v>
      </c>
    </row>
    <row r="94" spans="1:6" x14ac:dyDescent="0.3">
      <c r="A94" s="40" t="s">
        <v>2611</v>
      </c>
      <c r="B94">
        <v>1010174065</v>
      </c>
      <c r="C94" s="40" t="s">
        <v>2612</v>
      </c>
      <c r="D94" s="40" t="s">
        <v>2613</v>
      </c>
      <c r="E94" s="40" t="s">
        <v>6</v>
      </c>
      <c r="F94" s="40" t="s">
        <v>1019</v>
      </c>
    </row>
    <row r="95" spans="1:6" x14ac:dyDescent="0.3">
      <c r="A95" s="40" t="s">
        <v>2614</v>
      </c>
      <c r="B95">
        <v>1192779661</v>
      </c>
      <c r="C95" s="40" t="s">
        <v>2615</v>
      </c>
      <c r="D95" s="40" t="s">
        <v>2616</v>
      </c>
      <c r="E95" s="40" t="s">
        <v>6</v>
      </c>
      <c r="F95" s="40" t="s">
        <v>1019</v>
      </c>
    </row>
    <row r="96" spans="1:6" x14ac:dyDescent="0.3">
      <c r="A96" s="40" t="s">
        <v>2571</v>
      </c>
      <c r="B96">
        <v>1118822072</v>
      </c>
      <c r="C96" s="40" t="s">
        <v>1058</v>
      </c>
      <c r="D96" s="40" t="s">
        <v>2572</v>
      </c>
      <c r="E96" s="40" t="s">
        <v>6</v>
      </c>
      <c r="F96" s="40" t="s">
        <v>1019</v>
      </c>
    </row>
    <row r="97" spans="1:6" x14ac:dyDescent="0.3">
      <c r="A97" s="40" t="s">
        <v>2597</v>
      </c>
      <c r="B97">
        <v>1007863873</v>
      </c>
      <c r="C97" s="40" t="s">
        <v>2598</v>
      </c>
      <c r="D97" s="40" t="s">
        <v>2599</v>
      </c>
      <c r="E97" s="40" t="s">
        <v>6</v>
      </c>
      <c r="F97" s="40" t="s">
        <v>1126</v>
      </c>
    </row>
    <row r="98" spans="1:6" x14ac:dyDescent="0.3">
      <c r="A98" s="40" t="s">
        <v>2487</v>
      </c>
      <c r="B98">
        <v>1121880482</v>
      </c>
      <c r="C98" s="40" t="s">
        <v>2488</v>
      </c>
      <c r="D98" s="40" t="s">
        <v>2489</v>
      </c>
      <c r="E98" s="40" t="s">
        <v>6</v>
      </c>
      <c r="F98" s="40" t="s">
        <v>969</v>
      </c>
    </row>
    <row r="99" spans="1:6" x14ac:dyDescent="0.3">
      <c r="A99" s="40" t="s">
        <v>2490</v>
      </c>
      <c r="B99">
        <v>1143390066</v>
      </c>
      <c r="C99" s="40" t="s">
        <v>2491</v>
      </c>
      <c r="D99" s="40" t="s">
        <v>2492</v>
      </c>
      <c r="E99" s="40" t="s">
        <v>6</v>
      </c>
      <c r="F99" s="40" t="s">
        <v>969</v>
      </c>
    </row>
    <row r="100" spans="1:6" x14ac:dyDescent="0.3">
      <c r="A100" s="40" t="s">
        <v>2493</v>
      </c>
      <c r="B100">
        <v>1044921225</v>
      </c>
      <c r="C100" s="40" t="s">
        <v>2494</v>
      </c>
      <c r="D100" s="40" t="s">
        <v>2495</v>
      </c>
      <c r="E100" s="40" t="s">
        <v>6</v>
      </c>
      <c r="F100" s="40" t="s">
        <v>1008</v>
      </c>
    </row>
    <row r="101" spans="1:6" x14ac:dyDescent="0.3">
      <c r="A101" s="40" t="s">
        <v>2496</v>
      </c>
      <c r="B101">
        <v>1012916446</v>
      </c>
      <c r="C101" s="40" t="s">
        <v>2497</v>
      </c>
      <c r="D101" s="40" t="s">
        <v>2498</v>
      </c>
      <c r="E101" s="40" t="s">
        <v>1710</v>
      </c>
      <c r="F101" s="40" t="s">
        <v>1008</v>
      </c>
    </row>
    <row r="102" spans="1:6" x14ac:dyDescent="0.3">
      <c r="A102" s="40" t="s">
        <v>2499</v>
      </c>
      <c r="B102">
        <v>1031129397</v>
      </c>
      <c r="C102" s="40" t="s">
        <v>2500</v>
      </c>
      <c r="D102" s="40" t="s">
        <v>2501</v>
      </c>
      <c r="E102" s="40" t="s">
        <v>6</v>
      </c>
      <c r="F102" s="40" t="s">
        <v>977</v>
      </c>
    </row>
    <row r="103" spans="1:6" x14ac:dyDescent="0.3">
      <c r="A103" s="40" t="s">
        <v>2502</v>
      </c>
      <c r="B103">
        <v>1110565082</v>
      </c>
      <c r="C103" s="40" t="s">
        <v>2503</v>
      </c>
      <c r="D103" s="40" t="s">
        <v>2504</v>
      </c>
      <c r="E103" s="40" t="s">
        <v>6</v>
      </c>
      <c r="F103" s="40" t="s">
        <v>2508</v>
      </c>
    </row>
    <row r="104" spans="1:6" x14ac:dyDescent="0.3">
      <c r="A104" s="40" t="s">
        <v>2505</v>
      </c>
      <c r="B104">
        <v>1000455224</v>
      </c>
      <c r="C104" s="40" t="s">
        <v>2506</v>
      </c>
      <c r="D104" s="40" t="s">
        <v>2507</v>
      </c>
      <c r="E104" s="40" t="s">
        <v>6</v>
      </c>
      <c r="F104" s="40" t="s">
        <v>971</v>
      </c>
    </row>
    <row r="105" spans="1:6" x14ac:dyDescent="0.3">
      <c r="A105" s="40" t="s">
        <v>2438</v>
      </c>
      <c r="B105">
        <v>1011322455</v>
      </c>
      <c r="C105" s="40" t="s">
        <v>2439</v>
      </c>
      <c r="D105" s="40" t="s">
        <v>2440</v>
      </c>
      <c r="E105" s="40" t="s">
        <v>6</v>
      </c>
      <c r="F105" s="40" t="s">
        <v>2544</v>
      </c>
    </row>
    <row r="106" spans="1:6" x14ac:dyDescent="0.3">
      <c r="A106" s="40" t="s">
        <v>2441</v>
      </c>
      <c r="B106">
        <v>1045078433</v>
      </c>
      <c r="C106" s="40" t="s">
        <v>2442</v>
      </c>
      <c r="D106" s="40" t="s">
        <v>2443</v>
      </c>
      <c r="E106" s="40" t="s">
        <v>6</v>
      </c>
      <c r="F106" s="40" t="s">
        <v>1019</v>
      </c>
    </row>
    <row r="107" spans="1:6" x14ac:dyDescent="0.3">
      <c r="A107" s="40" t="s">
        <v>2447</v>
      </c>
      <c r="B107">
        <v>1005605876</v>
      </c>
      <c r="C107" s="40" t="s">
        <v>2448</v>
      </c>
      <c r="D107" s="40" t="s">
        <v>2449</v>
      </c>
      <c r="E107" s="40" t="s">
        <v>6</v>
      </c>
      <c r="F107" s="40" t="s">
        <v>1019</v>
      </c>
    </row>
    <row r="108" spans="1:6" x14ac:dyDescent="0.3">
      <c r="A108" s="40" t="s">
        <v>2450</v>
      </c>
      <c r="B108">
        <v>1014977768</v>
      </c>
      <c r="C108" s="40" t="s">
        <v>2451</v>
      </c>
      <c r="D108" s="40" t="s">
        <v>2452</v>
      </c>
      <c r="E108" s="40" t="s">
        <v>1710</v>
      </c>
      <c r="F108" s="40" t="s">
        <v>974</v>
      </c>
    </row>
    <row r="109" spans="1:6" x14ac:dyDescent="0.3">
      <c r="A109" s="40" t="s">
        <v>2453</v>
      </c>
      <c r="B109">
        <v>1019063645</v>
      </c>
      <c r="C109" s="40" t="s">
        <v>2454</v>
      </c>
      <c r="D109" s="40" t="s">
        <v>2455</v>
      </c>
      <c r="E109" s="40" t="s">
        <v>6</v>
      </c>
      <c r="F109" s="40" t="s">
        <v>2508</v>
      </c>
    </row>
    <row r="110" spans="1:6" x14ac:dyDescent="0.3">
      <c r="A110" s="40" t="s">
        <v>2456</v>
      </c>
      <c r="B110">
        <v>1019076200</v>
      </c>
      <c r="C110" s="40" t="s">
        <v>2457</v>
      </c>
      <c r="D110" s="40" t="s">
        <v>2458</v>
      </c>
      <c r="E110" s="40" t="s">
        <v>6</v>
      </c>
      <c r="F110" s="40" t="s">
        <v>2508</v>
      </c>
    </row>
    <row r="111" spans="1:6" x14ac:dyDescent="0.3">
      <c r="A111" s="40" t="s">
        <v>2418</v>
      </c>
      <c r="B111">
        <v>1032677203</v>
      </c>
      <c r="C111" s="40" t="s">
        <v>2419</v>
      </c>
      <c r="D111" s="40" t="s">
        <v>2420</v>
      </c>
      <c r="E111" s="40" t="s">
        <v>6</v>
      </c>
      <c r="F111" s="40" t="s">
        <v>971</v>
      </c>
    </row>
    <row r="112" spans="1:6" x14ac:dyDescent="0.3">
      <c r="A112" s="40" t="s">
        <v>2421</v>
      </c>
      <c r="B112">
        <v>1031172684</v>
      </c>
      <c r="C112" s="40" t="s">
        <v>2422</v>
      </c>
      <c r="D112" s="40" t="s">
        <v>2423</v>
      </c>
      <c r="E112" s="40" t="s">
        <v>6</v>
      </c>
      <c r="F112" s="40" t="s">
        <v>971</v>
      </c>
    </row>
    <row r="113" spans="1:6" x14ac:dyDescent="0.3">
      <c r="A113" s="40" t="s">
        <v>2403</v>
      </c>
      <c r="B113">
        <v>67025484</v>
      </c>
      <c r="C113" s="40" t="s">
        <v>2404</v>
      </c>
      <c r="D113" s="40" t="s">
        <v>2405</v>
      </c>
      <c r="E113" s="40" t="s">
        <v>6</v>
      </c>
      <c r="F113" s="40" t="s">
        <v>1018</v>
      </c>
    </row>
    <row r="114" spans="1:6" x14ac:dyDescent="0.3">
      <c r="A114" s="40" t="s">
        <v>2406</v>
      </c>
      <c r="B114">
        <v>1073236431</v>
      </c>
      <c r="C114" s="40" t="s">
        <v>2407</v>
      </c>
      <c r="D114" s="40" t="s">
        <v>2408</v>
      </c>
      <c r="E114" s="40" t="s">
        <v>6</v>
      </c>
      <c r="F114" s="40" t="s">
        <v>978</v>
      </c>
    </row>
    <row r="115" spans="1:6" x14ac:dyDescent="0.3">
      <c r="A115" s="40" t="s">
        <v>2409</v>
      </c>
      <c r="B115">
        <v>1000049649</v>
      </c>
      <c r="C115" s="40" t="s">
        <v>2410</v>
      </c>
      <c r="D115" s="40" t="s">
        <v>2411</v>
      </c>
      <c r="E115" s="40" t="s">
        <v>1710</v>
      </c>
      <c r="F115" s="40" t="s">
        <v>1009</v>
      </c>
    </row>
    <row r="116" spans="1:6" x14ac:dyDescent="0.3">
      <c r="A116" s="40" t="s">
        <v>2412</v>
      </c>
      <c r="B116">
        <v>1121942644</v>
      </c>
      <c r="C116" s="40" t="s">
        <v>2413</v>
      </c>
      <c r="D116" s="40" t="s">
        <v>2414</v>
      </c>
      <c r="E116" s="40" t="s">
        <v>6</v>
      </c>
      <c r="F116" s="40" t="s">
        <v>1009</v>
      </c>
    </row>
    <row r="117" spans="1:6" x14ac:dyDescent="0.3">
      <c r="A117" s="40" t="s">
        <v>2415</v>
      </c>
      <c r="B117">
        <v>1108558050</v>
      </c>
      <c r="C117" s="40" t="s">
        <v>2416</v>
      </c>
      <c r="D117" s="40" t="s">
        <v>2417</v>
      </c>
      <c r="E117" s="40" t="s">
        <v>6</v>
      </c>
      <c r="F117" s="40" t="s">
        <v>1018</v>
      </c>
    </row>
    <row r="118" spans="1:6" x14ac:dyDescent="0.3">
      <c r="A118" s="40" t="s">
        <v>2387</v>
      </c>
      <c r="B118">
        <v>1144036423</v>
      </c>
      <c r="C118" s="40" t="s">
        <v>2388</v>
      </c>
      <c r="D118" s="40" t="s">
        <v>2389</v>
      </c>
      <c r="E118" s="40" t="s">
        <v>6</v>
      </c>
      <c r="F118" s="40" t="s">
        <v>1018</v>
      </c>
    </row>
    <row r="119" spans="1:6" x14ac:dyDescent="0.3">
      <c r="A119" s="40" t="s">
        <v>2390</v>
      </c>
      <c r="B119">
        <v>1272197</v>
      </c>
      <c r="C119" s="40" t="s">
        <v>2391</v>
      </c>
      <c r="D119" s="40" t="s">
        <v>2392</v>
      </c>
      <c r="E119" s="40" t="s">
        <v>6</v>
      </c>
      <c r="F119" s="40" t="s">
        <v>1018</v>
      </c>
    </row>
    <row r="120" spans="1:6" x14ac:dyDescent="0.3">
      <c r="A120" s="40" t="s">
        <v>2393</v>
      </c>
      <c r="B120">
        <v>1055753274</v>
      </c>
      <c r="C120" s="40" t="s">
        <v>2394</v>
      </c>
      <c r="D120" s="40" t="s">
        <v>2395</v>
      </c>
      <c r="E120" s="40" t="s">
        <v>6</v>
      </c>
      <c r="F120" s="40" t="s">
        <v>1018</v>
      </c>
    </row>
    <row r="121" spans="1:6" x14ac:dyDescent="0.3">
      <c r="A121" s="40" t="s">
        <v>2396</v>
      </c>
      <c r="B121">
        <v>5475167</v>
      </c>
      <c r="C121" s="40" t="s">
        <v>2397</v>
      </c>
      <c r="D121" s="40" t="s">
        <v>2398</v>
      </c>
      <c r="E121" s="40" t="s">
        <v>6</v>
      </c>
      <c r="F121" s="40" t="s">
        <v>1009</v>
      </c>
    </row>
    <row r="122" spans="1:6" x14ac:dyDescent="0.3">
      <c r="A122" s="40" t="s">
        <v>2399</v>
      </c>
      <c r="B122">
        <v>1005038075</v>
      </c>
      <c r="C122" s="40" t="s">
        <v>2400</v>
      </c>
      <c r="D122" s="40" t="s">
        <v>2401</v>
      </c>
      <c r="E122" s="40" t="s">
        <v>6</v>
      </c>
      <c r="F122" s="40" t="s">
        <v>1008</v>
      </c>
    </row>
    <row r="123" spans="1:6" x14ac:dyDescent="0.3">
      <c r="A123" s="40" t="s">
        <v>2375</v>
      </c>
      <c r="B123">
        <v>1007718335</v>
      </c>
      <c r="C123" s="40" t="s">
        <v>2376</v>
      </c>
      <c r="D123" s="40" t="s">
        <v>2377</v>
      </c>
      <c r="E123" s="40" t="s">
        <v>6</v>
      </c>
      <c r="F123" s="40" t="s">
        <v>2508</v>
      </c>
    </row>
    <row r="124" spans="1:6" x14ac:dyDescent="0.3">
      <c r="A124" s="40" t="s">
        <v>2378</v>
      </c>
      <c r="B124">
        <v>1004820099</v>
      </c>
      <c r="C124" s="40" t="s">
        <v>2379</v>
      </c>
      <c r="D124" s="40" t="s">
        <v>2380</v>
      </c>
      <c r="E124" s="40" t="s">
        <v>6</v>
      </c>
      <c r="F124" s="40" t="s">
        <v>965</v>
      </c>
    </row>
    <row r="125" spans="1:6" x14ac:dyDescent="0.3">
      <c r="A125" s="40" t="s">
        <v>2381</v>
      </c>
      <c r="B125">
        <v>1090460442</v>
      </c>
      <c r="C125" s="40" t="s">
        <v>2382</v>
      </c>
      <c r="D125" s="40" t="s">
        <v>2383</v>
      </c>
      <c r="E125" s="40" t="s">
        <v>6</v>
      </c>
      <c r="F125" s="40" t="s">
        <v>965</v>
      </c>
    </row>
    <row r="126" spans="1:6" x14ac:dyDescent="0.3">
      <c r="A126" s="40" t="s">
        <v>2384</v>
      </c>
      <c r="B126">
        <v>1090389603</v>
      </c>
      <c r="C126" s="40" t="s">
        <v>2385</v>
      </c>
      <c r="D126" s="40" t="s">
        <v>2386</v>
      </c>
      <c r="E126" s="40" t="s">
        <v>6</v>
      </c>
      <c r="F126" s="40" t="s">
        <v>965</v>
      </c>
    </row>
    <row r="127" spans="1:6" x14ac:dyDescent="0.3">
      <c r="A127" s="40" t="s">
        <v>2357</v>
      </c>
      <c r="B127">
        <v>1151966732</v>
      </c>
      <c r="C127" s="40" t="s">
        <v>2358</v>
      </c>
      <c r="D127" s="40" t="s">
        <v>2359</v>
      </c>
      <c r="E127" s="40" t="s">
        <v>6</v>
      </c>
      <c r="F127" s="40" t="s">
        <v>1018</v>
      </c>
    </row>
    <row r="128" spans="1:6" x14ac:dyDescent="0.3">
      <c r="A128" s="40" t="s">
        <v>2360</v>
      </c>
      <c r="B128">
        <v>1978108</v>
      </c>
      <c r="C128" s="40" t="s">
        <v>2361</v>
      </c>
      <c r="D128" s="40" t="s">
        <v>2362</v>
      </c>
      <c r="E128" s="40" t="s">
        <v>6</v>
      </c>
      <c r="F128" s="40" t="s">
        <v>969</v>
      </c>
    </row>
    <row r="129" spans="1:6" x14ac:dyDescent="0.3">
      <c r="A129" s="40" t="s">
        <v>2363</v>
      </c>
      <c r="B129">
        <v>1003434518</v>
      </c>
      <c r="C129" s="40" t="s">
        <v>2364</v>
      </c>
      <c r="D129" s="40" t="s">
        <v>2365</v>
      </c>
      <c r="E129" s="40" t="s">
        <v>6</v>
      </c>
      <c r="F129" s="40" t="s">
        <v>969</v>
      </c>
    </row>
    <row r="130" spans="1:6" x14ac:dyDescent="0.3">
      <c r="A130" s="40" t="s">
        <v>2366</v>
      </c>
      <c r="B130">
        <v>1007673005</v>
      </c>
      <c r="C130" s="40" t="s">
        <v>2367</v>
      </c>
      <c r="D130" s="40" t="s">
        <v>2368</v>
      </c>
      <c r="E130" s="40" t="s">
        <v>6</v>
      </c>
      <c r="F130" s="40" t="s">
        <v>977</v>
      </c>
    </row>
    <row r="131" spans="1:6" x14ac:dyDescent="0.3">
      <c r="A131" s="40" t="s">
        <v>2369</v>
      </c>
      <c r="B131">
        <v>1070592191</v>
      </c>
      <c r="C131" s="40" t="s">
        <v>2370</v>
      </c>
      <c r="D131" s="40" t="s">
        <v>2371</v>
      </c>
      <c r="E131" s="40" t="s">
        <v>6</v>
      </c>
      <c r="F131" s="40" t="s">
        <v>971</v>
      </c>
    </row>
    <row r="132" spans="1:6" x14ac:dyDescent="0.3">
      <c r="A132" s="40" t="s">
        <v>2372</v>
      </c>
      <c r="B132">
        <v>1024533066</v>
      </c>
      <c r="C132" s="40" t="s">
        <v>2373</v>
      </c>
      <c r="D132" s="40" t="s">
        <v>2374</v>
      </c>
      <c r="E132" s="40" t="s">
        <v>6</v>
      </c>
      <c r="F132" s="40" t="s">
        <v>971</v>
      </c>
    </row>
    <row r="133" spans="1:6" x14ac:dyDescent="0.3">
      <c r="A133" s="40" t="s">
        <v>2342</v>
      </c>
      <c r="B133">
        <v>1006697840</v>
      </c>
      <c r="C133" s="40" t="s">
        <v>2343</v>
      </c>
      <c r="D133" s="40" t="s">
        <v>2344</v>
      </c>
      <c r="E133" s="40" t="s">
        <v>6</v>
      </c>
      <c r="F133" s="40" t="s">
        <v>972</v>
      </c>
    </row>
    <row r="134" spans="1:6" x14ac:dyDescent="0.3">
      <c r="A134" s="40" t="s">
        <v>2345</v>
      </c>
      <c r="B134">
        <v>1012322448</v>
      </c>
      <c r="C134" s="40" t="s">
        <v>2346</v>
      </c>
      <c r="D134" s="40" t="s">
        <v>2347</v>
      </c>
      <c r="E134" s="40" t="s">
        <v>6</v>
      </c>
      <c r="F134" s="40" t="s">
        <v>972</v>
      </c>
    </row>
    <row r="135" spans="1:6" x14ac:dyDescent="0.3">
      <c r="A135" s="40" t="s">
        <v>2348</v>
      </c>
      <c r="B135">
        <v>1004135389</v>
      </c>
      <c r="C135" s="40" t="s">
        <v>2349</v>
      </c>
      <c r="D135" s="40" t="s">
        <v>2350</v>
      </c>
      <c r="E135" s="40" t="s">
        <v>6</v>
      </c>
      <c r="F135" s="40" t="s">
        <v>1018</v>
      </c>
    </row>
    <row r="136" spans="1:6" x14ac:dyDescent="0.3">
      <c r="A136" s="40" t="s">
        <v>2351</v>
      </c>
      <c r="B136">
        <v>1006123816</v>
      </c>
      <c r="C136" s="40" t="s">
        <v>2352</v>
      </c>
      <c r="D136" s="40" t="s">
        <v>2353</v>
      </c>
      <c r="E136" s="40" t="s">
        <v>6</v>
      </c>
      <c r="F136" s="40" t="s">
        <v>971</v>
      </c>
    </row>
    <row r="137" spans="1:6" x14ac:dyDescent="0.3">
      <c r="A137" s="40" t="s">
        <v>2354</v>
      </c>
      <c r="B137">
        <v>1024533066</v>
      </c>
      <c r="C137" s="40" t="s">
        <v>2355</v>
      </c>
      <c r="D137" s="40" t="s">
        <v>2356</v>
      </c>
      <c r="E137" s="40" t="s">
        <v>6</v>
      </c>
      <c r="F137" s="40" t="s">
        <v>971</v>
      </c>
    </row>
    <row r="138" spans="1:6" x14ac:dyDescent="0.3">
      <c r="A138" s="40" t="s">
        <v>2324</v>
      </c>
      <c r="B138">
        <v>1070611092</v>
      </c>
      <c r="C138" s="40" t="s">
        <v>2325</v>
      </c>
      <c r="D138" s="40" t="s">
        <v>2326</v>
      </c>
      <c r="E138" s="40" t="s">
        <v>6</v>
      </c>
      <c r="F138" s="40" t="s">
        <v>977</v>
      </c>
    </row>
    <row r="139" spans="1:6" x14ac:dyDescent="0.3">
      <c r="A139" s="40" t="s">
        <v>2327</v>
      </c>
      <c r="B139">
        <v>1014265336</v>
      </c>
      <c r="C139" s="40" t="s">
        <v>2328</v>
      </c>
      <c r="D139" s="40" t="s">
        <v>2329</v>
      </c>
      <c r="E139" s="40" t="s">
        <v>6</v>
      </c>
      <c r="F139" s="40" t="s">
        <v>1008</v>
      </c>
    </row>
    <row r="140" spans="1:6" x14ac:dyDescent="0.3">
      <c r="A140" s="40" t="s">
        <v>2330</v>
      </c>
      <c r="B140">
        <v>1143154245</v>
      </c>
      <c r="C140" s="40" t="s">
        <v>2331</v>
      </c>
      <c r="D140" s="40" t="s">
        <v>2332</v>
      </c>
      <c r="E140" s="40" t="s">
        <v>6</v>
      </c>
      <c r="F140" s="40" t="s">
        <v>974</v>
      </c>
    </row>
    <row r="141" spans="1:6" x14ac:dyDescent="0.3">
      <c r="A141" s="40" t="s">
        <v>2333</v>
      </c>
      <c r="B141">
        <v>1122511478</v>
      </c>
      <c r="C141" s="40" t="s">
        <v>2334</v>
      </c>
      <c r="D141" s="40" t="s">
        <v>2335</v>
      </c>
      <c r="E141" s="40" t="s">
        <v>6</v>
      </c>
      <c r="F141" s="40" t="s">
        <v>1126</v>
      </c>
    </row>
    <row r="142" spans="1:6" x14ac:dyDescent="0.3">
      <c r="A142" s="40" t="s">
        <v>2336</v>
      </c>
      <c r="B142">
        <v>65831964</v>
      </c>
      <c r="C142" s="40" t="s">
        <v>2337</v>
      </c>
      <c r="D142" s="40" t="s">
        <v>2338</v>
      </c>
      <c r="E142" s="40" t="s">
        <v>6</v>
      </c>
      <c r="F142" s="40" t="s">
        <v>1008</v>
      </c>
    </row>
    <row r="143" spans="1:6" x14ac:dyDescent="0.3">
      <c r="A143" s="40" t="s">
        <v>2339</v>
      </c>
      <c r="B143">
        <v>53132535</v>
      </c>
      <c r="C143" s="40" t="s">
        <v>2340</v>
      </c>
      <c r="D143" s="40" t="s">
        <v>2341</v>
      </c>
      <c r="E143" s="40" t="s">
        <v>6</v>
      </c>
      <c r="F143" s="40" t="s">
        <v>975</v>
      </c>
    </row>
    <row r="144" spans="1:6" x14ac:dyDescent="0.3">
      <c r="A144" s="40" t="s">
        <v>2316</v>
      </c>
      <c r="B144">
        <v>1019108572</v>
      </c>
      <c r="C144" s="40" t="s">
        <v>2317</v>
      </c>
      <c r="D144" s="40" t="s">
        <v>2318</v>
      </c>
      <c r="E144" s="40" t="s">
        <v>6</v>
      </c>
      <c r="F144" s="40" t="s">
        <v>974</v>
      </c>
    </row>
    <row r="145" spans="1:6" x14ac:dyDescent="0.3">
      <c r="A145" s="40" t="s">
        <v>2319</v>
      </c>
      <c r="B145">
        <v>1002808079</v>
      </c>
      <c r="C145" s="40" t="s">
        <v>2320</v>
      </c>
      <c r="D145" s="40" t="s">
        <v>2321</v>
      </c>
      <c r="E145" s="40" t="s">
        <v>6</v>
      </c>
      <c r="F145" s="40" t="s">
        <v>977</v>
      </c>
    </row>
    <row r="146" spans="1:6" x14ac:dyDescent="0.3">
      <c r="A146" s="40" t="s">
        <v>2302</v>
      </c>
      <c r="B146">
        <v>1004377214</v>
      </c>
      <c r="C146" s="40" t="s">
        <v>2303</v>
      </c>
      <c r="D146" s="40" t="s">
        <v>2304</v>
      </c>
      <c r="E146" s="40" t="s">
        <v>6</v>
      </c>
      <c r="F146" s="40" t="s">
        <v>988</v>
      </c>
    </row>
    <row r="147" spans="1:6" x14ac:dyDescent="0.3">
      <c r="A147" s="40" t="s">
        <v>2305</v>
      </c>
      <c r="B147">
        <v>1098757324</v>
      </c>
      <c r="C147" s="40" t="s">
        <v>2306</v>
      </c>
      <c r="D147" s="40" t="s">
        <v>2307</v>
      </c>
      <c r="E147" s="40" t="s">
        <v>6</v>
      </c>
      <c r="F147" s="40" t="s">
        <v>1126</v>
      </c>
    </row>
    <row r="148" spans="1:6" x14ac:dyDescent="0.3">
      <c r="A148" s="40" t="s">
        <v>2308</v>
      </c>
      <c r="B148">
        <v>1193124196</v>
      </c>
      <c r="C148" s="40" t="s">
        <v>2309</v>
      </c>
      <c r="D148" s="40" t="s">
        <v>2310</v>
      </c>
      <c r="E148" s="40" t="s">
        <v>130</v>
      </c>
      <c r="F148" s="40" t="s">
        <v>1126</v>
      </c>
    </row>
    <row r="149" spans="1:6" x14ac:dyDescent="0.3">
      <c r="A149" s="40" t="s">
        <v>2311</v>
      </c>
      <c r="B149">
        <v>1030621642</v>
      </c>
      <c r="C149" s="40" t="s">
        <v>2312</v>
      </c>
      <c r="D149" s="40" t="s">
        <v>2313</v>
      </c>
      <c r="E149" s="40" t="s">
        <v>6</v>
      </c>
      <c r="F149" s="40" t="s">
        <v>2508</v>
      </c>
    </row>
    <row r="150" spans="1:6" x14ac:dyDescent="0.3">
      <c r="A150" s="40" t="s">
        <v>2284</v>
      </c>
      <c r="B150">
        <v>1062286489</v>
      </c>
      <c r="C150" s="40" t="s">
        <v>2285</v>
      </c>
      <c r="D150" s="40" t="s">
        <v>2286</v>
      </c>
      <c r="E150" s="40" t="s">
        <v>6</v>
      </c>
      <c r="F150" s="40" t="s">
        <v>969</v>
      </c>
    </row>
    <row r="151" spans="1:6" x14ac:dyDescent="0.3">
      <c r="A151" s="40" t="s">
        <v>2287</v>
      </c>
      <c r="B151">
        <v>1152706921</v>
      </c>
      <c r="C151" s="40" t="s">
        <v>2288</v>
      </c>
      <c r="D151" s="40" t="s">
        <v>2289</v>
      </c>
      <c r="E151" s="40" t="s">
        <v>6</v>
      </c>
      <c r="F151" s="40" t="s">
        <v>969</v>
      </c>
    </row>
    <row r="152" spans="1:6" x14ac:dyDescent="0.3">
      <c r="A152" s="40" t="s">
        <v>2290</v>
      </c>
      <c r="B152">
        <v>1020451741</v>
      </c>
      <c r="C152" s="40" t="s">
        <v>2291</v>
      </c>
      <c r="D152" s="40" t="s">
        <v>2292</v>
      </c>
      <c r="E152" s="40" t="s">
        <v>6</v>
      </c>
      <c r="F152" s="40" t="s">
        <v>969</v>
      </c>
    </row>
    <row r="153" spans="1:6" x14ac:dyDescent="0.3">
      <c r="A153" s="40" t="s">
        <v>2293</v>
      </c>
      <c r="B153">
        <v>1070622565</v>
      </c>
      <c r="C153" s="40" t="s">
        <v>2294</v>
      </c>
      <c r="D153" s="40" t="s">
        <v>2295</v>
      </c>
      <c r="E153" s="40" t="s">
        <v>1710</v>
      </c>
      <c r="F153" s="40" t="s">
        <v>1018</v>
      </c>
    </row>
    <row r="154" spans="1:6" x14ac:dyDescent="0.3">
      <c r="A154" s="40" t="s">
        <v>2268</v>
      </c>
      <c r="B154">
        <v>1005325833</v>
      </c>
      <c r="C154" s="40" t="s">
        <v>2269</v>
      </c>
      <c r="D154" s="40" t="s">
        <v>2270</v>
      </c>
      <c r="E154" s="40" t="s">
        <v>1710</v>
      </c>
      <c r="F154" s="40" t="s">
        <v>1008</v>
      </c>
    </row>
    <row r="155" spans="1:6" x14ac:dyDescent="0.3">
      <c r="A155" s="40" t="s">
        <v>2271</v>
      </c>
      <c r="B155">
        <v>1014183294</v>
      </c>
      <c r="C155" s="40" t="s">
        <v>2272</v>
      </c>
      <c r="D155" s="40" t="s">
        <v>2273</v>
      </c>
      <c r="E155" s="40" t="s">
        <v>6</v>
      </c>
      <c r="F155" s="40" t="s">
        <v>1008</v>
      </c>
    </row>
    <row r="156" spans="1:6" x14ac:dyDescent="0.3">
      <c r="A156" s="40" t="s">
        <v>2275</v>
      </c>
      <c r="B156">
        <v>52733073</v>
      </c>
      <c r="C156" s="40" t="s">
        <v>2276</v>
      </c>
      <c r="D156" s="40" t="s">
        <v>2277</v>
      </c>
      <c r="E156" s="40" t="s">
        <v>6</v>
      </c>
      <c r="F156" s="40" t="s">
        <v>1008</v>
      </c>
    </row>
    <row r="157" spans="1:6" x14ac:dyDescent="0.3">
      <c r="A157" s="40" t="s">
        <v>2278</v>
      </c>
      <c r="B157">
        <v>1048851423</v>
      </c>
      <c r="C157" s="40" t="s">
        <v>2279</v>
      </c>
      <c r="D157" s="40" t="s">
        <v>2280</v>
      </c>
      <c r="E157" s="40" t="s">
        <v>6</v>
      </c>
      <c r="F157" s="40" t="s">
        <v>974</v>
      </c>
    </row>
    <row r="158" spans="1:6" x14ac:dyDescent="0.3">
      <c r="A158" s="40" t="s">
        <v>2259</v>
      </c>
      <c r="B158">
        <v>1002256149</v>
      </c>
      <c r="C158" s="40" t="s">
        <v>2260</v>
      </c>
      <c r="D158" s="40" t="s">
        <v>2261</v>
      </c>
      <c r="E158" s="40" t="s">
        <v>6</v>
      </c>
      <c r="F158" s="40" t="s">
        <v>1019</v>
      </c>
    </row>
    <row r="159" spans="1:6" x14ac:dyDescent="0.3">
      <c r="A159" s="40" t="s">
        <v>2262</v>
      </c>
      <c r="B159">
        <v>1098764515</v>
      </c>
      <c r="C159" s="40" t="s">
        <v>2263</v>
      </c>
      <c r="D159" s="40" t="s">
        <v>2264</v>
      </c>
      <c r="E159" s="40" t="s">
        <v>6</v>
      </c>
      <c r="F159" s="40" t="s">
        <v>1019</v>
      </c>
    </row>
    <row r="160" spans="1:6" x14ac:dyDescent="0.3">
      <c r="A160" s="40" t="s">
        <v>2265</v>
      </c>
      <c r="B160">
        <v>1016002196</v>
      </c>
      <c r="C160" s="40" t="s">
        <v>2266</v>
      </c>
      <c r="D160" s="40" t="s">
        <v>2267</v>
      </c>
      <c r="E160" s="40" t="s">
        <v>6</v>
      </c>
      <c r="F160" s="40" t="s">
        <v>1126</v>
      </c>
    </row>
    <row r="161" spans="1:6" x14ac:dyDescent="0.3">
      <c r="A161" s="40" t="s">
        <v>2244</v>
      </c>
      <c r="B161">
        <v>1143465778</v>
      </c>
      <c r="C161" s="40" t="s">
        <v>2245</v>
      </c>
      <c r="D161" s="40" t="s">
        <v>2246</v>
      </c>
      <c r="E161" s="40" t="s">
        <v>6</v>
      </c>
      <c r="F161" s="40" t="s">
        <v>972</v>
      </c>
    </row>
    <row r="162" spans="1:6" x14ac:dyDescent="0.3">
      <c r="A162" s="40" t="s">
        <v>2247</v>
      </c>
      <c r="B162">
        <v>1101819379</v>
      </c>
      <c r="C162" s="40" t="s">
        <v>2248</v>
      </c>
      <c r="D162" s="40" t="s">
        <v>2249</v>
      </c>
      <c r="E162" s="40" t="s">
        <v>6</v>
      </c>
      <c r="F162" s="40" t="s">
        <v>2508</v>
      </c>
    </row>
    <row r="163" spans="1:6" x14ac:dyDescent="0.3">
      <c r="A163" s="40" t="s">
        <v>2250</v>
      </c>
      <c r="B163">
        <v>1013264950</v>
      </c>
      <c r="C163" s="40" t="s">
        <v>2251</v>
      </c>
      <c r="D163" s="40" t="s">
        <v>2252</v>
      </c>
      <c r="E163" s="40" t="s">
        <v>130</v>
      </c>
      <c r="F163" s="40" t="s">
        <v>2544</v>
      </c>
    </row>
    <row r="164" spans="1:6" x14ac:dyDescent="0.3">
      <c r="A164" s="40" t="s">
        <v>2230</v>
      </c>
      <c r="B164">
        <v>1085322658</v>
      </c>
      <c r="C164" s="40" t="s">
        <v>2231</v>
      </c>
      <c r="D164" s="40" t="s">
        <v>2232</v>
      </c>
      <c r="E164" s="40" t="s">
        <v>6</v>
      </c>
      <c r="F164" s="40" t="s">
        <v>1018</v>
      </c>
    </row>
    <row r="165" spans="1:6" x14ac:dyDescent="0.3">
      <c r="A165" s="40" t="s">
        <v>2233</v>
      </c>
      <c r="B165">
        <v>1109185311</v>
      </c>
      <c r="C165" s="40" t="s">
        <v>2234</v>
      </c>
      <c r="D165" s="40" t="s">
        <v>2235</v>
      </c>
      <c r="E165" s="40" t="s">
        <v>6</v>
      </c>
      <c r="F165" s="40" t="s">
        <v>977</v>
      </c>
    </row>
    <row r="166" spans="1:6" x14ac:dyDescent="0.3">
      <c r="A166" s="40" t="s">
        <v>2236</v>
      </c>
      <c r="B166">
        <v>6446676</v>
      </c>
      <c r="C166" s="40" t="s">
        <v>2237</v>
      </c>
      <c r="D166" s="40" t="s">
        <v>2238</v>
      </c>
      <c r="E166" s="40" t="s">
        <v>6</v>
      </c>
      <c r="F166" s="40" t="s">
        <v>1018</v>
      </c>
    </row>
    <row r="167" spans="1:6" x14ac:dyDescent="0.3">
      <c r="A167" s="40" t="s">
        <v>2239</v>
      </c>
      <c r="B167">
        <v>71365397</v>
      </c>
      <c r="C167" s="40" t="s">
        <v>2240</v>
      </c>
      <c r="D167" s="40" t="s">
        <v>2241</v>
      </c>
      <c r="E167" s="40" t="s">
        <v>6</v>
      </c>
      <c r="F167" s="40" t="s">
        <v>969</v>
      </c>
    </row>
    <row r="168" spans="1:6" x14ac:dyDescent="0.3">
      <c r="A168" s="40" t="s">
        <v>2220</v>
      </c>
      <c r="B168">
        <v>1117012868</v>
      </c>
      <c r="C168" s="40" t="s">
        <v>2221</v>
      </c>
      <c r="D168" s="40" t="s">
        <v>2222</v>
      </c>
      <c r="E168" s="40" t="s">
        <v>6</v>
      </c>
      <c r="F168" s="40" t="s">
        <v>1126</v>
      </c>
    </row>
    <row r="169" spans="1:6" x14ac:dyDescent="0.3">
      <c r="A169" s="40" t="s">
        <v>2223</v>
      </c>
      <c r="B169">
        <v>1095793878</v>
      </c>
      <c r="C169" s="40" t="s">
        <v>2224</v>
      </c>
      <c r="D169" s="40" t="s">
        <v>2225</v>
      </c>
      <c r="E169" s="40" t="s">
        <v>6</v>
      </c>
      <c r="F169" s="40" t="s">
        <v>1019</v>
      </c>
    </row>
    <row r="170" spans="1:6" x14ac:dyDescent="0.3">
      <c r="A170" s="40" t="s">
        <v>2226</v>
      </c>
      <c r="B170">
        <v>1144206659</v>
      </c>
      <c r="C170" s="40" t="s">
        <v>2227</v>
      </c>
      <c r="D170" s="40" t="s">
        <v>2228</v>
      </c>
      <c r="E170" s="40" t="s">
        <v>1710</v>
      </c>
      <c r="F170" s="40" t="s">
        <v>977</v>
      </c>
    </row>
    <row r="171" spans="1:6" x14ac:dyDescent="0.3">
      <c r="A171" s="40" t="s">
        <v>2193</v>
      </c>
      <c r="B171">
        <v>1065654988</v>
      </c>
      <c r="C171" s="40" t="s">
        <v>2194</v>
      </c>
      <c r="D171" s="40" t="s">
        <v>2195</v>
      </c>
      <c r="E171" s="40" t="s">
        <v>6</v>
      </c>
      <c r="F171" s="40" t="s">
        <v>988</v>
      </c>
    </row>
    <row r="172" spans="1:6" x14ac:dyDescent="0.3">
      <c r="A172" s="40" t="s">
        <v>2196</v>
      </c>
      <c r="B172">
        <v>1010067887</v>
      </c>
      <c r="C172" s="40" t="s">
        <v>2197</v>
      </c>
      <c r="D172" s="40" t="s">
        <v>2198</v>
      </c>
      <c r="E172" s="40" t="s">
        <v>6</v>
      </c>
      <c r="F172" s="40" t="s">
        <v>988</v>
      </c>
    </row>
    <row r="173" spans="1:6" x14ac:dyDescent="0.3">
      <c r="A173" s="40" t="s">
        <v>2199</v>
      </c>
      <c r="B173">
        <v>1148147026</v>
      </c>
      <c r="C173" s="40" t="s">
        <v>2200</v>
      </c>
      <c r="D173" s="40" t="s">
        <v>2201</v>
      </c>
      <c r="E173" s="40" t="s">
        <v>6</v>
      </c>
      <c r="F173" s="40" t="s">
        <v>988</v>
      </c>
    </row>
    <row r="174" spans="1:6" x14ac:dyDescent="0.3">
      <c r="A174" s="40" t="s">
        <v>2202</v>
      </c>
      <c r="B174">
        <v>1043634346</v>
      </c>
      <c r="C174" s="40" t="s">
        <v>2203</v>
      </c>
      <c r="D174" s="40" t="s">
        <v>2204</v>
      </c>
      <c r="E174" s="40" t="s">
        <v>6</v>
      </c>
      <c r="F174" s="40" t="s">
        <v>988</v>
      </c>
    </row>
    <row r="175" spans="1:6" x14ac:dyDescent="0.3">
      <c r="A175" s="40" t="s">
        <v>2205</v>
      </c>
      <c r="B175">
        <v>1085952094</v>
      </c>
      <c r="C175" s="40" t="s">
        <v>2206</v>
      </c>
      <c r="D175" s="40" t="s">
        <v>2207</v>
      </c>
      <c r="E175" s="40" t="s">
        <v>6</v>
      </c>
      <c r="F175" s="40" t="s">
        <v>1018</v>
      </c>
    </row>
    <row r="176" spans="1:6" x14ac:dyDescent="0.3">
      <c r="A176" s="40" t="s">
        <v>2208</v>
      </c>
      <c r="B176">
        <v>1059917118</v>
      </c>
      <c r="C176" s="40" t="s">
        <v>2209</v>
      </c>
      <c r="D176" s="40" t="s">
        <v>2210</v>
      </c>
      <c r="E176" s="40" t="s">
        <v>6</v>
      </c>
      <c r="F176" s="40" t="s">
        <v>1020</v>
      </c>
    </row>
    <row r="177" spans="1:6" x14ac:dyDescent="0.3">
      <c r="A177" s="40" t="s">
        <v>2211</v>
      </c>
      <c r="B177">
        <v>1022416614</v>
      </c>
      <c r="C177" s="40" t="s">
        <v>2212</v>
      </c>
      <c r="D177" s="40" t="s">
        <v>2213</v>
      </c>
      <c r="E177" s="40" t="s">
        <v>6</v>
      </c>
      <c r="F177" s="40" t="s">
        <v>2508</v>
      </c>
    </row>
    <row r="178" spans="1:6" x14ac:dyDescent="0.3">
      <c r="A178" s="40" t="s">
        <v>2214</v>
      </c>
      <c r="B178">
        <v>1019034453</v>
      </c>
      <c r="C178" s="40" t="s">
        <v>2215</v>
      </c>
      <c r="D178" s="40" t="s">
        <v>2216</v>
      </c>
      <c r="E178" s="40" t="s">
        <v>6</v>
      </c>
      <c r="F178" s="40" t="s">
        <v>1008</v>
      </c>
    </row>
    <row r="179" spans="1:6" x14ac:dyDescent="0.3">
      <c r="A179" s="40" t="s">
        <v>2169</v>
      </c>
      <c r="B179">
        <v>1007528414</v>
      </c>
      <c r="C179" s="40" t="s">
        <v>2170</v>
      </c>
      <c r="D179" s="40" t="s">
        <v>2171</v>
      </c>
      <c r="E179" s="40" t="s">
        <v>6</v>
      </c>
      <c r="F179" s="40" t="s">
        <v>1019</v>
      </c>
    </row>
    <row r="180" spans="1:6" x14ac:dyDescent="0.3">
      <c r="A180" s="40" t="s">
        <v>2172</v>
      </c>
      <c r="B180">
        <v>1049794955</v>
      </c>
      <c r="C180" s="40" t="s">
        <v>2173</v>
      </c>
      <c r="D180" s="40" t="s">
        <v>2174</v>
      </c>
      <c r="E180" s="40" t="s">
        <v>6</v>
      </c>
      <c r="F180" s="40" t="s">
        <v>971</v>
      </c>
    </row>
    <row r="181" spans="1:6" x14ac:dyDescent="0.3">
      <c r="A181" s="40" t="s">
        <v>2149</v>
      </c>
      <c r="B181">
        <v>1014237208</v>
      </c>
      <c r="C181" s="40" t="s">
        <v>2150</v>
      </c>
      <c r="D181" s="40" t="s">
        <v>2151</v>
      </c>
      <c r="E181" s="40" t="s">
        <v>6</v>
      </c>
      <c r="F181" s="40" t="s">
        <v>974</v>
      </c>
    </row>
    <row r="182" spans="1:6" x14ac:dyDescent="0.3">
      <c r="A182" s="40" t="s">
        <v>2153</v>
      </c>
      <c r="B182">
        <v>1000969579</v>
      </c>
      <c r="C182" s="40" t="s">
        <v>2154</v>
      </c>
      <c r="D182" s="40" t="s">
        <v>2155</v>
      </c>
      <c r="E182" s="40" t="s">
        <v>6</v>
      </c>
      <c r="F182" s="40" t="s">
        <v>972</v>
      </c>
    </row>
    <row r="183" spans="1:6" x14ac:dyDescent="0.3">
      <c r="A183" s="40" t="s">
        <v>2156</v>
      </c>
      <c r="B183">
        <v>1144138947</v>
      </c>
      <c r="C183" s="40" t="s">
        <v>2157</v>
      </c>
      <c r="D183" s="40" t="s">
        <v>2158</v>
      </c>
      <c r="E183" s="40" t="s">
        <v>6</v>
      </c>
      <c r="F183" s="40" t="s">
        <v>1018</v>
      </c>
    </row>
    <row r="184" spans="1:6" x14ac:dyDescent="0.3">
      <c r="A184" s="40" t="s">
        <v>2159</v>
      </c>
      <c r="B184">
        <v>1002594109</v>
      </c>
      <c r="C184" s="40" t="s">
        <v>2160</v>
      </c>
      <c r="D184" s="40" t="s">
        <v>2161</v>
      </c>
      <c r="E184" s="40" t="s">
        <v>1710</v>
      </c>
      <c r="F184" s="40" t="s">
        <v>1018</v>
      </c>
    </row>
    <row r="185" spans="1:6" x14ac:dyDescent="0.3">
      <c r="A185" s="40" t="s">
        <v>2137</v>
      </c>
      <c r="B185">
        <v>1129524033</v>
      </c>
      <c r="C185" s="40" t="s">
        <v>2138</v>
      </c>
      <c r="D185" s="40" t="s">
        <v>2139</v>
      </c>
      <c r="E185" s="40" t="s">
        <v>1710</v>
      </c>
      <c r="F185" s="40" t="s">
        <v>1009</v>
      </c>
    </row>
    <row r="186" spans="1:6" x14ac:dyDescent="0.3">
      <c r="A186" s="40" t="s">
        <v>2140</v>
      </c>
      <c r="B186">
        <v>1118819718</v>
      </c>
      <c r="C186" s="40" t="s">
        <v>2141</v>
      </c>
      <c r="D186" s="40" t="s">
        <v>2142</v>
      </c>
      <c r="E186" s="40" t="s">
        <v>1710</v>
      </c>
      <c r="F186" s="40" t="s">
        <v>1009</v>
      </c>
    </row>
    <row r="187" spans="1:6" x14ac:dyDescent="0.3">
      <c r="A187" s="40" t="s">
        <v>2143</v>
      </c>
      <c r="B187">
        <v>1010005470</v>
      </c>
      <c r="C187" s="40" t="s">
        <v>2144</v>
      </c>
      <c r="D187" s="40" t="s">
        <v>2145</v>
      </c>
      <c r="E187" s="40" t="s">
        <v>1710</v>
      </c>
      <c r="F187" s="40" t="s">
        <v>972</v>
      </c>
    </row>
    <row r="188" spans="1:6" x14ac:dyDescent="0.3">
      <c r="A188" s="40" t="s">
        <v>2146</v>
      </c>
      <c r="B188">
        <v>1024558301</v>
      </c>
      <c r="C188" s="40" t="s">
        <v>2147</v>
      </c>
      <c r="D188" s="40" t="s">
        <v>2148</v>
      </c>
      <c r="E188" s="40" t="s">
        <v>6</v>
      </c>
      <c r="F188" s="40" t="s">
        <v>972</v>
      </c>
    </row>
    <row r="189" spans="1:6" x14ac:dyDescent="0.3">
      <c r="A189" s="40" t="s">
        <v>2124</v>
      </c>
      <c r="B189">
        <v>1077721475</v>
      </c>
      <c r="C189" s="40" t="s">
        <v>2125</v>
      </c>
      <c r="D189" s="40" t="s">
        <v>2126</v>
      </c>
      <c r="E189" s="40" t="s">
        <v>6</v>
      </c>
      <c r="F189" s="40" t="s">
        <v>977</v>
      </c>
    </row>
    <row r="190" spans="1:6" x14ac:dyDescent="0.3">
      <c r="A190" s="40" t="s">
        <v>2127</v>
      </c>
      <c r="B190">
        <v>1070946895</v>
      </c>
      <c r="C190" s="40" t="s">
        <v>2128</v>
      </c>
      <c r="D190" s="40" t="s">
        <v>2129</v>
      </c>
      <c r="E190" s="40" t="s">
        <v>6</v>
      </c>
      <c r="F190" s="40" t="s">
        <v>2508</v>
      </c>
    </row>
    <row r="191" spans="1:6" x14ac:dyDescent="0.3">
      <c r="A191" s="40" t="s">
        <v>2130</v>
      </c>
      <c r="B191">
        <v>1032477518</v>
      </c>
      <c r="C191" s="40" t="s">
        <v>2131</v>
      </c>
      <c r="D191" s="40" t="s">
        <v>2132</v>
      </c>
      <c r="E191" s="40" t="s">
        <v>6</v>
      </c>
      <c r="F191" s="40" t="s">
        <v>2508</v>
      </c>
    </row>
    <row r="192" spans="1:6" x14ac:dyDescent="0.3">
      <c r="A192" s="40" t="s">
        <v>2133</v>
      </c>
      <c r="B192">
        <v>1065908641</v>
      </c>
      <c r="C192" s="40" t="s">
        <v>2134</v>
      </c>
      <c r="D192" s="40" t="s">
        <v>2135</v>
      </c>
      <c r="E192" s="40" t="s">
        <v>6</v>
      </c>
      <c r="F192" s="40" t="s">
        <v>972</v>
      </c>
    </row>
    <row r="193" spans="1:6" x14ac:dyDescent="0.3">
      <c r="A193" s="40" t="s">
        <v>2115</v>
      </c>
      <c r="B193">
        <v>1121823687</v>
      </c>
      <c r="C193" s="40" t="s">
        <v>2116</v>
      </c>
      <c r="D193" s="40" t="s">
        <v>2117</v>
      </c>
      <c r="E193" s="40" t="s">
        <v>6</v>
      </c>
      <c r="F193" s="40" t="s">
        <v>971</v>
      </c>
    </row>
    <row r="194" spans="1:6" x14ac:dyDescent="0.3">
      <c r="A194" s="40" t="s">
        <v>2118</v>
      </c>
      <c r="B194">
        <v>1014225687</v>
      </c>
      <c r="C194" s="40" t="s">
        <v>2119</v>
      </c>
      <c r="D194" s="40" t="s">
        <v>2120</v>
      </c>
      <c r="E194" s="40" t="s">
        <v>130</v>
      </c>
      <c r="F194" s="40" t="s">
        <v>2544</v>
      </c>
    </row>
    <row r="195" spans="1:6" x14ac:dyDescent="0.3">
      <c r="A195" s="40" t="s">
        <v>2121</v>
      </c>
      <c r="B195">
        <v>1111262275</v>
      </c>
      <c r="C195" s="40" t="s">
        <v>2122</v>
      </c>
      <c r="D195" s="40" t="s">
        <v>2123</v>
      </c>
      <c r="E195" s="40" t="s">
        <v>6</v>
      </c>
      <c r="F195" s="40" t="s">
        <v>977</v>
      </c>
    </row>
    <row r="196" spans="1:6" x14ac:dyDescent="0.3">
      <c r="A196" s="40" t="s">
        <v>2109</v>
      </c>
      <c r="B196">
        <v>1067937961</v>
      </c>
      <c r="C196" s="40" t="s">
        <v>2110</v>
      </c>
      <c r="D196" s="40" t="s">
        <v>2111</v>
      </c>
      <c r="E196" s="40" t="s">
        <v>6</v>
      </c>
      <c r="F196" s="40" t="s">
        <v>1126</v>
      </c>
    </row>
    <row r="197" spans="1:6" x14ac:dyDescent="0.3">
      <c r="A197" s="40" t="s">
        <v>2112</v>
      </c>
      <c r="B197">
        <v>1102354961</v>
      </c>
      <c r="C197" s="40" t="s">
        <v>2113</v>
      </c>
      <c r="D197" s="40" t="s">
        <v>2114</v>
      </c>
      <c r="E197" s="40" t="s">
        <v>6</v>
      </c>
      <c r="F197" s="40" t="s">
        <v>1008</v>
      </c>
    </row>
    <row r="198" spans="1:6" x14ac:dyDescent="0.3">
      <c r="A198" s="40" t="s">
        <v>2106</v>
      </c>
      <c r="B198">
        <v>1118561069</v>
      </c>
      <c r="C198" s="40" t="s">
        <v>2107</v>
      </c>
      <c r="D198" s="40" t="s">
        <v>2108</v>
      </c>
      <c r="E198" s="40" t="s">
        <v>1710</v>
      </c>
      <c r="F198" s="40" t="s">
        <v>1126</v>
      </c>
    </row>
    <row r="199" spans="1:6" x14ac:dyDescent="0.3">
      <c r="A199" s="40" t="s">
        <v>2081</v>
      </c>
      <c r="B199">
        <v>1013618827</v>
      </c>
      <c r="C199" s="40" t="s">
        <v>2082</v>
      </c>
      <c r="D199" s="40" t="s">
        <v>2083</v>
      </c>
      <c r="E199" s="40" t="s">
        <v>6</v>
      </c>
      <c r="F199" s="40" t="s">
        <v>2097</v>
      </c>
    </row>
    <row r="200" spans="1:6" x14ac:dyDescent="0.3">
      <c r="A200" s="40" t="s">
        <v>2069</v>
      </c>
      <c r="B200">
        <v>1002576450</v>
      </c>
      <c r="C200" s="40" t="s">
        <v>2070</v>
      </c>
      <c r="D200" s="40" t="s">
        <v>2071</v>
      </c>
      <c r="E200" s="40" t="s">
        <v>6</v>
      </c>
      <c r="F200" s="40" t="s">
        <v>1019</v>
      </c>
    </row>
    <row r="201" spans="1:6" x14ac:dyDescent="0.3">
      <c r="A201" s="40" t="s">
        <v>2072</v>
      </c>
      <c r="B201">
        <v>1020454854</v>
      </c>
      <c r="C201" s="40" t="s">
        <v>2073</v>
      </c>
      <c r="D201" s="40" t="s">
        <v>2074</v>
      </c>
      <c r="E201" s="40" t="s">
        <v>6</v>
      </c>
      <c r="F201" s="40" t="s">
        <v>1019</v>
      </c>
    </row>
    <row r="202" spans="1:6" x14ac:dyDescent="0.3">
      <c r="A202" s="40" t="s">
        <v>2075</v>
      </c>
      <c r="B202">
        <v>5118532</v>
      </c>
      <c r="C202" s="40" t="s">
        <v>2076</v>
      </c>
      <c r="D202" s="40" t="s">
        <v>2077</v>
      </c>
      <c r="E202" s="40" t="s">
        <v>6</v>
      </c>
      <c r="F202" s="40" t="s">
        <v>1019</v>
      </c>
    </row>
    <row r="203" spans="1:6" x14ac:dyDescent="0.3">
      <c r="A203" s="40" t="s">
        <v>2078</v>
      </c>
      <c r="B203">
        <v>1037503586</v>
      </c>
      <c r="C203" s="40" t="s">
        <v>2079</v>
      </c>
      <c r="D203" s="40" t="s">
        <v>2080</v>
      </c>
      <c r="E203" s="40" t="s">
        <v>6</v>
      </c>
      <c r="F203" s="40" t="s">
        <v>969</v>
      </c>
    </row>
    <row r="204" spans="1:6" x14ac:dyDescent="0.3">
      <c r="A204" s="40" t="s">
        <v>2065</v>
      </c>
      <c r="B204">
        <v>1193591145</v>
      </c>
      <c r="C204" s="40" t="s">
        <v>2066</v>
      </c>
      <c r="D204" s="40" t="s">
        <v>2067</v>
      </c>
      <c r="E204" s="40" t="s">
        <v>6</v>
      </c>
      <c r="F204" s="40" t="s">
        <v>1008</v>
      </c>
    </row>
    <row r="205" spans="1:6" x14ac:dyDescent="0.3">
      <c r="A205" s="40" t="s">
        <v>2059</v>
      </c>
      <c r="B205">
        <v>1104991473</v>
      </c>
      <c r="C205" s="40" t="s">
        <v>2060</v>
      </c>
      <c r="D205" s="40" t="s">
        <v>2061</v>
      </c>
      <c r="E205" s="40" t="s">
        <v>6</v>
      </c>
      <c r="F205" s="40" t="s">
        <v>977</v>
      </c>
    </row>
    <row r="206" spans="1:6" x14ac:dyDescent="0.3">
      <c r="A206" s="40" t="s">
        <v>2062</v>
      </c>
      <c r="B206">
        <v>1023023536</v>
      </c>
      <c r="C206" s="40" t="s">
        <v>2063</v>
      </c>
      <c r="D206" s="40" t="s">
        <v>2064</v>
      </c>
      <c r="E206" s="40" t="s">
        <v>6</v>
      </c>
      <c r="F206" s="40" t="s">
        <v>1126</v>
      </c>
    </row>
    <row r="207" spans="1:6" x14ac:dyDescent="0.3">
      <c r="A207" s="40" t="s">
        <v>2034</v>
      </c>
      <c r="B207">
        <v>78056734</v>
      </c>
      <c r="C207" s="40" t="s">
        <v>2035</v>
      </c>
      <c r="D207" s="40" t="s">
        <v>2036</v>
      </c>
      <c r="E207" s="40" t="s">
        <v>1710</v>
      </c>
      <c r="F207" s="40" t="s">
        <v>1009</v>
      </c>
    </row>
    <row r="208" spans="1:6" x14ac:dyDescent="0.3">
      <c r="A208" s="40" t="s">
        <v>2037</v>
      </c>
      <c r="B208">
        <v>1047219903</v>
      </c>
      <c r="C208" s="40" t="s">
        <v>2038</v>
      </c>
      <c r="D208" s="40" t="s">
        <v>2039</v>
      </c>
      <c r="E208" s="40" t="s">
        <v>1710</v>
      </c>
      <c r="F208" s="40" t="s">
        <v>965</v>
      </c>
    </row>
    <row r="209" spans="1:6" x14ac:dyDescent="0.3">
      <c r="A209" s="40" t="s">
        <v>2040</v>
      </c>
      <c r="B209">
        <v>1100630467</v>
      </c>
      <c r="C209" s="40" t="s">
        <v>2041</v>
      </c>
      <c r="D209" s="40" t="s">
        <v>2042</v>
      </c>
      <c r="E209" s="40" t="s">
        <v>6</v>
      </c>
      <c r="F209" s="40" t="s">
        <v>988</v>
      </c>
    </row>
    <row r="210" spans="1:6" x14ac:dyDescent="0.3">
      <c r="A210" s="40" t="s">
        <v>2043</v>
      </c>
      <c r="B210">
        <v>1042472144</v>
      </c>
      <c r="C210" s="40" t="s">
        <v>2044</v>
      </c>
      <c r="D210" s="40" t="s">
        <v>2045</v>
      </c>
      <c r="E210" s="40" t="s">
        <v>6</v>
      </c>
      <c r="F210" s="40" t="s">
        <v>988</v>
      </c>
    </row>
    <row r="211" spans="1:6" x14ac:dyDescent="0.3">
      <c r="A211" s="40" t="s">
        <v>2046</v>
      </c>
      <c r="B211">
        <v>1033800736</v>
      </c>
      <c r="C211" s="40" t="s">
        <v>2047</v>
      </c>
      <c r="D211" s="40" t="s">
        <v>2048</v>
      </c>
      <c r="E211" s="40" t="s">
        <v>6</v>
      </c>
      <c r="F211" s="40" t="s">
        <v>1008</v>
      </c>
    </row>
    <row r="212" spans="1:6" x14ac:dyDescent="0.3">
      <c r="A212" s="40" t="s">
        <v>2049</v>
      </c>
      <c r="B212">
        <v>1120382045</v>
      </c>
      <c r="C212" s="40" t="s">
        <v>2050</v>
      </c>
      <c r="D212" s="40" t="s">
        <v>2051</v>
      </c>
      <c r="E212" s="40" t="s">
        <v>1710</v>
      </c>
      <c r="F212" s="40" t="s">
        <v>1126</v>
      </c>
    </row>
    <row r="213" spans="1:6" x14ac:dyDescent="0.3">
      <c r="A213" s="40" t="s">
        <v>2033</v>
      </c>
      <c r="B213">
        <v>1055246864</v>
      </c>
      <c r="C213" s="40" t="s">
        <v>2052</v>
      </c>
      <c r="D213" s="40" t="s">
        <v>2053</v>
      </c>
      <c r="E213" s="40" t="s">
        <v>6</v>
      </c>
      <c r="F213" s="40" t="s">
        <v>974</v>
      </c>
    </row>
    <row r="214" spans="1:6" x14ac:dyDescent="0.3">
      <c r="A214" s="40" t="s">
        <v>2054</v>
      </c>
      <c r="B214">
        <v>1054548161</v>
      </c>
      <c r="C214" s="40" t="s">
        <v>2055</v>
      </c>
      <c r="D214" s="40" t="s">
        <v>2056</v>
      </c>
      <c r="E214" s="40" t="s">
        <v>6</v>
      </c>
      <c r="F214" s="40" t="s">
        <v>974</v>
      </c>
    </row>
    <row r="215" spans="1:6" x14ac:dyDescent="0.3">
      <c r="A215" s="40" t="s">
        <v>2008</v>
      </c>
      <c r="B215">
        <v>1022348181</v>
      </c>
      <c r="C215" s="40" t="s">
        <v>2009</v>
      </c>
      <c r="D215" s="40" t="s">
        <v>2010</v>
      </c>
      <c r="E215" s="40" t="s">
        <v>6</v>
      </c>
      <c r="F215" s="40" t="s">
        <v>972</v>
      </c>
    </row>
    <row r="216" spans="1:6" x14ac:dyDescent="0.3">
      <c r="A216" s="40" t="s">
        <v>2011</v>
      </c>
      <c r="B216">
        <v>1233498162</v>
      </c>
      <c r="C216" s="40" t="s">
        <v>2012</v>
      </c>
      <c r="D216" s="40" t="s">
        <v>2013</v>
      </c>
      <c r="E216" s="40" t="s">
        <v>6</v>
      </c>
      <c r="F216" s="40" t="s">
        <v>2508</v>
      </c>
    </row>
    <row r="217" spans="1:6" x14ac:dyDescent="0.3">
      <c r="A217" s="40" t="s">
        <v>2014</v>
      </c>
      <c r="B217">
        <v>1143957145</v>
      </c>
      <c r="C217" s="40" t="s">
        <v>2015</v>
      </c>
      <c r="D217" s="40" t="s">
        <v>2016</v>
      </c>
      <c r="E217" s="40" t="s">
        <v>6</v>
      </c>
      <c r="F217" s="40" t="s">
        <v>1020</v>
      </c>
    </row>
    <row r="218" spans="1:6" x14ac:dyDescent="0.3">
      <c r="A218" s="40" t="s">
        <v>2017</v>
      </c>
      <c r="B218">
        <v>1049018663</v>
      </c>
      <c r="C218" s="40" t="s">
        <v>2018</v>
      </c>
      <c r="D218" s="40" t="s">
        <v>2019</v>
      </c>
      <c r="E218" s="40" t="s">
        <v>6</v>
      </c>
      <c r="F218" s="40" t="s">
        <v>971</v>
      </c>
    </row>
    <row r="219" spans="1:6" x14ac:dyDescent="0.3">
      <c r="A219" s="40" t="s">
        <v>2020</v>
      </c>
      <c r="B219">
        <v>22598450</v>
      </c>
      <c r="C219" s="40" t="s">
        <v>2021</v>
      </c>
      <c r="D219" s="40" t="s">
        <v>2022</v>
      </c>
      <c r="E219" s="40" t="s">
        <v>6</v>
      </c>
      <c r="F219" s="40" t="s">
        <v>978</v>
      </c>
    </row>
    <row r="220" spans="1:6" x14ac:dyDescent="0.3">
      <c r="A220" s="40" t="s">
        <v>2023</v>
      </c>
      <c r="B220">
        <v>1017180193</v>
      </c>
      <c r="C220" s="40" t="s">
        <v>2024</v>
      </c>
      <c r="D220" s="40" t="s">
        <v>2025</v>
      </c>
      <c r="E220" s="40" t="s">
        <v>6</v>
      </c>
      <c r="F220" s="40" t="s">
        <v>978</v>
      </c>
    </row>
    <row r="221" spans="1:6" x14ac:dyDescent="0.3">
      <c r="A221" s="40" t="s">
        <v>1995</v>
      </c>
      <c r="B221">
        <v>1012407056</v>
      </c>
      <c r="C221" s="40" t="s">
        <v>1996</v>
      </c>
      <c r="D221" s="40" t="s">
        <v>1997</v>
      </c>
      <c r="E221" s="40" t="s">
        <v>6</v>
      </c>
      <c r="F221" s="40" t="s">
        <v>1008</v>
      </c>
    </row>
    <row r="222" spans="1:6" x14ac:dyDescent="0.3">
      <c r="A222" s="40" t="s">
        <v>1998</v>
      </c>
      <c r="B222">
        <v>1000002020</v>
      </c>
      <c r="C222" s="40" t="s">
        <v>1999</v>
      </c>
      <c r="D222" s="40" t="s">
        <v>2000</v>
      </c>
      <c r="E222" s="40" t="s">
        <v>6</v>
      </c>
      <c r="F222" s="40" t="s">
        <v>971</v>
      </c>
    </row>
    <row r="223" spans="1:6" x14ac:dyDescent="0.3">
      <c r="A223" s="40" t="s">
        <v>1990</v>
      </c>
      <c r="B223">
        <v>1023980482</v>
      </c>
      <c r="C223" s="40" t="s">
        <v>1991</v>
      </c>
      <c r="D223" s="40" t="s">
        <v>1992</v>
      </c>
      <c r="E223" s="40" t="s">
        <v>6</v>
      </c>
      <c r="F223" s="40" t="s">
        <v>974</v>
      </c>
    </row>
    <row r="224" spans="1:6" x14ac:dyDescent="0.3">
      <c r="A224" s="40" t="s">
        <v>1981</v>
      </c>
      <c r="B224">
        <v>1001919797</v>
      </c>
      <c r="C224" s="40" t="s">
        <v>1982</v>
      </c>
      <c r="D224" s="40" t="s">
        <v>1983</v>
      </c>
      <c r="E224" s="40" t="s">
        <v>6</v>
      </c>
      <c r="F224" s="40" t="s">
        <v>965</v>
      </c>
    </row>
    <row r="225" spans="1:6" x14ac:dyDescent="0.3">
      <c r="A225" s="40" t="s">
        <v>1984</v>
      </c>
      <c r="B225">
        <v>1118800705</v>
      </c>
      <c r="C225" s="40" t="s">
        <v>1985</v>
      </c>
      <c r="D225" s="40" t="s">
        <v>1986</v>
      </c>
      <c r="E225" s="40" t="s">
        <v>6</v>
      </c>
      <c r="F225" s="40" t="s">
        <v>972</v>
      </c>
    </row>
    <row r="226" spans="1:6" x14ac:dyDescent="0.3">
      <c r="A226" s="40" t="s">
        <v>1973</v>
      </c>
      <c r="B226">
        <v>1002133148</v>
      </c>
      <c r="C226" s="40" t="s">
        <v>1974</v>
      </c>
      <c r="D226" s="40" t="s">
        <v>1975</v>
      </c>
      <c r="E226" s="40" t="s">
        <v>6</v>
      </c>
      <c r="F226" s="40" t="s">
        <v>988</v>
      </c>
    </row>
    <row r="227" spans="1:6" x14ac:dyDescent="0.3">
      <c r="A227" s="40" t="s">
        <v>1968</v>
      </c>
      <c r="B227">
        <v>1073722748</v>
      </c>
      <c r="C227" s="40" t="s">
        <v>1969</v>
      </c>
      <c r="D227" s="40" t="s">
        <v>1970</v>
      </c>
      <c r="E227" s="40" t="s">
        <v>6</v>
      </c>
      <c r="F227" s="40" t="s">
        <v>972</v>
      </c>
    </row>
    <row r="228" spans="1:6" x14ac:dyDescent="0.3">
      <c r="A228" s="40" t="s">
        <v>1948</v>
      </c>
      <c r="B228">
        <v>16234164</v>
      </c>
      <c r="C228" s="40" t="s">
        <v>1949</v>
      </c>
      <c r="D228" s="40" t="s">
        <v>1950</v>
      </c>
      <c r="E228" s="40" t="s">
        <v>6</v>
      </c>
      <c r="F228" s="40" t="s">
        <v>1020</v>
      </c>
    </row>
    <row r="229" spans="1:6" x14ac:dyDescent="0.3">
      <c r="A229" s="40" t="s">
        <v>1951</v>
      </c>
      <c r="B229">
        <v>1033818591</v>
      </c>
      <c r="C229" s="40" t="s">
        <v>1952</v>
      </c>
      <c r="D229" s="40" t="s">
        <v>1953</v>
      </c>
      <c r="E229" s="40" t="s">
        <v>130</v>
      </c>
      <c r="F229" s="40" t="s">
        <v>2544</v>
      </c>
    </row>
    <row r="230" spans="1:6" x14ac:dyDescent="0.3">
      <c r="A230" s="40" t="s">
        <v>1954</v>
      </c>
      <c r="B230">
        <v>1004279665</v>
      </c>
      <c r="C230" s="40" t="s">
        <v>1955</v>
      </c>
      <c r="D230" s="40" t="s">
        <v>1956</v>
      </c>
      <c r="E230" s="40" t="s">
        <v>6</v>
      </c>
      <c r="F230" s="40" t="s">
        <v>2508</v>
      </c>
    </row>
    <row r="231" spans="1:6" x14ac:dyDescent="0.3">
      <c r="A231" s="40" t="s">
        <v>1957</v>
      </c>
      <c r="B231">
        <v>80896658</v>
      </c>
      <c r="C231" s="40" t="s">
        <v>1958</v>
      </c>
      <c r="D231" s="40" t="s">
        <v>1959</v>
      </c>
      <c r="E231" s="40" t="s">
        <v>6</v>
      </c>
      <c r="F231" s="40" t="s">
        <v>2508</v>
      </c>
    </row>
    <row r="232" spans="1:6" x14ac:dyDescent="0.3">
      <c r="A232" s="40" t="s">
        <v>1960</v>
      </c>
      <c r="B232">
        <v>1013583917</v>
      </c>
      <c r="C232" s="40" t="s">
        <v>1961</v>
      </c>
      <c r="D232" s="40" t="s">
        <v>1962</v>
      </c>
      <c r="E232" s="40" t="s">
        <v>6</v>
      </c>
      <c r="F232" s="40" t="s">
        <v>2508</v>
      </c>
    </row>
    <row r="233" spans="1:6" x14ac:dyDescent="0.3">
      <c r="A233" s="40" t="s">
        <v>1963</v>
      </c>
      <c r="B233">
        <v>5230941</v>
      </c>
      <c r="C233" s="40" t="s">
        <v>1964</v>
      </c>
      <c r="D233" s="40" t="s">
        <v>1965</v>
      </c>
      <c r="E233" s="40" t="s">
        <v>6</v>
      </c>
      <c r="F233" s="40" t="s">
        <v>2508</v>
      </c>
    </row>
    <row r="234" spans="1:6" x14ac:dyDescent="0.3">
      <c r="A234" s="40" t="s">
        <v>1939</v>
      </c>
      <c r="B234">
        <v>1028021570</v>
      </c>
      <c r="C234" s="40" t="s">
        <v>1940</v>
      </c>
      <c r="D234" s="40" t="s">
        <v>1941</v>
      </c>
      <c r="E234" s="40" t="s">
        <v>6</v>
      </c>
      <c r="F234" s="40" t="s">
        <v>1019</v>
      </c>
    </row>
    <row r="235" spans="1:6" x14ac:dyDescent="0.3">
      <c r="A235" s="40" t="s">
        <v>1929</v>
      </c>
      <c r="B235">
        <v>1061709171</v>
      </c>
      <c r="C235" s="40" t="s">
        <v>1930</v>
      </c>
      <c r="D235" s="40" t="s">
        <v>1931</v>
      </c>
      <c r="E235" s="40" t="s">
        <v>6</v>
      </c>
      <c r="F235" s="40" t="s">
        <v>1018</v>
      </c>
    </row>
    <row r="236" spans="1:6" x14ac:dyDescent="0.3">
      <c r="A236" s="40" t="s">
        <v>1924</v>
      </c>
      <c r="B236">
        <v>1010005099</v>
      </c>
      <c r="C236" s="40" t="s">
        <v>1925</v>
      </c>
      <c r="D236" s="40" t="s">
        <v>1926</v>
      </c>
      <c r="E236" s="40" t="s">
        <v>6</v>
      </c>
      <c r="F236" s="40" t="s">
        <v>974</v>
      </c>
    </row>
    <row r="237" spans="1:6" x14ac:dyDescent="0.3">
      <c r="A237" s="40" t="s">
        <v>1912</v>
      </c>
      <c r="B237">
        <v>1233491240</v>
      </c>
      <c r="C237" s="40" t="s">
        <v>1913</v>
      </c>
      <c r="D237" s="40" t="s">
        <v>1914</v>
      </c>
      <c r="E237" s="40" t="s">
        <v>6</v>
      </c>
      <c r="F237" s="40" t="s">
        <v>972</v>
      </c>
    </row>
    <row r="238" spans="1:6" x14ac:dyDescent="0.3">
      <c r="A238" s="40" t="s">
        <v>1915</v>
      </c>
      <c r="B238">
        <v>7572875</v>
      </c>
      <c r="C238" s="40" t="s">
        <v>1916</v>
      </c>
      <c r="D238" s="40" t="s">
        <v>1917</v>
      </c>
      <c r="E238" s="40" t="s">
        <v>6</v>
      </c>
      <c r="F238" s="40" t="s">
        <v>972</v>
      </c>
    </row>
    <row r="239" spans="1:6" x14ac:dyDescent="0.3">
      <c r="A239" s="40" t="s">
        <v>1918</v>
      </c>
      <c r="B239">
        <v>1032488948</v>
      </c>
      <c r="C239" s="40" t="s">
        <v>1919</v>
      </c>
      <c r="D239" s="40" t="s">
        <v>1920</v>
      </c>
      <c r="E239" s="40" t="s">
        <v>1710</v>
      </c>
      <c r="F239" s="40" t="s">
        <v>972</v>
      </c>
    </row>
    <row r="240" spans="1:6" x14ac:dyDescent="0.3">
      <c r="A240" s="40" t="s">
        <v>1921</v>
      </c>
      <c r="B240">
        <v>1110444397</v>
      </c>
      <c r="C240" s="40" t="s">
        <v>1922</v>
      </c>
      <c r="D240" s="40" t="s">
        <v>1923</v>
      </c>
      <c r="E240" s="40" t="s">
        <v>6</v>
      </c>
      <c r="F240" s="40" t="s">
        <v>972</v>
      </c>
    </row>
    <row r="241" spans="1:6" x14ac:dyDescent="0.3">
      <c r="A241" s="40" t="s">
        <v>1909</v>
      </c>
      <c r="B241">
        <v>1083028202</v>
      </c>
      <c r="C241" s="40" t="s">
        <v>1910</v>
      </c>
      <c r="D241" s="40" t="s">
        <v>1911</v>
      </c>
      <c r="E241" s="40" t="s">
        <v>6</v>
      </c>
      <c r="F241" s="40" t="s">
        <v>971</v>
      </c>
    </row>
    <row r="242" spans="1:6" x14ac:dyDescent="0.3">
      <c r="A242" s="40" t="s">
        <v>1905</v>
      </c>
      <c r="B242">
        <v>35427273</v>
      </c>
      <c r="C242" s="40" t="s">
        <v>1906</v>
      </c>
      <c r="D242" s="40" t="s">
        <v>1907</v>
      </c>
      <c r="E242" s="40" t="s">
        <v>6</v>
      </c>
      <c r="F242" s="40" t="s">
        <v>972</v>
      </c>
    </row>
    <row r="243" spans="1:6" x14ac:dyDescent="0.3">
      <c r="A243" s="40" t="s">
        <v>1895</v>
      </c>
      <c r="B243">
        <v>64576757</v>
      </c>
      <c r="C243" s="40" t="s">
        <v>1896</v>
      </c>
      <c r="D243" s="40" t="s">
        <v>1897</v>
      </c>
      <c r="E243" s="40" t="s">
        <v>6</v>
      </c>
      <c r="F243" s="40" t="s">
        <v>988</v>
      </c>
    </row>
    <row r="244" spans="1:6" x14ac:dyDescent="0.3">
      <c r="A244" s="40" t="s">
        <v>1898</v>
      </c>
      <c r="B244">
        <v>1117548865</v>
      </c>
      <c r="C244" s="40" t="s">
        <v>1899</v>
      </c>
      <c r="D244" s="40" t="s">
        <v>1900</v>
      </c>
      <c r="E244" s="40" t="s">
        <v>6</v>
      </c>
      <c r="F244" s="40" t="s">
        <v>1020</v>
      </c>
    </row>
    <row r="245" spans="1:6" x14ac:dyDescent="0.3">
      <c r="A245" s="40" t="s">
        <v>1901</v>
      </c>
      <c r="B245">
        <v>1094891683</v>
      </c>
      <c r="C245" s="40" t="s">
        <v>1908</v>
      </c>
      <c r="D245" s="40" t="s">
        <v>1902</v>
      </c>
      <c r="E245" s="40" t="s">
        <v>6</v>
      </c>
      <c r="F245" s="40" t="s">
        <v>1020</v>
      </c>
    </row>
    <row r="246" spans="1:6" x14ac:dyDescent="0.3">
      <c r="A246" s="40" t="s">
        <v>1887</v>
      </c>
      <c r="B246">
        <v>1063275329</v>
      </c>
      <c r="C246" s="40" t="s">
        <v>1888</v>
      </c>
      <c r="D246" s="40" t="s">
        <v>1889</v>
      </c>
      <c r="E246" s="40" t="s">
        <v>6</v>
      </c>
      <c r="F246" s="40" t="s">
        <v>972</v>
      </c>
    </row>
    <row r="247" spans="1:6" x14ac:dyDescent="0.3">
      <c r="A247" s="40" t="s">
        <v>1890</v>
      </c>
      <c r="B247">
        <v>1057573971</v>
      </c>
      <c r="C247" s="40" t="s">
        <v>1903</v>
      </c>
      <c r="D247" s="40" t="s">
        <v>1891</v>
      </c>
      <c r="E247" s="40" t="s">
        <v>6</v>
      </c>
      <c r="F247" s="40" t="s">
        <v>1126</v>
      </c>
    </row>
    <row r="248" spans="1:6" x14ac:dyDescent="0.3">
      <c r="A248" s="40" t="s">
        <v>1892</v>
      </c>
      <c r="B248">
        <v>1107524724</v>
      </c>
      <c r="C248" s="40" t="s">
        <v>1893</v>
      </c>
      <c r="D248" s="40" t="s">
        <v>1894</v>
      </c>
      <c r="E248" s="40" t="s">
        <v>6</v>
      </c>
      <c r="F248" s="40" t="s">
        <v>1020</v>
      </c>
    </row>
    <row r="249" spans="1:6" x14ac:dyDescent="0.3">
      <c r="A249" s="40" t="s">
        <v>1862</v>
      </c>
      <c r="B249">
        <v>1057390103</v>
      </c>
      <c r="C249" s="40" t="s">
        <v>1863</v>
      </c>
      <c r="D249" s="40" t="s">
        <v>1864</v>
      </c>
      <c r="E249" s="40" t="s">
        <v>6</v>
      </c>
      <c r="F249" s="40" t="s">
        <v>972</v>
      </c>
    </row>
    <row r="250" spans="1:6" x14ac:dyDescent="0.3">
      <c r="A250" s="40" t="s">
        <v>1865</v>
      </c>
      <c r="B250">
        <v>1121946506</v>
      </c>
      <c r="C250" s="40" t="s">
        <v>1866</v>
      </c>
      <c r="D250" s="40" t="s">
        <v>1867</v>
      </c>
      <c r="E250" s="40" t="s">
        <v>1710</v>
      </c>
      <c r="F250" s="40" t="s">
        <v>1008</v>
      </c>
    </row>
    <row r="251" spans="1:6" x14ac:dyDescent="0.3">
      <c r="A251" s="40" t="s">
        <v>1868</v>
      </c>
      <c r="B251">
        <v>1102859972</v>
      </c>
      <c r="C251" s="40" t="s">
        <v>1869</v>
      </c>
      <c r="D251" s="40" t="s">
        <v>1870</v>
      </c>
      <c r="E251" s="40" t="s">
        <v>6</v>
      </c>
      <c r="F251" s="40" t="s">
        <v>965</v>
      </c>
    </row>
    <row r="252" spans="1:6" x14ac:dyDescent="0.3">
      <c r="A252" s="40" t="s">
        <v>1871</v>
      </c>
      <c r="B252">
        <v>1002028602</v>
      </c>
      <c r="C252" s="40" t="s">
        <v>1872</v>
      </c>
      <c r="D252" s="40" t="s">
        <v>1873</v>
      </c>
      <c r="E252" s="40" t="s">
        <v>6</v>
      </c>
      <c r="F252" s="40" t="s">
        <v>965</v>
      </c>
    </row>
    <row r="253" spans="1:6" x14ac:dyDescent="0.3">
      <c r="A253" s="40" t="s">
        <v>1874</v>
      </c>
      <c r="B253">
        <v>1012331677</v>
      </c>
      <c r="C253" s="40" t="s">
        <v>1875</v>
      </c>
      <c r="D253" s="40" t="s">
        <v>1876</v>
      </c>
      <c r="E253" s="40" t="s">
        <v>6</v>
      </c>
      <c r="F253" s="40" t="s">
        <v>977</v>
      </c>
    </row>
    <row r="254" spans="1:6" x14ac:dyDescent="0.3">
      <c r="A254" s="40" t="s">
        <v>1877</v>
      </c>
      <c r="B254">
        <v>1031142671</v>
      </c>
      <c r="C254" s="40" t="s">
        <v>1878</v>
      </c>
      <c r="D254" s="40" t="s">
        <v>1879</v>
      </c>
      <c r="E254" s="40" t="s">
        <v>6</v>
      </c>
      <c r="F254" s="40" t="s">
        <v>971</v>
      </c>
    </row>
    <row r="255" spans="1:6" x14ac:dyDescent="0.3">
      <c r="A255" s="40" t="s">
        <v>1880</v>
      </c>
      <c r="B255">
        <v>1143154488</v>
      </c>
      <c r="C255" s="40" t="s">
        <v>1881</v>
      </c>
      <c r="D255" s="40" t="s">
        <v>1882</v>
      </c>
      <c r="E255" s="40" t="s">
        <v>6</v>
      </c>
      <c r="F255" s="40" t="s">
        <v>1019</v>
      </c>
    </row>
    <row r="256" spans="1:6" x14ac:dyDescent="0.3">
      <c r="A256" s="40" t="s">
        <v>1883</v>
      </c>
      <c r="B256">
        <v>1002027810</v>
      </c>
      <c r="C256" s="40" t="s">
        <v>1884</v>
      </c>
      <c r="D256" s="40" t="s">
        <v>1885</v>
      </c>
      <c r="E256" s="40" t="s">
        <v>6</v>
      </c>
      <c r="F256" s="40" t="s">
        <v>1019</v>
      </c>
    </row>
    <row r="257" spans="1:6" x14ac:dyDescent="0.3">
      <c r="A257" s="40" t="s">
        <v>1856</v>
      </c>
      <c r="B257">
        <v>74180915</v>
      </c>
      <c r="C257" s="40" t="s">
        <v>1857</v>
      </c>
      <c r="D257" s="40" t="s">
        <v>1858</v>
      </c>
      <c r="E257" s="40" t="s">
        <v>1710</v>
      </c>
      <c r="F257" s="40" t="s">
        <v>974</v>
      </c>
    </row>
    <row r="258" spans="1:6" x14ac:dyDescent="0.3">
      <c r="A258" s="40" t="s">
        <v>1852</v>
      </c>
      <c r="B258">
        <v>1020111413</v>
      </c>
      <c r="C258" s="40" t="s">
        <v>1853</v>
      </c>
      <c r="D258" s="40" t="s">
        <v>1854</v>
      </c>
      <c r="E258" s="40" t="s">
        <v>6</v>
      </c>
      <c r="F258" s="40" t="s">
        <v>969</v>
      </c>
    </row>
    <row r="259" spans="1:6" x14ac:dyDescent="0.3">
      <c r="A259" s="40" t="s">
        <v>1833</v>
      </c>
      <c r="B259">
        <v>1123305799</v>
      </c>
      <c r="C259" s="40" t="s">
        <v>1834</v>
      </c>
      <c r="D259" s="40" t="s">
        <v>1835</v>
      </c>
      <c r="E259" s="40" t="s">
        <v>6</v>
      </c>
      <c r="F259" s="40" t="s">
        <v>977</v>
      </c>
    </row>
    <row r="260" spans="1:6" x14ac:dyDescent="0.3">
      <c r="A260" s="40" t="s">
        <v>1836</v>
      </c>
      <c r="B260">
        <v>1015480194</v>
      </c>
      <c r="C260" s="40" t="s">
        <v>1837</v>
      </c>
      <c r="D260" s="40" t="s">
        <v>1838</v>
      </c>
      <c r="E260" s="40" t="s">
        <v>6</v>
      </c>
      <c r="F260" s="40" t="s">
        <v>972</v>
      </c>
    </row>
    <row r="261" spans="1:6" x14ac:dyDescent="0.3">
      <c r="A261" s="40" t="s">
        <v>1839</v>
      </c>
      <c r="B261">
        <v>1018516208</v>
      </c>
      <c r="C261" s="40" t="s">
        <v>1840</v>
      </c>
      <c r="D261" s="40" t="s">
        <v>1841</v>
      </c>
      <c r="E261" s="40" t="s">
        <v>6</v>
      </c>
      <c r="F261" s="40" t="s">
        <v>971</v>
      </c>
    </row>
    <row r="262" spans="1:6" x14ac:dyDescent="0.3">
      <c r="A262" s="40" t="s">
        <v>1848</v>
      </c>
      <c r="B262">
        <v>1121526647</v>
      </c>
      <c r="C262" s="40" t="s">
        <v>1849</v>
      </c>
      <c r="D262" s="40" t="s">
        <v>1850</v>
      </c>
      <c r="E262" s="40" t="s">
        <v>6</v>
      </c>
      <c r="F262" s="40" t="s">
        <v>969</v>
      </c>
    </row>
    <row r="263" spans="1:6" x14ac:dyDescent="0.3">
      <c r="A263" s="40" t="s">
        <v>1826</v>
      </c>
      <c r="B263">
        <v>1001056969</v>
      </c>
      <c r="C263" s="40" t="s">
        <v>1827</v>
      </c>
      <c r="D263" s="40" t="s">
        <v>1828</v>
      </c>
      <c r="E263" s="40" t="s">
        <v>1710</v>
      </c>
      <c r="F263" s="40" t="s">
        <v>974</v>
      </c>
    </row>
    <row r="264" spans="1:6" x14ac:dyDescent="0.3">
      <c r="A264" s="40" t="s">
        <v>1816</v>
      </c>
      <c r="B264">
        <v>1025534143</v>
      </c>
      <c r="C264" s="40" t="s">
        <v>1817</v>
      </c>
      <c r="D264" s="40" t="s">
        <v>1818</v>
      </c>
      <c r="E264" s="40" t="s">
        <v>1710</v>
      </c>
      <c r="F264" s="40" t="s">
        <v>2508</v>
      </c>
    </row>
    <row r="265" spans="1:6" x14ac:dyDescent="0.3">
      <c r="A265" s="40" t="s">
        <v>1804</v>
      </c>
      <c r="B265">
        <v>1085946233</v>
      </c>
      <c r="C265" s="40" t="s">
        <v>1805</v>
      </c>
      <c r="D265" s="40" t="s">
        <v>1806</v>
      </c>
      <c r="E265" s="40" t="s">
        <v>6</v>
      </c>
      <c r="F265" s="40" t="s">
        <v>1018</v>
      </c>
    </row>
    <row r="266" spans="1:6" x14ac:dyDescent="0.3">
      <c r="A266" s="40" t="s">
        <v>1807</v>
      </c>
      <c r="B266">
        <v>1128058692</v>
      </c>
      <c r="C266" s="40" t="s">
        <v>1808</v>
      </c>
      <c r="D266" s="40" t="s">
        <v>1809</v>
      </c>
      <c r="E266" s="40" t="s">
        <v>6</v>
      </c>
      <c r="F266" s="40" t="s">
        <v>965</v>
      </c>
    </row>
    <row r="267" spans="1:6" x14ac:dyDescent="0.3">
      <c r="A267" s="40" t="s">
        <v>1810</v>
      </c>
      <c r="B267">
        <v>1030676761</v>
      </c>
      <c r="C267" s="40" t="s">
        <v>1811</v>
      </c>
      <c r="D267" s="40" t="s">
        <v>1812</v>
      </c>
      <c r="E267" s="40" t="s">
        <v>6</v>
      </c>
      <c r="F267" s="40" t="s">
        <v>1020</v>
      </c>
    </row>
    <row r="268" spans="1:6" x14ac:dyDescent="0.3">
      <c r="A268" s="40" t="s">
        <v>1799</v>
      </c>
      <c r="B268">
        <v>1193079126</v>
      </c>
      <c r="C268" s="40" t="s">
        <v>1821</v>
      </c>
      <c r="D268" s="40" t="s">
        <v>1800</v>
      </c>
      <c r="E268" s="40" t="s">
        <v>130</v>
      </c>
      <c r="F268" s="40" t="s">
        <v>2544</v>
      </c>
    </row>
    <row r="269" spans="1:6" x14ac:dyDescent="0.3">
      <c r="A269" s="40" t="s">
        <v>1801</v>
      </c>
      <c r="B269">
        <v>1082987843</v>
      </c>
      <c r="C269" s="40" t="s">
        <v>1928</v>
      </c>
      <c r="D269" s="40" t="s">
        <v>1802</v>
      </c>
      <c r="E269" s="40" t="s">
        <v>6</v>
      </c>
      <c r="F269" s="40" t="s">
        <v>971</v>
      </c>
    </row>
    <row r="270" spans="1:6" x14ac:dyDescent="0.3">
      <c r="A270" s="40" t="s">
        <v>1789</v>
      </c>
      <c r="B270">
        <v>1013581578</v>
      </c>
      <c r="C270" s="40" t="s">
        <v>1790</v>
      </c>
      <c r="D270" s="40" t="s">
        <v>1791</v>
      </c>
      <c r="E270" s="40" t="s">
        <v>6</v>
      </c>
      <c r="F270" s="40" t="s">
        <v>1019</v>
      </c>
    </row>
    <row r="271" spans="1:6" x14ac:dyDescent="0.3">
      <c r="A271" s="40" t="s">
        <v>1792</v>
      </c>
      <c r="B271">
        <v>1025889376</v>
      </c>
      <c r="C271" s="40" t="s">
        <v>1793</v>
      </c>
      <c r="D271" s="40" t="s">
        <v>1794</v>
      </c>
      <c r="E271" s="40" t="s">
        <v>6</v>
      </c>
      <c r="F271" s="40" t="s">
        <v>1019</v>
      </c>
    </row>
    <row r="272" spans="1:6" x14ac:dyDescent="0.3">
      <c r="A272" s="40" t="s">
        <v>1785</v>
      </c>
      <c r="B272">
        <v>1072646908</v>
      </c>
      <c r="C272" s="40" t="s">
        <v>1786</v>
      </c>
      <c r="D272" s="40" t="s">
        <v>1787</v>
      </c>
      <c r="E272" s="40" t="s">
        <v>1710</v>
      </c>
      <c r="F272" s="40" t="s">
        <v>974</v>
      </c>
    </row>
    <row r="273" spans="1:6" x14ac:dyDescent="0.3">
      <c r="A273" s="40" t="s">
        <v>1780</v>
      </c>
      <c r="B273">
        <v>1005873507</v>
      </c>
      <c r="C273" s="40" t="s">
        <v>1280</v>
      </c>
      <c r="D273" s="40" t="s">
        <v>1781</v>
      </c>
      <c r="E273" s="40" t="s">
        <v>6</v>
      </c>
      <c r="F273" s="40" t="s">
        <v>1018</v>
      </c>
    </row>
    <row r="274" spans="1:6" x14ac:dyDescent="0.3">
      <c r="A274" s="40" t="s">
        <v>1782</v>
      </c>
      <c r="B274">
        <v>1001975078</v>
      </c>
      <c r="C274" s="40" t="s">
        <v>1783</v>
      </c>
      <c r="D274" s="40" t="s">
        <v>1784</v>
      </c>
      <c r="E274" s="40" t="s">
        <v>6</v>
      </c>
      <c r="F274" s="40" t="s">
        <v>965</v>
      </c>
    </row>
    <row r="275" spans="1:6" x14ac:dyDescent="0.3">
      <c r="A275" s="40" t="s">
        <v>1777</v>
      </c>
      <c r="B275">
        <v>1007694313</v>
      </c>
      <c r="C275" s="40" t="s">
        <v>1778</v>
      </c>
      <c r="D275" s="40" t="s">
        <v>1779</v>
      </c>
      <c r="E275" s="40" t="s">
        <v>6</v>
      </c>
      <c r="F275" s="40" t="s">
        <v>1018</v>
      </c>
    </row>
    <row r="276" spans="1:6" x14ac:dyDescent="0.3">
      <c r="A276" s="40" t="s">
        <v>1762</v>
      </c>
      <c r="B276">
        <v>1020712118</v>
      </c>
      <c r="C276" s="40" t="s">
        <v>1763</v>
      </c>
      <c r="D276" s="40" t="s">
        <v>1764</v>
      </c>
      <c r="E276" s="40" t="s">
        <v>6</v>
      </c>
      <c r="F276" s="40" t="s">
        <v>974</v>
      </c>
    </row>
    <row r="277" spans="1:6" x14ac:dyDescent="0.3">
      <c r="A277" s="40" t="s">
        <v>1765</v>
      </c>
      <c r="B277">
        <v>1143114842</v>
      </c>
      <c r="C277" s="40" t="s">
        <v>1766</v>
      </c>
      <c r="D277" s="40" t="s">
        <v>1767</v>
      </c>
      <c r="E277" s="40" t="s">
        <v>6</v>
      </c>
      <c r="F277" s="40" t="s">
        <v>1009</v>
      </c>
    </row>
    <row r="278" spans="1:6" x14ac:dyDescent="0.3">
      <c r="A278" s="40" t="s">
        <v>1768</v>
      </c>
      <c r="B278">
        <v>1014478163</v>
      </c>
      <c r="C278" s="40" t="s">
        <v>1769</v>
      </c>
      <c r="D278" s="40" t="s">
        <v>1770</v>
      </c>
      <c r="E278" s="40" t="s">
        <v>6</v>
      </c>
      <c r="F278" s="40" t="s">
        <v>2508</v>
      </c>
    </row>
    <row r="279" spans="1:6" x14ac:dyDescent="0.3">
      <c r="A279" s="40" t="s">
        <v>1771</v>
      </c>
      <c r="B279">
        <v>80213916</v>
      </c>
      <c r="C279" s="40" t="s">
        <v>1772</v>
      </c>
      <c r="D279" s="40" t="s">
        <v>1773</v>
      </c>
      <c r="E279" s="40" t="s">
        <v>6</v>
      </c>
      <c r="F279" s="40" t="s">
        <v>2508</v>
      </c>
    </row>
    <row r="280" spans="1:6" x14ac:dyDescent="0.3">
      <c r="A280" s="40" t="s">
        <v>1774</v>
      </c>
      <c r="B280">
        <v>1140852634</v>
      </c>
      <c r="C280" s="40" t="s">
        <v>1775</v>
      </c>
      <c r="D280" s="40" t="s">
        <v>1776</v>
      </c>
      <c r="E280" s="40" t="s">
        <v>6</v>
      </c>
      <c r="F280" s="40" t="s">
        <v>1009</v>
      </c>
    </row>
    <row r="281" spans="1:6" x14ac:dyDescent="0.3">
      <c r="A281" s="40" t="s">
        <v>1753</v>
      </c>
      <c r="B281">
        <v>1006050836</v>
      </c>
      <c r="C281" s="40" t="s">
        <v>1754</v>
      </c>
      <c r="D281" s="40" t="s">
        <v>1755</v>
      </c>
      <c r="E281" s="40" t="s">
        <v>6</v>
      </c>
      <c r="F281" s="40" t="s">
        <v>1020</v>
      </c>
    </row>
    <row r="282" spans="1:6" x14ac:dyDescent="0.3">
      <c r="A282" s="40" t="s">
        <v>1756</v>
      </c>
      <c r="B282">
        <v>1110581145</v>
      </c>
      <c r="C282" s="40" t="s">
        <v>1757</v>
      </c>
      <c r="D282" s="40" t="s">
        <v>1758</v>
      </c>
      <c r="E282" s="40" t="s">
        <v>6</v>
      </c>
      <c r="F282" s="40" t="s">
        <v>971</v>
      </c>
    </row>
    <row r="283" spans="1:6" x14ac:dyDescent="0.3">
      <c r="A283" s="40" t="s">
        <v>1759</v>
      </c>
      <c r="B283">
        <v>1004381342</v>
      </c>
      <c r="C283" s="40" t="s">
        <v>1760</v>
      </c>
      <c r="D283" s="40" t="s">
        <v>1761</v>
      </c>
      <c r="E283" s="40" t="s">
        <v>6</v>
      </c>
      <c r="F283" s="40" t="s">
        <v>972</v>
      </c>
    </row>
    <row r="284" spans="1:6" x14ac:dyDescent="0.3">
      <c r="A284" s="40" t="s">
        <v>1741</v>
      </c>
      <c r="B284">
        <v>41962505</v>
      </c>
      <c r="C284" s="40" t="s">
        <v>1742</v>
      </c>
      <c r="D284" s="40" t="s">
        <v>1743</v>
      </c>
      <c r="E284" s="40" t="s">
        <v>6</v>
      </c>
      <c r="F284" s="40" t="s">
        <v>1020</v>
      </c>
    </row>
    <row r="285" spans="1:6" x14ac:dyDescent="0.3">
      <c r="A285" s="40" t="s">
        <v>1744</v>
      </c>
      <c r="B285">
        <v>1010223254</v>
      </c>
      <c r="C285" s="40" t="s">
        <v>1745</v>
      </c>
      <c r="D285" s="40" t="s">
        <v>1746</v>
      </c>
      <c r="E285" s="40" t="s">
        <v>6</v>
      </c>
      <c r="F285" s="40" t="s">
        <v>972</v>
      </c>
    </row>
    <row r="286" spans="1:6" x14ac:dyDescent="0.3">
      <c r="A286" s="40" t="s">
        <v>1747</v>
      </c>
      <c r="B286">
        <v>1001534963</v>
      </c>
      <c r="C286" s="40" t="s">
        <v>1748</v>
      </c>
      <c r="D286" s="40" t="s">
        <v>1749</v>
      </c>
      <c r="E286" s="40" t="s">
        <v>6</v>
      </c>
      <c r="F286" s="40" t="s">
        <v>1019</v>
      </c>
    </row>
    <row r="287" spans="1:6" x14ac:dyDescent="0.3">
      <c r="A287" s="40" t="s">
        <v>1750</v>
      </c>
      <c r="B287">
        <v>5105822</v>
      </c>
      <c r="C287" s="40" t="s">
        <v>1751</v>
      </c>
      <c r="D287" s="40" t="s">
        <v>1752</v>
      </c>
      <c r="E287" s="40" t="s">
        <v>1710</v>
      </c>
      <c r="F287" s="40" t="s">
        <v>972</v>
      </c>
    </row>
    <row r="288" spans="1:6" x14ac:dyDescent="0.3">
      <c r="A288" s="40" t="s">
        <v>1724</v>
      </c>
      <c r="B288">
        <v>4900679</v>
      </c>
      <c r="C288" s="40" t="s">
        <v>1725</v>
      </c>
      <c r="D288" s="40" t="s">
        <v>1726</v>
      </c>
      <c r="E288" s="40" t="s">
        <v>1710</v>
      </c>
      <c r="F288" s="40" t="s">
        <v>975</v>
      </c>
    </row>
    <row r="289" spans="1:6" x14ac:dyDescent="0.3">
      <c r="A289" s="40" t="s">
        <v>1727</v>
      </c>
      <c r="B289">
        <v>1098811467</v>
      </c>
      <c r="C289" s="40" t="s">
        <v>1728</v>
      </c>
      <c r="D289" s="40" t="s">
        <v>1729</v>
      </c>
      <c r="E289" s="40" t="s">
        <v>1710</v>
      </c>
      <c r="F289" s="40" t="s">
        <v>975</v>
      </c>
    </row>
    <row r="290" spans="1:6" x14ac:dyDescent="0.3">
      <c r="A290" s="40" t="s">
        <v>1730</v>
      </c>
      <c r="B290">
        <v>1091971602</v>
      </c>
      <c r="C290" s="40" t="s">
        <v>1731</v>
      </c>
      <c r="D290" s="40" t="s">
        <v>1732</v>
      </c>
      <c r="E290" s="40" t="s">
        <v>1710</v>
      </c>
      <c r="F290" s="40" t="s">
        <v>975</v>
      </c>
    </row>
    <row r="291" spans="1:6" x14ac:dyDescent="0.3">
      <c r="A291" s="40" t="s">
        <v>1733</v>
      </c>
      <c r="B291">
        <v>1124002245</v>
      </c>
      <c r="C291" s="40" t="s">
        <v>1734</v>
      </c>
      <c r="D291" s="40" t="s">
        <v>1735</v>
      </c>
      <c r="E291" s="40" t="s">
        <v>6</v>
      </c>
      <c r="F291" s="40" t="s">
        <v>972</v>
      </c>
    </row>
    <row r="292" spans="1:6" x14ac:dyDescent="0.3">
      <c r="A292" s="40" t="s">
        <v>1736</v>
      </c>
      <c r="B292">
        <v>1022359100</v>
      </c>
      <c r="C292" s="40" t="s">
        <v>1737</v>
      </c>
      <c r="D292" s="40" t="s">
        <v>1738</v>
      </c>
      <c r="E292" s="40" t="s">
        <v>6</v>
      </c>
      <c r="F292" s="40" t="s">
        <v>974</v>
      </c>
    </row>
    <row r="293" spans="1:6" x14ac:dyDescent="0.3">
      <c r="A293" s="40" t="s">
        <v>1707</v>
      </c>
      <c r="B293">
        <v>1144174233</v>
      </c>
      <c r="C293" s="40" t="s">
        <v>1708</v>
      </c>
      <c r="D293" s="40" t="s">
        <v>1709</v>
      </c>
      <c r="E293" s="40" t="s">
        <v>1710</v>
      </c>
      <c r="F293" s="40" t="s">
        <v>977</v>
      </c>
    </row>
    <row r="294" spans="1:6" x14ac:dyDescent="0.3">
      <c r="A294" s="40" t="s">
        <v>1711</v>
      </c>
      <c r="B294">
        <v>1193395024</v>
      </c>
      <c r="C294" s="40" t="s">
        <v>1712</v>
      </c>
      <c r="D294" s="40" t="s">
        <v>1713</v>
      </c>
      <c r="E294" s="40" t="s">
        <v>1710</v>
      </c>
      <c r="F294" s="40" t="s">
        <v>977</v>
      </c>
    </row>
    <row r="295" spans="1:6" x14ac:dyDescent="0.3">
      <c r="A295" s="40" t="s">
        <v>1714</v>
      </c>
      <c r="B295">
        <v>1052391981</v>
      </c>
      <c r="C295" s="40" t="s">
        <v>1715</v>
      </c>
      <c r="D295" s="40" t="s">
        <v>1716</v>
      </c>
      <c r="E295" s="40" t="s">
        <v>6</v>
      </c>
      <c r="F295" s="40" t="s">
        <v>1126</v>
      </c>
    </row>
    <row r="296" spans="1:6" x14ac:dyDescent="0.3">
      <c r="A296" s="40" t="s">
        <v>1717</v>
      </c>
      <c r="B296">
        <v>1112219346</v>
      </c>
      <c r="C296" s="40" t="s">
        <v>1718</v>
      </c>
      <c r="D296" s="40" t="s">
        <v>1719</v>
      </c>
      <c r="E296" s="40" t="s">
        <v>6</v>
      </c>
      <c r="F296" s="40" t="s">
        <v>977</v>
      </c>
    </row>
    <row r="297" spans="1:6" x14ac:dyDescent="0.3">
      <c r="A297" s="40" t="s">
        <v>1720</v>
      </c>
      <c r="B297">
        <v>1022408985</v>
      </c>
      <c r="C297" s="40" t="s">
        <v>1721</v>
      </c>
      <c r="D297" s="40" t="s">
        <v>1722</v>
      </c>
      <c r="E297" s="40" t="s">
        <v>6</v>
      </c>
      <c r="F297" s="40" t="s">
        <v>1126</v>
      </c>
    </row>
    <row r="298" spans="1:6" x14ac:dyDescent="0.3">
      <c r="A298" s="40" t="s">
        <v>1698</v>
      </c>
      <c r="B298">
        <v>1005330777</v>
      </c>
      <c r="C298" s="40" t="s">
        <v>1699</v>
      </c>
      <c r="D298" s="40" t="s">
        <v>1700</v>
      </c>
      <c r="E298" s="40" t="s">
        <v>6</v>
      </c>
      <c r="F298" s="40" t="s">
        <v>1008</v>
      </c>
    </row>
    <row r="299" spans="1:6" x14ac:dyDescent="0.3">
      <c r="A299" s="40" t="s">
        <v>1701</v>
      </c>
      <c r="B299">
        <v>1000274492</v>
      </c>
      <c r="C299" s="40" t="s">
        <v>1702</v>
      </c>
      <c r="D299" s="40" t="s">
        <v>1703</v>
      </c>
      <c r="E299" s="40" t="s">
        <v>6</v>
      </c>
      <c r="F299" s="40" t="s">
        <v>974</v>
      </c>
    </row>
    <row r="300" spans="1:6" x14ac:dyDescent="0.3">
      <c r="A300" s="40" t="s">
        <v>1704</v>
      </c>
      <c r="B300">
        <v>1071062234</v>
      </c>
      <c r="C300" s="40" t="s">
        <v>1705</v>
      </c>
      <c r="D300" s="40" t="s">
        <v>1706</v>
      </c>
      <c r="E300" s="40" t="s">
        <v>6</v>
      </c>
      <c r="F300" s="40" t="s">
        <v>1008</v>
      </c>
    </row>
    <row r="301" spans="1:6" x14ac:dyDescent="0.3">
      <c r="A301" s="40" t="s">
        <v>1683</v>
      </c>
      <c r="B301">
        <v>1129527594</v>
      </c>
      <c r="C301" s="40" t="s">
        <v>1684</v>
      </c>
      <c r="D301" s="40" t="s">
        <v>1685</v>
      </c>
      <c r="E301" s="40" t="s">
        <v>6</v>
      </c>
      <c r="F301" s="40" t="s">
        <v>965</v>
      </c>
    </row>
    <row r="302" spans="1:6" x14ac:dyDescent="0.3">
      <c r="A302" s="40" t="s">
        <v>1686</v>
      </c>
      <c r="B302">
        <v>1026285753</v>
      </c>
      <c r="C302" s="40" t="s">
        <v>1687</v>
      </c>
      <c r="D302" s="40" t="s">
        <v>1688</v>
      </c>
      <c r="E302" s="40" t="s">
        <v>6</v>
      </c>
      <c r="F302" s="40" t="s">
        <v>2508</v>
      </c>
    </row>
    <row r="303" spans="1:6" x14ac:dyDescent="0.3">
      <c r="A303" s="40" t="s">
        <v>1689</v>
      </c>
      <c r="B303">
        <v>6157808</v>
      </c>
      <c r="C303" s="40" t="s">
        <v>1690</v>
      </c>
      <c r="D303" s="40" t="s">
        <v>1691</v>
      </c>
      <c r="E303" s="40" t="s">
        <v>6</v>
      </c>
      <c r="F303" s="40" t="s">
        <v>2508</v>
      </c>
    </row>
    <row r="304" spans="1:6" x14ac:dyDescent="0.3">
      <c r="A304" s="40" t="s">
        <v>1692</v>
      </c>
      <c r="B304">
        <v>1088358973</v>
      </c>
      <c r="C304" s="40" t="s">
        <v>1693</v>
      </c>
      <c r="D304" s="40" t="s">
        <v>1694</v>
      </c>
      <c r="E304" s="40" t="s">
        <v>6</v>
      </c>
      <c r="F304" s="40" t="s">
        <v>988</v>
      </c>
    </row>
    <row r="305" spans="1:6" x14ac:dyDescent="0.3">
      <c r="A305" s="40" t="s">
        <v>1695</v>
      </c>
      <c r="B305">
        <v>1193577171</v>
      </c>
      <c r="C305" s="40" t="s">
        <v>1696</v>
      </c>
      <c r="D305" s="40" t="s">
        <v>1697</v>
      </c>
      <c r="E305" s="40" t="s">
        <v>6</v>
      </c>
      <c r="F305" s="40" t="s">
        <v>1018</v>
      </c>
    </row>
    <row r="306" spans="1:6" x14ac:dyDescent="0.3">
      <c r="A306" s="40" t="s">
        <v>1680</v>
      </c>
      <c r="B306">
        <v>1022350900</v>
      </c>
      <c r="C306" s="40" t="s">
        <v>1681</v>
      </c>
      <c r="D306" s="40" t="s">
        <v>1682</v>
      </c>
      <c r="E306" s="40" t="s">
        <v>6</v>
      </c>
      <c r="F306" s="40" t="s">
        <v>971</v>
      </c>
    </row>
    <row r="307" spans="1:6" x14ac:dyDescent="0.3">
      <c r="A307" s="40" t="s">
        <v>1660</v>
      </c>
      <c r="B307">
        <v>1082888826</v>
      </c>
      <c r="C307" s="40" t="s">
        <v>1661</v>
      </c>
      <c r="D307" s="40" t="s">
        <v>1662</v>
      </c>
      <c r="E307" s="40" t="s">
        <v>6</v>
      </c>
      <c r="F307" s="40" t="s">
        <v>988</v>
      </c>
    </row>
    <row r="308" spans="1:6" x14ac:dyDescent="0.3">
      <c r="A308" s="40" t="s">
        <v>1663</v>
      </c>
      <c r="B308">
        <v>1045738577</v>
      </c>
      <c r="C308" s="40" t="s">
        <v>1664</v>
      </c>
      <c r="D308" s="40" t="s">
        <v>1665</v>
      </c>
      <c r="E308" s="40" t="s">
        <v>6</v>
      </c>
      <c r="F308" s="40" t="s">
        <v>988</v>
      </c>
    </row>
    <row r="309" spans="1:6" x14ac:dyDescent="0.3">
      <c r="A309" s="40" t="s">
        <v>1666</v>
      </c>
      <c r="B309">
        <v>1051418621</v>
      </c>
      <c r="C309" s="40" t="s">
        <v>1667</v>
      </c>
      <c r="D309" s="40" t="s">
        <v>1668</v>
      </c>
      <c r="E309" s="40" t="s">
        <v>6</v>
      </c>
      <c r="F309" s="40" t="s">
        <v>988</v>
      </c>
    </row>
    <row r="310" spans="1:6" x14ac:dyDescent="0.3">
      <c r="A310" s="40" t="s">
        <v>1669</v>
      </c>
      <c r="B310">
        <v>1013584135</v>
      </c>
      <c r="C310" s="40" t="s">
        <v>1670</v>
      </c>
      <c r="D310" s="40" t="s">
        <v>1671</v>
      </c>
      <c r="E310" s="40" t="s">
        <v>6</v>
      </c>
      <c r="F310" s="40" t="s">
        <v>969</v>
      </c>
    </row>
    <row r="311" spans="1:6" x14ac:dyDescent="0.3">
      <c r="A311" s="40" t="s">
        <v>1672</v>
      </c>
      <c r="B311">
        <v>1046911698</v>
      </c>
      <c r="C311" s="40" t="s">
        <v>1673</v>
      </c>
      <c r="D311" s="40" t="s">
        <v>1674</v>
      </c>
      <c r="E311" s="40" t="s">
        <v>6</v>
      </c>
      <c r="F311" s="40" t="s">
        <v>969</v>
      </c>
    </row>
    <row r="312" spans="1:6" x14ac:dyDescent="0.3">
      <c r="A312" s="40" t="s">
        <v>1651</v>
      </c>
      <c r="B312">
        <v>1006772876</v>
      </c>
      <c r="C312" s="40" t="s">
        <v>1652</v>
      </c>
      <c r="D312" s="40" t="s">
        <v>1653</v>
      </c>
      <c r="E312" s="40" t="s">
        <v>6</v>
      </c>
      <c r="F312" s="40" t="s">
        <v>1008</v>
      </c>
    </row>
    <row r="313" spans="1:6" x14ac:dyDescent="0.3">
      <c r="A313" s="40" t="s">
        <v>1654</v>
      </c>
      <c r="B313">
        <v>1022334715</v>
      </c>
      <c r="C313" s="40" t="s">
        <v>1655</v>
      </c>
      <c r="D313" s="40" t="s">
        <v>1656</v>
      </c>
      <c r="E313" s="40" t="s">
        <v>6</v>
      </c>
      <c r="F313" s="40" t="s">
        <v>972</v>
      </c>
    </row>
    <row r="314" spans="1:6" x14ac:dyDescent="0.3">
      <c r="A314" s="40" t="s">
        <v>1657</v>
      </c>
      <c r="B314">
        <v>1021670490</v>
      </c>
      <c r="C314" s="40" t="s">
        <v>1658</v>
      </c>
      <c r="D314" s="40" t="s">
        <v>1659</v>
      </c>
      <c r="E314" s="40" t="s">
        <v>6</v>
      </c>
      <c r="F314" s="40" t="s">
        <v>972</v>
      </c>
    </row>
    <row r="315" spans="1:6" x14ac:dyDescent="0.3">
      <c r="A315" s="40" t="s">
        <v>1645</v>
      </c>
      <c r="B315">
        <v>1192713995</v>
      </c>
      <c r="C315" s="40" t="s">
        <v>1646</v>
      </c>
      <c r="D315" s="40" t="s">
        <v>1647</v>
      </c>
      <c r="E315" s="40" t="s">
        <v>130</v>
      </c>
      <c r="F315" s="40" t="s">
        <v>2508</v>
      </c>
    </row>
    <row r="316" spans="1:6" x14ac:dyDescent="0.3">
      <c r="A316" s="40" t="s">
        <v>1648</v>
      </c>
      <c r="B316">
        <v>1148445921</v>
      </c>
      <c r="C316" s="40" t="s">
        <v>1649</v>
      </c>
      <c r="D316" s="40" t="s">
        <v>1650</v>
      </c>
      <c r="E316" s="40" t="s">
        <v>6</v>
      </c>
      <c r="F316" s="40" t="s">
        <v>1020</v>
      </c>
    </row>
    <row r="317" spans="1:6" x14ac:dyDescent="0.3">
      <c r="A317" s="40" t="s">
        <v>1642</v>
      </c>
      <c r="B317">
        <v>1143874189</v>
      </c>
      <c r="C317" s="40" t="s">
        <v>1643</v>
      </c>
      <c r="D317" s="40" t="s">
        <v>1644</v>
      </c>
      <c r="E317" s="40" t="s">
        <v>6</v>
      </c>
      <c r="F317" s="40" t="s">
        <v>1018</v>
      </c>
    </row>
    <row r="318" spans="1:6" x14ac:dyDescent="0.3">
      <c r="A318" s="40" t="s">
        <v>1638</v>
      </c>
      <c r="B318">
        <v>1040746119</v>
      </c>
      <c r="C318" s="40" t="s">
        <v>1639</v>
      </c>
      <c r="D318" s="40" t="s">
        <v>1640</v>
      </c>
      <c r="E318" s="40" t="s">
        <v>6</v>
      </c>
      <c r="F318" s="40" t="s">
        <v>969</v>
      </c>
    </row>
    <row r="319" spans="1:6" x14ac:dyDescent="0.3">
      <c r="A319" s="40" t="s">
        <v>1632</v>
      </c>
      <c r="B319">
        <v>1057600151</v>
      </c>
      <c r="C319" s="40" t="s">
        <v>1633</v>
      </c>
      <c r="D319" s="40" t="s">
        <v>1634</v>
      </c>
      <c r="E319" s="40" t="s">
        <v>6</v>
      </c>
      <c r="F319" s="40" t="s">
        <v>1126</v>
      </c>
    </row>
    <row r="320" spans="1:6" x14ac:dyDescent="0.3">
      <c r="A320" s="40" t="s">
        <v>1635</v>
      </c>
      <c r="B320">
        <v>6289060</v>
      </c>
      <c r="C320" s="40" t="s">
        <v>1636</v>
      </c>
      <c r="D320" s="40" t="s">
        <v>1637</v>
      </c>
      <c r="E320" s="40" t="s">
        <v>6</v>
      </c>
      <c r="F320" s="40" t="s">
        <v>977</v>
      </c>
    </row>
    <row r="321" spans="1:6" x14ac:dyDescent="0.3">
      <c r="A321" s="40" t="s">
        <v>1629</v>
      </c>
      <c r="B321">
        <v>1193552990</v>
      </c>
      <c r="C321" s="40" t="s">
        <v>1630</v>
      </c>
      <c r="D321" s="40" t="s">
        <v>1631</v>
      </c>
      <c r="E321" s="40" t="s">
        <v>6</v>
      </c>
      <c r="F321" s="40" t="s">
        <v>975</v>
      </c>
    </row>
    <row r="322" spans="1:6" x14ac:dyDescent="0.3">
      <c r="A322" s="40" t="s">
        <v>1626</v>
      </c>
      <c r="B322">
        <v>1088244294</v>
      </c>
      <c r="C322" s="40" t="s">
        <v>1627</v>
      </c>
      <c r="D322" s="40" t="s">
        <v>1628</v>
      </c>
      <c r="E322" s="40" t="s">
        <v>130</v>
      </c>
      <c r="F322" s="40" t="s">
        <v>1020</v>
      </c>
    </row>
    <row r="323" spans="1:6" x14ac:dyDescent="0.3">
      <c r="A323" s="40" t="s">
        <v>1619</v>
      </c>
      <c r="B323">
        <v>1143926626</v>
      </c>
      <c r="C323" s="40" t="s">
        <v>1620</v>
      </c>
      <c r="D323" s="40" t="s">
        <v>1621</v>
      </c>
      <c r="E323" s="40" t="s">
        <v>6</v>
      </c>
      <c r="F323" s="40" t="s">
        <v>1020</v>
      </c>
    </row>
    <row r="324" spans="1:6" x14ac:dyDescent="0.3">
      <c r="A324" s="40" t="s">
        <v>1622</v>
      </c>
      <c r="B324">
        <v>79923973</v>
      </c>
      <c r="C324" s="40" t="s">
        <v>1623</v>
      </c>
      <c r="D324" s="40" t="s">
        <v>1624</v>
      </c>
      <c r="E324" s="40" t="s">
        <v>130</v>
      </c>
      <c r="F324" s="40" t="s">
        <v>2544</v>
      </c>
    </row>
    <row r="325" spans="1:6" x14ac:dyDescent="0.3">
      <c r="A325" s="40" t="s">
        <v>1616</v>
      </c>
      <c r="B325">
        <v>1073240242</v>
      </c>
      <c r="C325" s="40" t="s">
        <v>1617</v>
      </c>
      <c r="D325" s="40" t="s">
        <v>1618</v>
      </c>
      <c r="E325" s="40" t="s">
        <v>6</v>
      </c>
      <c r="F325" s="40" t="s">
        <v>974</v>
      </c>
    </row>
    <row r="326" spans="1:6" x14ac:dyDescent="0.3">
      <c r="A326" s="40" t="s">
        <v>1611</v>
      </c>
      <c r="B326">
        <v>79916563</v>
      </c>
      <c r="C326" s="40" t="s">
        <v>1612</v>
      </c>
      <c r="D326" s="40" t="s">
        <v>1613</v>
      </c>
      <c r="E326" s="40" t="s">
        <v>6</v>
      </c>
      <c r="F326" s="40" t="s">
        <v>972</v>
      </c>
    </row>
    <row r="327" spans="1:6" x14ac:dyDescent="0.3">
      <c r="A327" s="40" t="s">
        <v>1608</v>
      </c>
      <c r="B327">
        <v>1082804832</v>
      </c>
      <c r="C327" s="40" t="s">
        <v>1609</v>
      </c>
      <c r="D327" s="40" t="s">
        <v>1610</v>
      </c>
      <c r="E327" s="40" t="s">
        <v>6</v>
      </c>
      <c r="F327" s="40" t="s">
        <v>977</v>
      </c>
    </row>
    <row r="328" spans="1:6" x14ac:dyDescent="0.3">
      <c r="A328" s="40" t="s">
        <v>1603</v>
      </c>
      <c r="B328">
        <v>80813397</v>
      </c>
      <c r="C328" s="40" t="s">
        <v>1604</v>
      </c>
      <c r="D328" s="40" t="s">
        <v>1605</v>
      </c>
      <c r="E328" s="40" t="s">
        <v>6</v>
      </c>
      <c r="F328" s="40" t="s">
        <v>972</v>
      </c>
    </row>
    <row r="329" spans="1:6" x14ac:dyDescent="0.3">
      <c r="A329" s="40" t="s">
        <v>1592</v>
      </c>
      <c r="B329">
        <v>1003661311</v>
      </c>
      <c r="C329" s="40" t="s">
        <v>1593</v>
      </c>
      <c r="D329" s="40" t="s">
        <v>1594</v>
      </c>
      <c r="E329" s="40" t="s">
        <v>6</v>
      </c>
      <c r="F329" s="40" t="s">
        <v>972</v>
      </c>
    </row>
    <row r="330" spans="1:6" x14ac:dyDescent="0.3">
      <c r="A330" s="40" t="s">
        <v>1595</v>
      </c>
      <c r="B330">
        <v>1012339558</v>
      </c>
      <c r="C330" s="40" t="s">
        <v>1596</v>
      </c>
      <c r="D330" s="40" t="s">
        <v>1597</v>
      </c>
      <c r="E330" s="40" t="s">
        <v>6</v>
      </c>
      <c r="F330" s="40" t="s">
        <v>971</v>
      </c>
    </row>
    <row r="331" spans="1:6" x14ac:dyDescent="0.3">
      <c r="A331" s="40" t="s">
        <v>1598</v>
      </c>
      <c r="B331">
        <v>1067974909</v>
      </c>
      <c r="C331" s="40" t="s">
        <v>1599</v>
      </c>
      <c r="D331" s="40" t="s">
        <v>1600</v>
      </c>
      <c r="E331" s="40" t="s">
        <v>6</v>
      </c>
      <c r="F331" s="40" t="s">
        <v>1009</v>
      </c>
    </row>
    <row r="332" spans="1:6" x14ac:dyDescent="0.3">
      <c r="A332" s="40" t="s">
        <v>1582</v>
      </c>
      <c r="B332">
        <v>1108998712</v>
      </c>
      <c r="C332" s="40" t="s">
        <v>1583</v>
      </c>
      <c r="D332" s="40" t="s">
        <v>1584</v>
      </c>
      <c r="E332" s="40" t="s">
        <v>6</v>
      </c>
      <c r="F332" s="40" t="s">
        <v>977</v>
      </c>
    </row>
    <row r="333" spans="1:6" x14ac:dyDescent="0.3">
      <c r="A333" s="40" t="s">
        <v>1585</v>
      </c>
      <c r="B333">
        <v>1005869593</v>
      </c>
      <c r="C333" s="40" t="s">
        <v>1586</v>
      </c>
      <c r="D333" s="40" t="s">
        <v>1587</v>
      </c>
      <c r="E333" s="40" t="s">
        <v>6</v>
      </c>
      <c r="F333" s="40" t="s">
        <v>977</v>
      </c>
    </row>
    <row r="334" spans="1:6" x14ac:dyDescent="0.3">
      <c r="A334" s="40" t="s">
        <v>1588</v>
      </c>
      <c r="B334">
        <v>1000225662</v>
      </c>
      <c r="C334" s="40" t="s">
        <v>1589</v>
      </c>
      <c r="D334" s="40" t="s">
        <v>1590</v>
      </c>
      <c r="E334" s="40" t="s">
        <v>6</v>
      </c>
      <c r="F334" s="40" t="s">
        <v>974</v>
      </c>
    </row>
    <row r="335" spans="1:6" x14ac:dyDescent="0.3">
      <c r="A335" s="40" t="s">
        <v>1575</v>
      </c>
      <c r="B335">
        <v>1003614616</v>
      </c>
      <c r="C335" s="40" t="s">
        <v>1576</v>
      </c>
      <c r="D335" s="40" t="s">
        <v>1577</v>
      </c>
      <c r="E335" s="40" t="s">
        <v>6</v>
      </c>
      <c r="F335" s="40" t="s">
        <v>971</v>
      </c>
    </row>
    <row r="336" spans="1:6" x14ac:dyDescent="0.3">
      <c r="A336" s="40" t="s">
        <v>1578</v>
      </c>
      <c r="B336">
        <v>1098755702</v>
      </c>
      <c r="C336" s="40" t="s">
        <v>1579</v>
      </c>
      <c r="D336" s="40" t="s">
        <v>1580</v>
      </c>
      <c r="E336" s="40" t="s">
        <v>6</v>
      </c>
      <c r="F336" s="40" t="s">
        <v>1008</v>
      </c>
    </row>
    <row r="337" spans="1:6" x14ac:dyDescent="0.3">
      <c r="A337" s="40" t="s">
        <v>1571</v>
      </c>
      <c r="B337">
        <v>1099549344</v>
      </c>
      <c r="C337" s="40" t="s">
        <v>1572</v>
      </c>
      <c r="D337" s="40" t="s">
        <v>1573</v>
      </c>
      <c r="E337" s="40" t="s">
        <v>6</v>
      </c>
      <c r="F337" s="40" t="s">
        <v>969</v>
      </c>
    </row>
    <row r="338" spans="1:6" x14ac:dyDescent="0.3">
      <c r="A338" s="40" t="s">
        <v>1564</v>
      </c>
      <c r="B338">
        <v>1007848492</v>
      </c>
      <c r="C338" s="40" t="s">
        <v>1565</v>
      </c>
      <c r="D338" s="40" t="s">
        <v>1566</v>
      </c>
      <c r="E338" s="40" t="s">
        <v>6</v>
      </c>
      <c r="F338" s="40" t="s">
        <v>1009</v>
      </c>
    </row>
    <row r="339" spans="1:6" x14ac:dyDescent="0.3">
      <c r="A339" s="40" t="s">
        <v>1567</v>
      </c>
      <c r="B339">
        <v>1073240397</v>
      </c>
      <c r="C339" s="40" t="s">
        <v>1568</v>
      </c>
      <c r="D339" s="40" t="s">
        <v>1569</v>
      </c>
      <c r="E339" s="40" t="s">
        <v>4</v>
      </c>
      <c r="F339" s="40" t="s">
        <v>2104</v>
      </c>
    </row>
    <row r="340" spans="1:6" x14ac:dyDescent="0.3">
      <c r="A340" s="40" t="s">
        <v>1561</v>
      </c>
      <c r="B340">
        <v>1018443994</v>
      </c>
      <c r="C340" s="40" t="s">
        <v>1562</v>
      </c>
      <c r="D340" s="40" t="s">
        <v>1563</v>
      </c>
      <c r="E340" s="40" t="s">
        <v>6</v>
      </c>
      <c r="F340" s="40" t="s">
        <v>1008</v>
      </c>
    </row>
    <row r="341" spans="1:6" x14ac:dyDescent="0.3">
      <c r="A341" s="40" t="s">
        <v>1558</v>
      </c>
      <c r="B341">
        <v>1000623808</v>
      </c>
      <c r="C341" s="40" t="s">
        <v>1559</v>
      </c>
      <c r="D341" s="40" t="s">
        <v>1560</v>
      </c>
      <c r="E341" s="40" t="s">
        <v>6</v>
      </c>
      <c r="F341" s="40" t="s">
        <v>971</v>
      </c>
    </row>
    <row r="342" spans="1:6" x14ac:dyDescent="0.3">
      <c r="A342" s="40" t="s">
        <v>1550</v>
      </c>
      <c r="B342">
        <v>1112107302</v>
      </c>
      <c r="C342" s="40" t="s">
        <v>1551</v>
      </c>
      <c r="D342" s="40" t="s">
        <v>1552</v>
      </c>
      <c r="E342" s="40" t="s">
        <v>6</v>
      </c>
      <c r="F342" s="40" t="s">
        <v>1020</v>
      </c>
    </row>
    <row r="343" spans="1:6" x14ac:dyDescent="0.3">
      <c r="A343" s="40" t="s">
        <v>1553</v>
      </c>
      <c r="B343">
        <v>1144154643</v>
      </c>
      <c r="C343" s="40" t="s">
        <v>1554</v>
      </c>
      <c r="D343" s="40" t="s">
        <v>1555</v>
      </c>
      <c r="E343" s="40" t="s">
        <v>6</v>
      </c>
      <c r="F343" s="40" t="s">
        <v>1018</v>
      </c>
    </row>
    <row r="344" spans="1:6" x14ac:dyDescent="0.3">
      <c r="A344" s="40" t="s">
        <v>1542</v>
      </c>
      <c r="B344">
        <v>1015992989</v>
      </c>
      <c r="C344" s="40" t="s">
        <v>1543</v>
      </c>
      <c r="D344" s="40" t="s">
        <v>1544</v>
      </c>
      <c r="E344" s="40" t="s">
        <v>130</v>
      </c>
      <c r="F344" s="40" t="s">
        <v>2508</v>
      </c>
    </row>
    <row r="345" spans="1:6" x14ac:dyDescent="0.3">
      <c r="A345" s="40" t="s">
        <v>1545</v>
      </c>
      <c r="B345">
        <v>22521695</v>
      </c>
      <c r="C345" s="40" t="s">
        <v>1546</v>
      </c>
      <c r="D345" s="40" t="s">
        <v>1547</v>
      </c>
      <c r="E345" s="40" t="s">
        <v>6</v>
      </c>
      <c r="F345" s="40" t="s">
        <v>988</v>
      </c>
    </row>
    <row r="346" spans="1:6" x14ac:dyDescent="0.3">
      <c r="A346" s="40" t="s">
        <v>1529</v>
      </c>
      <c r="B346">
        <v>1001415272</v>
      </c>
      <c r="C346" s="40" t="s">
        <v>1530</v>
      </c>
      <c r="D346" s="40" t="s">
        <v>1531</v>
      </c>
      <c r="E346" s="40" t="s">
        <v>6</v>
      </c>
      <c r="F346" s="40" t="s">
        <v>1019</v>
      </c>
    </row>
    <row r="347" spans="1:6" x14ac:dyDescent="0.3">
      <c r="A347" s="40" t="s">
        <v>1533</v>
      </c>
      <c r="B347">
        <v>1072666965</v>
      </c>
      <c r="C347" s="40" t="s">
        <v>1534</v>
      </c>
      <c r="D347" s="40" t="s">
        <v>1535</v>
      </c>
      <c r="E347" s="40" t="s">
        <v>6</v>
      </c>
      <c r="F347" s="40" t="s">
        <v>2508</v>
      </c>
    </row>
    <row r="348" spans="1:6" x14ac:dyDescent="0.3">
      <c r="A348" s="40" t="s">
        <v>1536</v>
      </c>
      <c r="B348">
        <v>1118203155</v>
      </c>
      <c r="C348" s="40" t="s">
        <v>1537</v>
      </c>
      <c r="D348" s="40" t="s">
        <v>1538</v>
      </c>
      <c r="E348" s="40" t="s">
        <v>6</v>
      </c>
      <c r="F348" s="40" t="s">
        <v>1126</v>
      </c>
    </row>
    <row r="349" spans="1:6" x14ac:dyDescent="0.3">
      <c r="A349" s="40" t="s">
        <v>1525</v>
      </c>
      <c r="B349">
        <v>1030622006</v>
      </c>
      <c r="C349" s="40" t="s">
        <v>1526</v>
      </c>
      <c r="D349" s="40" t="s">
        <v>1527</v>
      </c>
      <c r="E349" s="40" t="s">
        <v>6</v>
      </c>
      <c r="F349" s="40" t="s">
        <v>2097</v>
      </c>
    </row>
    <row r="350" spans="1:6" x14ac:dyDescent="0.3">
      <c r="A350" s="40" t="s">
        <v>1519</v>
      </c>
      <c r="B350">
        <v>1000005913</v>
      </c>
      <c r="C350" s="40" t="s">
        <v>1520</v>
      </c>
      <c r="D350" s="40" t="s">
        <v>1521</v>
      </c>
      <c r="E350" s="40" t="s">
        <v>6</v>
      </c>
      <c r="F350" s="40" t="s">
        <v>972</v>
      </c>
    </row>
    <row r="351" spans="1:6" x14ac:dyDescent="0.3">
      <c r="A351" s="40" t="s">
        <v>1515</v>
      </c>
      <c r="B351">
        <v>1002526954</v>
      </c>
      <c r="C351" s="40" t="s">
        <v>1516</v>
      </c>
      <c r="D351" s="40" t="s">
        <v>1517</v>
      </c>
      <c r="E351" s="40" t="s">
        <v>6</v>
      </c>
      <c r="F351" s="40" t="s">
        <v>974</v>
      </c>
    </row>
    <row r="352" spans="1:6" x14ac:dyDescent="0.3">
      <c r="A352" s="40" t="s">
        <v>1509</v>
      </c>
      <c r="B352">
        <v>1015996431</v>
      </c>
      <c r="C352" s="40" t="s">
        <v>1510</v>
      </c>
      <c r="D352" s="40" t="s">
        <v>1511</v>
      </c>
      <c r="E352" s="40" t="s">
        <v>6</v>
      </c>
      <c r="F352" s="40" t="s">
        <v>974</v>
      </c>
    </row>
    <row r="353" spans="1:6" x14ac:dyDescent="0.3">
      <c r="A353" s="40" t="s">
        <v>1512</v>
      </c>
      <c r="B353">
        <v>94074811</v>
      </c>
      <c r="C353" s="40" t="s">
        <v>1513</v>
      </c>
      <c r="D353" s="40" t="s">
        <v>1514</v>
      </c>
      <c r="E353" s="40" t="s">
        <v>6</v>
      </c>
      <c r="F353" s="40" t="s">
        <v>977</v>
      </c>
    </row>
    <row r="354" spans="1:6" x14ac:dyDescent="0.3">
      <c r="A354" s="40" t="s">
        <v>1498</v>
      </c>
      <c r="B354">
        <v>1001391180</v>
      </c>
      <c r="C354" s="40" t="s">
        <v>1570</v>
      </c>
      <c r="D354" s="40" t="s">
        <v>1499</v>
      </c>
      <c r="E354" s="40" t="s">
        <v>6</v>
      </c>
      <c r="F354" s="40" t="s">
        <v>1019</v>
      </c>
    </row>
    <row r="355" spans="1:6" x14ac:dyDescent="0.3">
      <c r="A355" s="40" t="s">
        <v>1500</v>
      </c>
      <c r="B355">
        <v>1038101076</v>
      </c>
      <c r="C355" s="40" t="s">
        <v>1501</v>
      </c>
      <c r="D355" s="40" t="s">
        <v>1502</v>
      </c>
      <c r="E355" s="40" t="s">
        <v>6</v>
      </c>
      <c r="F355" s="40" t="s">
        <v>1019</v>
      </c>
    </row>
    <row r="356" spans="1:6" x14ac:dyDescent="0.3">
      <c r="A356" s="40" t="s">
        <v>1503</v>
      </c>
      <c r="B356">
        <v>35532766</v>
      </c>
      <c r="C356" s="40" t="s">
        <v>1504</v>
      </c>
      <c r="D356" s="40" t="s">
        <v>1505</v>
      </c>
      <c r="E356" s="40" t="s">
        <v>6</v>
      </c>
      <c r="F356" s="40" t="s">
        <v>1126</v>
      </c>
    </row>
    <row r="357" spans="1:6" x14ac:dyDescent="0.3">
      <c r="A357" s="40" t="s">
        <v>1506</v>
      </c>
      <c r="B357">
        <v>1085303651</v>
      </c>
      <c r="C357" s="40" t="s">
        <v>1507</v>
      </c>
      <c r="D357" s="40" t="s">
        <v>1508</v>
      </c>
      <c r="E357" s="40" t="s">
        <v>6</v>
      </c>
      <c r="F357" s="40" t="s">
        <v>1018</v>
      </c>
    </row>
    <row r="358" spans="1:6" x14ac:dyDescent="0.3">
      <c r="A358" s="40" t="s">
        <v>1486</v>
      </c>
      <c r="B358">
        <v>1214464431</v>
      </c>
      <c r="C358" s="40" t="s">
        <v>1487</v>
      </c>
      <c r="D358" s="40" t="s">
        <v>1488</v>
      </c>
      <c r="E358" s="40" t="s">
        <v>6</v>
      </c>
      <c r="F358" s="40" t="s">
        <v>1019</v>
      </c>
    </row>
    <row r="359" spans="1:6" x14ac:dyDescent="0.3">
      <c r="A359" s="40" t="s">
        <v>1489</v>
      </c>
      <c r="B359">
        <v>1088270283</v>
      </c>
      <c r="C359" s="40" t="s">
        <v>1490</v>
      </c>
      <c r="D359" s="40" t="s">
        <v>1491</v>
      </c>
      <c r="E359" s="40" t="s">
        <v>6</v>
      </c>
      <c r="F359" s="40" t="s">
        <v>1020</v>
      </c>
    </row>
    <row r="360" spans="1:6" x14ac:dyDescent="0.3">
      <c r="A360" s="40" t="s">
        <v>1492</v>
      </c>
      <c r="B360">
        <v>39426948</v>
      </c>
      <c r="C360" s="40" t="s">
        <v>1493</v>
      </c>
      <c r="D360" s="40" t="s">
        <v>1494</v>
      </c>
      <c r="E360" s="40" t="s">
        <v>6</v>
      </c>
      <c r="F360" s="40" t="s">
        <v>1019</v>
      </c>
    </row>
    <row r="361" spans="1:6" x14ac:dyDescent="0.3">
      <c r="A361" s="40" t="s">
        <v>1495</v>
      </c>
      <c r="B361">
        <v>9773754</v>
      </c>
      <c r="C361" s="40" t="s">
        <v>1496</v>
      </c>
      <c r="D361" s="40" t="s">
        <v>1497</v>
      </c>
      <c r="E361" s="40" t="s">
        <v>6</v>
      </c>
      <c r="F361" s="40" t="s">
        <v>1019</v>
      </c>
    </row>
    <row r="362" spans="1:6" x14ac:dyDescent="0.3">
      <c r="A362" s="40" t="s">
        <v>1476</v>
      </c>
      <c r="B362">
        <v>1057580161</v>
      </c>
      <c r="C362" s="40" t="s">
        <v>1477</v>
      </c>
      <c r="D362" s="40" t="s">
        <v>1478</v>
      </c>
      <c r="E362" s="40" t="s">
        <v>6</v>
      </c>
      <c r="F362" s="40" t="s">
        <v>1126</v>
      </c>
    </row>
    <row r="363" spans="1:6" x14ac:dyDescent="0.3">
      <c r="A363" s="40" t="s">
        <v>1479</v>
      </c>
      <c r="B363">
        <v>1020781452</v>
      </c>
      <c r="C363" s="40" t="s">
        <v>1480</v>
      </c>
      <c r="D363" s="40" t="s">
        <v>1481</v>
      </c>
      <c r="E363" s="40" t="s">
        <v>6</v>
      </c>
      <c r="F363" s="40" t="s">
        <v>974</v>
      </c>
    </row>
    <row r="364" spans="1:6" x14ac:dyDescent="0.3">
      <c r="A364" s="40" t="s">
        <v>1471</v>
      </c>
      <c r="B364">
        <v>1006820319</v>
      </c>
      <c r="C364" s="40" t="s">
        <v>1472</v>
      </c>
      <c r="D364" s="40" t="s">
        <v>1473</v>
      </c>
      <c r="E364" s="40" t="s">
        <v>130</v>
      </c>
      <c r="F364" s="40" t="s">
        <v>2544</v>
      </c>
    </row>
    <row r="365" spans="1:6" x14ac:dyDescent="0.3">
      <c r="A365" s="40" t="s">
        <v>1461</v>
      </c>
      <c r="B365">
        <v>1030675061</v>
      </c>
      <c r="C365" s="40" t="s">
        <v>1462</v>
      </c>
      <c r="D365" s="40" t="s">
        <v>1463</v>
      </c>
      <c r="E365" s="40" t="s">
        <v>6</v>
      </c>
      <c r="F365" s="40" t="s">
        <v>2508</v>
      </c>
    </row>
    <row r="366" spans="1:6" x14ac:dyDescent="0.3">
      <c r="A366" s="40" t="s">
        <v>1464</v>
      </c>
      <c r="B366">
        <v>1015411072</v>
      </c>
      <c r="C366" s="40" t="s">
        <v>1465</v>
      </c>
      <c r="D366" s="40" t="s">
        <v>1466</v>
      </c>
      <c r="E366" s="40" t="s">
        <v>6</v>
      </c>
      <c r="F366" s="40" t="s">
        <v>974</v>
      </c>
    </row>
    <row r="367" spans="1:6" x14ac:dyDescent="0.3">
      <c r="A367" s="40" t="s">
        <v>1440</v>
      </c>
      <c r="B367">
        <v>1129519907</v>
      </c>
      <c r="C367" s="40" t="s">
        <v>1441</v>
      </c>
      <c r="D367" s="40" t="s">
        <v>1442</v>
      </c>
      <c r="E367" s="40" t="s">
        <v>6</v>
      </c>
      <c r="F367" s="40" t="s">
        <v>988</v>
      </c>
    </row>
    <row r="368" spans="1:6" x14ac:dyDescent="0.3">
      <c r="A368" s="40" t="s">
        <v>1443</v>
      </c>
      <c r="B368">
        <v>1001882726</v>
      </c>
      <c r="C368" s="40" t="s">
        <v>1444</v>
      </c>
      <c r="D368" s="40" t="s">
        <v>1445</v>
      </c>
      <c r="E368" s="40" t="s">
        <v>6</v>
      </c>
      <c r="F368" s="40" t="s">
        <v>988</v>
      </c>
    </row>
    <row r="369" spans="1:6" x14ac:dyDescent="0.3">
      <c r="A369" s="40" t="s">
        <v>1446</v>
      </c>
      <c r="B369">
        <v>1065838018</v>
      </c>
      <c r="C369" s="40" t="s">
        <v>1447</v>
      </c>
      <c r="D369" s="40" t="s">
        <v>1448</v>
      </c>
      <c r="E369" s="40" t="s">
        <v>6</v>
      </c>
      <c r="F369" s="40" t="s">
        <v>972</v>
      </c>
    </row>
    <row r="370" spans="1:6" x14ac:dyDescent="0.3">
      <c r="A370" s="40" t="s">
        <v>1449</v>
      </c>
      <c r="B370">
        <v>1001712091</v>
      </c>
      <c r="C370" s="40" t="s">
        <v>1450</v>
      </c>
      <c r="D370" s="40" t="s">
        <v>1451</v>
      </c>
      <c r="E370" s="40" t="s">
        <v>6</v>
      </c>
      <c r="F370" s="40" t="s">
        <v>1019</v>
      </c>
    </row>
    <row r="371" spans="1:6" x14ac:dyDescent="0.3">
      <c r="A371" s="40" t="s">
        <v>1452</v>
      </c>
      <c r="B371">
        <v>1053800046</v>
      </c>
      <c r="C371" s="40" t="s">
        <v>1453</v>
      </c>
      <c r="D371" s="40" t="s">
        <v>1454</v>
      </c>
      <c r="E371" s="40" t="s">
        <v>6</v>
      </c>
      <c r="F371" s="40" t="s">
        <v>1019</v>
      </c>
    </row>
    <row r="372" spans="1:6" x14ac:dyDescent="0.3">
      <c r="A372" s="40" t="s">
        <v>1455</v>
      </c>
      <c r="B372">
        <v>46672674</v>
      </c>
      <c r="C372" s="40" t="s">
        <v>1456</v>
      </c>
      <c r="D372" s="40" t="s">
        <v>1457</v>
      </c>
      <c r="E372" s="40" t="s">
        <v>6</v>
      </c>
      <c r="F372" s="40" t="s">
        <v>1126</v>
      </c>
    </row>
    <row r="373" spans="1:6" x14ac:dyDescent="0.3">
      <c r="A373" s="40" t="s">
        <v>1458</v>
      </c>
      <c r="B373">
        <v>1000795604</v>
      </c>
      <c r="C373" s="40" t="s">
        <v>1459</v>
      </c>
      <c r="D373" s="40" t="s">
        <v>1460</v>
      </c>
      <c r="E373" s="40" t="s">
        <v>6</v>
      </c>
      <c r="F373" s="40" t="s">
        <v>1126</v>
      </c>
    </row>
    <row r="374" spans="1:6" x14ac:dyDescent="0.3">
      <c r="A374" s="40" t="s">
        <v>1433</v>
      </c>
      <c r="B374">
        <v>1002670849</v>
      </c>
      <c r="C374" s="40" t="s">
        <v>1434</v>
      </c>
      <c r="D374" s="40" t="s">
        <v>1435</v>
      </c>
      <c r="E374" s="40" t="s">
        <v>6</v>
      </c>
      <c r="F374" s="40" t="s">
        <v>969</v>
      </c>
    </row>
    <row r="375" spans="1:6" x14ac:dyDescent="0.3">
      <c r="A375" s="40" t="s">
        <v>1436</v>
      </c>
      <c r="B375">
        <v>1126910221</v>
      </c>
      <c r="C375" s="40" t="s">
        <v>1437</v>
      </c>
      <c r="D375" s="40" t="s">
        <v>1438</v>
      </c>
      <c r="E375" s="40" t="s">
        <v>6</v>
      </c>
      <c r="F375" s="40" t="s">
        <v>969</v>
      </c>
    </row>
    <row r="376" spans="1:6" x14ac:dyDescent="0.3">
      <c r="A376" s="40" t="s">
        <v>1430</v>
      </c>
      <c r="B376">
        <v>1061761425</v>
      </c>
      <c r="C376" s="40" t="s">
        <v>1431</v>
      </c>
      <c r="D376" s="40" t="s">
        <v>1432</v>
      </c>
      <c r="E376" s="40" t="s">
        <v>6</v>
      </c>
      <c r="F376" s="40" t="s">
        <v>977</v>
      </c>
    </row>
    <row r="377" spans="1:6" x14ac:dyDescent="0.3">
      <c r="A377" s="40" t="s">
        <v>1423</v>
      </c>
      <c r="B377">
        <v>1000516177</v>
      </c>
      <c r="C377" s="40" t="s">
        <v>1424</v>
      </c>
      <c r="D377" s="40" t="s">
        <v>1425</v>
      </c>
      <c r="E377" s="40" t="s">
        <v>130</v>
      </c>
      <c r="F377" s="40" t="s">
        <v>2544</v>
      </c>
    </row>
    <row r="378" spans="1:6" x14ac:dyDescent="0.3">
      <c r="A378" s="40" t="s">
        <v>1414</v>
      </c>
      <c r="B378">
        <v>79813538</v>
      </c>
      <c r="C378" s="40" t="s">
        <v>1415</v>
      </c>
      <c r="D378" s="40" t="s">
        <v>1416</v>
      </c>
      <c r="E378" s="40" t="s">
        <v>6</v>
      </c>
      <c r="F378" s="40" t="s">
        <v>972</v>
      </c>
    </row>
    <row r="379" spans="1:6" x14ac:dyDescent="0.3">
      <c r="A379" s="40" t="s">
        <v>1417</v>
      </c>
      <c r="B379">
        <v>1118804033</v>
      </c>
      <c r="C379" s="40" t="s">
        <v>1418</v>
      </c>
      <c r="D379" s="40" t="s">
        <v>1419</v>
      </c>
      <c r="E379" s="40" t="s">
        <v>6</v>
      </c>
      <c r="F379" s="40" t="s">
        <v>972</v>
      </c>
    </row>
    <row r="380" spans="1:6" x14ac:dyDescent="0.3">
      <c r="A380" s="40" t="s">
        <v>1420</v>
      </c>
      <c r="B380">
        <v>1073822263</v>
      </c>
      <c r="C380" s="40" t="s">
        <v>1421</v>
      </c>
      <c r="D380" s="40" t="s">
        <v>1422</v>
      </c>
      <c r="E380" s="40" t="s">
        <v>6</v>
      </c>
      <c r="F380" s="40" t="s">
        <v>969</v>
      </c>
    </row>
    <row r="381" spans="1:6" x14ac:dyDescent="0.3">
      <c r="A381" s="40" t="s">
        <v>1469</v>
      </c>
      <c r="B381">
        <v>1090365773</v>
      </c>
      <c r="C381" s="40" t="s">
        <v>1474</v>
      </c>
      <c r="D381" s="40" t="s">
        <v>1475</v>
      </c>
      <c r="E381" s="40" t="s">
        <v>163</v>
      </c>
      <c r="F381" s="40" t="s">
        <v>2105</v>
      </c>
    </row>
    <row r="382" spans="1:6" x14ac:dyDescent="0.3">
      <c r="A382" s="40" t="s">
        <v>1407</v>
      </c>
      <c r="B382">
        <v>1121872689</v>
      </c>
      <c r="C382" s="40" t="s">
        <v>1408</v>
      </c>
      <c r="D382" s="40" t="s">
        <v>1409</v>
      </c>
      <c r="E382" s="40" t="s">
        <v>6</v>
      </c>
      <c r="F382" s="40" t="s">
        <v>969</v>
      </c>
    </row>
    <row r="383" spans="1:6" x14ac:dyDescent="0.3">
      <c r="A383" s="40" t="s">
        <v>1410</v>
      </c>
      <c r="B383">
        <v>1005539753</v>
      </c>
      <c r="C383" s="40" t="s">
        <v>1411</v>
      </c>
      <c r="D383" s="40" t="s">
        <v>1412</v>
      </c>
      <c r="E383" s="40" t="s">
        <v>6</v>
      </c>
      <c r="F383" s="40" t="s">
        <v>1008</v>
      </c>
    </row>
    <row r="384" spans="1:6" x14ac:dyDescent="0.3">
      <c r="A384" s="40" t="s">
        <v>1402</v>
      </c>
      <c r="B384">
        <v>1214718134</v>
      </c>
      <c r="C384" s="40" t="s">
        <v>1403</v>
      </c>
      <c r="D384" s="40" t="s">
        <v>1404</v>
      </c>
      <c r="E384" s="40" t="s">
        <v>6</v>
      </c>
      <c r="F384" s="40" t="s">
        <v>969</v>
      </c>
    </row>
    <row r="385" spans="1:6" x14ac:dyDescent="0.3">
      <c r="A385" s="40" t="s">
        <v>1396</v>
      </c>
      <c r="B385">
        <v>1098758394</v>
      </c>
      <c r="C385" s="40" t="s">
        <v>1397</v>
      </c>
      <c r="D385" s="40" t="s">
        <v>1398</v>
      </c>
      <c r="E385" s="40" t="s">
        <v>6</v>
      </c>
      <c r="F385" s="40" t="s">
        <v>1019</v>
      </c>
    </row>
    <row r="386" spans="1:6" x14ac:dyDescent="0.3">
      <c r="A386" s="40" t="s">
        <v>1399</v>
      </c>
      <c r="B386">
        <v>1000135245</v>
      </c>
      <c r="C386" s="40" t="s">
        <v>1400</v>
      </c>
      <c r="D386" s="40" t="s">
        <v>1401</v>
      </c>
      <c r="E386" s="40" t="s">
        <v>6</v>
      </c>
      <c r="F386" s="40" t="s">
        <v>972</v>
      </c>
    </row>
    <row r="387" spans="1:6" x14ac:dyDescent="0.3">
      <c r="A387" s="40" t="s">
        <v>1387</v>
      </c>
      <c r="B387">
        <v>1095828933</v>
      </c>
      <c r="C387" s="40" t="s">
        <v>1388</v>
      </c>
      <c r="D387" s="40" t="s">
        <v>1389</v>
      </c>
      <c r="E387" s="40" t="s">
        <v>6</v>
      </c>
      <c r="F387" s="40" t="s">
        <v>1126</v>
      </c>
    </row>
    <row r="388" spans="1:6" x14ac:dyDescent="0.3">
      <c r="A388" s="40" t="s">
        <v>1390</v>
      </c>
      <c r="B388">
        <v>1112484877</v>
      </c>
      <c r="C388" s="40" t="s">
        <v>1391</v>
      </c>
      <c r="D388" s="40" t="s">
        <v>1392</v>
      </c>
      <c r="E388" s="40" t="s">
        <v>6</v>
      </c>
      <c r="F388" s="40" t="s">
        <v>1018</v>
      </c>
    </row>
    <row r="389" spans="1:6" x14ac:dyDescent="0.3">
      <c r="A389" s="40" t="s">
        <v>1357</v>
      </c>
      <c r="B389">
        <v>1143832561</v>
      </c>
      <c r="C389" s="40" t="s">
        <v>1358</v>
      </c>
      <c r="D389" s="40" t="s">
        <v>1359</v>
      </c>
      <c r="E389" s="40" t="s">
        <v>6</v>
      </c>
      <c r="F389" s="40" t="s">
        <v>1018</v>
      </c>
    </row>
    <row r="390" spans="1:6" x14ac:dyDescent="0.3">
      <c r="A390" s="40" t="s">
        <v>1360</v>
      </c>
      <c r="B390">
        <v>8486089</v>
      </c>
      <c r="C390" s="40" t="s">
        <v>1361</v>
      </c>
      <c r="D390" s="40" t="s">
        <v>1362</v>
      </c>
      <c r="E390" s="40" t="s">
        <v>6</v>
      </c>
      <c r="F390" s="40" t="s">
        <v>965</v>
      </c>
    </row>
    <row r="391" spans="1:6" x14ac:dyDescent="0.3">
      <c r="A391" s="40" t="s">
        <v>1363</v>
      </c>
      <c r="B391">
        <v>1065631191</v>
      </c>
      <c r="C391" s="40" t="s">
        <v>1364</v>
      </c>
      <c r="D391" s="40" t="s">
        <v>1365</v>
      </c>
      <c r="E391" s="40" t="s">
        <v>6</v>
      </c>
      <c r="F391" s="40" t="s">
        <v>972</v>
      </c>
    </row>
    <row r="392" spans="1:6" x14ac:dyDescent="0.3">
      <c r="A392" s="40" t="s">
        <v>1366</v>
      </c>
      <c r="B392">
        <v>57460912</v>
      </c>
      <c r="C392" s="40" t="s">
        <v>1367</v>
      </c>
      <c r="D392" s="40" t="s">
        <v>1368</v>
      </c>
      <c r="E392" s="40" t="s">
        <v>6</v>
      </c>
      <c r="F392" s="40" t="s">
        <v>972</v>
      </c>
    </row>
    <row r="393" spans="1:6" x14ac:dyDescent="0.3">
      <c r="A393" s="40" t="s">
        <v>1369</v>
      </c>
      <c r="B393">
        <v>1096235592</v>
      </c>
      <c r="C393" s="40" t="s">
        <v>1370</v>
      </c>
      <c r="D393" s="40" t="s">
        <v>1371</v>
      </c>
      <c r="E393" s="40" t="s">
        <v>6</v>
      </c>
      <c r="F393" s="40" t="s">
        <v>972</v>
      </c>
    </row>
    <row r="394" spans="1:6" x14ac:dyDescent="0.3">
      <c r="A394" s="40" t="s">
        <v>1372</v>
      </c>
      <c r="B394">
        <v>1047414885</v>
      </c>
      <c r="C394" s="40" t="s">
        <v>1373</v>
      </c>
      <c r="D394" s="40" t="s">
        <v>1374</v>
      </c>
      <c r="E394" s="40" t="s">
        <v>6</v>
      </c>
      <c r="F394" s="40" t="s">
        <v>965</v>
      </c>
    </row>
    <row r="395" spans="1:6" x14ac:dyDescent="0.3">
      <c r="A395" s="40" t="s">
        <v>1375</v>
      </c>
      <c r="B395">
        <v>1193573630</v>
      </c>
      <c r="C395" s="40" t="s">
        <v>1376</v>
      </c>
      <c r="D395" s="40" t="s">
        <v>1377</v>
      </c>
      <c r="E395" s="40" t="s">
        <v>6</v>
      </c>
      <c r="F395" s="40" t="s">
        <v>977</v>
      </c>
    </row>
    <row r="396" spans="1:6" x14ac:dyDescent="0.3">
      <c r="A396" s="40" t="s">
        <v>1378</v>
      </c>
      <c r="B396">
        <v>1000935934</v>
      </c>
      <c r="C396" s="40" t="s">
        <v>1379</v>
      </c>
      <c r="D396" s="40" t="s">
        <v>1380</v>
      </c>
      <c r="E396" s="40" t="s">
        <v>4</v>
      </c>
      <c r="F396" s="40" t="s">
        <v>2104</v>
      </c>
    </row>
    <row r="397" spans="1:6" x14ac:dyDescent="0.3">
      <c r="A397" s="40" t="s">
        <v>1381</v>
      </c>
      <c r="B397">
        <v>1013604404</v>
      </c>
      <c r="C397" s="40" t="s">
        <v>1382</v>
      </c>
      <c r="D397" s="40" t="s">
        <v>1383</v>
      </c>
      <c r="E397" s="40" t="s">
        <v>4</v>
      </c>
      <c r="F397" s="40" t="s">
        <v>2104</v>
      </c>
    </row>
    <row r="398" spans="1:6" x14ac:dyDescent="0.3">
      <c r="A398" s="40" t="s">
        <v>1384</v>
      </c>
      <c r="B398">
        <v>1848978</v>
      </c>
      <c r="C398" s="40" t="s">
        <v>1385</v>
      </c>
      <c r="D398" s="40" t="s">
        <v>1386</v>
      </c>
      <c r="E398" s="40" t="s">
        <v>6</v>
      </c>
      <c r="F398" s="40" t="s">
        <v>977</v>
      </c>
    </row>
    <row r="399" spans="1:6" x14ac:dyDescent="0.3">
      <c r="A399" s="40" t="s">
        <v>1354</v>
      </c>
      <c r="B399">
        <v>1072644849</v>
      </c>
      <c r="C399" s="40" t="s">
        <v>1355</v>
      </c>
      <c r="D399" s="40" t="s">
        <v>1356</v>
      </c>
      <c r="E399" s="40" t="s">
        <v>6</v>
      </c>
      <c r="F399" s="40" t="s">
        <v>974</v>
      </c>
    </row>
    <row r="400" spans="1:6" x14ac:dyDescent="0.3">
      <c r="A400" s="40" t="s">
        <v>1351</v>
      </c>
      <c r="B400">
        <v>1031153314</v>
      </c>
      <c r="C400" s="40" t="s">
        <v>1352</v>
      </c>
      <c r="D400" s="40" t="s">
        <v>1353</v>
      </c>
      <c r="E400" s="40" t="s">
        <v>6</v>
      </c>
      <c r="F400" s="40" t="s">
        <v>971</v>
      </c>
    </row>
    <row r="401" spans="1:6" x14ac:dyDescent="0.3">
      <c r="A401" s="40" t="s">
        <v>1346</v>
      </c>
      <c r="B401">
        <v>1006178777</v>
      </c>
      <c r="C401" s="40" t="s">
        <v>1347</v>
      </c>
      <c r="D401" s="40" t="s">
        <v>1348</v>
      </c>
      <c r="E401" s="40" t="s">
        <v>6</v>
      </c>
      <c r="F401" s="40" t="s">
        <v>1018</v>
      </c>
    </row>
    <row r="402" spans="1:6" x14ac:dyDescent="0.3">
      <c r="A402" s="40" t="s">
        <v>1335</v>
      </c>
      <c r="B402">
        <v>1023921168</v>
      </c>
      <c r="C402" s="40" t="s">
        <v>1336</v>
      </c>
      <c r="D402" s="40" t="s">
        <v>1337</v>
      </c>
      <c r="E402" s="40" t="s">
        <v>6</v>
      </c>
      <c r="F402" s="40" t="s">
        <v>971</v>
      </c>
    </row>
    <row r="403" spans="1:6" x14ac:dyDescent="0.3">
      <c r="A403" s="40" t="s">
        <v>1338</v>
      </c>
      <c r="B403">
        <v>1094895756</v>
      </c>
      <c r="C403" s="40" t="s">
        <v>1339</v>
      </c>
      <c r="D403" s="40" t="s">
        <v>1340</v>
      </c>
      <c r="E403" s="40" t="s">
        <v>6</v>
      </c>
      <c r="F403" s="40" t="s">
        <v>1018</v>
      </c>
    </row>
    <row r="404" spans="1:6" x14ac:dyDescent="0.3">
      <c r="A404" s="40" t="s">
        <v>1332</v>
      </c>
      <c r="B404">
        <v>1028012995</v>
      </c>
      <c r="C404" s="40" t="s">
        <v>1333</v>
      </c>
      <c r="D404" s="40" t="s">
        <v>1334</v>
      </c>
      <c r="E404" s="40" t="s">
        <v>6</v>
      </c>
      <c r="F404" s="40" t="s">
        <v>1019</v>
      </c>
    </row>
    <row r="405" spans="1:6" x14ac:dyDescent="0.3">
      <c r="A405" s="40" t="s">
        <v>1329</v>
      </c>
      <c r="B405">
        <v>1006291372</v>
      </c>
      <c r="C405" s="40" t="s">
        <v>1330</v>
      </c>
      <c r="D405" s="40" t="s">
        <v>1331</v>
      </c>
      <c r="E405" s="40" t="s">
        <v>6</v>
      </c>
      <c r="F405" s="40" t="s">
        <v>1018</v>
      </c>
    </row>
    <row r="406" spans="1:6" x14ac:dyDescent="0.3">
      <c r="A406" s="40" t="s">
        <v>1323</v>
      </c>
      <c r="B406">
        <v>1067886874</v>
      </c>
      <c r="C406" s="40" t="s">
        <v>1324</v>
      </c>
      <c r="D406" s="40" t="s">
        <v>1325</v>
      </c>
      <c r="E406" s="40" t="s">
        <v>6</v>
      </c>
      <c r="F406" s="40" t="s">
        <v>965</v>
      </c>
    </row>
    <row r="407" spans="1:6" x14ac:dyDescent="0.3">
      <c r="A407" s="40" t="s">
        <v>1326</v>
      </c>
      <c r="B407">
        <v>1140847178</v>
      </c>
      <c r="C407" s="40" t="s">
        <v>1327</v>
      </c>
      <c r="D407" s="40" t="s">
        <v>1328</v>
      </c>
      <c r="E407" s="40" t="s">
        <v>6</v>
      </c>
      <c r="F407" s="40" t="s">
        <v>965</v>
      </c>
    </row>
    <row r="408" spans="1:6" x14ac:dyDescent="0.3">
      <c r="A408" s="40" t="s">
        <v>1316</v>
      </c>
      <c r="B408">
        <v>1087423306</v>
      </c>
      <c r="C408" s="40" t="s">
        <v>1971</v>
      </c>
      <c r="D408" s="40" t="s">
        <v>1317</v>
      </c>
      <c r="E408" s="40" t="s">
        <v>6</v>
      </c>
      <c r="F408" s="40" t="s">
        <v>1018</v>
      </c>
    </row>
    <row r="409" spans="1:6" x14ac:dyDescent="0.3">
      <c r="A409" s="40" t="s">
        <v>1318</v>
      </c>
      <c r="B409">
        <v>1086500236</v>
      </c>
      <c r="C409" s="40" t="s">
        <v>1319</v>
      </c>
      <c r="D409" s="40" t="s">
        <v>1320</v>
      </c>
      <c r="E409" s="40" t="s">
        <v>6</v>
      </c>
      <c r="F409" s="40" t="s">
        <v>1018</v>
      </c>
    </row>
    <row r="410" spans="1:6" x14ac:dyDescent="0.3">
      <c r="A410" s="40" t="s">
        <v>1310</v>
      </c>
      <c r="B410">
        <v>38603501</v>
      </c>
      <c r="C410" s="40" t="s">
        <v>1311</v>
      </c>
      <c r="D410" s="40" t="s">
        <v>1312</v>
      </c>
      <c r="E410" s="40" t="s">
        <v>6</v>
      </c>
      <c r="F410" s="40" t="s">
        <v>977</v>
      </c>
    </row>
    <row r="411" spans="1:6" x14ac:dyDescent="0.3">
      <c r="A411" s="40" t="s">
        <v>1305</v>
      </c>
      <c r="B411">
        <v>1023018933</v>
      </c>
      <c r="C411" s="40" t="s">
        <v>1306</v>
      </c>
      <c r="D411" s="40" t="s">
        <v>1307</v>
      </c>
      <c r="E411" s="40" t="s">
        <v>6</v>
      </c>
      <c r="F411" s="40" t="s">
        <v>972</v>
      </c>
    </row>
    <row r="412" spans="1:6" x14ac:dyDescent="0.3">
      <c r="A412" s="40" t="s">
        <v>1282</v>
      </c>
      <c r="B412">
        <v>1127350730</v>
      </c>
      <c r="C412" s="40" t="s">
        <v>1283</v>
      </c>
      <c r="D412" s="40" t="s">
        <v>1284</v>
      </c>
      <c r="E412" s="40" t="s">
        <v>6</v>
      </c>
      <c r="F412" s="40" t="s">
        <v>975</v>
      </c>
    </row>
    <row r="413" spans="1:6" x14ac:dyDescent="0.3">
      <c r="A413" s="40" t="s">
        <v>1285</v>
      </c>
      <c r="B413">
        <v>1113677102</v>
      </c>
      <c r="C413" s="40" t="s">
        <v>1308</v>
      </c>
      <c r="D413" s="40" t="s">
        <v>1286</v>
      </c>
      <c r="E413" s="40" t="s">
        <v>6</v>
      </c>
      <c r="F413" s="40" t="s">
        <v>977</v>
      </c>
    </row>
    <row r="414" spans="1:6" x14ac:dyDescent="0.3">
      <c r="A414" s="40" t="s">
        <v>1238</v>
      </c>
      <c r="B414">
        <v>1022928179</v>
      </c>
      <c r="C414" s="40" t="s">
        <v>1239</v>
      </c>
      <c r="D414" s="40" t="s">
        <v>1240</v>
      </c>
      <c r="E414" s="40" t="s">
        <v>6</v>
      </c>
      <c r="F414" s="40" t="s">
        <v>972</v>
      </c>
    </row>
    <row r="415" spans="1:6" x14ac:dyDescent="0.3">
      <c r="A415" s="40" t="s">
        <v>1152</v>
      </c>
      <c r="B415">
        <v>1000781562</v>
      </c>
      <c r="C415" s="40" t="s">
        <v>1153</v>
      </c>
      <c r="D415" s="40" t="s">
        <v>1154</v>
      </c>
      <c r="E415" s="40" t="s">
        <v>6</v>
      </c>
      <c r="F415" s="40" t="s">
        <v>2508</v>
      </c>
    </row>
    <row r="416" spans="1:6" x14ac:dyDescent="0.3">
      <c r="A416" s="40" t="s">
        <v>1129</v>
      </c>
      <c r="B416">
        <v>1098681922</v>
      </c>
      <c r="C416" s="40" t="s">
        <v>1130</v>
      </c>
      <c r="D416" s="40" t="s">
        <v>1131</v>
      </c>
      <c r="E416" s="40" t="s">
        <v>6</v>
      </c>
      <c r="F416" s="40" t="s">
        <v>975</v>
      </c>
    </row>
    <row r="417" spans="1:6" x14ac:dyDescent="0.3">
      <c r="A417" s="40" t="s">
        <v>1132</v>
      </c>
      <c r="B417">
        <v>1103121980</v>
      </c>
      <c r="C417" s="40" t="s">
        <v>1133</v>
      </c>
      <c r="D417" s="40" t="s">
        <v>1134</v>
      </c>
      <c r="E417" s="40" t="s">
        <v>6</v>
      </c>
      <c r="F417" s="40" t="s">
        <v>988</v>
      </c>
    </row>
    <row r="418" spans="1:6" x14ac:dyDescent="0.3">
      <c r="A418" s="40" t="s">
        <v>1118</v>
      </c>
      <c r="B418">
        <v>1019103636</v>
      </c>
      <c r="C418" s="40" t="s">
        <v>1119</v>
      </c>
      <c r="D418" s="40" t="s">
        <v>1120</v>
      </c>
      <c r="E418" s="40" t="s">
        <v>6</v>
      </c>
      <c r="F418" s="40" t="s">
        <v>972</v>
      </c>
    </row>
    <row r="419" spans="1:6" x14ac:dyDescent="0.3">
      <c r="A419" s="40" t="s">
        <v>1021</v>
      </c>
      <c r="B419">
        <v>1049624251</v>
      </c>
      <c r="C419" s="40" t="s">
        <v>1022</v>
      </c>
      <c r="D419" s="40" t="s">
        <v>1023</v>
      </c>
      <c r="E419" s="40" t="s">
        <v>6</v>
      </c>
      <c r="F419" s="40" t="s">
        <v>1126</v>
      </c>
    </row>
    <row r="420" spans="1:6" x14ac:dyDescent="0.3">
      <c r="A420" s="40" t="s">
        <v>1010</v>
      </c>
      <c r="B420">
        <v>1024562617</v>
      </c>
      <c r="C420" s="40" t="s">
        <v>1011</v>
      </c>
      <c r="D420" s="40" t="s">
        <v>1012</v>
      </c>
      <c r="E420" s="40" t="s">
        <v>6</v>
      </c>
      <c r="F420" s="40" t="s">
        <v>972</v>
      </c>
    </row>
    <row r="421" spans="1:6" x14ac:dyDescent="0.3">
      <c r="A421" s="40" t="s">
        <v>932</v>
      </c>
      <c r="B421">
        <v>1067942999</v>
      </c>
      <c r="C421" s="40" t="s">
        <v>933</v>
      </c>
      <c r="D421" s="40" t="s">
        <v>934</v>
      </c>
      <c r="E421" s="40" t="s">
        <v>6</v>
      </c>
      <c r="F421" s="40" t="s">
        <v>965</v>
      </c>
    </row>
    <row r="422" spans="1:6" x14ac:dyDescent="0.3">
      <c r="A422" s="40" t="s">
        <v>935</v>
      </c>
      <c r="B422">
        <v>1000564613</v>
      </c>
      <c r="C422" s="40" t="s">
        <v>936</v>
      </c>
      <c r="D422" s="40" t="s">
        <v>937</v>
      </c>
      <c r="E422" s="40" t="s">
        <v>6</v>
      </c>
      <c r="F422" s="40" t="s">
        <v>969</v>
      </c>
    </row>
    <row r="423" spans="1:6" x14ac:dyDescent="0.3">
      <c r="A423" s="40" t="s">
        <v>898</v>
      </c>
      <c r="B423">
        <v>1036967531</v>
      </c>
      <c r="C423" s="40" t="s">
        <v>899</v>
      </c>
      <c r="D423" s="40" t="s">
        <v>900</v>
      </c>
      <c r="E423" s="40" t="s">
        <v>6</v>
      </c>
      <c r="F423" s="40" t="s">
        <v>1019</v>
      </c>
    </row>
    <row r="424" spans="1:6" x14ac:dyDescent="0.3">
      <c r="A424" s="40" t="s">
        <v>901</v>
      </c>
      <c r="B424">
        <v>7498351</v>
      </c>
      <c r="C424" s="40" t="s">
        <v>902</v>
      </c>
      <c r="D424" s="40" t="s">
        <v>903</v>
      </c>
      <c r="E424" s="40" t="s">
        <v>6</v>
      </c>
      <c r="F424" s="40" t="s">
        <v>1019</v>
      </c>
    </row>
    <row r="425" spans="1:6" x14ac:dyDescent="0.3">
      <c r="A425" s="40" t="s">
        <v>904</v>
      </c>
      <c r="B425">
        <v>1069264020</v>
      </c>
      <c r="C425" s="40" t="s">
        <v>1013</v>
      </c>
      <c r="D425" s="40" t="s">
        <v>905</v>
      </c>
      <c r="E425" s="40" t="s">
        <v>6</v>
      </c>
      <c r="F425" s="40" t="s">
        <v>971</v>
      </c>
    </row>
    <row r="426" spans="1:6" x14ac:dyDescent="0.3">
      <c r="A426" s="40" t="s">
        <v>906</v>
      </c>
      <c r="B426">
        <v>1047414972</v>
      </c>
      <c r="C426" s="40" t="s">
        <v>1014</v>
      </c>
      <c r="D426" s="40" t="s">
        <v>907</v>
      </c>
      <c r="E426" s="40" t="s">
        <v>6</v>
      </c>
      <c r="F426" s="40" t="s">
        <v>988</v>
      </c>
    </row>
    <row r="427" spans="1:6" x14ac:dyDescent="0.3">
      <c r="A427" s="40" t="s">
        <v>896</v>
      </c>
      <c r="B427">
        <v>1005054256</v>
      </c>
      <c r="C427" s="40" t="s">
        <v>1015</v>
      </c>
      <c r="D427" s="40" t="s">
        <v>897</v>
      </c>
      <c r="E427" s="40" t="s">
        <v>6</v>
      </c>
      <c r="F427" s="40" t="s">
        <v>965</v>
      </c>
    </row>
    <row r="428" spans="1:6" x14ac:dyDescent="0.3">
      <c r="A428" s="40" t="s">
        <v>888</v>
      </c>
      <c r="B428">
        <v>1002961247</v>
      </c>
      <c r="C428" s="40" t="s">
        <v>1016</v>
      </c>
      <c r="D428" s="40" t="s">
        <v>889</v>
      </c>
      <c r="E428" s="40" t="s">
        <v>6</v>
      </c>
      <c r="F428" s="40" t="s">
        <v>977</v>
      </c>
    </row>
    <row r="429" spans="1:6" x14ac:dyDescent="0.3">
      <c r="A429" s="40" t="s">
        <v>890</v>
      </c>
      <c r="B429">
        <v>1004540737</v>
      </c>
      <c r="C429" s="40" t="s">
        <v>1017</v>
      </c>
      <c r="D429" s="40" t="s">
        <v>891</v>
      </c>
      <c r="E429" s="40" t="s">
        <v>6</v>
      </c>
      <c r="F429" s="40" t="s">
        <v>977</v>
      </c>
    </row>
    <row r="430" spans="1:6" x14ac:dyDescent="0.3">
      <c r="A430" s="40" t="s">
        <v>892</v>
      </c>
      <c r="B430">
        <v>1007894173</v>
      </c>
      <c r="C430" s="40" t="s">
        <v>1031</v>
      </c>
      <c r="D430" s="40" t="s">
        <v>893</v>
      </c>
      <c r="E430" s="40" t="s">
        <v>6</v>
      </c>
      <c r="F430" s="40" t="s">
        <v>977</v>
      </c>
    </row>
    <row r="431" spans="1:6" x14ac:dyDescent="0.3">
      <c r="A431" s="40" t="s">
        <v>894</v>
      </c>
      <c r="B431">
        <v>1112038727</v>
      </c>
      <c r="C431" s="40" t="s">
        <v>1032</v>
      </c>
      <c r="D431" s="40" t="s">
        <v>895</v>
      </c>
      <c r="E431" s="40" t="s">
        <v>6</v>
      </c>
      <c r="F431" s="40" t="s">
        <v>1020</v>
      </c>
    </row>
    <row r="432" spans="1:6" x14ac:dyDescent="0.3">
      <c r="A432" s="40" t="s">
        <v>883</v>
      </c>
      <c r="B432">
        <v>1007692176</v>
      </c>
      <c r="C432" s="40" t="s">
        <v>1037</v>
      </c>
      <c r="D432" s="40" t="s">
        <v>884</v>
      </c>
      <c r="E432" s="40" t="s">
        <v>6</v>
      </c>
      <c r="F432" s="40" t="s">
        <v>1009</v>
      </c>
    </row>
    <row r="433" spans="1:6" x14ac:dyDescent="0.3">
      <c r="A433" s="40" t="s">
        <v>885</v>
      </c>
      <c r="B433">
        <v>1024581982</v>
      </c>
      <c r="C433" s="40" t="s">
        <v>886</v>
      </c>
      <c r="D433" s="40" t="s">
        <v>887</v>
      </c>
      <c r="E433" s="40" t="s">
        <v>6</v>
      </c>
      <c r="F433" s="40" t="s">
        <v>1018</v>
      </c>
    </row>
    <row r="434" spans="1:6" x14ac:dyDescent="0.3">
      <c r="A434" s="40" t="s">
        <v>855</v>
      </c>
      <c r="B434">
        <v>1070588698</v>
      </c>
      <c r="C434" s="40" t="s">
        <v>1943</v>
      </c>
      <c r="D434" s="40" t="s">
        <v>856</v>
      </c>
      <c r="E434" s="40" t="s">
        <v>6</v>
      </c>
      <c r="F434" s="40" t="s">
        <v>977</v>
      </c>
    </row>
    <row r="435" spans="1:6" x14ac:dyDescent="0.3">
      <c r="A435" s="40" t="s">
        <v>857</v>
      </c>
      <c r="B435">
        <v>35899087</v>
      </c>
      <c r="C435" s="40" t="s">
        <v>858</v>
      </c>
      <c r="D435" s="40" t="s">
        <v>859</v>
      </c>
      <c r="E435" s="40" t="s">
        <v>6</v>
      </c>
      <c r="F435" s="40" t="s">
        <v>1019</v>
      </c>
    </row>
    <row r="436" spans="1:6" x14ac:dyDescent="0.3">
      <c r="A436" s="40" t="s">
        <v>860</v>
      </c>
      <c r="B436">
        <v>1002752539</v>
      </c>
      <c r="C436" s="40" t="s">
        <v>861</v>
      </c>
      <c r="D436" s="40" t="s">
        <v>862</v>
      </c>
      <c r="E436" s="40" t="s">
        <v>6</v>
      </c>
      <c r="F436" s="40" t="s">
        <v>1019</v>
      </c>
    </row>
    <row r="437" spans="1:6" x14ac:dyDescent="0.3">
      <c r="A437" s="40" t="s">
        <v>863</v>
      </c>
      <c r="B437">
        <v>1049647801</v>
      </c>
      <c r="C437" s="40" t="s">
        <v>1041</v>
      </c>
      <c r="D437" s="40" t="s">
        <v>864</v>
      </c>
      <c r="E437" s="40" t="s">
        <v>6</v>
      </c>
      <c r="F437" s="40" t="s">
        <v>1126</v>
      </c>
    </row>
    <row r="438" spans="1:6" x14ac:dyDescent="0.3">
      <c r="A438" s="40" t="s">
        <v>865</v>
      </c>
      <c r="B438">
        <v>1003566297</v>
      </c>
      <c r="C438" s="40" t="s">
        <v>1042</v>
      </c>
      <c r="D438" s="40" t="s">
        <v>866</v>
      </c>
      <c r="E438" s="40" t="s">
        <v>6</v>
      </c>
      <c r="F438" s="40" t="s">
        <v>972</v>
      </c>
    </row>
    <row r="439" spans="1:6" x14ac:dyDescent="0.3">
      <c r="A439" s="40" t="s">
        <v>867</v>
      </c>
      <c r="B439">
        <v>1032504091</v>
      </c>
      <c r="C439" s="40" t="s">
        <v>1043</v>
      </c>
      <c r="D439" s="40" t="s">
        <v>868</v>
      </c>
      <c r="E439" s="40" t="s">
        <v>130</v>
      </c>
      <c r="F439" s="40" t="s">
        <v>2508</v>
      </c>
    </row>
    <row r="440" spans="1:6" x14ac:dyDescent="0.3">
      <c r="A440" s="40" t="s">
        <v>869</v>
      </c>
      <c r="B440">
        <v>1143142461</v>
      </c>
      <c r="C440" s="40" t="s">
        <v>1135</v>
      </c>
      <c r="D440" s="40" t="s">
        <v>870</v>
      </c>
      <c r="E440" s="40" t="s">
        <v>130</v>
      </c>
      <c r="F440" s="40" t="s">
        <v>965</v>
      </c>
    </row>
    <row r="441" spans="1:6" x14ac:dyDescent="0.3">
      <c r="A441" s="40" t="s">
        <v>871</v>
      </c>
      <c r="B441">
        <v>1072098950</v>
      </c>
      <c r="C441" s="40" t="s">
        <v>1045</v>
      </c>
      <c r="D441" s="40" t="s">
        <v>872</v>
      </c>
      <c r="E441" s="40" t="s">
        <v>6</v>
      </c>
      <c r="F441" s="40" t="s">
        <v>971</v>
      </c>
    </row>
    <row r="442" spans="1:6" x14ac:dyDescent="0.3">
      <c r="A442" s="40" t="s">
        <v>873</v>
      </c>
      <c r="B442">
        <v>1092364446</v>
      </c>
      <c r="C442" s="40" t="s">
        <v>1046</v>
      </c>
      <c r="D442" s="40" t="s">
        <v>874</v>
      </c>
      <c r="E442" s="40" t="s">
        <v>6</v>
      </c>
      <c r="F442" s="40" t="s">
        <v>971</v>
      </c>
    </row>
    <row r="443" spans="1:6" x14ac:dyDescent="0.3">
      <c r="A443" s="40" t="s">
        <v>875</v>
      </c>
      <c r="B443">
        <v>1002203533</v>
      </c>
      <c r="C443" s="40" t="s">
        <v>1047</v>
      </c>
      <c r="D443" s="40" t="s">
        <v>876</v>
      </c>
      <c r="E443" s="40" t="s">
        <v>6</v>
      </c>
      <c r="F443" s="40" t="s">
        <v>1009</v>
      </c>
    </row>
    <row r="444" spans="1:6" x14ac:dyDescent="0.3">
      <c r="A444" s="40" t="s">
        <v>877</v>
      </c>
      <c r="B444">
        <v>1013652022</v>
      </c>
      <c r="C444" s="40" t="s">
        <v>1048</v>
      </c>
      <c r="D444" s="40" t="s">
        <v>878</v>
      </c>
      <c r="E444" s="40" t="s">
        <v>6</v>
      </c>
      <c r="F444" s="40" t="s">
        <v>972</v>
      </c>
    </row>
    <row r="445" spans="1:6" x14ac:dyDescent="0.3">
      <c r="A445" s="40" t="s">
        <v>879</v>
      </c>
      <c r="B445">
        <v>1032474395</v>
      </c>
      <c r="C445" s="40" t="s">
        <v>1049</v>
      </c>
      <c r="D445" s="40" t="s">
        <v>880</v>
      </c>
      <c r="E445" s="40" t="s">
        <v>6</v>
      </c>
      <c r="F445" s="40" t="s">
        <v>972</v>
      </c>
    </row>
    <row r="446" spans="1:6" x14ac:dyDescent="0.3">
      <c r="A446" s="40" t="s">
        <v>881</v>
      </c>
      <c r="B446">
        <v>72272936</v>
      </c>
      <c r="C446" s="40" t="s">
        <v>1050</v>
      </c>
      <c r="D446" s="40" t="s">
        <v>882</v>
      </c>
      <c r="E446" s="40" t="s">
        <v>6</v>
      </c>
      <c r="F446" s="40" t="s">
        <v>988</v>
      </c>
    </row>
    <row r="447" spans="1:6" x14ac:dyDescent="0.3">
      <c r="A447" s="40" t="s">
        <v>846</v>
      </c>
      <c r="B447">
        <v>4830399</v>
      </c>
      <c r="C447" s="40" t="s">
        <v>1051</v>
      </c>
      <c r="D447" s="40" t="s">
        <v>847</v>
      </c>
      <c r="E447" s="40" t="s">
        <v>6</v>
      </c>
      <c r="F447" s="40" t="s">
        <v>1126</v>
      </c>
    </row>
    <row r="448" spans="1:6" x14ac:dyDescent="0.3">
      <c r="A448" s="40" t="s">
        <v>848</v>
      </c>
      <c r="B448">
        <v>1002076906</v>
      </c>
      <c r="C448" s="40" t="s">
        <v>1052</v>
      </c>
      <c r="D448" s="40" t="s">
        <v>849</v>
      </c>
      <c r="E448" s="40" t="s">
        <v>6</v>
      </c>
      <c r="F448" s="40" t="s">
        <v>969</v>
      </c>
    </row>
    <row r="449" spans="1:6" x14ac:dyDescent="0.3">
      <c r="A449" s="40" t="s">
        <v>850</v>
      </c>
      <c r="B449">
        <v>1005814281</v>
      </c>
      <c r="C449" s="40" t="s">
        <v>851</v>
      </c>
      <c r="D449" s="40" t="s">
        <v>852</v>
      </c>
      <c r="E449" s="40" t="s">
        <v>6</v>
      </c>
      <c r="F449" s="40" t="s">
        <v>1018</v>
      </c>
    </row>
    <row r="450" spans="1:6" x14ac:dyDescent="0.3">
      <c r="A450" s="40" t="s">
        <v>837</v>
      </c>
      <c r="B450">
        <v>1114457385</v>
      </c>
      <c r="C450" s="40" t="s">
        <v>1053</v>
      </c>
      <c r="D450" s="40" t="s">
        <v>838</v>
      </c>
      <c r="E450" s="40" t="s">
        <v>6</v>
      </c>
      <c r="F450" s="40" t="s">
        <v>977</v>
      </c>
    </row>
    <row r="451" spans="1:6" x14ac:dyDescent="0.3">
      <c r="A451" s="40" t="s">
        <v>842</v>
      </c>
      <c r="B451">
        <v>1064988961</v>
      </c>
      <c r="C451" s="40" t="s">
        <v>1054</v>
      </c>
      <c r="D451" s="40" t="s">
        <v>843</v>
      </c>
      <c r="E451" s="40" t="s">
        <v>6</v>
      </c>
      <c r="F451" s="40" t="s">
        <v>969</v>
      </c>
    </row>
    <row r="452" spans="1:6" x14ac:dyDescent="0.3">
      <c r="A452" s="40" t="s">
        <v>827</v>
      </c>
      <c r="B452">
        <v>33819316</v>
      </c>
      <c r="C452" s="40" t="s">
        <v>1341</v>
      </c>
      <c r="D452" s="40" t="s">
        <v>828</v>
      </c>
      <c r="E452" s="40" t="s">
        <v>6</v>
      </c>
      <c r="F452" s="40" t="s">
        <v>1019</v>
      </c>
    </row>
    <row r="453" spans="1:6" x14ac:dyDescent="0.3">
      <c r="A453" s="40" t="s">
        <v>829</v>
      </c>
      <c r="B453">
        <v>1088302777</v>
      </c>
      <c r="C453" s="40" t="s">
        <v>1055</v>
      </c>
      <c r="D453" s="40" t="s">
        <v>830</v>
      </c>
      <c r="E453" s="40" t="s">
        <v>6</v>
      </c>
      <c r="F453" s="40" t="s">
        <v>1019</v>
      </c>
    </row>
    <row r="454" spans="1:6" x14ac:dyDescent="0.3">
      <c r="A454" s="40" t="s">
        <v>831</v>
      </c>
      <c r="B454">
        <v>1104695985</v>
      </c>
      <c r="C454" s="40" t="s">
        <v>1056</v>
      </c>
      <c r="D454" s="40" t="s">
        <v>832</v>
      </c>
      <c r="E454" s="40" t="s">
        <v>6</v>
      </c>
      <c r="F454" s="40" t="s">
        <v>972</v>
      </c>
    </row>
    <row r="455" spans="1:6" x14ac:dyDescent="0.3">
      <c r="A455" s="40" t="s">
        <v>833</v>
      </c>
      <c r="B455">
        <v>1098813085</v>
      </c>
      <c r="C455" s="40" t="s">
        <v>1057</v>
      </c>
      <c r="D455" s="40" t="s">
        <v>834</v>
      </c>
      <c r="E455" s="40" t="s">
        <v>6</v>
      </c>
      <c r="F455" s="40" t="s">
        <v>1008</v>
      </c>
    </row>
    <row r="456" spans="1:6" x14ac:dyDescent="0.3">
      <c r="A456" s="40" t="s">
        <v>819</v>
      </c>
      <c r="B456">
        <v>1121944367</v>
      </c>
      <c r="C456" s="40" t="s">
        <v>1059</v>
      </c>
      <c r="D456" s="40" t="s">
        <v>820</v>
      </c>
      <c r="E456" s="40" t="s">
        <v>6</v>
      </c>
      <c r="F456" s="40" t="s">
        <v>1126</v>
      </c>
    </row>
    <row r="457" spans="1:6" x14ac:dyDescent="0.3">
      <c r="A457" s="40" t="s">
        <v>821</v>
      </c>
      <c r="B457">
        <v>1023242605</v>
      </c>
      <c r="C457" s="40" t="s">
        <v>1060</v>
      </c>
      <c r="D457" s="40" t="s">
        <v>822</v>
      </c>
      <c r="E457" s="40" t="s">
        <v>6</v>
      </c>
      <c r="F457" s="40" t="s">
        <v>971</v>
      </c>
    </row>
    <row r="458" spans="1:6" x14ac:dyDescent="0.3">
      <c r="A458" s="40" t="s">
        <v>823</v>
      </c>
      <c r="B458">
        <v>1000255877</v>
      </c>
      <c r="C458" s="40" t="s">
        <v>1061</v>
      </c>
      <c r="D458" s="40" t="s">
        <v>824</v>
      </c>
      <c r="E458" s="40" t="s">
        <v>6</v>
      </c>
      <c r="F458" s="40" t="s">
        <v>971</v>
      </c>
    </row>
    <row r="459" spans="1:6" x14ac:dyDescent="0.3">
      <c r="A459" s="40" t="s">
        <v>825</v>
      </c>
      <c r="B459">
        <v>1000396801</v>
      </c>
      <c r="C459" s="40" t="s">
        <v>1062</v>
      </c>
      <c r="D459" s="40" t="s">
        <v>826</v>
      </c>
      <c r="E459" s="40" t="s">
        <v>6</v>
      </c>
      <c r="F459" s="40" t="s">
        <v>969</v>
      </c>
    </row>
    <row r="460" spans="1:6" x14ac:dyDescent="0.3">
      <c r="A460" s="40" t="s">
        <v>807</v>
      </c>
      <c r="B460">
        <v>1085313015</v>
      </c>
      <c r="C460" s="40" t="s">
        <v>1063</v>
      </c>
      <c r="D460" s="40" t="s">
        <v>808</v>
      </c>
      <c r="E460" s="40" t="s">
        <v>6</v>
      </c>
      <c r="F460" s="40" t="s">
        <v>1018</v>
      </c>
    </row>
    <row r="461" spans="1:6" x14ac:dyDescent="0.3">
      <c r="A461" s="40" t="s">
        <v>809</v>
      </c>
      <c r="B461">
        <v>1143351861</v>
      </c>
      <c r="C461" s="40" t="s">
        <v>1064</v>
      </c>
      <c r="D461" s="40" t="s">
        <v>810</v>
      </c>
      <c r="E461" s="40" t="s">
        <v>6</v>
      </c>
      <c r="F461" s="40" t="s">
        <v>1009</v>
      </c>
    </row>
    <row r="462" spans="1:6" x14ac:dyDescent="0.3">
      <c r="A462" s="40" t="s">
        <v>811</v>
      </c>
      <c r="B462">
        <v>1067859234</v>
      </c>
      <c r="C462" s="40" t="s">
        <v>1065</v>
      </c>
      <c r="D462" s="40" t="s">
        <v>812</v>
      </c>
      <c r="E462" s="40" t="s">
        <v>6</v>
      </c>
      <c r="F462" s="40" t="s">
        <v>1009</v>
      </c>
    </row>
    <row r="463" spans="1:6" x14ac:dyDescent="0.3">
      <c r="A463" s="40" t="s">
        <v>813</v>
      </c>
      <c r="B463">
        <v>1000119517</v>
      </c>
      <c r="C463" s="40" t="s">
        <v>1066</v>
      </c>
      <c r="D463" s="40" t="s">
        <v>814</v>
      </c>
      <c r="E463" s="40" t="s">
        <v>6</v>
      </c>
      <c r="F463" s="40" t="s">
        <v>972</v>
      </c>
    </row>
    <row r="464" spans="1:6" x14ac:dyDescent="0.3">
      <c r="A464" s="40" t="s">
        <v>815</v>
      </c>
      <c r="B464">
        <v>1075545407</v>
      </c>
      <c r="C464" s="40" t="s">
        <v>1067</v>
      </c>
      <c r="D464" s="40" t="s">
        <v>816</v>
      </c>
      <c r="E464" s="40" t="s">
        <v>6</v>
      </c>
      <c r="F464" s="40" t="s">
        <v>977</v>
      </c>
    </row>
    <row r="465" spans="1:6" x14ac:dyDescent="0.3">
      <c r="A465" s="40" t="s">
        <v>817</v>
      </c>
      <c r="B465">
        <v>1110485743</v>
      </c>
      <c r="C465" s="40" t="s">
        <v>1068</v>
      </c>
      <c r="D465" s="40" t="s">
        <v>818</v>
      </c>
      <c r="E465" s="40" t="s">
        <v>6</v>
      </c>
      <c r="F465" s="40" t="s">
        <v>977</v>
      </c>
    </row>
    <row r="466" spans="1:6" x14ac:dyDescent="0.3">
      <c r="A466" s="40" t="s">
        <v>800</v>
      </c>
      <c r="B466">
        <v>1121857504</v>
      </c>
      <c r="C466" s="40" t="s">
        <v>1069</v>
      </c>
      <c r="D466" s="40" t="s">
        <v>801</v>
      </c>
      <c r="E466" s="40" t="s">
        <v>6</v>
      </c>
      <c r="F466" s="40" t="s">
        <v>1008</v>
      </c>
    </row>
    <row r="467" spans="1:6" x14ac:dyDescent="0.3">
      <c r="A467" s="40" t="s">
        <v>802</v>
      </c>
      <c r="B467">
        <v>1121943371</v>
      </c>
      <c r="C467" s="40" t="s">
        <v>1070</v>
      </c>
      <c r="D467" s="40" t="s">
        <v>803</v>
      </c>
      <c r="E467" s="40" t="s">
        <v>6</v>
      </c>
      <c r="F467" s="40" t="s">
        <v>1008</v>
      </c>
    </row>
    <row r="468" spans="1:6" x14ac:dyDescent="0.3">
      <c r="A468" s="40" t="s">
        <v>804</v>
      </c>
      <c r="B468">
        <v>1094937672</v>
      </c>
      <c r="C468" s="40" t="s">
        <v>1071</v>
      </c>
      <c r="D468" s="40" t="s">
        <v>805</v>
      </c>
      <c r="E468" s="40" t="s">
        <v>6</v>
      </c>
      <c r="F468" s="40" t="s">
        <v>1018</v>
      </c>
    </row>
    <row r="469" spans="1:6" x14ac:dyDescent="0.3">
      <c r="A469" s="40" t="s">
        <v>796</v>
      </c>
      <c r="B469">
        <v>1002439492</v>
      </c>
      <c r="C469" s="40" t="s">
        <v>806</v>
      </c>
      <c r="D469" s="40" t="s">
        <v>797</v>
      </c>
      <c r="E469" s="40" t="s">
        <v>6</v>
      </c>
      <c r="F469" s="40" t="s">
        <v>969</v>
      </c>
    </row>
    <row r="470" spans="1:6" x14ac:dyDescent="0.3">
      <c r="A470" s="40" t="s">
        <v>798</v>
      </c>
      <c r="B470">
        <v>1108558272</v>
      </c>
      <c r="C470" s="40" t="s">
        <v>1072</v>
      </c>
      <c r="D470" s="40" t="s">
        <v>799</v>
      </c>
      <c r="E470" s="40" t="s">
        <v>6</v>
      </c>
      <c r="F470" s="40" t="s">
        <v>977</v>
      </c>
    </row>
    <row r="471" spans="1:6" x14ac:dyDescent="0.3">
      <c r="A471" s="40" t="s">
        <v>792</v>
      </c>
      <c r="B471">
        <v>1094910468</v>
      </c>
      <c r="C471" s="40" t="s">
        <v>1073</v>
      </c>
      <c r="D471" s="40" t="s">
        <v>793</v>
      </c>
      <c r="E471" s="40" t="s">
        <v>6</v>
      </c>
      <c r="F471" s="40" t="s">
        <v>1019</v>
      </c>
    </row>
    <row r="472" spans="1:6" x14ac:dyDescent="0.3">
      <c r="A472" s="40" t="s">
        <v>794</v>
      </c>
      <c r="B472">
        <v>1097638578</v>
      </c>
      <c r="C472" s="40" t="s">
        <v>1074</v>
      </c>
      <c r="D472" s="40" t="s">
        <v>795</v>
      </c>
      <c r="E472" s="40" t="s">
        <v>6</v>
      </c>
      <c r="F472" s="40" t="s">
        <v>2508</v>
      </c>
    </row>
    <row r="473" spans="1:6" x14ac:dyDescent="0.3">
      <c r="A473" s="40" t="s">
        <v>788</v>
      </c>
      <c r="B473">
        <v>1102361704</v>
      </c>
      <c r="C473" s="40" t="s">
        <v>1100</v>
      </c>
      <c r="D473" s="40" t="s">
        <v>789</v>
      </c>
      <c r="E473" s="40" t="s">
        <v>6</v>
      </c>
      <c r="F473" s="40" t="s">
        <v>1008</v>
      </c>
    </row>
    <row r="474" spans="1:6" x14ac:dyDescent="0.3">
      <c r="A474" s="40" t="s">
        <v>790</v>
      </c>
      <c r="B474">
        <v>1110527173</v>
      </c>
      <c r="C474" s="40" t="s">
        <v>1101</v>
      </c>
      <c r="D474" s="40" t="s">
        <v>791</v>
      </c>
      <c r="E474" s="40" t="s">
        <v>6</v>
      </c>
      <c r="F474" s="40" t="s">
        <v>971</v>
      </c>
    </row>
    <row r="475" spans="1:6" x14ac:dyDescent="0.3">
      <c r="A475" s="40" t="s">
        <v>784</v>
      </c>
      <c r="B475">
        <v>1030653728</v>
      </c>
      <c r="C475" s="40" t="s">
        <v>1102</v>
      </c>
      <c r="D475" s="40" t="s">
        <v>785</v>
      </c>
      <c r="E475" s="40" t="s">
        <v>6</v>
      </c>
      <c r="F475" s="40" t="s">
        <v>1018</v>
      </c>
    </row>
    <row r="476" spans="1:6" x14ac:dyDescent="0.3">
      <c r="A476" s="40" t="s">
        <v>780</v>
      </c>
      <c r="B476">
        <v>1032360759</v>
      </c>
      <c r="C476" s="40" t="s">
        <v>1122</v>
      </c>
      <c r="D476" s="40" t="s">
        <v>781</v>
      </c>
      <c r="E476" s="40" t="s">
        <v>4</v>
      </c>
      <c r="F476" s="40" t="s">
        <v>2104</v>
      </c>
    </row>
    <row r="477" spans="1:6" x14ac:dyDescent="0.3">
      <c r="A477" s="40" t="s">
        <v>782</v>
      </c>
      <c r="B477">
        <v>1114726092</v>
      </c>
      <c r="C477" s="40" t="s">
        <v>1104</v>
      </c>
      <c r="D477" s="40" t="s">
        <v>783</v>
      </c>
      <c r="E477" s="40" t="s">
        <v>6</v>
      </c>
      <c r="F477" s="40" t="s">
        <v>1018</v>
      </c>
    </row>
    <row r="478" spans="1:6" x14ac:dyDescent="0.3">
      <c r="A478" s="40" t="s">
        <v>778</v>
      </c>
      <c r="B478">
        <v>11222659</v>
      </c>
      <c r="C478" s="40" t="s">
        <v>1105</v>
      </c>
      <c r="D478" s="40" t="s">
        <v>779</v>
      </c>
      <c r="E478" s="40" t="s">
        <v>6</v>
      </c>
      <c r="F478" s="40" t="s">
        <v>971</v>
      </c>
    </row>
    <row r="479" spans="1:6" x14ac:dyDescent="0.3">
      <c r="A479" s="40" t="s">
        <v>775</v>
      </c>
      <c r="B479">
        <v>1023022823</v>
      </c>
      <c r="C479" s="40" t="s">
        <v>1106</v>
      </c>
      <c r="D479" s="40" t="s">
        <v>776</v>
      </c>
      <c r="E479" s="40" t="s">
        <v>6</v>
      </c>
      <c r="F479" s="40" t="s">
        <v>971</v>
      </c>
    </row>
    <row r="480" spans="1:6" x14ac:dyDescent="0.3">
      <c r="A480" s="40" t="s">
        <v>765</v>
      </c>
      <c r="B480">
        <v>1088262190</v>
      </c>
      <c r="C480" s="40" t="s">
        <v>1107</v>
      </c>
      <c r="D480" s="40" t="s">
        <v>766</v>
      </c>
      <c r="E480" s="40" t="s">
        <v>6</v>
      </c>
      <c r="F480" s="40" t="s">
        <v>1020</v>
      </c>
    </row>
    <row r="481" spans="1:6" x14ac:dyDescent="0.3">
      <c r="A481" s="40" t="s">
        <v>767</v>
      </c>
      <c r="B481">
        <v>1036601350</v>
      </c>
      <c r="C481" s="40" t="s">
        <v>1108</v>
      </c>
      <c r="D481" s="40" t="s">
        <v>768</v>
      </c>
      <c r="E481" s="40" t="s">
        <v>6</v>
      </c>
      <c r="F481" s="40" t="s">
        <v>969</v>
      </c>
    </row>
    <row r="482" spans="1:6" x14ac:dyDescent="0.3">
      <c r="A482" s="40" t="s">
        <v>769</v>
      </c>
      <c r="B482">
        <v>1052970969</v>
      </c>
      <c r="C482" s="40" t="s">
        <v>1109</v>
      </c>
      <c r="D482" s="40" t="s">
        <v>770</v>
      </c>
      <c r="E482" s="40" t="s">
        <v>6</v>
      </c>
      <c r="F482" s="40" t="s">
        <v>969</v>
      </c>
    </row>
    <row r="483" spans="1:6" x14ac:dyDescent="0.3">
      <c r="A483" s="40" t="s">
        <v>771</v>
      </c>
      <c r="B483">
        <v>1025524078</v>
      </c>
      <c r="C483" s="40" t="s">
        <v>1110</v>
      </c>
      <c r="D483" s="40" t="s">
        <v>772</v>
      </c>
      <c r="E483" s="40" t="s">
        <v>6</v>
      </c>
      <c r="F483" s="40" t="s">
        <v>971</v>
      </c>
    </row>
    <row r="484" spans="1:6" x14ac:dyDescent="0.3">
      <c r="A484" s="40" t="s">
        <v>773</v>
      </c>
      <c r="B484">
        <v>53115523</v>
      </c>
      <c r="C484" s="40" t="s">
        <v>1111</v>
      </c>
      <c r="D484" s="40" t="s">
        <v>774</v>
      </c>
      <c r="E484" s="40" t="s">
        <v>6</v>
      </c>
      <c r="F484" s="40" t="s">
        <v>971</v>
      </c>
    </row>
    <row r="485" spans="1:6" x14ac:dyDescent="0.3">
      <c r="A485" s="40" t="s">
        <v>758</v>
      </c>
      <c r="B485">
        <v>16766908</v>
      </c>
      <c r="C485" s="40" t="s">
        <v>1112</v>
      </c>
      <c r="D485" s="40" t="s">
        <v>759</v>
      </c>
      <c r="E485" s="40" t="s">
        <v>6</v>
      </c>
      <c r="F485" s="40" t="s">
        <v>1018</v>
      </c>
    </row>
    <row r="486" spans="1:6" x14ac:dyDescent="0.3">
      <c r="A486" s="40" t="s">
        <v>756</v>
      </c>
      <c r="B486">
        <v>1066728588</v>
      </c>
      <c r="C486" s="40" t="s">
        <v>1123</v>
      </c>
      <c r="D486" s="40" t="s">
        <v>757</v>
      </c>
      <c r="E486" s="40" t="s">
        <v>6</v>
      </c>
      <c r="F486" s="40" t="s">
        <v>972</v>
      </c>
    </row>
    <row r="487" spans="1:6" x14ac:dyDescent="0.3">
      <c r="A487" s="40" t="s">
        <v>750</v>
      </c>
      <c r="B487">
        <v>1116801730</v>
      </c>
      <c r="C487" s="40" t="s">
        <v>1124</v>
      </c>
      <c r="D487" s="40" t="s">
        <v>751</v>
      </c>
      <c r="E487" s="40" t="s">
        <v>6</v>
      </c>
      <c r="F487" s="40" t="s">
        <v>1126</v>
      </c>
    </row>
    <row r="488" spans="1:6" x14ac:dyDescent="0.3">
      <c r="A488" s="40" t="s">
        <v>748</v>
      </c>
      <c r="B488">
        <v>1123627325</v>
      </c>
      <c r="C488" s="40" t="s">
        <v>1125</v>
      </c>
      <c r="D488" s="40" t="s">
        <v>749</v>
      </c>
      <c r="E488" s="40" t="s">
        <v>6</v>
      </c>
      <c r="F488" s="40" t="s">
        <v>972</v>
      </c>
    </row>
    <row r="489" spans="1:6" x14ac:dyDescent="0.3">
      <c r="A489" s="40" t="s">
        <v>746</v>
      </c>
      <c r="B489">
        <v>1035388552</v>
      </c>
      <c r="C489" s="40" t="s">
        <v>1136</v>
      </c>
      <c r="D489" s="40" t="s">
        <v>747</v>
      </c>
      <c r="E489" s="40" t="s">
        <v>6</v>
      </c>
      <c r="F489" s="40" t="s">
        <v>1019</v>
      </c>
    </row>
    <row r="490" spans="1:6" x14ac:dyDescent="0.3">
      <c r="A490" s="40" t="s">
        <v>744</v>
      </c>
      <c r="B490">
        <v>1074556946</v>
      </c>
      <c r="C490" s="40" t="s">
        <v>1137</v>
      </c>
      <c r="D490" s="40" t="s">
        <v>745</v>
      </c>
      <c r="E490" s="40" t="s">
        <v>6</v>
      </c>
      <c r="F490" s="40" t="s">
        <v>1126</v>
      </c>
    </row>
    <row r="491" spans="1:6" x14ac:dyDescent="0.3">
      <c r="A491" s="40" t="s">
        <v>738</v>
      </c>
      <c r="B491">
        <v>1140900686</v>
      </c>
      <c r="C491" s="40" t="s">
        <v>1138</v>
      </c>
      <c r="D491" s="40" t="s">
        <v>739</v>
      </c>
      <c r="E491" s="40" t="s">
        <v>6</v>
      </c>
      <c r="F491" s="40" t="s">
        <v>1009</v>
      </c>
    </row>
    <row r="492" spans="1:6" x14ac:dyDescent="0.3">
      <c r="A492" s="40" t="s">
        <v>740</v>
      </c>
      <c r="B492">
        <v>1045743908</v>
      </c>
      <c r="C492" s="40" t="s">
        <v>1139</v>
      </c>
      <c r="D492" s="40" t="s">
        <v>741</v>
      </c>
      <c r="E492" s="40" t="s">
        <v>130</v>
      </c>
      <c r="F492" s="40" t="s">
        <v>965</v>
      </c>
    </row>
    <row r="493" spans="1:6" x14ac:dyDescent="0.3">
      <c r="A493" s="40" t="s">
        <v>742</v>
      </c>
      <c r="B493">
        <v>1102860037</v>
      </c>
      <c r="C493" s="40" t="s">
        <v>1140</v>
      </c>
      <c r="D493" s="40" t="s">
        <v>743</v>
      </c>
      <c r="E493" s="40" t="s">
        <v>6</v>
      </c>
      <c r="F493" s="40" t="s">
        <v>965</v>
      </c>
    </row>
    <row r="494" spans="1:6" x14ac:dyDescent="0.3">
      <c r="A494" s="40" t="s">
        <v>734</v>
      </c>
      <c r="B494">
        <v>1029661453</v>
      </c>
      <c r="C494" s="40" t="s">
        <v>1141</v>
      </c>
      <c r="D494" s="40" t="s">
        <v>735</v>
      </c>
      <c r="E494" s="40" t="s">
        <v>6</v>
      </c>
      <c r="F494" s="40" t="s">
        <v>1126</v>
      </c>
    </row>
    <row r="495" spans="1:6" x14ac:dyDescent="0.3">
      <c r="A495" s="40" t="s">
        <v>736</v>
      </c>
      <c r="B495">
        <v>1094051753</v>
      </c>
      <c r="C495" s="40" t="s">
        <v>1142</v>
      </c>
      <c r="D495" s="40" t="s">
        <v>737</v>
      </c>
      <c r="E495" s="40" t="s">
        <v>6</v>
      </c>
      <c r="F495" s="40" t="s">
        <v>975</v>
      </c>
    </row>
    <row r="496" spans="1:6" x14ac:dyDescent="0.3">
      <c r="A496" s="40" t="s">
        <v>730</v>
      </c>
      <c r="B496">
        <v>1085290290</v>
      </c>
      <c r="C496" s="40" t="s">
        <v>1143</v>
      </c>
      <c r="D496" s="40" t="s">
        <v>731</v>
      </c>
      <c r="E496" s="40" t="s">
        <v>6</v>
      </c>
      <c r="F496" s="40" t="s">
        <v>977</v>
      </c>
    </row>
    <row r="497" spans="1:6" x14ac:dyDescent="0.3">
      <c r="A497" s="40" t="s">
        <v>732</v>
      </c>
      <c r="B497">
        <v>28551243</v>
      </c>
      <c r="C497" s="40" t="s">
        <v>1144</v>
      </c>
      <c r="D497" s="40" t="s">
        <v>733</v>
      </c>
      <c r="E497" s="40" t="s">
        <v>6</v>
      </c>
      <c r="F497" s="40" t="s">
        <v>977</v>
      </c>
    </row>
    <row r="498" spans="1:6" x14ac:dyDescent="0.3">
      <c r="A498" s="40" t="s">
        <v>728</v>
      </c>
      <c r="B498">
        <v>1004681491</v>
      </c>
      <c r="C498" s="40" t="s">
        <v>1145</v>
      </c>
      <c r="D498" s="40" t="s">
        <v>729</v>
      </c>
      <c r="E498" s="40" t="s">
        <v>6</v>
      </c>
      <c r="F498" s="40" t="s">
        <v>1019</v>
      </c>
    </row>
    <row r="499" spans="1:6" x14ac:dyDescent="0.3">
      <c r="A499" s="40" t="s">
        <v>725</v>
      </c>
      <c r="B499">
        <v>1126909785</v>
      </c>
      <c r="C499" s="40" t="s">
        <v>1146</v>
      </c>
      <c r="D499" s="40" t="s">
        <v>726</v>
      </c>
      <c r="E499" s="40" t="s">
        <v>6</v>
      </c>
      <c r="F499" s="40" t="s">
        <v>969</v>
      </c>
    </row>
    <row r="500" spans="1:6" x14ac:dyDescent="0.3">
      <c r="A500" s="40" t="s">
        <v>719</v>
      </c>
      <c r="B500">
        <v>1000163749</v>
      </c>
      <c r="C500" s="40" t="s">
        <v>1342</v>
      </c>
      <c r="D500" s="40" t="s">
        <v>720</v>
      </c>
      <c r="E500" s="40" t="s">
        <v>6</v>
      </c>
      <c r="F500" s="40" t="s">
        <v>1008</v>
      </c>
    </row>
    <row r="501" spans="1:6" x14ac:dyDescent="0.3">
      <c r="A501" s="40" t="s">
        <v>721</v>
      </c>
      <c r="B501">
        <v>1001479207</v>
      </c>
      <c r="C501" s="40" t="s">
        <v>1147</v>
      </c>
      <c r="D501" s="40" t="s">
        <v>722</v>
      </c>
      <c r="E501" s="40" t="s">
        <v>6</v>
      </c>
      <c r="F501" s="40" t="s">
        <v>1018</v>
      </c>
    </row>
    <row r="502" spans="1:6" x14ac:dyDescent="0.3">
      <c r="A502" s="40" t="s">
        <v>716</v>
      </c>
      <c r="B502">
        <v>1002636608</v>
      </c>
      <c r="C502" s="40" t="s">
        <v>1148</v>
      </c>
      <c r="D502" s="40" t="s">
        <v>717</v>
      </c>
      <c r="E502" s="40" t="s">
        <v>6</v>
      </c>
      <c r="F502" s="40" t="s">
        <v>1020</v>
      </c>
    </row>
    <row r="503" spans="1:6" x14ac:dyDescent="0.3">
      <c r="A503" s="40" t="s">
        <v>714</v>
      </c>
      <c r="B503">
        <v>80832460</v>
      </c>
      <c r="C503" s="40" t="s">
        <v>1149</v>
      </c>
      <c r="D503" s="40" t="s">
        <v>715</v>
      </c>
      <c r="E503" s="40" t="s">
        <v>6</v>
      </c>
      <c r="F503" s="40" t="s">
        <v>1008</v>
      </c>
    </row>
    <row r="504" spans="1:6" x14ac:dyDescent="0.3">
      <c r="A504" s="40" t="s">
        <v>712</v>
      </c>
      <c r="B504">
        <v>1014478544</v>
      </c>
      <c r="C504" s="40" t="s">
        <v>1150</v>
      </c>
      <c r="D504" s="40" t="s">
        <v>713</v>
      </c>
      <c r="E504" s="40" t="s">
        <v>6</v>
      </c>
      <c r="F504" s="40" t="s">
        <v>971</v>
      </c>
    </row>
    <row r="505" spans="1:6" x14ac:dyDescent="0.3">
      <c r="A505" s="40" t="s">
        <v>707</v>
      </c>
      <c r="B505">
        <v>1030658714</v>
      </c>
      <c r="C505" s="40" t="s">
        <v>1151</v>
      </c>
      <c r="D505" s="40" t="s">
        <v>708</v>
      </c>
      <c r="E505" s="40" t="s">
        <v>6</v>
      </c>
      <c r="F505" s="40" t="s">
        <v>1018</v>
      </c>
    </row>
    <row r="506" spans="1:6" x14ac:dyDescent="0.3">
      <c r="A506" s="40" t="s">
        <v>709</v>
      </c>
      <c r="B506">
        <v>1112149766</v>
      </c>
      <c r="C506" s="40" t="s">
        <v>710</v>
      </c>
      <c r="D506" s="40" t="s">
        <v>711</v>
      </c>
      <c r="E506" s="40" t="s">
        <v>6</v>
      </c>
      <c r="F506" s="40" t="s">
        <v>1020</v>
      </c>
    </row>
    <row r="507" spans="1:6" x14ac:dyDescent="0.3">
      <c r="A507" s="40" t="s">
        <v>704</v>
      </c>
      <c r="B507">
        <v>1102817165</v>
      </c>
      <c r="C507" s="40" t="s">
        <v>1155</v>
      </c>
      <c r="D507" s="40" t="s">
        <v>705</v>
      </c>
      <c r="E507" s="40" t="s">
        <v>130</v>
      </c>
      <c r="F507" s="40" t="s">
        <v>2508</v>
      </c>
    </row>
    <row r="508" spans="1:6" x14ac:dyDescent="0.3">
      <c r="A508" s="40" t="s">
        <v>702</v>
      </c>
      <c r="B508">
        <v>1233696071</v>
      </c>
      <c r="C508" s="40" t="s">
        <v>1156</v>
      </c>
      <c r="D508" s="40" t="s">
        <v>703</v>
      </c>
      <c r="E508" s="40" t="s">
        <v>130</v>
      </c>
      <c r="F508" s="40" t="s">
        <v>2544</v>
      </c>
    </row>
    <row r="509" spans="1:6" x14ac:dyDescent="0.3">
      <c r="A509" s="40" t="s">
        <v>700</v>
      </c>
      <c r="B509">
        <v>1193520995</v>
      </c>
      <c r="C509" s="40" t="s">
        <v>1157</v>
      </c>
      <c r="D509" s="40" t="s">
        <v>701</v>
      </c>
      <c r="E509" s="40" t="s">
        <v>6</v>
      </c>
      <c r="F509" s="40" t="s">
        <v>1018</v>
      </c>
    </row>
    <row r="510" spans="1:6" x14ac:dyDescent="0.3">
      <c r="A510" s="40" t="s">
        <v>698</v>
      </c>
      <c r="B510">
        <v>67041191</v>
      </c>
      <c r="C510" s="40" t="s">
        <v>1158</v>
      </c>
      <c r="D510" s="40" t="s">
        <v>699</v>
      </c>
      <c r="E510" s="40" t="s">
        <v>6</v>
      </c>
      <c r="F510" s="40" t="s">
        <v>1020</v>
      </c>
    </row>
    <row r="511" spans="1:6" x14ac:dyDescent="0.3">
      <c r="A511" s="40" t="s">
        <v>696</v>
      </c>
      <c r="B511">
        <v>1000834739</v>
      </c>
      <c r="C511" s="40" t="s">
        <v>1159</v>
      </c>
      <c r="D511" s="40" t="s">
        <v>697</v>
      </c>
      <c r="E511" s="40" t="s">
        <v>6</v>
      </c>
      <c r="F511" s="40" t="s">
        <v>974</v>
      </c>
    </row>
    <row r="512" spans="1:6" x14ac:dyDescent="0.3">
      <c r="A512" s="40" t="s">
        <v>694</v>
      </c>
      <c r="B512">
        <v>43187758</v>
      </c>
      <c r="C512" s="40" t="s">
        <v>1160</v>
      </c>
      <c r="D512" s="40" t="s">
        <v>695</v>
      </c>
      <c r="E512" s="40" t="s">
        <v>6</v>
      </c>
      <c r="F512" s="40" t="s">
        <v>969</v>
      </c>
    </row>
    <row r="513" spans="1:6" x14ac:dyDescent="0.3">
      <c r="A513" s="40" t="s">
        <v>692</v>
      </c>
      <c r="B513">
        <v>1006552873</v>
      </c>
      <c r="C513" s="40" t="s">
        <v>1161</v>
      </c>
      <c r="D513" s="40" t="s">
        <v>693</v>
      </c>
      <c r="E513" s="40" t="s">
        <v>6</v>
      </c>
      <c r="F513" s="40" t="s">
        <v>1126</v>
      </c>
    </row>
    <row r="514" spans="1:6" x14ac:dyDescent="0.3">
      <c r="A514" s="40" t="s">
        <v>680</v>
      </c>
      <c r="B514">
        <v>1024466354</v>
      </c>
      <c r="C514" s="40" t="s">
        <v>1162</v>
      </c>
      <c r="D514" s="40" t="s">
        <v>681</v>
      </c>
      <c r="E514" s="40" t="s">
        <v>6</v>
      </c>
      <c r="F514" s="40" t="s">
        <v>972</v>
      </c>
    </row>
    <row r="515" spans="1:6" x14ac:dyDescent="0.3">
      <c r="A515" s="40" t="s">
        <v>682</v>
      </c>
      <c r="B515">
        <v>1000133839</v>
      </c>
      <c r="C515" s="40" t="s">
        <v>1163</v>
      </c>
      <c r="D515" s="40" t="s">
        <v>683</v>
      </c>
      <c r="E515" s="40" t="s">
        <v>163</v>
      </c>
      <c r="F515" s="40" t="s">
        <v>2105</v>
      </c>
    </row>
    <row r="516" spans="1:6" x14ac:dyDescent="0.3">
      <c r="A516" s="40" t="s">
        <v>684</v>
      </c>
      <c r="B516">
        <v>1079941888</v>
      </c>
      <c r="C516" s="40" t="s">
        <v>1164</v>
      </c>
      <c r="D516" s="40" t="s">
        <v>685</v>
      </c>
      <c r="E516" s="40" t="s">
        <v>6</v>
      </c>
      <c r="F516" s="40" t="s">
        <v>1009</v>
      </c>
    </row>
    <row r="517" spans="1:6" x14ac:dyDescent="0.3">
      <c r="A517" s="40" t="s">
        <v>686</v>
      </c>
      <c r="B517">
        <v>1027961781</v>
      </c>
      <c r="C517" s="40" t="s">
        <v>1165</v>
      </c>
      <c r="D517" s="40" t="s">
        <v>687</v>
      </c>
      <c r="E517" s="40" t="s">
        <v>6</v>
      </c>
      <c r="F517" s="40" t="s">
        <v>969</v>
      </c>
    </row>
    <row r="518" spans="1:6" x14ac:dyDescent="0.3">
      <c r="A518" s="40" t="s">
        <v>688</v>
      </c>
      <c r="B518">
        <v>1010240662</v>
      </c>
      <c r="C518" s="40" t="s">
        <v>1166</v>
      </c>
      <c r="D518" s="40" t="s">
        <v>689</v>
      </c>
      <c r="E518" s="40" t="s">
        <v>6</v>
      </c>
      <c r="F518" s="40" t="s">
        <v>2508</v>
      </c>
    </row>
    <row r="519" spans="1:6" x14ac:dyDescent="0.3">
      <c r="A519" s="40" t="s">
        <v>690</v>
      </c>
      <c r="B519">
        <v>1022336512</v>
      </c>
      <c r="C519" s="40" t="s">
        <v>1241</v>
      </c>
      <c r="D519" s="40" t="s">
        <v>691</v>
      </c>
      <c r="E519" s="40" t="s">
        <v>6</v>
      </c>
      <c r="F519" s="40" t="s">
        <v>2508</v>
      </c>
    </row>
    <row r="520" spans="1:6" x14ac:dyDescent="0.3">
      <c r="A520" s="40" t="s">
        <v>672</v>
      </c>
      <c r="B520">
        <v>53166381</v>
      </c>
      <c r="C520" s="40" t="s">
        <v>673</v>
      </c>
      <c r="D520" s="40" t="s">
        <v>674</v>
      </c>
      <c r="E520" s="40" t="s">
        <v>6</v>
      </c>
      <c r="F520" s="40" t="s">
        <v>1008</v>
      </c>
    </row>
    <row r="521" spans="1:6" x14ac:dyDescent="0.3">
      <c r="A521" s="40" t="s">
        <v>675</v>
      </c>
      <c r="B521">
        <v>1110492748</v>
      </c>
      <c r="C521" s="40" t="s">
        <v>1242</v>
      </c>
      <c r="D521" s="40" t="s">
        <v>676</v>
      </c>
      <c r="E521" s="40" t="s">
        <v>6</v>
      </c>
      <c r="F521" s="40" t="s">
        <v>2508</v>
      </c>
    </row>
    <row r="522" spans="1:6" x14ac:dyDescent="0.3">
      <c r="A522" s="40" t="s">
        <v>677</v>
      </c>
      <c r="B522">
        <v>1000707272</v>
      </c>
      <c r="C522" s="40" t="s">
        <v>678</v>
      </c>
      <c r="D522" s="40" t="s">
        <v>679</v>
      </c>
      <c r="E522" s="40" t="s">
        <v>6</v>
      </c>
      <c r="F522" s="40" t="s">
        <v>974</v>
      </c>
    </row>
    <row r="523" spans="1:6" x14ac:dyDescent="0.3">
      <c r="A523" s="40" t="s">
        <v>670</v>
      </c>
      <c r="B523">
        <v>1026279418</v>
      </c>
      <c r="C523" s="40" t="s">
        <v>1243</v>
      </c>
      <c r="D523" s="40" t="s">
        <v>671</v>
      </c>
      <c r="E523" s="40" t="s">
        <v>6</v>
      </c>
      <c r="F523" s="40" t="s">
        <v>1008</v>
      </c>
    </row>
    <row r="524" spans="1:6" x14ac:dyDescent="0.3">
      <c r="A524" s="40" t="s">
        <v>668</v>
      </c>
      <c r="B524">
        <v>1129567864</v>
      </c>
      <c r="C524" s="40" t="s">
        <v>1244</v>
      </c>
      <c r="D524" s="40" t="s">
        <v>669</v>
      </c>
      <c r="E524" s="40" t="s">
        <v>6</v>
      </c>
      <c r="F524" s="40" t="s">
        <v>988</v>
      </c>
    </row>
    <row r="525" spans="1:6" x14ac:dyDescent="0.3">
      <c r="A525" s="40" t="s">
        <v>666</v>
      </c>
      <c r="B525">
        <v>1090510601</v>
      </c>
      <c r="C525" s="40" t="s">
        <v>1245</v>
      </c>
      <c r="D525" s="40" t="s">
        <v>667</v>
      </c>
      <c r="E525" s="40" t="s">
        <v>6</v>
      </c>
      <c r="F525" s="40" t="s">
        <v>1008</v>
      </c>
    </row>
    <row r="526" spans="1:6" x14ac:dyDescent="0.3">
      <c r="A526" s="40" t="s">
        <v>661</v>
      </c>
      <c r="B526">
        <v>1047480858</v>
      </c>
      <c r="C526" s="40" t="s">
        <v>1246</v>
      </c>
      <c r="D526" s="40" t="s">
        <v>662</v>
      </c>
      <c r="E526" s="40" t="s">
        <v>6</v>
      </c>
      <c r="F526" s="40" t="s">
        <v>965</v>
      </c>
    </row>
    <row r="527" spans="1:6" x14ac:dyDescent="0.3">
      <c r="A527" s="40" t="s">
        <v>659</v>
      </c>
      <c r="B527">
        <v>1118801866</v>
      </c>
      <c r="C527" s="40" t="s">
        <v>1247</v>
      </c>
      <c r="D527" s="40" t="s">
        <v>660</v>
      </c>
      <c r="E527" s="40" t="s">
        <v>6</v>
      </c>
      <c r="F527" s="40" t="s">
        <v>972</v>
      </c>
    </row>
    <row r="528" spans="1:6" x14ac:dyDescent="0.3">
      <c r="A528" s="40" t="s">
        <v>654</v>
      </c>
      <c r="B528">
        <v>1000063818</v>
      </c>
      <c r="C528" s="40" t="s">
        <v>1248</v>
      </c>
      <c r="D528" s="40" t="s">
        <v>655</v>
      </c>
      <c r="E528" s="40" t="s">
        <v>6</v>
      </c>
      <c r="F528" s="40" t="s">
        <v>971</v>
      </c>
    </row>
    <row r="529" spans="1:6" x14ac:dyDescent="0.3">
      <c r="A529" s="40" t="s">
        <v>656</v>
      </c>
      <c r="B529">
        <v>1013607959</v>
      </c>
      <c r="C529" s="40" t="s">
        <v>1249</v>
      </c>
      <c r="D529" s="40" t="s">
        <v>657</v>
      </c>
      <c r="E529" s="40" t="s">
        <v>6</v>
      </c>
      <c r="F529" s="40" t="s">
        <v>974</v>
      </c>
    </row>
    <row r="530" spans="1:6" x14ac:dyDescent="0.3">
      <c r="A530" s="40" t="s">
        <v>650</v>
      </c>
      <c r="B530">
        <v>1032406019</v>
      </c>
      <c r="C530" s="40" t="s">
        <v>1250</v>
      </c>
      <c r="D530" s="40" t="s">
        <v>651</v>
      </c>
      <c r="E530" s="40" t="s">
        <v>6</v>
      </c>
      <c r="F530" s="40" t="s">
        <v>972</v>
      </c>
    </row>
    <row r="531" spans="1:6" x14ac:dyDescent="0.3">
      <c r="A531" s="40" t="s">
        <v>652</v>
      </c>
      <c r="B531">
        <v>1023911369</v>
      </c>
      <c r="C531" s="40" t="s">
        <v>1251</v>
      </c>
      <c r="D531" s="40" t="s">
        <v>653</v>
      </c>
      <c r="E531" s="40" t="s">
        <v>6</v>
      </c>
      <c r="F531" s="40" t="s">
        <v>972</v>
      </c>
    </row>
    <row r="532" spans="1:6" x14ac:dyDescent="0.3">
      <c r="A532" s="40" t="s">
        <v>647</v>
      </c>
      <c r="B532">
        <v>1193209611</v>
      </c>
      <c r="C532" s="40" t="s">
        <v>1252</v>
      </c>
      <c r="D532" s="40" t="s">
        <v>648</v>
      </c>
      <c r="E532" s="40" t="s">
        <v>6</v>
      </c>
      <c r="F532" s="40" t="s">
        <v>975</v>
      </c>
    </row>
    <row r="533" spans="1:6" x14ac:dyDescent="0.3">
      <c r="A533" s="40" t="s">
        <v>645</v>
      </c>
      <c r="B533">
        <v>1193229161</v>
      </c>
      <c r="C533" s="40" t="s">
        <v>1253</v>
      </c>
      <c r="D533" s="40" t="s">
        <v>646</v>
      </c>
      <c r="E533" s="40" t="s">
        <v>6</v>
      </c>
      <c r="F533" s="40" t="s">
        <v>977</v>
      </c>
    </row>
    <row r="534" spans="1:6" x14ac:dyDescent="0.3">
      <c r="A534" s="40" t="s">
        <v>643</v>
      </c>
      <c r="B534">
        <v>1006182146</v>
      </c>
      <c r="C534" s="40" t="s">
        <v>1254</v>
      </c>
      <c r="D534" s="40" t="s">
        <v>644</v>
      </c>
      <c r="E534" s="40" t="s">
        <v>6</v>
      </c>
      <c r="F534" s="40" t="s">
        <v>977</v>
      </c>
    </row>
    <row r="535" spans="1:6" x14ac:dyDescent="0.3">
      <c r="A535" s="40" t="s">
        <v>639</v>
      </c>
      <c r="B535">
        <v>1033257635</v>
      </c>
      <c r="C535" s="40" t="s">
        <v>1255</v>
      </c>
      <c r="D535" s="40" t="s">
        <v>640</v>
      </c>
      <c r="E535" s="40" t="s">
        <v>6</v>
      </c>
      <c r="F535" s="40" t="s">
        <v>969</v>
      </c>
    </row>
    <row r="536" spans="1:6" x14ac:dyDescent="0.3">
      <c r="A536" s="40" t="s">
        <v>637</v>
      </c>
      <c r="B536">
        <v>1062303290</v>
      </c>
      <c r="C536" s="40" t="s">
        <v>1256</v>
      </c>
      <c r="D536" s="40" t="s">
        <v>638</v>
      </c>
      <c r="E536" s="40" t="s">
        <v>6</v>
      </c>
      <c r="F536" s="40" t="s">
        <v>977</v>
      </c>
    </row>
    <row r="537" spans="1:6" x14ac:dyDescent="0.3">
      <c r="A537" s="40" t="s">
        <v>632</v>
      </c>
      <c r="B537">
        <v>1044210999</v>
      </c>
      <c r="C537" s="40" t="s">
        <v>1257</v>
      </c>
      <c r="D537" s="40" t="s">
        <v>633</v>
      </c>
      <c r="E537" s="40" t="s">
        <v>6</v>
      </c>
      <c r="F537" s="40" t="s">
        <v>965</v>
      </c>
    </row>
    <row r="538" spans="1:6" x14ac:dyDescent="0.3">
      <c r="A538" s="40" t="s">
        <v>630</v>
      </c>
      <c r="B538">
        <v>1013592826</v>
      </c>
      <c r="C538" s="40" t="s">
        <v>1258</v>
      </c>
      <c r="D538" s="40" t="s">
        <v>631</v>
      </c>
      <c r="E538" s="40" t="s">
        <v>6</v>
      </c>
      <c r="F538" s="40" t="s">
        <v>971</v>
      </c>
    </row>
    <row r="539" spans="1:6" x14ac:dyDescent="0.3">
      <c r="A539" s="40" t="s">
        <v>625</v>
      </c>
      <c r="B539">
        <v>1017249184</v>
      </c>
      <c r="C539" s="40" t="s">
        <v>626</v>
      </c>
      <c r="D539" s="40" t="s">
        <v>627</v>
      </c>
      <c r="E539" s="40" t="s">
        <v>6</v>
      </c>
      <c r="F539" s="40" t="s">
        <v>969</v>
      </c>
    </row>
    <row r="540" spans="1:6" x14ac:dyDescent="0.3">
      <c r="A540" s="40" t="s">
        <v>624</v>
      </c>
      <c r="B540">
        <v>1095788791</v>
      </c>
      <c r="C540" s="40" t="s">
        <v>1259</v>
      </c>
      <c r="D540" s="40" t="s">
        <v>628</v>
      </c>
      <c r="E540" s="40" t="s">
        <v>6</v>
      </c>
      <c r="F540" s="40" t="s">
        <v>1009</v>
      </c>
    </row>
    <row r="541" spans="1:6" x14ac:dyDescent="0.3">
      <c r="A541" s="40" t="s">
        <v>618</v>
      </c>
      <c r="B541">
        <v>1098738900</v>
      </c>
      <c r="C541" s="40" t="s">
        <v>1260</v>
      </c>
      <c r="D541" s="40" t="s">
        <v>619</v>
      </c>
      <c r="E541" s="40" t="s">
        <v>6</v>
      </c>
      <c r="F541" s="40" t="s">
        <v>1008</v>
      </c>
    </row>
    <row r="542" spans="1:6" x14ac:dyDescent="0.3">
      <c r="A542" s="40" t="s">
        <v>620</v>
      </c>
      <c r="B542">
        <v>1233907341</v>
      </c>
      <c r="C542" s="40" t="s">
        <v>1261</v>
      </c>
      <c r="D542" s="40" t="s">
        <v>621</v>
      </c>
      <c r="E542" s="40" t="s">
        <v>6</v>
      </c>
      <c r="F542" s="40" t="s">
        <v>974</v>
      </c>
    </row>
    <row r="543" spans="1:6" x14ac:dyDescent="0.3">
      <c r="A543" s="40" t="s">
        <v>622</v>
      </c>
      <c r="B543">
        <v>1113681035</v>
      </c>
      <c r="C543" s="40" t="s">
        <v>1262</v>
      </c>
      <c r="D543" s="40" t="s">
        <v>623</v>
      </c>
      <c r="E543" s="40" t="s">
        <v>6</v>
      </c>
      <c r="F543" s="40" t="s">
        <v>1018</v>
      </c>
    </row>
    <row r="544" spans="1:6" x14ac:dyDescent="0.3">
      <c r="A544" s="40" t="s">
        <v>613</v>
      </c>
      <c r="B544">
        <v>38612747</v>
      </c>
      <c r="C544" s="40" t="s">
        <v>1263</v>
      </c>
      <c r="D544" s="40" t="s">
        <v>614</v>
      </c>
      <c r="E544" s="40" t="s">
        <v>6</v>
      </c>
      <c r="F544" s="40" t="s">
        <v>977</v>
      </c>
    </row>
    <row r="545" spans="1:6" x14ac:dyDescent="0.3">
      <c r="A545" s="40" t="s">
        <v>607</v>
      </c>
      <c r="B545">
        <v>1010107135</v>
      </c>
      <c r="C545" s="40" t="s">
        <v>1264</v>
      </c>
      <c r="D545" s="40" t="s">
        <v>610</v>
      </c>
      <c r="E545" s="40" t="s">
        <v>6</v>
      </c>
      <c r="F545" s="40" t="s">
        <v>1009</v>
      </c>
    </row>
    <row r="546" spans="1:6" x14ac:dyDescent="0.3">
      <c r="A546" s="40" t="s">
        <v>609</v>
      </c>
      <c r="B546">
        <v>5120566</v>
      </c>
      <c r="C546" s="40" t="s">
        <v>1265</v>
      </c>
      <c r="D546" s="40" t="s">
        <v>611</v>
      </c>
      <c r="E546" s="40" t="s">
        <v>6</v>
      </c>
      <c r="F546" s="40" t="s">
        <v>969</v>
      </c>
    </row>
    <row r="547" spans="1:6" x14ac:dyDescent="0.3">
      <c r="A547" s="40" t="s">
        <v>608</v>
      </c>
      <c r="B547">
        <v>1143169016</v>
      </c>
      <c r="C547" s="40" t="s">
        <v>1266</v>
      </c>
      <c r="D547" s="40" t="s">
        <v>612</v>
      </c>
      <c r="E547" s="40" t="s">
        <v>6</v>
      </c>
      <c r="F547" s="40" t="s">
        <v>1009</v>
      </c>
    </row>
    <row r="548" spans="1:6" x14ac:dyDescent="0.3">
      <c r="A548" s="40" t="s">
        <v>603</v>
      </c>
      <c r="B548">
        <v>1049623037</v>
      </c>
      <c r="C548" s="40" t="s">
        <v>1267</v>
      </c>
      <c r="D548" s="40" t="s">
        <v>604</v>
      </c>
      <c r="E548" s="40" t="s">
        <v>6</v>
      </c>
      <c r="F548" s="40" t="s">
        <v>1126</v>
      </c>
    </row>
    <row r="549" spans="1:6" x14ac:dyDescent="0.3">
      <c r="A549" s="40" t="s">
        <v>605</v>
      </c>
      <c r="B549">
        <v>1073249413</v>
      </c>
      <c r="C549" s="40" t="s">
        <v>1268</v>
      </c>
      <c r="D549" s="40" t="s">
        <v>606</v>
      </c>
      <c r="E549" s="40" t="s">
        <v>6</v>
      </c>
      <c r="F549" s="40" t="s">
        <v>972</v>
      </c>
    </row>
    <row r="550" spans="1:6" x14ac:dyDescent="0.3">
      <c r="A550" s="40" t="s">
        <v>599</v>
      </c>
      <c r="B550">
        <v>1004344272</v>
      </c>
      <c r="C550" s="40" t="s">
        <v>1269</v>
      </c>
      <c r="D550" s="40" t="s">
        <v>600</v>
      </c>
      <c r="E550" s="40" t="s">
        <v>6</v>
      </c>
      <c r="F550" s="40" t="s">
        <v>977</v>
      </c>
    </row>
    <row r="551" spans="1:6" x14ac:dyDescent="0.3">
      <c r="A551" s="40" t="s">
        <v>601</v>
      </c>
      <c r="B551">
        <v>1083006214</v>
      </c>
      <c r="C551" s="40" t="s">
        <v>1270</v>
      </c>
      <c r="D551" s="40" t="s">
        <v>602</v>
      </c>
      <c r="E551" s="40" t="s">
        <v>6</v>
      </c>
      <c r="F551" s="40" t="s">
        <v>972</v>
      </c>
    </row>
    <row r="552" spans="1:6" x14ac:dyDescent="0.3">
      <c r="A552" s="40" t="s">
        <v>597</v>
      </c>
      <c r="B552">
        <v>1007396803</v>
      </c>
      <c r="C552" s="40" t="s">
        <v>1271</v>
      </c>
      <c r="D552" s="40" t="s">
        <v>598</v>
      </c>
      <c r="E552" s="40" t="s">
        <v>6</v>
      </c>
      <c r="F552" s="40" t="s">
        <v>969</v>
      </c>
    </row>
    <row r="553" spans="1:6" x14ac:dyDescent="0.3">
      <c r="A553" s="40" t="s">
        <v>589</v>
      </c>
      <c r="B553">
        <v>1130609162</v>
      </c>
      <c r="C553" s="40" t="s">
        <v>1272</v>
      </c>
      <c r="D553" s="40" t="s">
        <v>590</v>
      </c>
      <c r="E553" s="40" t="s">
        <v>6</v>
      </c>
      <c r="F553" s="40" t="s">
        <v>1018</v>
      </c>
    </row>
    <row r="554" spans="1:6" x14ac:dyDescent="0.3">
      <c r="A554" s="40" t="s">
        <v>588</v>
      </c>
      <c r="B554">
        <v>1064317108</v>
      </c>
      <c r="C554" s="40" t="s">
        <v>1273</v>
      </c>
      <c r="D554" s="40" t="s">
        <v>591</v>
      </c>
      <c r="E554" s="40" t="s">
        <v>6</v>
      </c>
      <c r="F554" s="40" t="s">
        <v>965</v>
      </c>
    </row>
    <row r="555" spans="1:6" x14ac:dyDescent="0.3">
      <c r="A555" s="40" t="s">
        <v>587</v>
      </c>
      <c r="B555">
        <v>53009818</v>
      </c>
      <c r="C555" s="40" t="s">
        <v>1274</v>
      </c>
      <c r="D555" s="40" t="s">
        <v>592</v>
      </c>
      <c r="E555" s="40" t="s">
        <v>6</v>
      </c>
      <c r="F555" s="40" t="s">
        <v>1008</v>
      </c>
    </row>
    <row r="556" spans="1:6" x14ac:dyDescent="0.3">
      <c r="A556" s="40" t="s">
        <v>585</v>
      </c>
      <c r="B556">
        <v>1007114144</v>
      </c>
      <c r="C556" s="40" t="s">
        <v>1275</v>
      </c>
      <c r="D556" s="40" t="s">
        <v>586</v>
      </c>
      <c r="E556" s="40" t="s">
        <v>6</v>
      </c>
      <c r="F556" s="40" t="s">
        <v>1008</v>
      </c>
    </row>
    <row r="557" spans="1:6" x14ac:dyDescent="0.3">
      <c r="A557" s="40" t="s">
        <v>583</v>
      </c>
      <c r="B557">
        <v>1065814153</v>
      </c>
      <c r="C557" s="40" t="s">
        <v>1276</v>
      </c>
      <c r="D557" s="40" t="s">
        <v>584</v>
      </c>
      <c r="E557" s="40" t="s">
        <v>6</v>
      </c>
      <c r="F557" s="40" t="s">
        <v>1019</v>
      </c>
    </row>
    <row r="558" spans="1:6" x14ac:dyDescent="0.3">
      <c r="A558" s="40" t="s">
        <v>581</v>
      </c>
      <c r="B558">
        <v>1007822210</v>
      </c>
      <c r="C558" s="40" t="s">
        <v>1277</v>
      </c>
      <c r="D558" s="40" t="s">
        <v>582</v>
      </c>
      <c r="E558" s="40" t="s">
        <v>6</v>
      </c>
      <c r="F558" s="40" t="s">
        <v>969</v>
      </c>
    </row>
    <row r="559" spans="1:6" x14ac:dyDescent="0.3">
      <c r="A559" s="40" t="s">
        <v>577</v>
      </c>
      <c r="B559">
        <v>1006450297</v>
      </c>
      <c r="C559" s="40" t="s">
        <v>1278</v>
      </c>
      <c r="D559" s="40" t="s">
        <v>578</v>
      </c>
      <c r="E559" s="40" t="s">
        <v>6</v>
      </c>
      <c r="F559" s="40" t="s">
        <v>1008</v>
      </c>
    </row>
    <row r="560" spans="1:6" x14ac:dyDescent="0.3">
      <c r="A560" s="40" t="s">
        <v>579</v>
      </c>
      <c r="B560">
        <v>16940621</v>
      </c>
      <c r="C560" s="40" t="s">
        <v>1279</v>
      </c>
      <c r="D560" s="40" t="s">
        <v>580</v>
      </c>
      <c r="E560" s="40" t="s">
        <v>6</v>
      </c>
      <c r="F560" s="40" t="s">
        <v>977</v>
      </c>
    </row>
    <row r="561" spans="1:6" x14ac:dyDescent="0.3">
      <c r="A561" s="40" t="s">
        <v>574</v>
      </c>
      <c r="B561">
        <v>1090451455</v>
      </c>
      <c r="C561" s="40" t="s">
        <v>1281</v>
      </c>
      <c r="D561" s="40" t="s">
        <v>575</v>
      </c>
      <c r="E561" s="40" t="s">
        <v>6</v>
      </c>
      <c r="F561" s="40" t="s">
        <v>1008</v>
      </c>
    </row>
    <row r="562" spans="1:6" x14ac:dyDescent="0.3">
      <c r="A562" s="40" t="s">
        <v>570</v>
      </c>
      <c r="B562">
        <v>7423179</v>
      </c>
      <c r="C562" s="40" t="s">
        <v>1287</v>
      </c>
      <c r="D562" s="40" t="s">
        <v>571</v>
      </c>
      <c r="E562" s="40" t="s">
        <v>6</v>
      </c>
      <c r="F562" s="40" t="s">
        <v>972</v>
      </c>
    </row>
    <row r="563" spans="1:6" x14ac:dyDescent="0.3">
      <c r="A563" s="40" t="s">
        <v>569</v>
      </c>
      <c r="B563">
        <v>1094897548</v>
      </c>
      <c r="C563" s="40" t="s">
        <v>1288</v>
      </c>
      <c r="D563" s="40" t="s">
        <v>572</v>
      </c>
      <c r="E563" s="40" t="s">
        <v>6</v>
      </c>
      <c r="F563" s="40" t="s">
        <v>1018</v>
      </c>
    </row>
    <row r="564" spans="1:6" x14ac:dyDescent="0.3">
      <c r="A564" s="40" t="s">
        <v>548</v>
      </c>
      <c r="B564">
        <v>1023936243</v>
      </c>
      <c r="C564" s="40" t="s">
        <v>549</v>
      </c>
      <c r="D564" s="40" t="s">
        <v>550</v>
      </c>
      <c r="E564" s="40" t="s">
        <v>6</v>
      </c>
      <c r="F564" s="40" t="s">
        <v>1019</v>
      </c>
    </row>
    <row r="565" spans="1:6" x14ac:dyDescent="0.3">
      <c r="A565" s="40" t="s">
        <v>551</v>
      </c>
      <c r="B565">
        <v>1028040605</v>
      </c>
      <c r="C565" s="40" t="s">
        <v>1289</v>
      </c>
      <c r="D565" s="40" t="s">
        <v>552</v>
      </c>
      <c r="E565" s="40" t="s">
        <v>6</v>
      </c>
      <c r="F565" s="40" t="s">
        <v>1019</v>
      </c>
    </row>
    <row r="566" spans="1:6" x14ac:dyDescent="0.3">
      <c r="A566" s="40" t="s">
        <v>553</v>
      </c>
      <c r="B566">
        <v>1053775980</v>
      </c>
      <c r="C566" s="40" t="s">
        <v>1290</v>
      </c>
      <c r="D566" s="40" t="s">
        <v>554</v>
      </c>
      <c r="E566" s="40" t="s">
        <v>6</v>
      </c>
      <c r="F566" s="40" t="s">
        <v>1019</v>
      </c>
    </row>
    <row r="567" spans="1:6" x14ac:dyDescent="0.3">
      <c r="A567" s="40" t="s">
        <v>544</v>
      </c>
      <c r="B567">
        <v>1063161930</v>
      </c>
      <c r="C567" s="40" t="s">
        <v>1291</v>
      </c>
      <c r="D567" s="40" t="s">
        <v>545</v>
      </c>
      <c r="E567" s="40" t="s">
        <v>6</v>
      </c>
      <c r="F567" s="40" t="s">
        <v>1008</v>
      </c>
    </row>
    <row r="568" spans="1:6" x14ac:dyDescent="0.3">
      <c r="A568" s="40" t="s">
        <v>538</v>
      </c>
      <c r="B568">
        <v>1020450712</v>
      </c>
      <c r="C568" s="40" t="s">
        <v>1081</v>
      </c>
      <c r="D568" s="40" t="s">
        <v>539</v>
      </c>
      <c r="E568" s="40" t="s">
        <v>4</v>
      </c>
      <c r="F568" s="40" t="s">
        <v>2104</v>
      </c>
    </row>
    <row r="569" spans="1:6" x14ac:dyDescent="0.3">
      <c r="A569" s="40" t="s">
        <v>542</v>
      </c>
      <c r="B569">
        <v>1110511658</v>
      </c>
      <c r="C569" s="40" t="s">
        <v>1292</v>
      </c>
      <c r="D569" s="40" t="s">
        <v>543</v>
      </c>
      <c r="E569" s="40" t="s">
        <v>6</v>
      </c>
      <c r="F569" s="40" t="s">
        <v>1020</v>
      </c>
    </row>
    <row r="570" spans="1:6" x14ac:dyDescent="0.3">
      <c r="A570" s="40" t="s">
        <v>536</v>
      </c>
      <c r="B570">
        <v>1044913212</v>
      </c>
      <c r="C570" s="40" t="s">
        <v>1293</v>
      </c>
      <c r="D570" s="40" t="s">
        <v>537</v>
      </c>
      <c r="E570" s="40" t="s">
        <v>6</v>
      </c>
      <c r="F570" s="40" t="s">
        <v>1009</v>
      </c>
    </row>
    <row r="571" spans="1:6" x14ac:dyDescent="0.3">
      <c r="A571" s="40" t="s">
        <v>528</v>
      </c>
      <c r="B571">
        <v>1004756735</v>
      </c>
      <c r="C571" s="40" t="s">
        <v>1294</v>
      </c>
      <c r="D571" s="40" t="s">
        <v>529</v>
      </c>
      <c r="E571" s="40" t="s">
        <v>6</v>
      </c>
      <c r="F571" s="40" t="s">
        <v>1018</v>
      </c>
    </row>
    <row r="572" spans="1:6" x14ac:dyDescent="0.3">
      <c r="A572" s="40" t="s">
        <v>530</v>
      </c>
      <c r="B572">
        <v>1003369107</v>
      </c>
      <c r="C572" s="40" t="s">
        <v>1295</v>
      </c>
      <c r="D572" s="40" t="s">
        <v>531</v>
      </c>
      <c r="E572" s="40" t="s">
        <v>6</v>
      </c>
      <c r="F572" s="40" t="s">
        <v>965</v>
      </c>
    </row>
    <row r="573" spans="1:6" x14ac:dyDescent="0.3">
      <c r="A573" s="40" t="s">
        <v>532</v>
      </c>
      <c r="B573">
        <v>75104777</v>
      </c>
      <c r="C573" s="40" t="s">
        <v>1296</v>
      </c>
      <c r="D573" s="40" t="s">
        <v>533</v>
      </c>
      <c r="E573" s="40" t="s">
        <v>6</v>
      </c>
      <c r="F573" s="40" t="s">
        <v>1019</v>
      </c>
    </row>
    <row r="574" spans="1:6" x14ac:dyDescent="0.3">
      <c r="A574" s="40" t="s">
        <v>524</v>
      </c>
      <c r="B574">
        <v>1070017389</v>
      </c>
      <c r="C574" s="40" t="s">
        <v>1297</v>
      </c>
      <c r="D574" s="40" t="s">
        <v>525</v>
      </c>
      <c r="E574" s="40" t="s">
        <v>6</v>
      </c>
      <c r="F574" s="40" t="s">
        <v>974</v>
      </c>
    </row>
    <row r="575" spans="1:6" x14ac:dyDescent="0.3">
      <c r="A575" s="40" t="s">
        <v>526</v>
      </c>
      <c r="B575">
        <v>1125178287</v>
      </c>
      <c r="C575" s="40" t="s">
        <v>1298</v>
      </c>
      <c r="D575" s="40" t="s">
        <v>527</v>
      </c>
      <c r="E575" s="40" t="s">
        <v>6</v>
      </c>
      <c r="F575" s="40" t="s">
        <v>977</v>
      </c>
    </row>
    <row r="576" spans="1:6" x14ac:dyDescent="0.3">
      <c r="A576" s="40" t="s">
        <v>520</v>
      </c>
      <c r="B576">
        <v>5240012</v>
      </c>
      <c r="C576" s="40" t="s">
        <v>1299</v>
      </c>
      <c r="D576" s="40" t="s">
        <v>521</v>
      </c>
      <c r="E576" s="40" t="s">
        <v>6</v>
      </c>
      <c r="F576" s="40" t="s">
        <v>1009</v>
      </c>
    </row>
    <row r="577" spans="1:6" x14ac:dyDescent="0.3">
      <c r="A577" s="40" t="s">
        <v>522</v>
      </c>
      <c r="B577">
        <v>1006208842</v>
      </c>
      <c r="C577" s="40" t="s">
        <v>1300</v>
      </c>
      <c r="D577" s="40" t="s">
        <v>523</v>
      </c>
      <c r="E577" s="40" t="s">
        <v>6</v>
      </c>
      <c r="F577" s="40" t="s">
        <v>977</v>
      </c>
    </row>
    <row r="578" spans="1:6" x14ac:dyDescent="0.3">
      <c r="A578" s="40" t="s">
        <v>516</v>
      </c>
      <c r="B578">
        <v>1003616883</v>
      </c>
      <c r="C578" s="40" t="s">
        <v>1301</v>
      </c>
      <c r="D578" s="40" t="s">
        <v>517</v>
      </c>
      <c r="E578" s="40" t="s">
        <v>6</v>
      </c>
      <c r="F578" s="40" t="s">
        <v>1008</v>
      </c>
    </row>
    <row r="579" spans="1:6" x14ac:dyDescent="0.3">
      <c r="A579" s="40" t="s">
        <v>514</v>
      </c>
      <c r="B579">
        <v>1020426850</v>
      </c>
      <c r="C579" s="40" t="s">
        <v>1302</v>
      </c>
      <c r="D579" s="40" t="s">
        <v>515</v>
      </c>
      <c r="E579" s="40" t="s">
        <v>6</v>
      </c>
      <c r="F579" s="40" t="s">
        <v>978</v>
      </c>
    </row>
    <row r="580" spans="1:6" x14ac:dyDescent="0.3">
      <c r="A580" s="40" t="s">
        <v>510</v>
      </c>
      <c r="B580">
        <v>1005853803</v>
      </c>
      <c r="C580" s="40" t="s">
        <v>1303</v>
      </c>
      <c r="D580" s="40" t="s">
        <v>511</v>
      </c>
      <c r="E580" s="40" t="s">
        <v>6</v>
      </c>
      <c r="F580" s="40" t="s">
        <v>971</v>
      </c>
    </row>
    <row r="581" spans="1:6" x14ac:dyDescent="0.3">
      <c r="A581" s="40" t="s">
        <v>512</v>
      </c>
      <c r="B581">
        <v>1005755452</v>
      </c>
      <c r="C581" s="40" t="s">
        <v>1304</v>
      </c>
      <c r="D581" s="40" t="s">
        <v>513</v>
      </c>
      <c r="E581" s="40" t="s">
        <v>6</v>
      </c>
      <c r="F581" s="40" t="s">
        <v>971</v>
      </c>
    </row>
    <row r="582" spans="1:6" x14ac:dyDescent="0.3">
      <c r="A582" s="40" t="s">
        <v>503</v>
      </c>
      <c r="B582">
        <v>1112232446</v>
      </c>
      <c r="C582" s="40" t="s">
        <v>1167</v>
      </c>
      <c r="D582" s="40" t="s">
        <v>504</v>
      </c>
      <c r="E582" s="40" t="s">
        <v>6</v>
      </c>
      <c r="F582" s="40" t="s">
        <v>1018</v>
      </c>
    </row>
    <row r="583" spans="1:6" x14ac:dyDescent="0.3">
      <c r="A583" s="40" t="s">
        <v>498</v>
      </c>
      <c r="B583">
        <v>1007740377</v>
      </c>
      <c r="C583" s="40" t="s">
        <v>1168</v>
      </c>
      <c r="D583" s="40" t="s">
        <v>499</v>
      </c>
      <c r="E583" s="40" t="s">
        <v>6</v>
      </c>
      <c r="F583" s="40" t="s">
        <v>988</v>
      </c>
    </row>
    <row r="584" spans="1:6" x14ac:dyDescent="0.3">
      <c r="A584" s="40" t="s">
        <v>457</v>
      </c>
      <c r="B584">
        <v>5058148</v>
      </c>
      <c r="C584" s="40" t="s">
        <v>1169</v>
      </c>
      <c r="D584" s="40" t="s">
        <v>458</v>
      </c>
      <c r="E584" s="40" t="s">
        <v>6</v>
      </c>
      <c r="F584" s="40" t="s">
        <v>1018</v>
      </c>
    </row>
    <row r="585" spans="1:6" x14ac:dyDescent="0.3">
      <c r="A585" s="40" t="s">
        <v>455</v>
      </c>
      <c r="B585">
        <v>1026132416</v>
      </c>
      <c r="C585" s="40" t="s">
        <v>1170</v>
      </c>
      <c r="D585" s="40" t="s">
        <v>456</v>
      </c>
      <c r="E585" s="40" t="s">
        <v>6</v>
      </c>
      <c r="F585" s="40" t="s">
        <v>969</v>
      </c>
    </row>
    <row r="586" spans="1:6" x14ac:dyDescent="0.3">
      <c r="A586" s="40" t="s">
        <v>449</v>
      </c>
      <c r="B586">
        <v>1113526652</v>
      </c>
      <c r="C586" s="40" t="s">
        <v>1171</v>
      </c>
      <c r="D586" s="40" t="s">
        <v>450</v>
      </c>
      <c r="E586" s="40" t="s">
        <v>6</v>
      </c>
      <c r="F586" s="40" t="s">
        <v>977</v>
      </c>
    </row>
    <row r="587" spans="1:6" x14ac:dyDescent="0.3">
      <c r="A587" s="40" t="s">
        <v>447</v>
      </c>
      <c r="B587">
        <v>1101992550</v>
      </c>
      <c r="C587" s="40" t="s">
        <v>1172</v>
      </c>
      <c r="D587" s="40" t="s">
        <v>448</v>
      </c>
      <c r="E587" s="40" t="s">
        <v>6</v>
      </c>
      <c r="F587" s="40" t="s">
        <v>975</v>
      </c>
    </row>
    <row r="588" spans="1:6" x14ac:dyDescent="0.3">
      <c r="A588" s="40" t="s">
        <v>445</v>
      </c>
      <c r="B588">
        <v>1247258189</v>
      </c>
      <c r="C588" s="40" t="s">
        <v>1173</v>
      </c>
      <c r="D588" s="40" t="s">
        <v>446</v>
      </c>
      <c r="E588" s="40" t="s">
        <v>6</v>
      </c>
      <c r="F588" s="40" t="s">
        <v>974</v>
      </c>
    </row>
    <row r="589" spans="1:6" x14ac:dyDescent="0.3">
      <c r="A589" s="40" t="s">
        <v>438</v>
      </c>
      <c r="B589">
        <v>1118573815</v>
      </c>
      <c r="C589" s="40" t="s">
        <v>1174</v>
      </c>
      <c r="D589" s="40" t="s">
        <v>439</v>
      </c>
      <c r="E589" s="40" t="s">
        <v>6</v>
      </c>
      <c r="F589" s="40" t="s">
        <v>1008</v>
      </c>
    </row>
    <row r="590" spans="1:6" x14ac:dyDescent="0.3">
      <c r="A590" s="40" t="s">
        <v>440</v>
      </c>
      <c r="B590">
        <v>71777750</v>
      </c>
      <c r="C590" s="40" t="s">
        <v>1175</v>
      </c>
      <c r="D590" s="40" t="s">
        <v>441</v>
      </c>
      <c r="E590" s="40" t="s">
        <v>6</v>
      </c>
      <c r="F590" s="40" t="s">
        <v>1019</v>
      </c>
    </row>
    <row r="591" spans="1:6" x14ac:dyDescent="0.3">
      <c r="A591" s="40" t="s">
        <v>442</v>
      </c>
      <c r="B591">
        <v>1062677270</v>
      </c>
      <c r="C591" s="40" t="s">
        <v>1176</v>
      </c>
      <c r="D591" s="40" t="s">
        <v>443</v>
      </c>
      <c r="E591" s="40" t="s">
        <v>6</v>
      </c>
      <c r="F591" s="40" t="s">
        <v>1019</v>
      </c>
    </row>
    <row r="592" spans="1:6" x14ac:dyDescent="0.3">
      <c r="A592" s="40" t="s">
        <v>437</v>
      </c>
      <c r="B592">
        <v>1130616018</v>
      </c>
      <c r="C592" s="40" t="s">
        <v>1177</v>
      </c>
      <c r="D592" s="40" t="s">
        <v>444</v>
      </c>
      <c r="E592" s="40" t="s">
        <v>6</v>
      </c>
      <c r="F592" s="40" t="s">
        <v>1018</v>
      </c>
    </row>
    <row r="593" spans="1:6" x14ac:dyDescent="0.3">
      <c r="A593" s="40" t="s">
        <v>433</v>
      </c>
      <c r="B593">
        <v>1085244177</v>
      </c>
      <c r="C593" s="40" t="s">
        <v>1178</v>
      </c>
      <c r="D593" s="40" t="s">
        <v>434</v>
      </c>
      <c r="E593" s="40" t="s">
        <v>6</v>
      </c>
      <c r="F593" s="40" t="s">
        <v>1020</v>
      </c>
    </row>
    <row r="594" spans="1:6" x14ac:dyDescent="0.3">
      <c r="A594" s="40" t="s">
        <v>431</v>
      </c>
      <c r="B594">
        <v>1001017977</v>
      </c>
      <c r="C594" s="40" t="s">
        <v>1179</v>
      </c>
      <c r="D594" s="40" t="s">
        <v>432</v>
      </c>
      <c r="E594" s="40" t="s">
        <v>6</v>
      </c>
      <c r="F594" s="40" t="s">
        <v>978</v>
      </c>
    </row>
    <row r="595" spans="1:6" x14ac:dyDescent="0.3">
      <c r="A595" s="40" t="s">
        <v>429</v>
      </c>
      <c r="B595">
        <v>1110448650</v>
      </c>
      <c r="C595" s="40" t="s">
        <v>1180</v>
      </c>
      <c r="D595" s="40" t="s">
        <v>430</v>
      </c>
      <c r="E595" s="40" t="s">
        <v>6</v>
      </c>
      <c r="F595" s="40" t="s">
        <v>971</v>
      </c>
    </row>
    <row r="596" spans="1:6" x14ac:dyDescent="0.3">
      <c r="A596" s="40" t="s">
        <v>426</v>
      </c>
      <c r="B596">
        <v>1049794938</v>
      </c>
      <c r="C596" s="40" t="s">
        <v>1181</v>
      </c>
      <c r="D596" s="40" t="s">
        <v>427</v>
      </c>
      <c r="E596" s="40" t="s">
        <v>6</v>
      </c>
      <c r="F596" s="40" t="s">
        <v>972</v>
      </c>
    </row>
    <row r="597" spans="1:6" x14ac:dyDescent="0.3">
      <c r="A597" s="40" t="s">
        <v>425</v>
      </c>
      <c r="B597">
        <v>1033751346</v>
      </c>
      <c r="C597" s="40" t="s">
        <v>1182</v>
      </c>
      <c r="D597" s="40" t="s">
        <v>428</v>
      </c>
      <c r="E597" s="40" t="s">
        <v>6</v>
      </c>
      <c r="F597" s="40" t="s">
        <v>972</v>
      </c>
    </row>
    <row r="598" spans="1:6" x14ac:dyDescent="0.3">
      <c r="A598" s="40" t="s">
        <v>423</v>
      </c>
      <c r="B598">
        <v>1006506697</v>
      </c>
      <c r="C598" s="40" t="s">
        <v>1183</v>
      </c>
      <c r="D598" s="40" t="s">
        <v>424</v>
      </c>
      <c r="E598" s="40" t="s">
        <v>6</v>
      </c>
      <c r="F598" s="40" t="s">
        <v>977</v>
      </c>
    </row>
    <row r="599" spans="1:6" x14ac:dyDescent="0.3">
      <c r="A599" s="40" t="s">
        <v>419</v>
      </c>
      <c r="B599">
        <v>1007341487</v>
      </c>
      <c r="C599" s="40" t="s">
        <v>2084</v>
      </c>
      <c r="D599" s="40" t="s">
        <v>420</v>
      </c>
      <c r="E599" s="40" t="s">
        <v>6</v>
      </c>
      <c r="F599" s="40" t="s">
        <v>965</v>
      </c>
    </row>
    <row r="600" spans="1:6" x14ac:dyDescent="0.3">
      <c r="A600" s="40" t="s">
        <v>415</v>
      </c>
      <c r="B600">
        <v>1019033656</v>
      </c>
      <c r="C600" s="40" t="s">
        <v>1184</v>
      </c>
      <c r="D600" s="40" t="s">
        <v>417</v>
      </c>
      <c r="E600" s="40" t="s">
        <v>6</v>
      </c>
      <c r="F600" s="40" t="s">
        <v>972</v>
      </c>
    </row>
    <row r="601" spans="1:6" x14ac:dyDescent="0.3">
      <c r="A601" s="40" t="s">
        <v>416</v>
      </c>
      <c r="B601">
        <v>80808429</v>
      </c>
      <c r="C601" s="40" t="s">
        <v>1185</v>
      </c>
      <c r="D601" s="40" t="s">
        <v>418</v>
      </c>
      <c r="E601" s="40" t="s">
        <v>6</v>
      </c>
      <c r="F601" s="40" t="s">
        <v>972</v>
      </c>
    </row>
    <row r="602" spans="1:6" x14ac:dyDescent="0.3">
      <c r="A602" s="40" t="s">
        <v>413</v>
      </c>
      <c r="B602">
        <v>1144061237</v>
      </c>
      <c r="C602" s="40" t="s">
        <v>1186</v>
      </c>
      <c r="D602" s="40" t="s">
        <v>414</v>
      </c>
      <c r="E602" s="40" t="s">
        <v>6</v>
      </c>
      <c r="F602" s="40" t="s">
        <v>1020</v>
      </c>
    </row>
    <row r="603" spans="1:6" x14ac:dyDescent="0.3">
      <c r="A603" s="40" t="s">
        <v>411</v>
      </c>
      <c r="B603">
        <v>1038413439</v>
      </c>
      <c r="C603" s="40" t="s">
        <v>1187</v>
      </c>
      <c r="D603" s="40" t="s">
        <v>412</v>
      </c>
      <c r="E603" s="40" t="s">
        <v>6</v>
      </c>
      <c r="F603" s="40" t="s">
        <v>977</v>
      </c>
    </row>
    <row r="604" spans="1:6" x14ac:dyDescent="0.3">
      <c r="A604" s="40" t="s">
        <v>403</v>
      </c>
      <c r="B604">
        <v>72344933</v>
      </c>
      <c r="C604" s="40" t="s">
        <v>1188</v>
      </c>
      <c r="D604" s="40" t="s">
        <v>404</v>
      </c>
      <c r="E604" s="40" t="s">
        <v>6</v>
      </c>
      <c r="F604" s="40" t="s">
        <v>974</v>
      </c>
    </row>
    <row r="605" spans="1:6" x14ac:dyDescent="0.3">
      <c r="A605" s="40" t="s">
        <v>405</v>
      </c>
      <c r="B605">
        <v>1005145938</v>
      </c>
      <c r="C605" s="40" t="s">
        <v>1189</v>
      </c>
      <c r="D605" s="40" t="s">
        <v>406</v>
      </c>
      <c r="E605" s="40" t="s">
        <v>6</v>
      </c>
      <c r="F605" s="40" t="s">
        <v>1019</v>
      </c>
    </row>
    <row r="606" spans="1:6" x14ac:dyDescent="0.3">
      <c r="A606" s="40" t="s">
        <v>409</v>
      </c>
      <c r="B606">
        <v>1031177297</v>
      </c>
      <c r="C606" s="40" t="s">
        <v>1190</v>
      </c>
      <c r="D606" s="40" t="s">
        <v>410</v>
      </c>
      <c r="E606" s="40" t="s">
        <v>6</v>
      </c>
      <c r="F606" s="40" t="s">
        <v>971</v>
      </c>
    </row>
    <row r="607" spans="1:6" x14ac:dyDescent="0.3">
      <c r="A607" s="40" t="s">
        <v>399</v>
      </c>
      <c r="B607">
        <v>1014240622</v>
      </c>
      <c r="C607" s="40" t="s">
        <v>1191</v>
      </c>
      <c r="D607" s="40" t="s">
        <v>400</v>
      </c>
      <c r="E607" s="40" t="s">
        <v>6</v>
      </c>
      <c r="F607" s="40" t="s">
        <v>977</v>
      </c>
    </row>
    <row r="608" spans="1:6" x14ac:dyDescent="0.3">
      <c r="A608" s="40" t="s">
        <v>391</v>
      </c>
      <c r="B608">
        <v>1054560652</v>
      </c>
      <c r="C608" s="40" t="s">
        <v>1192</v>
      </c>
      <c r="D608" s="40" t="s">
        <v>392</v>
      </c>
      <c r="E608" s="40" t="s">
        <v>6</v>
      </c>
      <c r="F608" s="40" t="s">
        <v>1019</v>
      </c>
    </row>
    <row r="609" spans="1:6" x14ac:dyDescent="0.3">
      <c r="A609" s="40" t="s">
        <v>393</v>
      </c>
      <c r="B609">
        <v>1028025960</v>
      </c>
      <c r="C609" s="40" t="s">
        <v>1193</v>
      </c>
      <c r="D609" s="40" t="s">
        <v>394</v>
      </c>
      <c r="E609" s="40" t="s">
        <v>6</v>
      </c>
      <c r="F609" s="40" t="s">
        <v>969</v>
      </c>
    </row>
    <row r="610" spans="1:6" x14ac:dyDescent="0.3">
      <c r="A610" s="40" t="s">
        <v>395</v>
      </c>
      <c r="B610">
        <v>1053853244</v>
      </c>
      <c r="C610" s="40" t="s">
        <v>1194</v>
      </c>
      <c r="D610" s="40" t="s">
        <v>396</v>
      </c>
      <c r="E610" s="40" t="s">
        <v>6</v>
      </c>
      <c r="F610" s="40" t="s">
        <v>1019</v>
      </c>
    </row>
    <row r="611" spans="1:6" x14ac:dyDescent="0.3">
      <c r="A611" s="40" t="s">
        <v>384</v>
      </c>
      <c r="B611">
        <v>1096213114</v>
      </c>
      <c r="C611" s="40" t="s">
        <v>1195</v>
      </c>
      <c r="D611" s="40" t="s">
        <v>385</v>
      </c>
      <c r="E611" s="40" t="s">
        <v>6</v>
      </c>
      <c r="F611" s="40" t="s">
        <v>975</v>
      </c>
    </row>
    <row r="612" spans="1:6" x14ac:dyDescent="0.3">
      <c r="A612" s="40" t="s">
        <v>383</v>
      </c>
      <c r="B612">
        <v>1004487006</v>
      </c>
      <c r="C612" s="40" t="s">
        <v>1196</v>
      </c>
      <c r="D612" s="40" t="s">
        <v>386</v>
      </c>
      <c r="E612" s="40" t="s">
        <v>6</v>
      </c>
      <c r="F612" s="40" t="s">
        <v>1009</v>
      </c>
    </row>
    <row r="613" spans="1:6" x14ac:dyDescent="0.3">
      <c r="A613" s="40" t="s">
        <v>381</v>
      </c>
      <c r="B613">
        <v>1090148430</v>
      </c>
      <c r="C613" s="40" t="s">
        <v>1198</v>
      </c>
      <c r="D613" s="40" t="s">
        <v>388</v>
      </c>
      <c r="E613" s="40" t="s">
        <v>6</v>
      </c>
      <c r="F613" s="40" t="s">
        <v>965</v>
      </c>
    </row>
    <row r="614" spans="1:6" x14ac:dyDescent="0.3">
      <c r="A614" s="40" t="s">
        <v>379</v>
      </c>
      <c r="B614">
        <v>1052078207</v>
      </c>
      <c r="C614" s="40" t="s">
        <v>1199</v>
      </c>
      <c r="D614" s="40" t="s">
        <v>380</v>
      </c>
      <c r="E614" s="40" t="s">
        <v>6</v>
      </c>
      <c r="F614" s="40" t="s">
        <v>965</v>
      </c>
    </row>
    <row r="615" spans="1:6" x14ac:dyDescent="0.3">
      <c r="A615" s="40" t="s">
        <v>374</v>
      </c>
      <c r="B615">
        <v>55308283</v>
      </c>
      <c r="C615" s="40" t="s">
        <v>1200</v>
      </c>
      <c r="D615" s="40" t="s">
        <v>375</v>
      </c>
      <c r="E615" s="40" t="s">
        <v>6</v>
      </c>
      <c r="F615" s="40" t="s">
        <v>965</v>
      </c>
    </row>
    <row r="616" spans="1:6" x14ac:dyDescent="0.3">
      <c r="A616" s="40" t="s">
        <v>373</v>
      </c>
      <c r="B616">
        <v>1070613009</v>
      </c>
      <c r="C616" s="40" t="s">
        <v>1201</v>
      </c>
      <c r="D616" s="40" t="s">
        <v>378</v>
      </c>
      <c r="E616" s="40" t="s">
        <v>6</v>
      </c>
      <c r="F616" s="40" t="s">
        <v>977</v>
      </c>
    </row>
    <row r="617" spans="1:6" x14ac:dyDescent="0.3">
      <c r="A617" s="40" t="s">
        <v>368</v>
      </c>
      <c r="B617">
        <v>4148703</v>
      </c>
      <c r="C617" s="40" t="s">
        <v>1203</v>
      </c>
      <c r="D617" s="40" t="s">
        <v>369</v>
      </c>
      <c r="E617" s="40" t="s">
        <v>6</v>
      </c>
      <c r="F617" s="40" t="s">
        <v>977</v>
      </c>
    </row>
    <row r="618" spans="1:6" x14ac:dyDescent="0.3">
      <c r="A618" s="40" t="s">
        <v>367</v>
      </c>
      <c r="B618">
        <v>4613887</v>
      </c>
      <c r="C618" s="40" t="s">
        <v>1204</v>
      </c>
      <c r="D618" s="40" t="s">
        <v>370</v>
      </c>
      <c r="E618" s="40" t="s">
        <v>6</v>
      </c>
      <c r="F618" s="40" t="s">
        <v>977</v>
      </c>
    </row>
    <row r="619" spans="1:6" x14ac:dyDescent="0.3">
      <c r="A619" s="40" t="s">
        <v>363</v>
      </c>
      <c r="B619">
        <v>1005977574</v>
      </c>
      <c r="C619" s="40" t="s">
        <v>1205</v>
      </c>
      <c r="D619" s="40" t="s">
        <v>364</v>
      </c>
      <c r="E619" s="40" t="s">
        <v>6</v>
      </c>
      <c r="F619" s="40" t="s">
        <v>977</v>
      </c>
    </row>
    <row r="620" spans="1:6" x14ac:dyDescent="0.3">
      <c r="A620" s="40" t="s">
        <v>365</v>
      </c>
      <c r="B620">
        <v>1065627173</v>
      </c>
      <c r="C620" s="40" t="s">
        <v>1206</v>
      </c>
      <c r="D620" s="40" t="s">
        <v>366</v>
      </c>
      <c r="E620" s="40" t="s">
        <v>6</v>
      </c>
      <c r="F620" s="40" t="s">
        <v>972</v>
      </c>
    </row>
    <row r="621" spans="1:6" x14ac:dyDescent="0.3">
      <c r="A621" s="40" t="s">
        <v>354</v>
      </c>
      <c r="B621">
        <v>1030607446</v>
      </c>
      <c r="C621" s="40" t="s">
        <v>1207</v>
      </c>
      <c r="D621" s="40" t="s">
        <v>359</v>
      </c>
      <c r="E621" s="40" t="s">
        <v>6</v>
      </c>
      <c r="F621" s="40" t="s">
        <v>971</v>
      </c>
    </row>
    <row r="622" spans="1:6" x14ac:dyDescent="0.3">
      <c r="A622" s="40" t="s">
        <v>353</v>
      </c>
      <c r="B622">
        <v>1085342636</v>
      </c>
      <c r="C622" s="40" t="s">
        <v>1208</v>
      </c>
      <c r="D622" s="40" t="s">
        <v>360</v>
      </c>
      <c r="E622" s="40" t="s">
        <v>6</v>
      </c>
      <c r="F622" s="40" t="s">
        <v>1018</v>
      </c>
    </row>
    <row r="623" spans="1:6" x14ac:dyDescent="0.3">
      <c r="A623" s="40" t="s">
        <v>351</v>
      </c>
      <c r="B623">
        <v>1111761232</v>
      </c>
      <c r="C623" s="40" t="s">
        <v>1209</v>
      </c>
      <c r="D623" s="40" t="s">
        <v>352</v>
      </c>
      <c r="E623" s="40" t="s">
        <v>6</v>
      </c>
      <c r="F623" s="40" t="s">
        <v>1020</v>
      </c>
    </row>
    <row r="624" spans="1:6" x14ac:dyDescent="0.3">
      <c r="A624" s="40" t="s">
        <v>349</v>
      </c>
      <c r="B624">
        <v>1113644187</v>
      </c>
      <c r="C624" s="40" t="s">
        <v>1210</v>
      </c>
      <c r="D624" s="40" t="s">
        <v>350</v>
      </c>
      <c r="E624" s="40" t="s">
        <v>6</v>
      </c>
      <c r="F624" s="40" t="s">
        <v>977</v>
      </c>
    </row>
    <row r="625" spans="1:6" x14ac:dyDescent="0.3">
      <c r="A625" s="40" t="s">
        <v>347</v>
      </c>
      <c r="B625">
        <v>1028037206</v>
      </c>
      <c r="C625" s="40" t="s">
        <v>1211</v>
      </c>
      <c r="D625" s="40" t="s">
        <v>348</v>
      </c>
      <c r="E625" s="40" t="s">
        <v>6</v>
      </c>
      <c r="F625" s="40" t="s">
        <v>1019</v>
      </c>
    </row>
    <row r="626" spans="1:6" x14ac:dyDescent="0.3">
      <c r="A626" s="40" t="s">
        <v>341</v>
      </c>
      <c r="B626">
        <v>1056054233</v>
      </c>
      <c r="C626" s="40" t="s">
        <v>1212</v>
      </c>
      <c r="D626" s="40" t="s">
        <v>343</v>
      </c>
      <c r="E626" s="40" t="s">
        <v>6</v>
      </c>
      <c r="F626" s="40" t="s">
        <v>1008</v>
      </c>
    </row>
    <row r="627" spans="1:6" x14ac:dyDescent="0.3">
      <c r="A627" s="40" t="s">
        <v>557</v>
      </c>
      <c r="B627">
        <v>1067921866</v>
      </c>
      <c r="C627" s="40" t="s">
        <v>979</v>
      </c>
      <c r="D627" s="40" t="s">
        <v>558</v>
      </c>
      <c r="E627" s="40" t="s">
        <v>4</v>
      </c>
      <c r="F627" s="40" t="s">
        <v>2104</v>
      </c>
    </row>
    <row r="628" spans="1:6" x14ac:dyDescent="0.3">
      <c r="A628" s="40" t="s">
        <v>559</v>
      </c>
      <c r="B628">
        <v>1043682148</v>
      </c>
      <c r="C628" s="40" t="s">
        <v>980</v>
      </c>
      <c r="D628" s="40" t="s">
        <v>560</v>
      </c>
      <c r="E628" s="40" t="s">
        <v>4</v>
      </c>
      <c r="F628" s="40" t="s">
        <v>2104</v>
      </c>
    </row>
    <row r="629" spans="1:6" x14ac:dyDescent="0.3">
      <c r="A629" s="40" t="s">
        <v>342</v>
      </c>
      <c r="B629">
        <v>1067943482</v>
      </c>
      <c r="C629" s="40" t="s">
        <v>1213</v>
      </c>
      <c r="D629" s="40" t="s">
        <v>344</v>
      </c>
      <c r="E629" s="40" t="s">
        <v>6</v>
      </c>
      <c r="F629" s="40" t="s">
        <v>965</v>
      </c>
    </row>
    <row r="630" spans="1:6" x14ac:dyDescent="0.3">
      <c r="A630" s="40" t="s">
        <v>339</v>
      </c>
      <c r="B630">
        <v>1045017589</v>
      </c>
      <c r="C630" s="40" t="s">
        <v>1214</v>
      </c>
      <c r="D630" s="40" t="s">
        <v>340</v>
      </c>
      <c r="E630" s="40" t="s">
        <v>6</v>
      </c>
      <c r="F630" s="40" t="s">
        <v>969</v>
      </c>
    </row>
    <row r="631" spans="1:6" x14ac:dyDescent="0.3">
      <c r="A631" s="40" t="s">
        <v>561</v>
      </c>
      <c r="B631">
        <v>1098626762</v>
      </c>
      <c r="C631" s="40" t="s">
        <v>1127</v>
      </c>
      <c r="D631" s="40" t="s">
        <v>562</v>
      </c>
      <c r="E631" s="40" t="s">
        <v>4</v>
      </c>
      <c r="F631" s="40" t="s">
        <v>2104</v>
      </c>
    </row>
    <row r="632" spans="1:6" x14ac:dyDescent="0.3">
      <c r="A632" s="40" t="s">
        <v>330</v>
      </c>
      <c r="B632">
        <v>1042996580</v>
      </c>
      <c r="C632" s="40" t="s">
        <v>1215</v>
      </c>
      <c r="D632" s="40" t="s">
        <v>331</v>
      </c>
      <c r="E632" s="40" t="s">
        <v>6</v>
      </c>
      <c r="F632" s="40" t="s">
        <v>965</v>
      </c>
    </row>
    <row r="633" spans="1:6" x14ac:dyDescent="0.3">
      <c r="A633" s="40" t="s">
        <v>329</v>
      </c>
      <c r="B633">
        <v>1014176880</v>
      </c>
      <c r="C633" s="40" t="s">
        <v>1216</v>
      </c>
      <c r="D633" s="40" t="s">
        <v>332</v>
      </c>
      <c r="E633" s="40" t="s">
        <v>6</v>
      </c>
      <c r="F633" s="40" t="s">
        <v>974</v>
      </c>
    </row>
    <row r="634" spans="1:6" x14ac:dyDescent="0.3">
      <c r="A634" s="40" t="s">
        <v>324</v>
      </c>
      <c r="B634">
        <v>1140419219</v>
      </c>
      <c r="C634" s="40" t="s">
        <v>327</v>
      </c>
      <c r="D634" s="40" t="s">
        <v>326</v>
      </c>
      <c r="E634" s="40" t="s">
        <v>6</v>
      </c>
      <c r="F634" s="40" t="s">
        <v>969</v>
      </c>
    </row>
    <row r="635" spans="1:6" x14ac:dyDescent="0.3">
      <c r="A635" s="40" t="s">
        <v>325</v>
      </c>
      <c r="B635">
        <v>1121934109</v>
      </c>
      <c r="C635" s="40" t="s">
        <v>1217</v>
      </c>
      <c r="D635" s="40" t="s">
        <v>328</v>
      </c>
      <c r="E635" s="40" t="s">
        <v>6</v>
      </c>
      <c r="F635" s="40" t="s">
        <v>1008</v>
      </c>
    </row>
    <row r="636" spans="1:6" x14ac:dyDescent="0.3">
      <c r="A636" s="40" t="s">
        <v>323</v>
      </c>
      <c r="B636">
        <v>1003775298</v>
      </c>
      <c r="C636" s="40" t="s">
        <v>1218</v>
      </c>
      <c r="D636" s="40" t="s">
        <v>334</v>
      </c>
      <c r="E636" s="40" t="s">
        <v>6</v>
      </c>
      <c r="F636" s="40" t="s">
        <v>1008</v>
      </c>
    </row>
    <row r="637" spans="1:6" x14ac:dyDescent="0.3">
      <c r="A637" s="40" t="s">
        <v>321</v>
      </c>
      <c r="B637">
        <v>1118823594</v>
      </c>
      <c r="C637" s="40" t="s">
        <v>1219</v>
      </c>
      <c r="D637" s="40" t="s">
        <v>322</v>
      </c>
      <c r="E637" s="40" t="s">
        <v>6</v>
      </c>
      <c r="F637" s="40" t="s">
        <v>1009</v>
      </c>
    </row>
    <row r="638" spans="1:6" x14ac:dyDescent="0.3">
      <c r="A638" s="40" t="s">
        <v>313</v>
      </c>
      <c r="B638">
        <v>1047215486</v>
      </c>
      <c r="C638" s="40" t="s">
        <v>1220</v>
      </c>
      <c r="D638" s="40" t="s">
        <v>314</v>
      </c>
      <c r="E638" s="40" t="s">
        <v>6</v>
      </c>
      <c r="F638" s="40" t="s">
        <v>1009</v>
      </c>
    </row>
    <row r="639" spans="1:6" x14ac:dyDescent="0.3">
      <c r="A639" s="40" t="s">
        <v>311</v>
      </c>
      <c r="B639">
        <v>1080763</v>
      </c>
      <c r="C639" s="40" t="s">
        <v>1221</v>
      </c>
      <c r="D639" s="40" t="s">
        <v>312</v>
      </c>
      <c r="E639" s="40" t="s">
        <v>6</v>
      </c>
      <c r="F639" s="40" t="s">
        <v>965</v>
      </c>
    </row>
    <row r="640" spans="1:6" x14ac:dyDescent="0.3">
      <c r="A640" s="40" t="s">
        <v>309</v>
      </c>
      <c r="B640">
        <v>5050428</v>
      </c>
      <c r="C640" s="40" t="s">
        <v>1222</v>
      </c>
      <c r="D640" s="40" t="s">
        <v>310</v>
      </c>
      <c r="E640" s="40" t="s">
        <v>6</v>
      </c>
      <c r="F640" s="40" t="s">
        <v>974</v>
      </c>
    </row>
    <row r="641" spans="1:6" x14ac:dyDescent="0.3">
      <c r="A641" s="40" t="s">
        <v>305</v>
      </c>
      <c r="B641">
        <v>1027966635</v>
      </c>
      <c r="C641" s="40" t="s">
        <v>1223</v>
      </c>
      <c r="D641" s="40" t="s">
        <v>306</v>
      </c>
      <c r="E641" s="40" t="s">
        <v>6</v>
      </c>
      <c r="F641" s="40" t="s">
        <v>969</v>
      </c>
    </row>
    <row r="642" spans="1:6" x14ac:dyDescent="0.3">
      <c r="A642" s="40" t="s">
        <v>307</v>
      </c>
      <c r="B642">
        <v>29229080</v>
      </c>
      <c r="C642" s="40" t="s">
        <v>1224</v>
      </c>
      <c r="D642" s="40" t="s">
        <v>308</v>
      </c>
      <c r="E642" s="40" t="s">
        <v>6</v>
      </c>
      <c r="F642" s="40" t="s">
        <v>977</v>
      </c>
    </row>
    <row r="643" spans="1:6" x14ac:dyDescent="0.3">
      <c r="A643" s="40" t="s">
        <v>303</v>
      </c>
      <c r="B643">
        <v>1193446165</v>
      </c>
      <c r="C643" s="40" t="s">
        <v>1225</v>
      </c>
      <c r="D643" s="40" t="s">
        <v>304</v>
      </c>
      <c r="E643" s="40" t="s">
        <v>6</v>
      </c>
      <c r="F643" s="40" t="s">
        <v>975</v>
      </c>
    </row>
    <row r="644" spans="1:6" x14ac:dyDescent="0.3">
      <c r="A644" s="40" t="s">
        <v>298</v>
      </c>
      <c r="B644">
        <v>1070781226</v>
      </c>
      <c r="C644" s="40" t="s">
        <v>1226</v>
      </c>
      <c r="D644" s="40" t="s">
        <v>301</v>
      </c>
      <c r="E644" s="40" t="s">
        <v>6</v>
      </c>
      <c r="F644" s="40" t="s">
        <v>974</v>
      </c>
    </row>
    <row r="645" spans="1:6" x14ac:dyDescent="0.3">
      <c r="A645" s="40" t="s">
        <v>297</v>
      </c>
      <c r="B645">
        <v>1116549257</v>
      </c>
      <c r="C645" s="40" t="s">
        <v>1227</v>
      </c>
      <c r="D645" s="40" t="s">
        <v>302</v>
      </c>
      <c r="E645" s="40" t="s">
        <v>6</v>
      </c>
      <c r="F645" s="40" t="s">
        <v>1126</v>
      </c>
    </row>
    <row r="646" spans="1:6" x14ac:dyDescent="0.3">
      <c r="A646" s="40" t="s">
        <v>295</v>
      </c>
      <c r="B646">
        <v>1130624046</v>
      </c>
      <c r="C646" s="40" t="s">
        <v>908</v>
      </c>
      <c r="D646" s="40" t="s">
        <v>296</v>
      </c>
      <c r="E646" s="40" t="s">
        <v>6</v>
      </c>
      <c r="F646" s="40" t="s">
        <v>977</v>
      </c>
    </row>
    <row r="647" spans="1:6" x14ac:dyDescent="0.3">
      <c r="A647" s="40" t="s">
        <v>291</v>
      </c>
      <c r="B647">
        <v>1232394927</v>
      </c>
      <c r="C647" s="40" t="s">
        <v>1228</v>
      </c>
      <c r="D647" s="40" t="s">
        <v>293</v>
      </c>
      <c r="E647" s="40" t="s">
        <v>6</v>
      </c>
      <c r="F647" s="40" t="s">
        <v>1019</v>
      </c>
    </row>
    <row r="648" spans="1:6" x14ac:dyDescent="0.3">
      <c r="A648" s="40" t="s">
        <v>292</v>
      </c>
      <c r="B648">
        <v>1069754983</v>
      </c>
      <c r="C648" s="40" t="s">
        <v>909</v>
      </c>
      <c r="D648" s="40" t="s">
        <v>294</v>
      </c>
      <c r="E648" s="40" t="s">
        <v>6</v>
      </c>
      <c r="F648" s="40" t="s">
        <v>1126</v>
      </c>
    </row>
    <row r="649" spans="1:6" x14ac:dyDescent="0.3">
      <c r="A649" s="40" t="s">
        <v>280</v>
      </c>
      <c r="B649">
        <v>1193082674</v>
      </c>
      <c r="C649" s="40" t="s">
        <v>1229</v>
      </c>
      <c r="D649" s="40" t="s">
        <v>281</v>
      </c>
      <c r="E649" s="40" t="s">
        <v>130</v>
      </c>
      <c r="F649" s="40" t="s">
        <v>977</v>
      </c>
    </row>
    <row r="650" spans="1:6" x14ac:dyDescent="0.3">
      <c r="A650" s="40" t="s">
        <v>282</v>
      </c>
      <c r="B650">
        <v>86086612</v>
      </c>
      <c r="C650" s="40" t="s">
        <v>910</v>
      </c>
      <c r="D650" s="40" t="s">
        <v>283</v>
      </c>
      <c r="E650" s="40" t="s">
        <v>6</v>
      </c>
      <c r="F650" s="40" t="s">
        <v>1126</v>
      </c>
    </row>
    <row r="651" spans="1:6" x14ac:dyDescent="0.3">
      <c r="A651" s="40" t="s">
        <v>284</v>
      </c>
      <c r="B651">
        <v>1007651274</v>
      </c>
      <c r="C651" s="40" t="s">
        <v>911</v>
      </c>
      <c r="D651" s="40" t="s">
        <v>285</v>
      </c>
      <c r="E651" s="40" t="s">
        <v>6</v>
      </c>
      <c r="F651" s="40" t="s">
        <v>972</v>
      </c>
    </row>
    <row r="652" spans="1:6" x14ac:dyDescent="0.3">
      <c r="A652" s="40" t="s">
        <v>288</v>
      </c>
      <c r="B652">
        <v>64696799</v>
      </c>
      <c r="C652" s="40" t="s">
        <v>912</v>
      </c>
      <c r="D652" s="40" t="s">
        <v>289</v>
      </c>
      <c r="E652" s="40" t="s">
        <v>6</v>
      </c>
      <c r="F652" s="40" t="s">
        <v>1009</v>
      </c>
    </row>
    <row r="653" spans="1:6" x14ac:dyDescent="0.3">
      <c r="A653" s="40" t="s">
        <v>279</v>
      </c>
      <c r="B653">
        <v>1038110844</v>
      </c>
      <c r="C653" s="40" t="s">
        <v>913</v>
      </c>
      <c r="D653" s="40" t="s">
        <v>290</v>
      </c>
      <c r="E653" s="40" t="s">
        <v>6</v>
      </c>
      <c r="F653" s="40" t="s">
        <v>1019</v>
      </c>
    </row>
    <row r="654" spans="1:6" x14ac:dyDescent="0.3">
      <c r="A654" s="40" t="s">
        <v>275</v>
      </c>
      <c r="B654">
        <v>1085926483</v>
      </c>
      <c r="C654" s="40" t="s">
        <v>1230</v>
      </c>
      <c r="D654" s="40" t="s">
        <v>277</v>
      </c>
      <c r="E654" s="40" t="s">
        <v>6</v>
      </c>
      <c r="F654" s="40" t="s">
        <v>1018</v>
      </c>
    </row>
    <row r="655" spans="1:6" x14ac:dyDescent="0.3">
      <c r="A655" s="40" t="s">
        <v>276</v>
      </c>
      <c r="B655">
        <v>1081514670</v>
      </c>
      <c r="C655" s="40" t="s">
        <v>1231</v>
      </c>
      <c r="D655" s="40" t="s">
        <v>278</v>
      </c>
      <c r="E655" s="40" t="s">
        <v>6</v>
      </c>
      <c r="F655" s="40" t="s">
        <v>1018</v>
      </c>
    </row>
    <row r="656" spans="1:6" x14ac:dyDescent="0.3">
      <c r="A656" s="40" t="s">
        <v>271</v>
      </c>
      <c r="B656">
        <v>1013584043</v>
      </c>
      <c r="C656" s="40" t="s">
        <v>914</v>
      </c>
      <c r="D656" s="40" t="s">
        <v>273</v>
      </c>
      <c r="E656" s="40" t="s">
        <v>6</v>
      </c>
      <c r="F656" s="40" t="s">
        <v>2508</v>
      </c>
    </row>
    <row r="657" spans="1:6" x14ac:dyDescent="0.3">
      <c r="A657" s="40" t="s">
        <v>272</v>
      </c>
      <c r="B657">
        <v>1118819732</v>
      </c>
      <c r="C657" s="40" t="s">
        <v>915</v>
      </c>
      <c r="D657" s="40" t="s">
        <v>274</v>
      </c>
      <c r="E657" s="40" t="s">
        <v>6</v>
      </c>
      <c r="F657" s="40" t="s">
        <v>972</v>
      </c>
    </row>
    <row r="658" spans="1:6" x14ac:dyDescent="0.3">
      <c r="A658" s="40" t="s">
        <v>269</v>
      </c>
      <c r="B658">
        <v>1040374535</v>
      </c>
      <c r="C658" s="40" t="s">
        <v>916</v>
      </c>
      <c r="D658" s="40" t="s">
        <v>270</v>
      </c>
      <c r="E658" s="40" t="s">
        <v>6</v>
      </c>
      <c r="F658" s="40" t="s">
        <v>1019</v>
      </c>
    </row>
    <row r="659" spans="1:6" x14ac:dyDescent="0.3">
      <c r="A659" s="40" t="s">
        <v>265</v>
      </c>
      <c r="B659">
        <v>1019011386</v>
      </c>
      <c r="C659" s="40" t="s">
        <v>1232</v>
      </c>
      <c r="D659" s="40" t="s">
        <v>266</v>
      </c>
      <c r="E659" s="40" t="s">
        <v>6</v>
      </c>
      <c r="F659" s="40" t="s">
        <v>2097</v>
      </c>
    </row>
    <row r="660" spans="1:6" x14ac:dyDescent="0.3">
      <c r="A660" s="40" t="s">
        <v>267</v>
      </c>
      <c r="B660">
        <v>6440627</v>
      </c>
      <c r="C660" s="40" t="s">
        <v>1904</v>
      </c>
      <c r="D660" s="40" t="s">
        <v>268</v>
      </c>
      <c r="E660" s="40" t="s">
        <v>6</v>
      </c>
      <c r="F660" s="40" t="s">
        <v>1018</v>
      </c>
    </row>
    <row r="661" spans="1:6" x14ac:dyDescent="0.3">
      <c r="A661" s="40" t="s">
        <v>258</v>
      </c>
      <c r="B661">
        <v>1041149020</v>
      </c>
      <c r="C661" s="40" t="s">
        <v>917</v>
      </c>
      <c r="D661" s="40" t="s">
        <v>259</v>
      </c>
      <c r="E661" s="40" t="s">
        <v>6</v>
      </c>
      <c r="F661" s="40" t="s">
        <v>969</v>
      </c>
    </row>
    <row r="662" spans="1:6" x14ac:dyDescent="0.3">
      <c r="A662" s="40" t="s">
        <v>260</v>
      </c>
      <c r="B662">
        <v>1053785558</v>
      </c>
      <c r="C662" s="40" t="s">
        <v>918</v>
      </c>
      <c r="D662" s="40" t="s">
        <v>261</v>
      </c>
      <c r="E662" s="40" t="s">
        <v>130</v>
      </c>
      <c r="F662" s="40" t="s">
        <v>1020</v>
      </c>
    </row>
    <row r="663" spans="1:6" x14ac:dyDescent="0.3">
      <c r="A663" s="40" t="s">
        <v>256</v>
      </c>
      <c r="B663">
        <v>1006205923</v>
      </c>
      <c r="C663" s="40" t="s">
        <v>919</v>
      </c>
      <c r="D663" s="40" t="s">
        <v>257</v>
      </c>
      <c r="E663" s="40" t="s">
        <v>6</v>
      </c>
      <c r="F663" s="40" t="s">
        <v>1018</v>
      </c>
    </row>
    <row r="664" spans="1:6" x14ac:dyDescent="0.3">
      <c r="A664" s="40" t="s">
        <v>252</v>
      </c>
      <c r="B664">
        <v>1017185949</v>
      </c>
      <c r="C664" s="40" t="s">
        <v>920</v>
      </c>
      <c r="D664" s="40" t="s">
        <v>254</v>
      </c>
      <c r="E664" s="40" t="s">
        <v>6</v>
      </c>
      <c r="F664" s="40" t="s">
        <v>969</v>
      </c>
    </row>
    <row r="665" spans="1:6" x14ac:dyDescent="0.3">
      <c r="A665" s="40" t="s">
        <v>253</v>
      </c>
      <c r="B665">
        <v>1095837870</v>
      </c>
      <c r="C665" s="40" t="s">
        <v>1233</v>
      </c>
      <c r="D665" s="40" t="s">
        <v>255</v>
      </c>
      <c r="E665" s="40" t="s">
        <v>6</v>
      </c>
      <c r="F665" s="40" t="s">
        <v>1008</v>
      </c>
    </row>
    <row r="666" spans="1:6" x14ac:dyDescent="0.3">
      <c r="A666" s="40" t="s">
        <v>250</v>
      </c>
      <c r="B666">
        <v>51889861</v>
      </c>
      <c r="C666" s="40" t="s">
        <v>921</v>
      </c>
      <c r="D666" s="40" t="s">
        <v>251</v>
      </c>
      <c r="E666" s="40" t="s">
        <v>6</v>
      </c>
      <c r="F666" s="40" t="s">
        <v>2508</v>
      </c>
    </row>
    <row r="667" spans="1:6" x14ac:dyDescent="0.3">
      <c r="A667" s="40" t="s">
        <v>563</v>
      </c>
      <c r="B667">
        <v>1143994397</v>
      </c>
      <c r="C667" s="40" t="s">
        <v>982</v>
      </c>
      <c r="D667" s="40" t="s">
        <v>564</v>
      </c>
      <c r="E667" s="40" t="s">
        <v>4</v>
      </c>
      <c r="F667" s="40" t="s">
        <v>2104</v>
      </c>
    </row>
    <row r="668" spans="1:6" x14ac:dyDescent="0.3">
      <c r="A668" s="40" t="s">
        <v>565</v>
      </c>
      <c r="B668">
        <v>1032482908</v>
      </c>
      <c r="C668" s="40" t="s">
        <v>1128</v>
      </c>
      <c r="D668" s="40" t="s">
        <v>566</v>
      </c>
      <c r="E668" s="40" t="s">
        <v>4</v>
      </c>
      <c r="F668" s="40" t="s">
        <v>2104</v>
      </c>
    </row>
    <row r="669" spans="1:6" x14ac:dyDescent="0.3">
      <c r="A669" s="40" t="s">
        <v>246</v>
      </c>
      <c r="B669">
        <v>1130599877</v>
      </c>
      <c r="C669" s="40" t="s">
        <v>922</v>
      </c>
      <c r="D669" s="40" t="s">
        <v>247</v>
      </c>
      <c r="E669" s="40" t="s">
        <v>6</v>
      </c>
      <c r="F669" s="40" t="s">
        <v>1020</v>
      </c>
    </row>
    <row r="670" spans="1:6" x14ac:dyDescent="0.3">
      <c r="A670" s="40" t="s">
        <v>238</v>
      </c>
      <c r="B670">
        <v>1076321808</v>
      </c>
      <c r="C670" s="40" t="s">
        <v>923</v>
      </c>
      <c r="D670" s="40" t="s">
        <v>239</v>
      </c>
      <c r="E670" s="40" t="s">
        <v>6</v>
      </c>
      <c r="F670" s="40" t="s">
        <v>1019</v>
      </c>
    </row>
    <row r="671" spans="1:6" x14ac:dyDescent="0.3">
      <c r="A671" s="40" t="s">
        <v>240</v>
      </c>
      <c r="B671">
        <v>55238872</v>
      </c>
      <c r="C671" s="40" t="s">
        <v>924</v>
      </c>
      <c r="D671" s="40" t="s">
        <v>241</v>
      </c>
      <c r="E671" s="40" t="s">
        <v>6</v>
      </c>
      <c r="F671" s="40" t="s">
        <v>2508</v>
      </c>
    </row>
    <row r="672" spans="1:6" x14ac:dyDescent="0.3">
      <c r="A672" s="40" t="s">
        <v>244</v>
      </c>
      <c r="B672">
        <v>1012440652</v>
      </c>
      <c r="C672" s="40" t="s">
        <v>925</v>
      </c>
      <c r="D672" s="40" t="s">
        <v>245</v>
      </c>
      <c r="E672" s="40" t="s">
        <v>6</v>
      </c>
      <c r="F672" s="40" t="s">
        <v>1008</v>
      </c>
    </row>
    <row r="673" spans="1:6" x14ac:dyDescent="0.3">
      <c r="A673" s="40" t="s">
        <v>236</v>
      </c>
      <c r="B673">
        <v>1120870589</v>
      </c>
      <c r="C673" s="40" t="s">
        <v>926</v>
      </c>
      <c r="D673" s="40" t="s">
        <v>237</v>
      </c>
      <c r="E673" s="40" t="s">
        <v>6</v>
      </c>
      <c r="F673" s="40" t="s">
        <v>1126</v>
      </c>
    </row>
    <row r="674" spans="1:6" x14ac:dyDescent="0.3">
      <c r="A674" s="40" t="s">
        <v>232</v>
      </c>
      <c r="B674">
        <v>1050946846</v>
      </c>
      <c r="C674" s="40" t="s">
        <v>927</v>
      </c>
      <c r="D674" s="40" t="s">
        <v>233</v>
      </c>
      <c r="E674" s="40" t="s">
        <v>6</v>
      </c>
      <c r="F674" s="40" t="s">
        <v>965</v>
      </c>
    </row>
    <row r="675" spans="1:6" x14ac:dyDescent="0.3">
      <c r="A675" s="40" t="s">
        <v>234</v>
      </c>
      <c r="B675">
        <v>661234</v>
      </c>
      <c r="C675" s="40" t="s">
        <v>928</v>
      </c>
      <c r="D675" s="40" t="s">
        <v>235</v>
      </c>
      <c r="E675" s="40" t="s">
        <v>6</v>
      </c>
      <c r="F675" s="40" t="s">
        <v>1020</v>
      </c>
    </row>
    <row r="676" spans="1:6" x14ac:dyDescent="0.3">
      <c r="A676" s="40" t="s">
        <v>203</v>
      </c>
      <c r="B676">
        <v>1013655419</v>
      </c>
      <c r="C676" s="40" t="s">
        <v>929</v>
      </c>
      <c r="D676" s="40" t="s">
        <v>204</v>
      </c>
      <c r="E676" s="40" t="s">
        <v>6</v>
      </c>
      <c r="F676" s="40" t="s">
        <v>969</v>
      </c>
    </row>
    <row r="677" spans="1:6" x14ac:dyDescent="0.3">
      <c r="A677" s="40" t="s">
        <v>197</v>
      </c>
      <c r="B677">
        <v>1062433908</v>
      </c>
      <c r="C677" s="40" t="s">
        <v>930</v>
      </c>
      <c r="D677" s="40" t="s">
        <v>198</v>
      </c>
      <c r="E677" s="40" t="s">
        <v>6</v>
      </c>
      <c r="F677" s="40" t="s">
        <v>1009</v>
      </c>
    </row>
    <row r="678" spans="1:6" x14ac:dyDescent="0.3">
      <c r="A678" s="40" t="s">
        <v>199</v>
      </c>
      <c r="B678">
        <v>1096232338</v>
      </c>
      <c r="C678" s="40" t="s">
        <v>1234</v>
      </c>
      <c r="D678" s="40" t="s">
        <v>200</v>
      </c>
      <c r="E678" s="40" t="s">
        <v>6</v>
      </c>
      <c r="F678" s="40" t="s">
        <v>1008</v>
      </c>
    </row>
    <row r="679" spans="1:6" x14ac:dyDescent="0.3">
      <c r="A679" s="40" t="s">
        <v>194</v>
      </c>
      <c r="B679">
        <v>1073243215</v>
      </c>
      <c r="C679" s="40" t="s">
        <v>931</v>
      </c>
      <c r="D679" s="40" t="s">
        <v>195</v>
      </c>
      <c r="E679" s="40" t="s">
        <v>6</v>
      </c>
      <c r="F679" s="40" t="s">
        <v>974</v>
      </c>
    </row>
    <row r="680" spans="1:6" x14ac:dyDescent="0.3">
      <c r="A680" s="40" t="s">
        <v>1859</v>
      </c>
      <c r="B680">
        <v>1233909656</v>
      </c>
      <c r="C680" s="40" t="s">
        <v>1860</v>
      </c>
      <c r="D680" s="40" t="s">
        <v>1861</v>
      </c>
      <c r="E680" s="40" t="s">
        <v>6</v>
      </c>
      <c r="F680" s="40" t="s">
        <v>974</v>
      </c>
    </row>
    <row r="681" spans="1:6" x14ac:dyDescent="0.3">
      <c r="A681" s="40" t="s">
        <v>9</v>
      </c>
      <c r="B681">
        <v>1130600362</v>
      </c>
      <c r="C681" s="40" t="s">
        <v>938</v>
      </c>
      <c r="D681" s="40" t="s">
        <v>10</v>
      </c>
      <c r="E681" s="40" t="s">
        <v>6</v>
      </c>
      <c r="F681" s="40" t="s">
        <v>1018</v>
      </c>
    </row>
    <row r="682" spans="1:6" x14ac:dyDescent="0.3">
      <c r="A682" s="40" t="s">
        <v>11</v>
      </c>
      <c r="B682">
        <v>1121899752</v>
      </c>
      <c r="C682" s="40" t="s">
        <v>939</v>
      </c>
      <c r="D682" s="40" t="s">
        <v>12</v>
      </c>
      <c r="E682" s="40" t="s">
        <v>6</v>
      </c>
      <c r="F682" s="40" t="s">
        <v>971</v>
      </c>
    </row>
    <row r="683" spans="1:6" x14ac:dyDescent="0.3">
      <c r="A683" s="40" t="s">
        <v>13</v>
      </c>
      <c r="B683">
        <v>1007170101</v>
      </c>
      <c r="C683" s="40" t="s">
        <v>940</v>
      </c>
      <c r="D683" s="40" t="s">
        <v>14</v>
      </c>
      <c r="E683" s="40" t="s">
        <v>6</v>
      </c>
      <c r="F683" s="40" t="s">
        <v>1009</v>
      </c>
    </row>
    <row r="684" spans="1:6" x14ac:dyDescent="0.3">
      <c r="A684" s="40" t="s">
        <v>15</v>
      </c>
      <c r="B684">
        <v>1018482309</v>
      </c>
      <c r="C684" s="40" t="s">
        <v>941</v>
      </c>
      <c r="D684" s="40" t="s">
        <v>16</v>
      </c>
      <c r="E684" s="40" t="s">
        <v>6</v>
      </c>
      <c r="F684" s="40" t="s">
        <v>1009</v>
      </c>
    </row>
    <row r="685" spans="1:6" x14ac:dyDescent="0.3">
      <c r="A685" s="40" t="s">
        <v>17</v>
      </c>
      <c r="B685">
        <v>1042434355</v>
      </c>
      <c r="C685" s="40" t="s">
        <v>942</v>
      </c>
      <c r="D685" s="40" t="s">
        <v>18</v>
      </c>
      <c r="E685" s="40" t="s">
        <v>6</v>
      </c>
      <c r="F685" s="40" t="s">
        <v>1009</v>
      </c>
    </row>
    <row r="686" spans="1:6" x14ac:dyDescent="0.3">
      <c r="A686" s="40" t="s">
        <v>19</v>
      </c>
      <c r="B686">
        <v>1234193023</v>
      </c>
      <c r="C686" s="40" t="s">
        <v>943</v>
      </c>
      <c r="D686" s="40" t="s">
        <v>20</v>
      </c>
      <c r="E686" s="40" t="s">
        <v>6</v>
      </c>
      <c r="F686" s="40" t="s">
        <v>1020</v>
      </c>
    </row>
    <row r="687" spans="1:6" x14ac:dyDescent="0.3">
      <c r="A687" s="40" t="s">
        <v>21</v>
      </c>
      <c r="B687">
        <v>1082996696</v>
      </c>
      <c r="C687" s="40" t="s">
        <v>944</v>
      </c>
      <c r="D687" s="40" t="s">
        <v>22</v>
      </c>
      <c r="E687" s="40" t="s">
        <v>6</v>
      </c>
      <c r="F687" s="40" t="s">
        <v>988</v>
      </c>
    </row>
    <row r="688" spans="1:6" x14ac:dyDescent="0.3">
      <c r="A688" s="40" t="s">
        <v>23</v>
      </c>
      <c r="B688">
        <v>1221972576</v>
      </c>
      <c r="C688" s="40" t="s">
        <v>945</v>
      </c>
      <c r="D688" s="40" t="s">
        <v>24</v>
      </c>
      <c r="E688" s="40" t="s">
        <v>6</v>
      </c>
      <c r="F688" s="40" t="s">
        <v>972</v>
      </c>
    </row>
    <row r="689" spans="1:6" x14ac:dyDescent="0.3">
      <c r="A689" s="40" t="s">
        <v>25</v>
      </c>
      <c r="B689">
        <v>1143959072</v>
      </c>
      <c r="C689" s="40" t="s">
        <v>946</v>
      </c>
      <c r="D689" s="40" t="s">
        <v>26</v>
      </c>
      <c r="E689" s="40" t="s">
        <v>6</v>
      </c>
      <c r="F689" s="40" t="s">
        <v>1018</v>
      </c>
    </row>
    <row r="690" spans="1:6" x14ac:dyDescent="0.3">
      <c r="A690" s="40" t="s">
        <v>28</v>
      </c>
      <c r="B690">
        <v>1020462825</v>
      </c>
      <c r="C690" s="40" t="s">
        <v>947</v>
      </c>
      <c r="D690" s="40" t="s">
        <v>29</v>
      </c>
      <c r="E690" s="40" t="s">
        <v>6</v>
      </c>
      <c r="F690" s="40" t="s">
        <v>978</v>
      </c>
    </row>
    <row r="691" spans="1:6" x14ac:dyDescent="0.3">
      <c r="A691" s="40" t="s">
        <v>30</v>
      </c>
      <c r="B691">
        <v>1017178142</v>
      </c>
      <c r="C691" s="40" t="s">
        <v>1235</v>
      </c>
      <c r="D691" s="40" t="s">
        <v>31</v>
      </c>
      <c r="E691" s="40" t="s">
        <v>6</v>
      </c>
      <c r="F691" s="40" t="s">
        <v>978</v>
      </c>
    </row>
    <row r="692" spans="1:6" x14ac:dyDescent="0.3">
      <c r="A692" s="40" t="s">
        <v>35</v>
      </c>
      <c r="B692">
        <v>1087206792</v>
      </c>
      <c r="C692" s="40" t="s">
        <v>948</v>
      </c>
      <c r="D692" s="40" t="s">
        <v>36</v>
      </c>
      <c r="E692" s="40" t="s">
        <v>6</v>
      </c>
      <c r="F692" s="40" t="s">
        <v>977</v>
      </c>
    </row>
    <row r="693" spans="1:6" x14ac:dyDescent="0.3">
      <c r="A693" s="40" t="s">
        <v>39</v>
      </c>
      <c r="B693">
        <v>1069491962</v>
      </c>
      <c r="C693" s="40" t="s">
        <v>949</v>
      </c>
      <c r="D693" s="40" t="s">
        <v>40</v>
      </c>
      <c r="E693" s="40" t="s">
        <v>130</v>
      </c>
      <c r="F693" s="40" t="s">
        <v>2544</v>
      </c>
    </row>
    <row r="694" spans="1:6" x14ac:dyDescent="0.3">
      <c r="A694" s="40" t="s">
        <v>41</v>
      </c>
      <c r="B694">
        <v>1005540360</v>
      </c>
      <c r="C694" s="40" t="s">
        <v>950</v>
      </c>
      <c r="D694" s="40" t="s">
        <v>42</v>
      </c>
      <c r="E694" s="40" t="s">
        <v>6</v>
      </c>
      <c r="F694" s="40" t="s">
        <v>1019</v>
      </c>
    </row>
    <row r="695" spans="1:6" x14ac:dyDescent="0.3">
      <c r="A695" s="40" t="s">
        <v>43</v>
      </c>
      <c r="B695">
        <v>1127662971</v>
      </c>
      <c r="C695" s="40" t="s">
        <v>951</v>
      </c>
      <c r="D695" s="40" t="s">
        <v>44</v>
      </c>
      <c r="E695" s="40" t="s">
        <v>6</v>
      </c>
      <c r="F695" s="40" t="s">
        <v>974</v>
      </c>
    </row>
    <row r="696" spans="1:6" x14ac:dyDescent="0.3">
      <c r="A696" s="40" t="s">
        <v>45</v>
      </c>
      <c r="B696">
        <v>1143841701</v>
      </c>
      <c r="C696" s="40" t="s">
        <v>47</v>
      </c>
      <c r="D696" s="40" t="s">
        <v>46</v>
      </c>
      <c r="E696" s="40" t="s">
        <v>6</v>
      </c>
      <c r="F696" s="40" t="s">
        <v>1008</v>
      </c>
    </row>
    <row r="697" spans="1:6" x14ac:dyDescent="0.3">
      <c r="A697" s="40" t="s">
        <v>248</v>
      </c>
      <c r="B697">
        <v>44150655</v>
      </c>
      <c r="C697" s="40" t="s">
        <v>952</v>
      </c>
      <c r="D697" s="40" t="s">
        <v>249</v>
      </c>
      <c r="E697" s="40" t="s">
        <v>6</v>
      </c>
      <c r="F697" s="40" t="s">
        <v>1009</v>
      </c>
    </row>
    <row r="698" spans="1:6" x14ac:dyDescent="0.3">
      <c r="A698" s="40" t="s">
        <v>48</v>
      </c>
      <c r="B698">
        <v>1098657273</v>
      </c>
      <c r="C698" s="40" t="s">
        <v>1236</v>
      </c>
      <c r="D698" s="40" t="s">
        <v>49</v>
      </c>
      <c r="E698" s="40" t="s">
        <v>6</v>
      </c>
      <c r="F698" s="40" t="s">
        <v>1008</v>
      </c>
    </row>
    <row r="699" spans="1:6" x14ac:dyDescent="0.3">
      <c r="A699" s="40" t="s">
        <v>50</v>
      </c>
      <c r="B699">
        <v>1065622413</v>
      </c>
      <c r="C699" s="40" t="s">
        <v>1237</v>
      </c>
      <c r="D699" s="40" t="s">
        <v>51</v>
      </c>
      <c r="E699" s="40" t="s">
        <v>6</v>
      </c>
      <c r="F699" s="40" t="s">
        <v>1009</v>
      </c>
    </row>
    <row r="700" spans="1:6" x14ac:dyDescent="0.3">
      <c r="A700" s="40" t="s">
        <v>52</v>
      </c>
      <c r="B700">
        <v>72259705</v>
      </c>
      <c r="C700" s="40" t="s">
        <v>953</v>
      </c>
      <c r="D700" s="40" t="s">
        <v>53</v>
      </c>
      <c r="E700" s="40" t="s">
        <v>6</v>
      </c>
      <c r="F700" s="40" t="s">
        <v>1009</v>
      </c>
    </row>
    <row r="701" spans="1:6" x14ac:dyDescent="0.3">
      <c r="A701" s="40" t="s">
        <v>54</v>
      </c>
      <c r="B701">
        <v>36306925</v>
      </c>
      <c r="C701" s="40" t="s">
        <v>954</v>
      </c>
      <c r="D701" s="40" t="s">
        <v>55</v>
      </c>
      <c r="E701" s="40" t="s">
        <v>6</v>
      </c>
      <c r="F701" s="40" t="s">
        <v>971</v>
      </c>
    </row>
    <row r="702" spans="1:6" x14ac:dyDescent="0.3">
      <c r="A702" s="40" t="s">
        <v>56</v>
      </c>
      <c r="B702">
        <v>1085168288</v>
      </c>
      <c r="C702" s="40" t="s">
        <v>58</v>
      </c>
      <c r="D702" s="40" t="s">
        <v>57</v>
      </c>
      <c r="E702" s="40" t="s">
        <v>6</v>
      </c>
      <c r="F702" s="40" t="s">
        <v>1009</v>
      </c>
    </row>
    <row r="703" spans="1:6" x14ac:dyDescent="0.3">
      <c r="A703" s="40" t="s">
        <v>59</v>
      </c>
      <c r="B703">
        <v>1007529079</v>
      </c>
      <c r="C703" s="40" t="s">
        <v>955</v>
      </c>
      <c r="D703" s="40" t="s">
        <v>60</v>
      </c>
      <c r="E703" s="40" t="s">
        <v>6</v>
      </c>
      <c r="F703" s="40" t="s">
        <v>969</v>
      </c>
    </row>
    <row r="704" spans="1:6" x14ac:dyDescent="0.3">
      <c r="A704" s="40" t="s">
        <v>61</v>
      </c>
      <c r="B704">
        <v>1060647092</v>
      </c>
      <c r="C704" s="40" t="s">
        <v>956</v>
      </c>
      <c r="D704" s="40" t="s">
        <v>62</v>
      </c>
      <c r="E704" s="40" t="s">
        <v>6</v>
      </c>
      <c r="F704" s="40" t="s">
        <v>1018</v>
      </c>
    </row>
    <row r="705" spans="1:6" x14ac:dyDescent="0.3">
      <c r="A705" s="40" t="s">
        <v>63</v>
      </c>
      <c r="B705">
        <v>29973713</v>
      </c>
      <c r="C705" s="40" t="s">
        <v>957</v>
      </c>
      <c r="D705" s="40" t="s">
        <v>64</v>
      </c>
      <c r="E705" s="40" t="s">
        <v>6</v>
      </c>
      <c r="F705" s="40" t="s">
        <v>1018</v>
      </c>
    </row>
    <row r="706" spans="1:6" x14ac:dyDescent="0.3">
      <c r="A706" s="40" t="s">
        <v>65</v>
      </c>
      <c r="B706">
        <v>1108768236</v>
      </c>
      <c r="C706" s="40" t="s">
        <v>958</v>
      </c>
      <c r="D706" s="40" t="s">
        <v>66</v>
      </c>
      <c r="E706" s="40" t="s">
        <v>6</v>
      </c>
      <c r="F706" s="40" t="s">
        <v>974</v>
      </c>
    </row>
    <row r="707" spans="1:6" x14ac:dyDescent="0.3">
      <c r="A707" s="40" t="s">
        <v>67</v>
      </c>
      <c r="B707">
        <v>1079410929</v>
      </c>
      <c r="C707" s="40" t="s">
        <v>959</v>
      </c>
      <c r="D707" s="40" t="s">
        <v>68</v>
      </c>
      <c r="E707" s="40" t="s">
        <v>6</v>
      </c>
      <c r="F707" s="40" t="s">
        <v>2508</v>
      </c>
    </row>
    <row r="708" spans="1:6" x14ac:dyDescent="0.3">
      <c r="A708" s="40" t="s">
        <v>71</v>
      </c>
      <c r="B708">
        <v>1069482081</v>
      </c>
      <c r="C708" s="40" t="s">
        <v>960</v>
      </c>
      <c r="D708" s="40" t="s">
        <v>72</v>
      </c>
      <c r="E708" s="40" t="s">
        <v>6</v>
      </c>
      <c r="F708" s="40" t="s">
        <v>978</v>
      </c>
    </row>
    <row r="709" spans="1:6" x14ac:dyDescent="0.3">
      <c r="A709" s="40" t="s">
        <v>74</v>
      </c>
      <c r="B709">
        <v>1140860596</v>
      </c>
      <c r="C709" s="40" t="s">
        <v>961</v>
      </c>
      <c r="D709" s="40" t="s">
        <v>75</v>
      </c>
      <c r="E709" s="40" t="s">
        <v>6</v>
      </c>
      <c r="F709" s="40" t="s">
        <v>988</v>
      </c>
    </row>
    <row r="710" spans="1:6" x14ac:dyDescent="0.3">
      <c r="A710" s="40" t="s">
        <v>76</v>
      </c>
      <c r="B710">
        <v>1023916000</v>
      </c>
      <c r="C710" s="40" t="s">
        <v>962</v>
      </c>
      <c r="D710" s="40" t="s">
        <v>77</v>
      </c>
      <c r="E710" s="40" t="s">
        <v>6</v>
      </c>
      <c r="F710" s="40" t="s">
        <v>972</v>
      </c>
    </row>
    <row r="711" spans="1:6" x14ac:dyDescent="0.3">
      <c r="A711" s="40" t="s">
        <v>78</v>
      </c>
      <c r="B711">
        <v>1037625682</v>
      </c>
      <c r="C711" s="40" t="s">
        <v>963</v>
      </c>
      <c r="D711" s="40" t="s">
        <v>79</v>
      </c>
      <c r="E711" s="40" t="s">
        <v>6</v>
      </c>
      <c r="F711" s="40" t="s">
        <v>969</v>
      </c>
    </row>
    <row r="712" spans="1:6" x14ac:dyDescent="0.3">
      <c r="A712" s="40" t="s">
        <v>80</v>
      </c>
      <c r="B712">
        <v>1129580472</v>
      </c>
      <c r="C712" s="40" t="s">
        <v>964</v>
      </c>
      <c r="D712" s="40" t="s">
        <v>81</v>
      </c>
      <c r="E712" s="40" t="s">
        <v>6</v>
      </c>
      <c r="F712" s="40" t="s">
        <v>1009</v>
      </c>
    </row>
    <row r="713" spans="1:6" x14ac:dyDescent="0.3">
      <c r="A713" s="40" t="s">
        <v>82</v>
      </c>
      <c r="B713">
        <v>52518854</v>
      </c>
      <c r="C713" s="40" t="s">
        <v>989</v>
      </c>
      <c r="D713" s="40" t="s">
        <v>83</v>
      </c>
      <c r="E713" s="40" t="s">
        <v>6</v>
      </c>
      <c r="F713" s="40" t="s">
        <v>972</v>
      </c>
    </row>
    <row r="714" spans="1:6" x14ac:dyDescent="0.3">
      <c r="A714" s="40" t="s">
        <v>88</v>
      </c>
      <c r="B714">
        <v>1118829706</v>
      </c>
      <c r="C714" s="40" t="s">
        <v>991</v>
      </c>
      <c r="D714" s="40" t="s">
        <v>89</v>
      </c>
      <c r="E714" s="40" t="s">
        <v>6</v>
      </c>
      <c r="F714" s="40" t="s">
        <v>988</v>
      </c>
    </row>
    <row r="715" spans="1:6" x14ac:dyDescent="0.3">
      <c r="A715" s="40" t="s">
        <v>94</v>
      </c>
      <c r="B715">
        <v>1003243357</v>
      </c>
      <c r="C715" s="40" t="s">
        <v>993</v>
      </c>
      <c r="D715" s="40" t="s">
        <v>95</v>
      </c>
      <c r="E715" s="40" t="s">
        <v>6</v>
      </c>
      <c r="F715" s="40" t="s">
        <v>988</v>
      </c>
    </row>
    <row r="716" spans="1:6" x14ac:dyDescent="0.3">
      <c r="A716" s="40" t="s">
        <v>98</v>
      </c>
      <c r="B716">
        <v>16077202</v>
      </c>
      <c r="C716" s="40" t="s">
        <v>995</v>
      </c>
      <c r="D716" s="40" t="s">
        <v>99</v>
      </c>
      <c r="E716" s="40" t="s">
        <v>6</v>
      </c>
      <c r="F716" s="40" t="s">
        <v>969</v>
      </c>
    </row>
    <row r="717" spans="1:6" x14ac:dyDescent="0.3">
      <c r="A717" s="40" t="s">
        <v>567</v>
      </c>
      <c r="B717">
        <v>1088238172</v>
      </c>
      <c r="C717" s="40" t="s">
        <v>996</v>
      </c>
      <c r="D717" s="40" t="s">
        <v>568</v>
      </c>
      <c r="E717" s="40" t="s">
        <v>4</v>
      </c>
      <c r="F717" s="40" t="s">
        <v>2104</v>
      </c>
    </row>
    <row r="718" spans="1:6" x14ac:dyDescent="0.3">
      <c r="A718" s="40" t="s">
        <v>103</v>
      </c>
      <c r="B718">
        <v>1143830231</v>
      </c>
      <c r="C718" s="40" t="s">
        <v>997</v>
      </c>
      <c r="D718" s="40" t="s">
        <v>104</v>
      </c>
      <c r="E718" s="40" t="s">
        <v>6</v>
      </c>
      <c r="F718" s="40" t="s">
        <v>1018</v>
      </c>
    </row>
    <row r="719" spans="1:6" x14ac:dyDescent="0.3">
      <c r="A719" s="40" t="s">
        <v>105</v>
      </c>
      <c r="B719">
        <v>7722375</v>
      </c>
      <c r="C719" s="40" t="s">
        <v>998</v>
      </c>
      <c r="D719" s="40" t="s">
        <v>106</v>
      </c>
      <c r="E719" s="40" t="s">
        <v>6</v>
      </c>
      <c r="F719" s="40" t="s">
        <v>2508</v>
      </c>
    </row>
    <row r="720" spans="1:6" x14ac:dyDescent="0.3">
      <c r="A720" s="40" t="s">
        <v>107</v>
      </c>
      <c r="B720">
        <v>1077440323</v>
      </c>
      <c r="C720" s="40" t="s">
        <v>1117</v>
      </c>
      <c r="D720" s="40" t="s">
        <v>108</v>
      </c>
      <c r="E720" s="40" t="s">
        <v>6</v>
      </c>
      <c r="F720" s="40" t="s">
        <v>1019</v>
      </c>
    </row>
    <row r="721" spans="1:6" x14ac:dyDescent="0.3">
      <c r="A721" s="40" t="s">
        <v>109</v>
      </c>
      <c r="B721">
        <v>1096236061</v>
      </c>
      <c r="C721" s="40" t="s">
        <v>999</v>
      </c>
      <c r="D721" s="40" t="s">
        <v>110</v>
      </c>
      <c r="E721" s="40" t="s">
        <v>6</v>
      </c>
      <c r="F721" s="40" t="s">
        <v>972</v>
      </c>
    </row>
    <row r="722" spans="1:6" x14ac:dyDescent="0.3">
      <c r="A722" s="40" t="s">
        <v>111</v>
      </c>
      <c r="B722">
        <v>52849327</v>
      </c>
      <c r="C722" s="40" t="s">
        <v>2728</v>
      </c>
      <c r="D722" s="40" t="s">
        <v>112</v>
      </c>
      <c r="E722" s="40" t="s">
        <v>6</v>
      </c>
      <c r="F722" s="40" t="s">
        <v>972</v>
      </c>
    </row>
    <row r="723" spans="1:6" x14ac:dyDescent="0.3">
      <c r="A723" s="40" t="s">
        <v>113</v>
      </c>
      <c r="B723">
        <v>22730651</v>
      </c>
      <c r="C723" s="40" t="s">
        <v>1000</v>
      </c>
      <c r="D723" s="40" t="s">
        <v>114</v>
      </c>
      <c r="E723" s="40" t="s">
        <v>6</v>
      </c>
      <c r="F723" s="40" t="s">
        <v>1009</v>
      </c>
    </row>
    <row r="724" spans="1:6" x14ac:dyDescent="0.3">
      <c r="A724" s="40" t="s">
        <v>115</v>
      </c>
      <c r="B724">
        <v>3028458</v>
      </c>
      <c r="C724" s="40" t="s">
        <v>1001</v>
      </c>
      <c r="D724" s="40" t="s">
        <v>116</v>
      </c>
      <c r="E724" s="40" t="s">
        <v>6</v>
      </c>
      <c r="F724" s="40" t="s">
        <v>974</v>
      </c>
    </row>
    <row r="725" spans="1:6" x14ac:dyDescent="0.3">
      <c r="A725" s="40" t="s">
        <v>117</v>
      </c>
      <c r="B725">
        <v>9147731</v>
      </c>
      <c r="C725" s="40" t="s">
        <v>1002</v>
      </c>
      <c r="D725" s="40" t="s">
        <v>118</v>
      </c>
      <c r="E725" s="40" t="s">
        <v>6</v>
      </c>
      <c r="F725" s="40" t="s">
        <v>1019</v>
      </c>
    </row>
    <row r="726" spans="1:6" x14ac:dyDescent="0.3">
      <c r="A726" s="40" t="s">
        <v>119</v>
      </c>
      <c r="B726">
        <v>1012332450</v>
      </c>
      <c r="C726" s="40" t="s">
        <v>1003</v>
      </c>
      <c r="D726" s="40" t="s">
        <v>120</v>
      </c>
      <c r="E726" s="40" t="s">
        <v>6</v>
      </c>
      <c r="F726" s="40" t="s">
        <v>971</v>
      </c>
    </row>
    <row r="727" spans="1:6" x14ac:dyDescent="0.3">
      <c r="A727" s="40" t="s">
        <v>123</v>
      </c>
      <c r="B727">
        <v>36067682</v>
      </c>
      <c r="C727" s="40" t="s">
        <v>1005</v>
      </c>
      <c r="D727" s="40" t="s">
        <v>124</v>
      </c>
      <c r="E727" s="40" t="s">
        <v>6</v>
      </c>
      <c r="F727" s="40" t="s">
        <v>971</v>
      </c>
    </row>
    <row r="728" spans="1:6" x14ac:dyDescent="0.3">
      <c r="A728" s="40" t="s">
        <v>125</v>
      </c>
      <c r="B728">
        <v>16933377</v>
      </c>
      <c r="C728" s="40" t="s">
        <v>1006</v>
      </c>
      <c r="D728" s="40" t="s">
        <v>126</v>
      </c>
      <c r="E728" s="40" t="s">
        <v>6</v>
      </c>
      <c r="F728" s="40" t="s">
        <v>1018</v>
      </c>
    </row>
    <row r="729" spans="1:6" x14ac:dyDescent="0.3">
      <c r="A729" s="40" t="s">
        <v>127</v>
      </c>
      <c r="B729">
        <v>1121848235</v>
      </c>
      <c r="C729" s="40" t="s">
        <v>1007</v>
      </c>
      <c r="D729" s="40" t="s">
        <v>128</v>
      </c>
      <c r="E729" s="40" t="s">
        <v>6</v>
      </c>
      <c r="F729" s="40" t="s">
        <v>1008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K788"/>
  <sheetViews>
    <sheetView topLeftCell="L1" zoomScale="70" zoomScaleNormal="70" workbookViewId="0">
      <selection activeCell="Y5" sqref="Y5"/>
    </sheetView>
  </sheetViews>
  <sheetFormatPr baseColWidth="10" defaultRowHeight="14.4" x14ac:dyDescent="0.3"/>
  <cols>
    <col min="1" max="1" width="19" bestFit="1" customWidth="1"/>
    <col min="2" max="2" width="12.21875" bestFit="1" customWidth="1"/>
    <col min="3" max="3" width="39.77734375" bestFit="1" customWidth="1"/>
    <col min="4" max="4" width="28.21875" bestFit="1" customWidth="1"/>
    <col min="5" max="5" width="19.109375" bestFit="1" customWidth="1"/>
    <col min="6" max="6" width="38.21875" bestFit="1" customWidth="1"/>
    <col min="7" max="7" width="13.77734375" bestFit="1" customWidth="1"/>
    <col min="8" max="8" width="19.44140625" bestFit="1" customWidth="1"/>
    <col min="9" max="9" width="8.21875" bestFit="1" customWidth="1"/>
    <col min="10" max="11" width="22" style="3" bestFit="1" customWidth="1"/>
    <col min="12" max="12" width="23.88671875" bestFit="1" customWidth="1"/>
    <col min="13" max="13" width="23.5546875" bestFit="1" customWidth="1"/>
    <col min="14" max="14" width="20.109375" bestFit="1" customWidth="1"/>
    <col min="15" max="15" width="21.109375" bestFit="1" customWidth="1"/>
    <col min="16" max="16" width="13.77734375" style="28" bestFit="1" customWidth="1"/>
    <col min="17" max="17" width="23" bestFit="1" customWidth="1"/>
    <col min="18" max="18" width="13.44140625" bestFit="1" customWidth="1"/>
    <col min="19" max="19" width="15.21875" bestFit="1" customWidth="1"/>
    <col min="20" max="20" width="27.44140625" bestFit="1" customWidth="1"/>
    <col min="21" max="21" width="32" bestFit="1" customWidth="1"/>
    <col min="22" max="22" width="10.88671875" bestFit="1" customWidth="1"/>
    <col min="23" max="23" width="13.44140625" bestFit="1" customWidth="1"/>
    <col min="24" max="24" width="20.77734375" bestFit="1" customWidth="1"/>
    <col min="25" max="25" width="35.5546875" style="1" bestFit="1" customWidth="1"/>
    <col min="26" max="26" width="24" style="1" customWidth="1"/>
    <col min="27" max="27" width="42" style="1" customWidth="1"/>
    <col min="28" max="28" width="23" style="1" bestFit="1" customWidth="1"/>
    <col min="29" max="29" width="21.5546875" style="2" customWidth="1"/>
    <col min="30" max="30" width="26" style="1" customWidth="1"/>
    <col min="31" max="31" width="24" style="1" bestFit="1" customWidth="1"/>
    <col min="32" max="32" width="13.44140625" style="3" customWidth="1"/>
    <col min="33" max="33" width="12.33203125" style="3" bestFit="1" customWidth="1"/>
    <col min="34" max="34" width="23.33203125" style="4" bestFit="1" customWidth="1"/>
    <col min="35" max="35" width="20" style="3" bestFit="1" customWidth="1"/>
    <col min="36" max="36" width="12.5546875" style="1" bestFit="1" customWidth="1"/>
    <col min="37" max="37" width="14" bestFit="1" customWidth="1"/>
    <col min="38" max="38" width="26.5546875" bestFit="1" customWidth="1"/>
    <col min="39" max="39" width="78.44140625" bestFit="1" customWidth="1"/>
    <col min="40" max="40" width="31.5546875" bestFit="1" customWidth="1"/>
    <col min="41" max="41" width="19.44140625" customWidth="1"/>
    <col min="42" max="42" width="12" bestFit="1" customWidth="1"/>
    <col min="43" max="43" width="22" bestFit="1" customWidth="1"/>
    <col min="48" max="48" width="19.44140625" customWidth="1"/>
    <col min="49" max="49" width="39.33203125" bestFit="1" customWidth="1"/>
  </cols>
  <sheetData>
    <row r="1" spans="1:3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196</v>
      </c>
      <c r="G1" t="s">
        <v>176</v>
      </c>
      <c r="H1" t="s">
        <v>5</v>
      </c>
      <c r="I1" t="s">
        <v>190</v>
      </c>
      <c r="J1" s="13" t="s">
        <v>180</v>
      </c>
      <c r="K1" s="13" t="s">
        <v>181</v>
      </c>
      <c r="L1" s="14" t="s">
        <v>182</v>
      </c>
      <c r="M1" s="23" t="s">
        <v>479</v>
      </c>
      <c r="N1" s="23" t="s">
        <v>506</v>
      </c>
      <c r="O1" s="11" t="s">
        <v>186</v>
      </c>
      <c r="P1" s="27" t="s">
        <v>507</v>
      </c>
      <c r="Q1" s="11" t="s">
        <v>480</v>
      </c>
      <c r="R1" s="11" t="s">
        <v>185</v>
      </c>
      <c r="S1" s="11" t="s">
        <v>187</v>
      </c>
      <c r="T1" s="9" t="s">
        <v>188</v>
      </c>
      <c r="U1" s="10" t="s">
        <v>189</v>
      </c>
      <c r="V1" s="12" t="s">
        <v>208</v>
      </c>
      <c r="W1" s="12" t="s">
        <v>213</v>
      </c>
      <c r="X1" s="12" t="s">
        <v>316</v>
      </c>
      <c r="Y1" s="12" t="s">
        <v>1549</v>
      </c>
      <c r="Z1"/>
      <c r="AA1"/>
      <c r="AB1"/>
      <c r="AC1"/>
      <c r="AD1" s="12" t="s">
        <v>318</v>
      </c>
      <c r="AE1" t="s">
        <v>319</v>
      </c>
      <c r="AF1" t="s">
        <v>320</v>
      </c>
      <c r="AG1"/>
      <c r="AH1"/>
      <c r="AI1"/>
      <c r="AJ1"/>
    </row>
    <row r="2" spans="1:36" x14ac:dyDescent="0.3">
      <c r="A2" s="40" t="s">
        <v>2874</v>
      </c>
      <c r="B2">
        <v>1118861112</v>
      </c>
      <c r="C2" s="40" t="s">
        <v>2875</v>
      </c>
      <c r="D2" s="40" t="s">
        <v>2876</v>
      </c>
      <c r="E2" s="40" t="s">
        <v>6</v>
      </c>
      <c r="F2" s="40" t="s">
        <v>965</v>
      </c>
      <c r="G2" s="40" t="s">
        <v>178</v>
      </c>
      <c r="H2" s="2">
        <v>45931.750648148147</v>
      </c>
      <c r="I2">
        <v>1</v>
      </c>
      <c r="J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" s="21" t="str">
        <f>_xlfn.XLOOKUP(User[[#This Row],[User Code]],RMS_Check_In_Out!A:A,RMS_Check_In_Out!D:D,"0")</f>
        <v>0</v>
      </c>
      <c r="M2" s="21" t="str">
        <f>_xlfn.XLOOKUP(User[[#This Row],[User Code]],Leave!P:P,Leave!S:S,"0")</f>
        <v>0</v>
      </c>
      <c r="N2" s="21">
        <f>User[[#This Row],[Time Leave RMS (min)]]/60</f>
        <v>0</v>
      </c>
      <c r="O2" s="15">
        <f>User[[#This Row],[Duration In Store(min)]]/60</f>
        <v>0</v>
      </c>
      <c r="P2" s="28">
        <f>User[[#This Row],[Time In Store + Leave]]/24</f>
        <v>0</v>
      </c>
      <c r="Q2" s="15">
        <f>(User[[#This Row],[Time Leave RMS (min)]]/60)+User[[#This Row],[Duration In Store H]]</f>
        <v>0</v>
      </c>
      <c r="R2" s="40">
        <f>IF(User[[#This Row],[Check In]]="Sin Registro",0,1)</f>
        <v>1</v>
      </c>
      <c r="S2" s="40">
        <f>IF(User[[#This Row],[Check Out]]="Sin Registro",0,1)</f>
        <v>1</v>
      </c>
      <c r="T2" s="40" t="str">
        <f>IFERROR(IF(VLOOKUP(User[[#This Row],[User Code]],Justificar!$C$8:$I$1048576,6,0)=0,"Sin Justificación",VLOOKUP(User[[#This Row],[User Code]],Justificar!$C$8:$I$1048576,6,0)),"")</f>
        <v/>
      </c>
      <c r="U2" s="40" t="str">
        <f>IFERROR(IF(VLOOKUP(User[[#This Row],[User Code]],Justificar!$C$8:$I$1048576,6,0)=0,"Sin Justificación",VLOOKUP(User[[#This Row],[User Code]],Justificar!$C$8:$I$1048576,7,0)),"")</f>
        <v/>
      </c>
      <c r="V2" s="40" t="str" cm="1">
        <f t="array" ref="V2">_xlfn.IFS(User[[#This Row],[Time In Store + Leave]]&lt;7.8,"Incompleto",User[[#This Row],[Time In Store + Leave]]&lt;=12,"Completo",User[[#This Row],[Time In Store + Leave]]&gt;12,"Superior")</f>
        <v>Incompleto</v>
      </c>
      <c r="W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" s="40" t="str">
        <f>IF(User[[#This Row],[Rango]]="incompleto",IF(User[[#This Row],[Reporte in]]=0,"Sin_Registro_In_Out",IF(User[[#This Row],[Reporte Out]]=0,"No_Realizo_Salida","No_cumple_el_Tiempo")),"")</f>
        <v>No_cumple_el_Tiempo</v>
      </c>
      <c r="Y2" s="40" t="str" cm="1">
        <f t="array" ref="Y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"/>
      <c r="AA2"/>
      <c r="AB2"/>
      <c r="AC2"/>
      <c r="AD2" t="s">
        <v>355</v>
      </c>
      <c r="AE2" t="s">
        <v>220</v>
      </c>
      <c r="AF2" t="s">
        <v>220</v>
      </c>
      <c r="AG2"/>
      <c r="AH2"/>
      <c r="AI2"/>
      <c r="AJ2"/>
    </row>
    <row r="3" spans="1:36" x14ac:dyDescent="0.3">
      <c r="A3" s="40" t="s">
        <v>2877</v>
      </c>
      <c r="B3">
        <v>1004802132</v>
      </c>
      <c r="C3" s="40" t="s">
        <v>2878</v>
      </c>
      <c r="D3" s="40" t="s">
        <v>2879</v>
      </c>
      <c r="E3" s="40" t="s">
        <v>6</v>
      </c>
      <c r="F3" s="40" t="s">
        <v>1028</v>
      </c>
      <c r="G3" s="40" t="s">
        <v>178</v>
      </c>
      <c r="H3" s="2">
        <v>45931.750509259262</v>
      </c>
      <c r="I3">
        <v>1</v>
      </c>
      <c r="J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3" s="21" t="str">
        <f>_xlfn.XLOOKUP(User[[#This Row],[User Code]],RMS_Check_In_Out!A:A,RMS_Check_In_Out!D:D,"0")</f>
        <v>0</v>
      </c>
      <c r="M3" s="21" t="str">
        <f>_xlfn.XLOOKUP(User[[#This Row],[User Code]],Leave!P:P,Leave!S:S,"0")</f>
        <v>0</v>
      </c>
      <c r="N3" s="21">
        <f>User[[#This Row],[Time Leave RMS (min)]]/60</f>
        <v>0</v>
      </c>
      <c r="O3" s="15">
        <f>User[[#This Row],[Duration In Store(min)]]/60</f>
        <v>0</v>
      </c>
      <c r="P3" s="28">
        <f>User[[#This Row],[Time In Store + Leave]]/24</f>
        <v>0</v>
      </c>
      <c r="Q3" s="15">
        <f>(User[[#This Row],[Time Leave RMS (min)]]/60)+User[[#This Row],[Duration In Store H]]</f>
        <v>0</v>
      </c>
      <c r="R3" s="40">
        <f>IF(User[[#This Row],[Check In]]="Sin Registro",0,1)</f>
        <v>1</v>
      </c>
      <c r="S3" s="40">
        <f>IF(User[[#This Row],[Check Out]]="Sin Registro",0,1)</f>
        <v>1</v>
      </c>
      <c r="T3" s="40" t="str">
        <f>IFERROR(IF(VLOOKUP(User[[#This Row],[User Code]],Justificar!$C$8:$I$1048576,6,0)=0,"Sin Justificación",VLOOKUP(User[[#This Row],[User Code]],Justificar!$C$8:$I$1048576,6,0)),"")</f>
        <v/>
      </c>
      <c r="U3" s="40" t="str">
        <f>IFERROR(IF(VLOOKUP(User[[#This Row],[User Code]],Justificar!$C$8:$I$1048576,6,0)=0,"Sin Justificación",VLOOKUP(User[[#This Row],[User Code]],Justificar!$C$8:$I$1048576,7,0)),"")</f>
        <v/>
      </c>
      <c r="V3" s="40" t="str" cm="1">
        <f t="array" ref="V3">_xlfn.IFS(User[[#This Row],[Time In Store + Leave]]&lt;7.8,"Incompleto",User[[#This Row],[Time In Store + Leave]]&lt;=12,"Completo",User[[#This Row],[Time In Store + Leave]]&gt;12,"Superior")</f>
        <v>Incompleto</v>
      </c>
      <c r="W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" s="40" t="str">
        <f>IF(User[[#This Row],[Rango]]="incompleto",IF(User[[#This Row],[Reporte in]]=0,"Sin_Registro_In_Out",IF(User[[#This Row],[Reporte Out]]=0,"No_Realizo_Salida","No_cumple_el_Tiempo")),"")</f>
        <v>No_cumple_el_Tiempo</v>
      </c>
      <c r="Y3" s="40" t="str" cm="1">
        <f t="array" ref="Y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"/>
      <c r="AA3"/>
      <c r="AB3"/>
      <c r="AC3"/>
      <c r="AD3" t="s">
        <v>356</v>
      </c>
      <c r="AE3" t="s">
        <v>217</v>
      </c>
      <c r="AF3" t="s">
        <v>219</v>
      </c>
      <c r="AG3"/>
      <c r="AH3"/>
      <c r="AI3"/>
      <c r="AJ3"/>
    </row>
    <row r="4" spans="1:36" x14ac:dyDescent="0.3">
      <c r="A4" s="40" t="s">
        <v>2880</v>
      </c>
      <c r="B4">
        <v>91506568</v>
      </c>
      <c r="C4" s="40" t="s">
        <v>2881</v>
      </c>
      <c r="D4" s="40" t="s">
        <v>2882</v>
      </c>
      <c r="E4" s="40" t="s">
        <v>6</v>
      </c>
      <c r="F4" s="40" t="s">
        <v>1803</v>
      </c>
      <c r="G4" s="40" t="s">
        <v>179</v>
      </c>
      <c r="H4" s="2">
        <v>45931.7502662037</v>
      </c>
      <c r="I4">
        <v>1</v>
      </c>
      <c r="J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4" s="21" t="str">
        <f>_xlfn.XLOOKUP(User[[#This Row],[User Code]],RMS_Check_In_Out!A:A,RMS_Check_In_Out!D:D,"0")</f>
        <v>0</v>
      </c>
      <c r="M4" s="21" t="str">
        <f>_xlfn.XLOOKUP(User[[#This Row],[User Code]],Leave!P:P,Leave!S:S,"0")</f>
        <v>0</v>
      </c>
      <c r="N4" s="21">
        <f>User[[#This Row],[Time Leave RMS (min)]]/60</f>
        <v>0</v>
      </c>
      <c r="O4" s="15">
        <f>User[[#This Row],[Duration In Store(min)]]/60</f>
        <v>0</v>
      </c>
      <c r="P4" s="28">
        <f>User[[#This Row],[Time In Store + Leave]]/24</f>
        <v>0</v>
      </c>
      <c r="Q4" s="15">
        <f>(User[[#This Row],[Time Leave RMS (min)]]/60)+User[[#This Row],[Duration In Store H]]</f>
        <v>0</v>
      </c>
      <c r="R4" s="40">
        <f>IF(User[[#This Row],[Check In]]="Sin Registro",0,1)</f>
        <v>1</v>
      </c>
      <c r="S4" s="40">
        <f>IF(User[[#This Row],[Check Out]]="Sin Registro",0,1)</f>
        <v>1</v>
      </c>
      <c r="T4" s="40" t="str">
        <f>IFERROR(IF(VLOOKUP(User[[#This Row],[User Code]],Justificar!$C$8:$I$1048576,6,0)=0,"Sin Justificación",VLOOKUP(User[[#This Row],[User Code]],Justificar!$C$8:$I$1048576,6,0)),"")</f>
        <v/>
      </c>
      <c r="U4" s="40" t="str">
        <f>IFERROR(IF(VLOOKUP(User[[#This Row],[User Code]],Justificar!$C$8:$I$1048576,6,0)=0,"Sin Justificación",VLOOKUP(User[[#This Row],[User Code]],Justificar!$C$8:$I$1048576,7,0)),"")</f>
        <v/>
      </c>
      <c r="V4" s="40" t="str" cm="1">
        <f t="array" ref="V4">_xlfn.IFS(User[[#This Row],[Time In Store + Leave]]&lt;7.8,"Incompleto",User[[#This Row],[Time In Store + Leave]]&lt;=12,"Completo",User[[#This Row],[Time In Store + Leave]]&gt;12,"Superior")</f>
        <v>Incompleto</v>
      </c>
      <c r="W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" s="40" t="str">
        <f>IF(User[[#This Row],[Rango]]="incompleto",IF(User[[#This Row],[Reporte in]]=0,"Sin_Registro_In_Out",IF(User[[#This Row],[Reporte Out]]=0,"No_Realizo_Salida","No_cumple_el_Tiempo")),"")</f>
        <v>No_cumple_el_Tiempo</v>
      </c>
      <c r="Y4" s="40" t="str" cm="1">
        <f t="array" ref="Y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"/>
      <c r="AA4"/>
      <c r="AB4"/>
      <c r="AC4"/>
      <c r="AD4" t="s">
        <v>357</v>
      </c>
      <c r="AE4" t="s">
        <v>219</v>
      </c>
      <c r="AF4"/>
      <c r="AG4"/>
      <c r="AH4"/>
      <c r="AI4"/>
      <c r="AJ4"/>
    </row>
    <row r="5" spans="1:36" x14ac:dyDescent="0.3">
      <c r="A5" s="40" t="s">
        <v>2883</v>
      </c>
      <c r="B5">
        <v>1192814502</v>
      </c>
      <c r="C5" s="40" t="s">
        <v>2884</v>
      </c>
      <c r="D5" s="40" t="s">
        <v>2885</v>
      </c>
      <c r="E5" s="40" t="s">
        <v>6</v>
      </c>
      <c r="F5" s="40" t="s">
        <v>2152</v>
      </c>
      <c r="G5" s="40" t="s">
        <v>177</v>
      </c>
      <c r="H5" s="2">
        <v>45931.459594907406</v>
      </c>
      <c r="I5">
        <v>1</v>
      </c>
      <c r="J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5" s="21">
        <f>_xlfn.XLOOKUP(User[[#This Row],[User Code]],RMS_Check_In_Out!A:A,RMS_Check_In_Out!D:D,"0")</f>
        <v>230</v>
      </c>
      <c r="M5" s="21" t="str">
        <f>_xlfn.XLOOKUP(User[[#This Row],[User Code]],Leave!P:P,Leave!S:S,"0")</f>
        <v>0</v>
      </c>
      <c r="N5" s="21">
        <f>User[[#This Row],[Time Leave RMS (min)]]/60</f>
        <v>0</v>
      </c>
      <c r="O5" s="15">
        <f>User[[#This Row],[Duration In Store(min)]]/60</f>
        <v>3.8333333333333335</v>
      </c>
      <c r="P5" s="28">
        <f>User[[#This Row],[Time In Store + Leave]]/24</f>
        <v>0.15972222222222224</v>
      </c>
      <c r="Q5" s="15">
        <f>(User[[#This Row],[Time Leave RMS (min)]]/60)+User[[#This Row],[Duration In Store H]]</f>
        <v>3.8333333333333335</v>
      </c>
      <c r="R5" s="40">
        <f>IF(User[[#This Row],[Check In]]="Sin Registro",0,1)</f>
        <v>1</v>
      </c>
      <c r="S5" s="40">
        <f>IF(User[[#This Row],[Check Out]]="Sin Registro",0,1)</f>
        <v>1</v>
      </c>
      <c r="T5" s="40" t="str">
        <f>IFERROR(IF(VLOOKUP(User[[#This Row],[User Code]],Justificar!$C$8:$I$1048576,6,0)=0,"Sin Justificación",VLOOKUP(User[[#This Row],[User Code]],Justificar!$C$8:$I$1048576,6,0)),"")</f>
        <v/>
      </c>
      <c r="U5" s="40" t="str">
        <f>IFERROR(IF(VLOOKUP(User[[#This Row],[User Code]],Justificar!$C$8:$I$1048576,6,0)=0,"Sin Justificación",VLOOKUP(User[[#This Row],[User Code]],Justificar!$C$8:$I$1048576,7,0)),"")</f>
        <v/>
      </c>
      <c r="V5" s="40" t="str" cm="1">
        <f t="array" ref="V5">_xlfn.IFS(User[[#This Row],[Time In Store + Leave]]&lt;7.8,"Incompleto",User[[#This Row],[Time In Store + Leave]]&lt;=12,"Completo",User[[#This Row],[Time In Store + Leave]]&gt;12,"Superior")</f>
        <v>Incompleto</v>
      </c>
      <c r="W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" s="40" t="str">
        <f>IF(User[[#This Row],[Rango]]="incompleto",IF(User[[#This Row],[Reporte in]]=0,"Sin_Registro_In_Out",IF(User[[#This Row],[Reporte Out]]=0,"No_Realizo_Salida","No_cumple_el_Tiempo")),"")</f>
        <v>No_cumple_el_Tiempo</v>
      </c>
      <c r="Y5" s="40" t="str" cm="1">
        <f t="array" ref="Y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"/>
      <c r="AA5"/>
      <c r="AB5"/>
      <c r="AC5"/>
      <c r="AD5" t="s">
        <v>358</v>
      </c>
      <c r="AE5"/>
      <c r="AF5"/>
      <c r="AG5"/>
      <c r="AH5"/>
      <c r="AI5"/>
      <c r="AJ5"/>
    </row>
    <row r="6" spans="1:36" x14ac:dyDescent="0.3">
      <c r="A6" s="40" t="s">
        <v>2886</v>
      </c>
      <c r="B6">
        <v>1015436070</v>
      </c>
      <c r="C6" s="40" t="s">
        <v>2887</v>
      </c>
      <c r="D6" s="40" t="s">
        <v>2888</v>
      </c>
      <c r="E6" s="40" t="s">
        <v>6</v>
      </c>
      <c r="F6" s="40" t="s">
        <v>1098</v>
      </c>
      <c r="G6" s="40" t="s">
        <v>177</v>
      </c>
      <c r="H6" s="2">
        <v>45931.45884259259</v>
      </c>
      <c r="I6">
        <v>1</v>
      </c>
      <c r="J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6" s="21">
        <f>_xlfn.XLOOKUP(User[[#This Row],[User Code]],RMS_Check_In_Out!A:A,RMS_Check_In_Out!D:D,"0")</f>
        <v>331</v>
      </c>
      <c r="M6" s="21" t="str">
        <f>_xlfn.XLOOKUP(User[[#This Row],[User Code]],Leave!P:P,Leave!S:S,"0")</f>
        <v>0</v>
      </c>
      <c r="N6" s="21">
        <f>User[[#This Row],[Time Leave RMS (min)]]/60</f>
        <v>0</v>
      </c>
      <c r="O6" s="15">
        <f>User[[#This Row],[Duration In Store(min)]]/60</f>
        <v>5.5166666666666666</v>
      </c>
      <c r="P6" s="28">
        <f>User[[#This Row],[Time In Store + Leave]]/24</f>
        <v>0.2298611111111111</v>
      </c>
      <c r="Q6" s="15">
        <f>(User[[#This Row],[Time Leave RMS (min)]]/60)+User[[#This Row],[Duration In Store H]]</f>
        <v>5.5166666666666666</v>
      </c>
      <c r="R6" s="40">
        <f>IF(User[[#This Row],[Check In]]="Sin Registro",0,1)</f>
        <v>1</v>
      </c>
      <c r="S6" s="40">
        <f>IF(User[[#This Row],[Check Out]]="Sin Registro",0,1)</f>
        <v>1</v>
      </c>
      <c r="T6" s="40" t="str">
        <f>IFERROR(IF(VLOOKUP(User[[#This Row],[User Code]],Justificar!$C$8:$I$1048576,6,0)=0,"Sin Justificación",VLOOKUP(User[[#This Row],[User Code]],Justificar!$C$8:$I$1048576,6,0)),"")</f>
        <v/>
      </c>
      <c r="U6" s="40" t="str">
        <f>IFERROR(IF(VLOOKUP(User[[#This Row],[User Code]],Justificar!$C$8:$I$1048576,6,0)=0,"Sin Justificación",VLOOKUP(User[[#This Row],[User Code]],Justificar!$C$8:$I$1048576,7,0)),"")</f>
        <v/>
      </c>
      <c r="V6" s="40" t="str" cm="1">
        <f t="array" ref="V6">_xlfn.IFS(User[[#This Row],[Time In Store + Leave]]&lt;7.8,"Incompleto",User[[#This Row],[Time In Store + Leave]]&lt;=12,"Completo",User[[#This Row],[Time In Store + Leave]]&gt;12,"Superior")</f>
        <v>Incompleto</v>
      </c>
      <c r="W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" s="40" t="str">
        <f>IF(User[[#This Row],[Rango]]="incompleto",IF(User[[#This Row],[Reporte in]]=0,"Sin_Registro_In_Out",IF(User[[#This Row],[Reporte Out]]=0,"No_Realizo_Salida","No_cumple_el_Tiempo")),"")</f>
        <v>No_cumple_el_Tiempo</v>
      </c>
      <c r="Y6" s="40" t="str" cm="1">
        <f t="array" ref="Y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6"/>
      <c r="AA6"/>
      <c r="AB6"/>
      <c r="AC6"/>
      <c r="AD6" t="s">
        <v>216</v>
      </c>
      <c r="AE6"/>
      <c r="AF6"/>
      <c r="AG6"/>
      <c r="AH6"/>
      <c r="AI6"/>
      <c r="AJ6"/>
    </row>
    <row r="7" spans="1:36" x14ac:dyDescent="0.3">
      <c r="A7" s="40" t="s">
        <v>2889</v>
      </c>
      <c r="B7">
        <v>1000623211</v>
      </c>
      <c r="C7" s="40" t="s">
        <v>2890</v>
      </c>
      <c r="D7" s="40" t="s">
        <v>2891</v>
      </c>
      <c r="E7" s="40" t="s">
        <v>6</v>
      </c>
      <c r="F7" s="40" t="s">
        <v>1098</v>
      </c>
      <c r="G7" s="40" t="s">
        <v>177</v>
      </c>
      <c r="H7" s="2">
        <v>45931.458599537036</v>
      </c>
      <c r="I7">
        <v>1</v>
      </c>
      <c r="J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7" s="21">
        <f>_xlfn.XLOOKUP(User[[#This Row],[User Code]],RMS_Check_In_Out!A:A,RMS_Check_In_Out!D:D,"0")</f>
        <v>360</v>
      </c>
      <c r="M7" s="21" t="str">
        <f>_xlfn.XLOOKUP(User[[#This Row],[User Code]],Leave!P:P,Leave!S:S,"0")</f>
        <v>0</v>
      </c>
      <c r="N7" s="21">
        <f>User[[#This Row],[Time Leave RMS (min)]]/60</f>
        <v>0</v>
      </c>
      <c r="O7" s="15">
        <f>User[[#This Row],[Duration In Store(min)]]/60</f>
        <v>6</v>
      </c>
      <c r="P7" s="28">
        <f>User[[#This Row],[Time In Store + Leave]]/24</f>
        <v>0.25</v>
      </c>
      <c r="Q7" s="15">
        <f>(User[[#This Row],[Time Leave RMS (min)]]/60)+User[[#This Row],[Duration In Store H]]</f>
        <v>6</v>
      </c>
      <c r="R7" s="40">
        <f>IF(User[[#This Row],[Check In]]="Sin Registro",0,1)</f>
        <v>1</v>
      </c>
      <c r="S7" s="40">
        <f>IF(User[[#This Row],[Check Out]]="Sin Registro",0,1)</f>
        <v>1</v>
      </c>
      <c r="T7" s="40" t="str">
        <f>IFERROR(IF(VLOOKUP(User[[#This Row],[User Code]],Justificar!$C$8:$I$1048576,6,0)=0,"Sin Justificación",VLOOKUP(User[[#This Row],[User Code]],Justificar!$C$8:$I$1048576,6,0)),"")</f>
        <v/>
      </c>
      <c r="U7" s="40" t="str">
        <f>IFERROR(IF(VLOOKUP(User[[#This Row],[User Code]],Justificar!$C$8:$I$1048576,6,0)=0,"Sin Justificación",VLOOKUP(User[[#This Row],[User Code]],Justificar!$C$8:$I$1048576,7,0)),"")</f>
        <v/>
      </c>
      <c r="V7" s="40" t="str" cm="1">
        <f t="array" ref="V7">_xlfn.IFS(User[[#This Row],[Time In Store + Leave]]&lt;7.8,"Incompleto",User[[#This Row],[Time In Store + Leave]]&lt;=12,"Completo",User[[#This Row],[Time In Store + Leave]]&gt;12,"Superior")</f>
        <v>Incompleto</v>
      </c>
      <c r="W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" s="40" t="str">
        <f>IF(User[[#This Row],[Rango]]="incompleto",IF(User[[#This Row],[Reporte in]]=0,"Sin_Registro_In_Out",IF(User[[#This Row],[Reporte Out]]=0,"No_Realizo_Salida","No_cumple_el_Tiempo")),"")</f>
        <v>No_cumple_el_Tiempo</v>
      </c>
      <c r="Y7" s="40" t="str" cm="1">
        <f t="array" ref="Y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7"/>
      <c r="AA7"/>
      <c r="AB7"/>
      <c r="AC7"/>
      <c r="AD7" t="s">
        <v>217</v>
      </c>
      <c r="AE7"/>
      <c r="AF7"/>
      <c r="AG7"/>
      <c r="AH7"/>
      <c r="AI7"/>
      <c r="AJ7"/>
    </row>
    <row r="8" spans="1:36" x14ac:dyDescent="0.3">
      <c r="A8" s="40" t="s">
        <v>2860</v>
      </c>
      <c r="B8">
        <v>1006171965</v>
      </c>
      <c r="C8" s="40" t="s">
        <v>2861</v>
      </c>
      <c r="D8" s="40" t="s">
        <v>2862</v>
      </c>
      <c r="E8" s="40" t="s">
        <v>6</v>
      </c>
      <c r="F8" s="40" t="s">
        <v>1121</v>
      </c>
      <c r="G8" s="40" t="s">
        <v>178</v>
      </c>
      <c r="H8" s="2">
        <v>45930.750833333332</v>
      </c>
      <c r="I8">
        <v>1</v>
      </c>
      <c r="J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8" s="21" t="str">
        <f>_xlfn.XLOOKUP(User[[#This Row],[User Code]],RMS_Check_In_Out!A:A,RMS_Check_In_Out!D:D,"0")</f>
        <v>0</v>
      </c>
      <c r="M8" s="21" t="str">
        <f>_xlfn.XLOOKUP(User[[#This Row],[User Code]],Leave!P:P,Leave!S:S,"0")</f>
        <v>0</v>
      </c>
      <c r="N8" s="21">
        <f>User[[#This Row],[Time Leave RMS (min)]]/60</f>
        <v>0</v>
      </c>
      <c r="O8" s="15">
        <f>User[[#This Row],[Duration In Store(min)]]/60</f>
        <v>0</v>
      </c>
      <c r="P8" s="28">
        <f>User[[#This Row],[Time In Store + Leave]]/24</f>
        <v>0</v>
      </c>
      <c r="Q8" s="15">
        <f>(User[[#This Row],[Time Leave RMS (min)]]/60)+User[[#This Row],[Duration In Store H]]</f>
        <v>0</v>
      </c>
      <c r="R8" s="40">
        <f>IF(User[[#This Row],[Check In]]="Sin Registro",0,1)</f>
        <v>1</v>
      </c>
      <c r="S8" s="40">
        <f>IF(User[[#This Row],[Check Out]]="Sin Registro",0,1)</f>
        <v>1</v>
      </c>
      <c r="T8" s="40" t="str">
        <f>IFERROR(IF(VLOOKUP(User[[#This Row],[User Code]],Justificar!$C$8:$I$1048576,6,0)=0,"Sin Justificación",VLOOKUP(User[[#This Row],[User Code]],Justificar!$C$8:$I$1048576,6,0)),"")</f>
        <v/>
      </c>
      <c r="U8" s="40" t="str">
        <f>IFERROR(IF(VLOOKUP(User[[#This Row],[User Code]],Justificar!$C$8:$I$1048576,6,0)=0,"Sin Justificación",VLOOKUP(User[[#This Row],[User Code]],Justificar!$C$8:$I$1048576,7,0)),"")</f>
        <v/>
      </c>
      <c r="V8" s="40" t="str" cm="1">
        <f t="array" ref="V8">_xlfn.IFS(User[[#This Row],[Time In Store + Leave]]&lt;7.8,"Incompleto",User[[#This Row],[Time In Store + Leave]]&lt;=12,"Completo",User[[#This Row],[Time In Store + Leave]]&gt;12,"Superior")</f>
        <v>Incompleto</v>
      </c>
      <c r="W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" s="40" t="str">
        <f>IF(User[[#This Row],[Rango]]="incompleto",IF(User[[#This Row],[Reporte in]]=0,"Sin_Registro_In_Out",IF(User[[#This Row],[Reporte Out]]=0,"No_Realizo_Salida","No_cumple_el_Tiempo")),"")</f>
        <v>No_cumple_el_Tiempo</v>
      </c>
      <c r="Y8" s="40" t="str" cm="1">
        <f t="array" ref="Y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8"/>
      <c r="AA8"/>
      <c r="AB8"/>
      <c r="AC8"/>
      <c r="AD8" t="s">
        <v>215</v>
      </c>
      <c r="AE8"/>
      <c r="AF8"/>
      <c r="AG8"/>
      <c r="AH8"/>
      <c r="AI8"/>
      <c r="AJ8"/>
    </row>
    <row r="9" spans="1:36" x14ac:dyDescent="0.3">
      <c r="A9" s="40" t="s">
        <v>2863</v>
      </c>
      <c r="B9">
        <v>1059445041</v>
      </c>
      <c r="C9" s="40" t="s">
        <v>2864</v>
      </c>
      <c r="D9" s="40" t="s">
        <v>2865</v>
      </c>
      <c r="E9" s="40" t="s">
        <v>6</v>
      </c>
      <c r="F9" s="40" t="s">
        <v>1121</v>
      </c>
      <c r="G9" s="40" t="s">
        <v>178</v>
      </c>
      <c r="H9" s="2">
        <v>45930.750648148147</v>
      </c>
      <c r="I9">
        <v>1</v>
      </c>
      <c r="J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9" s="21" t="str">
        <f>_xlfn.XLOOKUP(User[[#This Row],[User Code]],RMS_Check_In_Out!A:A,RMS_Check_In_Out!D:D,"0")</f>
        <v>0</v>
      </c>
      <c r="M9" s="21" t="str">
        <f>_xlfn.XLOOKUP(User[[#This Row],[User Code]],Leave!P:P,Leave!S:S,"0")</f>
        <v>0</v>
      </c>
      <c r="N9" s="21">
        <f>User[[#This Row],[Time Leave RMS (min)]]/60</f>
        <v>0</v>
      </c>
      <c r="O9" s="15">
        <f>User[[#This Row],[Duration In Store(min)]]/60</f>
        <v>0</v>
      </c>
      <c r="P9" s="28">
        <f>User[[#This Row],[Time In Store + Leave]]/24</f>
        <v>0</v>
      </c>
      <c r="Q9" s="15">
        <f>(User[[#This Row],[Time Leave RMS (min)]]/60)+User[[#This Row],[Duration In Store H]]</f>
        <v>0</v>
      </c>
      <c r="R9" s="40">
        <f>IF(User[[#This Row],[Check In]]="Sin Registro",0,1)</f>
        <v>1</v>
      </c>
      <c r="S9" s="40">
        <f>IF(User[[#This Row],[Check Out]]="Sin Registro",0,1)</f>
        <v>1</v>
      </c>
      <c r="T9" s="40" t="str">
        <f>IFERROR(IF(VLOOKUP(User[[#This Row],[User Code]],Justificar!$C$8:$I$1048576,6,0)=0,"Sin Justificación",VLOOKUP(User[[#This Row],[User Code]],Justificar!$C$8:$I$1048576,6,0)),"")</f>
        <v/>
      </c>
      <c r="U9" s="40" t="str">
        <f>IFERROR(IF(VLOOKUP(User[[#This Row],[User Code]],Justificar!$C$8:$I$1048576,6,0)=0,"Sin Justificación",VLOOKUP(User[[#This Row],[User Code]],Justificar!$C$8:$I$1048576,7,0)),"")</f>
        <v/>
      </c>
      <c r="V9" s="40" t="str" cm="1">
        <f t="array" ref="V9">_xlfn.IFS(User[[#This Row],[Time In Store + Leave]]&lt;7.8,"Incompleto",User[[#This Row],[Time In Store + Leave]]&lt;=12,"Completo",User[[#This Row],[Time In Store + Leave]]&gt;12,"Superior")</f>
        <v>Incompleto</v>
      </c>
      <c r="W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" s="40" t="str">
        <f>IF(User[[#This Row],[Rango]]="incompleto",IF(User[[#This Row],[Reporte in]]=0,"Sin_Registro_In_Out",IF(User[[#This Row],[Reporte Out]]=0,"No_Realizo_Salida","No_cumple_el_Tiempo")),"")</f>
        <v>No_cumple_el_Tiempo</v>
      </c>
      <c r="Y9" s="40" t="str" cm="1">
        <f t="array" ref="Y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9"/>
      <c r="AA9"/>
      <c r="AB9"/>
      <c r="AC9"/>
      <c r="AD9" t="s">
        <v>218</v>
      </c>
      <c r="AE9"/>
      <c r="AF9"/>
      <c r="AG9"/>
      <c r="AH9"/>
      <c r="AI9"/>
      <c r="AJ9"/>
    </row>
    <row r="10" spans="1:36" x14ac:dyDescent="0.3">
      <c r="A10" s="40" t="s">
        <v>2866</v>
      </c>
      <c r="B10">
        <v>14295413</v>
      </c>
      <c r="C10" s="40" t="s">
        <v>2867</v>
      </c>
      <c r="D10" s="40" t="s">
        <v>2868</v>
      </c>
      <c r="E10" s="40" t="s">
        <v>6</v>
      </c>
      <c r="F10" s="40" t="s">
        <v>2462</v>
      </c>
      <c r="G10" s="40" t="s">
        <v>178</v>
      </c>
      <c r="H10" s="2">
        <v>45930.750462962962</v>
      </c>
      <c r="I10">
        <v>1</v>
      </c>
      <c r="J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0" s="21" t="str">
        <f>_xlfn.XLOOKUP(User[[#This Row],[User Code]],RMS_Check_In_Out!A:A,RMS_Check_In_Out!D:D,"0")</f>
        <v>0</v>
      </c>
      <c r="M10" s="21" t="str">
        <f>_xlfn.XLOOKUP(User[[#This Row],[User Code]],Leave!P:P,Leave!S:S,"0")</f>
        <v>0</v>
      </c>
      <c r="N10" s="21">
        <f>User[[#This Row],[Time Leave RMS (min)]]/60</f>
        <v>0</v>
      </c>
      <c r="O10" s="15">
        <f>User[[#This Row],[Duration In Store(min)]]/60</f>
        <v>0</v>
      </c>
      <c r="P10" s="28">
        <f>User[[#This Row],[Time In Store + Leave]]/24</f>
        <v>0</v>
      </c>
      <c r="Q10" s="15">
        <f>(User[[#This Row],[Time Leave RMS (min)]]/60)+User[[#This Row],[Duration In Store H]]</f>
        <v>0</v>
      </c>
      <c r="R10" s="40">
        <f>IF(User[[#This Row],[Check In]]="Sin Registro",0,1)</f>
        <v>1</v>
      </c>
      <c r="S10" s="40">
        <f>IF(User[[#This Row],[Check Out]]="Sin Registro",0,1)</f>
        <v>1</v>
      </c>
      <c r="T10" s="40" t="str">
        <f>IFERROR(IF(VLOOKUP(User[[#This Row],[User Code]],Justificar!$C$8:$I$1048576,6,0)=0,"Sin Justificación",VLOOKUP(User[[#This Row],[User Code]],Justificar!$C$8:$I$1048576,6,0)),"")</f>
        <v/>
      </c>
      <c r="U10" s="40" t="str">
        <f>IFERROR(IF(VLOOKUP(User[[#This Row],[User Code]],Justificar!$C$8:$I$1048576,6,0)=0,"Sin Justificación",VLOOKUP(User[[#This Row],[User Code]],Justificar!$C$8:$I$1048576,7,0)),"")</f>
        <v/>
      </c>
      <c r="V10" s="40" t="str" cm="1">
        <f t="array" ref="V10">_xlfn.IFS(User[[#This Row],[Time In Store + Leave]]&lt;7.8,"Incompleto",User[[#This Row],[Time In Store + Leave]]&lt;=12,"Completo",User[[#This Row],[Time In Store + Leave]]&gt;12,"Superior")</f>
        <v>Incompleto</v>
      </c>
      <c r="W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" s="40" t="str">
        <f>IF(User[[#This Row],[Rango]]="incompleto",IF(User[[#This Row],[Reporte in]]=0,"Sin_Registro_In_Out",IF(User[[#This Row],[Reporte Out]]=0,"No_Realizo_Salida","No_cumple_el_Tiempo")),"")</f>
        <v>No_cumple_el_Tiempo</v>
      </c>
      <c r="Y10" s="40" t="str" cm="1">
        <f t="array" ref="Y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0"/>
      <c r="AA10"/>
      <c r="AB10"/>
      <c r="AC10"/>
      <c r="AD10" t="s">
        <v>220</v>
      </c>
      <c r="AE10"/>
      <c r="AF10"/>
      <c r="AG10"/>
      <c r="AH10"/>
      <c r="AI10"/>
      <c r="AJ10"/>
    </row>
    <row r="11" spans="1:36" x14ac:dyDescent="0.3">
      <c r="A11" s="40" t="s">
        <v>2869</v>
      </c>
      <c r="B11">
        <v>1003864463</v>
      </c>
      <c r="C11" s="40" t="s">
        <v>2870</v>
      </c>
      <c r="D11" s="40" t="s">
        <v>2871</v>
      </c>
      <c r="E11" s="40" t="s">
        <v>6</v>
      </c>
      <c r="F11" s="40" t="s">
        <v>2462</v>
      </c>
      <c r="G11" s="40" t="s">
        <v>178</v>
      </c>
      <c r="H11" s="2">
        <v>45930.750289351854</v>
      </c>
      <c r="I11">
        <v>1</v>
      </c>
      <c r="J1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1" s="21" t="str">
        <f>_xlfn.XLOOKUP(User[[#This Row],[User Code]],RMS_Check_In_Out!A:A,RMS_Check_In_Out!D:D,"0")</f>
        <v>0</v>
      </c>
      <c r="M11" s="21" t="str">
        <f>_xlfn.XLOOKUP(User[[#This Row],[User Code]],Leave!P:P,Leave!S:S,"0")</f>
        <v>0</v>
      </c>
      <c r="N11" s="21">
        <f>User[[#This Row],[Time Leave RMS (min)]]/60</f>
        <v>0</v>
      </c>
      <c r="O11" s="15">
        <f>User[[#This Row],[Duration In Store(min)]]/60</f>
        <v>0</v>
      </c>
      <c r="P11" s="28">
        <f>User[[#This Row],[Time In Store + Leave]]/24</f>
        <v>0</v>
      </c>
      <c r="Q11" s="15">
        <f>(User[[#This Row],[Time Leave RMS (min)]]/60)+User[[#This Row],[Duration In Store H]]</f>
        <v>0</v>
      </c>
      <c r="R11" s="40">
        <f>IF(User[[#This Row],[Check In]]="Sin Registro",0,1)</f>
        <v>1</v>
      </c>
      <c r="S11" s="40">
        <f>IF(User[[#This Row],[Check Out]]="Sin Registro",0,1)</f>
        <v>1</v>
      </c>
      <c r="T11" s="40" t="str">
        <f>IFERROR(IF(VLOOKUP(User[[#This Row],[User Code]],Justificar!$C$8:$I$1048576,6,0)=0,"Sin Justificación",VLOOKUP(User[[#This Row],[User Code]],Justificar!$C$8:$I$1048576,6,0)),"")</f>
        <v/>
      </c>
      <c r="U11" s="40" t="str">
        <f>IFERROR(IF(VLOOKUP(User[[#This Row],[User Code]],Justificar!$C$8:$I$1048576,6,0)=0,"Sin Justificación",VLOOKUP(User[[#This Row],[User Code]],Justificar!$C$8:$I$1048576,7,0)),"")</f>
        <v/>
      </c>
      <c r="V11" s="40" t="str" cm="1">
        <f t="array" ref="V11">_xlfn.IFS(User[[#This Row],[Time In Store + Leave]]&lt;7.8,"Incompleto",User[[#This Row],[Time In Store + Leave]]&lt;=12,"Completo",User[[#This Row],[Time In Store + Leave]]&gt;12,"Superior")</f>
        <v>Incompleto</v>
      </c>
      <c r="W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" s="40" t="str">
        <f>IF(User[[#This Row],[Rango]]="incompleto",IF(User[[#This Row],[Reporte in]]=0,"Sin_Registro_In_Out",IF(User[[#This Row],[Reporte Out]]=0,"No_Realizo_Salida","No_cumple_el_Tiempo")),"")</f>
        <v>No_cumple_el_Tiempo</v>
      </c>
      <c r="Y11" s="40" t="str" cm="1">
        <f t="array" ref="Y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1"/>
      <c r="AA11"/>
      <c r="AB11"/>
      <c r="AC11"/>
      <c r="AD11" t="s">
        <v>214</v>
      </c>
      <c r="AE11"/>
      <c r="AF11"/>
      <c r="AG11"/>
      <c r="AH11"/>
      <c r="AI11"/>
      <c r="AJ11"/>
    </row>
    <row r="12" spans="1:36" x14ac:dyDescent="0.3">
      <c r="A12" s="40" t="s">
        <v>2835</v>
      </c>
      <c r="B12">
        <v>1032478315</v>
      </c>
      <c r="C12" s="40" t="s">
        <v>2836</v>
      </c>
      <c r="D12" s="40" t="s">
        <v>2837</v>
      </c>
      <c r="E12" s="40" t="s">
        <v>130</v>
      </c>
      <c r="F12" s="40" t="s">
        <v>1942</v>
      </c>
      <c r="G12" s="40" t="s">
        <v>178</v>
      </c>
      <c r="H12" s="2">
        <v>45929.708749999998</v>
      </c>
      <c r="I12">
        <v>1</v>
      </c>
      <c r="J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2" s="21" t="str">
        <f>_xlfn.XLOOKUP(User[[#This Row],[User Code]],RMS_Check_In_Out!A:A,RMS_Check_In_Out!D:D,"0")</f>
        <v>0</v>
      </c>
      <c r="M12" s="21" t="str">
        <f>_xlfn.XLOOKUP(User[[#This Row],[User Code]],Leave!P:P,Leave!S:S,"0")</f>
        <v>0</v>
      </c>
      <c r="N12" s="21">
        <f>User[[#This Row],[Time Leave RMS (min)]]/60</f>
        <v>0</v>
      </c>
      <c r="O12" s="15">
        <f>User[[#This Row],[Duration In Store(min)]]/60</f>
        <v>0</v>
      </c>
      <c r="P12" s="28">
        <f>User[[#This Row],[Time In Store + Leave]]/24</f>
        <v>0</v>
      </c>
      <c r="Q12" s="15">
        <f>(User[[#This Row],[Time Leave RMS (min)]]/60)+User[[#This Row],[Duration In Store H]]</f>
        <v>0</v>
      </c>
      <c r="R12" s="40">
        <f>IF(User[[#This Row],[Check In]]="Sin Registro",0,1)</f>
        <v>1</v>
      </c>
      <c r="S12" s="40">
        <f>IF(User[[#This Row],[Check Out]]="Sin Registro",0,1)</f>
        <v>1</v>
      </c>
      <c r="T12" s="40" t="str">
        <f>IFERROR(IF(VLOOKUP(User[[#This Row],[User Code]],Justificar!$C$8:$I$1048576,6,0)=0,"Sin Justificación",VLOOKUP(User[[#This Row],[User Code]],Justificar!$C$8:$I$1048576,6,0)),"")</f>
        <v/>
      </c>
      <c r="U12" s="40" t="str">
        <f>IFERROR(IF(VLOOKUP(User[[#This Row],[User Code]],Justificar!$C$8:$I$1048576,6,0)=0,"Sin Justificación",VLOOKUP(User[[#This Row],[User Code]],Justificar!$C$8:$I$1048576,7,0)),"")</f>
        <v/>
      </c>
      <c r="V12" s="40" t="str" cm="1">
        <f t="array" ref="V12">_xlfn.IFS(User[[#This Row],[Time In Store + Leave]]&lt;7.8,"Incompleto",User[[#This Row],[Time In Store + Leave]]&lt;=12,"Completo",User[[#This Row],[Time In Store + Leave]]&gt;12,"Superior")</f>
        <v>Incompleto</v>
      </c>
      <c r="W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" s="40" t="str">
        <f>IF(User[[#This Row],[Rango]]="incompleto",IF(User[[#This Row],[Reporte in]]=0,"Sin_Registro_In_Out",IF(User[[#This Row],[Reporte Out]]=0,"No_Realizo_Salida","No_cumple_el_Tiempo")),"")</f>
        <v>No_cumple_el_Tiempo</v>
      </c>
      <c r="Y12" s="40" t="str" cm="1">
        <f t="array" ref="Y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2"/>
      <c r="AA12"/>
      <c r="AB12"/>
      <c r="AC12"/>
      <c r="AD12" s="12" t="s">
        <v>315</v>
      </c>
      <c r="AE12"/>
      <c r="AF12"/>
      <c r="AG12"/>
      <c r="AH12"/>
      <c r="AI12"/>
      <c r="AJ12"/>
    </row>
    <row r="13" spans="1:36" x14ac:dyDescent="0.3">
      <c r="A13" s="40" t="s">
        <v>2838</v>
      </c>
      <c r="B13">
        <v>1066601689</v>
      </c>
      <c r="C13" s="40" t="s">
        <v>2839</v>
      </c>
      <c r="D13" s="40" t="s">
        <v>2840</v>
      </c>
      <c r="E13" s="40" t="s">
        <v>6</v>
      </c>
      <c r="F13" s="40" t="s">
        <v>1027</v>
      </c>
      <c r="G13" s="40" t="s">
        <v>178</v>
      </c>
      <c r="H13" s="2">
        <v>45929.708483796298</v>
      </c>
      <c r="I13">
        <v>1</v>
      </c>
      <c r="J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3" s="21">
        <f>_xlfn.XLOOKUP(User[[#This Row],[User Code]],RMS_Check_In_Out!A:A,RMS_Check_In_Out!D:D,"0")</f>
        <v>0</v>
      </c>
      <c r="M13" s="21" t="str">
        <f>_xlfn.XLOOKUP(User[[#This Row],[User Code]],Leave!P:P,Leave!S:S,"0")</f>
        <v>0</v>
      </c>
      <c r="N13" s="21">
        <f>User[[#This Row],[Time Leave RMS (min)]]/60</f>
        <v>0</v>
      </c>
      <c r="O13" s="15">
        <f>User[[#This Row],[Duration In Store(min)]]/60</f>
        <v>0</v>
      </c>
      <c r="P13" s="28">
        <f>User[[#This Row],[Time In Store + Leave]]/24</f>
        <v>0</v>
      </c>
      <c r="Q13" s="15">
        <f>(User[[#This Row],[Time Leave RMS (min)]]/60)+User[[#This Row],[Duration In Store H]]</f>
        <v>0</v>
      </c>
      <c r="R13" s="40">
        <f>IF(User[[#This Row],[Check In]]="Sin Registro",0,1)</f>
        <v>1</v>
      </c>
      <c r="S13" s="40">
        <f>IF(User[[#This Row],[Check Out]]="Sin Registro",0,1)</f>
        <v>1</v>
      </c>
      <c r="T13" s="40" t="str">
        <f>IFERROR(IF(VLOOKUP(User[[#This Row],[User Code]],Justificar!$C$8:$I$1048576,6,0)=0,"Sin Justificación",VLOOKUP(User[[#This Row],[User Code]],Justificar!$C$8:$I$1048576,6,0)),"")</f>
        <v/>
      </c>
      <c r="U13" s="40" t="str">
        <f>IFERROR(IF(VLOOKUP(User[[#This Row],[User Code]],Justificar!$C$8:$I$1048576,6,0)=0,"Sin Justificación",VLOOKUP(User[[#This Row],[User Code]],Justificar!$C$8:$I$1048576,7,0)),"")</f>
        <v/>
      </c>
      <c r="V13" s="40" t="str" cm="1">
        <f t="array" ref="V13">_xlfn.IFS(User[[#This Row],[Time In Store + Leave]]&lt;7.8,"Incompleto",User[[#This Row],[Time In Store + Leave]]&lt;=12,"Completo",User[[#This Row],[Time In Store + Leave]]&gt;12,"Superior")</f>
        <v>Incompleto</v>
      </c>
      <c r="W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" s="40" t="str">
        <f>IF(User[[#This Row],[Rango]]="incompleto",IF(User[[#This Row],[Reporte in]]=0,"Sin_Registro_In_Out",IF(User[[#This Row],[Reporte Out]]=0,"No_Realizo_Salida","No_cumple_el_Tiempo")),"")</f>
        <v>No_cumple_el_Tiempo</v>
      </c>
      <c r="Y13" s="40" t="str" cm="1">
        <f t="array" ref="Y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"/>
      <c r="AA13"/>
      <c r="AB13"/>
      <c r="AC13"/>
      <c r="AD13" s="12" t="s">
        <v>219</v>
      </c>
      <c r="AE13"/>
      <c r="AF13"/>
      <c r="AG13"/>
      <c r="AH13"/>
      <c r="AI13"/>
      <c r="AJ13"/>
    </row>
    <row r="14" spans="1:36" x14ac:dyDescent="0.3">
      <c r="A14" s="40" t="s">
        <v>2841</v>
      </c>
      <c r="B14">
        <v>1047338634</v>
      </c>
      <c r="C14" s="40" t="s">
        <v>2842</v>
      </c>
      <c r="D14" s="40" t="s">
        <v>2843</v>
      </c>
      <c r="E14" s="40" t="s">
        <v>6</v>
      </c>
      <c r="F14" s="40" t="s">
        <v>2748</v>
      </c>
      <c r="G14" s="40" t="s">
        <v>177</v>
      </c>
      <c r="H14" s="2">
        <v>45929.62641203704</v>
      </c>
      <c r="I14">
        <v>1</v>
      </c>
      <c r="J1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4" s="21">
        <f>_xlfn.XLOOKUP(User[[#This Row],[User Code]],RMS_Check_In_Out!A:A,RMS_Check_In_Out!D:D,"0")</f>
        <v>541</v>
      </c>
      <c r="M14" s="21" t="str">
        <f>_xlfn.XLOOKUP(User[[#This Row],[User Code]],Leave!P:P,Leave!S:S,"0")</f>
        <v>0</v>
      </c>
      <c r="N14" s="21">
        <f>User[[#This Row],[Time Leave RMS (min)]]/60</f>
        <v>0</v>
      </c>
      <c r="O14" s="15">
        <f>User[[#This Row],[Duration In Store(min)]]/60</f>
        <v>9.0166666666666675</v>
      </c>
      <c r="P14" s="28">
        <f>User[[#This Row],[Time In Store + Leave]]/24</f>
        <v>0.3756944444444445</v>
      </c>
      <c r="Q14" s="15">
        <f>(User[[#This Row],[Time Leave RMS (min)]]/60)+User[[#This Row],[Duration In Store H]]</f>
        <v>9.0166666666666675</v>
      </c>
      <c r="R14" s="40">
        <f>IF(User[[#This Row],[Check In]]="Sin Registro",0,1)</f>
        <v>1</v>
      </c>
      <c r="S14" s="40">
        <f>IF(User[[#This Row],[Check Out]]="Sin Registro",0,1)</f>
        <v>1</v>
      </c>
      <c r="T14" s="40" t="str">
        <f>IFERROR(IF(VLOOKUP(User[[#This Row],[User Code]],Justificar!$C$8:$I$1048576,6,0)=0,"Sin Justificación",VLOOKUP(User[[#This Row],[User Code]],Justificar!$C$8:$I$1048576,6,0)),"")</f>
        <v/>
      </c>
      <c r="U14" s="40" t="str">
        <f>IFERROR(IF(VLOOKUP(User[[#This Row],[User Code]],Justificar!$C$8:$I$1048576,6,0)=0,"Sin Justificación",VLOOKUP(User[[#This Row],[User Code]],Justificar!$C$8:$I$1048576,7,0)),"")</f>
        <v/>
      </c>
      <c r="V14" s="40" t="str" cm="1">
        <f t="array" ref="V14">_xlfn.IFS(User[[#This Row],[Time In Store + Leave]]&lt;7.8,"Incompleto",User[[#This Row],[Time In Store + Leave]]&lt;=12,"Completo",User[[#This Row],[Time In Store + Leave]]&gt;12,"Superior")</f>
        <v>Completo</v>
      </c>
      <c r="W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" s="40" t="str">
        <f>IF(User[[#This Row],[Rango]]="incompleto",IF(User[[#This Row],[Reporte in]]=0,"Sin_Registro_In_Out",IF(User[[#This Row],[Reporte Out]]=0,"No_Realizo_Salida","No_cumple_el_Tiempo")),"")</f>
        <v/>
      </c>
      <c r="Y14" s="40" t="str" cm="1">
        <f t="array" ref="Y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3">
      <c r="A15" s="40" t="s">
        <v>2844</v>
      </c>
      <c r="B15">
        <v>1006779966</v>
      </c>
      <c r="C15" s="40" t="s">
        <v>2845</v>
      </c>
      <c r="D15" s="40" t="s">
        <v>2846</v>
      </c>
      <c r="E15" s="40" t="s">
        <v>6</v>
      </c>
      <c r="F15" s="40" t="s">
        <v>2748</v>
      </c>
      <c r="G15" s="40" t="s">
        <v>177</v>
      </c>
      <c r="H15" s="2">
        <v>45929.626145833332</v>
      </c>
      <c r="I15">
        <v>1</v>
      </c>
      <c r="J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5" s="21">
        <f>_xlfn.XLOOKUP(User[[#This Row],[User Code]],RMS_Check_In_Out!A:A,RMS_Check_In_Out!D:D,"0")</f>
        <v>665</v>
      </c>
      <c r="M15" s="21" t="str">
        <f>_xlfn.XLOOKUP(User[[#This Row],[User Code]],Leave!P:P,Leave!S:S,"0")</f>
        <v>0</v>
      </c>
      <c r="N15" s="21">
        <f>User[[#This Row],[Time Leave RMS (min)]]/60</f>
        <v>0</v>
      </c>
      <c r="O15" s="15">
        <f>User[[#This Row],[Duration In Store(min)]]/60</f>
        <v>11.083333333333334</v>
      </c>
      <c r="P15" s="28">
        <f>User[[#This Row],[Time In Store + Leave]]/24</f>
        <v>0.46180555555555558</v>
      </c>
      <c r="Q15" s="15">
        <f>(User[[#This Row],[Time Leave RMS (min)]]/60)+User[[#This Row],[Duration In Store H]]</f>
        <v>11.083333333333334</v>
      </c>
      <c r="R15" s="40">
        <f>IF(User[[#This Row],[Check In]]="Sin Registro",0,1)</f>
        <v>1</v>
      </c>
      <c r="S15" s="40">
        <f>IF(User[[#This Row],[Check Out]]="Sin Registro",0,1)</f>
        <v>1</v>
      </c>
      <c r="T15" s="40" t="str">
        <f>IFERROR(IF(VLOOKUP(User[[#This Row],[User Code]],Justificar!$C$8:$I$1048576,6,0)=0,"Sin Justificación",VLOOKUP(User[[#This Row],[User Code]],Justificar!$C$8:$I$1048576,6,0)),"")</f>
        <v/>
      </c>
      <c r="U15" s="40" t="str">
        <f>IFERROR(IF(VLOOKUP(User[[#This Row],[User Code]],Justificar!$C$8:$I$1048576,6,0)=0,"Sin Justificación",VLOOKUP(User[[#This Row],[User Code]],Justificar!$C$8:$I$1048576,7,0)),"")</f>
        <v/>
      </c>
      <c r="V15" s="40" t="str" cm="1">
        <f t="array" ref="V15">_xlfn.IFS(User[[#This Row],[Time In Store + Leave]]&lt;7.8,"Incompleto",User[[#This Row],[Time In Store + Leave]]&lt;=12,"Completo",User[[#This Row],[Time In Store + Leave]]&gt;12,"Superior")</f>
        <v>Completo</v>
      </c>
      <c r="W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" s="40" t="str">
        <f>IF(User[[#This Row],[Rango]]="incompleto",IF(User[[#This Row],[Reporte in]]=0,"Sin_Registro_In_Out",IF(User[[#This Row],[Reporte Out]]=0,"No_Realizo_Salida","No_cumple_el_Tiempo")),"")</f>
        <v/>
      </c>
      <c r="Y15" s="40" t="str" cm="1">
        <f t="array" ref="Y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3">
      <c r="A16" s="40" t="s">
        <v>2847</v>
      </c>
      <c r="B16">
        <v>1014736377</v>
      </c>
      <c r="C16" s="40" t="s">
        <v>2848</v>
      </c>
      <c r="D16" s="40" t="s">
        <v>2849</v>
      </c>
      <c r="E16" s="40" t="s">
        <v>6</v>
      </c>
      <c r="F16" s="40" t="s">
        <v>1467</v>
      </c>
      <c r="G16" s="40" t="s">
        <v>177</v>
      </c>
      <c r="H16" s="2">
        <v>45929.625821759262</v>
      </c>
      <c r="I16">
        <v>1</v>
      </c>
      <c r="J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6" s="21">
        <f>_xlfn.XLOOKUP(User[[#This Row],[User Code]],RMS_Check_In_Out!A:A,RMS_Check_In_Out!D:D,"0")</f>
        <v>499</v>
      </c>
      <c r="M16" s="21" t="str">
        <f>_xlfn.XLOOKUP(User[[#This Row],[User Code]],Leave!P:P,Leave!S:S,"0")</f>
        <v>0</v>
      </c>
      <c r="N16" s="21">
        <f>User[[#This Row],[Time Leave RMS (min)]]/60</f>
        <v>0</v>
      </c>
      <c r="O16" s="15">
        <f>User[[#This Row],[Duration In Store(min)]]/60</f>
        <v>8.3166666666666664</v>
      </c>
      <c r="P16" s="28">
        <f>User[[#This Row],[Time In Store + Leave]]/24</f>
        <v>0.34652777777777777</v>
      </c>
      <c r="Q16" s="15">
        <f>(User[[#This Row],[Time Leave RMS (min)]]/60)+User[[#This Row],[Duration In Store H]]</f>
        <v>8.3166666666666664</v>
      </c>
      <c r="R16" s="40">
        <f>IF(User[[#This Row],[Check In]]="Sin Registro",0,1)</f>
        <v>1</v>
      </c>
      <c r="S16" s="40">
        <f>IF(User[[#This Row],[Check Out]]="Sin Registro",0,1)</f>
        <v>1</v>
      </c>
      <c r="T16" s="40" t="str">
        <f>IFERROR(IF(VLOOKUP(User[[#This Row],[User Code]],Justificar!$C$8:$I$1048576,6,0)=0,"Sin Justificación",VLOOKUP(User[[#This Row],[User Code]],Justificar!$C$8:$I$1048576,6,0)),"")</f>
        <v/>
      </c>
      <c r="U16" s="40" t="str">
        <f>IFERROR(IF(VLOOKUP(User[[#This Row],[User Code]],Justificar!$C$8:$I$1048576,6,0)=0,"Sin Justificación",VLOOKUP(User[[#This Row],[User Code]],Justificar!$C$8:$I$1048576,7,0)),"")</f>
        <v/>
      </c>
      <c r="V16" s="40" t="str" cm="1">
        <f t="array" ref="V16">_xlfn.IFS(User[[#This Row],[Time In Store + Leave]]&lt;7.8,"Incompleto",User[[#This Row],[Time In Store + Leave]]&lt;=12,"Completo",User[[#This Row],[Time In Store + Leave]]&gt;12,"Superior")</f>
        <v>Completo</v>
      </c>
      <c r="W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" s="40" t="str">
        <f>IF(User[[#This Row],[Rango]]="incompleto",IF(User[[#This Row],[Reporte in]]=0,"Sin_Registro_In_Out",IF(User[[#This Row],[Reporte Out]]=0,"No_Realizo_Salida","No_cumple_el_Tiempo")),"")</f>
        <v/>
      </c>
      <c r="Y16" s="40" t="str" cm="1">
        <f t="array" ref="Y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3">
      <c r="A17" s="40" t="s">
        <v>2850</v>
      </c>
      <c r="B17">
        <v>1033676046</v>
      </c>
      <c r="C17" s="40" t="s">
        <v>2851</v>
      </c>
      <c r="D17" s="40" t="s">
        <v>2852</v>
      </c>
      <c r="E17" s="40" t="s">
        <v>6</v>
      </c>
      <c r="F17" s="40" t="s">
        <v>1467</v>
      </c>
      <c r="G17" s="40" t="s">
        <v>177</v>
      </c>
      <c r="H17" s="2">
        <v>45929.625601851854</v>
      </c>
      <c r="I17">
        <v>1</v>
      </c>
      <c r="J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7" s="21" t="str">
        <f>_xlfn.XLOOKUP(User[[#This Row],[User Code]],RMS_Check_In_Out!A:A,RMS_Check_In_Out!D:D,"0")</f>
        <v>0</v>
      </c>
      <c r="M17" s="21" t="str">
        <f>_xlfn.XLOOKUP(User[[#This Row],[User Code]],Leave!P:P,Leave!S:S,"0")</f>
        <v>0</v>
      </c>
      <c r="N17" s="21">
        <f>User[[#This Row],[Time Leave RMS (min)]]/60</f>
        <v>0</v>
      </c>
      <c r="O17" s="15">
        <f>User[[#This Row],[Duration In Store(min)]]/60</f>
        <v>0</v>
      </c>
      <c r="P17" s="28">
        <f>User[[#This Row],[Time In Store + Leave]]/24</f>
        <v>0</v>
      </c>
      <c r="Q17" s="15">
        <f>(User[[#This Row],[Time Leave RMS (min)]]/60)+User[[#This Row],[Duration In Store H]]</f>
        <v>0</v>
      </c>
      <c r="R17" s="40">
        <f>IF(User[[#This Row],[Check In]]="Sin Registro",0,1)</f>
        <v>1</v>
      </c>
      <c r="S17" s="40">
        <f>IF(User[[#This Row],[Check Out]]="Sin Registro",0,1)</f>
        <v>1</v>
      </c>
      <c r="T17" s="40" t="str">
        <f>IFERROR(IF(VLOOKUP(User[[#This Row],[User Code]],Justificar!$C$8:$I$1048576,6,0)=0,"Sin Justificación",VLOOKUP(User[[#This Row],[User Code]],Justificar!$C$8:$I$1048576,6,0)),"")</f>
        <v/>
      </c>
      <c r="U17" s="40" t="str">
        <f>IFERROR(IF(VLOOKUP(User[[#This Row],[User Code]],Justificar!$C$8:$I$1048576,6,0)=0,"Sin Justificación",VLOOKUP(User[[#This Row],[User Code]],Justificar!$C$8:$I$1048576,7,0)),"")</f>
        <v/>
      </c>
      <c r="V17" s="40" t="str" cm="1">
        <f t="array" ref="V17">_xlfn.IFS(User[[#This Row],[Time In Store + Leave]]&lt;7.8,"Incompleto",User[[#This Row],[Time In Store + Leave]]&lt;=12,"Completo",User[[#This Row],[Time In Store + Leave]]&gt;12,"Superior")</f>
        <v>Incompleto</v>
      </c>
      <c r="W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" s="40" t="str">
        <f>IF(User[[#This Row],[Rango]]="incompleto",IF(User[[#This Row],[Reporte in]]=0,"Sin_Registro_In_Out",IF(User[[#This Row],[Reporte Out]]=0,"No_Realizo_Salida","No_cumple_el_Tiempo")),"")</f>
        <v>No_cumple_el_Tiempo</v>
      </c>
      <c r="Y17" s="40" t="str" cm="1">
        <f t="array" ref="Y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3">
      <c r="A18" s="40" t="s">
        <v>2853</v>
      </c>
      <c r="B18">
        <v>1007524225</v>
      </c>
      <c r="C18" s="40" t="s">
        <v>2854</v>
      </c>
      <c r="D18" s="40" t="s">
        <v>2855</v>
      </c>
      <c r="E18" s="40" t="s">
        <v>130</v>
      </c>
      <c r="F18" s="40" t="s">
        <v>1426</v>
      </c>
      <c r="G18" s="40" t="s">
        <v>178</v>
      </c>
      <c r="H18" s="2">
        <v>45929.417210648149</v>
      </c>
      <c r="I18">
        <v>1</v>
      </c>
      <c r="J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8" s="21" t="str">
        <f>_xlfn.XLOOKUP(User[[#This Row],[User Code]],RMS_Check_In_Out!A:A,RMS_Check_In_Out!D:D,"0")</f>
        <v>0</v>
      </c>
      <c r="M18" s="21" t="str">
        <f>_xlfn.XLOOKUP(User[[#This Row],[User Code]],Leave!P:P,Leave!S:S,"0")</f>
        <v>0</v>
      </c>
      <c r="N18" s="21">
        <f>User[[#This Row],[Time Leave RMS (min)]]/60</f>
        <v>0</v>
      </c>
      <c r="O18" s="15">
        <f>User[[#This Row],[Duration In Store(min)]]/60</f>
        <v>0</v>
      </c>
      <c r="P18" s="28">
        <f>User[[#This Row],[Time In Store + Leave]]/24</f>
        <v>0</v>
      </c>
      <c r="Q18" s="15">
        <f>(User[[#This Row],[Time Leave RMS (min)]]/60)+User[[#This Row],[Duration In Store H]]</f>
        <v>0</v>
      </c>
      <c r="R18" s="40">
        <f>IF(User[[#This Row],[Check In]]="Sin Registro",0,1)</f>
        <v>1</v>
      </c>
      <c r="S18" s="40">
        <f>IF(User[[#This Row],[Check Out]]="Sin Registro",0,1)</f>
        <v>1</v>
      </c>
      <c r="T18" s="40" t="str">
        <f>IFERROR(IF(VLOOKUP(User[[#This Row],[User Code]],Justificar!$C$8:$I$1048576,6,0)=0,"Sin Justificación",VLOOKUP(User[[#This Row],[User Code]],Justificar!$C$8:$I$1048576,6,0)),"")</f>
        <v/>
      </c>
      <c r="U18" s="40" t="str">
        <f>IFERROR(IF(VLOOKUP(User[[#This Row],[User Code]],Justificar!$C$8:$I$1048576,6,0)=0,"Sin Justificación",VLOOKUP(User[[#This Row],[User Code]],Justificar!$C$8:$I$1048576,7,0)),"")</f>
        <v/>
      </c>
      <c r="V18" s="40" t="str" cm="1">
        <f t="array" ref="V18">_xlfn.IFS(User[[#This Row],[Time In Store + Leave]]&lt;7.8,"Incompleto",User[[#This Row],[Time In Store + Leave]]&lt;=12,"Completo",User[[#This Row],[Time In Store + Leave]]&gt;12,"Superior")</f>
        <v>Incompleto</v>
      </c>
      <c r="W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" s="40" t="str">
        <f>IF(User[[#This Row],[Rango]]="incompleto",IF(User[[#This Row],[Reporte in]]=0,"Sin_Registro_In_Out",IF(User[[#This Row],[Reporte Out]]=0,"No_Realizo_Salida","No_cumple_el_Tiempo")),"")</f>
        <v>No_cumple_el_Tiempo</v>
      </c>
      <c r="Y18" s="40" t="str" cm="1">
        <f t="array" ref="Y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3">
      <c r="A19" s="40" t="s">
        <v>2856</v>
      </c>
      <c r="B19">
        <v>27591752</v>
      </c>
      <c r="C19" s="40" t="s">
        <v>2857</v>
      </c>
      <c r="D19" s="40" t="s">
        <v>2858</v>
      </c>
      <c r="E19" s="40" t="s">
        <v>6</v>
      </c>
      <c r="F19" s="40" t="s">
        <v>1548</v>
      </c>
      <c r="G19" s="40" t="s">
        <v>179</v>
      </c>
      <c r="H19" s="2">
        <v>45929.416898148149</v>
      </c>
      <c r="I19">
        <v>1</v>
      </c>
      <c r="J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9" s="21" t="str">
        <f>_xlfn.XLOOKUP(User[[#This Row],[User Code]],RMS_Check_In_Out!A:A,RMS_Check_In_Out!D:D,"0")</f>
        <v>0</v>
      </c>
      <c r="M19" s="21" t="str">
        <f>_xlfn.XLOOKUP(User[[#This Row],[User Code]],Leave!P:P,Leave!S:S,"0")</f>
        <v>0</v>
      </c>
      <c r="N19" s="21">
        <f>User[[#This Row],[Time Leave RMS (min)]]/60</f>
        <v>0</v>
      </c>
      <c r="O19" s="15">
        <f>User[[#This Row],[Duration In Store(min)]]/60</f>
        <v>0</v>
      </c>
      <c r="P19" s="28">
        <f>User[[#This Row],[Time In Store + Leave]]/24</f>
        <v>0</v>
      </c>
      <c r="Q19" s="15">
        <f>(User[[#This Row],[Time Leave RMS (min)]]/60)+User[[#This Row],[Duration In Store H]]</f>
        <v>0</v>
      </c>
      <c r="R19" s="40">
        <f>IF(User[[#This Row],[Check In]]="Sin Registro",0,1)</f>
        <v>1</v>
      </c>
      <c r="S19" s="40">
        <f>IF(User[[#This Row],[Check Out]]="Sin Registro",0,1)</f>
        <v>1</v>
      </c>
      <c r="T19" s="40" t="str">
        <f>IFERROR(IF(VLOOKUP(User[[#This Row],[User Code]],Justificar!$C$8:$I$1048576,6,0)=0,"Sin Justificación",VLOOKUP(User[[#This Row],[User Code]],Justificar!$C$8:$I$1048576,6,0)),"")</f>
        <v/>
      </c>
      <c r="U19" s="40" t="str">
        <f>IFERROR(IF(VLOOKUP(User[[#This Row],[User Code]],Justificar!$C$8:$I$1048576,6,0)=0,"Sin Justificación",VLOOKUP(User[[#This Row],[User Code]],Justificar!$C$8:$I$1048576,7,0)),"")</f>
        <v/>
      </c>
      <c r="V19" s="40" t="str" cm="1">
        <f t="array" ref="V19">_xlfn.IFS(User[[#This Row],[Time In Store + Leave]]&lt;7.8,"Incompleto",User[[#This Row],[Time In Store + Leave]]&lt;=12,"Completo",User[[#This Row],[Time In Store + Leave]]&gt;12,"Superior")</f>
        <v>Incompleto</v>
      </c>
      <c r="W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" s="40" t="str">
        <f>IF(User[[#This Row],[Rango]]="incompleto",IF(User[[#This Row],[Reporte in]]=0,"Sin_Registro_In_Out",IF(User[[#This Row],[Reporte Out]]=0,"No_Realizo_Salida","No_cumple_el_Tiempo")),"")</f>
        <v>No_cumple_el_Tiempo</v>
      </c>
      <c r="Y19" s="40" t="str" cm="1">
        <f t="array" ref="Y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3">
      <c r="A20" s="40" t="s">
        <v>2807</v>
      </c>
      <c r="B20">
        <v>1121918882</v>
      </c>
      <c r="C20" s="40" t="s">
        <v>2808</v>
      </c>
      <c r="D20" s="40" t="s">
        <v>2809</v>
      </c>
      <c r="E20" s="40" t="s">
        <v>6</v>
      </c>
      <c r="F20" s="40" t="s">
        <v>2088</v>
      </c>
      <c r="G20" s="40" t="s">
        <v>179</v>
      </c>
      <c r="H20" s="2">
        <v>45926.750416666669</v>
      </c>
      <c r="I20">
        <v>1</v>
      </c>
      <c r="J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0" s="21" t="str">
        <f>_xlfn.XLOOKUP(User[[#This Row],[User Code]],RMS_Check_In_Out!A:A,RMS_Check_In_Out!D:D,"0")</f>
        <v>0</v>
      </c>
      <c r="M20" s="21">
        <f>_xlfn.XLOOKUP(User[[#This Row],[User Code]],Leave!P:P,Leave!S:S,"0")</f>
        <v>540</v>
      </c>
      <c r="N20" s="21">
        <f>User[[#This Row],[Time Leave RMS (min)]]/60</f>
        <v>9</v>
      </c>
      <c r="O20" s="15">
        <f>User[[#This Row],[Duration In Store(min)]]/60</f>
        <v>0</v>
      </c>
      <c r="P20" s="28">
        <f>User[[#This Row],[Time In Store + Leave]]/24</f>
        <v>0.375</v>
      </c>
      <c r="Q20" s="15">
        <f>(User[[#This Row],[Time Leave RMS (min)]]/60)+User[[#This Row],[Duration In Store H]]</f>
        <v>9</v>
      </c>
      <c r="R20" s="40">
        <f>IF(User[[#This Row],[Check In]]="Sin Registro",0,1)</f>
        <v>1</v>
      </c>
      <c r="S20" s="40">
        <f>IF(User[[#This Row],[Check Out]]="Sin Registro",0,1)</f>
        <v>1</v>
      </c>
      <c r="T20" s="40" t="str">
        <f>IFERROR(IF(VLOOKUP(User[[#This Row],[User Code]],Justificar!$C$8:$I$1048576,6,0)=0,"Sin Justificación",VLOOKUP(User[[#This Row],[User Code]],Justificar!$C$8:$I$1048576,6,0)),"")</f>
        <v/>
      </c>
      <c r="U20" s="40" t="str">
        <f>IFERROR(IF(VLOOKUP(User[[#This Row],[User Code]],Justificar!$C$8:$I$1048576,6,0)=0,"Sin Justificación",VLOOKUP(User[[#This Row],[User Code]],Justificar!$C$8:$I$1048576,7,0)),"")</f>
        <v/>
      </c>
      <c r="V20" s="40" t="str" cm="1">
        <f t="array" ref="V20">_xlfn.IFS(User[[#This Row],[Time In Store + Leave]]&lt;7.8,"Incompleto",User[[#This Row],[Time In Store + Leave]]&lt;=12,"Completo",User[[#This Row],[Time In Store + Leave]]&gt;12,"Superior")</f>
        <v>Completo</v>
      </c>
      <c r="W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" s="40" t="str">
        <f>IF(User[[#This Row],[Rango]]="incompleto",IF(User[[#This Row],[Reporte in]]=0,"Sin_Registro_In_Out",IF(User[[#This Row],[Reporte Out]]=0,"No_Realizo_Salida","No_cumple_el_Tiempo")),"")</f>
        <v/>
      </c>
      <c r="Y20" s="40" t="str" cm="1">
        <f t="array" ref="Y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3">
      <c r="A21" s="40" t="s">
        <v>2810</v>
      </c>
      <c r="B21">
        <v>1004462908</v>
      </c>
      <c r="C21" s="40" t="s">
        <v>2811</v>
      </c>
      <c r="D21" s="40" t="s">
        <v>2812</v>
      </c>
      <c r="E21" s="40" t="s">
        <v>6</v>
      </c>
      <c r="F21" s="40" t="s">
        <v>844</v>
      </c>
      <c r="G21" s="40" t="s">
        <v>177</v>
      </c>
      <c r="H21" s="2">
        <v>45926.750231481485</v>
      </c>
      <c r="I21">
        <v>1</v>
      </c>
      <c r="J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45931.324733796297</v>
      </c>
      <c r="K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45931.753125000003</v>
      </c>
      <c r="L21" s="21">
        <f>_xlfn.XLOOKUP(User[[#This Row],[User Code]],RMS_Check_In_Out!A:A,RMS_Check_In_Out!D:D,"0")</f>
        <v>617</v>
      </c>
      <c r="M21" s="21" t="str">
        <f>_xlfn.XLOOKUP(User[[#This Row],[User Code]],Leave!P:P,Leave!S:S,"0")</f>
        <v>0</v>
      </c>
      <c r="N21" s="21">
        <f>User[[#This Row],[Time Leave RMS (min)]]/60</f>
        <v>0</v>
      </c>
      <c r="O21" s="15">
        <f>User[[#This Row],[Duration In Store(min)]]/60</f>
        <v>10.283333333333333</v>
      </c>
      <c r="P21" s="28">
        <f>User[[#This Row],[Time In Store + Leave]]/24</f>
        <v>0.4284722222222222</v>
      </c>
      <c r="Q21" s="15">
        <f>(User[[#This Row],[Time Leave RMS (min)]]/60)+User[[#This Row],[Duration In Store H]]</f>
        <v>10.283333333333333</v>
      </c>
      <c r="R21" s="40">
        <f>IF(User[[#This Row],[Check In]]="Sin Registro",0,1)</f>
        <v>1</v>
      </c>
      <c r="S21" s="40">
        <f>IF(User[[#This Row],[Check Out]]="Sin Registro",0,1)</f>
        <v>1</v>
      </c>
      <c r="T21" s="40" t="str">
        <f>IFERROR(IF(VLOOKUP(User[[#This Row],[User Code]],Justificar!$C$8:$I$1048576,6,0)=0,"Sin Justificación",VLOOKUP(User[[#This Row],[User Code]],Justificar!$C$8:$I$1048576,6,0)),"")</f>
        <v/>
      </c>
      <c r="U21" s="40" t="str">
        <f>IFERROR(IF(VLOOKUP(User[[#This Row],[User Code]],Justificar!$C$8:$I$1048576,6,0)=0,"Sin Justificación",VLOOKUP(User[[#This Row],[User Code]],Justificar!$C$8:$I$1048576,7,0)),"")</f>
        <v/>
      </c>
      <c r="V21" s="40" t="str" cm="1">
        <f t="array" ref="V21">_xlfn.IFS(User[[#This Row],[Time In Store + Leave]]&lt;7.8,"Incompleto",User[[#This Row],[Time In Store + Leave]]&lt;=12,"Completo",User[[#This Row],[Time In Store + Leave]]&gt;12,"Superior")</f>
        <v>Completo</v>
      </c>
      <c r="W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" s="40" t="str">
        <f>IF(User[[#This Row],[Rango]]="incompleto",IF(User[[#This Row],[Reporte in]]=0,"Sin_Registro_In_Out",IF(User[[#This Row],[Reporte Out]]=0,"No_Realizo_Salida","No_cumple_el_Tiempo")),"")</f>
        <v/>
      </c>
      <c r="Y21" s="40" t="str" cm="1">
        <f t="array" ref="Y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3">
      <c r="A22" s="40" t="s">
        <v>2813</v>
      </c>
      <c r="B22">
        <v>1076663662</v>
      </c>
      <c r="C22" s="40" t="s">
        <v>2814</v>
      </c>
      <c r="D22" s="40" t="s">
        <v>2815</v>
      </c>
      <c r="E22" s="40" t="s">
        <v>1710</v>
      </c>
      <c r="F22" s="40" t="s">
        <v>1099</v>
      </c>
      <c r="G22" s="40" t="s">
        <v>178</v>
      </c>
      <c r="H22" s="2">
        <v>45926.458981481483</v>
      </c>
      <c r="I22">
        <v>1</v>
      </c>
      <c r="J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45931.47892361111</v>
      </c>
      <c r="K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45931.644479166665</v>
      </c>
      <c r="L22" s="21">
        <f>_xlfn.XLOOKUP(User[[#This Row],[User Code]],RMS_Check_In_Out!A:A,RMS_Check_In_Out!D:D,"0")</f>
        <v>238</v>
      </c>
      <c r="M22" s="21" t="str">
        <f>_xlfn.XLOOKUP(User[[#This Row],[User Code]],Leave!P:P,Leave!S:S,"0")</f>
        <v>0</v>
      </c>
      <c r="N22" s="21">
        <f>User[[#This Row],[Time Leave RMS (min)]]/60</f>
        <v>0</v>
      </c>
      <c r="O22" s="15">
        <f>User[[#This Row],[Duration In Store(min)]]/60</f>
        <v>3.9666666666666668</v>
      </c>
      <c r="P22" s="28">
        <f>User[[#This Row],[Time In Store + Leave]]/24</f>
        <v>0.16527777777777777</v>
      </c>
      <c r="Q22" s="15">
        <f>(User[[#This Row],[Time Leave RMS (min)]]/60)+User[[#This Row],[Duration In Store H]]</f>
        <v>3.9666666666666668</v>
      </c>
      <c r="R22" s="40">
        <f>IF(User[[#This Row],[Check In]]="Sin Registro",0,1)</f>
        <v>1</v>
      </c>
      <c r="S22" s="40">
        <f>IF(User[[#This Row],[Check Out]]="Sin Registro",0,1)</f>
        <v>1</v>
      </c>
      <c r="T22" s="40" t="str">
        <f>IFERROR(IF(VLOOKUP(User[[#This Row],[User Code]],Justificar!$C$8:$I$1048576,6,0)=0,"Sin Justificación",VLOOKUP(User[[#This Row],[User Code]],Justificar!$C$8:$I$1048576,6,0)),"")</f>
        <v>Sin Justificación</v>
      </c>
      <c r="U22" s="40" t="str">
        <f>IFERROR(IF(VLOOKUP(User[[#This Row],[User Code]],Justificar!$C$8:$I$1048576,6,0)=0,"Sin Justificación",VLOOKUP(User[[#This Row],[User Code]],Justificar!$C$8:$I$1048576,7,0)),"")</f>
        <v>Sin Justificación</v>
      </c>
      <c r="V22" s="40" t="str" cm="1">
        <f t="array" ref="V22">_xlfn.IFS(User[[#This Row],[Time In Store + Leave]]&lt;7.8,"Incompleto",User[[#This Row],[Time In Store + Leave]]&lt;=12,"Completo",User[[#This Row],[Time In Store + Leave]]&gt;12,"Superior")</f>
        <v>Incompleto</v>
      </c>
      <c r="W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" s="40" t="str">
        <f>IF(User[[#This Row],[Rango]]="incompleto",IF(User[[#This Row],[Reporte in]]=0,"Sin_Registro_In_Out",IF(User[[#This Row],[Reporte Out]]=0,"No_Realizo_Salida","No_cumple_el_Tiempo")),"")</f>
        <v>No_cumple_el_Tiempo</v>
      </c>
      <c r="Y22" s="40" t="str" cm="1">
        <f t="array" ref="Y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3">
      <c r="A23" s="40" t="s">
        <v>2816</v>
      </c>
      <c r="B23">
        <v>1084228019</v>
      </c>
      <c r="C23" s="40" t="s">
        <v>2817</v>
      </c>
      <c r="D23" s="40" t="s">
        <v>2818</v>
      </c>
      <c r="E23" s="40" t="s">
        <v>6</v>
      </c>
      <c r="F23" s="40" t="s">
        <v>1024</v>
      </c>
      <c r="G23" s="40" t="s">
        <v>177</v>
      </c>
      <c r="H23" s="2">
        <v>45926.45857638889</v>
      </c>
      <c r="I23">
        <v>1</v>
      </c>
      <c r="J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" s="21" t="str">
        <f>_xlfn.XLOOKUP(User[[#This Row],[User Code]],RMS_Check_In_Out!A:A,RMS_Check_In_Out!D:D,"0")</f>
        <v>0</v>
      </c>
      <c r="M23" s="21" t="str">
        <f>_xlfn.XLOOKUP(User[[#This Row],[User Code]],Leave!P:P,Leave!S:S,"0")</f>
        <v>0</v>
      </c>
      <c r="N23" s="21">
        <f>User[[#This Row],[Time Leave RMS (min)]]/60</f>
        <v>0</v>
      </c>
      <c r="O23" s="15">
        <f>User[[#This Row],[Duration In Store(min)]]/60</f>
        <v>0</v>
      </c>
      <c r="P23" s="28">
        <f>User[[#This Row],[Time In Store + Leave]]/24</f>
        <v>0</v>
      </c>
      <c r="Q23" s="15">
        <f>(User[[#This Row],[Time Leave RMS (min)]]/60)+User[[#This Row],[Duration In Store H]]</f>
        <v>0</v>
      </c>
      <c r="R23" s="40">
        <f>IF(User[[#This Row],[Check In]]="Sin Registro",0,1)</f>
        <v>0</v>
      </c>
      <c r="S23" s="40">
        <f>IF(User[[#This Row],[Check Out]]="Sin Registro",0,1)</f>
        <v>0</v>
      </c>
      <c r="T23" s="40" t="str">
        <f>IFERROR(IF(VLOOKUP(User[[#This Row],[User Code]],Justificar!$C$8:$I$1048576,6,0)=0,"Sin Justificación",VLOOKUP(User[[#This Row],[User Code]],Justificar!$C$8:$I$1048576,6,0)),"")</f>
        <v>Sin Justificación</v>
      </c>
      <c r="U23" s="40" t="str">
        <f>IFERROR(IF(VLOOKUP(User[[#This Row],[User Code]],Justificar!$C$8:$I$1048576,6,0)=0,"Sin Justificación",VLOOKUP(User[[#This Row],[User Code]],Justificar!$C$8:$I$1048576,7,0)),"")</f>
        <v>Sin Justificación</v>
      </c>
      <c r="V23" s="40" t="str" cm="1">
        <f t="array" ref="V23">_xlfn.IFS(User[[#This Row],[Time In Store + Leave]]&lt;7.8,"Incompleto",User[[#This Row],[Time In Store + Leave]]&lt;=12,"Completo",User[[#This Row],[Time In Store + Leave]]&gt;12,"Superior")</f>
        <v>Incompleto</v>
      </c>
      <c r="W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" s="40" t="str">
        <f>IF(User[[#This Row],[Rango]]="incompleto",IF(User[[#This Row],[Reporte in]]=0,"Sin_Registro_In_Out",IF(User[[#This Row],[Reporte Out]]=0,"No_Realizo_Salida","No_cumple_el_Tiempo")),"")</f>
        <v>Sin_Registro_In_Out</v>
      </c>
      <c r="Y23" s="40" t="str" cm="1">
        <f t="array" ref="Y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3">
      <c r="A24" s="40" t="s">
        <v>2819</v>
      </c>
      <c r="B24">
        <v>1152692677</v>
      </c>
      <c r="C24" s="40" t="s">
        <v>2820</v>
      </c>
      <c r="D24" s="40" t="s">
        <v>2821</v>
      </c>
      <c r="E24" s="40" t="s">
        <v>6</v>
      </c>
      <c r="F24" s="40" t="s">
        <v>973</v>
      </c>
      <c r="G24" s="40" t="s">
        <v>178</v>
      </c>
      <c r="H24" s="2">
        <v>45926.418009259258</v>
      </c>
      <c r="I24">
        <v>1</v>
      </c>
      <c r="J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4" s="21" t="str">
        <f>_xlfn.XLOOKUP(User[[#This Row],[User Code]],RMS_Check_In_Out!A:A,RMS_Check_In_Out!D:D,"0")</f>
        <v>0</v>
      </c>
      <c r="M24" s="21">
        <f>_xlfn.XLOOKUP(User[[#This Row],[User Code]],Leave!P:P,Leave!S:S,"0")</f>
        <v>540</v>
      </c>
      <c r="N24" s="21">
        <f>User[[#This Row],[Time Leave RMS (min)]]/60</f>
        <v>9</v>
      </c>
      <c r="O24" s="15">
        <f>User[[#This Row],[Duration In Store(min)]]/60</f>
        <v>0</v>
      </c>
      <c r="P24" s="28">
        <f>User[[#This Row],[Time In Store + Leave]]/24</f>
        <v>0.375</v>
      </c>
      <c r="Q24" s="15">
        <f>(User[[#This Row],[Time Leave RMS (min)]]/60)+User[[#This Row],[Duration In Store H]]</f>
        <v>9</v>
      </c>
      <c r="R24" s="40">
        <f>IF(User[[#This Row],[Check In]]="Sin Registro",0,1)</f>
        <v>1</v>
      </c>
      <c r="S24" s="40">
        <f>IF(User[[#This Row],[Check Out]]="Sin Registro",0,1)</f>
        <v>1</v>
      </c>
      <c r="T24" s="40" t="str">
        <f>IFERROR(IF(VLOOKUP(User[[#This Row],[User Code]],Justificar!$C$8:$I$1048576,6,0)=0,"Sin Justificación",VLOOKUP(User[[#This Row],[User Code]],Justificar!$C$8:$I$1048576,6,0)),"")</f>
        <v/>
      </c>
      <c r="U24" s="40" t="str">
        <f>IFERROR(IF(VLOOKUP(User[[#This Row],[User Code]],Justificar!$C$8:$I$1048576,6,0)=0,"Sin Justificación",VLOOKUP(User[[#This Row],[User Code]],Justificar!$C$8:$I$1048576,7,0)),"")</f>
        <v/>
      </c>
      <c r="V24" s="40" t="str" cm="1">
        <f t="array" ref="V24">_xlfn.IFS(User[[#This Row],[Time In Store + Leave]]&lt;7.8,"Incompleto",User[[#This Row],[Time In Store + Leave]]&lt;=12,"Completo",User[[#This Row],[Time In Store + Leave]]&gt;12,"Superior")</f>
        <v>Completo</v>
      </c>
      <c r="W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" s="40" t="str">
        <f>IF(User[[#This Row],[Rango]]="incompleto",IF(User[[#This Row],[Reporte in]]=0,"Sin_Registro_In_Out",IF(User[[#This Row],[Reporte Out]]=0,"No_Realizo_Salida","No_cumple_el_Tiempo")),"")</f>
        <v/>
      </c>
      <c r="Y24" s="40" t="str" cm="1">
        <f t="array" ref="Y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3">
      <c r="A25" s="40" t="s">
        <v>2822</v>
      </c>
      <c r="B25">
        <v>1004802647</v>
      </c>
      <c r="C25" s="40" t="s">
        <v>2823</v>
      </c>
      <c r="D25" s="40" t="s">
        <v>2824</v>
      </c>
      <c r="E25" s="40" t="s">
        <v>6</v>
      </c>
      <c r="F25" s="40" t="s">
        <v>1482</v>
      </c>
      <c r="G25" s="40" t="s">
        <v>177</v>
      </c>
      <c r="H25" s="2">
        <v>45926.41783564815</v>
      </c>
      <c r="I25">
        <v>1</v>
      </c>
      <c r="J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" s="21" t="str">
        <f>_xlfn.XLOOKUP(User[[#This Row],[User Code]],RMS_Check_In_Out!A:A,RMS_Check_In_Out!D:D,"0")</f>
        <v>0</v>
      </c>
      <c r="M25" s="21" t="str">
        <f>_xlfn.XLOOKUP(User[[#This Row],[User Code]],Leave!P:P,Leave!S:S,"0")</f>
        <v>0</v>
      </c>
      <c r="N25" s="21">
        <f>User[[#This Row],[Time Leave RMS (min)]]/60</f>
        <v>0</v>
      </c>
      <c r="O25" s="15">
        <f>User[[#This Row],[Duration In Store(min)]]/60</f>
        <v>0</v>
      </c>
      <c r="P25" s="28">
        <f>User[[#This Row],[Time In Store + Leave]]/24</f>
        <v>0</v>
      </c>
      <c r="Q25" s="15">
        <f>(User[[#This Row],[Time Leave RMS (min)]]/60)+User[[#This Row],[Duration In Store H]]</f>
        <v>0</v>
      </c>
      <c r="R25" s="40">
        <f>IF(User[[#This Row],[Check In]]="Sin Registro",0,1)</f>
        <v>0</v>
      </c>
      <c r="S25" s="40">
        <f>IF(User[[#This Row],[Check Out]]="Sin Registro",0,1)</f>
        <v>0</v>
      </c>
      <c r="T25" s="40" t="str">
        <f>IFERROR(IF(VLOOKUP(User[[#This Row],[User Code]],Justificar!$C$8:$I$1048576,6,0)=0,"Sin Justificación",VLOOKUP(User[[#This Row],[User Code]],Justificar!$C$8:$I$1048576,6,0)),"")</f>
        <v>Sin Justificación</v>
      </c>
      <c r="U25" s="40" t="str">
        <f>IFERROR(IF(VLOOKUP(User[[#This Row],[User Code]],Justificar!$C$8:$I$1048576,6,0)=0,"Sin Justificación",VLOOKUP(User[[#This Row],[User Code]],Justificar!$C$8:$I$1048576,7,0)),"")</f>
        <v>Sin Justificación</v>
      </c>
      <c r="V25" s="40" t="str" cm="1">
        <f t="array" ref="V25">_xlfn.IFS(User[[#This Row],[Time In Store + Leave]]&lt;7.8,"Incompleto",User[[#This Row],[Time In Store + Leave]]&lt;=12,"Completo",User[[#This Row],[Time In Store + Leave]]&gt;12,"Superior")</f>
        <v>Incompleto</v>
      </c>
      <c r="W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" s="40" t="str">
        <f>IF(User[[#This Row],[Rango]]="incompleto",IF(User[[#This Row],[Reporte in]]=0,"Sin_Registro_In_Out",IF(User[[#This Row],[Reporte Out]]=0,"No_Realizo_Salida","No_cumple_el_Tiempo")),"")</f>
        <v>Sin_Registro_In_Out</v>
      </c>
      <c r="Y25" s="40" t="str" cm="1">
        <f t="array" ref="Y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3">
      <c r="A26" s="40" t="s">
        <v>2825</v>
      </c>
      <c r="B26">
        <v>1192737802</v>
      </c>
      <c r="C26" s="40" t="s">
        <v>2826</v>
      </c>
      <c r="D26" s="40" t="s">
        <v>2827</v>
      </c>
      <c r="E26" s="40" t="s">
        <v>6</v>
      </c>
      <c r="F26" s="40" t="s">
        <v>1482</v>
      </c>
      <c r="G26" s="40" t="s">
        <v>177</v>
      </c>
      <c r="H26" s="2">
        <v>45926.417546296296</v>
      </c>
      <c r="I26">
        <v>1</v>
      </c>
      <c r="J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" s="21" t="str">
        <f>_xlfn.XLOOKUP(User[[#This Row],[User Code]],RMS_Check_In_Out!A:A,RMS_Check_In_Out!D:D,"0")</f>
        <v>0</v>
      </c>
      <c r="M26" s="21" t="str">
        <f>_xlfn.XLOOKUP(User[[#This Row],[User Code]],Leave!P:P,Leave!S:S,"0")</f>
        <v>0</v>
      </c>
      <c r="N26" s="21">
        <f>User[[#This Row],[Time Leave RMS (min)]]/60</f>
        <v>0</v>
      </c>
      <c r="O26" s="15">
        <f>User[[#This Row],[Duration In Store(min)]]/60</f>
        <v>0</v>
      </c>
      <c r="P26" s="28">
        <f>User[[#This Row],[Time In Store + Leave]]/24</f>
        <v>0</v>
      </c>
      <c r="Q26" s="15">
        <f>(User[[#This Row],[Time Leave RMS (min)]]/60)+User[[#This Row],[Duration In Store H]]</f>
        <v>0</v>
      </c>
      <c r="R26" s="40">
        <f>IF(User[[#This Row],[Check In]]="Sin Registro",0,1)</f>
        <v>0</v>
      </c>
      <c r="S26" s="40">
        <f>IF(User[[#This Row],[Check Out]]="Sin Registro",0,1)</f>
        <v>0</v>
      </c>
      <c r="T26" s="40" t="str">
        <f>IFERROR(IF(VLOOKUP(User[[#This Row],[User Code]],Justificar!$C$8:$I$1048576,6,0)=0,"Sin Justificación",VLOOKUP(User[[#This Row],[User Code]],Justificar!$C$8:$I$1048576,6,0)),"")</f>
        <v>Sin Justificación</v>
      </c>
      <c r="U26" s="40" t="str">
        <f>IFERROR(IF(VLOOKUP(User[[#This Row],[User Code]],Justificar!$C$8:$I$1048576,6,0)=0,"Sin Justificación",VLOOKUP(User[[#This Row],[User Code]],Justificar!$C$8:$I$1048576,7,0)),"")</f>
        <v>Sin Justificación</v>
      </c>
      <c r="V26" s="40" t="str" cm="1">
        <f t="array" ref="V26">_xlfn.IFS(User[[#This Row],[Time In Store + Leave]]&lt;7.8,"Incompleto",User[[#This Row],[Time In Store + Leave]]&lt;=12,"Completo",User[[#This Row],[Time In Store + Leave]]&gt;12,"Superior")</f>
        <v>Incompleto</v>
      </c>
      <c r="W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" s="40" t="str">
        <f>IF(User[[#This Row],[Rango]]="incompleto",IF(User[[#This Row],[Reporte in]]=0,"Sin_Registro_In_Out",IF(User[[#This Row],[Reporte Out]]=0,"No_Realizo_Salida","No_cumple_el_Tiempo")),"")</f>
        <v>Sin_Registro_In_Out</v>
      </c>
      <c r="Y26" s="40" t="str" cm="1">
        <f t="array" ref="Y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3">
      <c r="A27" s="40" t="s">
        <v>2828</v>
      </c>
      <c r="B27">
        <v>1033747728</v>
      </c>
      <c r="C27" s="40" t="s">
        <v>2829</v>
      </c>
      <c r="D27" s="40" t="s">
        <v>2830</v>
      </c>
      <c r="E27" s="40" t="s">
        <v>6</v>
      </c>
      <c r="F27" s="40" t="s">
        <v>2274</v>
      </c>
      <c r="G27" s="40" t="s">
        <v>177</v>
      </c>
      <c r="H27" s="2">
        <v>45926.417256944442</v>
      </c>
      <c r="I27">
        <v>1</v>
      </c>
      <c r="J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7" s="21" t="str">
        <f>_xlfn.XLOOKUP(User[[#This Row],[User Code]],RMS_Check_In_Out!A:A,RMS_Check_In_Out!D:D,"0")</f>
        <v>0</v>
      </c>
      <c r="M27" s="21" t="str">
        <f>_xlfn.XLOOKUP(User[[#This Row],[User Code]],Leave!P:P,Leave!S:S,"0")</f>
        <v>0</v>
      </c>
      <c r="N27" s="21">
        <f>User[[#This Row],[Time Leave RMS (min)]]/60</f>
        <v>0</v>
      </c>
      <c r="O27" s="15">
        <f>User[[#This Row],[Duration In Store(min)]]/60</f>
        <v>0</v>
      </c>
      <c r="P27" s="28">
        <f>User[[#This Row],[Time In Store + Leave]]/24</f>
        <v>0</v>
      </c>
      <c r="Q27" s="15">
        <f>(User[[#This Row],[Time Leave RMS (min)]]/60)+User[[#This Row],[Duration In Store H]]</f>
        <v>0</v>
      </c>
      <c r="R27" s="40">
        <f>IF(User[[#This Row],[Check In]]="Sin Registro",0,1)</f>
        <v>0</v>
      </c>
      <c r="S27" s="40">
        <f>IF(User[[#This Row],[Check Out]]="Sin Registro",0,1)</f>
        <v>0</v>
      </c>
      <c r="T27" s="40" t="str">
        <f>IFERROR(IF(VLOOKUP(User[[#This Row],[User Code]],Justificar!$C$8:$I$1048576,6,0)=0,"Sin Justificación",VLOOKUP(User[[#This Row],[User Code]],Justificar!$C$8:$I$1048576,6,0)),"")</f>
        <v>Sin Justificación</v>
      </c>
      <c r="U27" s="40" t="str">
        <f>IFERROR(IF(VLOOKUP(User[[#This Row],[User Code]],Justificar!$C$8:$I$1048576,6,0)=0,"Sin Justificación",VLOOKUP(User[[#This Row],[User Code]],Justificar!$C$8:$I$1048576,7,0)),"")</f>
        <v>Sin Justificación</v>
      </c>
      <c r="V27" s="40" t="str" cm="1">
        <f t="array" ref="V27">_xlfn.IFS(User[[#This Row],[Time In Store + Leave]]&lt;7.8,"Incompleto",User[[#This Row],[Time In Store + Leave]]&lt;=12,"Completo",User[[#This Row],[Time In Store + Leave]]&gt;12,"Superior")</f>
        <v>Incompleto</v>
      </c>
      <c r="W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" s="40" t="str">
        <f>IF(User[[#This Row],[Rango]]="incompleto",IF(User[[#This Row],[Reporte in]]=0,"Sin_Registro_In_Out",IF(User[[#This Row],[Reporte Out]]=0,"No_Realizo_Salida","No_cumple_el_Tiempo")),"")</f>
        <v>Sin_Registro_In_Out</v>
      </c>
      <c r="Y27" s="40" t="str" cm="1">
        <f t="array" ref="Y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3">
      <c r="A28" s="40" t="s">
        <v>2831</v>
      </c>
      <c r="B28">
        <v>1006086882</v>
      </c>
      <c r="C28" s="40" t="s">
        <v>2832</v>
      </c>
      <c r="D28" s="40" t="s">
        <v>2833</v>
      </c>
      <c r="E28" s="40" t="s">
        <v>6</v>
      </c>
      <c r="F28" s="40" t="s">
        <v>2152</v>
      </c>
      <c r="G28" s="40" t="s">
        <v>177</v>
      </c>
      <c r="H28" s="2">
        <v>45926.416956018518</v>
      </c>
      <c r="I28">
        <v>1</v>
      </c>
      <c r="J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" s="21" t="str">
        <f>_xlfn.XLOOKUP(User[[#This Row],[User Code]],RMS_Check_In_Out!A:A,RMS_Check_In_Out!D:D,"0")</f>
        <v>0</v>
      </c>
      <c r="M28" s="21" t="str">
        <f>_xlfn.XLOOKUP(User[[#This Row],[User Code]],Leave!P:P,Leave!S:S,"0")</f>
        <v>0</v>
      </c>
      <c r="N28" s="21">
        <f>User[[#This Row],[Time Leave RMS (min)]]/60</f>
        <v>0</v>
      </c>
      <c r="O28" s="15">
        <f>User[[#This Row],[Duration In Store(min)]]/60</f>
        <v>0</v>
      </c>
      <c r="P28" s="28">
        <f>User[[#This Row],[Time In Store + Leave]]/24</f>
        <v>0</v>
      </c>
      <c r="Q28" s="15">
        <f>(User[[#This Row],[Time Leave RMS (min)]]/60)+User[[#This Row],[Duration In Store H]]</f>
        <v>0</v>
      </c>
      <c r="R28" s="40">
        <f>IF(User[[#This Row],[Check In]]="Sin Registro",0,1)</f>
        <v>0</v>
      </c>
      <c r="S28" s="40">
        <f>IF(User[[#This Row],[Check Out]]="Sin Registro",0,1)</f>
        <v>0</v>
      </c>
      <c r="T28" s="40" t="str">
        <f>IFERROR(IF(VLOOKUP(User[[#This Row],[User Code]],Justificar!$C$8:$I$1048576,6,0)=0,"Sin Justificación",VLOOKUP(User[[#This Row],[User Code]],Justificar!$C$8:$I$1048576,6,0)),"")</f>
        <v>Sin Justificación</v>
      </c>
      <c r="U28" s="40" t="str">
        <f>IFERROR(IF(VLOOKUP(User[[#This Row],[User Code]],Justificar!$C$8:$I$1048576,6,0)=0,"Sin Justificación",VLOOKUP(User[[#This Row],[User Code]],Justificar!$C$8:$I$1048576,7,0)),"")</f>
        <v>Sin Justificación</v>
      </c>
      <c r="V28" s="40" t="str" cm="1">
        <f t="array" ref="V28">_xlfn.IFS(User[[#This Row],[Time In Store + Leave]]&lt;7.8,"Incompleto",User[[#This Row],[Time In Store + Leave]]&lt;=12,"Completo",User[[#This Row],[Time In Store + Leave]]&gt;12,"Superior")</f>
        <v>Incompleto</v>
      </c>
      <c r="W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" s="40" t="str">
        <f>IF(User[[#This Row],[Rango]]="incompleto",IF(User[[#This Row],[Reporte in]]=0,"Sin_Registro_In_Out",IF(User[[#This Row],[Reporte Out]]=0,"No_Realizo_Salida","No_cumple_el_Tiempo")),"")</f>
        <v>Sin_Registro_In_Out</v>
      </c>
      <c r="Y28" s="40" t="str" cm="1">
        <f t="array" ref="Y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3">
      <c r="A29" s="40" t="s">
        <v>2786</v>
      </c>
      <c r="B29">
        <v>1038137449</v>
      </c>
      <c r="C29" s="40" t="s">
        <v>2787</v>
      </c>
      <c r="D29" s="40" t="s">
        <v>2788</v>
      </c>
      <c r="E29" s="40" t="s">
        <v>6</v>
      </c>
      <c r="F29" s="40" t="s">
        <v>966</v>
      </c>
      <c r="G29" s="40" t="s">
        <v>177</v>
      </c>
      <c r="H29" s="2">
        <v>45925.54247685185</v>
      </c>
      <c r="I29">
        <v>1</v>
      </c>
      <c r="J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" s="21" t="str">
        <f>_xlfn.XLOOKUP(User[[#This Row],[User Code]],RMS_Check_In_Out!A:A,RMS_Check_In_Out!D:D,"0")</f>
        <v>0</v>
      </c>
      <c r="M29" s="21" t="str">
        <f>_xlfn.XLOOKUP(User[[#This Row],[User Code]],Leave!P:P,Leave!S:S,"0")</f>
        <v>0</v>
      </c>
      <c r="N29" s="21">
        <f>User[[#This Row],[Time Leave RMS (min)]]/60</f>
        <v>0</v>
      </c>
      <c r="O29" s="15">
        <f>User[[#This Row],[Duration In Store(min)]]/60</f>
        <v>0</v>
      </c>
      <c r="P29" s="28">
        <f>User[[#This Row],[Time In Store + Leave]]/24</f>
        <v>0</v>
      </c>
      <c r="Q29" s="15">
        <f>(User[[#This Row],[Time Leave RMS (min)]]/60)+User[[#This Row],[Duration In Store H]]</f>
        <v>0</v>
      </c>
      <c r="R29" s="40">
        <f>IF(User[[#This Row],[Check In]]="Sin Registro",0,1)</f>
        <v>0</v>
      </c>
      <c r="S29" s="40">
        <f>IF(User[[#This Row],[Check Out]]="Sin Registro",0,1)</f>
        <v>0</v>
      </c>
      <c r="T29" s="40" t="str">
        <f>IFERROR(IF(VLOOKUP(User[[#This Row],[User Code]],Justificar!$C$8:$I$1048576,6,0)=0,"Sin Justificación",VLOOKUP(User[[#This Row],[User Code]],Justificar!$C$8:$I$1048576,6,0)),"")</f>
        <v>Sin Justificación</v>
      </c>
      <c r="U29" s="40" t="str">
        <f>IFERROR(IF(VLOOKUP(User[[#This Row],[User Code]],Justificar!$C$8:$I$1048576,6,0)=0,"Sin Justificación",VLOOKUP(User[[#This Row],[User Code]],Justificar!$C$8:$I$1048576,7,0)),"")</f>
        <v>Sin Justificación</v>
      </c>
      <c r="V29" s="40" t="str" cm="1">
        <f t="array" ref="V29">_xlfn.IFS(User[[#This Row],[Time In Store + Leave]]&lt;7.8,"Incompleto",User[[#This Row],[Time In Store + Leave]]&lt;=12,"Completo",User[[#This Row],[Time In Store + Leave]]&gt;12,"Superior")</f>
        <v>Incompleto</v>
      </c>
      <c r="W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" s="40" t="str">
        <f>IF(User[[#This Row],[Rango]]="incompleto",IF(User[[#This Row],[Reporte in]]=0,"Sin_Registro_In_Out",IF(User[[#This Row],[Reporte Out]]=0,"No_Realizo_Salida","No_cumple_el_Tiempo")),"")</f>
        <v>Sin_Registro_In_Out</v>
      </c>
      <c r="Y29" s="40" t="str" cm="1">
        <f t="array" ref="Y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3">
      <c r="A30" s="40" t="s">
        <v>2789</v>
      </c>
      <c r="B30">
        <v>1121529956</v>
      </c>
      <c r="C30" s="40" t="s">
        <v>2790</v>
      </c>
      <c r="D30" s="40" t="s">
        <v>2791</v>
      </c>
      <c r="E30" s="40" t="s">
        <v>6</v>
      </c>
      <c r="F30" s="40" t="s">
        <v>1036</v>
      </c>
      <c r="G30" s="40" t="s">
        <v>177</v>
      </c>
      <c r="H30" s="2">
        <v>45925.542280092595</v>
      </c>
      <c r="I30">
        <v>1</v>
      </c>
      <c r="J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0" s="21" t="str">
        <f>_xlfn.XLOOKUP(User[[#This Row],[User Code]],RMS_Check_In_Out!A:A,RMS_Check_In_Out!D:D,"0")</f>
        <v>0</v>
      </c>
      <c r="M30" s="21">
        <f>_xlfn.XLOOKUP(User[[#This Row],[User Code]],Leave!P:P,Leave!S:S,"0")</f>
        <v>540</v>
      </c>
      <c r="N30" s="21">
        <f>User[[#This Row],[Time Leave RMS (min)]]/60</f>
        <v>9</v>
      </c>
      <c r="O30" s="15">
        <f>User[[#This Row],[Duration In Store(min)]]/60</f>
        <v>0</v>
      </c>
      <c r="P30" s="28">
        <f>User[[#This Row],[Time In Store + Leave]]/24</f>
        <v>0.375</v>
      </c>
      <c r="Q30" s="15">
        <f>(User[[#This Row],[Time Leave RMS (min)]]/60)+User[[#This Row],[Duration In Store H]]</f>
        <v>9</v>
      </c>
      <c r="R30" s="40">
        <f>IF(User[[#This Row],[Check In]]="Sin Registro",0,1)</f>
        <v>1</v>
      </c>
      <c r="S30" s="40">
        <f>IF(User[[#This Row],[Check Out]]="Sin Registro",0,1)</f>
        <v>1</v>
      </c>
      <c r="T30" s="40" t="str">
        <f>IFERROR(IF(VLOOKUP(User[[#This Row],[User Code]],Justificar!$C$8:$I$1048576,6,0)=0,"Sin Justificación",VLOOKUP(User[[#This Row],[User Code]],Justificar!$C$8:$I$1048576,6,0)),"")</f>
        <v/>
      </c>
      <c r="U30" s="40" t="str">
        <f>IFERROR(IF(VLOOKUP(User[[#This Row],[User Code]],Justificar!$C$8:$I$1048576,6,0)=0,"Sin Justificación",VLOOKUP(User[[#This Row],[User Code]],Justificar!$C$8:$I$1048576,7,0)),"")</f>
        <v/>
      </c>
      <c r="V30" s="40" t="str" cm="1">
        <f t="array" ref="V30">_xlfn.IFS(User[[#This Row],[Time In Store + Leave]]&lt;7.8,"Incompleto",User[[#This Row],[Time In Store + Leave]]&lt;=12,"Completo",User[[#This Row],[Time In Store + Leave]]&gt;12,"Superior")</f>
        <v>Completo</v>
      </c>
      <c r="W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" s="40" t="str">
        <f>IF(User[[#This Row],[Rango]]="incompleto",IF(User[[#This Row],[Reporte in]]=0,"Sin_Registro_In_Out",IF(User[[#This Row],[Reporte Out]]=0,"No_Realizo_Salida","No_cumple_el_Tiempo")),"")</f>
        <v/>
      </c>
      <c r="Y30" s="40" t="str" cm="1">
        <f t="array" ref="Y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3">
      <c r="A31" s="40" t="s">
        <v>2792</v>
      </c>
      <c r="B31">
        <v>1000895819</v>
      </c>
      <c r="C31" s="40" t="s">
        <v>2793</v>
      </c>
      <c r="D31" s="40" t="s">
        <v>2794</v>
      </c>
      <c r="E31" s="40" t="s">
        <v>6</v>
      </c>
      <c r="F31" s="40" t="s">
        <v>1036</v>
      </c>
      <c r="G31" s="40" t="s">
        <v>177</v>
      </c>
      <c r="H31" s="2">
        <v>45925.542129629626</v>
      </c>
      <c r="I31">
        <v>1</v>
      </c>
      <c r="J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1" s="21" t="str">
        <f>_xlfn.XLOOKUP(User[[#This Row],[User Code]],RMS_Check_In_Out!A:A,RMS_Check_In_Out!D:D,"0")</f>
        <v>0</v>
      </c>
      <c r="M31" s="21">
        <f>_xlfn.XLOOKUP(User[[#This Row],[User Code]],Leave!P:P,Leave!S:S,"0")</f>
        <v>540</v>
      </c>
      <c r="N31" s="21">
        <f>User[[#This Row],[Time Leave RMS (min)]]/60</f>
        <v>9</v>
      </c>
      <c r="O31" s="15">
        <f>User[[#This Row],[Duration In Store(min)]]/60</f>
        <v>0</v>
      </c>
      <c r="P31" s="28">
        <f>User[[#This Row],[Time In Store + Leave]]/24</f>
        <v>0.375</v>
      </c>
      <c r="Q31" s="15">
        <f>(User[[#This Row],[Time Leave RMS (min)]]/60)+User[[#This Row],[Duration In Store H]]</f>
        <v>9</v>
      </c>
      <c r="R31" s="40">
        <f>IF(User[[#This Row],[Check In]]="Sin Registro",0,1)</f>
        <v>1</v>
      </c>
      <c r="S31" s="40">
        <f>IF(User[[#This Row],[Check Out]]="Sin Registro",0,1)</f>
        <v>1</v>
      </c>
      <c r="T31" s="40" t="str">
        <f>IFERROR(IF(VLOOKUP(User[[#This Row],[User Code]],Justificar!$C$8:$I$1048576,6,0)=0,"Sin Justificación",VLOOKUP(User[[#This Row],[User Code]],Justificar!$C$8:$I$1048576,6,0)),"")</f>
        <v/>
      </c>
      <c r="U31" s="40" t="str">
        <f>IFERROR(IF(VLOOKUP(User[[#This Row],[User Code]],Justificar!$C$8:$I$1048576,6,0)=0,"Sin Justificación",VLOOKUP(User[[#This Row],[User Code]],Justificar!$C$8:$I$1048576,7,0)),"")</f>
        <v/>
      </c>
      <c r="V31" s="40" t="str" cm="1">
        <f t="array" ref="V31">_xlfn.IFS(User[[#This Row],[Time In Store + Leave]]&lt;7.8,"Incompleto",User[[#This Row],[Time In Store + Leave]]&lt;=12,"Completo",User[[#This Row],[Time In Store + Leave]]&gt;12,"Superior")</f>
        <v>Completo</v>
      </c>
      <c r="W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" s="40" t="str">
        <f>IF(User[[#This Row],[Rango]]="incompleto",IF(User[[#This Row],[Reporte in]]=0,"Sin_Registro_In_Out",IF(User[[#This Row],[Reporte Out]]=0,"No_Realizo_Salida","No_cumple_el_Tiempo")),"")</f>
        <v/>
      </c>
      <c r="Y31" s="40" t="str" cm="1">
        <f t="array" ref="Y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3">
      <c r="A32" s="40" t="s">
        <v>2795</v>
      </c>
      <c r="B32">
        <v>1144154850</v>
      </c>
      <c r="C32" s="40" t="s">
        <v>2796</v>
      </c>
      <c r="D32" s="40" t="s">
        <v>2797</v>
      </c>
      <c r="E32" s="40" t="s">
        <v>6</v>
      </c>
      <c r="F32" s="40" t="s">
        <v>1033</v>
      </c>
      <c r="G32" s="40" t="s">
        <v>179</v>
      </c>
      <c r="H32" s="2">
        <v>45925.541944444441</v>
      </c>
      <c r="I32">
        <v>1</v>
      </c>
      <c r="J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2" s="21" t="str">
        <f>_xlfn.XLOOKUP(User[[#This Row],[User Code]],RMS_Check_In_Out!A:A,RMS_Check_In_Out!D:D,"0")</f>
        <v>0</v>
      </c>
      <c r="M32" s="21">
        <f>_xlfn.XLOOKUP(User[[#This Row],[User Code]],Leave!P:P,Leave!S:S,"0")</f>
        <v>540</v>
      </c>
      <c r="N32" s="21">
        <f>User[[#This Row],[Time Leave RMS (min)]]/60</f>
        <v>9</v>
      </c>
      <c r="O32" s="15">
        <f>User[[#This Row],[Duration In Store(min)]]/60</f>
        <v>0</v>
      </c>
      <c r="P32" s="28">
        <f>User[[#This Row],[Time In Store + Leave]]/24</f>
        <v>0.375</v>
      </c>
      <c r="Q32" s="15">
        <f>(User[[#This Row],[Time Leave RMS (min)]]/60)+User[[#This Row],[Duration In Store H]]</f>
        <v>9</v>
      </c>
      <c r="R32" s="40">
        <f>IF(User[[#This Row],[Check In]]="Sin Registro",0,1)</f>
        <v>1</v>
      </c>
      <c r="S32" s="40">
        <f>IF(User[[#This Row],[Check Out]]="Sin Registro",0,1)</f>
        <v>1</v>
      </c>
      <c r="T32" s="40" t="str">
        <f>IFERROR(IF(VLOOKUP(User[[#This Row],[User Code]],Justificar!$C$8:$I$1048576,6,0)=0,"Sin Justificación",VLOOKUP(User[[#This Row],[User Code]],Justificar!$C$8:$I$1048576,6,0)),"")</f>
        <v/>
      </c>
      <c r="U32" s="40" t="str">
        <f>IFERROR(IF(VLOOKUP(User[[#This Row],[User Code]],Justificar!$C$8:$I$1048576,6,0)=0,"Sin Justificación",VLOOKUP(User[[#This Row],[User Code]],Justificar!$C$8:$I$1048576,7,0)),"")</f>
        <v/>
      </c>
      <c r="V32" s="40" t="str" cm="1">
        <f t="array" ref="V32">_xlfn.IFS(User[[#This Row],[Time In Store + Leave]]&lt;7.8,"Incompleto",User[[#This Row],[Time In Store + Leave]]&lt;=12,"Completo",User[[#This Row],[Time In Store + Leave]]&gt;12,"Superior")</f>
        <v>Completo</v>
      </c>
      <c r="W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" s="40" t="str">
        <f>IF(User[[#This Row],[Rango]]="incompleto",IF(User[[#This Row],[Reporte in]]=0,"Sin_Registro_In_Out",IF(User[[#This Row],[Reporte Out]]=0,"No_Realizo_Salida","No_cumple_el_Tiempo")),"")</f>
        <v/>
      </c>
      <c r="Y32" s="40" t="str" cm="1">
        <f t="array" ref="Y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3">
      <c r="A33" s="40" t="s">
        <v>2798</v>
      </c>
      <c r="B33">
        <v>57299540</v>
      </c>
      <c r="C33" s="40" t="s">
        <v>2799</v>
      </c>
      <c r="D33" s="40" t="s">
        <v>2800</v>
      </c>
      <c r="E33" s="40" t="s">
        <v>1710</v>
      </c>
      <c r="F33" s="40" t="s">
        <v>967</v>
      </c>
      <c r="G33" s="40" t="s">
        <v>177</v>
      </c>
      <c r="H33" s="2">
        <v>45925.417361111111</v>
      </c>
      <c r="I33">
        <v>1</v>
      </c>
      <c r="J3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3" s="21" t="str">
        <f>_xlfn.XLOOKUP(User[[#This Row],[User Code]],RMS_Check_In_Out!A:A,RMS_Check_In_Out!D:D,"0")</f>
        <v>0</v>
      </c>
      <c r="M33" s="21" t="str">
        <f>_xlfn.XLOOKUP(User[[#This Row],[User Code]],Leave!P:P,Leave!S:S,"0")</f>
        <v>0</v>
      </c>
      <c r="N33" s="21">
        <f>User[[#This Row],[Time Leave RMS (min)]]/60</f>
        <v>0</v>
      </c>
      <c r="O33" s="15">
        <f>User[[#This Row],[Duration In Store(min)]]/60</f>
        <v>0</v>
      </c>
      <c r="P33" s="28">
        <f>User[[#This Row],[Time In Store + Leave]]/24</f>
        <v>0</v>
      </c>
      <c r="Q33" s="15">
        <f>(User[[#This Row],[Time Leave RMS (min)]]/60)+User[[#This Row],[Duration In Store H]]</f>
        <v>0</v>
      </c>
      <c r="R33" s="40">
        <f>IF(User[[#This Row],[Check In]]="Sin Registro",0,1)</f>
        <v>0</v>
      </c>
      <c r="S33" s="40">
        <f>IF(User[[#This Row],[Check Out]]="Sin Registro",0,1)</f>
        <v>0</v>
      </c>
      <c r="T33" s="40" t="str">
        <f>IFERROR(IF(VLOOKUP(User[[#This Row],[User Code]],Justificar!$C$8:$I$1048576,6,0)=0,"Sin Justificación",VLOOKUP(User[[#This Row],[User Code]],Justificar!$C$8:$I$1048576,6,0)),"")</f>
        <v>Sin Justificación</v>
      </c>
      <c r="U33" s="40" t="str">
        <f>IFERROR(IF(VLOOKUP(User[[#This Row],[User Code]],Justificar!$C$8:$I$1048576,6,0)=0,"Sin Justificación",VLOOKUP(User[[#This Row],[User Code]],Justificar!$C$8:$I$1048576,7,0)),"")</f>
        <v>Sin Justificación</v>
      </c>
      <c r="V33" s="40" t="str" cm="1">
        <f t="array" ref="V33">_xlfn.IFS(User[[#This Row],[Time In Store + Leave]]&lt;7.8,"Incompleto",User[[#This Row],[Time In Store + Leave]]&lt;=12,"Completo",User[[#This Row],[Time In Store + Leave]]&gt;12,"Superior")</f>
        <v>Incompleto</v>
      </c>
      <c r="W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" s="40" t="str">
        <f>IF(User[[#This Row],[Rango]]="incompleto",IF(User[[#This Row],[Reporte in]]=0,"Sin_Registro_In_Out",IF(User[[#This Row],[Reporte Out]]=0,"No_Realizo_Salida","No_cumple_el_Tiempo")),"")</f>
        <v>Sin_Registro_In_Out</v>
      </c>
      <c r="Y33" s="40" t="str" cm="1">
        <f t="array" ref="Y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3">
      <c r="A34" s="40" t="s">
        <v>2801</v>
      </c>
      <c r="B34">
        <v>1103110224</v>
      </c>
      <c r="C34" s="40" t="s">
        <v>2802</v>
      </c>
      <c r="D34" s="40" t="s">
        <v>2803</v>
      </c>
      <c r="E34" s="40" t="s">
        <v>1710</v>
      </c>
      <c r="F34" s="40" t="s">
        <v>967</v>
      </c>
      <c r="G34" s="40" t="s">
        <v>177</v>
      </c>
      <c r="H34" s="2">
        <v>45925.417199074072</v>
      </c>
      <c r="I34">
        <v>1</v>
      </c>
      <c r="J3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" s="21" t="str">
        <f>_xlfn.XLOOKUP(User[[#This Row],[User Code]],RMS_Check_In_Out!A:A,RMS_Check_In_Out!D:D,"0")</f>
        <v>0</v>
      </c>
      <c r="M34" s="21" t="str">
        <f>_xlfn.XLOOKUP(User[[#This Row],[User Code]],Leave!P:P,Leave!S:S,"0")</f>
        <v>0</v>
      </c>
      <c r="N34" s="21">
        <f>User[[#This Row],[Time Leave RMS (min)]]/60</f>
        <v>0</v>
      </c>
      <c r="O34" s="15">
        <f>User[[#This Row],[Duration In Store(min)]]/60</f>
        <v>0</v>
      </c>
      <c r="P34" s="28">
        <f>User[[#This Row],[Time In Store + Leave]]/24</f>
        <v>0</v>
      </c>
      <c r="Q34" s="15">
        <f>(User[[#This Row],[Time Leave RMS (min)]]/60)+User[[#This Row],[Duration In Store H]]</f>
        <v>0</v>
      </c>
      <c r="R34" s="40">
        <f>IF(User[[#This Row],[Check In]]="Sin Registro",0,1)</f>
        <v>0</v>
      </c>
      <c r="S34" s="40">
        <f>IF(User[[#This Row],[Check Out]]="Sin Registro",0,1)</f>
        <v>0</v>
      </c>
      <c r="T34" s="40" t="str">
        <f>IFERROR(IF(VLOOKUP(User[[#This Row],[User Code]],Justificar!$C$8:$I$1048576,6,0)=0,"Sin Justificación",VLOOKUP(User[[#This Row],[User Code]],Justificar!$C$8:$I$1048576,6,0)),"")</f>
        <v>Sin Justificación</v>
      </c>
      <c r="U34" s="40" t="str">
        <f>IFERROR(IF(VLOOKUP(User[[#This Row],[User Code]],Justificar!$C$8:$I$1048576,6,0)=0,"Sin Justificación",VLOOKUP(User[[#This Row],[User Code]],Justificar!$C$8:$I$1048576,7,0)),"")</f>
        <v>Sin Justificación</v>
      </c>
      <c r="V34" s="40" t="str" cm="1">
        <f t="array" ref="V34">_xlfn.IFS(User[[#This Row],[Time In Store + Leave]]&lt;7.8,"Incompleto",User[[#This Row],[Time In Store + Leave]]&lt;=12,"Completo",User[[#This Row],[Time In Store + Leave]]&gt;12,"Superior")</f>
        <v>Incompleto</v>
      </c>
      <c r="W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" s="40" t="str">
        <f>IF(User[[#This Row],[Rango]]="incompleto",IF(User[[#This Row],[Reporte in]]=0,"Sin_Registro_In_Out",IF(User[[#This Row],[Reporte Out]]=0,"No_Realizo_Salida","No_cumple_el_Tiempo")),"")</f>
        <v>Sin_Registro_In_Out</v>
      </c>
      <c r="Y34" s="40" t="str" cm="1">
        <f t="array" ref="Y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3">
      <c r="A35" s="40" t="s">
        <v>2804</v>
      </c>
      <c r="B35">
        <v>1065629499</v>
      </c>
      <c r="C35" s="40" t="s">
        <v>2805</v>
      </c>
      <c r="D35" s="40" t="s">
        <v>2806</v>
      </c>
      <c r="E35" s="40" t="s">
        <v>1710</v>
      </c>
      <c r="F35" s="40" t="s">
        <v>967</v>
      </c>
      <c r="G35" s="40" t="s">
        <v>177</v>
      </c>
      <c r="H35" s="2">
        <v>45925.416956018518</v>
      </c>
      <c r="I35">
        <v>1</v>
      </c>
      <c r="J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5" s="21" t="str">
        <f>_xlfn.XLOOKUP(User[[#This Row],[User Code]],RMS_Check_In_Out!A:A,RMS_Check_In_Out!D:D,"0")</f>
        <v>0</v>
      </c>
      <c r="M35" s="21" t="str">
        <f>_xlfn.XLOOKUP(User[[#This Row],[User Code]],Leave!P:P,Leave!S:S,"0")</f>
        <v>0</v>
      </c>
      <c r="N35" s="21">
        <f>User[[#This Row],[Time Leave RMS (min)]]/60</f>
        <v>0</v>
      </c>
      <c r="O35" s="15">
        <f>User[[#This Row],[Duration In Store(min)]]/60</f>
        <v>0</v>
      </c>
      <c r="P35" s="28">
        <f>User[[#This Row],[Time In Store + Leave]]/24</f>
        <v>0</v>
      </c>
      <c r="Q35" s="15">
        <f>(User[[#This Row],[Time Leave RMS (min)]]/60)+User[[#This Row],[Duration In Store H]]</f>
        <v>0</v>
      </c>
      <c r="R35" s="40">
        <f>IF(User[[#This Row],[Check In]]="Sin Registro",0,1)</f>
        <v>0</v>
      </c>
      <c r="S35" s="40">
        <f>IF(User[[#This Row],[Check Out]]="Sin Registro",0,1)</f>
        <v>0</v>
      </c>
      <c r="T35" s="40" t="str">
        <f>IFERROR(IF(VLOOKUP(User[[#This Row],[User Code]],Justificar!$C$8:$I$1048576,6,0)=0,"Sin Justificación",VLOOKUP(User[[#This Row],[User Code]],Justificar!$C$8:$I$1048576,6,0)),"")</f>
        <v>Sin Justificación</v>
      </c>
      <c r="U35" s="40" t="str">
        <f>IFERROR(IF(VLOOKUP(User[[#This Row],[User Code]],Justificar!$C$8:$I$1048576,6,0)=0,"Sin Justificación",VLOOKUP(User[[#This Row],[User Code]],Justificar!$C$8:$I$1048576,7,0)),"")</f>
        <v>Sin Justificación</v>
      </c>
      <c r="V35" s="40" t="str" cm="1">
        <f t="array" ref="V35">_xlfn.IFS(User[[#This Row],[Time In Store + Leave]]&lt;7.8,"Incompleto",User[[#This Row],[Time In Store + Leave]]&lt;=12,"Completo",User[[#This Row],[Time In Store + Leave]]&gt;12,"Superior")</f>
        <v>Incompleto</v>
      </c>
      <c r="W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5" s="40" t="str">
        <f>IF(User[[#This Row],[Rango]]="incompleto",IF(User[[#This Row],[Reporte in]]=0,"Sin_Registro_In_Out",IF(User[[#This Row],[Reporte Out]]=0,"No_Realizo_Salida","No_cumple_el_Tiempo")),"")</f>
        <v>Sin_Registro_In_Out</v>
      </c>
      <c r="Y35" s="40" t="str" cm="1">
        <f t="array" ref="Y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3">
      <c r="A36" s="40" t="s">
        <v>2750</v>
      </c>
      <c r="B36">
        <v>33378360</v>
      </c>
      <c r="C36" s="40" t="s">
        <v>2751</v>
      </c>
      <c r="D36" s="40" t="s">
        <v>2752</v>
      </c>
      <c r="E36" s="40" t="s">
        <v>84</v>
      </c>
      <c r="F36" s="40" t="s">
        <v>1126</v>
      </c>
      <c r="G36" s="40" t="s">
        <v>178</v>
      </c>
      <c r="H36" s="2">
        <v>45924.667233796295</v>
      </c>
      <c r="I36">
        <v>1</v>
      </c>
      <c r="J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6" s="21" t="str">
        <f>_xlfn.XLOOKUP(User[[#This Row],[User Code]],RMS_Check_In_Out!A:A,RMS_Check_In_Out!D:D,"0")</f>
        <v>0</v>
      </c>
      <c r="M36" s="21">
        <f>_xlfn.XLOOKUP(User[[#This Row],[User Code]],Leave!P:P,Leave!S:S,"0")</f>
        <v>60</v>
      </c>
      <c r="N36" s="21">
        <f>User[[#This Row],[Time Leave RMS (min)]]/60</f>
        <v>1</v>
      </c>
      <c r="O36" s="15">
        <f>User[[#This Row],[Duration In Store(min)]]/60</f>
        <v>0</v>
      </c>
      <c r="P36" s="28">
        <f>User[[#This Row],[Time In Store + Leave]]/24</f>
        <v>4.1666666666666664E-2</v>
      </c>
      <c r="Q36" s="15">
        <f>(User[[#This Row],[Time Leave RMS (min)]]/60)+User[[#This Row],[Duration In Store H]]</f>
        <v>1</v>
      </c>
      <c r="R36" s="40">
        <f>IF(User[[#This Row],[Check In]]="Sin Registro",0,1)</f>
        <v>1</v>
      </c>
      <c r="S36" s="40">
        <f>IF(User[[#This Row],[Check Out]]="Sin Registro",0,1)</f>
        <v>1</v>
      </c>
      <c r="T36" s="40" t="str">
        <f>IFERROR(IF(VLOOKUP(User[[#This Row],[User Code]],Justificar!$C$8:$I$1048576,6,0)=0,"Sin Justificación",VLOOKUP(User[[#This Row],[User Code]],Justificar!$C$8:$I$1048576,6,0)),"")</f>
        <v>Sin Justificación</v>
      </c>
      <c r="U36" s="40" t="str">
        <f>IFERROR(IF(VLOOKUP(User[[#This Row],[User Code]],Justificar!$C$8:$I$1048576,6,0)=0,"Sin Justificación",VLOOKUP(User[[#This Row],[User Code]],Justificar!$C$8:$I$1048576,7,0)),"")</f>
        <v>Sin Justificación</v>
      </c>
      <c r="V36" s="40" t="str" cm="1">
        <f t="array" ref="V36">_xlfn.IFS(User[[#This Row],[Time In Store + Leave]]&lt;7.8,"Incompleto",User[[#This Row],[Time In Store + Leave]]&lt;=12,"Completo",User[[#This Row],[Time In Store + Leave]]&gt;12,"Superior")</f>
        <v>Incompleto</v>
      </c>
      <c r="W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" s="40" t="str">
        <f>IF(User[[#This Row],[Rango]]="incompleto",IF(User[[#This Row],[Reporte in]]=0,"Sin_Registro_In_Out",IF(User[[#This Row],[Reporte Out]]=0,"No_Realizo_Salida","No_cumple_el_Tiempo")),"")</f>
        <v>No_cumple_el_Tiempo</v>
      </c>
      <c r="Y36" s="40" t="str" cm="1">
        <f t="array" ref="Y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3">
      <c r="A37" s="40" t="s">
        <v>2753</v>
      </c>
      <c r="B37">
        <v>1002692039</v>
      </c>
      <c r="C37" s="40" t="s">
        <v>2754</v>
      </c>
      <c r="D37" s="40" t="s">
        <v>2755</v>
      </c>
      <c r="E37" s="40" t="s">
        <v>1710</v>
      </c>
      <c r="F37" s="40" t="s">
        <v>2756</v>
      </c>
      <c r="G37" s="40" t="s">
        <v>178</v>
      </c>
      <c r="H37" s="2">
        <v>45924.666956018518</v>
      </c>
      <c r="I37">
        <v>1</v>
      </c>
      <c r="J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45931.426712962966</v>
      </c>
      <c r="K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45931.778287037036</v>
      </c>
      <c r="L37" s="21">
        <f>_xlfn.XLOOKUP(User[[#This Row],[User Code]],RMS_Check_In_Out!A:A,RMS_Check_In_Out!D:D,"0")</f>
        <v>506</v>
      </c>
      <c r="M37" s="21" t="str">
        <f>_xlfn.XLOOKUP(User[[#This Row],[User Code]],Leave!P:P,Leave!S:S,"0")</f>
        <v>0</v>
      </c>
      <c r="N37" s="21">
        <f>User[[#This Row],[Time Leave RMS (min)]]/60</f>
        <v>0</v>
      </c>
      <c r="O37" s="15">
        <f>User[[#This Row],[Duration In Store(min)]]/60</f>
        <v>8.4333333333333336</v>
      </c>
      <c r="P37" s="28">
        <f>User[[#This Row],[Time In Store + Leave]]/24</f>
        <v>0.35138888888888892</v>
      </c>
      <c r="Q37" s="15">
        <f>(User[[#This Row],[Time Leave RMS (min)]]/60)+User[[#This Row],[Duration In Store H]]</f>
        <v>8.4333333333333336</v>
      </c>
      <c r="R37" s="40">
        <f>IF(User[[#This Row],[Check In]]="Sin Registro",0,1)</f>
        <v>1</v>
      </c>
      <c r="S37" s="40">
        <f>IF(User[[#This Row],[Check Out]]="Sin Registro",0,1)</f>
        <v>1</v>
      </c>
      <c r="T37" s="40" t="str">
        <f>IFERROR(IF(VLOOKUP(User[[#This Row],[User Code]],Justificar!$C$8:$I$1048576,6,0)=0,"Sin Justificación",VLOOKUP(User[[#This Row],[User Code]],Justificar!$C$8:$I$1048576,6,0)),"")</f>
        <v/>
      </c>
      <c r="U37" s="40" t="str">
        <f>IFERROR(IF(VLOOKUP(User[[#This Row],[User Code]],Justificar!$C$8:$I$1048576,6,0)=0,"Sin Justificación",VLOOKUP(User[[#This Row],[User Code]],Justificar!$C$8:$I$1048576,7,0)),"")</f>
        <v/>
      </c>
      <c r="V37" s="40" t="str" cm="1">
        <f t="array" ref="V37">_xlfn.IFS(User[[#This Row],[Time In Store + Leave]]&lt;7.8,"Incompleto",User[[#This Row],[Time In Store + Leave]]&lt;=12,"Completo",User[[#This Row],[Time In Store + Leave]]&gt;12,"Superior")</f>
        <v>Completo</v>
      </c>
      <c r="W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" s="40" t="str">
        <f>IF(User[[#This Row],[Rango]]="incompleto",IF(User[[#This Row],[Reporte in]]=0,"Sin_Registro_In_Out",IF(User[[#This Row],[Reporte Out]]=0,"No_Realizo_Salida","No_cumple_el_Tiempo")),"")</f>
        <v/>
      </c>
      <c r="Y37" s="40" t="str" cm="1">
        <f t="array" ref="Y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3">
      <c r="A38" s="40" t="s">
        <v>2757</v>
      </c>
      <c r="B38">
        <v>1014201635</v>
      </c>
      <c r="C38" s="40" t="s">
        <v>2758</v>
      </c>
      <c r="D38" s="40" t="s">
        <v>2759</v>
      </c>
      <c r="E38" s="40" t="s">
        <v>6</v>
      </c>
      <c r="F38" s="40" t="s">
        <v>2152</v>
      </c>
      <c r="G38" s="40" t="s">
        <v>177</v>
      </c>
      <c r="H38" s="2">
        <v>45924.460219907407</v>
      </c>
      <c r="I38">
        <v>1</v>
      </c>
      <c r="J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" s="21" t="str">
        <f>_xlfn.XLOOKUP(User[[#This Row],[User Code]],RMS_Check_In_Out!A:A,RMS_Check_In_Out!D:D,"0")</f>
        <v>0</v>
      </c>
      <c r="M38" s="21" t="str">
        <f>_xlfn.XLOOKUP(User[[#This Row],[User Code]],Leave!P:P,Leave!S:S,"0")</f>
        <v>0</v>
      </c>
      <c r="N38" s="21">
        <f>User[[#This Row],[Time Leave RMS (min)]]/60</f>
        <v>0</v>
      </c>
      <c r="O38" s="15">
        <f>User[[#This Row],[Duration In Store(min)]]/60</f>
        <v>0</v>
      </c>
      <c r="P38" s="28">
        <f>User[[#This Row],[Time In Store + Leave]]/24</f>
        <v>0</v>
      </c>
      <c r="Q38" s="15">
        <f>(User[[#This Row],[Time Leave RMS (min)]]/60)+User[[#This Row],[Duration In Store H]]</f>
        <v>0</v>
      </c>
      <c r="R38" s="40">
        <f>IF(User[[#This Row],[Check In]]="Sin Registro",0,1)</f>
        <v>0</v>
      </c>
      <c r="S38" s="40">
        <f>IF(User[[#This Row],[Check Out]]="Sin Registro",0,1)</f>
        <v>0</v>
      </c>
      <c r="T38" s="40" t="str">
        <f>IFERROR(IF(VLOOKUP(User[[#This Row],[User Code]],Justificar!$C$8:$I$1048576,6,0)=0,"Sin Justificación",VLOOKUP(User[[#This Row],[User Code]],Justificar!$C$8:$I$1048576,6,0)),"")</f>
        <v>Sin Justificación</v>
      </c>
      <c r="U38" s="40" t="str">
        <f>IFERROR(IF(VLOOKUP(User[[#This Row],[User Code]],Justificar!$C$8:$I$1048576,6,0)=0,"Sin Justificación",VLOOKUP(User[[#This Row],[User Code]],Justificar!$C$8:$I$1048576,7,0)),"")</f>
        <v>Sin Justificación</v>
      </c>
      <c r="V38" s="40" t="str" cm="1">
        <f t="array" ref="V38">_xlfn.IFS(User[[#This Row],[Time In Store + Leave]]&lt;7.8,"Incompleto",User[[#This Row],[Time In Store + Leave]]&lt;=12,"Completo",User[[#This Row],[Time In Store + Leave]]&gt;12,"Superior")</f>
        <v>Incompleto</v>
      </c>
      <c r="W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" s="40" t="str">
        <f>IF(User[[#This Row],[Rango]]="incompleto",IF(User[[#This Row],[Reporte in]]=0,"Sin_Registro_In_Out",IF(User[[#This Row],[Reporte Out]]=0,"No_Realizo_Salida","No_cumple_el_Tiempo")),"")</f>
        <v>Sin_Registro_In_Out</v>
      </c>
      <c r="Y38" s="40" t="str" cm="1">
        <f t="array" ref="Y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3">
      <c r="A39" s="40" t="s">
        <v>2760</v>
      </c>
      <c r="B39">
        <v>1003556232</v>
      </c>
      <c r="C39" s="40" t="s">
        <v>2761</v>
      </c>
      <c r="D39" s="40" t="s">
        <v>2762</v>
      </c>
      <c r="E39" s="40" t="s">
        <v>6</v>
      </c>
      <c r="F39" s="40" t="s">
        <v>1098</v>
      </c>
      <c r="G39" s="40" t="s">
        <v>177</v>
      </c>
      <c r="H39" s="2">
        <v>45924.460046296299</v>
      </c>
      <c r="I39">
        <v>1</v>
      </c>
      <c r="J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45931.449189814812</v>
      </c>
      <c r="K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45931.793923611112</v>
      </c>
      <c r="L39" s="21">
        <f>_xlfn.XLOOKUP(User[[#This Row],[User Code]],RMS_Check_In_Out!A:A,RMS_Check_In_Out!D:D,"0")</f>
        <v>496</v>
      </c>
      <c r="M39" s="21" t="str">
        <f>_xlfn.XLOOKUP(User[[#This Row],[User Code]],Leave!P:P,Leave!S:S,"0")</f>
        <v>0</v>
      </c>
      <c r="N39" s="21">
        <f>User[[#This Row],[Time Leave RMS (min)]]/60</f>
        <v>0</v>
      </c>
      <c r="O39" s="15">
        <f>User[[#This Row],[Duration In Store(min)]]/60</f>
        <v>8.2666666666666675</v>
      </c>
      <c r="P39" s="28">
        <f>User[[#This Row],[Time In Store + Leave]]/24</f>
        <v>0.3444444444444445</v>
      </c>
      <c r="Q39" s="15">
        <f>(User[[#This Row],[Time Leave RMS (min)]]/60)+User[[#This Row],[Duration In Store H]]</f>
        <v>8.2666666666666675</v>
      </c>
      <c r="R39" s="40">
        <f>IF(User[[#This Row],[Check In]]="Sin Registro",0,1)</f>
        <v>1</v>
      </c>
      <c r="S39" s="40">
        <f>IF(User[[#This Row],[Check Out]]="Sin Registro",0,1)</f>
        <v>1</v>
      </c>
      <c r="T39" s="40" t="str">
        <f>IFERROR(IF(VLOOKUP(User[[#This Row],[User Code]],Justificar!$C$8:$I$1048576,6,0)=0,"Sin Justificación",VLOOKUP(User[[#This Row],[User Code]],Justificar!$C$8:$I$1048576,6,0)),"")</f>
        <v/>
      </c>
      <c r="U39" s="40" t="str">
        <f>IFERROR(IF(VLOOKUP(User[[#This Row],[User Code]],Justificar!$C$8:$I$1048576,6,0)=0,"Sin Justificación",VLOOKUP(User[[#This Row],[User Code]],Justificar!$C$8:$I$1048576,7,0)),"")</f>
        <v/>
      </c>
      <c r="V39" s="40" t="str" cm="1">
        <f t="array" ref="V39">_xlfn.IFS(User[[#This Row],[Time In Store + Leave]]&lt;7.8,"Incompleto",User[[#This Row],[Time In Store + Leave]]&lt;=12,"Completo",User[[#This Row],[Time In Store + Leave]]&gt;12,"Superior")</f>
        <v>Completo</v>
      </c>
      <c r="W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" s="40" t="str">
        <f>IF(User[[#This Row],[Rango]]="incompleto",IF(User[[#This Row],[Reporte in]]=0,"Sin_Registro_In_Out",IF(User[[#This Row],[Reporte Out]]=0,"No_Realizo_Salida","No_cumple_el_Tiempo")),"")</f>
        <v/>
      </c>
      <c r="Y39" s="40" t="str" cm="1">
        <f t="array" ref="Y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3">
      <c r="A40" s="40" t="s">
        <v>2763</v>
      </c>
      <c r="B40">
        <v>1000590202</v>
      </c>
      <c r="C40" s="40" t="s">
        <v>2764</v>
      </c>
      <c r="D40" s="40" t="s">
        <v>2765</v>
      </c>
      <c r="E40" s="40" t="s">
        <v>6</v>
      </c>
      <c r="F40" s="40" t="s">
        <v>2274</v>
      </c>
      <c r="G40" s="40" t="s">
        <v>177</v>
      </c>
      <c r="H40" s="2">
        <v>45924.45989583333</v>
      </c>
      <c r="I40">
        <v>1</v>
      </c>
      <c r="J4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0" s="21" t="str">
        <f>_xlfn.XLOOKUP(User[[#This Row],[User Code]],RMS_Check_In_Out!A:A,RMS_Check_In_Out!D:D,"0")</f>
        <v>0</v>
      </c>
      <c r="M40" s="21" t="str">
        <f>_xlfn.XLOOKUP(User[[#This Row],[User Code]],Leave!P:P,Leave!S:S,"0")</f>
        <v>0</v>
      </c>
      <c r="N40" s="21">
        <f>User[[#This Row],[Time Leave RMS (min)]]/60</f>
        <v>0</v>
      </c>
      <c r="O40" s="15">
        <f>User[[#This Row],[Duration In Store(min)]]/60</f>
        <v>0</v>
      </c>
      <c r="P40" s="28">
        <f>User[[#This Row],[Time In Store + Leave]]/24</f>
        <v>0</v>
      </c>
      <c r="Q40" s="15">
        <f>(User[[#This Row],[Time Leave RMS (min)]]/60)+User[[#This Row],[Duration In Store H]]</f>
        <v>0</v>
      </c>
      <c r="R40" s="40">
        <f>IF(User[[#This Row],[Check In]]="Sin Registro",0,1)</f>
        <v>0</v>
      </c>
      <c r="S40" s="40">
        <f>IF(User[[#This Row],[Check Out]]="Sin Registro",0,1)</f>
        <v>0</v>
      </c>
      <c r="T40" s="40" t="str">
        <f>IFERROR(IF(VLOOKUP(User[[#This Row],[User Code]],Justificar!$C$8:$I$1048576,6,0)=0,"Sin Justificación",VLOOKUP(User[[#This Row],[User Code]],Justificar!$C$8:$I$1048576,6,0)),"")</f>
        <v>Sin Justificación</v>
      </c>
      <c r="U40" s="40" t="str">
        <f>IFERROR(IF(VLOOKUP(User[[#This Row],[User Code]],Justificar!$C$8:$I$1048576,6,0)=0,"Sin Justificación",VLOOKUP(User[[#This Row],[User Code]],Justificar!$C$8:$I$1048576,7,0)),"")</f>
        <v>Sin Justificación</v>
      </c>
      <c r="V40" s="40" t="str" cm="1">
        <f t="array" ref="V40">_xlfn.IFS(User[[#This Row],[Time In Store + Leave]]&lt;7.8,"Incompleto",User[[#This Row],[Time In Store + Leave]]&lt;=12,"Completo",User[[#This Row],[Time In Store + Leave]]&gt;12,"Superior")</f>
        <v>Incompleto</v>
      </c>
      <c r="W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" s="40" t="str">
        <f>IF(User[[#This Row],[Rango]]="incompleto",IF(User[[#This Row],[Reporte in]]=0,"Sin_Registro_In_Out",IF(User[[#This Row],[Reporte Out]]=0,"No_Realizo_Salida","No_cumple_el_Tiempo")),"")</f>
        <v>Sin_Registro_In_Out</v>
      </c>
      <c r="Y40" s="40" t="str" cm="1">
        <f t="array" ref="Y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3">
      <c r="A41" s="40" t="s">
        <v>2766</v>
      </c>
      <c r="B41">
        <v>1016712485</v>
      </c>
      <c r="C41" s="40" t="s">
        <v>2767</v>
      </c>
      <c r="D41" s="40" t="s">
        <v>2768</v>
      </c>
      <c r="E41" s="40" t="s">
        <v>6</v>
      </c>
      <c r="F41" s="40" t="s">
        <v>2274</v>
      </c>
      <c r="G41" s="40" t="s">
        <v>177</v>
      </c>
      <c r="H41" s="2">
        <v>45924.459652777776</v>
      </c>
      <c r="I41">
        <v>1</v>
      </c>
      <c r="J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45931.478495370371</v>
      </c>
      <c r="K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45931.841979166667</v>
      </c>
      <c r="L41" s="21">
        <f>_xlfn.XLOOKUP(User[[#This Row],[User Code]],RMS_Check_In_Out!A:A,RMS_Check_In_Out!D:D,"0")</f>
        <v>523</v>
      </c>
      <c r="M41" s="21" t="str">
        <f>_xlfn.XLOOKUP(User[[#This Row],[User Code]],Leave!P:P,Leave!S:S,"0")</f>
        <v>0</v>
      </c>
      <c r="N41" s="21">
        <f>User[[#This Row],[Time Leave RMS (min)]]/60</f>
        <v>0</v>
      </c>
      <c r="O41" s="15">
        <f>User[[#This Row],[Duration In Store(min)]]/60</f>
        <v>8.7166666666666668</v>
      </c>
      <c r="P41" s="28">
        <f>User[[#This Row],[Time In Store + Leave]]/24</f>
        <v>0.36319444444444443</v>
      </c>
      <c r="Q41" s="15">
        <f>(User[[#This Row],[Time Leave RMS (min)]]/60)+User[[#This Row],[Duration In Store H]]</f>
        <v>8.7166666666666668</v>
      </c>
      <c r="R41" s="40">
        <f>IF(User[[#This Row],[Check In]]="Sin Registro",0,1)</f>
        <v>1</v>
      </c>
      <c r="S41" s="40">
        <f>IF(User[[#This Row],[Check Out]]="Sin Registro",0,1)</f>
        <v>1</v>
      </c>
      <c r="T41" s="40" t="str">
        <f>IFERROR(IF(VLOOKUP(User[[#This Row],[User Code]],Justificar!$C$8:$I$1048576,6,0)=0,"Sin Justificación",VLOOKUP(User[[#This Row],[User Code]],Justificar!$C$8:$I$1048576,6,0)),"")</f>
        <v/>
      </c>
      <c r="U41" s="40" t="str">
        <f>IFERROR(IF(VLOOKUP(User[[#This Row],[User Code]],Justificar!$C$8:$I$1048576,6,0)=0,"Sin Justificación",VLOOKUP(User[[#This Row],[User Code]],Justificar!$C$8:$I$1048576,7,0)),"")</f>
        <v/>
      </c>
      <c r="V41" s="40" t="str" cm="1">
        <f t="array" ref="V41">_xlfn.IFS(User[[#This Row],[Time In Store + Leave]]&lt;7.8,"Incompleto",User[[#This Row],[Time In Store + Leave]]&lt;=12,"Completo",User[[#This Row],[Time In Store + Leave]]&gt;12,"Superior")</f>
        <v>Completo</v>
      </c>
      <c r="W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" s="40" t="str">
        <f>IF(User[[#This Row],[Rango]]="incompleto",IF(User[[#This Row],[Reporte in]]=0,"Sin_Registro_In_Out",IF(User[[#This Row],[Reporte Out]]=0,"No_Realizo_Salida","No_cumple_el_Tiempo")),"")</f>
        <v/>
      </c>
      <c r="Y41" s="40" t="str" cm="1">
        <f t="array" ref="Y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1"/>
      <c r="AA41"/>
      <c r="AB41"/>
      <c r="AC41"/>
      <c r="AD41"/>
      <c r="AE41"/>
      <c r="AF41"/>
      <c r="AG41"/>
      <c r="AH41"/>
      <c r="AI41"/>
      <c r="AJ41"/>
    </row>
    <row r="42" spans="1:36" x14ac:dyDescent="0.3">
      <c r="A42" s="40" t="s">
        <v>2769</v>
      </c>
      <c r="B42">
        <v>1033701526</v>
      </c>
      <c r="C42" s="40" t="s">
        <v>2770</v>
      </c>
      <c r="D42" s="40" t="s">
        <v>2771</v>
      </c>
      <c r="E42" s="40" t="s">
        <v>6</v>
      </c>
      <c r="F42" s="40" t="s">
        <v>1044</v>
      </c>
      <c r="G42" s="40" t="s">
        <v>177</v>
      </c>
      <c r="H42" s="2">
        <v>45924.459479166668</v>
      </c>
      <c r="I42">
        <v>1</v>
      </c>
      <c r="J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45931.309282407405</v>
      </c>
      <c r="K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45931.708287037036</v>
      </c>
      <c r="L42" s="21">
        <f>_xlfn.XLOOKUP(User[[#This Row],[User Code]],RMS_Check_In_Out!A:A,RMS_Check_In_Out!D:D,"0")</f>
        <v>575</v>
      </c>
      <c r="M42" s="21" t="str">
        <f>_xlfn.XLOOKUP(User[[#This Row],[User Code]],Leave!P:P,Leave!S:S,"0")</f>
        <v>0</v>
      </c>
      <c r="N42" s="21">
        <f>User[[#This Row],[Time Leave RMS (min)]]/60</f>
        <v>0</v>
      </c>
      <c r="O42" s="15">
        <f>User[[#This Row],[Duration In Store(min)]]/60</f>
        <v>9.5833333333333339</v>
      </c>
      <c r="P42" s="28">
        <f>User[[#This Row],[Time In Store + Leave]]/24</f>
        <v>0.39930555555555558</v>
      </c>
      <c r="Q42" s="15">
        <f>(User[[#This Row],[Time Leave RMS (min)]]/60)+User[[#This Row],[Duration In Store H]]</f>
        <v>9.5833333333333339</v>
      </c>
      <c r="R42" s="40">
        <f>IF(User[[#This Row],[Check In]]="Sin Registro",0,1)</f>
        <v>1</v>
      </c>
      <c r="S42" s="40">
        <f>IF(User[[#This Row],[Check Out]]="Sin Registro",0,1)</f>
        <v>1</v>
      </c>
      <c r="T42" s="40" t="str">
        <f>IFERROR(IF(VLOOKUP(User[[#This Row],[User Code]],Justificar!$C$8:$I$1048576,6,0)=0,"Sin Justificación",VLOOKUP(User[[#This Row],[User Code]],Justificar!$C$8:$I$1048576,6,0)),"")</f>
        <v/>
      </c>
      <c r="U42" s="40" t="str">
        <f>IFERROR(IF(VLOOKUP(User[[#This Row],[User Code]],Justificar!$C$8:$I$1048576,6,0)=0,"Sin Justificación",VLOOKUP(User[[#This Row],[User Code]],Justificar!$C$8:$I$1048576,7,0)),"")</f>
        <v/>
      </c>
      <c r="V42" s="40" t="str" cm="1">
        <f t="array" ref="V42">_xlfn.IFS(User[[#This Row],[Time In Store + Leave]]&lt;7.8,"Incompleto",User[[#This Row],[Time In Store + Leave]]&lt;=12,"Completo",User[[#This Row],[Time In Store + Leave]]&gt;12,"Superior")</f>
        <v>Completo</v>
      </c>
      <c r="W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" s="40" t="str">
        <f>IF(User[[#This Row],[Rango]]="incompleto",IF(User[[#This Row],[Reporte in]]=0,"Sin_Registro_In_Out",IF(User[[#This Row],[Reporte Out]]=0,"No_Realizo_Salida","No_cumple_el_Tiempo")),"")</f>
        <v/>
      </c>
      <c r="Y42" s="40" t="str" cm="1">
        <f t="array" ref="Y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2"/>
      <c r="AA42"/>
      <c r="AB42"/>
      <c r="AC42"/>
      <c r="AD42"/>
      <c r="AE42"/>
      <c r="AF42"/>
      <c r="AG42"/>
      <c r="AH42"/>
      <c r="AI42"/>
      <c r="AJ42"/>
    </row>
    <row r="43" spans="1:36" x14ac:dyDescent="0.3">
      <c r="A43" s="40" t="s">
        <v>2772</v>
      </c>
      <c r="B43">
        <v>1016045934</v>
      </c>
      <c r="C43" s="40" t="s">
        <v>2773</v>
      </c>
      <c r="D43" s="40" t="s">
        <v>2774</v>
      </c>
      <c r="E43" s="40" t="s">
        <v>6</v>
      </c>
      <c r="F43" s="40" t="s">
        <v>1044</v>
      </c>
      <c r="G43" s="40" t="s">
        <v>177</v>
      </c>
      <c r="H43" s="2">
        <v>45924.459282407406</v>
      </c>
      <c r="I43">
        <v>1</v>
      </c>
      <c r="J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45931.309710648151</v>
      </c>
      <c r="K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45931.708483796298</v>
      </c>
      <c r="L43" s="21">
        <f>_xlfn.XLOOKUP(User[[#This Row],[User Code]],RMS_Check_In_Out!A:A,RMS_Check_In_Out!D:D,"0")</f>
        <v>574</v>
      </c>
      <c r="M43" s="21">
        <f>_xlfn.XLOOKUP(User[[#This Row],[User Code]],Leave!P:P,Leave!S:S,"0")</f>
        <v>540</v>
      </c>
      <c r="N43" s="21">
        <f>User[[#This Row],[Time Leave RMS (min)]]/60</f>
        <v>9</v>
      </c>
      <c r="O43" s="15">
        <f>User[[#This Row],[Duration In Store(min)]]/60</f>
        <v>9.5666666666666664</v>
      </c>
      <c r="P43" s="28">
        <f>User[[#This Row],[Time In Store + Leave]]/24</f>
        <v>0.77361111111111114</v>
      </c>
      <c r="Q43" s="15">
        <f>(User[[#This Row],[Time Leave RMS (min)]]/60)+User[[#This Row],[Duration In Store H]]</f>
        <v>18.566666666666666</v>
      </c>
      <c r="R43" s="40">
        <f>IF(User[[#This Row],[Check In]]="Sin Registro",0,1)</f>
        <v>1</v>
      </c>
      <c r="S43" s="40">
        <f>IF(User[[#This Row],[Check Out]]="Sin Registro",0,1)</f>
        <v>1</v>
      </c>
      <c r="T43" s="40" t="str">
        <f>IFERROR(IF(VLOOKUP(User[[#This Row],[User Code]],Justificar!$C$8:$I$1048576,6,0)=0,"Sin Justificación",VLOOKUP(User[[#This Row],[User Code]],Justificar!$C$8:$I$1048576,6,0)),"")</f>
        <v/>
      </c>
      <c r="U43" s="40" t="str">
        <f>IFERROR(IF(VLOOKUP(User[[#This Row],[User Code]],Justificar!$C$8:$I$1048576,6,0)=0,"Sin Justificación",VLOOKUP(User[[#This Row],[User Code]],Justificar!$C$8:$I$1048576,7,0)),"")</f>
        <v/>
      </c>
      <c r="V43" s="40" t="str" cm="1">
        <f t="array" ref="V43">_xlfn.IFS(User[[#This Row],[Time In Store + Leave]]&lt;7.8,"Incompleto",User[[#This Row],[Time In Store + Leave]]&lt;=12,"Completo",User[[#This Row],[Time In Store + Leave]]&gt;12,"Superior")</f>
        <v>Superior</v>
      </c>
      <c r="W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" s="40" t="str">
        <f>IF(User[[#This Row],[Rango]]="incompleto",IF(User[[#This Row],[Reporte in]]=0,"Sin_Registro_In_Out",IF(User[[#This Row],[Reporte Out]]=0,"No_Realizo_Salida","No_cumple_el_Tiempo")),"")</f>
        <v/>
      </c>
      <c r="Y43" s="40" t="str" cm="1">
        <f t="array" ref="Y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3"/>
      <c r="AA43"/>
      <c r="AB43"/>
      <c r="AC43"/>
      <c r="AD43"/>
      <c r="AE43"/>
      <c r="AF43"/>
      <c r="AG43"/>
      <c r="AH43"/>
      <c r="AI43"/>
      <c r="AJ43"/>
    </row>
    <row r="44" spans="1:36" x14ac:dyDescent="0.3">
      <c r="A44" s="40" t="s">
        <v>2775</v>
      </c>
      <c r="B44">
        <v>1149453067</v>
      </c>
      <c r="C44" s="40" t="s">
        <v>2776</v>
      </c>
      <c r="D44" s="40" t="s">
        <v>2777</v>
      </c>
      <c r="E44" s="40" t="s">
        <v>6</v>
      </c>
      <c r="F44" s="40" t="s">
        <v>1044</v>
      </c>
      <c r="G44" s="40" t="s">
        <v>177</v>
      </c>
      <c r="H44" s="2">
        <v>45924.459039351852</v>
      </c>
      <c r="I44">
        <v>1</v>
      </c>
      <c r="J4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4" s="21" t="str">
        <f>_xlfn.XLOOKUP(User[[#This Row],[User Code]],RMS_Check_In_Out!A:A,RMS_Check_In_Out!D:D,"0")</f>
        <v>0</v>
      </c>
      <c r="M44" s="21" t="str">
        <f>_xlfn.XLOOKUP(User[[#This Row],[User Code]],Leave!P:P,Leave!S:S,"0")</f>
        <v>0</v>
      </c>
      <c r="N44" s="21">
        <f>User[[#This Row],[Time Leave RMS (min)]]/60</f>
        <v>0</v>
      </c>
      <c r="O44" s="15">
        <f>User[[#This Row],[Duration In Store(min)]]/60</f>
        <v>0</v>
      </c>
      <c r="P44" s="28">
        <f>User[[#This Row],[Time In Store + Leave]]/24</f>
        <v>0</v>
      </c>
      <c r="Q44" s="15">
        <f>(User[[#This Row],[Time Leave RMS (min)]]/60)+User[[#This Row],[Duration In Store H]]</f>
        <v>0</v>
      </c>
      <c r="R44" s="40">
        <f>IF(User[[#This Row],[Check In]]="Sin Registro",0,1)</f>
        <v>0</v>
      </c>
      <c r="S44" s="40">
        <f>IF(User[[#This Row],[Check Out]]="Sin Registro",0,1)</f>
        <v>0</v>
      </c>
      <c r="T44" s="40" t="str">
        <f>IFERROR(IF(VLOOKUP(User[[#This Row],[User Code]],Justificar!$C$8:$I$1048576,6,0)=0,"Sin Justificación",VLOOKUP(User[[#This Row],[User Code]],Justificar!$C$8:$I$1048576,6,0)),"")</f>
        <v>Sin Justificación</v>
      </c>
      <c r="U44" s="40" t="str">
        <f>IFERROR(IF(VLOOKUP(User[[#This Row],[User Code]],Justificar!$C$8:$I$1048576,6,0)=0,"Sin Justificación",VLOOKUP(User[[#This Row],[User Code]],Justificar!$C$8:$I$1048576,7,0)),"")</f>
        <v>Sin Justificación</v>
      </c>
      <c r="V44" s="40" t="str" cm="1">
        <f t="array" ref="V44">_xlfn.IFS(User[[#This Row],[Time In Store + Leave]]&lt;7.8,"Incompleto",User[[#This Row],[Time In Store + Leave]]&lt;=12,"Completo",User[[#This Row],[Time In Store + Leave]]&gt;12,"Superior")</f>
        <v>Incompleto</v>
      </c>
      <c r="W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" s="40" t="str">
        <f>IF(User[[#This Row],[Rango]]="incompleto",IF(User[[#This Row],[Reporte in]]=0,"Sin_Registro_In_Out",IF(User[[#This Row],[Reporte Out]]=0,"No_Realizo_Salida","No_cumple_el_Tiempo")),"")</f>
        <v>Sin_Registro_In_Out</v>
      </c>
      <c r="Y44" s="40" t="str" cm="1">
        <f t="array" ref="Y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4"/>
      <c r="AA44"/>
      <c r="AB44"/>
      <c r="AC44"/>
      <c r="AD44"/>
      <c r="AE44"/>
      <c r="AF44"/>
      <c r="AG44"/>
      <c r="AH44"/>
      <c r="AI44"/>
      <c r="AJ44"/>
    </row>
    <row r="45" spans="1:36" x14ac:dyDescent="0.3">
      <c r="A45" s="40" t="s">
        <v>2778</v>
      </c>
      <c r="B45">
        <v>1040369157</v>
      </c>
      <c r="C45" s="40" t="s">
        <v>2779</v>
      </c>
      <c r="D45" s="40" t="s">
        <v>2780</v>
      </c>
      <c r="E45" s="40" t="s">
        <v>6</v>
      </c>
      <c r="F45" s="40" t="s">
        <v>966</v>
      </c>
      <c r="G45" s="40" t="s">
        <v>177</v>
      </c>
      <c r="H45" s="2">
        <v>45924.458611111113</v>
      </c>
      <c r="I45">
        <v>1</v>
      </c>
      <c r="J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5" s="21" t="str">
        <f>_xlfn.XLOOKUP(User[[#This Row],[User Code]],RMS_Check_In_Out!A:A,RMS_Check_In_Out!D:D,"0")</f>
        <v>0</v>
      </c>
      <c r="M45" s="21" t="str">
        <f>_xlfn.XLOOKUP(User[[#This Row],[User Code]],Leave!P:P,Leave!S:S,"0")</f>
        <v>0</v>
      </c>
      <c r="N45" s="21">
        <f>User[[#This Row],[Time Leave RMS (min)]]/60</f>
        <v>0</v>
      </c>
      <c r="O45" s="15">
        <f>User[[#This Row],[Duration In Store(min)]]/60</f>
        <v>0</v>
      </c>
      <c r="P45" s="28">
        <f>User[[#This Row],[Time In Store + Leave]]/24</f>
        <v>0</v>
      </c>
      <c r="Q45" s="15">
        <f>(User[[#This Row],[Time Leave RMS (min)]]/60)+User[[#This Row],[Duration In Store H]]</f>
        <v>0</v>
      </c>
      <c r="R45" s="40">
        <f>IF(User[[#This Row],[Check In]]="Sin Registro",0,1)</f>
        <v>0</v>
      </c>
      <c r="S45" s="40">
        <f>IF(User[[#This Row],[Check Out]]="Sin Registro",0,1)</f>
        <v>0</v>
      </c>
      <c r="T45" s="40" t="str">
        <f>IFERROR(IF(VLOOKUP(User[[#This Row],[User Code]],Justificar!$C$8:$I$1048576,6,0)=0,"Sin Justificación",VLOOKUP(User[[#This Row],[User Code]],Justificar!$C$8:$I$1048576,6,0)),"")</f>
        <v>Sin Justificación</v>
      </c>
      <c r="U45" s="40" t="str">
        <f>IFERROR(IF(VLOOKUP(User[[#This Row],[User Code]],Justificar!$C$8:$I$1048576,6,0)=0,"Sin Justificación",VLOOKUP(User[[#This Row],[User Code]],Justificar!$C$8:$I$1048576,7,0)),"")</f>
        <v>Sin Justificación</v>
      </c>
      <c r="V45" s="40" t="str" cm="1">
        <f t="array" ref="V45">_xlfn.IFS(User[[#This Row],[Time In Store + Leave]]&lt;7.8,"Incompleto",User[[#This Row],[Time In Store + Leave]]&lt;=12,"Completo",User[[#This Row],[Time In Store + Leave]]&gt;12,"Superior")</f>
        <v>Incompleto</v>
      </c>
      <c r="W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" s="40" t="str">
        <f>IF(User[[#This Row],[Rango]]="incompleto",IF(User[[#This Row],[Reporte in]]=0,"Sin_Registro_In_Out",IF(User[[#This Row],[Reporte Out]]=0,"No_Realizo_Salida","No_cumple_el_Tiempo")),"")</f>
        <v>Sin_Registro_In_Out</v>
      </c>
      <c r="Y45" s="40" t="str" cm="1">
        <f t="array" ref="Y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5"/>
      <c r="AA45"/>
      <c r="AB45"/>
      <c r="AC45"/>
      <c r="AD45"/>
      <c r="AE45"/>
      <c r="AF45"/>
      <c r="AG45"/>
      <c r="AH45"/>
      <c r="AI45"/>
      <c r="AJ45"/>
    </row>
    <row r="46" spans="1:36" x14ac:dyDescent="0.3">
      <c r="A46" s="40" t="s">
        <v>2736</v>
      </c>
      <c r="B46">
        <v>1000383321</v>
      </c>
      <c r="C46" s="40" t="s">
        <v>2737</v>
      </c>
      <c r="D46" s="40" t="s">
        <v>2738</v>
      </c>
      <c r="E46" s="40" t="s">
        <v>130</v>
      </c>
      <c r="F46" s="40" t="s">
        <v>1426</v>
      </c>
      <c r="G46" s="40" t="s">
        <v>178</v>
      </c>
      <c r="H46" s="2">
        <v>45923.666932870372</v>
      </c>
      <c r="I46">
        <v>1</v>
      </c>
      <c r="J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45931.35560185185</v>
      </c>
      <c r="K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45931.730416666665</v>
      </c>
      <c r="L46" s="21">
        <f>_xlfn.XLOOKUP(User[[#This Row],[User Code]],RMS_Check_In_Out!A:A,RMS_Check_In_Out!D:D,"0")</f>
        <v>540</v>
      </c>
      <c r="M46" s="21" t="str">
        <f>_xlfn.XLOOKUP(User[[#This Row],[User Code]],Leave!P:P,Leave!S:S,"0")</f>
        <v>0</v>
      </c>
      <c r="N46" s="21">
        <f>User[[#This Row],[Time Leave RMS (min)]]/60</f>
        <v>0</v>
      </c>
      <c r="O46" s="15">
        <f>User[[#This Row],[Duration In Store(min)]]/60</f>
        <v>9</v>
      </c>
      <c r="P46" s="28">
        <f>User[[#This Row],[Time In Store + Leave]]/24</f>
        <v>0.375</v>
      </c>
      <c r="Q46" s="15">
        <f>(User[[#This Row],[Time Leave RMS (min)]]/60)+User[[#This Row],[Duration In Store H]]</f>
        <v>9</v>
      </c>
      <c r="R46" s="40">
        <f>IF(User[[#This Row],[Check In]]="Sin Registro",0,1)</f>
        <v>1</v>
      </c>
      <c r="S46" s="40">
        <f>IF(User[[#This Row],[Check Out]]="Sin Registro",0,1)</f>
        <v>1</v>
      </c>
      <c r="T46" s="40" t="str">
        <f>IFERROR(IF(VLOOKUP(User[[#This Row],[User Code]],Justificar!$C$8:$I$1048576,6,0)=0,"Sin Justificación",VLOOKUP(User[[#This Row],[User Code]],Justificar!$C$8:$I$1048576,6,0)),"")</f>
        <v/>
      </c>
      <c r="U46" s="40" t="str">
        <f>IFERROR(IF(VLOOKUP(User[[#This Row],[User Code]],Justificar!$C$8:$I$1048576,6,0)=0,"Sin Justificación",VLOOKUP(User[[#This Row],[User Code]],Justificar!$C$8:$I$1048576,7,0)),"")</f>
        <v/>
      </c>
      <c r="V46" s="40" t="str" cm="1">
        <f t="array" ref="V46">_xlfn.IFS(User[[#This Row],[Time In Store + Leave]]&lt;7.8,"Incompleto",User[[#This Row],[Time In Store + Leave]]&lt;=12,"Completo",User[[#This Row],[Time In Store + Leave]]&gt;12,"Superior")</f>
        <v>Completo</v>
      </c>
      <c r="W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" s="40" t="str">
        <f>IF(User[[#This Row],[Rango]]="incompleto",IF(User[[#This Row],[Reporte in]]=0,"Sin_Registro_In_Out",IF(User[[#This Row],[Reporte Out]]=0,"No_Realizo_Salida","No_cumple_el_Tiempo")),"")</f>
        <v/>
      </c>
      <c r="Y46" s="40" t="str" cm="1">
        <f t="array" ref="Y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46"/>
      <c r="AA46"/>
      <c r="AB46"/>
      <c r="AC46"/>
      <c r="AD46"/>
      <c r="AE46"/>
      <c r="AF46"/>
      <c r="AG46"/>
      <c r="AH46"/>
      <c r="AI46"/>
      <c r="AJ46"/>
    </row>
    <row r="47" spans="1:36" x14ac:dyDescent="0.3">
      <c r="A47" s="40" t="s">
        <v>2739</v>
      </c>
      <c r="B47">
        <v>1053857982</v>
      </c>
      <c r="C47" s="40" t="s">
        <v>2740</v>
      </c>
      <c r="D47" s="40" t="s">
        <v>2741</v>
      </c>
      <c r="E47" s="40" t="s">
        <v>6</v>
      </c>
      <c r="F47" s="40" t="s">
        <v>1035</v>
      </c>
      <c r="G47" s="40" t="s">
        <v>178</v>
      </c>
      <c r="H47" s="2">
        <v>45923.643888888888</v>
      </c>
      <c r="I47">
        <v>1</v>
      </c>
      <c r="J4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7" s="21" t="str">
        <f>_xlfn.XLOOKUP(User[[#This Row],[User Code]],RMS_Check_In_Out!A:A,RMS_Check_In_Out!D:D,"0")</f>
        <v>0</v>
      </c>
      <c r="M47" s="21">
        <f>_xlfn.XLOOKUP(User[[#This Row],[User Code]],Leave!P:P,Leave!S:S,"0")</f>
        <v>540</v>
      </c>
      <c r="N47" s="21">
        <f>User[[#This Row],[Time Leave RMS (min)]]/60</f>
        <v>9</v>
      </c>
      <c r="O47" s="15">
        <f>User[[#This Row],[Duration In Store(min)]]/60</f>
        <v>0</v>
      </c>
      <c r="P47" s="28">
        <f>User[[#This Row],[Time In Store + Leave]]/24</f>
        <v>0.375</v>
      </c>
      <c r="Q47" s="15">
        <f>(User[[#This Row],[Time Leave RMS (min)]]/60)+User[[#This Row],[Duration In Store H]]</f>
        <v>9</v>
      </c>
      <c r="R47" s="40">
        <f>IF(User[[#This Row],[Check In]]="Sin Registro",0,1)</f>
        <v>1</v>
      </c>
      <c r="S47" s="40">
        <f>IF(User[[#This Row],[Check Out]]="Sin Registro",0,1)</f>
        <v>1</v>
      </c>
      <c r="T47" s="40" t="str">
        <f>IFERROR(IF(VLOOKUP(User[[#This Row],[User Code]],Justificar!$C$8:$I$1048576,6,0)=0,"Sin Justificación",VLOOKUP(User[[#This Row],[User Code]],Justificar!$C$8:$I$1048576,6,0)),"")</f>
        <v/>
      </c>
      <c r="U47" s="40" t="str">
        <f>IFERROR(IF(VLOOKUP(User[[#This Row],[User Code]],Justificar!$C$8:$I$1048576,6,0)=0,"Sin Justificación",VLOOKUP(User[[#This Row],[User Code]],Justificar!$C$8:$I$1048576,7,0)),"")</f>
        <v/>
      </c>
      <c r="V47" s="40" t="str" cm="1">
        <f t="array" ref="V47">_xlfn.IFS(User[[#This Row],[Time In Store + Leave]]&lt;7.8,"Incompleto",User[[#This Row],[Time In Store + Leave]]&lt;=12,"Completo",User[[#This Row],[Time In Store + Leave]]&gt;12,"Superior")</f>
        <v>Completo</v>
      </c>
      <c r="W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" s="40" t="str">
        <f>IF(User[[#This Row],[Rango]]="incompleto",IF(User[[#This Row],[Reporte in]]=0,"Sin_Registro_In_Out",IF(User[[#This Row],[Reporte Out]]=0,"No_Realizo_Salida","No_cumple_el_Tiempo")),"")</f>
        <v/>
      </c>
      <c r="Y47" s="40" t="str" cm="1">
        <f t="array" ref="Y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"/>
      <c r="AA47"/>
      <c r="AB47"/>
      <c r="AC47"/>
      <c r="AD47"/>
      <c r="AE47"/>
      <c r="AF47"/>
      <c r="AG47"/>
      <c r="AH47"/>
      <c r="AI47"/>
      <c r="AJ47"/>
    </row>
    <row r="48" spans="1:36" x14ac:dyDescent="0.3">
      <c r="A48" s="40" t="s">
        <v>2742</v>
      </c>
      <c r="B48">
        <v>1014283059</v>
      </c>
      <c r="C48" s="40" t="s">
        <v>2743</v>
      </c>
      <c r="D48" s="40" t="s">
        <v>2744</v>
      </c>
      <c r="E48" s="40" t="s">
        <v>84</v>
      </c>
      <c r="F48" s="40" t="s">
        <v>971</v>
      </c>
      <c r="G48" s="40" t="s">
        <v>177</v>
      </c>
      <c r="H48" s="2">
        <v>45923.500625000001</v>
      </c>
      <c r="I48">
        <v>1</v>
      </c>
      <c r="J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8" s="21" t="str">
        <f>_xlfn.XLOOKUP(User[[#This Row],[User Code]],RMS_Check_In_Out!A:A,RMS_Check_In_Out!D:D,"0")</f>
        <v>0</v>
      </c>
      <c r="M48" s="21">
        <f>_xlfn.XLOOKUP(User[[#This Row],[User Code]],Leave!P:P,Leave!S:S,"0")</f>
        <v>540</v>
      </c>
      <c r="N48" s="21">
        <f>User[[#This Row],[Time Leave RMS (min)]]/60</f>
        <v>9</v>
      </c>
      <c r="O48" s="15">
        <f>User[[#This Row],[Duration In Store(min)]]/60</f>
        <v>0</v>
      </c>
      <c r="P48" s="28">
        <f>User[[#This Row],[Time In Store + Leave]]/24</f>
        <v>0.375</v>
      </c>
      <c r="Q48" s="15">
        <f>(User[[#This Row],[Time Leave RMS (min)]]/60)+User[[#This Row],[Duration In Store H]]</f>
        <v>9</v>
      </c>
      <c r="R48" s="40">
        <f>IF(User[[#This Row],[Check In]]="Sin Registro",0,1)</f>
        <v>1</v>
      </c>
      <c r="S48" s="40">
        <f>IF(User[[#This Row],[Check Out]]="Sin Registro",0,1)</f>
        <v>1</v>
      </c>
      <c r="T48" s="40" t="str">
        <f>IFERROR(IF(VLOOKUP(User[[#This Row],[User Code]],Justificar!$C$8:$I$1048576,6,0)=0,"Sin Justificación",VLOOKUP(User[[#This Row],[User Code]],Justificar!$C$8:$I$1048576,6,0)),"")</f>
        <v/>
      </c>
      <c r="U48" s="40" t="str">
        <f>IFERROR(IF(VLOOKUP(User[[#This Row],[User Code]],Justificar!$C$8:$I$1048576,6,0)=0,"Sin Justificación",VLOOKUP(User[[#This Row],[User Code]],Justificar!$C$8:$I$1048576,7,0)),"")</f>
        <v/>
      </c>
      <c r="V48" s="40" t="str" cm="1">
        <f t="array" ref="V48">_xlfn.IFS(User[[#This Row],[Time In Store + Leave]]&lt;7.8,"Incompleto",User[[#This Row],[Time In Store + Leave]]&lt;=12,"Completo",User[[#This Row],[Time In Store + Leave]]&gt;12,"Superior")</f>
        <v>Completo</v>
      </c>
      <c r="W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" s="40" t="str">
        <f>IF(User[[#This Row],[Rango]]="incompleto",IF(User[[#This Row],[Reporte in]]=0,"Sin_Registro_In_Out",IF(User[[#This Row],[Reporte Out]]=0,"No_Realizo_Salida","No_cumple_el_Tiempo")),"")</f>
        <v/>
      </c>
      <c r="Y48" s="40" t="str" cm="1">
        <f t="array" ref="Y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3">
      <c r="A49" s="40" t="s">
        <v>2745</v>
      </c>
      <c r="B49">
        <v>1036936048</v>
      </c>
      <c r="C49" s="40" t="s">
        <v>2746</v>
      </c>
      <c r="D49" s="40" t="s">
        <v>2747</v>
      </c>
      <c r="E49" s="40" t="s">
        <v>6</v>
      </c>
      <c r="F49" s="40" t="s">
        <v>966</v>
      </c>
      <c r="G49" s="40" t="s">
        <v>177</v>
      </c>
      <c r="H49" s="2">
        <v>45923.473865740743</v>
      </c>
      <c r="I49">
        <v>1</v>
      </c>
      <c r="J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9" s="21" t="str">
        <f>_xlfn.XLOOKUP(User[[#This Row],[User Code]],RMS_Check_In_Out!A:A,RMS_Check_In_Out!D:D,"0")</f>
        <v>0</v>
      </c>
      <c r="M49" s="21">
        <f>_xlfn.XLOOKUP(User[[#This Row],[User Code]],Leave!P:P,Leave!S:S,"0")</f>
        <v>540</v>
      </c>
      <c r="N49" s="21">
        <f>User[[#This Row],[Time Leave RMS (min)]]/60</f>
        <v>9</v>
      </c>
      <c r="O49" s="15">
        <f>User[[#This Row],[Duration In Store(min)]]/60</f>
        <v>0</v>
      </c>
      <c r="P49" s="28">
        <f>User[[#This Row],[Time In Store + Leave]]/24</f>
        <v>0.375</v>
      </c>
      <c r="Q49" s="15">
        <f>(User[[#This Row],[Time Leave RMS (min)]]/60)+User[[#This Row],[Duration In Store H]]</f>
        <v>9</v>
      </c>
      <c r="R49" s="40">
        <f>IF(User[[#This Row],[Check In]]="Sin Registro",0,1)</f>
        <v>1</v>
      </c>
      <c r="S49" s="40">
        <f>IF(User[[#This Row],[Check Out]]="Sin Registro",0,1)</f>
        <v>1</v>
      </c>
      <c r="T49" s="40" t="str">
        <f>IFERROR(IF(VLOOKUP(User[[#This Row],[User Code]],Justificar!$C$8:$I$1048576,6,0)=0,"Sin Justificación",VLOOKUP(User[[#This Row],[User Code]],Justificar!$C$8:$I$1048576,6,0)),"")</f>
        <v/>
      </c>
      <c r="U49" s="40" t="str">
        <f>IFERROR(IF(VLOOKUP(User[[#This Row],[User Code]],Justificar!$C$8:$I$1048576,6,0)=0,"Sin Justificación",VLOOKUP(User[[#This Row],[User Code]],Justificar!$C$8:$I$1048576,7,0)),"")</f>
        <v/>
      </c>
      <c r="V49" s="40" t="str" cm="1">
        <f t="array" ref="V49">_xlfn.IFS(User[[#This Row],[Time In Store + Leave]]&lt;7.8,"Incompleto",User[[#This Row],[Time In Store + Leave]]&lt;=12,"Completo",User[[#This Row],[Time In Store + Leave]]&gt;12,"Superior")</f>
        <v>Completo</v>
      </c>
      <c r="W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" s="40" t="str">
        <f>IF(User[[#This Row],[Rango]]="incompleto",IF(User[[#This Row],[Reporte in]]=0,"Sin_Registro_In_Out",IF(User[[#This Row],[Reporte Out]]=0,"No_Realizo_Salida","No_cumple_el_Tiempo")),"")</f>
        <v/>
      </c>
      <c r="Y49" s="40" t="str" cm="1">
        <f t="array" ref="Y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3">
      <c r="A50" s="40" t="s">
        <v>2721</v>
      </c>
      <c r="B50">
        <v>1235046079</v>
      </c>
      <c r="C50" s="40" t="s">
        <v>2722</v>
      </c>
      <c r="D50" s="40" t="s">
        <v>2723</v>
      </c>
      <c r="E50" s="40" t="s">
        <v>84</v>
      </c>
      <c r="F50" s="40" t="s">
        <v>965</v>
      </c>
      <c r="G50" s="40" t="s">
        <v>178</v>
      </c>
      <c r="H50" s="2">
        <v>45922.708993055552</v>
      </c>
      <c r="I50">
        <v>1</v>
      </c>
      <c r="J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0" s="21" t="str">
        <f>_xlfn.XLOOKUP(User[[#This Row],[User Code]],RMS_Check_In_Out!A:A,RMS_Check_In_Out!D:D,"0")</f>
        <v>0</v>
      </c>
      <c r="M50" s="21">
        <f>_xlfn.XLOOKUP(User[[#This Row],[User Code]],Leave!P:P,Leave!S:S,"0")</f>
        <v>540</v>
      </c>
      <c r="N50" s="21">
        <f>User[[#This Row],[Time Leave RMS (min)]]/60</f>
        <v>9</v>
      </c>
      <c r="O50" s="15">
        <f>User[[#This Row],[Duration In Store(min)]]/60</f>
        <v>0</v>
      </c>
      <c r="P50" s="28">
        <f>User[[#This Row],[Time In Store + Leave]]/24</f>
        <v>0.375</v>
      </c>
      <c r="Q50" s="15">
        <f>(User[[#This Row],[Time Leave RMS (min)]]/60)+User[[#This Row],[Duration In Store H]]</f>
        <v>9</v>
      </c>
      <c r="R50" s="40">
        <f>IF(User[[#This Row],[Check In]]="Sin Registro",0,1)</f>
        <v>1</v>
      </c>
      <c r="S50" s="40">
        <f>IF(User[[#This Row],[Check Out]]="Sin Registro",0,1)</f>
        <v>1</v>
      </c>
      <c r="T50" s="40" t="str">
        <f>IFERROR(IF(VLOOKUP(User[[#This Row],[User Code]],Justificar!$C$8:$I$1048576,6,0)=0,"Sin Justificación",VLOOKUP(User[[#This Row],[User Code]],Justificar!$C$8:$I$1048576,6,0)),"")</f>
        <v/>
      </c>
      <c r="U50" s="40" t="str">
        <f>IFERROR(IF(VLOOKUP(User[[#This Row],[User Code]],Justificar!$C$8:$I$1048576,6,0)=0,"Sin Justificación",VLOOKUP(User[[#This Row],[User Code]],Justificar!$C$8:$I$1048576,7,0)),"")</f>
        <v/>
      </c>
      <c r="V50" s="40" t="str" cm="1">
        <f t="array" ref="V50">_xlfn.IFS(User[[#This Row],[Time In Store + Leave]]&lt;7.8,"Incompleto",User[[#This Row],[Time In Store + Leave]]&lt;=12,"Completo",User[[#This Row],[Time In Store + Leave]]&gt;12,"Superior")</f>
        <v>Completo</v>
      </c>
      <c r="W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" s="40" t="str">
        <f>IF(User[[#This Row],[Rango]]="incompleto",IF(User[[#This Row],[Reporte in]]=0,"Sin_Registro_In_Out",IF(User[[#This Row],[Reporte Out]]=0,"No_Realizo_Salida","No_cumple_el_Tiempo")),"")</f>
        <v/>
      </c>
      <c r="Y50" s="40" t="str" cm="1">
        <f t="array" ref="Y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3">
      <c r="A51" s="40" t="s">
        <v>2724</v>
      </c>
      <c r="B51">
        <v>1002026473</v>
      </c>
      <c r="C51" s="40" t="s">
        <v>2725</v>
      </c>
      <c r="D51" s="40" t="s">
        <v>2726</v>
      </c>
      <c r="E51" s="40" t="s">
        <v>6</v>
      </c>
      <c r="F51" s="40" t="s">
        <v>2136</v>
      </c>
      <c r="G51" s="40" t="s">
        <v>178</v>
      </c>
      <c r="H51" s="2">
        <v>45922.708831018521</v>
      </c>
      <c r="I51">
        <v>1</v>
      </c>
      <c r="J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45931.439027777778</v>
      </c>
      <c r="K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45931.738807870373</v>
      </c>
      <c r="L51" s="21">
        <f>_xlfn.XLOOKUP(User[[#This Row],[User Code]],RMS_Check_In_Out!A:A,RMS_Check_In_Out!D:D,"0")</f>
        <v>432</v>
      </c>
      <c r="M51" s="21" t="str">
        <f>_xlfn.XLOOKUP(User[[#This Row],[User Code]],Leave!P:P,Leave!S:S,"0")</f>
        <v>0</v>
      </c>
      <c r="N51" s="21">
        <f>User[[#This Row],[Time Leave RMS (min)]]/60</f>
        <v>0</v>
      </c>
      <c r="O51" s="15">
        <f>User[[#This Row],[Duration In Store(min)]]/60</f>
        <v>7.2</v>
      </c>
      <c r="P51" s="28">
        <f>User[[#This Row],[Time In Store + Leave]]/24</f>
        <v>0.3</v>
      </c>
      <c r="Q51" s="15">
        <f>(User[[#This Row],[Time Leave RMS (min)]]/60)+User[[#This Row],[Duration In Store H]]</f>
        <v>7.2</v>
      </c>
      <c r="R51" s="40">
        <f>IF(User[[#This Row],[Check In]]="Sin Registro",0,1)</f>
        <v>1</v>
      </c>
      <c r="S51" s="40">
        <f>IF(User[[#This Row],[Check Out]]="Sin Registro",0,1)</f>
        <v>1</v>
      </c>
      <c r="T51" s="40" t="str">
        <f>IFERROR(IF(VLOOKUP(User[[#This Row],[User Code]],Justificar!$C$8:$I$1048576,6,0)=0,"Sin Justificación",VLOOKUP(User[[#This Row],[User Code]],Justificar!$C$8:$I$1048576,6,0)),"")</f>
        <v>Sin Justificación</v>
      </c>
      <c r="U51" s="40" t="str">
        <f>IFERROR(IF(VLOOKUP(User[[#This Row],[User Code]],Justificar!$C$8:$I$1048576,6,0)=0,"Sin Justificación",VLOOKUP(User[[#This Row],[User Code]],Justificar!$C$8:$I$1048576,7,0)),"")</f>
        <v>Sin Justificación</v>
      </c>
      <c r="V51" s="40" t="str" cm="1">
        <f t="array" ref="V51">_xlfn.IFS(User[[#This Row],[Time In Store + Leave]]&lt;7.8,"Incompleto",User[[#This Row],[Time In Store + Leave]]&lt;=12,"Completo",User[[#This Row],[Time In Store + Leave]]&gt;12,"Superior")</f>
        <v>Incompleto</v>
      </c>
      <c r="W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" s="40" t="str">
        <f>IF(User[[#This Row],[Rango]]="incompleto",IF(User[[#This Row],[Reporte in]]=0,"Sin_Registro_In_Out",IF(User[[#This Row],[Reporte Out]]=0,"No_Realizo_Salida","No_cumple_el_Tiempo")),"")</f>
        <v>No_cumple_el_Tiempo</v>
      </c>
      <c r="Y51" s="40" t="str" cm="1">
        <f t="array" ref="Y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3">
      <c r="A52" s="40" t="s">
        <v>2702</v>
      </c>
      <c r="B52">
        <v>1019842299</v>
      </c>
      <c r="C52" s="40" t="s">
        <v>2703</v>
      </c>
      <c r="D52" s="40" t="s">
        <v>2704</v>
      </c>
      <c r="E52" s="40" t="s">
        <v>6</v>
      </c>
      <c r="F52" s="40" t="s">
        <v>2586</v>
      </c>
      <c r="G52" s="40" t="s">
        <v>2587</v>
      </c>
      <c r="H52" s="2">
        <v>45919.635509259257</v>
      </c>
      <c r="I52">
        <v>1</v>
      </c>
      <c r="J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" s="21" t="str">
        <f>_xlfn.XLOOKUP(User[[#This Row],[User Code]],RMS_Check_In_Out!A:A,RMS_Check_In_Out!D:D,"0")</f>
        <v>0</v>
      </c>
      <c r="M52" s="21" t="str">
        <f>_xlfn.XLOOKUP(User[[#This Row],[User Code]],Leave!P:P,Leave!S:S,"0")</f>
        <v>0</v>
      </c>
      <c r="N52" s="21">
        <f>User[[#This Row],[Time Leave RMS (min)]]/60</f>
        <v>0</v>
      </c>
      <c r="O52" s="15">
        <f>User[[#This Row],[Duration In Store(min)]]/60</f>
        <v>0</v>
      </c>
      <c r="P52" s="28">
        <f>User[[#This Row],[Time In Store + Leave]]/24</f>
        <v>0</v>
      </c>
      <c r="Q52" s="15">
        <f>(User[[#This Row],[Time Leave RMS (min)]]/60)+User[[#This Row],[Duration In Store H]]</f>
        <v>0</v>
      </c>
      <c r="R52" s="40">
        <f>IF(User[[#This Row],[Check In]]="Sin Registro",0,1)</f>
        <v>0</v>
      </c>
      <c r="S52" s="40">
        <f>IF(User[[#This Row],[Check Out]]="Sin Registro",0,1)</f>
        <v>0</v>
      </c>
      <c r="T52" s="40" t="str">
        <f>IFERROR(IF(VLOOKUP(User[[#This Row],[User Code]],Justificar!$C$8:$I$1048576,6,0)=0,"Sin Justificación",VLOOKUP(User[[#This Row],[User Code]],Justificar!$C$8:$I$1048576,6,0)),"")</f>
        <v>Sin Justificación</v>
      </c>
      <c r="U52" s="40" t="str">
        <f>IFERROR(IF(VLOOKUP(User[[#This Row],[User Code]],Justificar!$C$8:$I$1048576,6,0)=0,"Sin Justificación",VLOOKUP(User[[#This Row],[User Code]],Justificar!$C$8:$I$1048576,7,0)),"")</f>
        <v>Sin Justificación</v>
      </c>
      <c r="V52" s="40" t="str" cm="1">
        <f t="array" ref="V52">_xlfn.IFS(User[[#This Row],[Time In Store + Leave]]&lt;7.8,"Incompleto",User[[#This Row],[Time In Store + Leave]]&lt;=12,"Completo",User[[#This Row],[Time In Store + Leave]]&gt;12,"Superior")</f>
        <v>Incompleto</v>
      </c>
      <c r="W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" s="40" t="str">
        <f>IF(User[[#This Row],[Rango]]="incompleto",IF(User[[#This Row],[Reporte in]]=0,"Sin_Registro_In_Out",IF(User[[#This Row],[Reporte Out]]=0,"No_Realizo_Salida","No_cumple_el_Tiempo")),"")</f>
        <v>Sin_Registro_In_Out</v>
      </c>
      <c r="Y52" s="40" t="str" cm="1">
        <f t="array" ref="Y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3">
      <c r="A53" s="40" t="s">
        <v>2705</v>
      </c>
      <c r="B53">
        <v>1022326987</v>
      </c>
      <c r="C53" s="40" t="s">
        <v>2706</v>
      </c>
      <c r="D53" s="40" t="s">
        <v>2707</v>
      </c>
      <c r="E53" s="40" t="s">
        <v>1710</v>
      </c>
      <c r="F53" s="40" t="s">
        <v>2463</v>
      </c>
      <c r="G53" s="40" t="s">
        <v>178</v>
      </c>
      <c r="H53" s="2">
        <v>45919.459618055553</v>
      </c>
      <c r="I53">
        <v>1</v>
      </c>
      <c r="J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3" s="21" t="str">
        <f>_xlfn.XLOOKUP(User[[#This Row],[User Code]],RMS_Check_In_Out!A:A,RMS_Check_In_Out!D:D,"0")</f>
        <v>0</v>
      </c>
      <c r="M53" s="21" t="str">
        <f>_xlfn.XLOOKUP(User[[#This Row],[User Code]],Leave!P:P,Leave!S:S,"0")</f>
        <v>0</v>
      </c>
      <c r="N53" s="21">
        <f>User[[#This Row],[Time Leave RMS (min)]]/60</f>
        <v>0</v>
      </c>
      <c r="O53" s="15">
        <f>User[[#This Row],[Duration In Store(min)]]/60</f>
        <v>0</v>
      </c>
      <c r="P53" s="28">
        <f>User[[#This Row],[Time In Store + Leave]]/24</f>
        <v>0</v>
      </c>
      <c r="Q53" s="15">
        <f>(User[[#This Row],[Time Leave RMS (min)]]/60)+User[[#This Row],[Duration In Store H]]</f>
        <v>0</v>
      </c>
      <c r="R53" s="40">
        <f>IF(User[[#This Row],[Check In]]="Sin Registro",0,1)</f>
        <v>0</v>
      </c>
      <c r="S53" s="40">
        <f>IF(User[[#This Row],[Check Out]]="Sin Registro",0,1)</f>
        <v>0</v>
      </c>
      <c r="T53" s="40" t="str">
        <f>IFERROR(IF(VLOOKUP(User[[#This Row],[User Code]],Justificar!$C$8:$I$1048576,6,0)=0,"Sin Justificación",VLOOKUP(User[[#This Row],[User Code]],Justificar!$C$8:$I$1048576,6,0)),"")</f>
        <v>Sin Justificación</v>
      </c>
      <c r="U53" s="40" t="str">
        <f>IFERROR(IF(VLOOKUP(User[[#This Row],[User Code]],Justificar!$C$8:$I$1048576,6,0)=0,"Sin Justificación",VLOOKUP(User[[#This Row],[User Code]],Justificar!$C$8:$I$1048576,7,0)),"")</f>
        <v>Sin Justificación</v>
      </c>
      <c r="V53" s="40" t="str" cm="1">
        <f t="array" ref="V53">_xlfn.IFS(User[[#This Row],[Time In Store + Leave]]&lt;7.8,"Incompleto",User[[#This Row],[Time In Store + Leave]]&lt;=12,"Completo",User[[#This Row],[Time In Store + Leave]]&gt;12,"Superior")</f>
        <v>Incompleto</v>
      </c>
      <c r="W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3" s="40" t="str">
        <f>IF(User[[#This Row],[Rango]]="incompleto",IF(User[[#This Row],[Reporte in]]=0,"Sin_Registro_In_Out",IF(User[[#This Row],[Reporte Out]]=0,"No_Realizo_Salida","No_cumple_el_Tiempo")),"")</f>
        <v>Sin_Registro_In_Out</v>
      </c>
      <c r="Y53" s="40" t="str" cm="1">
        <f t="array" ref="Y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3">
      <c r="A54" s="40" t="s">
        <v>2708</v>
      </c>
      <c r="B54">
        <v>1012421464</v>
      </c>
      <c r="C54" s="40" t="s">
        <v>2709</v>
      </c>
      <c r="D54" s="40" t="s">
        <v>2710</v>
      </c>
      <c r="E54" s="40" t="s">
        <v>6</v>
      </c>
      <c r="F54" s="40" t="s">
        <v>2463</v>
      </c>
      <c r="G54" s="40" t="s">
        <v>178</v>
      </c>
      <c r="H54" s="2">
        <v>45919.459490740737</v>
      </c>
      <c r="I54">
        <v>1</v>
      </c>
      <c r="J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4" s="21" t="str">
        <f>_xlfn.XLOOKUP(User[[#This Row],[User Code]],RMS_Check_In_Out!A:A,RMS_Check_In_Out!D:D,"0")</f>
        <v>0</v>
      </c>
      <c r="M54" s="21" t="str">
        <f>_xlfn.XLOOKUP(User[[#This Row],[User Code]],Leave!P:P,Leave!S:S,"0")</f>
        <v>0</v>
      </c>
      <c r="N54" s="21">
        <f>User[[#This Row],[Time Leave RMS (min)]]/60</f>
        <v>0</v>
      </c>
      <c r="O54" s="15">
        <f>User[[#This Row],[Duration In Store(min)]]/60</f>
        <v>0</v>
      </c>
      <c r="P54" s="28">
        <f>User[[#This Row],[Time In Store + Leave]]/24</f>
        <v>0</v>
      </c>
      <c r="Q54" s="15">
        <f>(User[[#This Row],[Time Leave RMS (min)]]/60)+User[[#This Row],[Duration In Store H]]</f>
        <v>0</v>
      </c>
      <c r="R54" s="40">
        <f>IF(User[[#This Row],[Check In]]="Sin Registro",0,1)</f>
        <v>0</v>
      </c>
      <c r="S54" s="40">
        <f>IF(User[[#This Row],[Check Out]]="Sin Registro",0,1)</f>
        <v>0</v>
      </c>
      <c r="T54" s="40" t="str">
        <f>IFERROR(IF(VLOOKUP(User[[#This Row],[User Code]],Justificar!$C$8:$I$1048576,6,0)=0,"Sin Justificación",VLOOKUP(User[[#This Row],[User Code]],Justificar!$C$8:$I$1048576,6,0)),"")</f>
        <v>Sin Justificación</v>
      </c>
      <c r="U54" s="40" t="str">
        <f>IFERROR(IF(VLOOKUP(User[[#This Row],[User Code]],Justificar!$C$8:$I$1048576,6,0)=0,"Sin Justificación",VLOOKUP(User[[#This Row],[User Code]],Justificar!$C$8:$I$1048576,7,0)),"")</f>
        <v>Sin Justificación</v>
      </c>
      <c r="V54" s="40" t="str" cm="1">
        <f t="array" ref="V54">_xlfn.IFS(User[[#This Row],[Time In Store + Leave]]&lt;7.8,"Incompleto",User[[#This Row],[Time In Store + Leave]]&lt;=12,"Completo",User[[#This Row],[Time In Store + Leave]]&gt;12,"Superior")</f>
        <v>Incompleto</v>
      </c>
      <c r="W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" s="40" t="str">
        <f>IF(User[[#This Row],[Rango]]="incompleto",IF(User[[#This Row],[Reporte in]]=0,"Sin_Registro_In_Out",IF(User[[#This Row],[Reporte Out]]=0,"No_Realizo_Salida","No_cumple_el_Tiempo")),"")</f>
        <v>Sin_Registro_In_Out</v>
      </c>
      <c r="Y54" s="40" t="str" cm="1">
        <f t="array" ref="Y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3">
      <c r="A55" s="40" t="s">
        <v>2711</v>
      </c>
      <c r="B55">
        <v>1073630201</v>
      </c>
      <c r="C55" s="40" t="s">
        <v>2712</v>
      </c>
      <c r="D55" s="40" t="s">
        <v>2713</v>
      </c>
      <c r="E55" s="40" t="s">
        <v>6</v>
      </c>
      <c r="F55" s="40" t="s">
        <v>1026</v>
      </c>
      <c r="G55" s="40" t="s">
        <v>178</v>
      </c>
      <c r="H55" s="2">
        <v>45919.459328703706</v>
      </c>
      <c r="I55">
        <v>1</v>
      </c>
      <c r="J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45931.439560185187</v>
      </c>
      <c r="K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45931.759444444448</v>
      </c>
      <c r="L55" s="21">
        <f>_xlfn.XLOOKUP(User[[#This Row],[User Code]],RMS_Check_In_Out!A:A,RMS_Check_In_Out!D:D,"0")</f>
        <v>461</v>
      </c>
      <c r="M55" s="21" t="str">
        <f>_xlfn.XLOOKUP(User[[#This Row],[User Code]],Leave!P:P,Leave!S:S,"0")</f>
        <v>0</v>
      </c>
      <c r="N55" s="21">
        <f>User[[#This Row],[Time Leave RMS (min)]]/60</f>
        <v>0</v>
      </c>
      <c r="O55" s="15">
        <f>User[[#This Row],[Duration In Store(min)]]/60</f>
        <v>7.6833333333333336</v>
      </c>
      <c r="P55" s="28">
        <f>User[[#This Row],[Time In Store + Leave]]/24</f>
        <v>0.32013888888888892</v>
      </c>
      <c r="Q55" s="15">
        <f>(User[[#This Row],[Time Leave RMS (min)]]/60)+User[[#This Row],[Duration In Store H]]</f>
        <v>7.6833333333333336</v>
      </c>
      <c r="R55" s="40">
        <f>IF(User[[#This Row],[Check In]]="Sin Registro",0,1)</f>
        <v>1</v>
      </c>
      <c r="S55" s="40">
        <f>IF(User[[#This Row],[Check Out]]="Sin Registro",0,1)</f>
        <v>1</v>
      </c>
      <c r="T55" s="40" t="str">
        <f>IFERROR(IF(VLOOKUP(User[[#This Row],[User Code]],Justificar!$C$8:$I$1048576,6,0)=0,"Sin Justificación",VLOOKUP(User[[#This Row],[User Code]],Justificar!$C$8:$I$1048576,6,0)),"")</f>
        <v>Sin Justificación</v>
      </c>
      <c r="U55" s="40" t="str">
        <f>IFERROR(IF(VLOOKUP(User[[#This Row],[User Code]],Justificar!$C$8:$I$1048576,6,0)=0,"Sin Justificación",VLOOKUP(User[[#This Row],[User Code]],Justificar!$C$8:$I$1048576,7,0)),"")</f>
        <v>Sin Justificación</v>
      </c>
      <c r="V55" s="40" t="str" cm="1">
        <f t="array" ref="V55">_xlfn.IFS(User[[#This Row],[Time In Store + Leave]]&lt;7.8,"Incompleto",User[[#This Row],[Time In Store + Leave]]&lt;=12,"Completo",User[[#This Row],[Time In Store + Leave]]&gt;12,"Superior")</f>
        <v>Incompleto</v>
      </c>
      <c r="W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" s="40" t="str">
        <f>IF(User[[#This Row],[Rango]]="incompleto",IF(User[[#This Row],[Reporte in]]=0,"Sin_Registro_In_Out",IF(User[[#This Row],[Reporte Out]]=0,"No_Realizo_Salida","No_cumple_el_Tiempo")),"")</f>
        <v>No_cumple_el_Tiempo</v>
      </c>
      <c r="Y55" s="40" t="str" cm="1">
        <f t="array" ref="Y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3">
      <c r="A56" s="40" t="s">
        <v>2714</v>
      </c>
      <c r="B56">
        <v>1121146180</v>
      </c>
      <c r="C56" s="40" t="s">
        <v>2715</v>
      </c>
      <c r="D56" s="40" t="s">
        <v>2716</v>
      </c>
      <c r="E56" s="40" t="s">
        <v>6</v>
      </c>
      <c r="F56" s="40" t="s">
        <v>2463</v>
      </c>
      <c r="G56" s="40" t="s">
        <v>178</v>
      </c>
      <c r="H56" s="2">
        <v>45919.459224537037</v>
      </c>
      <c r="I56">
        <v>1</v>
      </c>
      <c r="J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45931.416180555556</v>
      </c>
      <c r="K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45931.763171296298</v>
      </c>
      <c r="L56" s="21">
        <f>_xlfn.XLOOKUP(User[[#This Row],[User Code]],RMS_Check_In_Out!A:A,RMS_Check_In_Out!D:D,"0")</f>
        <v>500</v>
      </c>
      <c r="M56" s="21" t="str">
        <f>_xlfn.XLOOKUP(User[[#This Row],[User Code]],Leave!P:P,Leave!S:S,"0")</f>
        <v>0</v>
      </c>
      <c r="N56" s="21">
        <f>User[[#This Row],[Time Leave RMS (min)]]/60</f>
        <v>0</v>
      </c>
      <c r="O56" s="15">
        <f>User[[#This Row],[Duration In Store(min)]]/60</f>
        <v>8.3333333333333339</v>
      </c>
      <c r="P56" s="28">
        <f>User[[#This Row],[Time In Store + Leave]]/24</f>
        <v>0.34722222222222227</v>
      </c>
      <c r="Q56" s="15">
        <f>(User[[#This Row],[Time Leave RMS (min)]]/60)+User[[#This Row],[Duration In Store H]]</f>
        <v>8.3333333333333339</v>
      </c>
      <c r="R56" s="40">
        <f>IF(User[[#This Row],[Check In]]="Sin Registro",0,1)</f>
        <v>1</v>
      </c>
      <c r="S56" s="40">
        <f>IF(User[[#This Row],[Check Out]]="Sin Registro",0,1)</f>
        <v>1</v>
      </c>
      <c r="T56" s="40" t="str">
        <f>IFERROR(IF(VLOOKUP(User[[#This Row],[User Code]],Justificar!$C$8:$I$1048576,6,0)=0,"Sin Justificación",VLOOKUP(User[[#This Row],[User Code]],Justificar!$C$8:$I$1048576,6,0)),"")</f>
        <v/>
      </c>
      <c r="U56" s="40" t="str">
        <f>IFERROR(IF(VLOOKUP(User[[#This Row],[User Code]],Justificar!$C$8:$I$1048576,6,0)=0,"Sin Justificación",VLOOKUP(User[[#This Row],[User Code]],Justificar!$C$8:$I$1048576,7,0)),"")</f>
        <v/>
      </c>
      <c r="V56" s="40" t="str" cm="1">
        <f t="array" ref="V56">_xlfn.IFS(User[[#This Row],[Time In Store + Leave]]&lt;7.8,"Incompleto",User[[#This Row],[Time In Store + Leave]]&lt;=12,"Completo",User[[#This Row],[Time In Store + Leave]]&gt;12,"Superior")</f>
        <v>Completo</v>
      </c>
      <c r="W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" s="40" t="str">
        <f>IF(User[[#This Row],[Rango]]="incompleto",IF(User[[#This Row],[Reporte in]]=0,"Sin_Registro_In_Out",IF(User[[#This Row],[Reporte Out]]=0,"No_Realizo_Salida","No_cumple_el_Tiempo")),"")</f>
        <v/>
      </c>
      <c r="Y56" s="40" t="str" cm="1">
        <f t="array" ref="Y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3">
      <c r="A57" s="40" t="s">
        <v>2717</v>
      </c>
      <c r="B57">
        <v>1024522634</v>
      </c>
      <c r="C57" s="40" t="s">
        <v>2718</v>
      </c>
      <c r="D57" s="40" t="s">
        <v>2719</v>
      </c>
      <c r="E57" s="40" t="s">
        <v>6</v>
      </c>
      <c r="F57" s="40" t="s">
        <v>1026</v>
      </c>
      <c r="G57" s="40" t="s">
        <v>178</v>
      </c>
      <c r="H57" s="2">
        <v>45919.458865740744</v>
      </c>
      <c r="I57">
        <v>1</v>
      </c>
      <c r="J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45931.494872685187</v>
      </c>
      <c r="K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45931.808113425926</v>
      </c>
      <c r="L57" s="21">
        <f>_xlfn.XLOOKUP(User[[#This Row],[User Code]],RMS_Check_In_Out!A:A,RMS_Check_In_Out!D:D,"0")</f>
        <v>451</v>
      </c>
      <c r="M57" s="21" t="str">
        <f>_xlfn.XLOOKUP(User[[#This Row],[User Code]],Leave!P:P,Leave!S:S,"0")</f>
        <v>0</v>
      </c>
      <c r="N57" s="21">
        <f>User[[#This Row],[Time Leave RMS (min)]]/60</f>
        <v>0</v>
      </c>
      <c r="O57" s="15">
        <f>User[[#This Row],[Duration In Store(min)]]/60</f>
        <v>7.5166666666666666</v>
      </c>
      <c r="P57" s="28">
        <f>User[[#This Row],[Time In Store + Leave]]/24</f>
        <v>0.31319444444444444</v>
      </c>
      <c r="Q57" s="15">
        <f>(User[[#This Row],[Time Leave RMS (min)]]/60)+User[[#This Row],[Duration In Store H]]</f>
        <v>7.5166666666666666</v>
      </c>
      <c r="R57" s="40">
        <f>IF(User[[#This Row],[Check In]]="Sin Registro",0,1)</f>
        <v>1</v>
      </c>
      <c r="S57" s="40">
        <f>IF(User[[#This Row],[Check Out]]="Sin Registro",0,1)</f>
        <v>1</v>
      </c>
      <c r="T57" s="40" t="str">
        <f>IFERROR(IF(VLOOKUP(User[[#This Row],[User Code]],Justificar!$C$8:$I$1048576,6,0)=0,"Sin Justificación",VLOOKUP(User[[#This Row],[User Code]],Justificar!$C$8:$I$1048576,6,0)),"")</f>
        <v>Sin Justificación</v>
      </c>
      <c r="U57" s="40" t="str">
        <f>IFERROR(IF(VLOOKUP(User[[#This Row],[User Code]],Justificar!$C$8:$I$1048576,6,0)=0,"Sin Justificación",VLOOKUP(User[[#This Row],[User Code]],Justificar!$C$8:$I$1048576,7,0)),"")</f>
        <v>Sin Justificación</v>
      </c>
      <c r="V57" s="40" t="str" cm="1">
        <f t="array" ref="V57">_xlfn.IFS(User[[#This Row],[Time In Store + Leave]]&lt;7.8,"Incompleto",User[[#This Row],[Time In Store + Leave]]&lt;=12,"Completo",User[[#This Row],[Time In Store + Leave]]&gt;12,"Superior")</f>
        <v>Incompleto</v>
      </c>
      <c r="W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" s="40" t="str">
        <f>IF(User[[#This Row],[Rango]]="incompleto",IF(User[[#This Row],[Reporte in]]=0,"Sin_Registro_In_Out",IF(User[[#This Row],[Reporte Out]]=0,"No_Realizo_Salida","No_cumple_el_Tiempo")),"")</f>
        <v>No_cumple_el_Tiempo</v>
      </c>
      <c r="Y57" s="40" t="str" cm="1">
        <f t="array" ref="Y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3">
      <c r="A58" s="40" t="s">
        <v>2676</v>
      </c>
      <c r="B58">
        <v>94064978</v>
      </c>
      <c r="C58" s="40" t="s">
        <v>2677</v>
      </c>
      <c r="D58" s="40" t="s">
        <v>2678</v>
      </c>
      <c r="E58" s="40" t="s">
        <v>6</v>
      </c>
      <c r="F58" s="40" t="s">
        <v>844</v>
      </c>
      <c r="G58" s="40" t="s">
        <v>177</v>
      </c>
      <c r="H58" s="2">
        <v>45918.708611111113</v>
      </c>
      <c r="I58">
        <v>1</v>
      </c>
      <c r="J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45931.500104166669</v>
      </c>
      <c r="K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45931.840752314813</v>
      </c>
      <c r="L58" s="21">
        <f>_xlfn.XLOOKUP(User[[#This Row],[User Code]],RMS_Check_In_Out!A:A,RMS_Check_In_Out!D:D,"0")</f>
        <v>491</v>
      </c>
      <c r="M58" s="21">
        <f>_xlfn.XLOOKUP(User[[#This Row],[User Code]],Leave!P:P,Leave!S:S,"0")</f>
        <v>60</v>
      </c>
      <c r="N58" s="21">
        <f>User[[#This Row],[Time Leave RMS (min)]]/60</f>
        <v>1</v>
      </c>
      <c r="O58" s="15">
        <f>User[[#This Row],[Duration In Store(min)]]/60</f>
        <v>8.1833333333333336</v>
      </c>
      <c r="P58" s="28">
        <f>User[[#This Row],[Time In Store + Leave]]/24</f>
        <v>0.38263888888888892</v>
      </c>
      <c r="Q58" s="15">
        <f>(User[[#This Row],[Time Leave RMS (min)]]/60)+User[[#This Row],[Duration In Store H]]</f>
        <v>9.1833333333333336</v>
      </c>
      <c r="R58" s="40">
        <f>IF(User[[#This Row],[Check In]]="Sin Registro",0,1)</f>
        <v>1</v>
      </c>
      <c r="S58" s="40">
        <f>IF(User[[#This Row],[Check Out]]="Sin Registro",0,1)</f>
        <v>1</v>
      </c>
      <c r="T58" s="40" t="str">
        <f>IFERROR(IF(VLOOKUP(User[[#This Row],[User Code]],Justificar!$C$8:$I$1048576,6,0)=0,"Sin Justificación",VLOOKUP(User[[#This Row],[User Code]],Justificar!$C$8:$I$1048576,6,0)),"")</f>
        <v/>
      </c>
      <c r="U58" s="40" t="str">
        <f>IFERROR(IF(VLOOKUP(User[[#This Row],[User Code]],Justificar!$C$8:$I$1048576,6,0)=0,"Sin Justificación",VLOOKUP(User[[#This Row],[User Code]],Justificar!$C$8:$I$1048576,7,0)),"")</f>
        <v/>
      </c>
      <c r="V58" s="40" t="str" cm="1">
        <f t="array" ref="V58">_xlfn.IFS(User[[#This Row],[Time In Store + Leave]]&lt;7.8,"Incompleto",User[[#This Row],[Time In Store + Leave]]&lt;=12,"Completo",User[[#This Row],[Time In Store + Leave]]&gt;12,"Superior")</f>
        <v>Completo</v>
      </c>
      <c r="W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" s="40" t="str">
        <f>IF(User[[#This Row],[Rango]]="incompleto",IF(User[[#This Row],[Reporte in]]=0,"Sin_Registro_In_Out",IF(User[[#This Row],[Reporte Out]]=0,"No_Realizo_Salida","No_cumple_el_Tiempo")),"")</f>
        <v/>
      </c>
      <c r="Y58" s="40" t="str" cm="1">
        <f t="array" ref="Y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3">
      <c r="A59" s="40" t="s">
        <v>2679</v>
      </c>
      <c r="B59">
        <v>1007770512</v>
      </c>
      <c r="C59" s="40" t="s">
        <v>2680</v>
      </c>
      <c r="D59" s="40" t="s">
        <v>2681</v>
      </c>
      <c r="E59" s="40" t="s">
        <v>6</v>
      </c>
      <c r="F59" s="40" t="s">
        <v>1349</v>
      </c>
      <c r="G59" s="40" t="s">
        <v>178</v>
      </c>
      <c r="H59" s="2">
        <v>45918.459456018521</v>
      </c>
      <c r="I59">
        <v>1</v>
      </c>
      <c r="J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9" s="21" t="str">
        <f>_xlfn.XLOOKUP(User[[#This Row],[User Code]],RMS_Check_In_Out!A:A,RMS_Check_In_Out!D:D,"0")</f>
        <v>0</v>
      </c>
      <c r="M59" s="21">
        <f>_xlfn.XLOOKUP(User[[#This Row],[User Code]],Leave!P:P,Leave!S:S,"0")</f>
        <v>540</v>
      </c>
      <c r="N59" s="21">
        <f>User[[#This Row],[Time Leave RMS (min)]]/60</f>
        <v>9</v>
      </c>
      <c r="O59" s="15">
        <f>User[[#This Row],[Duration In Store(min)]]/60</f>
        <v>0</v>
      </c>
      <c r="P59" s="28">
        <f>User[[#This Row],[Time In Store + Leave]]/24</f>
        <v>0.375</v>
      </c>
      <c r="Q59" s="15">
        <f>(User[[#This Row],[Time Leave RMS (min)]]/60)+User[[#This Row],[Duration In Store H]]</f>
        <v>9</v>
      </c>
      <c r="R59" s="40">
        <f>IF(User[[#This Row],[Check In]]="Sin Registro",0,1)</f>
        <v>1</v>
      </c>
      <c r="S59" s="40">
        <f>IF(User[[#This Row],[Check Out]]="Sin Registro",0,1)</f>
        <v>1</v>
      </c>
      <c r="T59" s="40" t="str">
        <f>IFERROR(IF(VLOOKUP(User[[#This Row],[User Code]],Justificar!$C$8:$I$1048576,6,0)=0,"Sin Justificación",VLOOKUP(User[[#This Row],[User Code]],Justificar!$C$8:$I$1048576,6,0)),"")</f>
        <v/>
      </c>
      <c r="U59" s="40" t="str">
        <f>IFERROR(IF(VLOOKUP(User[[#This Row],[User Code]],Justificar!$C$8:$I$1048576,6,0)=0,"Sin Justificación",VLOOKUP(User[[#This Row],[User Code]],Justificar!$C$8:$I$1048576,7,0)),"")</f>
        <v/>
      </c>
      <c r="V59" s="40" t="str" cm="1">
        <f t="array" ref="V59">_xlfn.IFS(User[[#This Row],[Time In Store + Leave]]&lt;7.8,"Incompleto",User[[#This Row],[Time In Store + Leave]]&lt;=12,"Completo",User[[#This Row],[Time In Store + Leave]]&gt;12,"Superior")</f>
        <v>Completo</v>
      </c>
      <c r="W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" s="40" t="str">
        <f>IF(User[[#This Row],[Rango]]="incompleto",IF(User[[#This Row],[Reporte in]]=0,"Sin_Registro_In_Out",IF(User[[#This Row],[Reporte Out]]=0,"No_Realizo_Salida","No_cumple_el_Tiempo")),"")</f>
        <v/>
      </c>
      <c r="Y59" s="40" t="str" cm="1">
        <f t="array" ref="Y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3">
      <c r="A60" s="40" t="s">
        <v>2682</v>
      </c>
      <c r="B60">
        <v>1080426828</v>
      </c>
      <c r="C60" s="40" t="s">
        <v>2683</v>
      </c>
      <c r="D60" s="40" t="s">
        <v>2684</v>
      </c>
      <c r="E60" s="40" t="s">
        <v>6</v>
      </c>
      <c r="F60" s="40" t="s">
        <v>1822</v>
      </c>
      <c r="G60" s="40" t="s">
        <v>179</v>
      </c>
      <c r="H60" s="2">
        <v>45918.459305555552</v>
      </c>
      <c r="I60">
        <v>1</v>
      </c>
      <c r="J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45931.41778935185</v>
      </c>
      <c r="K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45931.750659722224</v>
      </c>
      <c r="L60" s="21">
        <f>_xlfn.XLOOKUP(User[[#This Row],[User Code]],RMS_Check_In_Out!A:A,RMS_Check_In_Out!D:D,"0")</f>
        <v>477</v>
      </c>
      <c r="M60" s="21">
        <f>_xlfn.XLOOKUP(User[[#This Row],[User Code]],Leave!P:P,Leave!S:S,"0")</f>
        <v>60</v>
      </c>
      <c r="N60" s="21">
        <f>User[[#This Row],[Time Leave RMS (min)]]/60</f>
        <v>1</v>
      </c>
      <c r="O60" s="15">
        <f>User[[#This Row],[Duration In Store(min)]]/60</f>
        <v>7.95</v>
      </c>
      <c r="P60" s="28">
        <f>User[[#This Row],[Time In Store + Leave]]/24</f>
        <v>0.37291666666666662</v>
      </c>
      <c r="Q60" s="15">
        <f>(User[[#This Row],[Time Leave RMS (min)]]/60)+User[[#This Row],[Duration In Store H]]</f>
        <v>8.9499999999999993</v>
      </c>
      <c r="R60" s="40">
        <f>IF(User[[#This Row],[Check In]]="Sin Registro",0,1)</f>
        <v>1</v>
      </c>
      <c r="S60" s="40">
        <f>IF(User[[#This Row],[Check Out]]="Sin Registro",0,1)</f>
        <v>1</v>
      </c>
      <c r="T60" s="40" t="str">
        <f>IFERROR(IF(VLOOKUP(User[[#This Row],[User Code]],Justificar!$C$8:$I$1048576,6,0)=0,"Sin Justificación",VLOOKUP(User[[#This Row],[User Code]],Justificar!$C$8:$I$1048576,6,0)),"")</f>
        <v/>
      </c>
      <c r="U60" s="40" t="str">
        <f>IFERROR(IF(VLOOKUP(User[[#This Row],[User Code]],Justificar!$C$8:$I$1048576,6,0)=0,"Sin Justificación",VLOOKUP(User[[#This Row],[User Code]],Justificar!$C$8:$I$1048576,7,0)),"")</f>
        <v/>
      </c>
      <c r="V60" s="40" t="str" cm="1">
        <f t="array" ref="V60">_xlfn.IFS(User[[#This Row],[Time In Store + Leave]]&lt;7.8,"Incompleto",User[[#This Row],[Time In Store + Leave]]&lt;=12,"Completo",User[[#This Row],[Time In Store + Leave]]&gt;12,"Superior")</f>
        <v>Completo</v>
      </c>
      <c r="W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" s="40" t="str">
        <f>IF(User[[#This Row],[Rango]]="incompleto",IF(User[[#This Row],[Reporte in]]=0,"Sin_Registro_In_Out",IF(User[[#This Row],[Reporte Out]]=0,"No_Realizo_Salida","No_cumple_el_Tiempo")),"")</f>
        <v/>
      </c>
      <c r="Y60" s="40" t="str" cm="1">
        <f t="array" ref="Y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3">
      <c r="A61" s="40" t="s">
        <v>2685</v>
      </c>
      <c r="B61">
        <v>1082879541</v>
      </c>
      <c r="C61" s="40" t="s">
        <v>2686</v>
      </c>
      <c r="D61" s="40" t="s">
        <v>2687</v>
      </c>
      <c r="E61" s="40" t="s">
        <v>6</v>
      </c>
      <c r="F61" s="40" t="s">
        <v>1822</v>
      </c>
      <c r="G61" s="40" t="s">
        <v>179</v>
      </c>
      <c r="H61" s="2">
        <v>45918.459166666667</v>
      </c>
      <c r="I61">
        <v>1</v>
      </c>
      <c r="J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45931.323298611111</v>
      </c>
      <c r="K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45931.72315972222</v>
      </c>
      <c r="L61" s="21">
        <f>_xlfn.XLOOKUP(User[[#This Row],[User Code]],RMS_Check_In_Out!A:A,RMS_Check_In_Out!D:D,"0")</f>
        <v>576</v>
      </c>
      <c r="M61" s="21" t="str">
        <f>_xlfn.XLOOKUP(User[[#This Row],[User Code]],Leave!P:P,Leave!S:S,"0")</f>
        <v>0</v>
      </c>
      <c r="N61" s="21">
        <f>User[[#This Row],[Time Leave RMS (min)]]/60</f>
        <v>0</v>
      </c>
      <c r="O61" s="15">
        <f>User[[#This Row],[Duration In Store(min)]]/60</f>
        <v>9.6</v>
      </c>
      <c r="P61" s="28">
        <f>User[[#This Row],[Time In Store + Leave]]/24</f>
        <v>0.39999999999999997</v>
      </c>
      <c r="Q61" s="15">
        <f>(User[[#This Row],[Time Leave RMS (min)]]/60)+User[[#This Row],[Duration In Store H]]</f>
        <v>9.6</v>
      </c>
      <c r="R61" s="40">
        <f>IF(User[[#This Row],[Check In]]="Sin Registro",0,1)</f>
        <v>1</v>
      </c>
      <c r="S61" s="40">
        <f>IF(User[[#This Row],[Check Out]]="Sin Registro",0,1)</f>
        <v>1</v>
      </c>
      <c r="T61" s="40" t="str">
        <f>IFERROR(IF(VLOOKUP(User[[#This Row],[User Code]],Justificar!$C$8:$I$1048576,6,0)=0,"Sin Justificación",VLOOKUP(User[[#This Row],[User Code]],Justificar!$C$8:$I$1048576,6,0)),"")</f>
        <v/>
      </c>
      <c r="U61" s="40" t="str">
        <f>IFERROR(IF(VLOOKUP(User[[#This Row],[User Code]],Justificar!$C$8:$I$1048576,6,0)=0,"Sin Justificación",VLOOKUP(User[[#This Row],[User Code]],Justificar!$C$8:$I$1048576,7,0)),"")</f>
        <v/>
      </c>
      <c r="V61" s="40" t="str" cm="1">
        <f t="array" ref="V61">_xlfn.IFS(User[[#This Row],[Time In Store + Leave]]&lt;7.8,"Incompleto",User[[#This Row],[Time In Store + Leave]]&lt;=12,"Completo",User[[#This Row],[Time In Store + Leave]]&gt;12,"Superior")</f>
        <v>Completo</v>
      </c>
      <c r="W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" s="40" t="str">
        <f>IF(User[[#This Row],[Rango]]="incompleto",IF(User[[#This Row],[Reporte in]]=0,"Sin_Registro_In_Out",IF(User[[#This Row],[Reporte Out]]=0,"No_Realizo_Salida","No_cumple_el_Tiempo")),"")</f>
        <v/>
      </c>
      <c r="Y61" s="40" t="str" cm="1">
        <f t="array" ref="Y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3">
      <c r="A62" s="40" t="s">
        <v>2688</v>
      </c>
      <c r="B62">
        <v>1024484785</v>
      </c>
      <c r="C62" s="40" t="s">
        <v>2689</v>
      </c>
      <c r="D62" s="40" t="s">
        <v>2690</v>
      </c>
      <c r="E62" s="40" t="s">
        <v>6</v>
      </c>
      <c r="F62" s="40" t="s">
        <v>1935</v>
      </c>
      <c r="G62" s="40" t="s">
        <v>179</v>
      </c>
      <c r="H62" s="2">
        <v>45918.459039351852</v>
      </c>
      <c r="I62">
        <v>1</v>
      </c>
      <c r="J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45931.36309027778</v>
      </c>
      <c r="K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2" s="21">
        <f>_xlfn.XLOOKUP(User[[#This Row],[User Code]],RMS_Check_In_Out!A:A,RMS_Check_In_Out!D:D,"0")</f>
        <v>0</v>
      </c>
      <c r="M62" s="21" t="str">
        <f>_xlfn.XLOOKUP(User[[#This Row],[User Code]],Leave!P:P,Leave!S:S,"0")</f>
        <v>0</v>
      </c>
      <c r="N62" s="21">
        <f>User[[#This Row],[Time Leave RMS (min)]]/60</f>
        <v>0</v>
      </c>
      <c r="O62" s="15">
        <f>User[[#This Row],[Duration In Store(min)]]/60</f>
        <v>0</v>
      </c>
      <c r="P62" s="28">
        <f>User[[#This Row],[Time In Store + Leave]]/24</f>
        <v>0</v>
      </c>
      <c r="Q62" s="15">
        <f>(User[[#This Row],[Time Leave RMS (min)]]/60)+User[[#This Row],[Duration In Store H]]</f>
        <v>0</v>
      </c>
      <c r="R62" s="40">
        <f>IF(User[[#This Row],[Check In]]="Sin Registro",0,1)</f>
        <v>1</v>
      </c>
      <c r="S62" s="40">
        <f>IF(User[[#This Row],[Check Out]]="Sin Registro",0,1)</f>
        <v>0</v>
      </c>
      <c r="T62" s="40" t="str">
        <f>IFERROR(IF(VLOOKUP(User[[#This Row],[User Code]],Justificar!$C$8:$I$1048576,6,0)=0,"Sin Justificación",VLOOKUP(User[[#This Row],[User Code]],Justificar!$C$8:$I$1048576,6,0)),"")</f>
        <v>Sin Justificación</v>
      </c>
      <c r="U62" s="40" t="str">
        <f>IFERROR(IF(VLOOKUP(User[[#This Row],[User Code]],Justificar!$C$8:$I$1048576,6,0)=0,"Sin Justificación",VLOOKUP(User[[#This Row],[User Code]],Justificar!$C$8:$I$1048576,7,0)),"")</f>
        <v>Sin Justificación</v>
      </c>
      <c r="V62" s="40" t="str" cm="1">
        <f t="array" ref="V62">_xlfn.IFS(User[[#This Row],[Time In Store + Leave]]&lt;7.8,"Incompleto",User[[#This Row],[Time In Store + Leave]]&lt;=12,"Completo",User[[#This Row],[Time In Store + Leave]]&gt;12,"Superior")</f>
        <v>Incompleto</v>
      </c>
      <c r="W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" s="40" t="str">
        <f>IF(User[[#This Row],[Rango]]="incompleto",IF(User[[#This Row],[Reporte in]]=0,"Sin_Registro_In_Out",IF(User[[#This Row],[Reporte Out]]=0,"No_Realizo_Salida","No_cumple_el_Tiempo")),"")</f>
        <v>No_Realizo_Salida</v>
      </c>
      <c r="Y62" s="40" t="str" cm="1">
        <f t="array" ref="Y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3">
      <c r="A63" s="40" t="s">
        <v>2691</v>
      </c>
      <c r="B63">
        <v>1143927103</v>
      </c>
      <c r="C63" s="40" t="s">
        <v>2692</v>
      </c>
      <c r="D63" s="40" t="s">
        <v>2693</v>
      </c>
      <c r="E63" s="40" t="s">
        <v>84</v>
      </c>
      <c r="F63" s="40" t="s">
        <v>977</v>
      </c>
      <c r="G63" s="40" t="s">
        <v>178</v>
      </c>
      <c r="H63" s="2">
        <v>45918.458912037036</v>
      </c>
      <c r="I63">
        <v>1</v>
      </c>
      <c r="J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45931.404930555553</v>
      </c>
      <c r="K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45931.761770833335</v>
      </c>
      <c r="L63" s="21">
        <f>_xlfn.XLOOKUP(User[[#This Row],[User Code]],RMS_Check_In_Out!A:A,RMS_Check_In_Out!D:D,"0")</f>
        <v>461</v>
      </c>
      <c r="M63" s="21">
        <f>_xlfn.XLOOKUP(User[[#This Row],[User Code]],Leave!P:P,Leave!S:S,"0")</f>
        <v>90</v>
      </c>
      <c r="N63" s="21">
        <f>User[[#This Row],[Time Leave RMS (min)]]/60</f>
        <v>1.5</v>
      </c>
      <c r="O63" s="15">
        <f>User[[#This Row],[Duration In Store(min)]]/60</f>
        <v>7.6833333333333336</v>
      </c>
      <c r="P63" s="28">
        <f>User[[#This Row],[Time In Store + Leave]]/24</f>
        <v>0.38263888888888892</v>
      </c>
      <c r="Q63" s="15">
        <f>(User[[#This Row],[Time Leave RMS (min)]]/60)+User[[#This Row],[Duration In Store H]]</f>
        <v>9.1833333333333336</v>
      </c>
      <c r="R63" s="40">
        <f>IF(User[[#This Row],[Check In]]="Sin Registro",0,1)</f>
        <v>1</v>
      </c>
      <c r="S63" s="40">
        <f>IF(User[[#This Row],[Check Out]]="Sin Registro",0,1)</f>
        <v>1</v>
      </c>
      <c r="T63" s="40" t="str">
        <f>IFERROR(IF(VLOOKUP(User[[#This Row],[User Code]],Justificar!$C$8:$I$1048576,6,0)=0,"Sin Justificación",VLOOKUP(User[[#This Row],[User Code]],Justificar!$C$8:$I$1048576,6,0)),"")</f>
        <v/>
      </c>
      <c r="U63" s="40" t="str">
        <f>IFERROR(IF(VLOOKUP(User[[#This Row],[User Code]],Justificar!$C$8:$I$1048576,6,0)=0,"Sin Justificación",VLOOKUP(User[[#This Row],[User Code]],Justificar!$C$8:$I$1048576,7,0)),"")</f>
        <v/>
      </c>
      <c r="V63" s="40" t="str" cm="1">
        <f t="array" ref="V63">_xlfn.IFS(User[[#This Row],[Time In Store + Leave]]&lt;7.8,"Incompleto",User[[#This Row],[Time In Store + Leave]]&lt;=12,"Completo",User[[#This Row],[Time In Store + Leave]]&gt;12,"Superior")</f>
        <v>Completo</v>
      </c>
      <c r="W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" s="40" t="str">
        <f>IF(User[[#This Row],[Rango]]="incompleto",IF(User[[#This Row],[Reporte in]]=0,"Sin_Registro_In_Out",IF(User[[#This Row],[Reporte Out]]=0,"No_Realizo_Salida","No_cumple_el_Tiempo")),"")</f>
        <v/>
      </c>
      <c r="Y63" s="40" t="str" cm="1">
        <f t="array" ref="Y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3">
      <c r="A64" s="40" t="s">
        <v>2694</v>
      </c>
      <c r="B64">
        <v>43277411</v>
      </c>
      <c r="C64" s="40" t="s">
        <v>2695</v>
      </c>
      <c r="D64" s="40" t="s">
        <v>2696</v>
      </c>
      <c r="E64" s="40" t="s">
        <v>6</v>
      </c>
      <c r="F64" s="40" t="s">
        <v>1036</v>
      </c>
      <c r="G64" s="40" t="s">
        <v>177</v>
      </c>
      <c r="H64" s="2">
        <v>45918.458773148152</v>
      </c>
      <c r="I64">
        <v>1</v>
      </c>
      <c r="J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45931.534201388888</v>
      </c>
      <c r="K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45931.877546296295</v>
      </c>
      <c r="L64" s="21">
        <f>_xlfn.XLOOKUP(User[[#This Row],[User Code]],RMS_Check_In_Out!A:A,RMS_Check_In_Out!D:D,"0")</f>
        <v>494</v>
      </c>
      <c r="M64" s="21">
        <f>_xlfn.XLOOKUP(User[[#This Row],[User Code]],Leave!P:P,Leave!S:S,"0")</f>
        <v>60</v>
      </c>
      <c r="N64" s="21">
        <f>User[[#This Row],[Time Leave RMS (min)]]/60</f>
        <v>1</v>
      </c>
      <c r="O64" s="15">
        <f>User[[#This Row],[Duration In Store(min)]]/60</f>
        <v>8.2333333333333325</v>
      </c>
      <c r="P64" s="28">
        <f>User[[#This Row],[Time In Store + Leave]]/24</f>
        <v>0.38472222222222219</v>
      </c>
      <c r="Q64" s="15">
        <f>(User[[#This Row],[Time Leave RMS (min)]]/60)+User[[#This Row],[Duration In Store H]]</f>
        <v>9.2333333333333325</v>
      </c>
      <c r="R64" s="40">
        <f>IF(User[[#This Row],[Check In]]="Sin Registro",0,1)</f>
        <v>1</v>
      </c>
      <c r="S64" s="40">
        <f>IF(User[[#This Row],[Check Out]]="Sin Registro",0,1)</f>
        <v>1</v>
      </c>
      <c r="T64" s="40" t="str">
        <f>IFERROR(IF(VLOOKUP(User[[#This Row],[User Code]],Justificar!$C$8:$I$1048576,6,0)=0,"Sin Justificación",VLOOKUP(User[[#This Row],[User Code]],Justificar!$C$8:$I$1048576,6,0)),"")</f>
        <v/>
      </c>
      <c r="U64" s="40" t="str">
        <f>IFERROR(IF(VLOOKUP(User[[#This Row],[User Code]],Justificar!$C$8:$I$1048576,6,0)=0,"Sin Justificación",VLOOKUP(User[[#This Row],[User Code]],Justificar!$C$8:$I$1048576,7,0)),"")</f>
        <v/>
      </c>
      <c r="V64" s="40" t="str" cm="1">
        <f t="array" ref="V64">_xlfn.IFS(User[[#This Row],[Time In Store + Leave]]&lt;7.8,"Incompleto",User[[#This Row],[Time In Store + Leave]]&lt;=12,"Completo",User[[#This Row],[Time In Store + Leave]]&gt;12,"Superior")</f>
        <v>Completo</v>
      </c>
      <c r="W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" s="40" t="str">
        <f>IF(User[[#This Row],[Rango]]="incompleto",IF(User[[#This Row],[Reporte in]]=0,"Sin_Registro_In_Out",IF(User[[#This Row],[Reporte Out]]=0,"No_Realizo_Salida","No_cumple_el_Tiempo")),"")</f>
        <v/>
      </c>
      <c r="Y64" s="40" t="str" cm="1">
        <f t="array" ref="Y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3">
      <c r="A65" s="40" t="s">
        <v>2697</v>
      </c>
      <c r="B65">
        <v>1143861667</v>
      </c>
      <c r="C65" s="40" t="s">
        <v>2698</v>
      </c>
      <c r="D65" s="40" t="s">
        <v>2699</v>
      </c>
      <c r="E65" s="40" t="s">
        <v>1710</v>
      </c>
      <c r="F65" s="40" t="s">
        <v>1121</v>
      </c>
      <c r="G65" s="40" t="s">
        <v>178</v>
      </c>
      <c r="H65" s="2">
        <v>45918.45853009259</v>
      </c>
      <c r="I65">
        <v>1</v>
      </c>
      <c r="J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5" s="21" t="str">
        <f>_xlfn.XLOOKUP(User[[#This Row],[User Code]],RMS_Check_In_Out!A:A,RMS_Check_In_Out!D:D,"0")</f>
        <v>0</v>
      </c>
      <c r="M65" s="21" t="str">
        <f>_xlfn.XLOOKUP(User[[#This Row],[User Code]],Leave!P:P,Leave!S:S,"0")</f>
        <v>0</v>
      </c>
      <c r="N65" s="21">
        <f>User[[#This Row],[Time Leave RMS (min)]]/60</f>
        <v>0</v>
      </c>
      <c r="O65" s="15">
        <f>User[[#This Row],[Duration In Store(min)]]/60</f>
        <v>0</v>
      </c>
      <c r="P65" s="28">
        <f>User[[#This Row],[Time In Store + Leave]]/24</f>
        <v>0</v>
      </c>
      <c r="Q65" s="15">
        <f>(User[[#This Row],[Time Leave RMS (min)]]/60)+User[[#This Row],[Duration In Store H]]</f>
        <v>0</v>
      </c>
      <c r="R65" s="40">
        <f>IF(User[[#This Row],[Check In]]="Sin Registro",0,1)</f>
        <v>0</v>
      </c>
      <c r="S65" s="40">
        <f>IF(User[[#This Row],[Check Out]]="Sin Registro",0,1)</f>
        <v>0</v>
      </c>
      <c r="T65" s="40" t="str">
        <f>IFERROR(IF(VLOOKUP(User[[#This Row],[User Code]],Justificar!$C$8:$I$1048576,6,0)=0,"Sin Justificación",VLOOKUP(User[[#This Row],[User Code]],Justificar!$C$8:$I$1048576,6,0)),"")</f>
        <v>Sin Justificación</v>
      </c>
      <c r="U65" s="40" t="str">
        <f>IFERROR(IF(VLOOKUP(User[[#This Row],[User Code]],Justificar!$C$8:$I$1048576,6,0)=0,"Sin Justificación",VLOOKUP(User[[#This Row],[User Code]],Justificar!$C$8:$I$1048576,7,0)),"")</f>
        <v>Sin Justificación</v>
      </c>
      <c r="V65" s="40" t="str" cm="1">
        <f t="array" ref="V65">_xlfn.IFS(User[[#This Row],[Time In Store + Leave]]&lt;7.8,"Incompleto",User[[#This Row],[Time In Store + Leave]]&lt;=12,"Completo",User[[#This Row],[Time In Store + Leave]]&gt;12,"Superior")</f>
        <v>Incompleto</v>
      </c>
      <c r="W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" s="40" t="str">
        <f>IF(User[[#This Row],[Rango]]="incompleto",IF(User[[#This Row],[Reporte in]]=0,"Sin_Registro_In_Out",IF(User[[#This Row],[Reporte Out]]=0,"No_Realizo_Salida","No_cumple_el_Tiempo")),"")</f>
        <v>Sin_Registro_In_Out</v>
      </c>
      <c r="Y65" s="40" t="str" cm="1">
        <f t="array" ref="Y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3">
      <c r="A66" s="40" t="s">
        <v>2665</v>
      </c>
      <c r="B66">
        <v>1018437490</v>
      </c>
      <c r="C66" s="40" t="s">
        <v>2666</v>
      </c>
      <c r="D66" s="40" t="s">
        <v>2667</v>
      </c>
      <c r="E66" s="40" t="s">
        <v>84</v>
      </c>
      <c r="F66" s="40" t="s">
        <v>2508</v>
      </c>
      <c r="G66" s="40" t="s">
        <v>179</v>
      </c>
      <c r="H66" s="2">
        <v>45917.459050925929</v>
      </c>
      <c r="I66">
        <v>1</v>
      </c>
      <c r="J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45931.357592592591</v>
      </c>
      <c r="K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45931.753842592596</v>
      </c>
      <c r="L66" s="21">
        <f>_xlfn.XLOOKUP(User[[#This Row],[User Code]],RMS_Check_In_Out!A:A,RMS_Check_In_Out!D:D,"0")</f>
        <v>569</v>
      </c>
      <c r="M66" s="21" t="str">
        <f>_xlfn.XLOOKUP(User[[#This Row],[User Code]],Leave!P:P,Leave!S:S,"0")</f>
        <v>0</v>
      </c>
      <c r="N66" s="21">
        <f>User[[#This Row],[Time Leave RMS (min)]]/60</f>
        <v>0</v>
      </c>
      <c r="O66" s="15">
        <f>User[[#This Row],[Duration In Store(min)]]/60</f>
        <v>9.4833333333333325</v>
      </c>
      <c r="P66" s="28">
        <f>User[[#This Row],[Time In Store + Leave]]/24</f>
        <v>0.39513888888888887</v>
      </c>
      <c r="Q66" s="15">
        <f>(User[[#This Row],[Time Leave RMS (min)]]/60)+User[[#This Row],[Duration In Store H]]</f>
        <v>9.4833333333333325</v>
      </c>
      <c r="R66" s="40">
        <f>IF(User[[#This Row],[Check In]]="Sin Registro",0,1)</f>
        <v>1</v>
      </c>
      <c r="S66" s="40">
        <f>IF(User[[#This Row],[Check Out]]="Sin Registro",0,1)</f>
        <v>1</v>
      </c>
      <c r="T66" s="40" t="str">
        <f>IFERROR(IF(VLOOKUP(User[[#This Row],[User Code]],Justificar!$C$8:$I$1048576,6,0)=0,"Sin Justificación",VLOOKUP(User[[#This Row],[User Code]],Justificar!$C$8:$I$1048576,6,0)),"")</f>
        <v/>
      </c>
      <c r="U66" s="40" t="str">
        <f>IFERROR(IF(VLOOKUP(User[[#This Row],[User Code]],Justificar!$C$8:$I$1048576,6,0)=0,"Sin Justificación",VLOOKUP(User[[#This Row],[User Code]],Justificar!$C$8:$I$1048576,7,0)),"")</f>
        <v/>
      </c>
      <c r="V66" s="40" t="str" cm="1">
        <f t="array" ref="V66">_xlfn.IFS(User[[#This Row],[Time In Store + Leave]]&lt;7.8,"Incompleto",User[[#This Row],[Time In Store + Leave]]&lt;=12,"Completo",User[[#This Row],[Time In Store + Leave]]&gt;12,"Superior")</f>
        <v>Completo</v>
      </c>
      <c r="W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" s="40" t="str">
        <f>IF(User[[#This Row],[Rango]]="incompleto",IF(User[[#This Row],[Reporte in]]=0,"Sin_Registro_In_Out",IF(User[[#This Row],[Reporte Out]]=0,"No_Realizo_Salida","No_cumple_el_Tiempo")),"")</f>
        <v/>
      </c>
      <c r="Y66" s="40" t="str" cm="1">
        <f t="array" ref="Y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3">
      <c r="A67" s="40" t="s">
        <v>2668</v>
      </c>
      <c r="B67">
        <v>14326390</v>
      </c>
      <c r="C67" s="40" t="s">
        <v>2669</v>
      </c>
      <c r="D67" s="40" t="s">
        <v>2670</v>
      </c>
      <c r="E67" s="40" t="s">
        <v>6</v>
      </c>
      <c r="F67" s="40" t="s">
        <v>2463</v>
      </c>
      <c r="G67" s="40" t="s">
        <v>178</v>
      </c>
      <c r="H67" s="2">
        <v>45917.458923611113</v>
      </c>
      <c r="I67">
        <v>1</v>
      </c>
      <c r="J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45931.477002314816</v>
      </c>
      <c r="K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45931.772141203706</v>
      </c>
      <c r="L67" s="21">
        <f>_xlfn.XLOOKUP(User[[#This Row],[User Code]],RMS_Check_In_Out!A:A,RMS_Check_In_Out!D:D,"0")</f>
        <v>425</v>
      </c>
      <c r="M67" s="21" t="str">
        <f>_xlfn.XLOOKUP(User[[#This Row],[User Code]],Leave!P:P,Leave!S:S,"0")</f>
        <v>0</v>
      </c>
      <c r="N67" s="21">
        <f>User[[#This Row],[Time Leave RMS (min)]]/60</f>
        <v>0</v>
      </c>
      <c r="O67" s="15">
        <f>User[[#This Row],[Duration In Store(min)]]/60</f>
        <v>7.083333333333333</v>
      </c>
      <c r="P67" s="28">
        <f>User[[#This Row],[Time In Store + Leave]]/24</f>
        <v>0.2951388888888889</v>
      </c>
      <c r="Q67" s="15">
        <f>(User[[#This Row],[Time Leave RMS (min)]]/60)+User[[#This Row],[Duration In Store H]]</f>
        <v>7.083333333333333</v>
      </c>
      <c r="R67" s="40">
        <f>IF(User[[#This Row],[Check In]]="Sin Registro",0,1)</f>
        <v>1</v>
      </c>
      <c r="S67" s="40">
        <f>IF(User[[#This Row],[Check Out]]="Sin Registro",0,1)</f>
        <v>1</v>
      </c>
      <c r="T67" s="40" t="str">
        <f>IFERROR(IF(VLOOKUP(User[[#This Row],[User Code]],Justificar!$C$8:$I$1048576,6,0)=0,"Sin Justificación",VLOOKUP(User[[#This Row],[User Code]],Justificar!$C$8:$I$1048576,6,0)),"")</f>
        <v>Sin Justificación</v>
      </c>
      <c r="U67" s="40" t="str">
        <f>IFERROR(IF(VLOOKUP(User[[#This Row],[User Code]],Justificar!$C$8:$I$1048576,6,0)=0,"Sin Justificación",VLOOKUP(User[[#This Row],[User Code]],Justificar!$C$8:$I$1048576,7,0)),"")</f>
        <v>Sin Justificación</v>
      </c>
      <c r="V67" s="40" t="str" cm="1">
        <f t="array" ref="V67">_xlfn.IFS(User[[#This Row],[Time In Store + Leave]]&lt;7.8,"Incompleto",User[[#This Row],[Time In Store + Leave]]&lt;=12,"Completo",User[[#This Row],[Time In Store + Leave]]&gt;12,"Superior")</f>
        <v>Incompleto</v>
      </c>
      <c r="W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" s="40" t="str">
        <f>IF(User[[#This Row],[Rango]]="incompleto",IF(User[[#This Row],[Reporte in]]=0,"Sin_Registro_In_Out",IF(User[[#This Row],[Reporte Out]]=0,"No_Realizo_Salida","No_cumple_el_Tiempo")),"")</f>
        <v>No_cumple_el_Tiempo</v>
      </c>
      <c r="Y67" s="40" t="str" cm="1">
        <f t="array" ref="Y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3">
      <c r="A68" s="40" t="s">
        <v>2671</v>
      </c>
      <c r="B68">
        <v>1000792675</v>
      </c>
      <c r="C68" s="40" t="s">
        <v>2672</v>
      </c>
      <c r="D68" s="40" t="s">
        <v>2673</v>
      </c>
      <c r="E68" s="40" t="s">
        <v>6</v>
      </c>
      <c r="F68" s="40" t="s">
        <v>2463</v>
      </c>
      <c r="G68" s="40" t="s">
        <v>178</v>
      </c>
      <c r="H68" s="2">
        <v>45917.458773148152</v>
      </c>
      <c r="I68">
        <v>1</v>
      </c>
      <c r="J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45931.416724537034</v>
      </c>
      <c r="K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45931.751261574071</v>
      </c>
      <c r="L68" s="21">
        <f>_xlfn.XLOOKUP(User[[#This Row],[User Code]],RMS_Check_In_Out!A:A,RMS_Check_In_Out!D:D,"0")</f>
        <v>482</v>
      </c>
      <c r="M68" s="21" t="str">
        <f>_xlfn.XLOOKUP(User[[#This Row],[User Code]],Leave!P:P,Leave!S:S,"0")</f>
        <v>0</v>
      </c>
      <c r="N68" s="21">
        <f>User[[#This Row],[Time Leave RMS (min)]]/60</f>
        <v>0</v>
      </c>
      <c r="O68" s="15">
        <f>User[[#This Row],[Duration In Store(min)]]/60</f>
        <v>8.0333333333333332</v>
      </c>
      <c r="P68" s="28">
        <f>User[[#This Row],[Time In Store + Leave]]/24</f>
        <v>0.3347222222222222</v>
      </c>
      <c r="Q68" s="15">
        <f>(User[[#This Row],[Time Leave RMS (min)]]/60)+User[[#This Row],[Duration In Store H]]</f>
        <v>8.0333333333333332</v>
      </c>
      <c r="R68" s="40">
        <f>IF(User[[#This Row],[Check In]]="Sin Registro",0,1)</f>
        <v>1</v>
      </c>
      <c r="S68" s="40">
        <f>IF(User[[#This Row],[Check Out]]="Sin Registro",0,1)</f>
        <v>1</v>
      </c>
      <c r="T68" s="40" t="str">
        <f>IFERROR(IF(VLOOKUP(User[[#This Row],[User Code]],Justificar!$C$8:$I$1048576,6,0)=0,"Sin Justificación",VLOOKUP(User[[#This Row],[User Code]],Justificar!$C$8:$I$1048576,6,0)),"")</f>
        <v/>
      </c>
      <c r="U68" s="40" t="str">
        <f>IFERROR(IF(VLOOKUP(User[[#This Row],[User Code]],Justificar!$C$8:$I$1048576,6,0)=0,"Sin Justificación",VLOOKUP(User[[#This Row],[User Code]],Justificar!$C$8:$I$1048576,7,0)),"")</f>
        <v/>
      </c>
      <c r="V68" s="40" t="str" cm="1">
        <f t="array" ref="V68">_xlfn.IFS(User[[#This Row],[Time In Store + Leave]]&lt;7.8,"Incompleto",User[[#This Row],[Time In Store + Leave]]&lt;=12,"Completo",User[[#This Row],[Time In Store + Leave]]&gt;12,"Superior")</f>
        <v>Completo</v>
      </c>
      <c r="W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" s="40" t="str">
        <f>IF(User[[#This Row],[Rango]]="incompleto",IF(User[[#This Row],[Reporte in]]=0,"Sin_Registro_In_Out",IF(User[[#This Row],[Reporte Out]]=0,"No_Realizo_Salida","No_cumple_el_Tiempo")),"")</f>
        <v/>
      </c>
      <c r="Y68" s="40" t="str" cm="1">
        <f t="array" ref="Y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3">
      <c r="A69" s="40" t="s">
        <v>2647</v>
      </c>
      <c r="B69">
        <v>1010069595</v>
      </c>
      <c r="C69" s="40" t="s">
        <v>2648</v>
      </c>
      <c r="D69" s="40" t="s">
        <v>2649</v>
      </c>
      <c r="E69" s="40" t="s">
        <v>6</v>
      </c>
      <c r="F69" s="40" t="s">
        <v>1482</v>
      </c>
      <c r="G69" s="40" t="s">
        <v>177</v>
      </c>
      <c r="H69" s="2">
        <v>45916.667280092595</v>
      </c>
      <c r="I69">
        <v>1</v>
      </c>
      <c r="J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45931.450868055559</v>
      </c>
      <c r="K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45931.832719907405</v>
      </c>
      <c r="L69" s="21">
        <f>_xlfn.XLOOKUP(User[[#This Row],[User Code]],RMS_Check_In_Out!A:A,RMS_Check_In_Out!D:D,"0")</f>
        <v>550</v>
      </c>
      <c r="M69" s="21">
        <f>_xlfn.XLOOKUP(User[[#This Row],[User Code]],Leave!P:P,Leave!S:S,"0")</f>
        <v>60</v>
      </c>
      <c r="N69" s="21">
        <f>User[[#This Row],[Time Leave RMS (min)]]/60</f>
        <v>1</v>
      </c>
      <c r="O69" s="15">
        <f>User[[#This Row],[Duration In Store(min)]]/60</f>
        <v>9.1666666666666661</v>
      </c>
      <c r="P69" s="28">
        <f>User[[#This Row],[Time In Store + Leave]]/24</f>
        <v>0.4236111111111111</v>
      </c>
      <c r="Q69" s="15">
        <f>(User[[#This Row],[Time Leave RMS (min)]]/60)+User[[#This Row],[Duration In Store H]]</f>
        <v>10.166666666666666</v>
      </c>
      <c r="R69" s="40">
        <f>IF(User[[#This Row],[Check In]]="Sin Registro",0,1)</f>
        <v>1</v>
      </c>
      <c r="S69" s="40">
        <f>IF(User[[#This Row],[Check Out]]="Sin Registro",0,1)</f>
        <v>1</v>
      </c>
      <c r="T69" s="40" t="str">
        <f>IFERROR(IF(VLOOKUP(User[[#This Row],[User Code]],Justificar!$C$8:$I$1048576,6,0)=0,"Sin Justificación",VLOOKUP(User[[#This Row],[User Code]],Justificar!$C$8:$I$1048576,6,0)),"")</f>
        <v/>
      </c>
      <c r="U69" s="40" t="str">
        <f>IFERROR(IF(VLOOKUP(User[[#This Row],[User Code]],Justificar!$C$8:$I$1048576,6,0)=0,"Sin Justificación",VLOOKUP(User[[#This Row],[User Code]],Justificar!$C$8:$I$1048576,7,0)),"")</f>
        <v/>
      </c>
      <c r="V69" s="40" t="str" cm="1">
        <f t="array" ref="V69">_xlfn.IFS(User[[#This Row],[Time In Store + Leave]]&lt;7.8,"Incompleto",User[[#This Row],[Time In Store + Leave]]&lt;=12,"Completo",User[[#This Row],[Time In Store + Leave]]&gt;12,"Superior")</f>
        <v>Completo</v>
      </c>
      <c r="W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" s="40" t="str">
        <f>IF(User[[#This Row],[Rango]]="incompleto",IF(User[[#This Row],[Reporte in]]=0,"Sin_Registro_In_Out",IF(User[[#This Row],[Reporte Out]]=0,"No_Realizo_Salida","No_cumple_el_Tiempo")),"")</f>
        <v/>
      </c>
      <c r="Y69" s="40" t="str" cm="1">
        <f t="array" ref="Y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3">
      <c r="A70" s="40" t="s">
        <v>2650</v>
      </c>
      <c r="B70">
        <v>1193094485</v>
      </c>
      <c r="C70" s="40" t="s">
        <v>2651</v>
      </c>
      <c r="D70" s="40" t="s">
        <v>2652</v>
      </c>
      <c r="E70" s="40" t="s">
        <v>6</v>
      </c>
      <c r="F70" s="40" t="s">
        <v>2274</v>
      </c>
      <c r="G70" s="40" t="s">
        <v>177</v>
      </c>
      <c r="H70" s="2">
        <v>45916.66710648148</v>
      </c>
      <c r="I70">
        <v>1</v>
      </c>
      <c r="J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0" s="21" t="str">
        <f>_xlfn.XLOOKUP(User[[#This Row],[User Code]],RMS_Check_In_Out!A:A,RMS_Check_In_Out!D:D,"0")</f>
        <v>0</v>
      </c>
      <c r="M70" s="21" t="str">
        <f>_xlfn.XLOOKUP(User[[#This Row],[User Code]],Leave!P:P,Leave!S:S,"0")</f>
        <v>0</v>
      </c>
      <c r="N70" s="21">
        <f>User[[#This Row],[Time Leave RMS (min)]]/60</f>
        <v>0</v>
      </c>
      <c r="O70" s="15">
        <f>User[[#This Row],[Duration In Store(min)]]/60</f>
        <v>0</v>
      </c>
      <c r="P70" s="28">
        <f>User[[#This Row],[Time In Store + Leave]]/24</f>
        <v>0</v>
      </c>
      <c r="Q70" s="15">
        <f>(User[[#This Row],[Time Leave RMS (min)]]/60)+User[[#This Row],[Duration In Store H]]</f>
        <v>0</v>
      </c>
      <c r="R70" s="40">
        <f>IF(User[[#This Row],[Check In]]="Sin Registro",0,1)</f>
        <v>0</v>
      </c>
      <c r="S70" s="40">
        <f>IF(User[[#This Row],[Check Out]]="Sin Registro",0,1)</f>
        <v>0</v>
      </c>
      <c r="T70" s="40" t="str">
        <f>IFERROR(IF(VLOOKUP(User[[#This Row],[User Code]],Justificar!$C$8:$I$1048576,6,0)=0,"Sin Justificación",VLOOKUP(User[[#This Row],[User Code]],Justificar!$C$8:$I$1048576,6,0)),"")</f>
        <v>Sin Justificación</v>
      </c>
      <c r="U70" s="40" t="str">
        <f>IFERROR(IF(VLOOKUP(User[[#This Row],[User Code]],Justificar!$C$8:$I$1048576,6,0)=0,"Sin Justificación",VLOOKUP(User[[#This Row],[User Code]],Justificar!$C$8:$I$1048576,7,0)),"")</f>
        <v>Sin Justificación</v>
      </c>
      <c r="V70" s="40" t="str" cm="1">
        <f t="array" ref="V70">_xlfn.IFS(User[[#This Row],[Time In Store + Leave]]&lt;7.8,"Incompleto",User[[#This Row],[Time In Store + Leave]]&lt;=12,"Completo",User[[#This Row],[Time In Store + Leave]]&gt;12,"Superior")</f>
        <v>Incompleto</v>
      </c>
      <c r="W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" s="40" t="str">
        <f>IF(User[[#This Row],[Rango]]="incompleto",IF(User[[#This Row],[Reporte in]]=0,"Sin_Registro_In_Out",IF(User[[#This Row],[Reporte Out]]=0,"No_Realizo_Salida","No_cumple_el_Tiempo")),"")</f>
        <v>Sin_Registro_In_Out</v>
      </c>
      <c r="Y70" s="40" t="str" cm="1">
        <f t="array" ref="Y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3">
      <c r="A71" s="40" t="s">
        <v>2653</v>
      </c>
      <c r="B71">
        <v>1007435513</v>
      </c>
      <c r="C71" s="40" t="s">
        <v>2654</v>
      </c>
      <c r="D71" s="40" t="s">
        <v>2655</v>
      </c>
      <c r="E71" s="40" t="s">
        <v>6</v>
      </c>
      <c r="F71" s="40" t="s">
        <v>970</v>
      </c>
      <c r="G71" s="40" t="s">
        <v>179</v>
      </c>
      <c r="H71" s="2">
        <v>45916.666956018518</v>
      </c>
      <c r="I71">
        <v>1</v>
      </c>
      <c r="J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45931.366631944446</v>
      </c>
      <c r="K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45931.748460648145</v>
      </c>
      <c r="L71" s="21">
        <f>_xlfn.XLOOKUP(User[[#This Row],[User Code]],RMS_Check_In_Out!A:A,RMS_Check_In_Out!D:D,"0")</f>
        <v>550</v>
      </c>
      <c r="M71" s="21" t="str">
        <f>_xlfn.XLOOKUP(User[[#This Row],[User Code]],Leave!P:P,Leave!S:S,"0")</f>
        <v>0</v>
      </c>
      <c r="N71" s="21">
        <f>User[[#This Row],[Time Leave RMS (min)]]/60</f>
        <v>0</v>
      </c>
      <c r="O71" s="15">
        <f>User[[#This Row],[Duration In Store(min)]]/60</f>
        <v>9.1666666666666661</v>
      </c>
      <c r="P71" s="28">
        <f>User[[#This Row],[Time In Store + Leave]]/24</f>
        <v>0.38194444444444442</v>
      </c>
      <c r="Q71" s="15">
        <f>(User[[#This Row],[Time Leave RMS (min)]]/60)+User[[#This Row],[Duration In Store H]]</f>
        <v>9.1666666666666661</v>
      </c>
      <c r="R71" s="40">
        <f>IF(User[[#This Row],[Check In]]="Sin Registro",0,1)</f>
        <v>1</v>
      </c>
      <c r="S71" s="40">
        <f>IF(User[[#This Row],[Check Out]]="Sin Registro",0,1)</f>
        <v>1</v>
      </c>
      <c r="T71" s="40" t="str">
        <f>IFERROR(IF(VLOOKUP(User[[#This Row],[User Code]],Justificar!$C$8:$I$1048576,6,0)=0,"Sin Justificación",VLOOKUP(User[[#This Row],[User Code]],Justificar!$C$8:$I$1048576,6,0)),"")</f>
        <v/>
      </c>
      <c r="U71" s="40" t="str">
        <f>IFERROR(IF(VLOOKUP(User[[#This Row],[User Code]],Justificar!$C$8:$I$1048576,6,0)=0,"Sin Justificación",VLOOKUP(User[[#This Row],[User Code]],Justificar!$C$8:$I$1048576,7,0)),"")</f>
        <v/>
      </c>
      <c r="V71" s="40" t="str" cm="1">
        <f t="array" ref="V71">_xlfn.IFS(User[[#This Row],[Time In Store + Leave]]&lt;7.8,"Incompleto",User[[#This Row],[Time In Store + Leave]]&lt;=12,"Completo",User[[#This Row],[Time In Store + Leave]]&gt;12,"Superior")</f>
        <v>Completo</v>
      </c>
      <c r="W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" s="40" t="str">
        <f>IF(User[[#This Row],[Rango]]="incompleto",IF(User[[#This Row],[Reporte in]]=0,"Sin_Registro_In_Out",IF(User[[#This Row],[Reporte Out]]=0,"No_Realizo_Salida","No_cumple_el_Tiempo")),"")</f>
        <v/>
      </c>
      <c r="Y71" s="40" t="str" cm="1">
        <f t="array" ref="Y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3">
      <c r="A72" s="40" t="s">
        <v>2656</v>
      </c>
      <c r="B72">
        <v>29104446</v>
      </c>
      <c r="C72" s="40" t="s">
        <v>2657</v>
      </c>
      <c r="D72" s="40" t="s">
        <v>2658</v>
      </c>
      <c r="E72" s="40" t="s">
        <v>1710</v>
      </c>
      <c r="F72" s="40" t="s">
        <v>2700</v>
      </c>
      <c r="G72" s="40" t="s">
        <v>178</v>
      </c>
      <c r="H72" s="2">
        <v>45916.500231481485</v>
      </c>
      <c r="I72">
        <v>1</v>
      </c>
      <c r="J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45931.334861111114</v>
      </c>
      <c r="K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45931.715231481481</v>
      </c>
      <c r="L72" s="21">
        <f>_xlfn.XLOOKUP(User[[#This Row],[User Code]],RMS_Check_In_Out!A:A,RMS_Check_In_Out!D:D,"0")</f>
        <v>548</v>
      </c>
      <c r="M72" s="21" t="str">
        <f>_xlfn.XLOOKUP(User[[#This Row],[User Code]],Leave!P:P,Leave!S:S,"0")</f>
        <v>0</v>
      </c>
      <c r="N72" s="21">
        <f>User[[#This Row],[Time Leave RMS (min)]]/60</f>
        <v>0</v>
      </c>
      <c r="O72" s="15">
        <f>User[[#This Row],[Duration In Store(min)]]/60</f>
        <v>9.1333333333333329</v>
      </c>
      <c r="P72" s="28">
        <f>User[[#This Row],[Time In Store + Leave]]/24</f>
        <v>0.38055555555555554</v>
      </c>
      <c r="Q72" s="15">
        <f>(User[[#This Row],[Time Leave RMS (min)]]/60)+User[[#This Row],[Duration In Store H]]</f>
        <v>9.1333333333333329</v>
      </c>
      <c r="R72" s="40">
        <f>IF(User[[#This Row],[Check In]]="Sin Registro",0,1)</f>
        <v>1</v>
      </c>
      <c r="S72" s="40">
        <f>IF(User[[#This Row],[Check Out]]="Sin Registro",0,1)</f>
        <v>1</v>
      </c>
      <c r="T72" s="40" t="str">
        <f>IFERROR(IF(VLOOKUP(User[[#This Row],[User Code]],Justificar!$C$8:$I$1048576,6,0)=0,"Sin Justificación",VLOOKUP(User[[#This Row],[User Code]],Justificar!$C$8:$I$1048576,6,0)),"")</f>
        <v/>
      </c>
      <c r="U72" s="40" t="str">
        <f>IFERROR(IF(VLOOKUP(User[[#This Row],[User Code]],Justificar!$C$8:$I$1048576,6,0)=0,"Sin Justificación",VLOOKUP(User[[#This Row],[User Code]],Justificar!$C$8:$I$1048576,7,0)),"")</f>
        <v/>
      </c>
      <c r="V72" s="40" t="str" cm="1">
        <f t="array" ref="V72">_xlfn.IFS(User[[#This Row],[Time In Store + Leave]]&lt;7.8,"Incompleto",User[[#This Row],[Time In Store + Leave]]&lt;=12,"Completo",User[[#This Row],[Time In Store + Leave]]&gt;12,"Superior")</f>
        <v>Completo</v>
      </c>
      <c r="W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" s="40" t="str">
        <f>IF(User[[#This Row],[Rango]]="incompleto",IF(User[[#This Row],[Reporte in]]=0,"Sin_Registro_In_Out",IF(User[[#This Row],[Reporte Out]]=0,"No_Realizo_Salida","No_cumple_el_Tiempo")),"")</f>
        <v/>
      </c>
      <c r="Y72" s="40" t="str" cm="1">
        <f t="array" ref="Y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3">
      <c r="A73" s="40" t="s">
        <v>2611</v>
      </c>
      <c r="B73">
        <v>1010174065</v>
      </c>
      <c r="C73" s="40" t="s">
        <v>2612</v>
      </c>
      <c r="D73" s="40" t="s">
        <v>2613</v>
      </c>
      <c r="E73" s="40" t="s">
        <v>6</v>
      </c>
      <c r="F73" s="40" t="s">
        <v>1029</v>
      </c>
      <c r="G73" s="40" t="s">
        <v>178</v>
      </c>
      <c r="H73" s="2">
        <v>45915.667164351849</v>
      </c>
      <c r="I73">
        <v>1</v>
      </c>
      <c r="J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45931.422152777777</v>
      </c>
      <c r="K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45931.813692129632</v>
      </c>
      <c r="L73" s="21">
        <f>_xlfn.XLOOKUP(User[[#This Row],[User Code]],RMS_Check_In_Out!A:A,RMS_Check_In_Out!D:D,"0")</f>
        <v>564</v>
      </c>
      <c r="M73" s="21" t="str">
        <f>_xlfn.XLOOKUP(User[[#This Row],[User Code]],Leave!P:P,Leave!S:S,"0")</f>
        <v>0</v>
      </c>
      <c r="N73" s="21">
        <f>User[[#This Row],[Time Leave RMS (min)]]/60</f>
        <v>0</v>
      </c>
      <c r="O73" s="15">
        <f>User[[#This Row],[Duration In Store(min)]]/60</f>
        <v>9.4</v>
      </c>
      <c r="P73" s="28">
        <f>User[[#This Row],[Time In Store + Leave]]/24</f>
        <v>0.39166666666666666</v>
      </c>
      <c r="Q73" s="15">
        <f>(User[[#This Row],[Time Leave RMS (min)]]/60)+User[[#This Row],[Duration In Store H]]</f>
        <v>9.4</v>
      </c>
      <c r="R73" s="40">
        <f>IF(User[[#This Row],[Check In]]="Sin Registro",0,1)</f>
        <v>1</v>
      </c>
      <c r="S73" s="40">
        <f>IF(User[[#This Row],[Check Out]]="Sin Registro",0,1)</f>
        <v>1</v>
      </c>
      <c r="T73" s="40" t="str">
        <f>IFERROR(IF(VLOOKUP(User[[#This Row],[User Code]],Justificar!$C$8:$I$1048576,6,0)=0,"Sin Justificación",VLOOKUP(User[[#This Row],[User Code]],Justificar!$C$8:$I$1048576,6,0)),"")</f>
        <v/>
      </c>
      <c r="U73" s="40" t="str">
        <f>IFERROR(IF(VLOOKUP(User[[#This Row],[User Code]],Justificar!$C$8:$I$1048576,6,0)=0,"Sin Justificación",VLOOKUP(User[[#This Row],[User Code]],Justificar!$C$8:$I$1048576,7,0)),"")</f>
        <v/>
      </c>
      <c r="V73" s="40" t="str" cm="1">
        <f t="array" ref="V73">_xlfn.IFS(User[[#This Row],[Time In Store + Leave]]&lt;7.8,"Incompleto",User[[#This Row],[Time In Store + Leave]]&lt;=12,"Completo",User[[#This Row],[Time In Store + Leave]]&gt;12,"Superior")</f>
        <v>Completo</v>
      </c>
      <c r="W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" s="40" t="str">
        <f>IF(User[[#This Row],[Rango]]="incompleto",IF(User[[#This Row],[Reporte in]]=0,"Sin_Registro_In_Out",IF(User[[#This Row],[Reporte Out]]=0,"No_Realizo_Salida","No_cumple_el_Tiempo")),"")</f>
        <v/>
      </c>
      <c r="Y73" s="40" t="str" cm="1">
        <f t="array" ref="Y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3">
      <c r="A74" s="40" t="s">
        <v>2614</v>
      </c>
      <c r="B74">
        <v>1192779661</v>
      </c>
      <c r="C74" s="40" t="s">
        <v>2615</v>
      </c>
      <c r="D74" s="40" t="s">
        <v>2616</v>
      </c>
      <c r="E74" s="40" t="s">
        <v>6</v>
      </c>
      <c r="F74" s="40" t="s">
        <v>1029</v>
      </c>
      <c r="G74" s="40" t="s">
        <v>178</v>
      </c>
      <c r="H74" s="2">
        <v>45915.666909722226</v>
      </c>
      <c r="I74">
        <v>1</v>
      </c>
      <c r="J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45931.398657407408</v>
      </c>
      <c r="K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45931.751967592594</v>
      </c>
      <c r="L74" s="21">
        <f>_xlfn.XLOOKUP(User[[#This Row],[User Code]],RMS_Check_In_Out!A:A,RMS_Check_In_Out!D:D,"0")</f>
        <v>509</v>
      </c>
      <c r="M74" s="21" t="str">
        <f>_xlfn.XLOOKUP(User[[#This Row],[User Code]],Leave!P:P,Leave!S:S,"0")</f>
        <v>0</v>
      </c>
      <c r="N74" s="21">
        <f>User[[#This Row],[Time Leave RMS (min)]]/60</f>
        <v>0</v>
      </c>
      <c r="O74" s="15">
        <f>User[[#This Row],[Duration In Store(min)]]/60</f>
        <v>8.4833333333333325</v>
      </c>
      <c r="P74" s="28">
        <f>User[[#This Row],[Time In Store + Leave]]/24</f>
        <v>0.35347222222222219</v>
      </c>
      <c r="Q74" s="15">
        <f>(User[[#This Row],[Time Leave RMS (min)]]/60)+User[[#This Row],[Duration In Store H]]</f>
        <v>8.4833333333333325</v>
      </c>
      <c r="R74" s="40">
        <f>IF(User[[#This Row],[Check In]]="Sin Registro",0,1)</f>
        <v>1</v>
      </c>
      <c r="S74" s="40">
        <f>IF(User[[#This Row],[Check Out]]="Sin Registro",0,1)</f>
        <v>1</v>
      </c>
      <c r="T74" s="40" t="str">
        <f>IFERROR(IF(VLOOKUP(User[[#This Row],[User Code]],Justificar!$C$8:$I$1048576,6,0)=0,"Sin Justificación",VLOOKUP(User[[#This Row],[User Code]],Justificar!$C$8:$I$1048576,6,0)),"")</f>
        <v/>
      </c>
      <c r="U74" s="40" t="str">
        <f>IFERROR(IF(VLOOKUP(User[[#This Row],[User Code]],Justificar!$C$8:$I$1048576,6,0)=0,"Sin Justificación",VLOOKUP(User[[#This Row],[User Code]],Justificar!$C$8:$I$1048576,7,0)),"")</f>
        <v/>
      </c>
      <c r="V74" s="40" t="str" cm="1">
        <f t="array" ref="V74">_xlfn.IFS(User[[#This Row],[Time In Store + Leave]]&lt;7.8,"Incompleto",User[[#This Row],[Time In Store + Leave]]&lt;=12,"Completo",User[[#This Row],[Time In Store + Leave]]&gt;12,"Superior")</f>
        <v>Completo</v>
      </c>
      <c r="W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" s="40" t="str">
        <f>IF(User[[#This Row],[Rango]]="incompleto",IF(User[[#This Row],[Reporte in]]=0,"Sin_Registro_In_Out",IF(User[[#This Row],[Reporte Out]]=0,"No_Realizo_Salida","No_cumple_el_Tiempo")),"")</f>
        <v/>
      </c>
      <c r="Y74" s="40" t="str" cm="1">
        <f t="array" ref="Y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3">
      <c r="A75" s="40" t="s">
        <v>2617</v>
      </c>
      <c r="B75">
        <v>1011322455</v>
      </c>
      <c r="C75" s="40" t="s">
        <v>2618</v>
      </c>
      <c r="D75" s="40" t="s">
        <v>2619</v>
      </c>
      <c r="E75" s="40" t="s">
        <v>130</v>
      </c>
      <c r="F75" s="40" t="s">
        <v>1426</v>
      </c>
      <c r="G75" s="40" t="s">
        <v>178</v>
      </c>
      <c r="H75" s="2">
        <v>45915.541851851849</v>
      </c>
      <c r="I75">
        <v>1</v>
      </c>
      <c r="J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45931.384976851848</v>
      </c>
      <c r="K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45931.75990740741</v>
      </c>
      <c r="L75" s="21">
        <f>_xlfn.XLOOKUP(User[[#This Row],[User Code]],RMS_Check_In_Out!A:A,RMS_Check_In_Out!D:D,"0")</f>
        <v>540</v>
      </c>
      <c r="M75" s="21" t="str">
        <f>_xlfn.XLOOKUP(User[[#This Row],[User Code]],Leave!P:P,Leave!S:S,"0")</f>
        <v>0</v>
      </c>
      <c r="N75" s="21">
        <f>User[[#This Row],[Time Leave RMS (min)]]/60</f>
        <v>0</v>
      </c>
      <c r="O75" s="15">
        <f>User[[#This Row],[Duration In Store(min)]]/60</f>
        <v>9</v>
      </c>
      <c r="P75" s="28">
        <f>User[[#This Row],[Time In Store + Leave]]/24</f>
        <v>0.375</v>
      </c>
      <c r="Q75" s="15">
        <f>(User[[#This Row],[Time Leave RMS (min)]]/60)+User[[#This Row],[Duration In Store H]]</f>
        <v>9</v>
      </c>
      <c r="R75" s="40">
        <f>IF(User[[#This Row],[Check In]]="Sin Registro",0,1)</f>
        <v>1</v>
      </c>
      <c r="S75" s="40">
        <f>IF(User[[#This Row],[Check Out]]="Sin Registro",0,1)</f>
        <v>1</v>
      </c>
      <c r="T75" s="40" t="str">
        <f>IFERROR(IF(VLOOKUP(User[[#This Row],[User Code]],Justificar!$C$8:$I$1048576,6,0)=0,"Sin Justificación",VLOOKUP(User[[#This Row],[User Code]],Justificar!$C$8:$I$1048576,6,0)),"")</f>
        <v/>
      </c>
      <c r="U75" s="40" t="str">
        <f>IFERROR(IF(VLOOKUP(User[[#This Row],[User Code]],Justificar!$C$8:$I$1048576,6,0)=0,"Sin Justificación",VLOOKUP(User[[#This Row],[User Code]],Justificar!$C$8:$I$1048576,7,0)),"")</f>
        <v/>
      </c>
      <c r="V75" s="40" t="str" cm="1">
        <f t="array" ref="V75">_xlfn.IFS(User[[#This Row],[Time In Store + Leave]]&lt;7.8,"Incompleto",User[[#This Row],[Time In Store + Leave]]&lt;=12,"Completo",User[[#This Row],[Time In Store + Leave]]&gt;12,"Superior")</f>
        <v>Completo</v>
      </c>
      <c r="W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" s="40" t="str">
        <f>IF(User[[#This Row],[Rango]]="incompleto",IF(User[[#This Row],[Reporte in]]=0,"Sin_Registro_In_Out",IF(User[[#This Row],[Reporte Out]]=0,"No_Realizo_Salida","No_cumple_el_Tiempo")),"")</f>
        <v/>
      </c>
      <c r="Y75" s="40" t="str" cm="1">
        <f t="array" ref="Y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3">
      <c r="A76" s="40" t="s">
        <v>2620</v>
      </c>
      <c r="B76">
        <v>1073702161</v>
      </c>
      <c r="C76" s="40" t="s">
        <v>2621</v>
      </c>
      <c r="D76" s="40" t="s">
        <v>2622</v>
      </c>
      <c r="E76" s="40" t="s">
        <v>6</v>
      </c>
      <c r="F76" s="40" t="s">
        <v>1467</v>
      </c>
      <c r="G76" s="40" t="s">
        <v>177</v>
      </c>
      <c r="H76" s="2">
        <v>45915.500752314816</v>
      </c>
      <c r="I76">
        <v>1</v>
      </c>
      <c r="J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6" s="21" t="str">
        <f>_xlfn.XLOOKUP(User[[#This Row],[User Code]],RMS_Check_In_Out!A:A,RMS_Check_In_Out!D:D,"0")</f>
        <v>0</v>
      </c>
      <c r="M76" s="21" t="str">
        <f>_xlfn.XLOOKUP(User[[#This Row],[User Code]],Leave!P:P,Leave!S:S,"0")</f>
        <v>0</v>
      </c>
      <c r="N76" s="21">
        <f>User[[#This Row],[Time Leave RMS (min)]]/60</f>
        <v>0</v>
      </c>
      <c r="O76" s="15">
        <f>User[[#This Row],[Duration In Store(min)]]/60</f>
        <v>0</v>
      </c>
      <c r="P76" s="28">
        <f>User[[#This Row],[Time In Store + Leave]]/24</f>
        <v>0</v>
      </c>
      <c r="Q76" s="15">
        <f>(User[[#This Row],[Time Leave RMS (min)]]/60)+User[[#This Row],[Duration In Store H]]</f>
        <v>0</v>
      </c>
      <c r="R76" s="40">
        <f>IF(User[[#This Row],[Check In]]="Sin Registro",0,1)</f>
        <v>0</v>
      </c>
      <c r="S76" s="40">
        <f>IF(User[[#This Row],[Check Out]]="Sin Registro",0,1)</f>
        <v>0</v>
      </c>
      <c r="T76" s="40" t="str">
        <f>IFERROR(IF(VLOOKUP(User[[#This Row],[User Code]],Justificar!$C$8:$I$1048576,6,0)=0,"Sin Justificación",VLOOKUP(User[[#This Row],[User Code]],Justificar!$C$8:$I$1048576,6,0)),"")</f>
        <v>Sin Justificación</v>
      </c>
      <c r="U76" s="40" t="str">
        <f>IFERROR(IF(VLOOKUP(User[[#This Row],[User Code]],Justificar!$C$8:$I$1048576,6,0)=0,"Sin Justificación",VLOOKUP(User[[#This Row],[User Code]],Justificar!$C$8:$I$1048576,7,0)),"")</f>
        <v>Sin Justificación</v>
      </c>
      <c r="V76" s="40" t="str" cm="1">
        <f t="array" ref="V76">_xlfn.IFS(User[[#This Row],[Time In Store + Leave]]&lt;7.8,"Incompleto",User[[#This Row],[Time In Store + Leave]]&lt;=12,"Completo",User[[#This Row],[Time In Store + Leave]]&gt;12,"Superior")</f>
        <v>Incompleto</v>
      </c>
      <c r="W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6" s="40" t="str">
        <f>IF(User[[#This Row],[Rango]]="incompleto",IF(User[[#This Row],[Reporte in]]=0,"Sin_Registro_In_Out",IF(User[[#This Row],[Reporte Out]]=0,"No_Realizo_Salida","No_cumple_el_Tiempo")),"")</f>
        <v>Sin_Registro_In_Out</v>
      </c>
      <c r="Y76" s="40" t="str" cm="1">
        <f t="array" ref="Y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3">
      <c r="A77" s="40" t="s">
        <v>2623</v>
      </c>
      <c r="B77">
        <v>1110174455</v>
      </c>
      <c r="C77" s="40" t="s">
        <v>2624</v>
      </c>
      <c r="D77" s="40" t="s">
        <v>2625</v>
      </c>
      <c r="E77" s="40" t="s">
        <v>6</v>
      </c>
      <c r="F77" s="40" t="s">
        <v>2748</v>
      </c>
      <c r="G77" s="40" t="s">
        <v>177</v>
      </c>
      <c r="H77" s="2">
        <v>45915.500590277778</v>
      </c>
      <c r="I77">
        <v>1</v>
      </c>
      <c r="J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45931.468009259261</v>
      </c>
      <c r="K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45931.807754629626</v>
      </c>
      <c r="L77" s="21">
        <f>_xlfn.XLOOKUP(User[[#This Row],[User Code]],RMS_Check_In_Out!A:A,RMS_Check_In_Out!D:D,"0")</f>
        <v>489</v>
      </c>
      <c r="M77" s="21" t="str">
        <f>_xlfn.XLOOKUP(User[[#This Row],[User Code]],Leave!P:P,Leave!S:S,"0")</f>
        <v>0</v>
      </c>
      <c r="N77" s="21">
        <f>User[[#This Row],[Time Leave RMS (min)]]/60</f>
        <v>0</v>
      </c>
      <c r="O77" s="15">
        <f>User[[#This Row],[Duration In Store(min)]]/60</f>
        <v>8.15</v>
      </c>
      <c r="P77" s="28">
        <f>User[[#This Row],[Time In Store + Leave]]/24</f>
        <v>0.33958333333333335</v>
      </c>
      <c r="Q77" s="15">
        <f>(User[[#This Row],[Time Leave RMS (min)]]/60)+User[[#This Row],[Duration In Store H]]</f>
        <v>8.15</v>
      </c>
      <c r="R77" s="40">
        <f>IF(User[[#This Row],[Check In]]="Sin Registro",0,1)</f>
        <v>1</v>
      </c>
      <c r="S77" s="40">
        <f>IF(User[[#This Row],[Check Out]]="Sin Registro",0,1)</f>
        <v>1</v>
      </c>
      <c r="T77" s="40" t="str">
        <f>IFERROR(IF(VLOOKUP(User[[#This Row],[User Code]],Justificar!$C$8:$I$1048576,6,0)=0,"Sin Justificación",VLOOKUP(User[[#This Row],[User Code]],Justificar!$C$8:$I$1048576,6,0)),"")</f>
        <v/>
      </c>
      <c r="U77" s="40" t="str">
        <f>IFERROR(IF(VLOOKUP(User[[#This Row],[User Code]],Justificar!$C$8:$I$1048576,6,0)=0,"Sin Justificación",VLOOKUP(User[[#This Row],[User Code]],Justificar!$C$8:$I$1048576,7,0)),"")</f>
        <v/>
      </c>
      <c r="V77" s="40" t="str" cm="1">
        <f t="array" ref="V77">_xlfn.IFS(User[[#This Row],[Time In Store + Leave]]&lt;7.8,"Incompleto",User[[#This Row],[Time In Store + Leave]]&lt;=12,"Completo",User[[#This Row],[Time In Store + Leave]]&gt;12,"Superior")</f>
        <v>Completo</v>
      </c>
      <c r="W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" s="40" t="str">
        <f>IF(User[[#This Row],[Rango]]="incompleto",IF(User[[#This Row],[Reporte in]]=0,"Sin_Registro_In_Out",IF(User[[#This Row],[Reporte Out]]=0,"No_Realizo_Salida","No_cumple_el_Tiempo")),"")</f>
        <v/>
      </c>
      <c r="Y77" s="40" t="str" cm="1">
        <f t="array" ref="Y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3">
      <c r="A78" s="40" t="s">
        <v>2626</v>
      </c>
      <c r="B78">
        <v>1073507949</v>
      </c>
      <c r="C78" s="40" t="s">
        <v>2627</v>
      </c>
      <c r="D78" s="40" t="s">
        <v>2628</v>
      </c>
      <c r="E78" s="40" t="s">
        <v>6</v>
      </c>
      <c r="F78" s="40" t="s">
        <v>2748</v>
      </c>
      <c r="G78" s="40" t="s">
        <v>177</v>
      </c>
      <c r="H78" s="2">
        <v>45915.500451388885</v>
      </c>
      <c r="I78">
        <v>1</v>
      </c>
      <c r="J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45931.465520833335</v>
      </c>
      <c r="K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45931.818553240744</v>
      </c>
      <c r="L78" s="21">
        <f>_xlfn.XLOOKUP(User[[#This Row],[User Code]],RMS_Check_In_Out!A:A,RMS_Check_In_Out!D:D,"0")</f>
        <v>508</v>
      </c>
      <c r="M78" s="21" t="str">
        <f>_xlfn.XLOOKUP(User[[#This Row],[User Code]],Leave!P:P,Leave!S:S,"0")</f>
        <v>0</v>
      </c>
      <c r="N78" s="21">
        <f>User[[#This Row],[Time Leave RMS (min)]]/60</f>
        <v>0</v>
      </c>
      <c r="O78" s="15">
        <f>User[[#This Row],[Duration In Store(min)]]/60</f>
        <v>8.4666666666666668</v>
      </c>
      <c r="P78" s="28">
        <f>User[[#This Row],[Time In Store + Leave]]/24</f>
        <v>0.3527777777777778</v>
      </c>
      <c r="Q78" s="15">
        <f>(User[[#This Row],[Time Leave RMS (min)]]/60)+User[[#This Row],[Duration In Store H]]</f>
        <v>8.4666666666666668</v>
      </c>
      <c r="R78" s="40">
        <f>IF(User[[#This Row],[Check In]]="Sin Registro",0,1)</f>
        <v>1</v>
      </c>
      <c r="S78" s="40">
        <f>IF(User[[#This Row],[Check Out]]="Sin Registro",0,1)</f>
        <v>1</v>
      </c>
      <c r="T78" s="40" t="str">
        <f>IFERROR(IF(VLOOKUP(User[[#This Row],[User Code]],Justificar!$C$8:$I$1048576,6,0)=0,"Sin Justificación",VLOOKUP(User[[#This Row],[User Code]],Justificar!$C$8:$I$1048576,6,0)),"")</f>
        <v/>
      </c>
      <c r="U78" s="40" t="str">
        <f>IFERROR(IF(VLOOKUP(User[[#This Row],[User Code]],Justificar!$C$8:$I$1048576,6,0)=0,"Sin Justificación",VLOOKUP(User[[#This Row],[User Code]],Justificar!$C$8:$I$1048576,7,0)),"")</f>
        <v/>
      </c>
      <c r="V78" s="40" t="str" cm="1">
        <f t="array" ref="V78">_xlfn.IFS(User[[#This Row],[Time In Store + Leave]]&lt;7.8,"Incompleto",User[[#This Row],[Time In Store + Leave]]&lt;=12,"Completo",User[[#This Row],[Time In Store + Leave]]&gt;12,"Superior")</f>
        <v>Completo</v>
      </c>
      <c r="W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" s="40" t="str">
        <f>IF(User[[#This Row],[Rango]]="incompleto",IF(User[[#This Row],[Reporte in]]=0,"Sin_Registro_In_Out",IF(User[[#This Row],[Reporte Out]]=0,"No_Realizo_Salida","No_cumple_el_Tiempo")),"")</f>
        <v/>
      </c>
      <c r="Y78" s="40" t="str" cm="1">
        <f t="array" ref="Y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3">
      <c r="A79" s="40" t="s">
        <v>2629</v>
      </c>
      <c r="B79">
        <v>1034276928</v>
      </c>
      <c r="C79" s="40" t="s">
        <v>2630</v>
      </c>
      <c r="D79" s="40" t="s">
        <v>2631</v>
      </c>
      <c r="E79" s="40" t="s">
        <v>6</v>
      </c>
      <c r="F79" s="40" t="s">
        <v>2748</v>
      </c>
      <c r="G79" s="40" t="s">
        <v>177</v>
      </c>
      <c r="H79" s="2">
        <v>45915.500208333331</v>
      </c>
      <c r="I79">
        <v>1</v>
      </c>
      <c r="J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45931.35392361111</v>
      </c>
      <c r="K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45931.706030092595</v>
      </c>
      <c r="L79" s="21">
        <f>_xlfn.XLOOKUP(User[[#This Row],[User Code]],RMS_Check_In_Out!A:A,RMS_Check_In_Out!D:D,"0")</f>
        <v>507</v>
      </c>
      <c r="M79" s="21" t="str">
        <f>_xlfn.XLOOKUP(User[[#This Row],[User Code]],Leave!P:P,Leave!S:S,"0")</f>
        <v>0</v>
      </c>
      <c r="N79" s="21">
        <f>User[[#This Row],[Time Leave RMS (min)]]/60</f>
        <v>0</v>
      </c>
      <c r="O79" s="15">
        <f>User[[#This Row],[Duration In Store(min)]]/60</f>
        <v>8.4499999999999993</v>
      </c>
      <c r="P79" s="28">
        <f>User[[#This Row],[Time In Store + Leave]]/24</f>
        <v>0.3520833333333333</v>
      </c>
      <c r="Q79" s="15">
        <f>(User[[#This Row],[Time Leave RMS (min)]]/60)+User[[#This Row],[Duration In Store H]]</f>
        <v>8.4499999999999993</v>
      </c>
      <c r="R79" s="40">
        <f>IF(User[[#This Row],[Check In]]="Sin Registro",0,1)</f>
        <v>1</v>
      </c>
      <c r="S79" s="40">
        <f>IF(User[[#This Row],[Check Out]]="Sin Registro",0,1)</f>
        <v>1</v>
      </c>
      <c r="T79" s="40" t="str">
        <f>IFERROR(IF(VLOOKUP(User[[#This Row],[User Code]],Justificar!$C$8:$I$1048576,6,0)=0,"Sin Justificación",VLOOKUP(User[[#This Row],[User Code]],Justificar!$C$8:$I$1048576,6,0)),"")</f>
        <v/>
      </c>
      <c r="U79" s="40" t="str">
        <f>IFERROR(IF(VLOOKUP(User[[#This Row],[User Code]],Justificar!$C$8:$I$1048576,6,0)=0,"Sin Justificación",VLOOKUP(User[[#This Row],[User Code]],Justificar!$C$8:$I$1048576,7,0)),"")</f>
        <v/>
      </c>
      <c r="V79" s="40" t="str" cm="1">
        <f t="array" ref="V79">_xlfn.IFS(User[[#This Row],[Time In Store + Leave]]&lt;7.8,"Incompleto",User[[#This Row],[Time In Store + Leave]]&lt;=12,"Completo",User[[#This Row],[Time In Store + Leave]]&gt;12,"Superior")</f>
        <v>Completo</v>
      </c>
      <c r="W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9" s="40" t="str">
        <f>IF(User[[#This Row],[Rango]]="incompleto",IF(User[[#This Row],[Reporte in]]=0,"Sin_Registro_In_Out",IF(User[[#This Row],[Reporte Out]]=0,"No_Realizo_Salida","No_cumple_el_Tiempo")),"")</f>
        <v/>
      </c>
      <c r="Y79" s="40" t="str" cm="1">
        <f t="array" ref="Y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3">
      <c r="A80" s="40" t="s">
        <v>2632</v>
      </c>
      <c r="B80">
        <v>1073177298</v>
      </c>
      <c r="C80" s="40" t="s">
        <v>2633</v>
      </c>
      <c r="D80" s="40" t="s">
        <v>2634</v>
      </c>
      <c r="E80" s="40" t="s">
        <v>6</v>
      </c>
      <c r="F80" s="40" t="s">
        <v>2088</v>
      </c>
      <c r="G80" s="40" t="s">
        <v>179</v>
      </c>
      <c r="H80" s="2">
        <v>45915.43273148148</v>
      </c>
      <c r="I80">
        <v>1</v>
      </c>
      <c r="J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80" s="21" t="str">
        <f>_xlfn.XLOOKUP(User[[#This Row],[User Code]],RMS_Check_In_Out!A:A,RMS_Check_In_Out!D:D,"0")</f>
        <v>0</v>
      </c>
      <c r="M80" s="21">
        <f>_xlfn.XLOOKUP(User[[#This Row],[User Code]],Leave!P:P,Leave!S:S,"0")</f>
        <v>540</v>
      </c>
      <c r="N80" s="21">
        <f>User[[#This Row],[Time Leave RMS (min)]]/60</f>
        <v>9</v>
      </c>
      <c r="O80" s="15">
        <f>User[[#This Row],[Duration In Store(min)]]/60</f>
        <v>0</v>
      </c>
      <c r="P80" s="28">
        <f>User[[#This Row],[Time In Store + Leave]]/24</f>
        <v>0.375</v>
      </c>
      <c r="Q80" s="15">
        <f>(User[[#This Row],[Time Leave RMS (min)]]/60)+User[[#This Row],[Duration In Store H]]</f>
        <v>9</v>
      </c>
      <c r="R80" s="40">
        <f>IF(User[[#This Row],[Check In]]="Sin Registro",0,1)</f>
        <v>1</v>
      </c>
      <c r="S80" s="40">
        <f>IF(User[[#This Row],[Check Out]]="Sin Registro",0,1)</f>
        <v>1</v>
      </c>
      <c r="T80" s="40" t="str">
        <f>IFERROR(IF(VLOOKUP(User[[#This Row],[User Code]],Justificar!$C$8:$I$1048576,6,0)=0,"Sin Justificación",VLOOKUP(User[[#This Row],[User Code]],Justificar!$C$8:$I$1048576,6,0)),"")</f>
        <v/>
      </c>
      <c r="U80" s="40" t="str">
        <f>IFERROR(IF(VLOOKUP(User[[#This Row],[User Code]],Justificar!$C$8:$I$1048576,6,0)=0,"Sin Justificación",VLOOKUP(User[[#This Row],[User Code]],Justificar!$C$8:$I$1048576,7,0)),"")</f>
        <v/>
      </c>
      <c r="V80" s="40" t="str" cm="1">
        <f t="array" ref="V80">_xlfn.IFS(User[[#This Row],[Time In Store + Leave]]&lt;7.8,"Incompleto",User[[#This Row],[Time In Store + Leave]]&lt;=12,"Completo",User[[#This Row],[Time In Store + Leave]]&gt;12,"Superior")</f>
        <v>Completo</v>
      </c>
      <c r="W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0" s="40" t="str">
        <f>IF(User[[#This Row],[Rango]]="incompleto",IF(User[[#This Row],[Reporte in]]=0,"Sin_Registro_In_Out",IF(User[[#This Row],[Reporte Out]]=0,"No_Realizo_Salida","No_cumple_el_Tiempo")),"")</f>
        <v/>
      </c>
      <c r="Y80" s="40" t="str" cm="1">
        <f t="array" ref="Y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3">
      <c r="A81" s="40" t="s">
        <v>2580</v>
      </c>
      <c r="B81">
        <v>1030570361</v>
      </c>
      <c r="C81" s="40" t="s">
        <v>2581</v>
      </c>
      <c r="D81" s="40" t="s">
        <v>2582</v>
      </c>
      <c r="E81" s="40" t="s">
        <v>6</v>
      </c>
      <c r="F81" s="40" t="s">
        <v>2088</v>
      </c>
      <c r="G81" s="40" t="s">
        <v>179</v>
      </c>
      <c r="H81" s="2">
        <v>45912.542743055557</v>
      </c>
      <c r="I81">
        <v>1</v>
      </c>
      <c r="J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45931.370335648149</v>
      </c>
      <c r="K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45931.7343287037</v>
      </c>
      <c r="L81" s="21">
        <f>_xlfn.XLOOKUP(User[[#This Row],[User Code]],RMS_Check_In_Out!A:A,RMS_Check_In_Out!D:D,"0")</f>
        <v>524</v>
      </c>
      <c r="M81" s="21" t="str">
        <f>_xlfn.XLOOKUP(User[[#This Row],[User Code]],Leave!P:P,Leave!S:S,"0")</f>
        <v>0</v>
      </c>
      <c r="N81" s="21">
        <f>User[[#This Row],[Time Leave RMS (min)]]/60</f>
        <v>0</v>
      </c>
      <c r="O81" s="15">
        <f>User[[#This Row],[Duration In Store(min)]]/60</f>
        <v>8.7333333333333325</v>
      </c>
      <c r="P81" s="28">
        <f>User[[#This Row],[Time In Store + Leave]]/24</f>
        <v>0.36388888888888887</v>
      </c>
      <c r="Q81" s="15">
        <f>(User[[#This Row],[Time Leave RMS (min)]]/60)+User[[#This Row],[Duration In Store H]]</f>
        <v>8.7333333333333325</v>
      </c>
      <c r="R81" s="40">
        <f>IF(User[[#This Row],[Check In]]="Sin Registro",0,1)</f>
        <v>1</v>
      </c>
      <c r="S81" s="40">
        <f>IF(User[[#This Row],[Check Out]]="Sin Registro",0,1)</f>
        <v>1</v>
      </c>
      <c r="T81" s="40" t="str">
        <f>IFERROR(IF(VLOOKUP(User[[#This Row],[User Code]],Justificar!$C$8:$I$1048576,6,0)=0,"Sin Justificación",VLOOKUP(User[[#This Row],[User Code]],Justificar!$C$8:$I$1048576,6,0)),"")</f>
        <v/>
      </c>
      <c r="U81" s="40" t="str">
        <f>IFERROR(IF(VLOOKUP(User[[#This Row],[User Code]],Justificar!$C$8:$I$1048576,6,0)=0,"Sin Justificación",VLOOKUP(User[[#This Row],[User Code]],Justificar!$C$8:$I$1048576,7,0)),"")</f>
        <v/>
      </c>
      <c r="V81" s="40" t="str" cm="1">
        <f t="array" ref="V81">_xlfn.IFS(User[[#This Row],[Time In Store + Leave]]&lt;7.8,"Incompleto",User[[#This Row],[Time In Store + Leave]]&lt;=12,"Completo",User[[#This Row],[Time In Store + Leave]]&gt;12,"Superior")</f>
        <v>Completo</v>
      </c>
      <c r="W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1" s="40" t="str">
        <f>IF(User[[#This Row],[Rango]]="incompleto",IF(User[[#This Row],[Reporte in]]=0,"Sin_Registro_In_Out",IF(User[[#This Row],[Reporte Out]]=0,"No_Realizo_Salida","No_cumple_el_Tiempo")),"")</f>
        <v/>
      </c>
      <c r="Y81" s="40" t="str" cm="1">
        <f t="array" ref="Y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3">
      <c r="A82" s="40" t="s">
        <v>2583</v>
      </c>
      <c r="B82">
        <v>1234098740</v>
      </c>
      <c r="C82" s="40" t="s">
        <v>2584</v>
      </c>
      <c r="D82" s="40" t="s">
        <v>2585</v>
      </c>
      <c r="E82" s="40" t="s">
        <v>6</v>
      </c>
      <c r="F82" s="40" t="s">
        <v>2586</v>
      </c>
      <c r="G82" s="40" t="s">
        <v>2587</v>
      </c>
      <c r="H82" s="2">
        <v>45912.542581018519</v>
      </c>
      <c r="I82">
        <v>1</v>
      </c>
      <c r="J8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2" s="21" t="str">
        <f>_xlfn.XLOOKUP(User[[#This Row],[User Code]],RMS_Check_In_Out!A:A,RMS_Check_In_Out!D:D,"0")</f>
        <v>0</v>
      </c>
      <c r="M82" s="21" t="str">
        <f>_xlfn.XLOOKUP(User[[#This Row],[User Code]],Leave!P:P,Leave!S:S,"0")</f>
        <v>0</v>
      </c>
      <c r="N82" s="21">
        <f>User[[#This Row],[Time Leave RMS (min)]]/60</f>
        <v>0</v>
      </c>
      <c r="O82" s="15">
        <f>User[[#This Row],[Duration In Store(min)]]/60</f>
        <v>0</v>
      </c>
      <c r="P82" s="28">
        <f>User[[#This Row],[Time In Store + Leave]]/24</f>
        <v>0</v>
      </c>
      <c r="Q82" s="15">
        <f>(User[[#This Row],[Time Leave RMS (min)]]/60)+User[[#This Row],[Duration In Store H]]</f>
        <v>0</v>
      </c>
      <c r="R82" s="40">
        <f>IF(User[[#This Row],[Check In]]="Sin Registro",0,1)</f>
        <v>0</v>
      </c>
      <c r="S82" s="40">
        <f>IF(User[[#This Row],[Check Out]]="Sin Registro",0,1)</f>
        <v>0</v>
      </c>
      <c r="T82" s="40" t="str">
        <f>IFERROR(IF(VLOOKUP(User[[#This Row],[User Code]],Justificar!$C$8:$I$1048576,6,0)=0,"Sin Justificación",VLOOKUP(User[[#This Row],[User Code]],Justificar!$C$8:$I$1048576,6,0)),"")</f>
        <v>Sin Justificación</v>
      </c>
      <c r="U82" s="40" t="str">
        <f>IFERROR(IF(VLOOKUP(User[[#This Row],[User Code]],Justificar!$C$8:$I$1048576,6,0)=0,"Sin Justificación",VLOOKUP(User[[#This Row],[User Code]],Justificar!$C$8:$I$1048576,7,0)),"")</f>
        <v>Sin Justificación</v>
      </c>
      <c r="V82" s="40" t="str" cm="1">
        <f t="array" ref="V82">_xlfn.IFS(User[[#This Row],[Time In Store + Leave]]&lt;7.8,"Incompleto",User[[#This Row],[Time In Store + Leave]]&lt;=12,"Completo",User[[#This Row],[Time In Store + Leave]]&gt;12,"Superior")</f>
        <v>Incompleto</v>
      </c>
      <c r="W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2" s="40" t="str">
        <f>IF(User[[#This Row],[Rango]]="incompleto",IF(User[[#This Row],[Reporte in]]=0,"Sin_Registro_In_Out",IF(User[[#This Row],[Reporte Out]]=0,"No_Realizo_Salida","No_cumple_el_Tiempo")),"")</f>
        <v>Sin_Registro_In_Out</v>
      </c>
      <c r="Y82" s="40" t="str" cm="1">
        <f t="array" ref="Y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3">
      <c r="A83" s="40" t="s">
        <v>2588</v>
      </c>
      <c r="B83">
        <v>1015400134</v>
      </c>
      <c r="C83" s="40" t="s">
        <v>2589</v>
      </c>
      <c r="D83" s="40" t="s">
        <v>2590</v>
      </c>
      <c r="E83" s="40" t="s">
        <v>6</v>
      </c>
      <c r="F83" s="40" t="s">
        <v>2586</v>
      </c>
      <c r="G83" s="40" t="s">
        <v>2587</v>
      </c>
      <c r="H83" s="2">
        <v>45912.542442129627</v>
      </c>
      <c r="I83">
        <v>1</v>
      </c>
      <c r="J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3" s="21" t="str">
        <f>_xlfn.XLOOKUP(User[[#This Row],[User Code]],RMS_Check_In_Out!A:A,RMS_Check_In_Out!D:D,"0")</f>
        <v>0</v>
      </c>
      <c r="M83" s="21" t="str">
        <f>_xlfn.XLOOKUP(User[[#This Row],[User Code]],Leave!P:P,Leave!S:S,"0")</f>
        <v>0</v>
      </c>
      <c r="N83" s="21">
        <f>User[[#This Row],[Time Leave RMS (min)]]/60</f>
        <v>0</v>
      </c>
      <c r="O83" s="15">
        <f>User[[#This Row],[Duration In Store(min)]]/60</f>
        <v>0</v>
      </c>
      <c r="P83" s="28">
        <f>User[[#This Row],[Time In Store + Leave]]/24</f>
        <v>0</v>
      </c>
      <c r="Q83" s="15">
        <f>(User[[#This Row],[Time Leave RMS (min)]]/60)+User[[#This Row],[Duration In Store H]]</f>
        <v>0</v>
      </c>
      <c r="R83" s="40">
        <f>IF(User[[#This Row],[Check In]]="Sin Registro",0,1)</f>
        <v>0</v>
      </c>
      <c r="S83" s="40">
        <f>IF(User[[#This Row],[Check Out]]="Sin Registro",0,1)</f>
        <v>0</v>
      </c>
      <c r="T83" s="40" t="str">
        <f>IFERROR(IF(VLOOKUP(User[[#This Row],[User Code]],Justificar!$C$8:$I$1048576,6,0)=0,"Sin Justificación",VLOOKUP(User[[#This Row],[User Code]],Justificar!$C$8:$I$1048576,6,0)),"")</f>
        <v>Sin Justificación</v>
      </c>
      <c r="U83" s="40" t="str">
        <f>IFERROR(IF(VLOOKUP(User[[#This Row],[User Code]],Justificar!$C$8:$I$1048576,6,0)=0,"Sin Justificación",VLOOKUP(User[[#This Row],[User Code]],Justificar!$C$8:$I$1048576,7,0)),"")</f>
        <v>Sin Justificación</v>
      </c>
      <c r="V83" s="40" t="str" cm="1">
        <f t="array" ref="V83">_xlfn.IFS(User[[#This Row],[Time In Store + Leave]]&lt;7.8,"Incompleto",User[[#This Row],[Time In Store + Leave]]&lt;=12,"Completo",User[[#This Row],[Time In Store + Leave]]&gt;12,"Superior")</f>
        <v>Incompleto</v>
      </c>
      <c r="W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3" s="40" t="str">
        <f>IF(User[[#This Row],[Rango]]="incompleto",IF(User[[#This Row],[Reporte in]]=0,"Sin_Registro_In_Out",IF(User[[#This Row],[Reporte Out]]=0,"No_Realizo_Salida","No_cumple_el_Tiempo")),"")</f>
        <v>Sin_Registro_In_Out</v>
      </c>
      <c r="Y83" s="40" t="str" cm="1">
        <f t="array" ref="Y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3">
      <c r="A84" s="40" t="s">
        <v>2591</v>
      </c>
      <c r="B84">
        <v>1020392354</v>
      </c>
      <c r="C84" s="40" t="s">
        <v>2592</v>
      </c>
      <c r="D84" s="40" t="s">
        <v>2593</v>
      </c>
      <c r="E84" s="40" t="s">
        <v>6</v>
      </c>
      <c r="F84" s="40" t="s">
        <v>966</v>
      </c>
      <c r="G84" s="40" t="s">
        <v>177</v>
      </c>
      <c r="H84" s="2">
        <v>45912.542326388888</v>
      </c>
      <c r="I84">
        <v>1</v>
      </c>
      <c r="J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45931.43072916667</v>
      </c>
      <c r="K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45931.801874999997</v>
      </c>
      <c r="L84" s="21">
        <f>_xlfn.XLOOKUP(User[[#This Row],[User Code]],RMS_Check_In_Out!A:A,RMS_Check_In_Out!D:D,"0")</f>
        <v>534</v>
      </c>
      <c r="M84" s="21" t="str">
        <f>_xlfn.XLOOKUP(User[[#This Row],[User Code]],Leave!P:P,Leave!S:S,"0")</f>
        <v>0</v>
      </c>
      <c r="N84" s="21">
        <f>User[[#This Row],[Time Leave RMS (min)]]/60</f>
        <v>0</v>
      </c>
      <c r="O84" s="15">
        <f>User[[#This Row],[Duration In Store(min)]]/60</f>
        <v>8.9</v>
      </c>
      <c r="P84" s="28">
        <f>User[[#This Row],[Time In Store + Leave]]/24</f>
        <v>0.37083333333333335</v>
      </c>
      <c r="Q84" s="15">
        <f>(User[[#This Row],[Time Leave RMS (min)]]/60)+User[[#This Row],[Duration In Store H]]</f>
        <v>8.9</v>
      </c>
      <c r="R84" s="40">
        <f>IF(User[[#This Row],[Check In]]="Sin Registro",0,1)</f>
        <v>1</v>
      </c>
      <c r="S84" s="40">
        <f>IF(User[[#This Row],[Check Out]]="Sin Registro",0,1)</f>
        <v>1</v>
      </c>
      <c r="T84" s="40" t="str">
        <f>IFERROR(IF(VLOOKUP(User[[#This Row],[User Code]],Justificar!$C$8:$I$1048576,6,0)=0,"Sin Justificación",VLOOKUP(User[[#This Row],[User Code]],Justificar!$C$8:$I$1048576,6,0)),"")</f>
        <v/>
      </c>
      <c r="U84" s="40" t="str">
        <f>IFERROR(IF(VLOOKUP(User[[#This Row],[User Code]],Justificar!$C$8:$I$1048576,6,0)=0,"Sin Justificación",VLOOKUP(User[[#This Row],[User Code]],Justificar!$C$8:$I$1048576,7,0)),"")</f>
        <v/>
      </c>
      <c r="V84" s="40" t="str" cm="1">
        <f t="array" ref="V84">_xlfn.IFS(User[[#This Row],[Time In Store + Leave]]&lt;7.8,"Incompleto",User[[#This Row],[Time In Store + Leave]]&lt;=12,"Completo",User[[#This Row],[Time In Store + Leave]]&gt;12,"Superior")</f>
        <v>Completo</v>
      </c>
      <c r="W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4" s="40" t="str">
        <f>IF(User[[#This Row],[Rango]]="incompleto",IF(User[[#This Row],[Reporte in]]=0,"Sin_Registro_In_Out",IF(User[[#This Row],[Reporte Out]]=0,"No_Realizo_Salida","No_cumple_el_Tiempo")),"")</f>
        <v/>
      </c>
      <c r="Y84" s="40" t="str" cm="1">
        <f t="array" ref="Y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84"/>
      <c r="AA84"/>
      <c r="AB84"/>
      <c r="AC84"/>
      <c r="AD84"/>
      <c r="AE84"/>
      <c r="AF84"/>
      <c r="AG84"/>
      <c r="AH84"/>
      <c r="AI84"/>
      <c r="AJ84"/>
    </row>
    <row r="85" spans="1:36" x14ac:dyDescent="0.3">
      <c r="A85" s="40" t="s">
        <v>2594</v>
      </c>
      <c r="B85">
        <v>1094916885</v>
      </c>
      <c r="C85" s="40" t="s">
        <v>2595</v>
      </c>
      <c r="D85" s="40" t="s">
        <v>2596</v>
      </c>
      <c r="E85" s="40" t="s">
        <v>6</v>
      </c>
      <c r="F85" s="40" t="s">
        <v>1038</v>
      </c>
      <c r="G85" s="40" t="s">
        <v>177</v>
      </c>
      <c r="H85" s="2">
        <v>45912.541909722226</v>
      </c>
      <c r="I85">
        <v>1</v>
      </c>
      <c r="J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45931.582233796296</v>
      </c>
      <c r="K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45931.848530092589</v>
      </c>
      <c r="L85" s="21">
        <f>_xlfn.XLOOKUP(User[[#This Row],[User Code]],RMS_Check_In_Out!A:A,RMS_Check_In_Out!D:D,"0")</f>
        <v>383</v>
      </c>
      <c r="M85" s="21">
        <f>_xlfn.XLOOKUP(User[[#This Row],[User Code]],Leave!P:P,Leave!S:S,"0")</f>
        <v>60</v>
      </c>
      <c r="N85" s="21">
        <f>User[[#This Row],[Time Leave RMS (min)]]/60</f>
        <v>1</v>
      </c>
      <c r="O85" s="15">
        <f>User[[#This Row],[Duration In Store(min)]]/60</f>
        <v>6.3833333333333337</v>
      </c>
      <c r="P85" s="28">
        <f>User[[#This Row],[Time In Store + Leave]]/24</f>
        <v>0.30763888888888891</v>
      </c>
      <c r="Q85" s="15">
        <f>(User[[#This Row],[Time Leave RMS (min)]]/60)+User[[#This Row],[Duration In Store H]]</f>
        <v>7.3833333333333337</v>
      </c>
      <c r="R85" s="40">
        <f>IF(User[[#This Row],[Check In]]="Sin Registro",0,1)</f>
        <v>1</v>
      </c>
      <c r="S85" s="40">
        <f>IF(User[[#This Row],[Check Out]]="Sin Registro",0,1)</f>
        <v>1</v>
      </c>
      <c r="T85" s="40" t="str">
        <f>IFERROR(IF(VLOOKUP(User[[#This Row],[User Code]],Justificar!$C$8:$I$1048576,6,0)=0,"Sin Justificación",VLOOKUP(User[[#This Row],[User Code]],Justificar!$C$8:$I$1048576,6,0)),"")</f>
        <v>Sin Justificación</v>
      </c>
      <c r="U85" s="40" t="str">
        <f>IFERROR(IF(VLOOKUP(User[[#This Row],[User Code]],Justificar!$C$8:$I$1048576,6,0)=0,"Sin Justificación",VLOOKUP(User[[#This Row],[User Code]],Justificar!$C$8:$I$1048576,7,0)),"")</f>
        <v>Sin Justificación</v>
      </c>
      <c r="V85" s="40" t="str" cm="1">
        <f t="array" ref="V85">_xlfn.IFS(User[[#This Row],[Time In Store + Leave]]&lt;7.8,"Incompleto",User[[#This Row],[Time In Store + Leave]]&lt;=12,"Completo",User[[#This Row],[Time In Store + Leave]]&gt;12,"Superior")</f>
        <v>Incompleto</v>
      </c>
      <c r="W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5" s="40" t="str">
        <f>IF(User[[#This Row],[Rango]]="incompleto",IF(User[[#This Row],[Reporte in]]=0,"Sin_Registro_In_Out",IF(User[[#This Row],[Reporte Out]]=0,"No_Realizo_Salida","No_cumple_el_Tiempo")),"")</f>
        <v>No_cumple_el_Tiempo</v>
      </c>
      <c r="Y85" s="40" t="str" cm="1">
        <f t="array" ref="Y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5"/>
      <c r="AA85"/>
      <c r="AB85"/>
      <c r="AC85"/>
      <c r="AD85"/>
      <c r="AE85"/>
      <c r="AF85"/>
      <c r="AG85"/>
      <c r="AH85"/>
      <c r="AI85"/>
      <c r="AJ85"/>
    </row>
    <row r="86" spans="1:36" x14ac:dyDescent="0.3">
      <c r="A86" s="40" t="s">
        <v>2597</v>
      </c>
      <c r="B86">
        <v>1007863873</v>
      </c>
      <c r="C86" s="40" t="s">
        <v>2598</v>
      </c>
      <c r="D86" s="40" t="s">
        <v>2599</v>
      </c>
      <c r="E86" s="40" t="s">
        <v>6</v>
      </c>
      <c r="F86" s="40" t="s">
        <v>968</v>
      </c>
      <c r="G86" s="40" t="s">
        <v>178</v>
      </c>
      <c r="H86" s="2">
        <v>45912.458877314813</v>
      </c>
      <c r="I86">
        <v>1</v>
      </c>
      <c r="J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45931.457245370373</v>
      </c>
      <c r="K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45931.794074074074</v>
      </c>
      <c r="L86" s="21">
        <f>_xlfn.XLOOKUP(User[[#This Row],[User Code]],RMS_Check_In_Out!A:A,RMS_Check_In_Out!D:D,"0")</f>
        <v>485</v>
      </c>
      <c r="M86" s="21">
        <f>_xlfn.XLOOKUP(User[[#This Row],[User Code]],Leave!P:P,Leave!S:S,"0")</f>
        <v>60</v>
      </c>
      <c r="N86" s="21">
        <f>User[[#This Row],[Time Leave RMS (min)]]/60</f>
        <v>1</v>
      </c>
      <c r="O86" s="15">
        <f>User[[#This Row],[Duration In Store(min)]]/60</f>
        <v>8.0833333333333339</v>
      </c>
      <c r="P86" s="28">
        <f>User[[#This Row],[Time In Store + Leave]]/24</f>
        <v>0.37847222222222227</v>
      </c>
      <c r="Q86" s="15">
        <f>(User[[#This Row],[Time Leave RMS (min)]]/60)+User[[#This Row],[Duration In Store H]]</f>
        <v>9.0833333333333339</v>
      </c>
      <c r="R86" s="40">
        <f>IF(User[[#This Row],[Check In]]="Sin Registro",0,1)</f>
        <v>1</v>
      </c>
      <c r="S86" s="40">
        <f>IF(User[[#This Row],[Check Out]]="Sin Registro",0,1)</f>
        <v>1</v>
      </c>
      <c r="T86" s="40" t="str">
        <f>IFERROR(IF(VLOOKUP(User[[#This Row],[User Code]],Justificar!$C$8:$I$1048576,6,0)=0,"Sin Justificación",VLOOKUP(User[[#This Row],[User Code]],Justificar!$C$8:$I$1048576,6,0)),"")</f>
        <v/>
      </c>
      <c r="U86" s="40" t="str">
        <f>IFERROR(IF(VLOOKUP(User[[#This Row],[User Code]],Justificar!$C$8:$I$1048576,6,0)=0,"Sin Justificación",VLOOKUP(User[[#This Row],[User Code]],Justificar!$C$8:$I$1048576,7,0)),"")</f>
        <v/>
      </c>
      <c r="V86" s="40" t="str" cm="1">
        <f t="array" ref="V86">_xlfn.IFS(User[[#This Row],[Time In Store + Leave]]&lt;7.8,"Incompleto",User[[#This Row],[Time In Store + Leave]]&lt;=12,"Completo",User[[#This Row],[Time In Store + Leave]]&gt;12,"Superior")</f>
        <v>Completo</v>
      </c>
      <c r="W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6" s="40" t="str">
        <f>IF(User[[#This Row],[Rango]]="incompleto",IF(User[[#This Row],[Reporte in]]=0,"Sin_Registro_In_Out",IF(User[[#This Row],[Reporte Out]]=0,"No_Realizo_Salida","No_cumple_el_Tiempo")),"")</f>
        <v/>
      </c>
      <c r="Y86" s="40" t="str" cm="1">
        <f t="array" ref="Y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86"/>
      <c r="AA86"/>
      <c r="AB86"/>
      <c r="AC86"/>
      <c r="AD86"/>
      <c r="AE86"/>
      <c r="AF86"/>
      <c r="AG86"/>
      <c r="AH86"/>
      <c r="AI86"/>
      <c r="AJ86"/>
    </row>
    <row r="87" spans="1:36" x14ac:dyDescent="0.3">
      <c r="A87" s="40" t="s">
        <v>2600</v>
      </c>
      <c r="B87">
        <v>1001968519</v>
      </c>
      <c r="C87" s="40" t="s">
        <v>2601</v>
      </c>
      <c r="D87" s="40" t="s">
        <v>2602</v>
      </c>
      <c r="E87" s="40" t="s">
        <v>6</v>
      </c>
      <c r="F87" s="40" t="s">
        <v>2727</v>
      </c>
      <c r="G87" s="40" t="s">
        <v>178</v>
      </c>
      <c r="H87" s="2">
        <v>45912.458680555559</v>
      </c>
      <c r="I87">
        <v>1</v>
      </c>
      <c r="J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45931.522233796299</v>
      </c>
      <c r="K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45931.72965277778</v>
      </c>
      <c r="L87" s="21">
        <f>_xlfn.XLOOKUP(User[[#This Row],[User Code]],RMS_Check_In_Out!A:A,RMS_Check_In_Out!D:D,"0")</f>
        <v>299</v>
      </c>
      <c r="M87" s="21" t="str">
        <f>_xlfn.XLOOKUP(User[[#This Row],[User Code]],Leave!P:P,Leave!S:S,"0")</f>
        <v>0</v>
      </c>
      <c r="N87" s="21">
        <f>User[[#This Row],[Time Leave RMS (min)]]/60</f>
        <v>0</v>
      </c>
      <c r="O87" s="15">
        <f>User[[#This Row],[Duration In Store(min)]]/60</f>
        <v>4.9833333333333334</v>
      </c>
      <c r="P87" s="28">
        <f>User[[#This Row],[Time In Store + Leave]]/24</f>
        <v>0.2076388888888889</v>
      </c>
      <c r="Q87" s="15">
        <f>(User[[#This Row],[Time Leave RMS (min)]]/60)+User[[#This Row],[Duration In Store H]]</f>
        <v>4.9833333333333334</v>
      </c>
      <c r="R87" s="40">
        <f>IF(User[[#This Row],[Check In]]="Sin Registro",0,1)</f>
        <v>1</v>
      </c>
      <c r="S87" s="40">
        <f>IF(User[[#This Row],[Check Out]]="Sin Registro",0,1)</f>
        <v>1</v>
      </c>
      <c r="T87" s="40" t="str">
        <f>IFERROR(IF(VLOOKUP(User[[#This Row],[User Code]],Justificar!$C$8:$I$1048576,6,0)=0,"Sin Justificación",VLOOKUP(User[[#This Row],[User Code]],Justificar!$C$8:$I$1048576,6,0)),"")</f>
        <v>Sin Justificación</v>
      </c>
      <c r="U87" s="40" t="str">
        <f>IFERROR(IF(VLOOKUP(User[[#This Row],[User Code]],Justificar!$C$8:$I$1048576,6,0)=0,"Sin Justificación",VLOOKUP(User[[#This Row],[User Code]],Justificar!$C$8:$I$1048576,7,0)),"")</f>
        <v>Sin Justificación</v>
      </c>
      <c r="V87" s="40" t="str" cm="1">
        <f t="array" ref="V87">_xlfn.IFS(User[[#This Row],[Time In Store + Leave]]&lt;7.8,"Incompleto",User[[#This Row],[Time In Store + Leave]]&lt;=12,"Completo",User[[#This Row],[Time In Store + Leave]]&gt;12,"Superior")</f>
        <v>Incompleto</v>
      </c>
      <c r="W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7" s="40" t="str">
        <f>IF(User[[#This Row],[Rango]]="incompleto",IF(User[[#This Row],[Reporte in]]=0,"Sin_Registro_In_Out",IF(User[[#This Row],[Reporte Out]]=0,"No_Realizo_Salida","No_cumple_el_Tiempo")),"")</f>
        <v>No_cumple_el_Tiempo</v>
      </c>
      <c r="Y87" s="40" t="str" cm="1">
        <f t="array" ref="Y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87"/>
      <c r="AA87"/>
      <c r="AB87"/>
      <c r="AC87"/>
      <c r="AD87"/>
      <c r="AE87"/>
      <c r="AF87"/>
      <c r="AG87"/>
      <c r="AH87"/>
      <c r="AI87"/>
      <c r="AJ87"/>
    </row>
    <row r="88" spans="1:36" x14ac:dyDescent="0.3">
      <c r="A88" s="40" t="s">
        <v>2571</v>
      </c>
      <c r="B88">
        <v>1118822072</v>
      </c>
      <c r="C88" s="40" t="s">
        <v>1058</v>
      </c>
      <c r="D88" s="40" t="s">
        <v>2572</v>
      </c>
      <c r="E88" s="40" t="s">
        <v>6</v>
      </c>
      <c r="F88" s="40" t="s">
        <v>1029</v>
      </c>
      <c r="G88" s="40" t="s">
        <v>178</v>
      </c>
      <c r="H88" s="2">
        <v>45911.666956018518</v>
      </c>
      <c r="I88">
        <v>1</v>
      </c>
      <c r="J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8" s="21" t="str">
        <f>_xlfn.XLOOKUP(User[[#This Row],[User Code]],RMS_Check_In_Out!A:A,RMS_Check_In_Out!D:D,"0")</f>
        <v>0</v>
      </c>
      <c r="M88" s="21" t="str">
        <f>_xlfn.XLOOKUP(User[[#This Row],[User Code]],Leave!P:P,Leave!S:S,"0")</f>
        <v>0</v>
      </c>
      <c r="N88" s="21">
        <f>User[[#This Row],[Time Leave RMS (min)]]/60</f>
        <v>0</v>
      </c>
      <c r="O88" s="15">
        <f>User[[#This Row],[Duration In Store(min)]]/60</f>
        <v>0</v>
      </c>
      <c r="P88" s="28">
        <f>User[[#This Row],[Time In Store + Leave]]/24</f>
        <v>0</v>
      </c>
      <c r="Q88" s="15">
        <f>(User[[#This Row],[Time Leave RMS (min)]]/60)+User[[#This Row],[Duration In Store H]]</f>
        <v>0</v>
      </c>
      <c r="R88" s="40">
        <f>IF(User[[#This Row],[Check In]]="Sin Registro",0,1)</f>
        <v>0</v>
      </c>
      <c r="S88" s="40">
        <f>IF(User[[#This Row],[Check Out]]="Sin Registro",0,1)</f>
        <v>0</v>
      </c>
      <c r="T88" s="40" t="str">
        <f>IFERROR(IF(VLOOKUP(User[[#This Row],[User Code]],Justificar!$C$8:$I$1048576,6,0)=0,"Sin Justificación",VLOOKUP(User[[#This Row],[User Code]],Justificar!$C$8:$I$1048576,6,0)),"")</f>
        <v>Sin Justificación</v>
      </c>
      <c r="U88" s="40" t="str">
        <f>IFERROR(IF(VLOOKUP(User[[#This Row],[User Code]],Justificar!$C$8:$I$1048576,6,0)=0,"Sin Justificación",VLOOKUP(User[[#This Row],[User Code]],Justificar!$C$8:$I$1048576,7,0)),"")</f>
        <v>Sin Justificación</v>
      </c>
      <c r="V88" s="40" t="str" cm="1">
        <f t="array" ref="V88">_xlfn.IFS(User[[#This Row],[Time In Store + Leave]]&lt;7.8,"Incompleto",User[[#This Row],[Time In Store + Leave]]&lt;=12,"Completo",User[[#This Row],[Time In Store + Leave]]&gt;12,"Superior")</f>
        <v>Incompleto</v>
      </c>
      <c r="W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8" s="40" t="str">
        <f>IF(User[[#This Row],[Rango]]="incompleto",IF(User[[#This Row],[Reporte in]]=0,"Sin_Registro_In_Out",IF(User[[#This Row],[Reporte Out]]=0,"No_Realizo_Salida","No_cumple_el_Tiempo")),"")</f>
        <v>Sin_Registro_In_Out</v>
      </c>
      <c r="Y88" s="40" t="str" cm="1">
        <f t="array" ref="Y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88"/>
      <c r="AA88"/>
      <c r="AB88"/>
      <c r="AC88"/>
      <c r="AD88"/>
      <c r="AE88"/>
      <c r="AF88"/>
      <c r="AG88"/>
      <c r="AH88"/>
      <c r="AI88"/>
      <c r="AJ88"/>
    </row>
    <row r="89" spans="1:36" x14ac:dyDescent="0.3">
      <c r="A89" s="40" t="s">
        <v>2569</v>
      </c>
      <c r="B89">
        <v>1018450655</v>
      </c>
      <c r="C89" s="40" t="s">
        <v>2573</v>
      </c>
      <c r="D89" s="40" t="s">
        <v>2574</v>
      </c>
      <c r="E89" s="40" t="s">
        <v>6</v>
      </c>
      <c r="F89" s="40" t="s">
        <v>2152</v>
      </c>
      <c r="G89" s="40" t="s">
        <v>177</v>
      </c>
      <c r="H89" s="2">
        <v>45911.459317129629</v>
      </c>
      <c r="I89">
        <v>1</v>
      </c>
      <c r="J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45931.527337962965</v>
      </c>
      <c r="K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45931.876273148147</v>
      </c>
      <c r="L89" s="21">
        <f>_xlfn.XLOOKUP(User[[#This Row],[User Code]],RMS_Check_In_Out!A:A,RMS_Check_In_Out!D:D,"0")</f>
        <v>502</v>
      </c>
      <c r="M89" s="21" t="str">
        <f>_xlfn.XLOOKUP(User[[#This Row],[User Code]],Leave!P:P,Leave!S:S,"0")</f>
        <v>0</v>
      </c>
      <c r="N89" s="21">
        <f>User[[#This Row],[Time Leave RMS (min)]]/60</f>
        <v>0</v>
      </c>
      <c r="O89" s="15">
        <f>User[[#This Row],[Duration In Store(min)]]/60</f>
        <v>8.3666666666666671</v>
      </c>
      <c r="P89" s="28">
        <f>User[[#This Row],[Time In Store + Leave]]/24</f>
        <v>0.34861111111111115</v>
      </c>
      <c r="Q89" s="15">
        <f>(User[[#This Row],[Time Leave RMS (min)]]/60)+User[[#This Row],[Duration In Store H]]</f>
        <v>8.3666666666666671</v>
      </c>
      <c r="R89" s="40">
        <f>IF(User[[#This Row],[Check In]]="Sin Registro",0,1)</f>
        <v>1</v>
      </c>
      <c r="S89" s="40">
        <f>IF(User[[#This Row],[Check Out]]="Sin Registro",0,1)</f>
        <v>1</v>
      </c>
      <c r="T89" s="40" t="str">
        <f>IFERROR(IF(VLOOKUP(User[[#This Row],[User Code]],Justificar!$C$8:$I$1048576,6,0)=0,"Sin Justificación",VLOOKUP(User[[#This Row],[User Code]],Justificar!$C$8:$I$1048576,6,0)),"")</f>
        <v/>
      </c>
      <c r="U89" s="40" t="str">
        <f>IFERROR(IF(VLOOKUP(User[[#This Row],[User Code]],Justificar!$C$8:$I$1048576,6,0)=0,"Sin Justificación",VLOOKUP(User[[#This Row],[User Code]],Justificar!$C$8:$I$1048576,7,0)),"")</f>
        <v/>
      </c>
      <c r="V89" s="40" t="str" cm="1">
        <f t="array" ref="V89">_xlfn.IFS(User[[#This Row],[Time In Store + Leave]]&lt;7.8,"Incompleto",User[[#This Row],[Time In Store + Leave]]&lt;=12,"Completo",User[[#This Row],[Time In Store + Leave]]&gt;12,"Superior")</f>
        <v>Completo</v>
      </c>
      <c r="W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9" s="40" t="str">
        <f>IF(User[[#This Row],[Rango]]="incompleto",IF(User[[#This Row],[Reporte in]]=0,"Sin_Registro_In_Out",IF(User[[#This Row],[Reporte Out]]=0,"No_Realizo_Salida","No_cumple_el_Tiempo")),"")</f>
        <v/>
      </c>
      <c r="Y89" s="40" t="str" cm="1">
        <f t="array" ref="Y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9"/>
      <c r="AA89"/>
      <c r="AB89"/>
      <c r="AC89"/>
      <c r="AD89"/>
      <c r="AE89"/>
      <c r="AF89"/>
      <c r="AG89"/>
      <c r="AH89"/>
      <c r="AI89"/>
      <c r="AJ89"/>
    </row>
    <row r="90" spans="1:36" x14ac:dyDescent="0.3">
      <c r="A90" s="40" t="s">
        <v>2568</v>
      </c>
      <c r="B90">
        <v>853486</v>
      </c>
      <c r="C90" s="40" t="s">
        <v>2575</v>
      </c>
      <c r="D90" s="40" t="s">
        <v>2576</v>
      </c>
      <c r="E90" s="40" t="s">
        <v>6</v>
      </c>
      <c r="F90" s="40" t="s">
        <v>2152</v>
      </c>
      <c r="G90" s="40" t="s">
        <v>177</v>
      </c>
      <c r="H90" s="2">
        <v>45911.459166666667</v>
      </c>
      <c r="I90">
        <v>1</v>
      </c>
      <c r="J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90" s="21" t="str">
        <f>_xlfn.XLOOKUP(User[[#This Row],[User Code]],RMS_Check_In_Out!A:A,RMS_Check_In_Out!D:D,"0")</f>
        <v>0</v>
      </c>
      <c r="M90" s="21">
        <f>_xlfn.XLOOKUP(User[[#This Row],[User Code]],Leave!P:P,Leave!S:S,"0")</f>
        <v>60</v>
      </c>
      <c r="N90" s="21">
        <f>User[[#This Row],[Time Leave RMS (min)]]/60</f>
        <v>1</v>
      </c>
      <c r="O90" s="15">
        <f>User[[#This Row],[Duration In Store(min)]]/60</f>
        <v>0</v>
      </c>
      <c r="P90" s="28">
        <f>User[[#This Row],[Time In Store + Leave]]/24</f>
        <v>4.1666666666666664E-2</v>
      </c>
      <c r="Q90" s="15">
        <f>(User[[#This Row],[Time Leave RMS (min)]]/60)+User[[#This Row],[Duration In Store H]]</f>
        <v>1</v>
      </c>
      <c r="R90" s="40">
        <f>IF(User[[#This Row],[Check In]]="Sin Registro",0,1)</f>
        <v>1</v>
      </c>
      <c r="S90" s="40">
        <f>IF(User[[#This Row],[Check Out]]="Sin Registro",0,1)</f>
        <v>1</v>
      </c>
      <c r="T90" s="40" t="str">
        <f>IFERROR(IF(VLOOKUP(User[[#This Row],[User Code]],Justificar!$C$8:$I$1048576,6,0)=0,"Sin Justificación",VLOOKUP(User[[#This Row],[User Code]],Justificar!$C$8:$I$1048576,6,0)),"")</f>
        <v>Sin Justificación</v>
      </c>
      <c r="U90" s="40" t="str">
        <f>IFERROR(IF(VLOOKUP(User[[#This Row],[User Code]],Justificar!$C$8:$I$1048576,6,0)=0,"Sin Justificación",VLOOKUP(User[[#This Row],[User Code]],Justificar!$C$8:$I$1048576,7,0)),"")</f>
        <v>Sin Justificación</v>
      </c>
      <c r="V90" s="40" t="str" cm="1">
        <f t="array" ref="V90">_xlfn.IFS(User[[#This Row],[Time In Store + Leave]]&lt;7.8,"Incompleto",User[[#This Row],[Time In Store + Leave]]&lt;=12,"Completo",User[[#This Row],[Time In Store + Leave]]&gt;12,"Superior")</f>
        <v>Incompleto</v>
      </c>
      <c r="W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0" s="40" t="str">
        <f>IF(User[[#This Row],[Rango]]="incompleto",IF(User[[#This Row],[Reporte in]]=0,"Sin_Registro_In_Out",IF(User[[#This Row],[Reporte Out]]=0,"No_Realizo_Salida","No_cumple_el_Tiempo")),"")</f>
        <v>No_cumple_el_Tiempo</v>
      </c>
      <c r="Y90" s="40" t="str" cm="1">
        <f t="array" ref="Y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90"/>
      <c r="AA90"/>
      <c r="AB90"/>
      <c r="AC90"/>
      <c r="AD90"/>
      <c r="AE90"/>
      <c r="AF90"/>
      <c r="AG90"/>
      <c r="AH90"/>
      <c r="AI90"/>
      <c r="AJ90"/>
    </row>
    <row r="91" spans="1:36" x14ac:dyDescent="0.3">
      <c r="A91" s="40" t="s">
        <v>2570</v>
      </c>
      <c r="B91">
        <v>1092911696</v>
      </c>
      <c r="C91" s="40" t="s">
        <v>2577</v>
      </c>
      <c r="D91" s="40" t="s">
        <v>2578</v>
      </c>
      <c r="E91" s="40" t="s">
        <v>1710</v>
      </c>
      <c r="F91" s="40" t="s">
        <v>1025</v>
      </c>
      <c r="G91" s="40" t="s">
        <v>177</v>
      </c>
      <c r="H91" s="2">
        <v>45911.459039351852</v>
      </c>
      <c r="I91">
        <v>1</v>
      </c>
      <c r="J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45931.452777777777</v>
      </c>
      <c r="K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45931.79346064815</v>
      </c>
      <c r="L91" s="21">
        <f>_xlfn.XLOOKUP(User[[#This Row],[User Code]],RMS_Check_In_Out!A:A,RMS_Check_In_Out!D:D,"0")</f>
        <v>491</v>
      </c>
      <c r="M91" s="21" t="str">
        <f>_xlfn.XLOOKUP(User[[#This Row],[User Code]],Leave!P:P,Leave!S:S,"0")</f>
        <v>0</v>
      </c>
      <c r="N91" s="21">
        <f>User[[#This Row],[Time Leave RMS (min)]]/60</f>
        <v>0</v>
      </c>
      <c r="O91" s="15">
        <f>User[[#This Row],[Duration In Store(min)]]/60</f>
        <v>8.1833333333333336</v>
      </c>
      <c r="P91" s="28">
        <f>User[[#This Row],[Time In Store + Leave]]/24</f>
        <v>0.34097222222222223</v>
      </c>
      <c r="Q91" s="15">
        <f>(User[[#This Row],[Time Leave RMS (min)]]/60)+User[[#This Row],[Duration In Store H]]</f>
        <v>8.1833333333333336</v>
      </c>
      <c r="R91" s="40">
        <f>IF(User[[#This Row],[Check In]]="Sin Registro",0,1)</f>
        <v>1</v>
      </c>
      <c r="S91" s="40">
        <f>IF(User[[#This Row],[Check Out]]="Sin Registro",0,1)</f>
        <v>1</v>
      </c>
      <c r="T91" s="40" t="str">
        <f>IFERROR(IF(VLOOKUP(User[[#This Row],[User Code]],Justificar!$C$8:$I$1048576,6,0)=0,"Sin Justificación",VLOOKUP(User[[#This Row],[User Code]],Justificar!$C$8:$I$1048576,6,0)),"")</f>
        <v/>
      </c>
      <c r="U91" s="40" t="str">
        <f>IFERROR(IF(VLOOKUP(User[[#This Row],[User Code]],Justificar!$C$8:$I$1048576,6,0)=0,"Sin Justificación",VLOOKUP(User[[#This Row],[User Code]],Justificar!$C$8:$I$1048576,7,0)),"")</f>
        <v/>
      </c>
      <c r="V91" s="40" t="str" cm="1">
        <f t="array" ref="V91">_xlfn.IFS(User[[#This Row],[Time In Store + Leave]]&lt;7.8,"Incompleto",User[[#This Row],[Time In Store + Leave]]&lt;=12,"Completo",User[[#This Row],[Time In Store + Leave]]&gt;12,"Superior")</f>
        <v>Completo</v>
      </c>
      <c r="W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1" s="40" t="str">
        <f>IF(User[[#This Row],[Rango]]="incompleto",IF(User[[#This Row],[Reporte in]]=0,"Sin_Registro_In_Out",IF(User[[#This Row],[Reporte Out]]=0,"No_Realizo_Salida","No_cumple_el_Tiempo")),"")</f>
        <v/>
      </c>
      <c r="Y91" s="40" t="str" cm="1">
        <f t="array" ref="Y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1"/>
      <c r="AA91"/>
      <c r="AB91"/>
      <c r="AC91"/>
      <c r="AD91"/>
      <c r="AE91"/>
      <c r="AF91"/>
      <c r="AG91"/>
      <c r="AH91"/>
      <c r="AI91"/>
      <c r="AJ91"/>
    </row>
    <row r="92" spans="1:36" x14ac:dyDescent="0.3">
      <c r="A92" s="40" t="s">
        <v>2558</v>
      </c>
      <c r="B92">
        <v>1037591762</v>
      </c>
      <c r="C92" s="40" t="s">
        <v>2559</v>
      </c>
      <c r="D92" s="40" t="s">
        <v>2560</v>
      </c>
      <c r="E92" s="40" t="s">
        <v>6</v>
      </c>
      <c r="F92" s="40" t="s">
        <v>1039</v>
      </c>
      <c r="G92" s="40" t="s">
        <v>179</v>
      </c>
      <c r="H92" s="2">
        <v>45909.500277777777</v>
      </c>
      <c r="I92">
        <v>1</v>
      </c>
      <c r="J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45931.463067129633</v>
      </c>
      <c r="K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45931.79378472222</v>
      </c>
      <c r="L92" s="21">
        <f>_xlfn.XLOOKUP(User[[#This Row],[User Code]],RMS_Check_In_Out!A:A,RMS_Check_In_Out!D:D,"0")</f>
        <v>476</v>
      </c>
      <c r="M92" s="21" t="str">
        <f>_xlfn.XLOOKUP(User[[#This Row],[User Code]],Leave!P:P,Leave!S:S,"0")</f>
        <v>0</v>
      </c>
      <c r="N92" s="21">
        <f>User[[#This Row],[Time Leave RMS (min)]]/60</f>
        <v>0</v>
      </c>
      <c r="O92" s="15">
        <f>User[[#This Row],[Duration In Store(min)]]/60</f>
        <v>7.9333333333333336</v>
      </c>
      <c r="P92" s="28">
        <f>User[[#This Row],[Time In Store + Leave]]/24</f>
        <v>0.33055555555555555</v>
      </c>
      <c r="Q92" s="15">
        <f>(User[[#This Row],[Time Leave RMS (min)]]/60)+User[[#This Row],[Duration In Store H]]</f>
        <v>7.9333333333333336</v>
      </c>
      <c r="R92" s="40">
        <f>IF(User[[#This Row],[Check In]]="Sin Registro",0,1)</f>
        <v>1</v>
      </c>
      <c r="S92" s="40">
        <f>IF(User[[#This Row],[Check Out]]="Sin Registro",0,1)</f>
        <v>1</v>
      </c>
      <c r="T92" s="40" t="str">
        <f>IFERROR(IF(VLOOKUP(User[[#This Row],[User Code]],Justificar!$C$8:$I$1048576,6,0)=0,"Sin Justificación",VLOOKUP(User[[#This Row],[User Code]],Justificar!$C$8:$I$1048576,6,0)),"")</f>
        <v/>
      </c>
      <c r="U92" s="40" t="str">
        <f>IFERROR(IF(VLOOKUP(User[[#This Row],[User Code]],Justificar!$C$8:$I$1048576,6,0)=0,"Sin Justificación",VLOOKUP(User[[#This Row],[User Code]],Justificar!$C$8:$I$1048576,7,0)),"")</f>
        <v/>
      </c>
      <c r="V92" s="40" t="str" cm="1">
        <f t="array" ref="V92">_xlfn.IFS(User[[#This Row],[Time In Store + Leave]]&lt;7.8,"Incompleto",User[[#This Row],[Time In Store + Leave]]&lt;=12,"Completo",User[[#This Row],[Time In Store + Leave]]&gt;12,"Superior")</f>
        <v>Completo</v>
      </c>
      <c r="W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2" s="40" t="str">
        <f>IF(User[[#This Row],[Rango]]="incompleto",IF(User[[#This Row],[Reporte in]]=0,"Sin_Registro_In_Out",IF(User[[#This Row],[Reporte Out]]=0,"No_Realizo_Salida","No_cumple_el_Tiempo")),"")</f>
        <v/>
      </c>
      <c r="Y92" s="40" t="str" cm="1">
        <f t="array" ref="Y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92"/>
      <c r="AA92"/>
      <c r="AB92"/>
      <c r="AC92"/>
      <c r="AD92"/>
      <c r="AE92"/>
      <c r="AF92"/>
      <c r="AG92"/>
      <c r="AH92"/>
      <c r="AI92"/>
      <c r="AJ92"/>
    </row>
    <row r="93" spans="1:36" x14ac:dyDescent="0.3">
      <c r="A93" s="40" t="s">
        <v>2529</v>
      </c>
      <c r="B93">
        <v>1007101471</v>
      </c>
      <c r="C93" s="40" t="s">
        <v>2530</v>
      </c>
      <c r="D93" s="40" t="s">
        <v>2531</v>
      </c>
      <c r="E93" s="40" t="s">
        <v>6</v>
      </c>
      <c r="F93" s="40" t="s">
        <v>2088</v>
      </c>
      <c r="G93" s="40" t="s">
        <v>179</v>
      </c>
      <c r="H93" s="2">
        <v>45908.791979166665</v>
      </c>
      <c r="I93">
        <v>1</v>
      </c>
      <c r="J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93" s="21" t="str">
        <f>_xlfn.XLOOKUP(User[[#This Row],[User Code]],RMS_Check_In_Out!A:A,RMS_Check_In_Out!D:D,"0")</f>
        <v>0</v>
      </c>
      <c r="M93" s="21" t="str">
        <f>_xlfn.XLOOKUP(User[[#This Row],[User Code]],Leave!P:P,Leave!S:S,"0")</f>
        <v>0</v>
      </c>
      <c r="N93" s="21">
        <f>User[[#This Row],[Time Leave RMS (min)]]/60</f>
        <v>0</v>
      </c>
      <c r="O93" s="15">
        <f>User[[#This Row],[Duration In Store(min)]]/60</f>
        <v>0</v>
      </c>
      <c r="P93" s="28">
        <f>User[[#This Row],[Time In Store + Leave]]/24</f>
        <v>0</v>
      </c>
      <c r="Q93" s="15">
        <f>(User[[#This Row],[Time Leave RMS (min)]]/60)+User[[#This Row],[Duration In Store H]]</f>
        <v>0</v>
      </c>
      <c r="R93" s="40">
        <f>IF(User[[#This Row],[Check In]]="Sin Registro",0,1)</f>
        <v>0</v>
      </c>
      <c r="S93" s="40">
        <f>IF(User[[#This Row],[Check Out]]="Sin Registro",0,1)</f>
        <v>0</v>
      </c>
      <c r="T93" s="40" t="str">
        <f>IFERROR(IF(VLOOKUP(User[[#This Row],[User Code]],Justificar!$C$8:$I$1048576,6,0)=0,"Sin Justificación",VLOOKUP(User[[#This Row],[User Code]],Justificar!$C$8:$I$1048576,6,0)),"")</f>
        <v>Sin Justificación</v>
      </c>
      <c r="U93" s="40" t="str">
        <f>IFERROR(IF(VLOOKUP(User[[#This Row],[User Code]],Justificar!$C$8:$I$1048576,6,0)=0,"Sin Justificación",VLOOKUP(User[[#This Row],[User Code]],Justificar!$C$8:$I$1048576,7,0)),"")</f>
        <v>Sin Justificación</v>
      </c>
      <c r="V93" s="40" t="str" cm="1">
        <f t="array" ref="V93">_xlfn.IFS(User[[#This Row],[Time In Store + Leave]]&lt;7.8,"Incompleto",User[[#This Row],[Time In Store + Leave]]&lt;=12,"Completo",User[[#This Row],[Time In Store + Leave]]&gt;12,"Superior")</f>
        <v>Incompleto</v>
      </c>
      <c r="W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3" s="40" t="str">
        <f>IF(User[[#This Row],[Rango]]="incompleto",IF(User[[#This Row],[Reporte in]]=0,"Sin_Registro_In_Out",IF(User[[#This Row],[Reporte Out]]=0,"No_Realizo_Salida","No_cumple_el_Tiempo")),"")</f>
        <v>Sin_Registro_In_Out</v>
      </c>
      <c r="Y93" s="40" t="str" cm="1">
        <f t="array" ref="Y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93"/>
      <c r="AA93"/>
      <c r="AB93"/>
      <c r="AC93"/>
      <c r="AD93"/>
      <c r="AE93"/>
      <c r="AF93"/>
      <c r="AG93"/>
      <c r="AH93"/>
      <c r="AI93"/>
      <c r="AJ93"/>
    </row>
    <row r="94" spans="1:36" x14ac:dyDescent="0.3">
      <c r="A94" s="40" t="s">
        <v>2532</v>
      </c>
      <c r="B94">
        <v>1103214185</v>
      </c>
      <c r="C94" s="40" t="s">
        <v>2533</v>
      </c>
      <c r="D94" s="40" t="s">
        <v>2534</v>
      </c>
      <c r="E94" s="40" t="s">
        <v>6</v>
      </c>
      <c r="F94" s="40" t="s">
        <v>1349</v>
      </c>
      <c r="G94" s="40" t="s">
        <v>178</v>
      </c>
      <c r="H94" s="2">
        <v>45908.708564814813</v>
      </c>
      <c r="I94">
        <v>1</v>
      </c>
      <c r="J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94" s="21" t="str">
        <f>_xlfn.XLOOKUP(User[[#This Row],[User Code]],RMS_Check_In_Out!A:A,RMS_Check_In_Out!D:D,"0")</f>
        <v>0</v>
      </c>
      <c r="M94" s="21">
        <f>_xlfn.XLOOKUP(User[[#This Row],[User Code]],Leave!P:P,Leave!S:S,"0")</f>
        <v>540</v>
      </c>
      <c r="N94" s="21">
        <f>User[[#This Row],[Time Leave RMS (min)]]/60</f>
        <v>9</v>
      </c>
      <c r="O94" s="15">
        <f>User[[#This Row],[Duration In Store(min)]]/60</f>
        <v>0</v>
      </c>
      <c r="P94" s="28">
        <f>User[[#This Row],[Time In Store + Leave]]/24</f>
        <v>0.375</v>
      </c>
      <c r="Q94" s="15">
        <f>(User[[#This Row],[Time Leave RMS (min)]]/60)+User[[#This Row],[Duration In Store H]]</f>
        <v>9</v>
      </c>
      <c r="R94" s="40">
        <f>IF(User[[#This Row],[Check In]]="Sin Registro",0,1)</f>
        <v>1</v>
      </c>
      <c r="S94" s="40">
        <f>IF(User[[#This Row],[Check Out]]="Sin Registro",0,1)</f>
        <v>1</v>
      </c>
      <c r="T94" s="40" t="str">
        <f>IFERROR(IF(VLOOKUP(User[[#This Row],[User Code]],Justificar!$C$8:$I$1048576,6,0)=0,"Sin Justificación",VLOOKUP(User[[#This Row],[User Code]],Justificar!$C$8:$I$1048576,6,0)),"")</f>
        <v/>
      </c>
      <c r="U94" s="40" t="str">
        <f>IFERROR(IF(VLOOKUP(User[[#This Row],[User Code]],Justificar!$C$8:$I$1048576,6,0)=0,"Sin Justificación",VLOOKUP(User[[#This Row],[User Code]],Justificar!$C$8:$I$1048576,7,0)),"")</f>
        <v/>
      </c>
      <c r="V94" s="40" t="str" cm="1">
        <f t="array" ref="V94">_xlfn.IFS(User[[#This Row],[Time In Store + Leave]]&lt;7.8,"Incompleto",User[[#This Row],[Time In Store + Leave]]&lt;=12,"Completo",User[[#This Row],[Time In Store + Leave]]&gt;12,"Superior")</f>
        <v>Completo</v>
      </c>
      <c r="W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4" s="40" t="str">
        <f>IF(User[[#This Row],[Rango]]="incompleto",IF(User[[#This Row],[Reporte in]]=0,"Sin_Registro_In_Out",IF(User[[#This Row],[Reporte Out]]=0,"No_Realizo_Salida","No_cumple_el_Tiempo")),"")</f>
        <v/>
      </c>
      <c r="Y94" s="40" t="str" cm="1">
        <f t="array" ref="Y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94"/>
      <c r="AA94"/>
      <c r="AB94"/>
      <c r="AC94"/>
      <c r="AD94"/>
      <c r="AE94"/>
      <c r="AF94"/>
      <c r="AG94"/>
      <c r="AH94"/>
      <c r="AI94"/>
      <c r="AJ94"/>
    </row>
    <row r="95" spans="1:36" x14ac:dyDescent="0.3">
      <c r="A95" s="40" t="s">
        <v>2535</v>
      </c>
      <c r="B95">
        <v>1000338758</v>
      </c>
      <c r="C95" s="40" t="s">
        <v>2536</v>
      </c>
      <c r="D95" s="40" t="s">
        <v>2537</v>
      </c>
      <c r="E95" s="40" t="s">
        <v>6</v>
      </c>
      <c r="F95" s="40" t="s">
        <v>2748</v>
      </c>
      <c r="G95" s="40" t="s">
        <v>177</v>
      </c>
      <c r="H95" s="2">
        <v>45908.669733796298</v>
      </c>
      <c r="I95">
        <v>1</v>
      </c>
      <c r="J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45931.462314814817</v>
      </c>
      <c r="K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45931.807280092595</v>
      </c>
      <c r="L95" s="21">
        <f>_xlfn.XLOOKUP(User[[#This Row],[User Code]],RMS_Check_In_Out!A:A,RMS_Check_In_Out!D:D,"0")</f>
        <v>497</v>
      </c>
      <c r="M95" s="21" t="str">
        <f>_xlfn.XLOOKUP(User[[#This Row],[User Code]],Leave!P:P,Leave!S:S,"0")</f>
        <v>0</v>
      </c>
      <c r="N95" s="21">
        <f>User[[#This Row],[Time Leave RMS (min)]]/60</f>
        <v>0</v>
      </c>
      <c r="O95" s="15">
        <f>User[[#This Row],[Duration In Store(min)]]/60</f>
        <v>8.2833333333333332</v>
      </c>
      <c r="P95" s="28">
        <f>User[[#This Row],[Time In Store + Leave]]/24</f>
        <v>0.34513888888888888</v>
      </c>
      <c r="Q95" s="15">
        <f>(User[[#This Row],[Time Leave RMS (min)]]/60)+User[[#This Row],[Duration In Store H]]</f>
        <v>8.2833333333333332</v>
      </c>
      <c r="R95" s="40">
        <f>IF(User[[#This Row],[Check In]]="Sin Registro",0,1)</f>
        <v>1</v>
      </c>
      <c r="S95" s="40">
        <f>IF(User[[#This Row],[Check Out]]="Sin Registro",0,1)</f>
        <v>1</v>
      </c>
      <c r="T95" s="40" t="str">
        <f>IFERROR(IF(VLOOKUP(User[[#This Row],[User Code]],Justificar!$C$8:$I$1048576,6,0)=0,"Sin Justificación",VLOOKUP(User[[#This Row],[User Code]],Justificar!$C$8:$I$1048576,6,0)),"")</f>
        <v/>
      </c>
      <c r="U95" s="40" t="str">
        <f>IFERROR(IF(VLOOKUP(User[[#This Row],[User Code]],Justificar!$C$8:$I$1048576,6,0)=0,"Sin Justificación",VLOOKUP(User[[#This Row],[User Code]],Justificar!$C$8:$I$1048576,7,0)),"")</f>
        <v/>
      </c>
      <c r="V95" s="40" t="str" cm="1">
        <f t="array" ref="V95">_xlfn.IFS(User[[#This Row],[Time In Store + Leave]]&lt;7.8,"Incompleto",User[[#This Row],[Time In Store + Leave]]&lt;=12,"Completo",User[[#This Row],[Time In Store + Leave]]&gt;12,"Superior")</f>
        <v>Completo</v>
      </c>
      <c r="W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5" s="40" t="str">
        <f>IF(User[[#This Row],[Rango]]="incompleto",IF(User[[#This Row],[Reporte in]]=0,"Sin_Registro_In_Out",IF(User[[#This Row],[Reporte Out]]=0,"No_Realizo_Salida","No_cumple_el_Tiempo")),"")</f>
        <v/>
      </c>
      <c r="Y95" s="40" t="str" cm="1">
        <f t="array" ref="Y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95"/>
      <c r="AA95"/>
      <c r="AB95"/>
      <c r="AC95"/>
      <c r="AD95"/>
      <c r="AE95"/>
      <c r="AF95"/>
      <c r="AG95"/>
      <c r="AH95"/>
      <c r="AI95"/>
      <c r="AJ95"/>
    </row>
    <row r="96" spans="1:36" x14ac:dyDescent="0.3">
      <c r="A96" s="40" t="s">
        <v>2538</v>
      </c>
      <c r="B96">
        <v>1216728071</v>
      </c>
      <c r="C96" s="40" t="s">
        <v>2539</v>
      </c>
      <c r="D96" s="40" t="s">
        <v>2540</v>
      </c>
      <c r="E96" s="40" t="s">
        <v>6</v>
      </c>
      <c r="F96" s="40" t="s">
        <v>1036</v>
      </c>
      <c r="G96" s="40" t="s">
        <v>177</v>
      </c>
      <c r="H96" s="2">
        <v>45908.458784722221</v>
      </c>
      <c r="I96">
        <v>1</v>
      </c>
      <c r="J9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96" s="21" t="str">
        <f>_xlfn.XLOOKUP(User[[#This Row],[User Code]],RMS_Check_In_Out!A:A,RMS_Check_In_Out!D:D,"0")</f>
        <v>0</v>
      </c>
      <c r="M96" s="21" t="str">
        <f>_xlfn.XLOOKUP(User[[#This Row],[User Code]],Leave!P:P,Leave!S:S,"0")</f>
        <v>0</v>
      </c>
      <c r="N96" s="21">
        <f>User[[#This Row],[Time Leave RMS (min)]]/60</f>
        <v>0</v>
      </c>
      <c r="O96" s="15">
        <f>User[[#This Row],[Duration In Store(min)]]/60</f>
        <v>0</v>
      </c>
      <c r="P96" s="28">
        <f>User[[#This Row],[Time In Store + Leave]]/24</f>
        <v>0</v>
      </c>
      <c r="Q96" s="15">
        <f>(User[[#This Row],[Time Leave RMS (min)]]/60)+User[[#This Row],[Duration In Store H]]</f>
        <v>0</v>
      </c>
      <c r="R96" s="40">
        <f>IF(User[[#This Row],[Check In]]="Sin Registro",0,1)</f>
        <v>0</v>
      </c>
      <c r="S96" s="40">
        <f>IF(User[[#This Row],[Check Out]]="Sin Registro",0,1)</f>
        <v>0</v>
      </c>
      <c r="T96" s="40" t="str">
        <f>IFERROR(IF(VLOOKUP(User[[#This Row],[User Code]],Justificar!$C$8:$I$1048576,6,0)=0,"Sin Justificación",VLOOKUP(User[[#This Row],[User Code]],Justificar!$C$8:$I$1048576,6,0)),"")</f>
        <v>Sin Justificación</v>
      </c>
      <c r="U96" s="40" t="str">
        <f>IFERROR(IF(VLOOKUP(User[[#This Row],[User Code]],Justificar!$C$8:$I$1048576,6,0)=0,"Sin Justificación",VLOOKUP(User[[#This Row],[User Code]],Justificar!$C$8:$I$1048576,7,0)),"")</f>
        <v>Sin Justificación</v>
      </c>
      <c r="V96" s="40" t="str" cm="1">
        <f t="array" ref="V96">_xlfn.IFS(User[[#This Row],[Time In Store + Leave]]&lt;7.8,"Incompleto",User[[#This Row],[Time In Store + Leave]]&lt;=12,"Completo",User[[#This Row],[Time In Store + Leave]]&gt;12,"Superior")</f>
        <v>Incompleto</v>
      </c>
      <c r="W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6" s="40" t="str">
        <f>IF(User[[#This Row],[Rango]]="incompleto",IF(User[[#This Row],[Reporte in]]=0,"Sin_Registro_In_Out",IF(User[[#This Row],[Reporte Out]]=0,"No_Realizo_Salida","No_cumple_el_Tiempo")),"")</f>
        <v>Sin_Registro_In_Out</v>
      </c>
      <c r="Y96" s="40" t="str" cm="1">
        <f t="array" ref="Y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96"/>
      <c r="AA96"/>
      <c r="AB96"/>
      <c r="AC96"/>
      <c r="AD96"/>
      <c r="AE96"/>
      <c r="AF96"/>
      <c r="AG96"/>
      <c r="AH96"/>
      <c r="AI96"/>
      <c r="AJ96"/>
    </row>
    <row r="97" spans="1:36" x14ac:dyDescent="0.3">
      <c r="A97" s="40" t="s">
        <v>2541</v>
      </c>
      <c r="B97">
        <v>80111984</v>
      </c>
      <c r="C97" s="40" t="s">
        <v>2542</v>
      </c>
      <c r="D97" s="40" t="s">
        <v>2543</v>
      </c>
      <c r="E97" s="40" t="s">
        <v>6</v>
      </c>
      <c r="F97" s="40" t="s">
        <v>2674</v>
      </c>
      <c r="G97" s="40" t="s">
        <v>179</v>
      </c>
      <c r="H97" s="2">
        <v>45908.458622685182</v>
      </c>
      <c r="I97">
        <v>1</v>
      </c>
      <c r="J9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9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97" s="21" t="str">
        <f>_xlfn.XLOOKUP(User[[#This Row],[User Code]],RMS_Check_In_Out!A:A,RMS_Check_In_Out!D:D,"0")</f>
        <v>0</v>
      </c>
      <c r="M97" s="21">
        <f>_xlfn.XLOOKUP(User[[#This Row],[User Code]],Leave!P:P,Leave!S:S,"0")</f>
        <v>540</v>
      </c>
      <c r="N97" s="21">
        <f>User[[#This Row],[Time Leave RMS (min)]]/60</f>
        <v>9</v>
      </c>
      <c r="O97" s="15">
        <f>User[[#This Row],[Duration In Store(min)]]/60</f>
        <v>0</v>
      </c>
      <c r="P97" s="28">
        <f>User[[#This Row],[Time In Store + Leave]]/24</f>
        <v>0.375</v>
      </c>
      <c r="Q97" s="15">
        <f>(User[[#This Row],[Time Leave RMS (min)]]/60)+User[[#This Row],[Duration In Store H]]</f>
        <v>9</v>
      </c>
      <c r="R97" s="40">
        <f>IF(User[[#This Row],[Check In]]="Sin Registro",0,1)</f>
        <v>1</v>
      </c>
      <c r="S97" s="40">
        <f>IF(User[[#This Row],[Check Out]]="Sin Registro",0,1)</f>
        <v>1</v>
      </c>
      <c r="T97" s="40" t="str">
        <f>IFERROR(IF(VLOOKUP(User[[#This Row],[User Code]],Justificar!$C$8:$I$1048576,6,0)=0,"Sin Justificación",VLOOKUP(User[[#This Row],[User Code]],Justificar!$C$8:$I$1048576,6,0)),"")</f>
        <v/>
      </c>
      <c r="U97" s="40" t="str">
        <f>IFERROR(IF(VLOOKUP(User[[#This Row],[User Code]],Justificar!$C$8:$I$1048576,6,0)=0,"Sin Justificación",VLOOKUP(User[[#This Row],[User Code]],Justificar!$C$8:$I$1048576,7,0)),"")</f>
        <v/>
      </c>
      <c r="V97" s="40" t="str" cm="1">
        <f t="array" ref="V97">_xlfn.IFS(User[[#This Row],[Time In Store + Leave]]&lt;7.8,"Incompleto",User[[#This Row],[Time In Store + Leave]]&lt;=12,"Completo",User[[#This Row],[Time In Store + Leave]]&gt;12,"Superior")</f>
        <v>Completo</v>
      </c>
      <c r="W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7" s="40" t="str">
        <f>IF(User[[#This Row],[Rango]]="incompleto",IF(User[[#This Row],[Reporte in]]=0,"Sin_Registro_In_Out",IF(User[[#This Row],[Reporte Out]]=0,"No_Realizo_Salida","No_cumple_el_Tiempo")),"")</f>
        <v/>
      </c>
      <c r="Y97" s="40" t="str" cm="1">
        <f t="array" ref="Y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97"/>
      <c r="AA97"/>
      <c r="AB97"/>
      <c r="AC97"/>
      <c r="AD97"/>
      <c r="AE97"/>
      <c r="AF97"/>
      <c r="AG97"/>
      <c r="AH97"/>
      <c r="AI97"/>
      <c r="AJ97"/>
    </row>
    <row r="98" spans="1:36" x14ac:dyDescent="0.3">
      <c r="A98" s="40" t="s">
        <v>2511</v>
      </c>
      <c r="B98">
        <v>1133659472</v>
      </c>
      <c r="C98" s="40" t="s">
        <v>2512</v>
      </c>
      <c r="D98" s="40" t="s">
        <v>2513</v>
      </c>
      <c r="E98" s="40" t="s">
        <v>1710</v>
      </c>
      <c r="F98" s="40" t="s">
        <v>844</v>
      </c>
      <c r="G98" s="40" t="s">
        <v>177</v>
      </c>
      <c r="H98" s="2">
        <v>45905.666967592595</v>
      </c>
      <c r="I98">
        <v>1</v>
      </c>
      <c r="J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45931.520925925928</v>
      </c>
      <c r="K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45931.858576388891</v>
      </c>
      <c r="L98" s="21">
        <f>_xlfn.XLOOKUP(User[[#This Row],[User Code]],RMS_Check_In_Out!A:A,RMS_Check_In_Out!D:D,"0")</f>
        <v>486</v>
      </c>
      <c r="M98" s="21" t="str">
        <f>_xlfn.XLOOKUP(User[[#This Row],[User Code]],Leave!P:P,Leave!S:S,"0")</f>
        <v>0</v>
      </c>
      <c r="N98" s="21">
        <f>User[[#This Row],[Time Leave RMS (min)]]/60</f>
        <v>0</v>
      </c>
      <c r="O98" s="15">
        <f>User[[#This Row],[Duration In Store(min)]]/60</f>
        <v>8.1</v>
      </c>
      <c r="P98" s="28">
        <f>User[[#This Row],[Time In Store + Leave]]/24</f>
        <v>0.33749999999999997</v>
      </c>
      <c r="Q98" s="15">
        <f>(User[[#This Row],[Time Leave RMS (min)]]/60)+User[[#This Row],[Duration In Store H]]</f>
        <v>8.1</v>
      </c>
      <c r="R98" s="40">
        <f>IF(User[[#This Row],[Check In]]="Sin Registro",0,1)</f>
        <v>1</v>
      </c>
      <c r="S98" s="40">
        <f>IF(User[[#This Row],[Check Out]]="Sin Registro",0,1)</f>
        <v>1</v>
      </c>
      <c r="T98" s="40" t="str">
        <f>IFERROR(IF(VLOOKUP(User[[#This Row],[User Code]],Justificar!$C$8:$I$1048576,6,0)=0,"Sin Justificación",VLOOKUP(User[[#This Row],[User Code]],Justificar!$C$8:$I$1048576,6,0)),"")</f>
        <v/>
      </c>
      <c r="U98" s="40" t="str">
        <f>IFERROR(IF(VLOOKUP(User[[#This Row],[User Code]],Justificar!$C$8:$I$1048576,6,0)=0,"Sin Justificación",VLOOKUP(User[[#This Row],[User Code]],Justificar!$C$8:$I$1048576,7,0)),"")</f>
        <v/>
      </c>
      <c r="V98" s="40" t="str" cm="1">
        <f t="array" ref="V98">_xlfn.IFS(User[[#This Row],[Time In Store + Leave]]&lt;7.8,"Incompleto",User[[#This Row],[Time In Store + Leave]]&lt;=12,"Completo",User[[#This Row],[Time In Store + Leave]]&gt;12,"Superior")</f>
        <v>Completo</v>
      </c>
      <c r="W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8" s="40" t="str">
        <f>IF(User[[#This Row],[Rango]]="incompleto",IF(User[[#This Row],[Reporte in]]=0,"Sin_Registro_In_Out",IF(User[[#This Row],[Reporte Out]]=0,"No_Realizo_Salida","No_cumple_el_Tiempo")),"")</f>
        <v/>
      </c>
      <c r="Y98" s="40" t="str" cm="1">
        <f t="array" ref="Y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8"/>
      <c r="AA98"/>
      <c r="AB98"/>
      <c r="AC98"/>
      <c r="AD98"/>
      <c r="AE98"/>
      <c r="AF98"/>
      <c r="AG98"/>
      <c r="AH98"/>
      <c r="AI98"/>
      <c r="AJ98"/>
    </row>
    <row r="99" spans="1:36" x14ac:dyDescent="0.3">
      <c r="A99" s="40" t="s">
        <v>2514</v>
      </c>
      <c r="B99">
        <v>1088243394</v>
      </c>
      <c r="C99" s="40" t="s">
        <v>2515</v>
      </c>
      <c r="D99" s="40" t="s">
        <v>2516</v>
      </c>
      <c r="E99" s="40" t="s">
        <v>6</v>
      </c>
      <c r="F99" s="40" t="s">
        <v>1035</v>
      </c>
      <c r="G99" s="40" t="s">
        <v>178</v>
      </c>
      <c r="H99" s="2">
        <v>45905.541932870372</v>
      </c>
      <c r="I99">
        <v>1</v>
      </c>
      <c r="J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45931.480370370373</v>
      </c>
      <c r="K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45931.733993055554</v>
      </c>
      <c r="L99" s="21">
        <f>_xlfn.XLOOKUP(User[[#This Row],[User Code]],RMS_Check_In_Out!A:A,RMS_Check_In_Out!D:D,"0")</f>
        <v>365</v>
      </c>
      <c r="M99" s="21" t="str">
        <f>_xlfn.XLOOKUP(User[[#This Row],[User Code]],Leave!P:P,Leave!S:S,"0")</f>
        <v>0</v>
      </c>
      <c r="N99" s="21">
        <f>User[[#This Row],[Time Leave RMS (min)]]/60</f>
        <v>0</v>
      </c>
      <c r="O99" s="15">
        <f>User[[#This Row],[Duration In Store(min)]]/60</f>
        <v>6.083333333333333</v>
      </c>
      <c r="P99" s="28">
        <f>User[[#This Row],[Time In Store + Leave]]/24</f>
        <v>0.25347222222222221</v>
      </c>
      <c r="Q99" s="15">
        <f>(User[[#This Row],[Time Leave RMS (min)]]/60)+User[[#This Row],[Duration In Store H]]</f>
        <v>6.083333333333333</v>
      </c>
      <c r="R99" s="40">
        <f>IF(User[[#This Row],[Check In]]="Sin Registro",0,1)</f>
        <v>1</v>
      </c>
      <c r="S99" s="40">
        <f>IF(User[[#This Row],[Check Out]]="Sin Registro",0,1)</f>
        <v>1</v>
      </c>
      <c r="T99" s="40" t="str">
        <f>IFERROR(IF(VLOOKUP(User[[#This Row],[User Code]],Justificar!$C$8:$I$1048576,6,0)=0,"Sin Justificación",VLOOKUP(User[[#This Row],[User Code]],Justificar!$C$8:$I$1048576,6,0)),"")</f>
        <v>Sin Justificación</v>
      </c>
      <c r="U99" s="40" t="str">
        <f>IFERROR(IF(VLOOKUP(User[[#This Row],[User Code]],Justificar!$C$8:$I$1048576,6,0)=0,"Sin Justificación",VLOOKUP(User[[#This Row],[User Code]],Justificar!$C$8:$I$1048576,7,0)),"")</f>
        <v>Sin Justificación</v>
      </c>
      <c r="V99" s="40" t="str" cm="1">
        <f t="array" ref="V99">_xlfn.IFS(User[[#This Row],[Time In Store + Leave]]&lt;7.8,"Incompleto",User[[#This Row],[Time In Store + Leave]]&lt;=12,"Completo",User[[#This Row],[Time In Store + Leave]]&gt;12,"Superior")</f>
        <v>Incompleto</v>
      </c>
      <c r="W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9" s="40" t="str">
        <f>IF(User[[#This Row],[Rango]]="incompleto",IF(User[[#This Row],[Reporte in]]=0,"Sin_Registro_In_Out",IF(User[[#This Row],[Reporte Out]]=0,"No_Realizo_Salida","No_cumple_el_Tiempo")),"")</f>
        <v>No_cumple_el_Tiempo</v>
      </c>
      <c r="Y99" s="40" t="str" cm="1">
        <f t="array" ref="Y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99"/>
      <c r="AA99"/>
      <c r="AB99"/>
      <c r="AC99"/>
      <c r="AD99"/>
      <c r="AE99"/>
      <c r="AF99"/>
      <c r="AG99"/>
      <c r="AH99"/>
      <c r="AI99"/>
      <c r="AJ99"/>
    </row>
    <row r="100" spans="1:36" x14ac:dyDescent="0.3">
      <c r="A100" s="40" t="s">
        <v>2478</v>
      </c>
      <c r="B100">
        <v>1020832728</v>
      </c>
      <c r="C100" s="40" t="s">
        <v>2479</v>
      </c>
      <c r="D100" s="40" t="s">
        <v>2480</v>
      </c>
      <c r="E100" s="40" t="s">
        <v>1710</v>
      </c>
      <c r="F100" s="40" t="s">
        <v>2152</v>
      </c>
      <c r="G100" s="40" t="s">
        <v>177</v>
      </c>
      <c r="H100" s="2">
        <v>45904.792094907411</v>
      </c>
      <c r="I100">
        <v>1</v>
      </c>
      <c r="J1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45931.460856481484</v>
      </c>
      <c r="K1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45931.794999999998</v>
      </c>
      <c r="L100" s="21">
        <f>_xlfn.XLOOKUP(User[[#This Row],[User Code]],RMS_Check_In_Out!A:A,RMS_Check_In_Out!D:D,"0")</f>
        <v>481</v>
      </c>
      <c r="M100" s="21">
        <f>_xlfn.XLOOKUP(User[[#This Row],[User Code]],Leave!P:P,Leave!S:S,"0")</f>
        <v>60</v>
      </c>
      <c r="N100" s="21">
        <f>User[[#This Row],[Time Leave RMS (min)]]/60</f>
        <v>1</v>
      </c>
      <c r="O100" s="15">
        <f>User[[#This Row],[Duration In Store(min)]]/60</f>
        <v>8.0166666666666675</v>
      </c>
      <c r="P100" s="28">
        <f>User[[#This Row],[Time In Store + Leave]]/24</f>
        <v>0.3756944444444445</v>
      </c>
      <c r="Q100" s="15">
        <f>(User[[#This Row],[Time Leave RMS (min)]]/60)+User[[#This Row],[Duration In Store H]]</f>
        <v>9.0166666666666675</v>
      </c>
      <c r="R100" s="40">
        <f>IF(User[[#This Row],[Check In]]="Sin Registro",0,1)</f>
        <v>1</v>
      </c>
      <c r="S100" s="40">
        <f>IF(User[[#This Row],[Check Out]]="Sin Registro",0,1)</f>
        <v>1</v>
      </c>
      <c r="T100" s="40" t="str">
        <f>IFERROR(IF(VLOOKUP(User[[#This Row],[User Code]],Justificar!$C$8:$I$1048576,6,0)=0,"Sin Justificación",VLOOKUP(User[[#This Row],[User Code]],Justificar!$C$8:$I$1048576,6,0)),"")</f>
        <v/>
      </c>
      <c r="U100" s="40" t="str">
        <f>IFERROR(IF(VLOOKUP(User[[#This Row],[User Code]],Justificar!$C$8:$I$1048576,6,0)=0,"Sin Justificación",VLOOKUP(User[[#This Row],[User Code]],Justificar!$C$8:$I$1048576,7,0)),"")</f>
        <v/>
      </c>
      <c r="V100" s="40" t="str" cm="1">
        <f t="array" ref="V100">_xlfn.IFS(User[[#This Row],[Time In Store + Leave]]&lt;7.8,"Incompleto",User[[#This Row],[Time In Store + Leave]]&lt;=12,"Completo",User[[#This Row],[Time In Store + Leave]]&gt;12,"Superior")</f>
        <v>Completo</v>
      </c>
      <c r="W1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0" s="40" t="str">
        <f>IF(User[[#This Row],[Rango]]="incompleto",IF(User[[#This Row],[Reporte in]]=0,"Sin_Registro_In_Out",IF(User[[#This Row],[Reporte Out]]=0,"No_Realizo_Salida","No_cumple_el_Tiempo")),"")</f>
        <v/>
      </c>
      <c r="Y100" s="40" t="str" cm="1">
        <f t="array" ref="Y1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00"/>
      <c r="AA100"/>
      <c r="AB100"/>
      <c r="AC100"/>
      <c r="AD100"/>
      <c r="AE100"/>
      <c r="AF100"/>
      <c r="AG100"/>
      <c r="AH100"/>
      <c r="AI100"/>
      <c r="AJ100"/>
    </row>
    <row r="101" spans="1:36" x14ac:dyDescent="0.3">
      <c r="A101" s="40" t="s">
        <v>2481</v>
      </c>
      <c r="B101">
        <v>1002604455</v>
      </c>
      <c r="C101" s="40" t="s">
        <v>2482</v>
      </c>
      <c r="D101" s="40" t="s">
        <v>2483</v>
      </c>
      <c r="E101" s="40" t="s">
        <v>6</v>
      </c>
      <c r="F101" s="40" t="s">
        <v>2152</v>
      </c>
      <c r="G101" s="40" t="s">
        <v>177</v>
      </c>
      <c r="H101" s="2">
        <v>45904.791898148149</v>
      </c>
      <c r="I101">
        <v>1</v>
      </c>
      <c r="J1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45931.453356481485</v>
      </c>
      <c r="K1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45931.791967592595</v>
      </c>
      <c r="L101" s="21">
        <f>_xlfn.XLOOKUP(User[[#This Row],[User Code]],RMS_Check_In_Out!A:A,RMS_Check_In_Out!D:D,"0")</f>
        <v>488</v>
      </c>
      <c r="M101" s="21">
        <f>_xlfn.XLOOKUP(User[[#This Row],[User Code]],Leave!P:P,Leave!S:S,"0")</f>
        <v>60</v>
      </c>
      <c r="N101" s="21">
        <f>User[[#This Row],[Time Leave RMS (min)]]/60</f>
        <v>1</v>
      </c>
      <c r="O101" s="15">
        <f>User[[#This Row],[Duration In Store(min)]]/60</f>
        <v>8.1333333333333329</v>
      </c>
      <c r="P101" s="28">
        <f>User[[#This Row],[Time In Store + Leave]]/24</f>
        <v>0.38055555555555554</v>
      </c>
      <c r="Q101" s="15">
        <f>(User[[#This Row],[Time Leave RMS (min)]]/60)+User[[#This Row],[Duration In Store H]]</f>
        <v>9.1333333333333329</v>
      </c>
      <c r="R101" s="40">
        <f>IF(User[[#This Row],[Check In]]="Sin Registro",0,1)</f>
        <v>1</v>
      </c>
      <c r="S101" s="40">
        <f>IF(User[[#This Row],[Check Out]]="Sin Registro",0,1)</f>
        <v>1</v>
      </c>
      <c r="T101" s="40" t="str">
        <f>IFERROR(IF(VLOOKUP(User[[#This Row],[User Code]],Justificar!$C$8:$I$1048576,6,0)=0,"Sin Justificación",VLOOKUP(User[[#This Row],[User Code]],Justificar!$C$8:$I$1048576,6,0)),"")</f>
        <v/>
      </c>
      <c r="U101" s="40" t="str">
        <f>IFERROR(IF(VLOOKUP(User[[#This Row],[User Code]],Justificar!$C$8:$I$1048576,6,0)=0,"Sin Justificación",VLOOKUP(User[[#This Row],[User Code]],Justificar!$C$8:$I$1048576,7,0)),"")</f>
        <v/>
      </c>
      <c r="V101" s="40" t="str" cm="1">
        <f t="array" ref="V101">_xlfn.IFS(User[[#This Row],[Time In Store + Leave]]&lt;7.8,"Incompleto",User[[#This Row],[Time In Store + Leave]]&lt;=12,"Completo",User[[#This Row],[Time In Store + Leave]]&gt;12,"Superior")</f>
        <v>Completo</v>
      </c>
      <c r="W1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1" s="40" t="str">
        <f>IF(User[[#This Row],[Rango]]="incompleto",IF(User[[#This Row],[Reporte in]]=0,"Sin_Registro_In_Out",IF(User[[#This Row],[Reporte Out]]=0,"No_Realizo_Salida","No_cumple_el_Tiempo")),"")</f>
        <v/>
      </c>
      <c r="Y101" s="40" t="str" cm="1">
        <f t="array" ref="Y1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01"/>
      <c r="AA101"/>
      <c r="AB101"/>
      <c r="AC101"/>
      <c r="AD101"/>
      <c r="AE101"/>
      <c r="AF101"/>
      <c r="AG101"/>
      <c r="AH101"/>
      <c r="AI101"/>
      <c r="AJ101"/>
    </row>
    <row r="102" spans="1:36" x14ac:dyDescent="0.3">
      <c r="A102" s="40" t="s">
        <v>2484</v>
      </c>
      <c r="B102">
        <v>1007836391</v>
      </c>
      <c r="C102" s="40" t="s">
        <v>2485</v>
      </c>
      <c r="D102" s="40" t="s">
        <v>2486</v>
      </c>
      <c r="E102" s="40" t="s">
        <v>6</v>
      </c>
      <c r="F102" s="40" t="s">
        <v>1036</v>
      </c>
      <c r="G102" s="40" t="s">
        <v>177</v>
      </c>
      <c r="H102" s="2">
        <v>45904.542916666665</v>
      </c>
      <c r="I102">
        <v>1</v>
      </c>
      <c r="J1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45931.448564814818</v>
      </c>
      <c r="K1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45931.792766203704</v>
      </c>
      <c r="L102" s="21">
        <f>_xlfn.XLOOKUP(User[[#This Row],[User Code]],RMS_Check_In_Out!A:A,RMS_Check_In_Out!D:D,"0")</f>
        <v>496</v>
      </c>
      <c r="M102" s="21">
        <f>_xlfn.XLOOKUP(User[[#This Row],[User Code]],Leave!P:P,Leave!S:S,"0")</f>
        <v>60</v>
      </c>
      <c r="N102" s="21">
        <f>User[[#This Row],[Time Leave RMS (min)]]/60</f>
        <v>1</v>
      </c>
      <c r="O102" s="15">
        <f>User[[#This Row],[Duration In Store(min)]]/60</f>
        <v>8.2666666666666675</v>
      </c>
      <c r="P102" s="28">
        <f>User[[#This Row],[Time In Store + Leave]]/24</f>
        <v>0.38611111111111113</v>
      </c>
      <c r="Q102" s="15">
        <f>(User[[#This Row],[Time Leave RMS (min)]]/60)+User[[#This Row],[Duration In Store H]]</f>
        <v>9.2666666666666675</v>
      </c>
      <c r="R102" s="40">
        <f>IF(User[[#This Row],[Check In]]="Sin Registro",0,1)</f>
        <v>1</v>
      </c>
      <c r="S102" s="40">
        <f>IF(User[[#This Row],[Check Out]]="Sin Registro",0,1)</f>
        <v>1</v>
      </c>
      <c r="T102" s="40" t="str">
        <f>IFERROR(IF(VLOOKUP(User[[#This Row],[User Code]],Justificar!$C$8:$I$1048576,6,0)=0,"Sin Justificación",VLOOKUP(User[[#This Row],[User Code]],Justificar!$C$8:$I$1048576,6,0)),"")</f>
        <v/>
      </c>
      <c r="U102" s="40" t="str">
        <f>IFERROR(IF(VLOOKUP(User[[#This Row],[User Code]],Justificar!$C$8:$I$1048576,6,0)=0,"Sin Justificación",VLOOKUP(User[[#This Row],[User Code]],Justificar!$C$8:$I$1048576,7,0)),"")</f>
        <v/>
      </c>
      <c r="V102" s="40" t="str" cm="1">
        <f t="array" ref="V102">_xlfn.IFS(User[[#This Row],[Time In Store + Leave]]&lt;7.8,"Incompleto",User[[#This Row],[Time In Store + Leave]]&lt;=12,"Completo",User[[#This Row],[Time In Store + Leave]]&gt;12,"Superior")</f>
        <v>Completo</v>
      </c>
      <c r="W1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2" s="40" t="str">
        <f>IF(User[[#This Row],[Rango]]="incompleto",IF(User[[#This Row],[Reporte in]]=0,"Sin_Registro_In_Out",IF(User[[#This Row],[Reporte Out]]=0,"No_Realizo_Salida","No_cumple_el_Tiempo")),"")</f>
        <v/>
      </c>
      <c r="Y102" s="40" t="str" cm="1">
        <f t="array" ref="Y1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02"/>
      <c r="AA102"/>
      <c r="AB102"/>
      <c r="AC102"/>
      <c r="AD102"/>
      <c r="AE102"/>
      <c r="AF102"/>
      <c r="AG102"/>
      <c r="AH102"/>
      <c r="AI102"/>
      <c r="AJ102"/>
    </row>
    <row r="103" spans="1:36" x14ac:dyDescent="0.3">
      <c r="A103" s="40" t="s">
        <v>2487</v>
      </c>
      <c r="B103">
        <v>1121880482</v>
      </c>
      <c r="C103" s="40" t="s">
        <v>2488</v>
      </c>
      <c r="D103" s="40" t="s">
        <v>2489</v>
      </c>
      <c r="E103" s="40" t="s">
        <v>6</v>
      </c>
      <c r="F103" s="40" t="s">
        <v>966</v>
      </c>
      <c r="G103" s="40" t="s">
        <v>177</v>
      </c>
      <c r="H103" s="2">
        <v>45904.542731481481</v>
      </c>
      <c r="I103">
        <v>1</v>
      </c>
      <c r="J1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45931.294965277775</v>
      </c>
      <c r="K1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45931.626319444447</v>
      </c>
      <c r="L103" s="21">
        <f>_xlfn.XLOOKUP(User[[#This Row],[User Code]],RMS_Check_In_Out!A:A,RMS_Check_In_Out!D:D,"0")</f>
        <v>477</v>
      </c>
      <c r="M103" s="21">
        <f>_xlfn.XLOOKUP(User[[#This Row],[User Code]],Leave!P:P,Leave!S:S,"0")</f>
        <v>120</v>
      </c>
      <c r="N103" s="21">
        <f>User[[#This Row],[Time Leave RMS (min)]]/60</f>
        <v>2</v>
      </c>
      <c r="O103" s="15">
        <f>User[[#This Row],[Duration In Store(min)]]/60</f>
        <v>7.95</v>
      </c>
      <c r="P103" s="28">
        <f>User[[#This Row],[Time In Store + Leave]]/24</f>
        <v>0.4145833333333333</v>
      </c>
      <c r="Q103" s="15">
        <f>(User[[#This Row],[Time Leave RMS (min)]]/60)+User[[#This Row],[Duration In Store H]]</f>
        <v>9.9499999999999993</v>
      </c>
      <c r="R103" s="40">
        <f>IF(User[[#This Row],[Check In]]="Sin Registro",0,1)</f>
        <v>1</v>
      </c>
      <c r="S103" s="40">
        <f>IF(User[[#This Row],[Check Out]]="Sin Registro",0,1)</f>
        <v>1</v>
      </c>
      <c r="T103" s="40" t="str">
        <f>IFERROR(IF(VLOOKUP(User[[#This Row],[User Code]],Justificar!$C$8:$I$1048576,6,0)=0,"Sin Justificación",VLOOKUP(User[[#This Row],[User Code]],Justificar!$C$8:$I$1048576,6,0)),"")</f>
        <v/>
      </c>
      <c r="U103" s="40" t="str">
        <f>IFERROR(IF(VLOOKUP(User[[#This Row],[User Code]],Justificar!$C$8:$I$1048576,6,0)=0,"Sin Justificación",VLOOKUP(User[[#This Row],[User Code]],Justificar!$C$8:$I$1048576,7,0)),"")</f>
        <v/>
      </c>
      <c r="V103" s="40" t="str" cm="1">
        <f t="array" ref="V103">_xlfn.IFS(User[[#This Row],[Time In Store + Leave]]&lt;7.8,"Incompleto",User[[#This Row],[Time In Store + Leave]]&lt;=12,"Completo",User[[#This Row],[Time In Store + Leave]]&gt;12,"Superior")</f>
        <v>Completo</v>
      </c>
      <c r="W1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3" s="40" t="str">
        <f>IF(User[[#This Row],[Rango]]="incompleto",IF(User[[#This Row],[Reporte in]]=0,"Sin_Registro_In_Out",IF(User[[#This Row],[Reporte Out]]=0,"No_Realizo_Salida","No_cumple_el_Tiempo")),"")</f>
        <v/>
      </c>
      <c r="Y103" s="40" t="str" cm="1">
        <f t="array" ref="Y1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03"/>
      <c r="AA103"/>
      <c r="AB103"/>
      <c r="AC103"/>
      <c r="AD103"/>
      <c r="AE103"/>
      <c r="AF103"/>
      <c r="AG103"/>
      <c r="AH103"/>
      <c r="AI103"/>
      <c r="AJ103"/>
    </row>
    <row r="104" spans="1:36" x14ac:dyDescent="0.3">
      <c r="A104" s="40" t="s">
        <v>2490</v>
      </c>
      <c r="B104">
        <v>1143390066</v>
      </c>
      <c r="C104" s="40" t="s">
        <v>2491</v>
      </c>
      <c r="D104" s="40" t="s">
        <v>2492</v>
      </c>
      <c r="E104" s="40" t="s">
        <v>6</v>
      </c>
      <c r="F104" s="40" t="s">
        <v>966</v>
      </c>
      <c r="G104" s="40" t="s">
        <v>177</v>
      </c>
      <c r="H104" s="2">
        <v>45904.542592592596</v>
      </c>
      <c r="I104">
        <v>1</v>
      </c>
      <c r="J1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45931.44908564815</v>
      </c>
      <c r="K1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45931.798194444447</v>
      </c>
      <c r="L104" s="21">
        <f>_xlfn.XLOOKUP(User[[#This Row],[User Code]],RMS_Check_In_Out!A:A,RMS_Check_In_Out!D:D,"0")</f>
        <v>503</v>
      </c>
      <c r="M104" s="21">
        <f>_xlfn.XLOOKUP(User[[#This Row],[User Code]],Leave!P:P,Leave!S:S,"0")</f>
        <v>60</v>
      </c>
      <c r="N104" s="21">
        <f>User[[#This Row],[Time Leave RMS (min)]]/60</f>
        <v>1</v>
      </c>
      <c r="O104" s="15">
        <f>User[[#This Row],[Duration In Store(min)]]/60</f>
        <v>8.3833333333333329</v>
      </c>
      <c r="P104" s="28">
        <f>User[[#This Row],[Time In Store + Leave]]/24</f>
        <v>0.39097222222222222</v>
      </c>
      <c r="Q104" s="15">
        <f>(User[[#This Row],[Time Leave RMS (min)]]/60)+User[[#This Row],[Duration In Store H]]</f>
        <v>9.3833333333333329</v>
      </c>
      <c r="R104" s="40">
        <f>IF(User[[#This Row],[Check In]]="Sin Registro",0,1)</f>
        <v>1</v>
      </c>
      <c r="S104" s="40">
        <f>IF(User[[#This Row],[Check Out]]="Sin Registro",0,1)</f>
        <v>1</v>
      </c>
      <c r="T104" s="40" t="str">
        <f>IFERROR(IF(VLOOKUP(User[[#This Row],[User Code]],Justificar!$C$8:$I$1048576,6,0)=0,"Sin Justificación",VLOOKUP(User[[#This Row],[User Code]],Justificar!$C$8:$I$1048576,6,0)),"")</f>
        <v/>
      </c>
      <c r="U104" s="40" t="str">
        <f>IFERROR(IF(VLOOKUP(User[[#This Row],[User Code]],Justificar!$C$8:$I$1048576,6,0)=0,"Sin Justificación",VLOOKUP(User[[#This Row],[User Code]],Justificar!$C$8:$I$1048576,7,0)),"")</f>
        <v/>
      </c>
      <c r="V104" s="40" t="str" cm="1">
        <f t="array" ref="V104">_xlfn.IFS(User[[#This Row],[Time In Store + Leave]]&lt;7.8,"Incompleto",User[[#This Row],[Time In Store + Leave]]&lt;=12,"Completo",User[[#This Row],[Time In Store + Leave]]&gt;12,"Superior")</f>
        <v>Completo</v>
      </c>
      <c r="W1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4" s="40" t="str">
        <f>IF(User[[#This Row],[Rango]]="incompleto",IF(User[[#This Row],[Reporte in]]=0,"Sin_Registro_In_Out",IF(User[[#This Row],[Reporte Out]]=0,"No_Realizo_Salida","No_cumple_el_Tiempo")),"")</f>
        <v/>
      </c>
      <c r="Y104" s="40" t="str" cm="1">
        <f t="array" ref="Y1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04"/>
      <c r="AA104"/>
      <c r="AB104"/>
      <c r="AC104"/>
      <c r="AD104"/>
      <c r="AE104"/>
      <c r="AF104"/>
      <c r="AG104"/>
      <c r="AH104"/>
      <c r="AI104"/>
      <c r="AJ104"/>
    </row>
    <row r="105" spans="1:36" x14ac:dyDescent="0.3">
      <c r="A105" s="40" t="s">
        <v>2493</v>
      </c>
      <c r="B105">
        <v>1044921225</v>
      </c>
      <c r="C105" s="40" t="s">
        <v>2494</v>
      </c>
      <c r="D105" s="40" t="s">
        <v>2495</v>
      </c>
      <c r="E105" s="40" t="s">
        <v>6</v>
      </c>
      <c r="F105" s="40" t="s">
        <v>2274</v>
      </c>
      <c r="G105" s="40" t="s">
        <v>177</v>
      </c>
      <c r="H105" s="2">
        <v>45904.542199074072</v>
      </c>
      <c r="I105">
        <v>1</v>
      </c>
      <c r="J1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45931.332453703704</v>
      </c>
      <c r="K10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5" s="21">
        <f>_xlfn.XLOOKUP(User[[#This Row],[User Code]],RMS_Check_In_Out!A:A,RMS_Check_In_Out!D:D,"0")</f>
        <v>0</v>
      </c>
      <c r="M105" s="21" t="str">
        <f>_xlfn.XLOOKUP(User[[#This Row],[User Code]],Leave!P:P,Leave!S:S,"0")</f>
        <v>0</v>
      </c>
      <c r="N105" s="21">
        <f>User[[#This Row],[Time Leave RMS (min)]]/60</f>
        <v>0</v>
      </c>
      <c r="O105" s="15">
        <f>User[[#This Row],[Duration In Store(min)]]/60</f>
        <v>0</v>
      </c>
      <c r="P105" s="28">
        <f>User[[#This Row],[Time In Store + Leave]]/24</f>
        <v>0</v>
      </c>
      <c r="Q105" s="15">
        <f>(User[[#This Row],[Time Leave RMS (min)]]/60)+User[[#This Row],[Duration In Store H]]</f>
        <v>0</v>
      </c>
      <c r="R105" s="40">
        <f>IF(User[[#This Row],[Check In]]="Sin Registro",0,1)</f>
        <v>1</v>
      </c>
      <c r="S105" s="40">
        <f>IF(User[[#This Row],[Check Out]]="Sin Registro",0,1)</f>
        <v>0</v>
      </c>
      <c r="T105" s="40" t="str">
        <f>IFERROR(IF(VLOOKUP(User[[#This Row],[User Code]],Justificar!$C$8:$I$1048576,6,0)=0,"Sin Justificación",VLOOKUP(User[[#This Row],[User Code]],Justificar!$C$8:$I$1048576,6,0)),"")</f>
        <v>Sin Justificación</v>
      </c>
      <c r="U105" s="40" t="str">
        <f>IFERROR(IF(VLOOKUP(User[[#This Row],[User Code]],Justificar!$C$8:$I$1048576,6,0)=0,"Sin Justificación",VLOOKUP(User[[#This Row],[User Code]],Justificar!$C$8:$I$1048576,7,0)),"")</f>
        <v>Sin Justificación</v>
      </c>
      <c r="V105" s="40" t="str" cm="1">
        <f t="array" ref="V105">_xlfn.IFS(User[[#This Row],[Time In Store + Leave]]&lt;7.8,"Incompleto",User[[#This Row],[Time In Store + Leave]]&lt;=12,"Completo",User[[#This Row],[Time In Store + Leave]]&gt;12,"Superior")</f>
        <v>Incompleto</v>
      </c>
      <c r="W1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5" s="40" t="str">
        <f>IF(User[[#This Row],[Rango]]="incompleto",IF(User[[#This Row],[Reporte in]]=0,"Sin_Registro_In_Out",IF(User[[#This Row],[Reporte Out]]=0,"No_Realizo_Salida","No_cumple_el_Tiempo")),"")</f>
        <v>No_Realizo_Salida</v>
      </c>
      <c r="Y105" s="40" t="str" cm="1">
        <f t="array" ref="Y1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5"/>
      <c r="AA105"/>
      <c r="AB105"/>
      <c r="AC105"/>
      <c r="AD105"/>
      <c r="AE105"/>
      <c r="AF105"/>
      <c r="AG105"/>
      <c r="AH105"/>
      <c r="AI105"/>
      <c r="AJ105"/>
    </row>
    <row r="106" spans="1:36" x14ac:dyDescent="0.3">
      <c r="A106" s="40" t="s">
        <v>2496</v>
      </c>
      <c r="B106">
        <v>1012916446</v>
      </c>
      <c r="C106" s="40" t="s">
        <v>2497</v>
      </c>
      <c r="D106" s="40" t="s">
        <v>2498</v>
      </c>
      <c r="E106" s="40" t="s">
        <v>1710</v>
      </c>
      <c r="F106" s="40" t="s">
        <v>1044</v>
      </c>
      <c r="G106" s="40" t="s">
        <v>177</v>
      </c>
      <c r="H106" s="2">
        <v>45904.541967592595</v>
      </c>
      <c r="I106">
        <v>1</v>
      </c>
      <c r="J10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0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6" s="21" t="str">
        <f>_xlfn.XLOOKUP(User[[#This Row],[User Code]],RMS_Check_In_Out!A:A,RMS_Check_In_Out!D:D,"0")</f>
        <v>0</v>
      </c>
      <c r="M106" s="21" t="str">
        <f>_xlfn.XLOOKUP(User[[#This Row],[User Code]],Leave!P:P,Leave!S:S,"0")</f>
        <v>0</v>
      </c>
      <c r="N106" s="21">
        <f>User[[#This Row],[Time Leave RMS (min)]]/60</f>
        <v>0</v>
      </c>
      <c r="O106" s="15">
        <f>User[[#This Row],[Duration In Store(min)]]/60</f>
        <v>0</v>
      </c>
      <c r="P106" s="28">
        <f>User[[#This Row],[Time In Store + Leave]]/24</f>
        <v>0</v>
      </c>
      <c r="Q106" s="15">
        <f>(User[[#This Row],[Time Leave RMS (min)]]/60)+User[[#This Row],[Duration In Store H]]</f>
        <v>0</v>
      </c>
      <c r="R106" s="40">
        <f>IF(User[[#This Row],[Check In]]="Sin Registro",0,1)</f>
        <v>0</v>
      </c>
      <c r="S106" s="40">
        <f>IF(User[[#This Row],[Check Out]]="Sin Registro",0,1)</f>
        <v>0</v>
      </c>
      <c r="T106" s="40" t="str">
        <f>IFERROR(IF(VLOOKUP(User[[#This Row],[User Code]],Justificar!$C$8:$I$1048576,6,0)=0,"Sin Justificación",VLOOKUP(User[[#This Row],[User Code]],Justificar!$C$8:$I$1048576,6,0)),"")</f>
        <v>Sin Justificación</v>
      </c>
      <c r="U106" s="40" t="str">
        <f>IFERROR(IF(VLOOKUP(User[[#This Row],[User Code]],Justificar!$C$8:$I$1048576,6,0)=0,"Sin Justificación",VLOOKUP(User[[#This Row],[User Code]],Justificar!$C$8:$I$1048576,7,0)),"")</f>
        <v>Sin Justificación</v>
      </c>
      <c r="V106" s="40" t="str" cm="1">
        <f t="array" ref="V106">_xlfn.IFS(User[[#This Row],[Time In Store + Leave]]&lt;7.8,"Incompleto",User[[#This Row],[Time In Store + Leave]]&lt;=12,"Completo",User[[#This Row],[Time In Store + Leave]]&gt;12,"Superior")</f>
        <v>Incompleto</v>
      </c>
      <c r="W1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6" s="40" t="str">
        <f>IF(User[[#This Row],[Rango]]="incompleto",IF(User[[#This Row],[Reporte in]]=0,"Sin_Registro_In_Out",IF(User[[#This Row],[Reporte Out]]=0,"No_Realizo_Salida","No_cumple_el_Tiempo")),"")</f>
        <v>Sin_Registro_In_Out</v>
      </c>
      <c r="Y106" s="40" t="str" cm="1">
        <f t="array" ref="Y1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6"/>
      <c r="AA106"/>
      <c r="AB106"/>
      <c r="AC106"/>
      <c r="AD106"/>
      <c r="AE106"/>
      <c r="AF106"/>
      <c r="AG106"/>
      <c r="AH106"/>
      <c r="AI106"/>
      <c r="AJ106"/>
    </row>
    <row r="107" spans="1:36" x14ac:dyDescent="0.3">
      <c r="A107" s="40" t="s">
        <v>2499</v>
      </c>
      <c r="B107">
        <v>1031129397</v>
      </c>
      <c r="C107" s="40" t="s">
        <v>2500</v>
      </c>
      <c r="D107" s="40" t="s">
        <v>2501</v>
      </c>
      <c r="E107" s="40" t="s">
        <v>6</v>
      </c>
      <c r="F107" s="40" t="s">
        <v>2462</v>
      </c>
      <c r="G107" s="40" t="s">
        <v>178</v>
      </c>
      <c r="H107" s="2">
        <v>45903.791956018518</v>
      </c>
      <c r="I107">
        <v>1</v>
      </c>
      <c r="J1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45931.446550925924</v>
      </c>
      <c r="K1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45931.724629629629</v>
      </c>
      <c r="L107" s="21">
        <f>_xlfn.XLOOKUP(User[[#This Row],[User Code]],RMS_Check_In_Out!A:A,RMS_Check_In_Out!D:D,"0")</f>
        <v>400</v>
      </c>
      <c r="M107" s="21">
        <f>_xlfn.XLOOKUP(User[[#This Row],[User Code]],Leave!P:P,Leave!S:S,"0")</f>
        <v>180</v>
      </c>
      <c r="N107" s="21">
        <f>User[[#This Row],[Time Leave RMS (min)]]/60</f>
        <v>3</v>
      </c>
      <c r="O107" s="15">
        <f>User[[#This Row],[Duration In Store(min)]]/60</f>
        <v>6.666666666666667</v>
      </c>
      <c r="P107" s="28">
        <f>User[[#This Row],[Time In Store + Leave]]/24</f>
        <v>0.40277777777777785</v>
      </c>
      <c r="Q107" s="15">
        <f>(User[[#This Row],[Time Leave RMS (min)]]/60)+User[[#This Row],[Duration In Store H]]</f>
        <v>9.6666666666666679</v>
      </c>
      <c r="R107" s="40">
        <f>IF(User[[#This Row],[Check In]]="Sin Registro",0,1)</f>
        <v>1</v>
      </c>
      <c r="S107" s="40">
        <f>IF(User[[#This Row],[Check Out]]="Sin Registro",0,1)</f>
        <v>1</v>
      </c>
      <c r="T107" s="40" t="str">
        <f>IFERROR(IF(VLOOKUP(User[[#This Row],[User Code]],Justificar!$C$8:$I$1048576,6,0)=0,"Sin Justificación",VLOOKUP(User[[#This Row],[User Code]],Justificar!$C$8:$I$1048576,6,0)),"")</f>
        <v/>
      </c>
      <c r="U107" s="40" t="str">
        <f>IFERROR(IF(VLOOKUP(User[[#This Row],[User Code]],Justificar!$C$8:$I$1048576,6,0)=0,"Sin Justificación",VLOOKUP(User[[#This Row],[User Code]],Justificar!$C$8:$I$1048576,7,0)),"")</f>
        <v/>
      </c>
      <c r="V107" s="40" t="str" cm="1">
        <f t="array" ref="V107">_xlfn.IFS(User[[#This Row],[Time In Store + Leave]]&lt;7.8,"Incompleto",User[[#This Row],[Time In Store + Leave]]&lt;=12,"Completo",User[[#This Row],[Time In Store + Leave]]&gt;12,"Superior")</f>
        <v>Completo</v>
      </c>
      <c r="W1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7" s="40" t="str">
        <f>IF(User[[#This Row],[Rango]]="incompleto",IF(User[[#This Row],[Reporte in]]=0,"Sin_Registro_In_Out",IF(User[[#This Row],[Reporte Out]]=0,"No_Realizo_Salida","No_cumple_el_Tiempo")),"")</f>
        <v/>
      </c>
      <c r="Y107" s="40" t="str" cm="1">
        <f t="array" ref="Y1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07"/>
      <c r="AA107"/>
      <c r="AB107"/>
      <c r="AC107"/>
      <c r="AD107"/>
      <c r="AE107"/>
      <c r="AF107"/>
      <c r="AG107"/>
      <c r="AH107"/>
      <c r="AI107"/>
      <c r="AJ107"/>
    </row>
    <row r="108" spans="1:36" x14ac:dyDescent="0.3">
      <c r="A108" s="40" t="s">
        <v>2502</v>
      </c>
      <c r="B108">
        <v>1110565082</v>
      </c>
      <c r="C108" s="40" t="s">
        <v>2503</v>
      </c>
      <c r="D108" s="40" t="s">
        <v>2504</v>
      </c>
      <c r="E108" s="40" t="s">
        <v>6</v>
      </c>
      <c r="F108" s="40" t="s">
        <v>970</v>
      </c>
      <c r="G108" s="40" t="s">
        <v>179</v>
      </c>
      <c r="H108" s="2">
        <v>45903.666967592595</v>
      </c>
      <c r="I108">
        <v>1</v>
      </c>
      <c r="J10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0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8" s="21" t="str">
        <f>_xlfn.XLOOKUP(User[[#This Row],[User Code]],RMS_Check_In_Out!A:A,RMS_Check_In_Out!D:D,"0")</f>
        <v>0</v>
      </c>
      <c r="M108" s="21" t="str">
        <f>_xlfn.XLOOKUP(User[[#This Row],[User Code]],Leave!P:P,Leave!S:S,"0")</f>
        <v>0</v>
      </c>
      <c r="N108" s="21">
        <f>User[[#This Row],[Time Leave RMS (min)]]/60</f>
        <v>0</v>
      </c>
      <c r="O108" s="15">
        <f>User[[#This Row],[Duration In Store(min)]]/60</f>
        <v>0</v>
      </c>
      <c r="P108" s="28">
        <f>User[[#This Row],[Time In Store + Leave]]/24</f>
        <v>0</v>
      </c>
      <c r="Q108" s="15">
        <f>(User[[#This Row],[Time Leave RMS (min)]]/60)+User[[#This Row],[Duration In Store H]]</f>
        <v>0</v>
      </c>
      <c r="R108" s="40">
        <f>IF(User[[#This Row],[Check In]]="Sin Registro",0,1)</f>
        <v>0</v>
      </c>
      <c r="S108" s="40">
        <f>IF(User[[#This Row],[Check Out]]="Sin Registro",0,1)</f>
        <v>0</v>
      </c>
      <c r="T108" s="40" t="str">
        <f>IFERROR(IF(VLOOKUP(User[[#This Row],[User Code]],Justificar!$C$8:$I$1048576,6,0)=0,"Sin Justificación",VLOOKUP(User[[#This Row],[User Code]],Justificar!$C$8:$I$1048576,6,0)),"")</f>
        <v>Sin Justificación</v>
      </c>
      <c r="U108" s="40" t="str">
        <f>IFERROR(IF(VLOOKUP(User[[#This Row],[User Code]],Justificar!$C$8:$I$1048576,6,0)=0,"Sin Justificación",VLOOKUP(User[[#This Row],[User Code]],Justificar!$C$8:$I$1048576,7,0)),"")</f>
        <v>Sin Justificación</v>
      </c>
      <c r="V108" s="40" t="str" cm="1">
        <f t="array" ref="V108">_xlfn.IFS(User[[#This Row],[Time In Store + Leave]]&lt;7.8,"Incompleto",User[[#This Row],[Time In Store + Leave]]&lt;=12,"Completo",User[[#This Row],[Time In Store + Leave]]&gt;12,"Superior")</f>
        <v>Incompleto</v>
      </c>
      <c r="W1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8" s="40" t="str">
        <f>IF(User[[#This Row],[Rango]]="incompleto",IF(User[[#This Row],[Reporte in]]=0,"Sin_Registro_In_Out",IF(User[[#This Row],[Reporte Out]]=0,"No_Realizo_Salida","No_cumple_el_Tiempo")),"")</f>
        <v>Sin_Registro_In_Out</v>
      </c>
      <c r="Y108" s="40" t="str" cm="1">
        <f t="array" ref="Y1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08"/>
      <c r="AA108"/>
      <c r="AB108"/>
      <c r="AC108"/>
      <c r="AD108"/>
      <c r="AE108"/>
      <c r="AF108"/>
      <c r="AG108"/>
      <c r="AH108"/>
      <c r="AI108"/>
      <c r="AJ108"/>
    </row>
    <row r="109" spans="1:36" x14ac:dyDescent="0.3">
      <c r="A109" s="40" t="s">
        <v>2505</v>
      </c>
      <c r="B109">
        <v>1000455224</v>
      </c>
      <c r="C109" s="40" t="s">
        <v>2506</v>
      </c>
      <c r="D109" s="40" t="s">
        <v>2507</v>
      </c>
      <c r="E109" s="40" t="s">
        <v>6</v>
      </c>
      <c r="F109" s="40" t="s">
        <v>1467</v>
      </c>
      <c r="G109" s="40" t="s">
        <v>177</v>
      </c>
      <c r="H109" s="2">
        <v>45903.45857638889</v>
      </c>
      <c r="I109">
        <v>1</v>
      </c>
      <c r="J10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0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9" s="21" t="str">
        <f>_xlfn.XLOOKUP(User[[#This Row],[User Code]],RMS_Check_In_Out!A:A,RMS_Check_In_Out!D:D,"0")</f>
        <v>0</v>
      </c>
      <c r="M109" s="21" t="str">
        <f>_xlfn.XLOOKUP(User[[#This Row],[User Code]],Leave!P:P,Leave!S:S,"0")</f>
        <v>0</v>
      </c>
      <c r="N109" s="21">
        <f>User[[#This Row],[Time Leave RMS (min)]]/60</f>
        <v>0</v>
      </c>
      <c r="O109" s="15">
        <f>User[[#This Row],[Duration In Store(min)]]/60</f>
        <v>0</v>
      </c>
      <c r="P109" s="28">
        <f>User[[#This Row],[Time In Store + Leave]]/24</f>
        <v>0</v>
      </c>
      <c r="Q109" s="15">
        <f>(User[[#This Row],[Time Leave RMS (min)]]/60)+User[[#This Row],[Duration In Store H]]</f>
        <v>0</v>
      </c>
      <c r="R109" s="40">
        <f>IF(User[[#This Row],[Check In]]="Sin Registro",0,1)</f>
        <v>0</v>
      </c>
      <c r="S109" s="40">
        <f>IF(User[[#This Row],[Check Out]]="Sin Registro",0,1)</f>
        <v>0</v>
      </c>
      <c r="T109" s="40" t="str">
        <f>IFERROR(IF(VLOOKUP(User[[#This Row],[User Code]],Justificar!$C$8:$I$1048576,6,0)=0,"Sin Justificación",VLOOKUP(User[[#This Row],[User Code]],Justificar!$C$8:$I$1048576,6,0)),"")</f>
        <v>Sin Justificación</v>
      </c>
      <c r="U109" s="40" t="str">
        <f>IFERROR(IF(VLOOKUP(User[[#This Row],[User Code]],Justificar!$C$8:$I$1048576,6,0)=0,"Sin Justificación",VLOOKUP(User[[#This Row],[User Code]],Justificar!$C$8:$I$1048576,7,0)),"")</f>
        <v>Sin Justificación</v>
      </c>
      <c r="V109" s="40" t="str" cm="1">
        <f t="array" ref="V109">_xlfn.IFS(User[[#This Row],[Time In Store + Leave]]&lt;7.8,"Incompleto",User[[#This Row],[Time In Store + Leave]]&lt;=12,"Completo",User[[#This Row],[Time In Store + Leave]]&gt;12,"Superior")</f>
        <v>Incompleto</v>
      </c>
      <c r="W1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9" s="40" t="str">
        <f>IF(User[[#This Row],[Rango]]="incompleto",IF(User[[#This Row],[Reporte in]]=0,"Sin_Registro_In_Out",IF(User[[#This Row],[Reporte Out]]=0,"No_Realizo_Salida","No_cumple_el_Tiempo")),"")</f>
        <v>Sin_Registro_In_Out</v>
      </c>
      <c r="Y109" s="40" t="str" cm="1">
        <f t="array" ref="Y1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09"/>
      <c r="AA109"/>
      <c r="AB109"/>
      <c r="AC109"/>
      <c r="AD109"/>
      <c r="AE109"/>
      <c r="AF109"/>
      <c r="AG109"/>
      <c r="AH109"/>
      <c r="AI109"/>
      <c r="AJ109"/>
    </row>
    <row r="110" spans="1:36" x14ac:dyDescent="0.3">
      <c r="A110" s="40" t="s">
        <v>2438</v>
      </c>
      <c r="B110">
        <v>1011322455</v>
      </c>
      <c r="C110" s="40" t="s">
        <v>2439</v>
      </c>
      <c r="D110" s="40" t="s">
        <v>2440</v>
      </c>
      <c r="E110" s="40" t="s">
        <v>6</v>
      </c>
      <c r="F110" s="40" t="s">
        <v>1942</v>
      </c>
      <c r="G110" s="40" t="s">
        <v>178</v>
      </c>
      <c r="H110" s="2">
        <v>45902.66778935185</v>
      </c>
      <c r="I110">
        <v>1</v>
      </c>
      <c r="J1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0" s="21" t="str">
        <f>_xlfn.XLOOKUP(User[[#This Row],[User Code]],RMS_Check_In_Out!A:A,RMS_Check_In_Out!D:D,"0")</f>
        <v>0</v>
      </c>
      <c r="M110" s="21" t="str">
        <f>_xlfn.XLOOKUP(User[[#This Row],[User Code]],Leave!P:P,Leave!S:S,"0")</f>
        <v>0</v>
      </c>
      <c r="N110" s="21">
        <f>User[[#This Row],[Time Leave RMS (min)]]/60</f>
        <v>0</v>
      </c>
      <c r="O110" s="15">
        <f>User[[#This Row],[Duration In Store(min)]]/60</f>
        <v>0</v>
      </c>
      <c r="P110" s="28">
        <f>User[[#This Row],[Time In Store + Leave]]/24</f>
        <v>0</v>
      </c>
      <c r="Q110" s="15">
        <f>(User[[#This Row],[Time Leave RMS (min)]]/60)+User[[#This Row],[Duration In Store H]]</f>
        <v>0</v>
      </c>
      <c r="R110" s="40">
        <f>IF(User[[#This Row],[Check In]]="Sin Registro",0,1)</f>
        <v>0</v>
      </c>
      <c r="S110" s="40">
        <f>IF(User[[#This Row],[Check Out]]="Sin Registro",0,1)</f>
        <v>0</v>
      </c>
      <c r="T110" s="40" t="str">
        <f>IFERROR(IF(VLOOKUP(User[[#This Row],[User Code]],Justificar!$C$8:$I$1048576,6,0)=0,"Sin Justificación",VLOOKUP(User[[#This Row],[User Code]],Justificar!$C$8:$I$1048576,6,0)),"")</f>
        <v>Sin Justificación</v>
      </c>
      <c r="U110" s="40" t="str">
        <f>IFERROR(IF(VLOOKUP(User[[#This Row],[User Code]],Justificar!$C$8:$I$1048576,6,0)=0,"Sin Justificación",VLOOKUP(User[[#This Row],[User Code]],Justificar!$C$8:$I$1048576,7,0)),"")</f>
        <v>Sin Justificación</v>
      </c>
      <c r="V110" s="40" t="str" cm="1">
        <f t="array" ref="V110">_xlfn.IFS(User[[#This Row],[Time In Store + Leave]]&lt;7.8,"Incompleto",User[[#This Row],[Time In Store + Leave]]&lt;=12,"Completo",User[[#This Row],[Time In Store + Leave]]&gt;12,"Superior")</f>
        <v>Incompleto</v>
      </c>
      <c r="W1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0" s="40" t="str">
        <f>IF(User[[#This Row],[Rango]]="incompleto",IF(User[[#This Row],[Reporte in]]=0,"Sin_Registro_In_Out",IF(User[[#This Row],[Reporte Out]]=0,"No_Realizo_Salida","No_cumple_el_Tiempo")),"")</f>
        <v>Sin_Registro_In_Out</v>
      </c>
      <c r="Y110" s="40" t="str" cm="1">
        <f t="array" ref="Y1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10"/>
      <c r="AA110"/>
      <c r="AB110"/>
      <c r="AC110"/>
      <c r="AD110"/>
      <c r="AE110"/>
      <c r="AF110"/>
      <c r="AG110"/>
      <c r="AH110"/>
      <c r="AI110"/>
      <c r="AJ110"/>
    </row>
    <row r="111" spans="1:36" x14ac:dyDescent="0.3">
      <c r="A111" s="40" t="s">
        <v>2441</v>
      </c>
      <c r="B111">
        <v>1045078433</v>
      </c>
      <c r="C111" s="40" t="s">
        <v>2442</v>
      </c>
      <c r="D111" s="40" t="s">
        <v>2443</v>
      </c>
      <c r="E111" s="40" t="s">
        <v>6</v>
      </c>
      <c r="F111" s="40" t="s">
        <v>1029</v>
      </c>
      <c r="G111" s="40" t="s">
        <v>178</v>
      </c>
      <c r="H111" s="2">
        <v>45902.667638888888</v>
      </c>
      <c r="I111">
        <v>1</v>
      </c>
      <c r="J11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1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11" s="21" t="str">
        <f>_xlfn.XLOOKUP(User[[#This Row],[User Code]],RMS_Check_In_Out!A:A,RMS_Check_In_Out!D:D,"0")</f>
        <v>0</v>
      </c>
      <c r="M111" s="21">
        <f>_xlfn.XLOOKUP(User[[#This Row],[User Code]],Leave!P:P,Leave!S:S,"0")</f>
        <v>540</v>
      </c>
      <c r="N111" s="21">
        <f>User[[#This Row],[Time Leave RMS (min)]]/60</f>
        <v>9</v>
      </c>
      <c r="O111" s="15">
        <f>User[[#This Row],[Duration In Store(min)]]/60</f>
        <v>0</v>
      </c>
      <c r="P111" s="28">
        <f>User[[#This Row],[Time In Store + Leave]]/24</f>
        <v>0.375</v>
      </c>
      <c r="Q111" s="15">
        <f>(User[[#This Row],[Time Leave RMS (min)]]/60)+User[[#This Row],[Duration In Store H]]</f>
        <v>9</v>
      </c>
      <c r="R111" s="40">
        <f>IF(User[[#This Row],[Check In]]="Sin Registro",0,1)</f>
        <v>1</v>
      </c>
      <c r="S111" s="40">
        <f>IF(User[[#This Row],[Check Out]]="Sin Registro",0,1)</f>
        <v>1</v>
      </c>
      <c r="T111" s="40" t="str">
        <f>IFERROR(IF(VLOOKUP(User[[#This Row],[User Code]],Justificar!$C$8:$I$1048576,6,0)=0,"Sin Justificación",VLOOKUP(User[[#This Row],[User Code]],Justificar!$C$8:$I$1048576,6,0)),"")</f>
        <v/>
      </c>
      <c r="U111" s="40" t="str">
        <f>IFERROR(IF(VLOOKUP(User[[#This Row],[User Code]],Justificar!$C$8:$I$1048576,6,0)=0,"Sin Justificación",VLOOKUP(User[[#This Row],[User Code]],Justificar!$C$8:$I$1048576,7,0)),"")</f>
        <v/>
      </c>
      <c r="V111" s="40" t="str" cm="1">
        <f t="array" ref="V111">_xlfn.IFS(User[[#This Row],[Time In Store + Leave]]&lt;7.8,"Incompleto",User[[#This Row],[Time In Store + Leave]]&lt;=12,"Completo",User[[#This Row],[Time In Store + Leave]]&gt;12,"Superior")</f>
        <v>Completo</v>
      </c>
      <c r="W1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1" s="40" t="str">
        <f>IF(User[[#This Row],[Rango]]="incompleto",IF(User[[#This Row],[Reporte in]]=0,"Sin_Registro_In_Out",IF(User[[#This Row],[Reporte Out]]=0,"No_Realizo_Salida","No_cumple_el_Tiempo")),"")</f>
        <v/>
      </c>
      <c r="Y111" s="40" t="str" cm="1">
        <f t="array" ref="Y1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11"/>
      <c r="AA111"/>
      <c r="AB111"/>
      <c r="AC111"/>
      <c r="AD111"/>
      <c r="AE111"/>
      <c r="AF111"/>
      <c r="AG111"/>
      <c r="AH111"/>
      <c r="AI111"/>
      <c r="AJ111"/>
    </row>
    <row r="112" spans="1:36" x14ac:dyDescent="0.3">
      <c r="A112" s="40" t="s">
        <v>2444</v>
      </c>
      <c r="B112">
        <v>1026302873</v>
      </c>
      <c r="C112" s="40" t="s">
        <v>2445</v>
      </c>
      <c r="D112" s="40" t="s">
        <v>2446</v>
      </c>
      <c r="E112" s="40" t="s">
        <v>84</v>
      </c>
      <c r="F112" s="40" t="s">
        <v>977</v>
      </c>
      <c r="G112" s="40" t="s">
        <v>178</v>
      </c>
      <c r="H112" s="2">
        <v>45902.667384259257</v>
      </c>
      <c r="I112">
        <v>1</v>
      </c>
      <c r="J1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1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112" s="21" t="str">
        <f>_xlfn.XLOOKUP(User[[#This Row],[User Code]],RMS_Check_In_Out!A:A,RMS_Check_In_Out!D:D,"0")</f>
        <v>0</v>
      </c>
      <c r="M112" s="21">
        <f>_xlfn.XLOOKUP(User[[#This Row],[User Code]],Leave!P:P,Leave!S:S,"0")</f>
        <v>540</v>
      </c>
      <c r="N112" s="21">
        <f>User[[#This Row],[Time Leave RMS (min)]]/60</f>
        <v>9</v>
      </c>
      <c r="O112" s="15">
        <f>User[[#This Row],[Duration In Store(min)]]/60</f>
        <v>0</v>
      </c>
      <c r="P112" s="28">
        <f>User[[#This Row],[Time In Store + Leave]]/24</f>
        <v>0.375</v>
      </c>
      <c r="Q112" s="15">
        <f>(User[[#This Row],[Time Leave RMS (min)]]/60)+User[[#This Row],[Duration In Store H]]</f>
        <v>9</v>
      </c>
      <c r="R112" s="40">
        <f>IF(User[[#This Row],[Check In]]="Sin Registro",0,1)</f>
        <v>1</v>
      </c>
      <c r="S112" s="40">
        <f>IF(User[[#This Row],[Check Out]]="Sin Registro",0,1)</f>
        <v>1</v>
      </c>
      <c r="T112" s="40" t="str">
        <f>IFERROR(IF(VLOOKUP(User[[#This Row],[User Code]],Justificar!$C$8:$I$1048576,6,0)=0,"Sin Justificación",VLOOKUP(User[[#This Row],[User Code]],Justificar!$C$8:$I$1048576,6,0)),"")</f>
        <v/>
      </c>
      <c r="U112" s="40" t="str">
        <f>IFERROR(IF(VLOOKUP(User[[#This Row],[User Code]],Justificar!$C$8:$I$1048576,6,0)=0,"Sin Justificación",VLOOKUP(User[[#This Row],[User Code]],Justificar!$C$8:$I$1048576,7,0)),"")</f>
        <v/>
      </c>
      <c r="V112" s="40" t="str" cm="1">
        <f t="array" ref="V112">_xlfn.IFS(User[[#This Row],[Time In Store + Leave]]&lt;7.8,"Incompleto",User[[#This Row],[Time In Store + Leave]]&lt;=12,"Completo",User[[#This Row],[Time In Store + Leave]]&gt;12,"Superior")</f>
        <v>Completo</v>
      </c>
      <c r="W1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2" s="40" t="str">
        <f>IF(User[[#This Row],[Rango]]="incompleto",IF(User[[#This Row],[Reporte in]]=0,"Sin_Registro_In_Out",IF(User[[#This Row],[Reporte Out]]=0,"No_Realizo_Salida","No_cumple_el_Tiempo")),"")</f>
        <v/>
      </c>
      <c r="Y112" s="40" t="str" cm="1">
        <f t="array" ref="Y1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12"/>
      <c r="AA112"/>
      <c r="AB112"/>
      <c r="AC112"/>
      <c r="AD112"/>
      <c r="AE112"/>
      <c r="AF112"/>
      <c r="AG112"/>
      <c r="AH112"/>
      <c r="AI112"/>
      <c r="AJ112"/>
    </row>
    <row r="113" spans="1:36" x14ac:dyDescent="0.3">
      <c r="A113" s="40" t="s">
        <v>2447</v>
      </c>
      <c r="B113">
        <v>1005605876</v>
      </c>
      <c r="C113" s="40" t="s">
        <v>2448</v>
      </c>
      <c r="D113" s="40" t="s">
        <v>2449</v>
      </c>
      <c r="E113" s="40" t="s">
        <v>6</v>
      </c>
      <c r="F113" s="40" t="s">
        <v>1029</v>
      </c>
      <c r="G113" s="40" t="s">
        <v>178</v>
      </c>
      <c r="H113" s="2">
        <v>45902.58390046296</v>
      </c>
      <c r="I113">
        <v>1</v>
      </c>
      <c r="J1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3" s="21" t="str">
        <f>_xlfn.XLOOKUP(User[[#This Row],[User Code]],RMS_Check_In_Out!A:A,RMS_Check_In_Out!D:D,"0")</f>
        <v>0</v>
      </c>
      <c r="M113" s="21" t="str">
        <f>_xlfn.XLOOKUP(User[[#This Row],[User Code]],Leave!P:P,Leave!S:S,"0")</f>
        <v>0</v>
      </c>
      <c r="N113" s="21">
        <f>User[[#This Row],[Time Leave RMS (min)]]/60</f>
        <v>0</v>
      </c>
      <c r="O113" s="15">
        <f>User[[#This Row],[Duration In Store(min)]]/60</f>
        <v>0</v>
      </c>
      <c r="P113" s="28">
        <f>User[[#This Row],[Time In Store + Leave]]/24</f>
        <v>0</v>
      </c>
      <c r="Q113" s="15">
        <f>(User[[#This Row],[Time Leave RMS (min)]]/60)+User[[#This Row],[Duration In Store H]]</f>
        <v>0</v>
      </c>
      <c r="R113" s="40">
        <f>IF(User[[#This Row],[Check In]]="Sin Registro",0,1)</f>
        <v>0</v>
      </c>
      <c r="S113" s="40">
        <f>IF(User[[#This Row],[Check Out]]="Sin Registro",0,1)</f>
        <v>0</v>
      </c>
      <c r="T113" s="40" t="str">
        <f>IFERROR(IF(VLOOKUP(User[[#This Row],[User Code]],Justificar!$C$8:$I$1048576,6,0)=0,"Sin Justificación",VLOOKUP(User[[#This Row],[User Code]],Justificar!$C$8:$I$1048576,6,0)),"")</f>
        <v>Sin Justificación</v>
      </c>
      <c r="U113" s="40" t="str">
        <f>IFERROR(IF(VLOOKUP(User[[#This Row],[User Code]],Justificar!$C$8:$I$1048576,6,0)=0,"Sin Justificación",VLOOKUP(User[[#This Row],[User Code]],Justificar!$C$8:$I$1048576,7,0)),"")</f>
        <v>Sin Justificación</v>
      </c>
      <c r="V113" s="40" t="str" cm="1">
        <f t="array" ref="V113">_xlfn.IFS(User[[#This Row],[Time In Store + Leave]]&lt;7.8,"Incompleto",User[[#This Row],[Time In Store + Leave]]&lt;=12,"Completo",User[[#This Row],[Time In Store + Leave]]&gt;12,"Superior")</f>
        <v>Incompleto</v>
      </c>
      <c r="W1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3" s="40" t="str">
        <f>IF(User[[#This Row],[Rango]]="incompleto",IF(User[[#This Row],[Reporte in]]=0,"Sin_Registro_In_Out",IF(User[[#This Row],[Reporte Out]]=0,"No_Realizo_Salida","No_cumple_el_Tiempo")),"")</f>
        <v>Sin_Registro_In_Out</v>
      </c>
      <c r="Y113" s="40" t="str" cm="1">
        <f t="array" ref="Y1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13"/>
      <c r="AA113"/>
      <c r="AB113"/>
      <c r="AC113"/>
      <c r="AD113"/>
      <c r="AE113"/>
      <c r="AF113"/>
      <c r="AG113"/>
      <c r="AH113"/>
      <c r="AI113"/>
      <c r="AJ113"/>
    </row>
    <row r="114" spans="1:36" x14ac:dyDescent="0.3">
      <c r="A114" s="40" t="s">
        <v>2450</v>
      </c>
      <c r="B114">
        <v>1014977768</v>
      </c>
      <c r="C114" s="40" t="s">
        <v>2451</v>
      </c>
      <c r="D114" s="40" t="s">
        <v>2452</v>
      </c>
      <c r="E114" s="40" t="s">
        <v>1710</v>
      </c>
      <c r="F114" s="40" t="s">
        <v>1098</v>
      </c>
      <c r="G114" s="40" t="s">
        <v>177</v>
      </c>
      <c r="H114" s="2">
        <v>45902.542025462964</v>
      </c>
      <c r="I114">
        <v>1</v>
      </c>
      <c r="J1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45931.374965277777</v>
      </c>
      <c r="K1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45931.717766203707</v>
      </c>
      <c r="L114" s="21">
        <f>_xlfn.XLOOKUP(User[[#This Row],[User Code]],RMS_Check_In_Out!A:A,RMS_Check_In_Out!D:D,"0")</f>
        <v>494</v>
      </c>
      <c r="M114" s="21" t="str">
        <f>_xlfn.XLOOKUP(User[[#This Row],[User Code]],Leave!P:P,Leave!S:S,"0")</f>
        <v>0</v>
      </c>
      <c r="N114" s="21">
        <f>User[[#This Row],[Time Leave RMS (min)]]/60</f>
        <v>0</v>
      </c>
      <c r="O114" s="15">
        <f>User[[#This Row],[Duration In Store(min)]]/60</f>
        <v>8.2333333333333325</v>
      </c>
      <c r="P114" s="28">
        <f>User[[#This Row],[Time In Store + Leave]]/24</f>
        <v>0.3430555555555555</v>
      </c>
      <c r="Q114" s="15">
        <f>(User[[#This Row],[Time Leave RMS (min)]]/60)+User[[#This Row],[Duration In Store H]]</f>
        <v>8.2333333333333325</v>
      </c>
      <c r="R114" s="40">
        <f>IF(User[[#This Row],[Check In]]="Sin Registro",0,1)</f>
        <v>1</v>
      </c>
      <c r="S114" s="40">
        <f>IF(User[[#This Row],[Check Out]]="Sin Registro",0,1)</f>
        <v>1</v>
      </c>
      <c r="T114" s="40" t="str">
        <f>IFERROR(IF(VLOOKUP(User[[#This Row],[User Code]],Justificar!$C$8:$I$1048576,6,0)=0,"Sin Justificación",VLOOKUP(User[[#This Row],[User Code]],Justificar!$C$8:$I$1048576,6,0)),"")</f>
        <v/>
      </c>
      <c r="U114" s="40" t="str">
        <f>IFERROR(IF(VLOOKUP(User[[#This Row],[User Code]],Justificar!$C$8:$I$1048576,6,0)=0,"Sin Justificación",VLOOKUP(User[[#This Row],[User Code]],Justificar!$C$8:$I$1048576,7,0)),"")</f>
        <v/>
      </c>
      <c r="V114" s="40" t="str" cm="1">
        <f t="array" ref="V114">_xlfn.IFS(User[[#This Row],[Time In Store + Leave]]&lt;7.8,"Incompleto",User[[#This Row],[Time In Store + Leave]]&lt;=12,"Completo",User[[#This Row],[Time In Store + Leave]]&gt;12,"Superior")</f>
        <v>Completo</v>
      </c>
      <c r="W1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4" s="40" t="str">
        <f>IF(User[[#This Row],[Rango]]="incompleto",IF(User[[#This Row],[Reporte in]]=0,"Sin_Registro_In_Out",IF(User[[#This Row],[Reporte Out]]=0,"No_Realizo_Salida","No_cumple_el_Tiempo")),"")</f>
        <v/>
      </c>
      <c r="Y114" s="40" t="str" cm="1">
        <f t="array" ref="Y1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14"/>
      <c r="AA114"/>
      <c r="AB114"/>
      <c r="AC114"/>
      <c r="AD114"/>
      <c r="AE114"/>
      <c r="AF114"/>
      <c r="AG114"/>
      <c r="AH114"/>
      <c r="AI114"/>
      <c r="AJ114"/>
    </row>
    <row r="115" spans="1:36" x14ac:dyDescent="0.3">
      <c r="A115" s="40" t="s">
        <v>2453</v>
      </c>
      <c r="B115">
        <v>1019063645</v>
      </c>
      <c r="C115" s="40" t="s">
        <v>2454</v>
      </c>
      <c r="D115" s="40" t="s">
        <v>2455</v>
      </c>
      <c r="E115" s="40" t="s">
        <v>6</v>
      </c>
      <c r="F115" s="40" t="s">
        <v>2674</v>
      </c>
      <c r="G115" s="40" t="s">
        <v>179</v>
      </c>
      <c r="H115" s="2">
        <v>45902.459178240744</v>
      </c>
      <c r="I115">
        <v>1</v>
      </c>
      <c r="J1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45931.357118055559</v>
      </c>
      <c r="K1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45931.750254629631</v>
      </c>
      <c r="L115" s="21">
        <f>_xlfn.XLOOKUP(User[[#This Row],[User Code]],RMS_Check_In_Out!A:A,RMS_Check_In_Out!D:D,"0")</f>
        <v>566</v>
      </c>
      <c r="M115" s="21" t="str">
        <f>_xlfn.XLOOKUP(User[[#This Row],[User Code]],Leave!P:P,Leave!S:S,"0")</f>
        <v>0</v>
      </c>
      <c r="N115" s="21">
        <f>User[[#This Row],[Time Leave RMS (min)]]/60</f>
        <v>0</v>
      </c>
      <c r="O115" s="15">
        <f>User[[#This Row],[Duration In Store(min)]]/60</f>
        <v>9.4333333333333336</v>
      </c>
      <c r="P115" s="28">
        <f>User[[#This Row],[Time In Store + Leave]]/24</f>
        <v>0.39305555555555555</v>
      </c>
      <c r="Q115" s="15">
        <f>(User[[#This Row],[Time Leave RMS (min)]]/60)+User[[#This Row],[Duration In Store H]]</f>
        <v>9.4333333333333336</v>
      </c>
      <c r="R115" s="40">
        <f>IF(User[[#This Row],[Check In]]="Sin Registro",0,1)</f>
        <v>1</v>
      </c>
      <c r="S115" s="40">
        <f>IF(User[[#This Row],[Check Out]]="Sin Registro",0,1)</f>
        <v>1</v>
      </c>
      <c r="T115" s="40" t="str">
        <f>IFERROR(IF(VLOOKUP(User[[#This Row],[User Code]],Justificar!$C$8:$I$1048576,6,0)=0,"Sin Justificación",VLOOKUP(User[[#This Row],[User Code]],Justificar!$C$8:$I$1048576,6,0)),"")</f>
        <v/>
      </c>
      <c r="U115" s="40" t="str">
        <f>IFERROR(IF(VLOOKUP(User[[#This Row],[User Code]],Justificar!$C$8:$I$1048576,6,0)=0,"Sin Justificación",VLOOKUP(User[[#This Row],[User Code]],Justificar!$C$8:$I$1048576,7,0)),"")</f>
        <v/>
      </c>
      <c r="V115" s="40" t="str" cm="1">
        <f t="array" ref="V115">_xlfn.IFS(User[[#This Row],[Time In Store + Leave]]&lt;7.8,"Incompleto",User[[#This Row],[Time In Store + Leave]]&lt;=12,"Completo",User[[#This Row],[Time In Store + Leave]]&gt;12,"Superior")</f>
        <v>Completo</v>
      </c>
      <c r="W1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5" s="40" t="str">
        <f>IF(User[[#This Row],[Rango]]="incompleto",IF(User[[#This Row],[Reporte in]]=0,"Sin_Registro_In_Out",IF(User[[#This Row],[Reporte Out]]=0,"No_Realizo_Salida","No_cumple_el_Tiempo")),"")</f>
        <v/>
      </c>
      <c r="Y115" s="40" t="str" cm="1">
        <f t="array" ref="Y1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5"/>
      <c r="AA115"/>
      <c r="AB115"/>
      <c r="AC115"/>
      <c r="AD115"/>
      <c r="AE115"/>
      <c r="AF115"/>
      <c r="AG115"/>
      <c r="AH115"/>
      <c r="AI115"/>
      <c r="AJ115"/>
    </row>
    <row r="116" spans="1:36" x14ac:dyDescent="0.3">
      <c r="A116" s="40" t="s">
        <v>2456</v>
      </c>
      <c r="B116">
        <v>1019076200</v>
      </c>
      <c r="C116" s="40" t="s">
        <v>2457</v>
      </c>
      <c r="D116" s="40" t="s">
        <v>2458</v>
      </c>
      <c r="E116" s="40" t="s">
        <v>6</v>
      </c>
      <c r="F116" s="40" t="s">
        <v>2088</v>
      </c>
      <c r="G116" s="40" t="s">
        <v>179</v>
      </c>
      <c r="H116" s="2">
        <v>45902.458981481483</v>
      </c>
      <c r="I116">
        <v>1</v>
      </c>
      <c r="J1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45931.369571759256</v>
      </c>
      <c r="K1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45931.732951388891</v>
      </c>
      <c r="L116" s="21">
        <f>_xlfn.XLOOKUP(User[[#This Row],[User Code]],RMS_Check_In_Out!A:A,RMS_Check_In_Out!D:D,"0")</f>
        <v>523</v>
      </c>
      <c r="M116" s="21" t="str">
        <f>_xlfn.XLOOKUP(User[[#This Row],[User Code]],Leave!P:P,Leave!S:S,"0")</f>
        <v>0</v>
      </c>
      <c r="N116" s="21">
        <f>User[[#This Row],[Time Leave RMS (min)]]/60</f>
        <v>0</v>
      </c>
      <c r="O116" s="15">
        <f>User[[#This Row],[Duration In Store(min)]]/60</f>
        <v>8.7166666666666668</v>
      </c>
      <c r="P116" s="28">
        <f>User[[#This Row],[Time In Store + Leave]]/24</f>
        <v>0.36319444444444443</v>
      </c>
      <c r="Q116" s="15">
        <f>(User[[#This Row],[Time Leave RMS (min)]]/60)+User[[#This Row],[Duration In Store H]]</f>
        <v>8.7166666666666668</v>
      </c>
      <c r="R116" s="40">
        <f>IF(User[[#This Row],[Check In]]="Sin Registro",0,1)</f>
        <v>1</v>
      </c>
      <c r="S116" s="40">
        <f>IF(User[[#This Row],[Check Out]]="Sin Registro",0,1)</f>
        <v>1</v>
      </c>
      <c r="T116" s="40" t="str">
        <f>IFERROR(IF(VLOOKUP(User[[#This Row],[User Code]],Justificar!$C$8:$I$1048576,6,0)=0,"Sin Justificación",VLOOKUP(User[[#This Row],[User Code]],Justificar!$C$8:$I$1048576,6,0)),"")</f>
        <v/>
      </c>
      <c r="U116" s="40" t="str">
        <f>IFERROR(IF(VLOOKUP(User[[#This Row],[User Code]],Justificar!$C$8:$I$1048576,6,0)=0,"Sin Justificación",VLOOKUP(User[[#This Row],[User Code]],Justificar!$C$8:$I$1048576,7,0)),"")</f>
        <v/>
      </c>
      <c r="V116" s="40" t="str" cm="1">
        <f t="array" ref="V116">_xlfn.IFS(User[[#This Row],[Time In Store + Leave]]&lt;7.8,"Incompleto",User[[#This Row],[Time In Store + Leave]]&lt;=12,"Completo",User[[#This Row],[Time In Store + Leave]]&gt;12,"Superior")</f>
        <v>Completo</v>
      </c>
      <c r="W1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6" s="40" t="str">
        <f>IF(User[[#This Row],[Rango]]="incompleto",IF(User[[#This Row],[Reporte in]]=0,"Sin_Registro_In_Out",IF(User[[#This Row],[Reporte Out]]=0,"No_Realizo_Salida","No_cumple_el_Tiempo")),"")</f>
        <v/>
      </c>
      <c r="Y116" s="40" t="str" cm="1">
        <f t="array" ref="Y1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6"/>
      <c r="AA116"/>
      <c r="AB116"/>
      <c r="AC116"/>
      <c r="AD116"/>
      <c r="AE116"/>
      <c r="AF116"/>
      <c r="AG116"/>
      <c r="AH116"/>
      <c r="AI116"/>
      <c r="AJ116"/>
    </row>
    <row r="117" spans="1:36" x14ac:dyDescent="0.3">
      <c r="A117" s="40" t="s">
        <v>2459</v>
      </c>
      <c r="B117">
        <v>80207682</v>
      </c>
      <c r="C117" s="40" t="s">
        <v>2460</v>
      </c>
      <c r="D117" s="40" t="s">
        <v>2461</v>
      </c>
      <c r="E117" s="40" t="s">
        <v>84</v>
      </c>
      <c r="F117" s="40" t="s">
        <v>972</v>
      </c>
      <c r="G117" s="40" t="s">
        <v>178</v>
      </c>
      <c r="H117" s="2">
        <v>45902.458668981482</v>
      </c>
      <c r="I117">
        <v>1</v>
      </c>
      <c r="J1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45931.448622685188</v>
      </c>
      <c r="K1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45931.790671296294</v>
      </c>
      <c r="L117" s="21">
        <f>_xlfn.XLOOKUP(User[[#This Row],[User Code]],RMS_Check_In_Out!A:A,RMS_Check_In_Out!D:D,"0")</f>
        <v>493</v>
      </c>
      <c r="M117" s="21" t="str">
        <f>_xlfn.XLOOKUP(User[[#This Row],[User Code]],Leave!P:P,Leave!S:S,"0")</f>
        <v>0</v>
      </c>
      <c r="N117" s="21">
        <f>User[[#This Row],[Time Leave RMS (min)]]/60</f>
        <v>0</v>
      </c>
      <c r="O117" s="15">
        <f>User[[#This Row],[Duration In Store(min)]]/60</f>
        <v>8.2166666666666668</v>
      </c>
      <c r="P117" s="28">
        <f>User[[#This Row],[Time In Store + Leave]]/24</f>
        <v>0.34236111111111112</v>
      </c>
      <c r="Q117" s="15">
        <f>(User[[#This Row],[Time Leave RMS (min)]]/60)+User[[#This Row],[Duration In Store H]]</f>
        <v>8.2166666666666668</v>
      </c>
      <c r="R117" s="40">
        <f>IF(User[[#This Row],[Check In]]="Sin Registro",0,1)</f>
        <v>1</v>
      </c>
      <c r="S117" s="40">
        <f>IF(User[[#This Row],[Check Out]]="Sin Registro",0,1)</f>
        <v>1</v>
      </c>
      <c r="T117" s="40" t="str">
        <f>IFERROR(IF(VLOOKUP(User[[#This Row],[User Code]],Justificar!$C$8:$I$1048576,6,0)=0,"Sin Justificación",VLOOKUP(User[[#This Row],[User Code]],Justificar!$C$8:$I$1048576,6,0)),"")</f>
        <v/>
      </c>
      <c r="U117" s="40" t="str">
        <f>IFERROR(IF(VLOOKUP(User[[#This Row],[User Code]],Justificar!$C$8:$I$1048576,6,0)=0,"Sin Justificación",VLOOKUP(User[[#This Row],[User Code]],Justificar!$C$8:$I$1048576,7,0)),"")</f>
        <v/>
      </c>
      <c r="V117" s="40" t="str" cm="1">
        <f t="array" ref="V117">_xlfn.IFS(User[[#This Row],[Time In Store + Leave]]&lt;7.8,"Incompleto",User[[#This Row],[Time In Store + Leave]]&lt;=12,"Completo",User[[#This Row],[Time In Store + Leave]]&gt;12,"Superior")</f>
        <v>Completo</v>
      </c>
      <c r="W1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7" s="40" t="str">
        <f>IF(User[[#This Row],[Rango]]="incompleto",IF(User[[#This Row],[Reporte in]]=0,"Sin_Registro_In_Out",IF(User[[#This Row],[Reporte Out]]=0,"No_Realizo_Salida","No_cumple_el_Tiempo")),"")</f>
        <v/>
      </c>
      <c r="Y117" s="40" t="str" cm="1">
        <f t="array" ref="Y1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17"/>
      <c r="AA117"/>
      <c r="AB117"/>
      <c r="AC117"/>
      <c r="AD117"/>
      <c r="AE117"/>
      <c r="AF117"/>
      <c r="AG117"/>
      <c r="AH117"/>
      <c r="AI117"/>
      <c r="AJ117"/>
    </row>
    <row r="118" spans="1:36" x14ac:dyDescent="0.3">
      <c r="A118" s="40" t="s">
        <v>2418</v>
      </c>
      <c r="B118">
        <v>1032677203</v>
      </c>
      <c r="C118" s="40" t="s">
        <v>2419</v>
      </c>
      <c r="D118" s="40" t="s">
        <v>2420</v>
      </c>
      <c r="E118" s="40" t="s">
        <v>6</v>
      </c>
      <c r="F118" s="40" t="s">
        <v>1467</v>
      </c>
      <c r="G118" s="40" t="s">
        <v>177</v>
      </c>
      <c r="H118" s="2">
        <v>45901.585370370369</v>
      </c>
      <c r="I118">
        <v>1</v>
      </c>
      <c r="J1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18" s="21" t="str">
        <f>_xlfn.XLOOKUP(User[[#This Row],[User Code]],RMS_Check_In_Out!A:A,RMS_Check_In_Out!D:D,"0")</f>
        <v>0</v>
      </c>
      <c r="M118" s="21">
        <f>_xlfn.XLOOKUP(User[[#This Row],[User Code]],Leave!P:P,Leave!S:S,"0")</f>
        <v>540</v>
      </c>
      <c r="N118" s="21">
        <f>User[[#This Row],[Time Leave RMS (min)]]/60</f>
        <v>9</v>
      </c>
      <c r="O118" s="15">
        <f>User[[#This Row],[Duration In Store(min)]]/60</f>
        <v>0</v>
      </c>
      <c r="P118" s="28">
        <f>User[[#This Row],[Time In Store + Leave]]/24</f>
        <v>0.375</v>
      </c>
      <c r="Q118" s="15">
        <f>(User[[#This Row],[Time Leave RMS (min)]]/60)+User[[#This Row],[Duration In Store H]]</f>
        <v>9</v>
      </c>
      <c r="R118" s="40">
        <f>IF(User[[#This Row],[Check In]]="Sin Registro",0,1)</f>
        <v>1</v>
      </c>
      <c r="S118" s="40">
        <f>IF(User[[#This Row],[Check Out]]="Sin Registro",0,1)</f>
        <v>1</v>
      </c>
      <c r="T118" s="40" t="str">
        <f>IFERROR(IF(VLOOKUP(User[[#This Row],[User Code]],Justificar!$C$8:$I$1048576,6,0)=0,"Sin Justificación",VLOOKUP(User[[#This Row],[User Code]],Justificar!$C$8:$I$1048576,6,0)),"")</f>
        <v/>
      </c>
      <c r="U118" s="40" t="str">
        <f>IFERROR(IF(VLOOKUP(User[[#This Row],[User Code]],Justificar!$C$8:$I$1048576,6,0)=0,"Sin Justificación",VLOOKUP(User[[#This Row],[User Code]],Justificar!$C$8:$I$1048576,7,0)),"")</f>
        <v/>
      </c>
      <c r="V118" s="40" t="str" cm="1">
        <f t="array" ref="V118">_xlfn.IFS(User[[#This Row],[Time In Store + Leave]]&lt;7.8,"Incompleto",User[[#This Row],[Time In Store + Leave]]&lt;=12,"Completo",User[[#This Row],[Time In Store + Leave]]&gt;12,"Superior")</f>
        <v>Completo</v>
      </c>
      <c r="W1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8" s="40" t="str">
        <f>IF(User[[#This Row],[Rango]]="incompleto",IF(User[[#This Row],[Reporte in]]=0,"Sin_Registro_In_Out",IF(User[[#This Row],[Reporte Out]]=0,"No_Realizo_Salida","No_cumple_el_Tiempo")),"")</f>
        <v/>
      </c>
      <c r="Y118" s="40" t="str" cm="1">
        <f t="array" ref="Y1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8"/>
      <c r="AA118"/>
      <c r="AB118"/>
      <c r="AC118"/>
      <c r="AD118"/>
      <c r="AE118"/>
      <c r="AF118"/>
      <c r="AG118"/>
      <c r="AH118"/>
      <c r="AI118"/>
      <c r="AJ118"/>
    </row>
    <row r="119" spans="1:36" x14ac:dyDescent="0.3">
      <c r="A119" s="40" t="s">
        <v>2421</v>
      </c>
      <c r="B119">
        <v>1031172684</v>
      </c>
      <c r="C119" s="40" t="s">
        <v>2422</v>
      </c>
      <c r="D119" s="40" t="s">
        <v>2423</v>
      </c>
      <c r="E119" s="40" t="s">
        <v>6</v>
      </c>
      <c r="F119" s="40" t="s">
        <v>1467</v>
      </c>
      <c r="G119" s="40" t="s">
        <v>177</v>
      </c>
      <c r="H119" s="2">
        <v>45901.583854166667</v>
      </c>
      <c r="I119">
        <v>1</v>
      </c>
      <c r="J1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9" s="21" t="str">
        <f>_xlfn.XLOOKUP(User[[#This Row],[User Code]],RMS_Check_In_Out!A:A,RMS_Check_In_Out!D:D,"0")</f>
        <v>0</v>
      </c>
      <c r="M119" s="21" t="str">
        <f>_xlfn.XLOOKUP(User[[#This Row],[User Code]],Leave!P:P,Leave!S:S,"0")</f>
        <v>0</v>
      </c>
      <c r="N119" s="21">
        <f>User[[#This Row],[Time Leave RMS (min)]]/60</f>
        <v>0</v>
      </c>
      <c r="O119" s="15">
        <f>User[[#This Row],[Duration In Store(min)]]/60</f>
        <v>0</v>
      </c>
      <c r="P119" s="28">
        <f>User[[#This Row],[Time In Store + Leave]]/24</f>
        <v>0</v>
      </c>
      <c r="Q119" s="15">
        <f>(User[[#This Row],[Time Leave RMS (min)]]/60)+User[[#This Row],[Duration In Store H]]</f>
        <v>0</v>
      </c>
      <c r="R119" s="40">
        <f>IF(User[[#This Row],[Check In]]="Sin Registro",0,1)</f>
        <v>0</v>
      </c>
      <c r="S119" s="40">
        <f>IF(User[[#This Row],[Check Out]]="Sin Registro",0,1)</f>
        <v>0</v>
      </c>
      <c r="T119" s="40" t="str">
        <f>IFERROR(IF(VLOOKUP(User[[#This Row],[User Code]],Justificar!$C$8:$I$1048576,6,0)=0,"Sin Justificación",VLOOKUP(User[[#This Row],[User Code]],Justificar!$C$8:$I$1048576,6,0)),"")</f>
        <v>Sin Justificación</v>
      </c>
      <c r="U119" s="40" t="str">
        <f>IFERROR(IF(VLOOKUP(User[[#This Row],[User Code]],Justificar!$C$8:$I$1048576,6,0)=0,"Sin Justificación",VLOOKUP(User[[#This Row],[User Code]],Justificar!$C$8:$I$1048576,7,0)),"")</f>
        <v>Sin Justificación</v>
      </c>
      <c r="V119" s="40" t="str" cm="1">
        <f t="array" ref="V119">_xlfn.IFS(User[[#This Row],[Time In Store + Leave]]&lt;7.8,"Incompleto",User[[#This Row],[Time In Store + Leave]]&lt;=12,"Completo",User[[#This Row],[Time In Store + Leave]]&gt;12,"Superior")</f>
        <v>Incompleto</v>
      </c>
      <c r="W1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9" s="40" t="str">
        <f>IF(User[[#This Row],[Rango]]="incompleto",IF(User[[#This Row],[Reporte in]]=0,"Sin_Registro_In_Out",IF(User[[#This Row],[Reporte Out]]=0,"No_Realizo_Salida","No_cumple_el_Tiempo")),"")</f>
        <v>Sin_Registro_In_Out</v>
      </c>
      <c r="Y119" s="40" t="str" cm="1">
        <f t="array" ref="Y1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9"/>
      <c r="AA119"/>
      <c r="AB119"/>
      <c r="AC119"/>
      <c r="AD119"/>
      <c r="AE119"/>
      <c r="AF119"/>
      <c r="AG119"/>
      <c r="AH119"/>
      <c r="AI119"/>
      <c r="AJ119"/>
    </row>
    <row r="120" spans="1:36" x14ac:dyDescent="0.3">
      <c r="A120" s="40" t="s">
        <v>2403</v>
      </c>
      <c r="B120">
        <v>67025484</v>
      </c>
      <c r="C120" s="40" t="s">
        <v>2404</v>
      </c>
      <c r="D120" s="40" t="s">
        <v>2405</v>
      </c>
      <c r="E120" s="40" t="s">
        <v>6</v>
      </c>
      <c r="F120" s="40" t="s">
        <v>844</v>
      </c>
      <c r="G120" s="40" t="s">
        <v>177</v>
      </c>
      <c r="H120" s="2">
        <v>45901.459131944444</v>
      </c>
      <c r="I120">
        <v>1</v>
      </c>
      <c r="J1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45931.330231481479</v>
      </c>
      <c r="K1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45931.632349537038</v>
      </c>
      <c r="L120" s="21">
        <f>_xlfn.XLOOKUP(User[[#This Row],[User Code]],RMS_Check_In_Out!A:A,RMS_Check_In_Out!D:D,"0")</f>
        <v>435</v>
      </c>
      <c r="M120" s="21" t="str">
        <f>_xlfn.XLOOKUP(User[[#This Row],[User Code]],Leave!P:P,Leave!S:S,"0")</f>
        <v>0</v>
      </c>
      <c r="N120" s="21">
        <f>User[[#This Row],[Time Leave RMS (min)]]/60</f>
        <v>0</v>
      </c>
      <c r="O120" s="15">
        <f>User[[#This Row],[Duration In Store(min)]]/60</f>
        <v>7.25</v>
      </c>
      <c r="P120" s="28">
        <f>User[[#This Row],[Time In Store + Leave]]/24</f>
        <v>0.30208333333333331</v>
      </c>
      <c r="Q120" s="15">
        <f>(User[[#This Row],[Time Leave RMS (min)]]/60)+User[[#This Row],[Duration In Store H]]</f>
        <v>7.25</v>
      </c>
      <c r="R120" s="40">
        <f>IF(User[[#This Row],[Check In]]="Sin Registro",0,1)</f>
        <v>1</v>
      </c>
      <c r="S120" s="40">
        <f>IF(User[[#This Row],[Check Out]]="Sin Registro",0,1)</f>
        <v>1</v>
      </c>
      <c r="T120" s="40" t="str">
        <f>IFERROR(IF(VLOOKUP(User[[#This Row],[User Code]],Justificar!$C$8:$I$1048576,6,0)=0,"Sin Justificación",VLOOKUP(User[[#This Row],[User Code]],Justificar!$C$8:$I$1048576,6,0)),"")</f>
        <v>Sin Justificación</v>
      </c>
      <c r="U120" s="40" t="str">
        <f>IFERROR(IF(VLOOKUP(User[[#This Row],[User Code]],Justificar!$C$8:$I$1048576,6,0)=0,"Sin Justificación",VLOOKUP(User[[#This Row],[User Code]],Justificar!$C$8:$I$1048576,7,0)),"")</f>
        <v>Sin Justificación</v>
      </c>
      <c r="V120" s="40" t="str" cm="1">
        <f t="array" ref="V120">_xlfn.IFS(User[[#This Row],[Time In Store + Leave]]&lt;7.8,"Incompleto",User[[#This Row],[Time In Store + Leave]]&lt;=12,"Completo",User[[#This Row],[Time In Store + Leave]]&gt;12,"Superior")</f>
        <v>Incompleto</v>
      </c>
      <c r="W1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0" s="40" t="str">
        <f>IF(User[[#This Row],[Rango]]="incompleto",IF(User[[#This Row],[Reporte in]]=0,"Sin_Registro_In_Out",IF(User[[#This Row],[Reporte Out]]=0,"No_Realizo_Salida","No_cumple_el_Tiempo")),"")</f>
        <v>No_cumple_el_Tiempo</v>
      </c>
      <c r="Y120" s="40" t="str" cm="1">
        <f t="array" ref="Y1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0"/>
      <c r="AA120"/>
      <c r="AB120"/>
      <c r="AC120"/>
      <c r="AD120"/>
      <c r="AE120"/>
      <c r="AF120"/>
      <c r="AG120"/>
      <c r="AH120"/>
      <c r="AI120"/>
      <c r="AJ120"/>
    </row>
    <row r="121" spans="1:36" x14ac:dyDescent="0.3">
      <c r="A121" s="40" t="s">
        <v>2406</v>
      </c>
      <c r="B121">
        <v>1073236431</v>
      </c>
      <c r="C121" s="40" t="s">
        <v>2407</v>
      </c>
      <c r="D121" s="40" t="s">
        <v>2408</v>
      </c>
      <c r="E121" s="40" t="s">
        <v>6</v>
      </c>
      <c r="F121" s="40" t="s">
        <v>1039</v>
      </c>
      <c r="G121" s="40" t="s">
        <v>179</v>
      </c>
      <c r="H121" s="2">
        <v>45901.458969907406</v>
      </c>
      <c r="I121">
        <v>1</v>
      </c>
      <c r="J1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45931.432083333333</v>
      </c>
      <c r="K1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45931.834629629629</v>
      </c>
      <c r="L121" s="21">
        <f>_xlfn.XLOOKUP(User[[#This Row],[User Code]],RMS_Check_In_Out!A:A,RMS_Check_In_Out!D:D,"0")</f>
        <v>580</v>
      </c>
      <c r="M121" s="21" t="str">
        <f>_xlfn.XLOOKUP(User[[#This Row],[User Code]],Leave!P:P,Leave!S:S,"0")</f>
        <v>0</v>
      </c>
      <c r="N121" s="21">
        <f>User[[#This Row],[Time Leave RMS (min)]]/60</f>
        <v>0</v>
      </c>
      <c r="O121" s="15">
        <f>User[[#This Row],[Duration In Store(min)]]/60</f>
        <v>9.6666666666666661</v>
      </c>
      <c r="P121" s="28">
        <f>User[[#This Row],[Time In Store + Leave]]/24</f>
        <v>0.40277777777777773</v>
      </c>
      <c r="Q121" s="15">
        <f>(User[[#This Row],[Time Leave RMS (min)]]/60)+User[[#This Row],[Duration In Store H]]</f>
        <v>9.6666666666666661</v>
      </c>
      <c r="R121" s="40">
        <f>IF(User[[#This Row],[Check In]]="Sin Registro",0,1)</f>
        <v>1</v>
      </c>
      <c r="S121" s="40">
        <f>IF(User[[#This Row],[Check Out]]="Sin Registro",0,1)</f>
        <v>1</v>
      </c>
      <c r="T121" s="40" t="str">
        <f>IFERROR(IF(VLOOKUP(User[[#This Row],[User Code]],Justificar!$C$8:$I$1048576,6,0)=0,"Sin Justificación",VLOOKUP(User[[#This Row],[User Code]],Justificar!$C$8:$I$1048576,6,0)),"")</f>
        <v/>
      </c>
      <c r="U121" s="40" t="str">
        <f>IFERROR(IF(VLOOKUP(User[[#This Row],[User Code]],Justificar!$C$8:$I$1048576,6,0)=0,"Sin Justificación",VLOOKUP(User[[#This Row],[User Code]],Justificar!$C$8:$I$1048576,7,0)),"")</f>
        <v/>
      </c>
      <c r="V121" s="40" t="str" cm="1">
        <f t="array" ref="V121">_xlfn.IFS(User[[#This Row],[Time In Store + Leave]]&lt;7.8,"Incompleto",User[[#This Row],[Time In Store + Leave]]&lt;=12,"Completo",User[[#This Row],[Time In Store + Leave]]&gt;12,"Superior")</f>
        <v>Completo</v>
      </c>
      <c r="W1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1" s="40" t="str">
        <f>IF(User[[#This Row],[Rango]]="incompleto",IF(User[[#This Row],[Reporte in]]=0,"Sin_Registro_In_Out",IF(User[[#This Row],[Reporte Out]]=0,"No_Realizo_Salida","No_cumple_el_Tiempo")),"")</f>
        <v/>
      </c>
      <c r="Y121" s="40" t="str" cm="1">
        <f t="array" ref="Y1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121"/>
      <c r="AA121"/>
      <c r="AB121"/>
      <c r="AC121"/>
      <c r="AD121"/>
      <c r="AE121"/>
      <c r="AF121"/>
      <c r="AG121"/>
      <c r="AH121"/>
      <c r="AI121"/>
      <c r="AJ121"/>
    </row>
    <row r="122" spans="1:36" x14ac:dyDescent="0.3">
      <c r="A122" s="40" t="s">
        <v>2409</v>
      </c>
      <c r="B122">
        <v>1000049649</v>
      </c>
      <c r="C122" s="40" t="s">
        <v>2410</v>
      </c>
      <c r="D122" s="40" t="s">
        <v>2411</v>
      </c>
      <c r="E122" s="40" t="s">
        <v>1710</v>
      </c>
      <c r="F122" s="40" t="s">
        <v>967</v>
      </c>
      <c r="G122" s="40" t="s">
        <v>177</v>
      </c>
      <c r="H122" s="2">
        <v>45901.458784722221</v>
      </c>
      <c r="I122">
        <v>1</v>
      </c>
      <c r="J1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22" s="21" t="str">
        <f>_xlfn.XLOOKUP(User[[#This Row],[User Code]],RMS_Check_In_Out!A:A,RMS_Check_In_Out!D:D,"0")</f>
        <v>0</v>
      </c>
      <c r="M122" s="21" t="str">
        <f>_xlfn.XLOOKUP(User[[#This Row],[User Code]],Leave!P:P,Leave!S:S,"0")</f>
        <v>0</v>
      </c>
      <c r="N122" s="21">
        <f>User[[#This Row],[Time Leave RMS (min)]]/60</f>
        <v>0</v>
      </c>
      <c r="O122" s="15">
        <f>User[[#This Row],[Duration In Store(min)]]/60</f>
        <v>0</v>
      </c>
      <c r="P122" s="28">
        <f>User[[#This Row],[Time In Store + Leave]]/24</f>
        <v>0</v>
      </c>
      <c r="Q122" s="15">
        <f>(User[[#This Row],[Time Leave RMS (min)]]/60)+User[[#This Row],[Duration In Store H]]</f>
        <v>0</v>
      </c>
      <c r="R122" s="40">
        <f>IF(User[[#This Row],[Check In]]="Sin Registro",0,1)</f>
        <v>0</v>
      </c>
      <c r="S122" s="40">
        <f>IF(User[[#This Row],[Check Out]]="Sin Registro",0,1)</f>
        <v>0</v>
      </c>
      <c r="T122" s="40" t="str">
        <f>IFERROR(IF(VLOOKUP(User[[#This Row],[User Code]],Justificar!$C$8:$I$1048576,6,0)=0,"Sin Justificación",VLOOKUP(User[[#This Row],[User Code]],Justificar!$C$8:$I$1048576,6,0)),"")</f>
        <v>Sin Justificación</v>
      </c>
      <c r="U122" s="40" t="str">
        <f>IFERROR(IF(VLOOKUP(User[[#This Row],[User Code]],Justificar!$C$8:$I$1048576,6,0)=0,"Sin Justificación",VLOOKUP(User[[#This Row],[User Code]],Justificar!$C$8:$I$1048576,7,0)),"")</f>
        <v>Sin Justificación</v>
      </c>
      <c r="V122" s="40" t="str" cm="1">
        <f t="array" ref="V122">_xlfn.IFS(User[[#This Row],[Time In Store + Leave]]&lt;7.8,"Incompleto",User[[#This Row],[Time In Store + Leave]]&lt;=12,"Completo",User[[#This Row],[Time In Store + Leave]]&gt;12,"Superior")</f>
        <v>Incompleto</v>
      </c>
      <c r="W1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2" s="40" t="str">
        <f>IF(User[[#This Row],[Rango]]="incompleto",IF(User[[#This Row],[Reporte in]]=0,"Sin_Registro_In_Out",IF(User[[#This Row],[Reporte Out]]=0,"No_Realizo_Salida","No_cumple_el_Tiempo")),"")</f>
        <v>Sin_Registro_In_Out</v>
      </c>
      <c r="Y122" s="40" t="str" cm="1">
        <f t="array" ref="Y1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22"/>
      <c r="AA122"/>
      <c r="AB122"/>
      <c r="AC122"/>
      <c r="AD122"/>
      <c r="AE122"/>
      <c r="AF122"/>
      <c r="AG122"/>
      <c r="AH122"/>
      <c r="AI122"/>
      <c r="AJ122"/>
    </row>
    <row r="123" spans="1:36" x14ac:dyDescent="0.3">
      <c r="A123" s="40" t="s">
        <v>2412</v>
      </c>
      <c r="B123">
        <v>1121942644</v>
      </c>
      <c r="C123" s="40" t="s">
        <v>2413</v>
      </c>
      <c r="D123" s="40" t="s">
        <v>2414</v>
      </c>
      <c r="E123" s="40" t="s">
        <v>6</v>
      </c>
      <c r="F123" s="40" t="s">
        <v>967</v>
      </c>
      <c r="G123" s="40" t="s">
        <v>177</v>
      </c>
      <c r="H123" s="2">
        <v>45901.458587962959</v>
      </c>
      <c r="I123">
        <v>1</v>
      </c>
      <c r="J1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23" s="21" t="str">
        <f>_xlfn.XLOOKUP(User[[#This Row],[User Code]],RMS_Check_In_Out!A:A,RMS_Check_In_Out!D:D,"0")</f>
        <v>0</v>
      </c>
      <c r="M123" s="21" t="str">
        <f>_xlfn.XLOOKUP(User[[#This Row],[User Code]],Leave!P:P,Leave!S:S,"0")</f>
        <v>0</v>
      </c>
      <c r="N123" s="21">
        <f>User[[#This Row],[Time Leave RMS (min)]]/60</f>
        <v>0</v>
      </c>
      <c r="O123" s="15">
        <f>User[[#This Row],[Duration In Store(min)]]/60</f>
        <v>0</v>
      </c>
      <c r="P123" s="28">
        <f>User[[#This Row],[Time In Store + Leave]]/24</f>
        <v>0</v>
      </c>
      <c r="Q123" s="15">
        <f>(User[[#This Row],[Time Leave RMS (min)]]/60)+User[[#This Row],[Duration In Store H]]</f>
        <v>0</v>
      </c>
      <c r="R123" s="40">
        <f>IF(User[[#This Row],[Check In]]="Sin Registro",0,1)</f>
        <v>0</v>
      </c>
      <c r="S123" s="40">
        <f>IF(User[[#This Row],[Check Out]]="Sin Registro",0,1)</f>
        <v>0</v>
      </c>
      <c r="T123" s="40" t="str">
        <f>IFERROR(IF(VLOOKUP(User[[#This Row],[User Code]],Justificar!$C$8:$I$1048576,6,0)=0,"Sin Justificación",VLOOKUP(User[[#This Row],[User Code]],Justificar!$C$8:$I$1048576,6,0)),"")</f>
        <v>Sin Justificación</v>
      </c>
      <c r="U123" s="40" t="str">
        <f>IFERROR(IF(VLOOKUP(User[[#This Row],[User Code]],Justificar!$C$8:$I$1048576,6,0)=0,"Sin Justificación",VLOOKUP(User[[#This Row],[User Code]],Justificar!$C$8:$I$1048576,7,0)),"")</f>
        <v>Sin Justificación</v>
      </c>
      <c r="V123" s="40" t="str" cm="1">
        <f t="array" ref="V123">_xlfn.IFS(User[[#This Row],[Time In Store + Leave]]&lt;7.8,"Incompleto",User[[#This Row],[Time In Store + Leave]]&lt;=12,"Completo",User[[#This Row],[Time In Store + Leave]]&gt;12,"Superior")</f>
        <v>Incompleto</v>
      </c>
      <c r="W1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3" s="40" t="str">
        <f>IF(User[[#This Row],[Rango]]="incompleto",IF(User[[#This Row],[Reporte in]]=0,"Sin_Registro_In_Out",IF(User[[#This Row],[Reporte Out]]=0,"No_Realizo_Salida","No_cumple_el_Tiempo")),"")</f>
        <v>Sin_Registro_In_Out</v>
      </c>
      <c r="Y123" s="40" t="str" cm="1">
        <f t="array" ref="Y1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23"/>
      <c r="AA123"/>
      <c r="AB123"/>
      <c r="AC123"/>
      <c r="AD123"/>
      <c r="AE123"/>
      <c r="AF123"/>
      <c r="AG123"/>
      <c r="AH123"/>
      <c r="AI123"/>
      <c r="AJ123"/>
    </row>
    <row r="124" spans="1:36" x14ac:dyDescent="0.3">
      <c r="A124" s="40" t="s">
        <v>2415</v>
      </c>
      <c r="B124">
        <v>1108558050</v>
      </c>
      <c r="C124" s="40" t="s">
        <v>2416</v>
      </c>
      <c r="D124" s="40" t="s">
        <v>2417</v>
      </c>
      <c r="E124" s="40" t="s">
        <v>6</v>
      </c>
      <c r="F124" s="40" t="s">
        <v>1038</v>
      </c>
      <c r="G124" s="40" t="s">
        <v>177</v>
      </c>
      <c r="H124" s="2">
        <v>45898.708958333336</v>
      </c>
      <c r="I124">
        <v>1</v>
      </c>
      <c r="J1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24" s="21" t="str">
        <f>_xlfn.XLOOKUP(User[[#This Row],[User Code]],RMS_Check_In_Out!A:A,RMS_Check_In_Out!D:D,"0")</f>
        <v>0</v>
      </c>
      <c r="M124" s="21">
        <f>_xlfn.XLOOKUP(User[[#This Row],[User Code]],Leave!P:P,Leave!S:S,"0")</f>
        <v>540</v>
      </c>
      <c r="N124" s="21">
        <f>User[[#This Row],[Time Leave RMS (min)]]/60</f>
        <v>9</v>
      </c>
      <c r="O124" s="15">
        <f>User[[#This Row],[Duration In Store(min)]]/60</f>
        <v>0</v>
      </c>
      <c r="P124" s="28">
        <f>User[[#This Row],[Time In Store + Leave]]/24</f>
        <v>0.375</v>
      </c>
      <c r="Q124" s="15">
        <f>(User[[#This Row],[Time Leave RMS (min)]]/60)+User[[#This Row],[Duration In Store H]]</f>
        <v>9</v>
      </c>
      <c r="R124" s="40">
        <f>IF(User[[#This Row],[Check In]]="Sin Registro",0,1)</f>
        <v>1</v>
      </c>
      <c r="S124" s="40">
        <f>IF(User[[#This Row],[Check Out]]="Sin Registro",0,1)</f>
        <v>1</v>
      </c>
      <c r="T124" s="40" t="str">
        <f>IFERROR(IF(VLOOKUP(User[[#This Row],[User Code]],Justificar!$C$8:$I$1048576,6,0)=0,"Sin Justificación",VLOOKUP(User[[#This Row],[User Code]],Justificar!$C$8:$I$1048576,6,0)),"")</f>
        <v/>
      </c>
      <c r="U124" s="40" t="str">
        <f>IFERROR(IF(VLOOKUP(User[[#This Row],[User Code]],Justificar!$C$8:$I$1048576,6,0)=0,"Sin Justificación",VLOOKUP(User[[#This Row],[User Code]],Justificar!$C$8:$I$1048576,7,0)),"")</f>
        <v/>
      </c>
      <c r="V124" s="40" t="str" cm="1">
        <f t="array" ref="V124">_xlfn.IFS(User[[#This Row],[Time In Store + Leave]]&lt;7.8,"Incompleto",User[[#This Row],[Time In Store + Leave]]&lt;=12,"Completo",User[[#This Row],[Time In Store + Leave]]&gt;12,"Superior")</f>
        <v>Completo</v>
      </c>
      <c r="W1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4" s="40" t="str">
        <f>IF(User[[#This Row],[Rango]]="incompleto",IF(User[[#This Row],[Reporte in]]=0,"Sin_Registro_In_Out",IF(User[[#This Row],[Reporte Out]]=0,"No_Realizo_Salida","No_cumple_el_Tiempo")),"")</f>
        <v/>
      </c>
      <c r="Y124" s="40" t="str" cm="1">
        <f t="array" ref="Y1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4"/>
      <c r="AA124"/>
      <c r="AB124"/>
      <c r="AC124"/>
      <c r="AD124"/>
      <c r="AE124"/>
      <c r="AF124"/>
      <c r="AG124"/>
      <c r="AH124"/>
      <c r="AI124"/>
      <c r="AJ124"/>
    </row>
    <row r="125" spans="1:36" x14ac:dyDescent="0.3">
      <c r="A125" s="40" t="s">
        <v>2387</v>
      </c>
      <c r="B125">
        <v>1144036423</v>
      </c>
      <c r="C125" s="40" t="s">
        <v>2388</v>
      </c>
      <c r="D125" s="40" t="s">
        <v>2389</v>
      </c>
      <c r="E125" s="40" t="s">
        <v>6</v>
      </c>
      <c r="F125" s="40" t="s">
        <v>844</v>
      </c>
      <c r="G125" s="40" t="s">
        <v>177</v>
      </c>
      <c r="H125" s="2">
        <v>45897.501238425924</v>
      </c>
      <c r="I125">
        <v>1</v>
      </c>
      <c r="J1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45931.498576388891</v>
      </c>
      <c r="K1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45931.833402777775</v>
      </c>
      <c r="L125" s="21">
        <f>_xlfn.XLOOKUP(User[[#This Row],[User Code]],RMS_Check_In_Out!A:A,RMS_Check_In_Out!D:D,"0")</f>
        <v>482</v>
      </c>
      <c r="M125" s="21">
        <f>_xlfn.XLOOKUP(User[[#This Row],[User Code]],Leave!P:P,Leave!S:S,"0")</f>
        <v>60</v>
      </c>
      <c r="N125" s="21">
        <f>User[[#This Row],[Time Leave RMS (min)]]/60</f>
        <v>1</v>
      </c>
      <c r="O125" s="15">
        <f>User[[#This Row],[Duration In Store(min)]]/60</f>
        <v>8.0333333333333332</v>
      </c>
      <c r="P125" s="28">
        <f>User[[#This Row],[Time In Store + Leave]]/24</f>
        <v>0.37638888888888888</v>
      </c>
      <c r="Q125" s="15">
        <f>(User[[#This Row],[Time Leave RMS (min)]]/60)+User[[#This Row],[Duration In Store H]]</f>
        <v>9.0333333333333332</v>
      </c>
      <c r="R125" s="40">
        <f>IF(User[[#This Row],[Check In]]="Sin Registro",0,1)</f>
        <v>1</v>
      </c>
      <c r="S125" s="40">
        <f>IF(User[[#This Row],[Check Out]]="Sin Registro",0,1)</f>
        <v>1</v>
      </c>
      <c r="T125" s="40" t="str">
        <f>IFERROR(IF(VLOOKUP(User[[#This Row],[User Code]],Justificar!$C$8:$I$1048576,6,0)=0,"Sin Justificación",VLOOKUP(User[[#This Row],[User Code]],Justificar!$C$8:$I$1048576,6,0)),"")</f>
        <v/>
      </c>
      <c r="U125" s="40" t="str">
        <f>IFERROR(IF(VLOOKUP(User[[#This Row],[User Code]],Justificar!$C$8:$I$1048576,6,0)=0,"Sin Justificación",VLOOKUP(User[[#This Row],[User Code]],Justificar!$C$8:$I$1048576,7,0)),"")</f>
        <v/>
      </c>
      <c r="V125" s="40" t="str" cm="1">
        <f t="array" ref="V125">_xlfn.IFS(User[[#This Row],[Time In Store + Leave]]&lt;7.8,"Incompleto",User[[#This Row],[Time In Store + Leave]]&lt;=12,"Completo",User[[#This Row],[Time In Store + Leave]]&gt;12,"Superior")</f>
        <v>Completo</v>
      </c>
      <c r="W1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5" s="40" t="str">
        <f>IF(User[[#This Row],[Rango]]="incompleto",IF(User[[#This Row],[Reporte in]]=0,"Sin_Registro_In_Out",IF(User[[#This Row],[Reporte Out]]=0,"No_Realizo_Salida","No_cumple_el_Tiempo")),"")</f>
        <v/>
      </c>
      <c r="Y125" s="40" t="str" cm="1">
        <f t="array" ref="Y1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5"/>
      <c r="AA125"/>
      <c r="AB125"/>
      <c r="AC125"/>
      <c r="AD125"/>
      <c r="AE125"/>
      <c r="AF125"/>
      <c r="AG125"/>
      <c r="AH125"/>
      <c r="AI125"/>
      <c r="AJ125"/>
    </row>
    <row r="126" spans="1:36" x14ac:dyDescent="0.3">
      <c r="A126" s="40" t="s">
        <v>2390</v>
      </c>
      <c r="B126">
        <v>1272197</v>
      </c>
      <c r="C126" s="40" t="s">
        <v>2391</v>
      </c>
      <c r="D126" s="40" t="s">
        <v>2392</v>
      </c>
      <c r="E126" s="40" t="s">
        <v>6</v>
      </c>
      <c r="F126" s="40" t="s">
        <v>844</v>
      </c>
      <c r="G126" s="40" t="s">
        <v>177</v>
      </c>
      <c r="H126" s="2">
        <v>45897.501099537039</v>
      </c>
      <c r="I126">
        <v>1</v>
      </c>
      <c r="J1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45931.3675</v>
      </c>
      <c r="K1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45931.667546296296</v>
      </c>
      <c r="L126" s="21">
        <f>_xlfn.XLOOKUP(User[[#This Row],[User Code]],RMS_Check_In_Out!A:A,RMS_Check_In_Out!D:D,"0")</f>
        <v>432</v>
      </c>
      <c r="M126" s="21" t="str">
        <f>_xlfn.XLOOKUP(User[[#This Row],[User Code]],Leave!P:P,Leave!S:S,"0")</f>
        <v>0</v>
      </c>
      <c r="N126" s="21">
        <f>User[[#This Row],[Time Leave RMS (min)]]/60</f>
        <v>0</v>
      </c>
      <c r="O126" s="15">
        <f>User[[#This Row],[Duration In Store(min)]]/60</f>
        <v>7.2</v>
      </c>
      <c r="P126" s="28">
        <f>User[[#This Row],[Time In Store + Leave]]/24</f>
        <v>0.3</v>
      </c>
      <c r="Q126" s="15">
        <f>(User[[#This Row],[Time Leave RMS (min)]]/60)+User[[#This Row],[Duration In Store H]]</f>
        <v>7.2</v>
      </c>
      <c r="R126" s="40">
        <f>IF(User[[#This Row],[Check In]]="Sin Registro",0,1)</f>
        <v>1</v>
      </c>
      <c r="S126" s="40">
        <f>IF(User[[#This Row],[Check Out]]="Sin Registro",0,1)</f>
        <v>1</v>
      </c>
      <c r="T126" s="40" t="str">
        <f>IFERROR(IF(VLOOKUP(User[[#This Row],[User Code]],Justificar!$C$8:$I$1048576,6,0)=0,"Sin Justificación",VLOOKUP(User[[#This Row],[User Code]],Justificar!$C$8:$I$1048576,6,0)),"")</f>
        <v>Sin Justificación</v>
      </c>
      <c r="U126" s="40" t="str">
        <f>IFERROR(IF(VLOOKUP(User[[#This Row],[User Code]],Justificar!$C$8:$I$1048576,6,0)=0,"Sin Justificación",VLOOKUP(User[[#This Row],[User Code]],Justificar!$C$8:$I$1048576,7,0)),"")</f>
        <v>Sin Justificación</v>
      </c>
      <c r="V126" s="40" t="str" cm="1">
        <f t="array" ref="V126">_xlfn.IFS(User[[#This Row],[Time In Store + Leave]]&lt;7.8,"Incompleto",User[[#This Row],[Time In Store + Leave]]&lt;=12,"Completo",User[[#This Row],[Time In Store + Leave]]&gt;12,"Superior")</f>
        <v>Incompleto</v>
      </c>
      <c r="W1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6" s="40" t="str">
        <f>IF(User[[#This Row],[Rango]]="incompleto",IF(User[[#This Row],[Reporte in]]=0,"Sin_Registro_In_Out",IF(User[[#This Row],[Reporte Out]]=0,"No_Realizo_Salida","No_cumple_el_Tiempo")),"")</f>
        <v>No_cumple_el_Tiempo</v>
      </c>
      <c r="Y126" s="40" t="str" cm="1">
        <f t="array" ref="Y1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6"/>
      <c r="AA126"/>
      <c r="AB126"/>
      <c r="AC126"/>
      <c r="AD126"/>
      <c r="AE126"/>
      <c r="AF126"/>
      <c r="AG126"/>
      <c r="AH126"/>
      <c r="AI126"/>
      <c r="AJ126"/>
    </row>
    <row r="127" spans="1:36" x14ac:dyDescent="0.3">
      <c r="A127" s="40" t="s">
        <v>2393</v>
      </c>
      <c r="B127">
        <v>1055753274</v>
      </c>
      <c r="C127" s="40" t="s">
        <v>2394</v>
      </c>
      <c r="D127" s="40" t="s">
        <v>2395</v>
      </c>
      <c r="E127" s="40" t="s">
        <v>6</v>
      </c>
      <c r="F127" s="40" t="s">
        <v>1025</v>
      </c>
      <c r="G127" s="40" t="s">
        <v>177</v>
      </c>
      <c r="H127" s="2">
        <v>45897.500983796293</v>
      </c>
      <c r="I127">
        <v>1</v>
      </c>
      <c r="J1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7" s="21" t="str">
        <f>_xlfn.XLOOKUP(User[[#This Row],[User Code]],RMS_Check_In_Out!A:A,RMS_Check_In_Out!D:D,"0")</f>
        <v>0</v>
      </c>
      <c r="M127" s="21">
        <f>_xlfn.XLOOKUP(User[[#This Row],[User Code]],Leave!P:P,Leave!S:S,"0")</f>
        <v>540</v>
      </c>
      <c r="N127" s="21">
        <f>User[[#This Row],[Time Leave RMS (min)]]/60</f>
        <v>9</v>
      </c>
      <c r="O127" s="15">
        <f>User[[#This Row],[Duration In Store(min)]]/60</f>
        <v>0</v>
      </c>
      <c r="P127" s="28">
        <f>User[[#This Row],[Time In Store + Leave]]/24</f>
        <v>0.375</v>
      </c>
      <c r="Q127" s="15">
        <f>(User[[#This Row],[Time Leave RMS (min)]]/60)+User[[#This Row],[Duration In Store H]]</f>
        <v>9</v>
      </c>
      <c r="R127" s="40">
        <f>IF(User[[#This Row],[Check In]]="Sin Registro",0,1)</f>
        <v>1</v>
      </c>
      <c r="S127" s="40">
        <f>IF(User[[#This Row],[Check Out]]="Sin Registro",0,1)</f>
        <v>1</v>
      </c>
      <c r="T127" s="40" t="str">
        <f>IFERROR(IF(VLOOKUP(User[[#This Row],[User Code]],Justificar!$C$8:$I$1048576,6,0)=0,"Sin Justificación",VLOOKUP(User[[#This Row],[User Code]],Justificar!$C$8:$I$1048576,6,0)),"")</f>
        <v/>
      </c>
      <c r="U127" s="40" t="str">
        <f>IFERROR(IF(VLOOKUP(User[[#This Row],[User Code]],Justificar!$C$8:$I$1048576,6,0)=0,"Sin Justificación",VLOOKUP(User[[#This Row],[User Code]],Justificar!$C$8:$I$1048576,7,0)),"")</f>
        <v/>
      </c>
      <c r="V127" s="40" t="str" cm="1">
        <f t="array" ref="V127">_xlfn.IFS(User[[#This Row],[Time In Store + Leave]]&lt;7.8,"Incompleto",User[[#This Row],[Time In Store + Leave]]&lt;=12,"Completo",User[[#This Row],[Time In Store + Leave]]&gt;12,"Superior")</f>
        <v>Completo</v>
      </c>
      <c r="W1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7" s="40" t="str">
        <f>IF(User[[#This Row],[Rango]]="incompleto",IF(User[[#This Row],[Reporte in]]=0,"Sin_Registro_In_Out",IF(User[[#This Row],[Reporte Out]]=0,"No_Realizo_Salida","No_cumple_el_Tiempo")),"")</f>
        <v/>
      </c>
      <c r="Y127" s="40" t="str" cm="1">
        <f t="array" ref="Y1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7"/>
      <c r="AA127"/>
      <c r="AB127"/>
      <c r="AC127"/>
      <c r="AD127"/>
      <c r="AE127"/>
      <c r="AF127"/>
      <c r="AG127"/>
      <c r="AH127"/>
      <c r="AI127"/>
      <c r="AJ127"/>
    </row>
    <row r="128" spans="1:36" x14ac:dyDescent="0.3">
      <c r="A128" s="40" t="s">
        <v>2396</v>
      </c>
      <c r="B128">
        <v>5475167</v>
      </c>
      <c r="C128" s="40" t="s">
        <v>2397</v>
      </c>
      <c r="D128" s="40" t="s">
        <v>2398</v>
      </c>
      <c r="E128" s="40" t="s">
        <v>6</v>
      </c>
      <c r="F128" s="40" t="s">
        <v>967</v>
      </c>
      <c r="G128" s="40" t="s">
        <v>177</v>
      </c>
      <c r="H128" s="2">
        <v>45897.500787037039</v>
      </c>
      <c r="I128">
        <v>1</v>
      </c>
      <c r="J1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45931.498101851852</v>
      </c>
      <c r="K1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45931.834201388891</v>
      </c>
      <c r="L128" s="21">
        <f>_xlfn.XLOOKUP(User[[#This Row],[User Code]],RMS_Check_In_Out!A:A,RMS_Check_In_Out!D:D,"0")</f>
        <v>484</v>
      </c>
      <c r="M128" s="21" t="str">
        <f>_xlfn.XLOOKUP(User[[#This Row],[User Code]],Leave!P:P,Leave!S:S,"0")</f>
        <v>0</v>
      </c>
      <c r="N128" s="21">
        <f>User[[#This Row],[Time Leave RMS (min)]]/60</f>
        <v>0</v>
      </c>
      <c r="O128" s="15">
        <f>User[[#This Row],[Duration In Store(min)]]/60</f>
        <v>8.0666666666666664</v>
      </c>
      <c r="P128" s="28">
        <f>User[[#This Row],[Time In Store + Leave]]/24</f>
        <v>0.33611111111111108</v>
      </c>
      <c r="Q128" s="15">
        <f>(User[[#This Row],[Time Leave RMS (min)]]/60)+User[[#This Row],[Duration In Store H]]</f>
        <v>8.0666666666666664</v>
      </c>
      <c r="R128" s="40">
        <f>IF(User[[#This Row],[Check In]]="Sin Registro",0,1)</f>
        <v>1</v>
      </c>
      <c r="S128" s="40">
        <f>IF(User[[#This Row],[Check Out]]="Sin Registro",0,1)</f>
        <v>1</v>
      </c>
      <c r="T128" s="40" t="str">
        <f>IFERROR(IF(VLOOKUP(User[[#This Row],[User Code]],Justificar!$C$8:$I$1048576,6,0)=0,"Sin Justificación",VLOOKUP(User[[#This Row],[User Code]],Justificar!$C$8:$I$1048576,6,0)),"")</f>
        <v/>
      </c>
      <c r="U128" s="40" t="str">
        <f>IFERROR(IF(VLOOKUP(User[[#This Row],[User Code]],Justificar!$C$8:$I$1048576,6,0)=0,"Sin Justificación",VLOOKUP(User[[#This Row],[User Code]],Justificar!$C$8:$I$1048576,7,0)),"")</f>
        <v/>
      </c>
      <c r="V128" s="40" t="str" cm="1">
        <f t="array" ref="V128">_xlfn.IFS(User[[#This Row],[Time In Store + Leave]]&lt;7.8,"Incompleto",User[[#This Row],[Time In Store + Leave]]&lt;=12,"Completo",User[[#This Row],[Time In Store + Leave]]&gt;12,"Superior")</f>
        <v>Completo</v>
      </c>
      <c r="W1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8" s="40" t="str">
        <f>IF(User[[#This Row],[Rango]]="incompleto",IF(User[[#This Row],[Reporte in]]=0,"Sin_Registro_In_Out",IF(User[[#This Row],[Reporte Out]]=0,"No_Realizo_Salida","No_cumple_el_Tiempo")),"")</f>
        <v/>
      </c>
      <c r="Y128" s="40" t="str" cm="1">
        <f t="array" ref="Y1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28"/>
      <c r="AA128"/>
      <c r="AB128"/>
      <c r="AC128"/>
      <c r="AD128"/>
      <c r="AE128"/>
      <c r="AF128"/>
      <c r="AG128"/>
      <c r="AH128"/>
      <c r="AI128"/>
      <c r="AJ128"/>
    </row>
    <row r="129" spans="1:36" x14ac:dyDescent="0.3">
      <c r="A129" s="40" t="s">
        <v>2399</v>
      </c>
      <c r="B129">
        <v>1005038075</v>
      </c>
      <c r="C129" s="40" t="s">
        <v>2400</v>
      </c>
      <c r="D129" s="40" t="s">
        <v>2401</v>
      </c>
      <c r="E129" s="40" t="s">
        <v>6</v>
      </c>
      <c r="F129" s="40" t="s">
        <v>1482</v>
      </c>
      <c r="G129" s="40" t="s">
        <v>177</v>
      </c>
      <c r="H129" s="2">
        <v>45897.500300925924</v>
      </c>
      <c r="I129">
        <v>1</v>
      </c>
      <c r="J1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45931.322233796294</v>
      </c>
      <c r="K1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45931.687581018516</v>
      </c>
      <c r="L129" s="21">
        <f>_xlfn.XLOOKUP(User[[#This Row],[User Code]],RMS_Check_In_Out!A:A,RMS_Check_In_Out!D:D,"0")</f>
        <v>526</v>
      </c>
      <c r="M129" s="21">
        <f>_xlfn.XLOOKUP(User[[#This Row],[User Code]],Leave!P:P,Leave!S:S,"0")</f>
        <v>60</v>
      </c>
      <c r="N129" s="21">
        <f>User[[#This Row],[Time Leave RMS (min)]]/60</f>
        <v>1</v>
      </c>
      <c r="O129" s="15">
        <f>User[[#This Row],[Duration In Store(min)]]/60</f>
        <v>8.7666666666666675</v>
      </c>
      <c r="P129" s="28">
        <f>User[[#This Row],[Time In Store + Leave]]/24</f>
        <v>0.4069444444444445</v>
      </c>
      <c r="Q129" s="15">
        <f>(User[[#This Row],[Time Leave RMS (min)]]/60)+User[[#This Row],[Duration In Store H]]</f>
        <v>9.7666666666666675</v>
      </c>
      <c r="R129" s="40">
        <f>IF(User[[#This Row],[Check In]]="Sin Registro",0,1)</f>
        <v>1</v>
      </c>
      <c r="S129" s="40">
        <f>IF(User[[#This Row],[Check Out]]="Sin Registro",0,1)</f>
        <v>1</v>
      </c>
      <c r="T129" s="40" t="str">
        <f>IFERROR(IF(VLOOKUP(User[[#This Row],[User Code]],Justificar!$C$8:$I$1048576,6,0)=0,"Sin Justificación",VLOOKUP(User[[#This Row],[User Code]],Justificar!$C$8:$I$1048576,6,0)),"")</f>
        <v/>
      </c>
      <c r="U129" s="40" t="str">
        <f>IFERROR(IF(VLOOKUP(User[[#This Row],[User Code]],Justificar!$C$8:$I$1048576,6,0)=0,"Sin Justificación",VLOOKUP(User[[#This Row],[User Code]],Justificar!$C$8:$I$1048576,7,0)),"")</f>
        <v/>
      </c>
      <c r="V129" s="40" t="str" cm="1">
        <f t="array" ref="V129">_xlfn.IFS(User[[#This Row],[Time In Store + Leave]]&lt;7.8,"Incompleto",User[[#This Row],[Time In Store + Leave]]&lt;=12,"Completo",User[[#This Row],[Time In Store + Leave]]&gt;12,"Superior")</f>
        <v>Completo</v>
      </c>
      <c r="W1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9" s="40" t="str">
        <f>IF(User[[#This Row],[Rango]]="incompleto",IF(User[[#This Row],[Reporte in]]=0,"Sin_Registro_In_Out",IF(User[[#This Row],[Reporte Out]]=0,"No_Realizo_Salida","No_cumple_el_Tiempo")),"")</f>
        <v/>
      </c>
      <c r="Y129" s="40" t="str" cm="1">
        <f t="array" ref="Y1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9"/>
      <c r="AA129"/>
      <c r="AB129"/>
      <c r="AC129"/>
      <c r="AD129"/>
      <c r="AE129"/>
      <c r="AF129"/>
      <c r="AG129"/>
      <c r="AH129"/>
      <c r="AI129"/>
      <c r="AJ129"/>
    </row>
    <row r="130" spans="1:36" x14ac:dyDescent="0.3">
      <c r="A130" s="40" t="s">
        <v>2375</v>
      </c>
      <c r="B130">
        <v>1007718335</v>
      </c>
      <c r="C130" s="40" t="s">
        <v>2376</v>
      </c>
      <c r="D130" s="40" t="s">
        <v>2377</v>
      </c>
      <c r="E130" s="40" t="s">
        <v>6</v>
      </c>
      <c r="F130" s="40" t="s">
        <v>970</v>
      </c>
      <c r="G130" s="40" t="s">
        <v>179</v>
      </c>
      <c r="H130" s="2">
        <v>45896.667604166665</v>
      </c>
      <c r="I130">
        <v>1</v>
      </c>
      <c r="J1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30" s="21" t="str">
        <f>_xlfn.XLOOKUP(User[[#This Row],[User Code]],RMS_Check_In_Out!A:A,RMS_Check_In_Out!D:D,"0")</f>
        <v>0</v>
      </c>
      <c r="M130" s="21">
        <f>_xlfn.XLOOKUP(User[[#This Row],[User Code]],Leave!P:P,Leave!S:S,"0")</f>
        <v>540</v>
      </c>
      <c r="N130" s="21">
        <f>User[[#This Row],[Time Leave RMS (min)]]/60</f>
        <v>9</v>
      </c>
      <c r="O130" s="15">
        <f>User[[#This Row],[Duration In Store(min)]]/60</f>
        <v>0</v>
      </c>
      <c r="P130" s="28">
        <f>User[[#This Row],[Time In Store + Leave]]/24</f>
        <v>0.375</v>
      </c>
      <c r="Q130" s="15">
        <f>(User[[#This Row],[Time Leave RMS (min)]]/60)+User[[#This Row],[Duration In Store H]]</f>
        <v>9</v>
      </c>
      <c r="R130" s="40">
        <f>IF(User[[#This Row],[Check In]]="Sin Registro",0,1)</f>
        <v>1</v>
      </c>
      <c r="S130" s="40">
        <f>IF(User[[#This Row],[Check Out]]="Sin Registro",0,1)</f>
        <v>1</v>
      </c>
      <c r="T130" s="40" t="str">
        <f>IFERROR(IF(VLOOKUP(User[[#This Row],[User Code]],Justificar!$C$8:$I$1048576,6,0)=0,"Sin Justificación",VLOOKUP(User[[#This Row],[User Code]],Justificar!$C$8:$I$1048576,6,0)),"")</f>
        <v/>
      </c>
      <c r="U130" s="40" t="str">
        <f>IFERROR(IF(VLOOKUP(User[[#This Row],[User Code]],Justificar!$C$8:$I$1048576,6,0)=0,"Sin Justificación",VLOOKUP(User[[#This Row],[User Code]],Justificar!$C$8:$I$1048576,7,0)),"")</f>
        <v/>
      </c>
      <c r="V130" s="40" t="str" cm="1">
        <f t="array" ref="V130">_xlfn.IFS(User[[#This Row],[Time In Store + Leave]]&lt;7.8,"Incompleto",User[[#This Row],[Time In Store + Leave]]&lt;=12,"Completo",User[[#This Row],[Time In Store + Leave]]&gt;12,"Superior")</f>
        <v>Completo</v>
      </c>
      <c r="W1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0" s="40" t="str">
        <f>IF(User[[#This Row],[Rango]]="incompleto",IF(User[[#This Row],[Reporte in]]=0,"Sin_Registro_In_Out",IF(User[[#This Row],[Reporte Out]]=0,"No_Realizo_Salida","No_cumple_el_Tiempo")),"")</f>
        <v/>
      </c>
      <c r="Y130" s="40" t="str" cm="1">
        <f t="array" ref="Y1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30"/>
      <c r="AA130"/>
      <c r="AB130"/>
      <c r="AC130"/>
      <c r="AD130"/>
      <c r="AE130"/>
      <c r="AF130"/>
      <c r="AG130"/>
      <c r="AH130"/>
      <c r="AI130"/>
      <c r="AJ130"/>
    </row>
    <row r="131" spans="1:36" x14ac:dyDescent="0.3">
      <c r="A131" s="40" t="s">
        <v>2378</v>
      </c>
      <c r="B131">
        <v>1004820099</v>
      </c>
      <c r="C131" s="40" t="s">
        <v>2379</v>
      </c>
      <c r="D131" s="40" t="s">
        <v>2380</v>
      </c>
      <c r="E131" s="40" t="s">
        <v>6</v>
      </c>
      <c r="F131" s="40" t="s">
        <v>1028</v>
      </c>
      <c r="G131" s="40" t="s">
        <v>178</v>
      </c>
      <c r="H131" s="2">
        <v>45896.667407407411</v>
      </c>
      <c r="I131">
        <v>1</v>
      </c>
      <c r="J1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45931.411377314813</v>
      </c>
      <c r="K1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45931.770844907405</v>
      </c>
      <c r="L131" s="21">
        <f>_xlfn.XLOOKUP(User[[#This Row],[User Code]],RMS_Check_In_Out!A:A,RMS_Check_In_Out!D:D,"0")</f>
        <v>518</v>
      </c>
      <c r="M131" s="21">
        <f>_xlfn.XLOOKUP(User[[#This Row],[User Code]],Leave!P:P,Leave!S:S,"0")</f>
        <v>60</v>
      </c>
      <c r="N131" s="21">
        <f>User[[#This Row],[Time Leave RMS (min)]]/60</f>
        <v>1</v>
      </c>
      <c r="O131" s="15">
        <f>User[[#This Row],[Duration In Store(min)]]/60</f>
        <v>8.6333333333333329</v>
      </c>
      <c r="P131" s="28">
        <f>User[[#This Row],[Time In Store + Leave]]/24</f>
        <v>0.40138888888888885</v>
      </c>
      <c r="Q131" s="15">
        <f>(User[[#This Row],[Time Leave RMS (min)]]/60)+User[[#This Row],[Duration In Store H]]</f>
        <v>9.6333333333333329</v>
      </c>
      <c r="R131" s="40">
        <f>IF(User[[#This Row],[Check In]]="Sin Registro",0,1)</f>
        <v>1</v>
      </c>
      <c r="S131" s="40">
        <f>IF(User[[#This Row],[Check Out]]="Sin Registro",0,1)</f>
        <v>1</v>
      </c>
      <c r="T131" s="40" t="str">
        <f>IFERROR(IF(VLOOKUP(User[[#This Row],[User Code]],Justificar!$C$8:$I$1048576,6,0)=0,"Sin Justificación",VLOOKUP(User[[#This Row],[User Code]],Justificar!$C$8:$I$1048576,6,0)),"")</f>
        <v/>
      </c>
      <c r="U131" s="40" t="str">
        <f>IFERROR(IF(VLOOKUP(User[[#This Row],[User Code]],Justificar!$C$8:$I$1048576,6,0)=0,"Sin Justificación",VLOOKUP(User[[#This Row],[User Code]],Justificar!$C$8:$I$1048576,7,0)),"")</f>
        <v/>
      </c>
      <c r="V131" s="40" t="str" cm="1">
        <f t="array" ref="V131">_xlfn.IFS(User[[#This Row],[Time In Store + Leave]]&lt;7.8,"Incompleto",User[[#This Row],[Time In Store + Leave]]&lt;=12,"Completo",User[[#This Row],[Time In Store + Leave]]&gt;12,"Superior")</f>
        <v>Completo</v>
      </c>
      <c r="W1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1" s="40" t="str">
        <f>IF(User[[#This Row],[Rango]]="incompleto",IF(User[[#This Row],[Reporte in]]=0,"Sin_Registro_In_Out",IF(User[[#This Row],[Reporte Out]]=0,"No_Realizo_Salida","No_cumple_el_Tiempo")),"")</f>
        <v/>
      </c>
      <c r="Y131" s="40" t="str" cm="1">
        <f t="array" ref="Y1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1"/>
      <c r="AA131"/>
      <c r="AB131"/>
      <c r="AC131"/>
      <c r="AD131"/>
      <c r="AE131"/>
      <c r="AF131"/>
      <c r="AG131"/>
      <c r="AH131"/>
      <c r="AI131"/>
      <c r="AJ131"/>
    </row>
    <row r="132" spans="1:36" x14ac:dyDescent="0.3">
      <c r="A132" s="40" t="s">
        <v>2381</v>
      </c>
      <c r="B132">
        <v>1090460442</v>
      </c>
      <c r="C132" s="40" t="s">
        <v>2382</v>
      </c>
      <c r="D132" s="40" t="s">
        <v>2383</v>
      </c>
      <c r="E132" s="40" t="s">
        <v>6</v>
      </c>
      <c r="F132" s="40" t="s">
        <v>1028</v>
      </c>
      <c r="G132" s="40" t="s">
        <v>178</v>
      </c>
      <c r="H132" s="2">
        <v>45896.667268518519</v>
      </c>
      <c r="I132">
        <v>1</v>
      </c>
      <c r="J1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45931.369791666664</v>
      </c>
      <c r="K1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45931.720694444448</v>
      </c>
      <c r="L132" s="21">
        <f>_xlfn.XLOOKUP(User[[#This Row],[User Code]],RMS_Check_In_Out!A:A,RMS_Check_In_Out!D:D,"0")</f>
        <v>505</v>
      </c>
      <c r="M132" s="21">
        <f>_xlfn.XLOOKUP(User[[#This Row],[User Code]],Leave!P:P,Leave!S:S,"0")</f>
        <v>60</v>
      </c>
      <c r="N132" s="21">
        <f>User[[#This Row],[Time Leave RMS (min)]]/60</f>
        <v>1</v>
      </c>
      <c r="O132" s="15">
        <f>User[[#This Row],[Duration In Store(min)]]/60</f>
        <v>8.4166666666666661</v>
      </c>
      <c r="P132" s="28">
        <f>User[[#This Row],[Time In Store + Leave]]/24</f>
        <v>0.3923611111111111</v>
      </c>
      <c r="Q132" s="15">
        <f>(User[[#This Row],[Time Leave RMS (min)]]/60)+User[[#This Row],[Duration In Store H]]</f>
        <v>9.4166666666666661</v>
      </c>
      <c r="R132" s="40">
        <f>IF(User[[#This Row],[Check In]]="Sin Registro",0,1)</f>
        <v>1</v>
      </c>
      <c r="S132" s="40">
        <f>IF(User[[#This Row],[Check Out]]="Sin Registro",0,1)</f>
        <v>1</v>
      </c>
      <c r="T132" s="40" t="str">
        <f>IFERROR(IF(VLOOKUP(User[[#This Row],[User Code]],Justificar!$C$8:$I$1048576,6,0)=0,"Sin Justificación",VLOOKUP(User[[#This Row],[User Code]],Justificar!$C$8:$I$1048576,6,0)),"")</f>
        <v/>
      </c>
      <c r="U132" s="40" t="str">
        <f>IFERROR(IF(VLOOKUP(User[[#This Row],[User Code]],Justificar!$C$8:$I$1048576,6,0)=0,"Sin Justificación",VLOOKUP(User[[#This Row],[User Code]],Justificar!$C$8:$I$1048576,7,0)),"")</f>
        <v/>
      </c>
      <c r="V132" s="40" t="str" cm="1">
        <f t="array" ref="V132">_xlfn.IFS(User[[#This Row],[Time In Store + Leave]]&lt;7.8,"Incompleto",User[[#This Row],[Time In Store + Leave]]&lt;=12,"Completo",User[[#This Row],[Time In Store + Leave]]&gt;12,"Superior")</f>
        <v>Completo</v>
      </c>
      <c r="W1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2" s="40" t="str">
        <f>IF(User[[#This Row],[Rango]]="incompleto",IF(User[[#This Row],[Reporte in]]=0,"Sin_Registro_In_Out",IF(User[[#This Row],[Reporte Out]]=0,"No_Realizo_Salida","No_cumple_el_Tiempo")),"")</f>
        <v/>
      </c>
      <c r="Y132" s="40" t="str" cm="1">
        <f t="array" ref="Y1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2"/>
      <c r="AA132"/>
      <c r="AB132"/>
      <c r="AC132"/>
      <c r="AD132"/>
      <c r="AE132"/>
      <c r="AF132"/>
      <c r="AG132"/>
      <c r="AH132"/>
      <c r="AI132"/>
      <c r="AJ132"/>
    </row>
    <row r="133" spans="1:36" x14ac:dyDescent="0.3">
      <c r="A133" s="40" t="s">
        <v>2384</v>
      </c>
      <c r="B133">
        <v>1090389603</v>
      </c>
      <c r="C133" s="40" t="s">
        <v>2385</v>
      </c>
      <c r="D133" s="40" t="s">
        <v>2386</v>
      </c>
      <c r="E133" s="40" t="s">
        <v>6</v>
      </c>
      <c r="F133" s="40" t="s">
        <v>1028</v>
      </c>
      <c r="G133" s="40" t="s">
        <v>178</v>
      </c>
      <c r="H133" s="2">
        <v>45896.667060185187</v>
      </c>
      <c r="I133">
        <v>1</v>
      </c>
      <c r="J1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45931.394178240742</v>
      </c>
      <c r="K1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45931.741782407407</v>
      </c>
      <c r="L133" s="21">
        <f>_xlfn.XLOOKUP(User[[#This Row],[User Code]],RMS_Check_In_Out!A:A,RMS_Check_In_Out!D:D,"0")</f>
        <v>501</v>
      </c>
      <c r="M133" s="21">
        <f>_xlfn.XLOOKUP(User[[#This Row],[User Code]],Leave!P:P,Leave!S:S,"0")</f>
        <v>60</v>
      </c>
      <c r="N133" s="21">
        <f>User[[#This Row],[Time Leave RMS (min)]]/60</f>
        <v>1</v>
      </c>
      <c r="O133" s="15">
        <f>User[[#This Row],[Duration In Store(min)]]/60</f>
        <v>8.35</v>
      </c>
      <c r="P133" s="28">
        <f>User[[#This Row],[Time In Store + Leave]]/24</f>
        <v>0.38958333333333334</v>
      </c>
      <c r="Q133" s="15">
        <f>(User[[#This Row],[Time Leave RMS (min)]]/60)+User[[#This Row],[Duration In Store H]]</f>
        <v>9.35</v>
      </c>
      <c r="R133" s="40">
        <f>IF(User[[#This Row],[Check In]]="Sin Registro",0,1)</f>
        <v>1</v>
      </c>
      <c r="S133" s="40">
        <f>IF(User[[#This Row],[Check Out]]="Sin Registro",0,1)</f>
        <v>1</v>
      </c>
      <c r="T133" s="40" t="str">
        <f>IFERROR(IF(VLOOKUP(User[[#This Row],[User Code]],Justificar!$C$8:$I$1048576,6,0)=0,"Sin Justificación",VLOOKUP(User[[#This Row],[User Code]],Justificar!$C$8:$I$1048576,6,0)),"")</f>
        <v/>
      </c>
      <c r="U133" s="40" t="str">
        <f>IFERROR(IF(VLOOKUP(User[[#This Row],[User Code]],Justificar!$C$8:$I$1048576,6,0)=0,"Sin Justificación",VLOOKUP(User[[#This Row],[User Code]],Justificar!$C$8:$I$1048576,7,0)),"")</f>
        <v/>
      </c>
      <c r="V133" s="40" t="str" cm="1">
        <f t="array" ref="V133">_xlfn.IFS(User[[#This Row],[Time In Store + Leave]]&lt;7.8,"Incompleto",User[[#This Row],[Time In Store + Leave]]&lt;=12,"Completo",User[[#This Row],[Time In Store + Leave]]&gt;12,"Superior")</f>
        <v>Completo</v>
      </c>
      <c r="W1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3" s="40" t="str">
        <f>IF(User[[#This Row],[Rango]]="incompleto",IF(User[[#This Row],[Reporte in]]=0,"Sin_Registro_In_Out",IF(User[[#This Row],[Reporte Out]]=0,"No_Realizo_Salida","No_cumple_el_Tiempo")),"")</f>
        <v/>
      </c>
      <c r="Y133" s="40" t="str" cm="1">
        <f t="array" ref="Y1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33"/>
      <c r="AA133"/>
      <c r="AB133"/>
      <c r="AC133"/>
      <c r="AD133"/>
      <c r="AE133"/>
      <c r="AF133"/>
      <c r="AG133"/>
      <c r="AH133"/>
      <c r="AI133"/>
      <c r="AJ133"/>
    </row>
    <row r="134" spans="1:36" x14ac:dyDescent="0.3">
      <c r="A134" s="40" t="s">
        <v>2357</v>
      </c>
      <c r="B134">
        <v>1151966732</v>
      </c>
      <c r="C134" s="40" t="s">
        <v>2358</v>
      </c>
      <c r="D134" s="40" t="s">
        <v>2359</v>
      </c>
      <c r="E134" s="40" t="s">
        <v>6</v>
      </c>
      <c r="F134" s="40" t="s">
        <v>1038</v>
      </c>
      <c r="G134" s="40" t="s">
        <v>177</v>
      </c>
      <c r="H134" s="2">
        <v>45895.671550925923</v>
      </c>
      <c r="I134">
        <v>1</v>
      </c>
      <c r="J1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45931.576770833337</v>
      </c>
      <c r="K1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45931.840243055558</v>
      </c>
      <c r="L134" s="21">
        <f>_xlfn.XLOOKUP(User[[#This Row],[User Code]],RMS_Check_In_Out!A:A,RMS_Check_In_Out!D:D,"0")</f>
        <v>379</v>
      </c>
      <c r="M134" s="21">
        <f>_xlfn.XLOOKUP(User[[#This Row],[User Code]],Leave!P:P,Leave!S:S,"0")</f>
        <v>180</v>
      </c>
      <c r="N134" s="21">
        <f>User[[#This Row],[Time Leave RMS (min)]]/60</f>
        <v>3</v>
      </c>
      <c r="O134" s="15">
        <f>User[[#This Row],[Duration In Store(min)]]/60</f>
        <v>6.3166666666666664</v>
      </c>
      <c r="P134" s="28">
        <f>User[[#This Row],[Time In Store + Leave]]/24</f>
        <v>0.38819444444444445</v>
      </c>
      <c r="Q134" s="15">
        <f>(User[[#This Row],[Time Leave RMS (min)]]/60)+User[[#This Row],[Duration In Store H]]</f>
        <v>9.3166666666666664</v>
      </c>
      <c r="R134" s="40">
        <f>IF(User[[#This Row],[Check In]]="Sin Registro",0,1)</f>
        <v>1</v>
      </c>
      <c r="S134" s="40">
        <f>IF(User[[#This Row],[Check Out]]="Sin Registro",0,1)</f>
        <v>1</v>
      </c>
      <c r="T134" s="40" t="str">
        <f>IFERROR(IF(VLOOKUP(User[[#This Row],[User Code]],Justificar!$C$8:$I$1048576,6,0)=0,"Sin Justificación",VLOOKUP(User[[#This Row],[User Code]],Justificar!$C$8:$I$1048576,6,0)),"")</f>
        <v/>
      </c>
      <c r="U134" s="40" t="str">
        <f>IFERROR(IF(VLOOKUP(User[[#This Row],[User Code]],Justificar!$C$8:$I$1048576,6,0)=0,"Sin Justificación",VLOOKUP(User[[#This Row],[User Code]],Justificar!$C$8:$I$1048576,7,0)),"")</f>
        <v/>
      </c>
      <c r="V134" s="40" t="str" cm="1">
        <f t="array" ref="V134">_xlfn.IFS(User[[#This Row],[Time In Store + Leave]]&lt;7.8,"Incompleto",User[[#This Row],[Time In Store + Leave]]&lt;=12,"Completo",User[[#This Row],[Time In Store + Leave]]&gt;12,"Superior")</f>
        <v>Completo</v>
      </c>
      <c r="W1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4" s="40" t="str">
        <f>IF(User[[#This Row],[Rango]]="incompleto",IF(User[[#This Row],[Reporte in]]=0,"Sin_Registro_In_Out",IF(User[[#This Row],[Reporte Out]]=0,"No_Realizo_Salida","No_cumple_el_Tiempo")),"")</f>
        <v/>
      </c>
      <c r="Y134" s="40" t="str" cm="1">
        <f t="array" ref="Y1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34"/>
      <c r="AA134"/>
      <c r="AB134"/>
      <c r="AC134"/>
      <c r="AD134"/>
      <c r="AE134"/>
      <c r="AF134"/>
      <c r="AG134"/>
      <c r="AH134"/>
      <c r="AI134"/>
      <c r="AJ134"/>
    </row>
    <row r="135" spans="1:36" x14ac:dyDescent="0.3">
      <c r="A135" s="40" t="s">
        <v>2360</v>
      </c>
      <c r="B135">
        <v>1978108</v>
      </c>
      <c r="C135" s="40" t="s">
        <v>2361</v>
      </c>
      <c r="D135" s="40" t="s">
        <v>2362</v>
      </c>
      <c r="E135" s="40" t="s">
        <v>6</v>
      </c>
      <c r="F135" s="40" t="s">
        <v>1036</v>
      </c>
      <c r="G135" s="40" t="s">
        <v>177</v>
      </c>
      <c r="H135" s="2">
        <v>45895.670219907406</v>
      </c>
      <c r="I135">
        <v>1</v>
      </c>
      <c r="J1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45931.458414351851</v>
      </c>
      <c r="K1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45931.819594907407</v>
      </c>
      <c r="L135" s="21">
        <f>_xlfn.XLOOKUP(User[[#This Row],[User Code]],RMS_Check_In_Out!A:A,RMS_Check_In_Out!D:D,"0")</f>
        <v>520</v>
      </c>
      <c r="M135" s="21">
        <f>_xlfn.XLOOKUP(User[[#This Row],[User Code]],Leave!P:P,Leave!S:S,"0")</f>
        <v>60</v>
      </c>
      <c r="N135" s="21">
        <f>User[[#This Row],[Time Leave RMS (min)]]/60</f>
        <v>1</v>
      </c>
      <c r="O135" s="15">
        <f>User[[#This Row],[Duration In Store(min)]]/60</f>
        <v>8.6666666666666661</v>
      </c>
      <c r="P135" s="28">
        <f>User[[#This Row],[Time In Store + Leave]]/24</f>
        <v>0.40277777777777773</v>
      </c>
      <c r="Q135" s="15">
        <f>(User[[#This Row],[Time Leave RMS (min)]]/60)+User[[#This Row],[Duration In Store H]]</f>
        <v>9.6666666666666661</v>
      </c>
      <c r="R135" s="40">
        <f>IF(User[[#This Row],[Check In]]="Sin Registro",0,1)</f>
        <v>1</v>
      </c>
      <c r="S135" s="40">
        <f>IF(User[[#This Row],[Check Out]]="Sin Registro",0,1)</f>
        <v>1</v>
      </c>
      <c r="T135" s="40" t="str">
        <f>IFERROR(IF(VLOOKUP(User[[#This Row],[User Code]],Justificar!$C$8:$I$1048576,6,0)=0,"Sin Justificación",VLOOKUP(User[[#This Row],[User Code]],Justificar!$C$8:$I$1048576,6,0)),"")</f>
        <v/>
      </c>
      <c r="U135" s="40" t="str">
        <f>IFERROR(IF(VLOOKUP(User[[#This Row],[User Code]],Justificar!$C$8:$I$1048576,6,0)=0,"Sin Justificación",VLOOKUP(User[[#This Row],[User Code]],Justificar!$C$8:$I$1048576,7,0)),"")</f>
        <v/>
      </c>
      <c r="V135" s="40" t="str" cm="1">
        <f t="array" ref="V135">_xlfn.IFS(User[[#This Row],[Time In Store + Leave]]&lt;7.8,"Incompleto",User[[#This Row],[Time In Store + Leave]]&lt;=12,"Completo",User[[#This Row],[Time In Store + Leave]]&gt;12,"Superior")</f>
        <v>Completo</v>
      </c>
      <c r="W1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5" s="40" t="str">
        <f>IF(User[[#This Row],[Rango]]="incompleto",IF(User[[#This Row],[Reporte in]]=0,"Sin_Registro_In_Out",IF(User[[#This Row],[Reporte Out]]=0,"No_Realizo_Salida","No_cumple_el_Tiempo")),"")</f>
        <v/>
      </c>
      <c r="Y135" s="40" t="str" cm="1">
        <f t="array" ref="Y1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35"/>
      <c r="AA135"/>
      <c r="AB135"/>
      <c r="AC135"/>
      <c r="AD135"/>
      <c r="AE135"/>
      <c r="AF135"/>
      <c r="AG135"/>
      <c r="AH135"/>
      <c r="AI135"/>
      <c r="AJ135"/>
    </row>
    <row r="136" spans="1:36" x14ac:dyDescent="0.3">
      <c r="A136" s="40" t="s">
        <v>2363</v>
      </c>
      <c r="B136">
        <v>1003434518</v>
      </c>
      <c r="C136" s="40" t="s">
        <v>2364</v>
      </c>
      <c r="D136" s="40" t="s">
        <v>2365</v>
      </c>
      <c r="E136" s="40" t="s">
        <v>6</v>
      </c>
      <c r="F136" s="40" t="s">
        <v>1036</v>
      </c>
      <c r="G136" s="40" t="s">
        <v>177</v>
      </c>
      <c r="H136" s="2">
        <v>45895.668414351851</v>
      </c>
      <c r="I136">
        <v>1</v>
      </c>
      <c r="J1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45931.455034722225</v>
      </c>
      <c r="K1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45931.794328703705</v>
      </c>
      <c r="L136" s="21">
        <f>_xlfn.XLOOKUP(User[[#This Row],[User Code]],RMS_Check_In_Out!A:A,RMS_Check_In_Out!D:D,"0")</f>
        <v>489</v>
      </c>
      <c r="M136" s="21" t="str">
        <f>_xlfn.XLOOKUP(User[[#This Row],[User Code]],Leave!P:P,Leave!S:S,"0")</f>
        <v>0</v>
      </c>
      <c r="N136" s="21">
        <f>User[[#This Row],[Time Leave RMS (min)]]/60</f>
        <v>0</v>
      </c>
      <c r="O136" s="15">
        <f>User[[#This Row],[Duration In Store(min)]]/60</f>
        <v>8.15</v>
      </c>
      <c r="P136" s="28">
        <f>User[[#This Row],[Time In Store + Leave]]/24</f>
        <v>0.33958333333333335</v>
      </c>
      <c r="Q136" s="15">
        <f>(User[[#This Row],[Time Leave RMS (min)]]/60)+User[[#This Row],[Duration In Store H]]</f>
        <v>8.15</v>
      </c>
      <c r="R136" s="40">
        <f>IF(User[[#This Row],[Check In]]="Sin Registro",0,1)</f>
        <v>1</v>
      </c>
      <c r="S136" s="40">
        <f>IF(User[[#This Row],[Check Out]]="Sin Registro",0,1)</f>
        <v>1</v>
      </c>
      <c r="T136" s="40" t="str">
        <f>IFERROR(IF(VLOOKUP(User[[#This Row],[User Code]],Justificar!$C$8:$I$1048576,6,0)=0,"Sin Justificación",VLOOKUP(User[[#This Row],[User Code]],Justificar!$C$8:$I$1048576,6,0)),"")</f>
        <v/>
      </c>
      <c r="U136" s="40" t="str">
        <f>IFERROR(IF(VLOOKUP(User[[#This Row],[User Code]],Justificar!$C$8:$I$1048576,6,0)=0,"Sin Justificación",VLOOKUP(User[[#This Row],[User Code]],Justificar!$C$8:$I$1048576,7,0)),"")</f>
        <v/>
      </c>
      <c r="V136" s="40" t="str" cm="1">
        <f t="array" ref="V136">_xlfn.IFS(User[[#This Row],[Time In Store + Leave]]&lt;7.8,"Incompleto",User[[#This Row],[Time In Store + Leave]]&lt;=12,"Completo",User[[#This Row],[Time In Store + Leave]]&gt;12,"Superior")</f>
        <v>Completo</v>
      </c>
      <c r="W1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6" s="40" t="str">
        <f>IF(User[[#This Row],[Rango]]="incompleto",IF(User[[#This Row],[Reporte in]]=0,"Sin_Registro_In_Out",IF(User[[#This Row],[Reporte Out]]=0,"No_Realizo_Salida","No_cumple_el_Tiempo")),"")</f>
        <v/>
      </c>
      <c r="Y136" s="40" t="str" cm="1">
        <f t="array" ref="Y1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36"/>
      <c r="AA136"/>
      <c r="AB136"/>
      <c r="AC136"/>
      <c r="AD136"/>
      <c r="AE136"/>
      <c r="AF136"/>
      <c r="AG136"/>
      <c r="AH136"/>
      <c r="AI136"/>
      <c r="AJ136"/>
    </row>
    <row r="137" spans="1:36" x14ac:dyDescent="0.3">
      <c r="A137" s="40" t="s">
        <v>2366</v>
      </c>
      <c r="B137">
        <v>1007673005</v>
      </c>
      <c r="C137" s="40" t="s">
        <v>2367</v>
      </c>
      <c r="D137" s="40" t="s">
        <v>2368</v>
      </c>
      <c r="E137" s="40" t="s">
        <v>6</v>
      </c>
      <c r="F137" s="40" t="s">
        <v>2462</v>
      </c>
      <c r="G137" s="40" t="s">
        <v>178</v>
      </c>
      <c r="H137" s="2">
        <v>45895.666932870372</v>
      </c>
      <c r="I137">
        <v>1</v>
      </c>
      <c r="J1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45931.349305555559</v>
      </c>
      <c r="K1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45931.732511574075</v>
      </c>
      <c r="L137" s="21">
        <f>_xlfn.XLOOKUP(User[[#This Row],[User Code]],RMS_Check_In_Out!A:A,RMS_Check_In_Out!D:D,"0")</f>
        <v>552</v>
      </c>
      <c r="M137" s="21" t="str">
        <f>_xlfn.XLOOKUP(User[[#This Row],[User Code]],Leave!P:P,Leave!S:S,"0")</f>
        <v>0</v>
      </c>
      <c r="N137" s="21">
        <f>User[[#This Row],[Time Leave RMS (min)]]/60</f>
        <v>0</v>
      </c>
      <c r="O137" s="15">
        <f>User[[#This Row],[Duration In Store(min)]]/60</f>
        <v>9.1999999999999993</v>
      </c>
      <c r="P137" s="28">
        <f>User[[#This Row],[Time In Store + Leave]]/24</f>
        <v>0.3833333333333333</v>
      </c>
      <c r="Q137" s="15">
        <f>(User[[#This Row],[Time Leave RMS (min)]]/60)+User[[#This Row],[Duration In Store H]]</f>
        <v>9.1999999999999993</v>
      </c>
      <c r="R137" s="40">
        <f>IF(User[[#This Row],[Check In]]="Sin Registro",0,1)</f>
        <v>1</v>
      </c>
      <c r="S137" s="40">
        <f>IF(User[[#This Row],[Check Out]]="Sin Registro",0,1)</f>
        <v>1</v>
      </c>
      <c r="T137" s="40" t="str">
        <f>IFERROR(IF(VLOOKUP(User[[#This Row],[User Code]],Justificar!$C$8:$I$1048576,6,0)=0,"Sin Justificación",VLOOKUP(User[[#This Row],[User Code]],Justificar!$C$8:$I$1048576,6,0)),"")</f>
        <v/>
      </c>
      <c r="U137" s="40" t="str">
        <f>IFERROR(IF(VLOOKUP(User[[#This Row],[User Code]],Justificar!$C$8:$I$1048576,6,0)=0,"Sin Justificación",VLOOKUP(User[[#This Row],[User Code]],Justificar!$C$8:$I$1048576,7,0)),"")</f>
        <v/>
      </c>
      <c r="V137" s="40" t="str" cm="1">
        <f t="array" ref="V137">_xlfn.IFS(User[[#This Row],[Time In Store + Leave]]&lt;7.8,"Incompleto",User[[#This Row],[Time In Store + Leave]]&lt;=12,"Completo",User[[#This Row],[Time In Store + Leave]]&gt;12,"Superior")</f>
        <v>Completo</v>
      </c>
      <c r="W1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7" s="40" t="str">
        <f>IF(User[[#This Row],[Rango]]="incompleto",IF(User[[#This Row],[Reporte in]]=0,"Sin_Registro_In_Out",IF(User[[#This Row],[Reporte Out]]=0,"No_Realizo_Salida","No_cumple_el_Tiempo")),"")</f>
        <v/>
      </c>
      <c r="Y137" s="40" t="str" cm="1">
        <f t="array" ref="Y1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37"/>
      <c r="AA137"/>
      <c r="AB137"/>
      <c r="AC137"/>
      <c r="AD137"/>
      <c r="AE137"/>
      <c r="AF137"/>
      <c r="AG137"/>
      <c r="AH137"/>
      <c r="AI137"/>
      <c r="AJ137"/>
    </row>
    <row r="138" spans="1:36" x14ac:dyDescent="0.3">
      <c r="A138" s="40" t="s">
        <v>2369</v>
      </c>
      <c r="B138">
        <v>1070592191</v>
      </c>
      <c r="C138" s="40" t="s">
        <v>2370</v>
      </c>
      <c r="D138" s="40" t="s">
        <v>2371</v>
      </c>
      <c r="E138" s="40" t="s">
        <v>6</v>
      </c>
      <c r="F138" s="40" t="s">
        <v>2748</v>
      </c>
      <c r="G138" s="40" t="s">
        <v>177</v>
      </c>
      <c r="H138" s="2">
        <v>45895.46534722222</v>
      </c>
      <c r="I138">
        <v>1</v>
      </c>
      <c r="J1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45931.496631944443</v>
      </c>
      <c r="K1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45931.840787037036</v>
      </c>
      <c r="L138" s="21">
        <f>_xlfn.XLOOKUP(User[[#This Row],[User Code]],RMS_Check_In_Out!A:A,RMS_Check_In_Out!D:D,"0")</f>
        <v>496</v>
      </c>
      <c r="M138" s="21" t="str">
        <f>_xlfn.XLOOKUP(User[[#This Row],[User Code]],Leave!P:P,Leave!S:S,"0")</f>
        <v>0</v>
      </c>
      <c r="N138" s="21">
        <f>User[[#This Row],[Time Leave RMS (min)]]/60</f>
        <v>0</v>
      </c>
      <c r="O138" s="15">
        <f>User[[#This Row],[Duration In Store(min)]]/60</f>
        <v>8.2666666666666675</v>
      </c>
      <c r="P138" s="28">
        <f>User[[#This Row],[Time In Store + Leave]]/24</f>
        <v>0.3444444444444445</v>
      </c>
      <c r="Q138" s="15">
        <f>(User[[#This Row],[Time Leave RMS (min)]]/60)+User[[#This Row],[Duration In Store H]]</f>
        <v>8.2666666666666675</v>
      </c>
      <c r="R138" s="40">
        <f>IF(User[[#This Row],[Check In]]="Sin Registro",0,1)</f>
        <v>1</v>
      </c>
      <c r="S138" s="40">
        <f>IF(User[[#This Row],[Check Out]]="Sin Registro",0,1)</f>
        <v>1</v>
      </c>
      <c r="T138" s="40" t="str">
        <f>IFERROR(IF(VLOOKUP(User[[#This Row],[User Code]],Justificar!$C$8:$I$1048576,6,0)=0,"Sin Justificación",VLOOKUP(User[[#This Row],[User Code]],Justificar!$C$8:$I$1048576,6,0)),"")</f>
        <v/>
      </c>
      <c r="U138" s="40" t="str">
        <f>IFERROR(IF(VLOOKUP(User[[#This Row],[User Code]],Justificar!$C$8:$I$1048576,6,0)=0,"Sin Justificación",VLOOKUP(User[[#This Row],[User Code]],Justificar!$C$8:$I$1048576,7,0)),"")</f>
        <v/>
      </c>
      <c r="V138" s="40" t="str" cm="1">
        <f t="array" ref="V138">_xlfn.IFS(User[[#This Row],[Time In Store + Leave]]&lt;7.8,"Incompleto",User[[#This Row],[Time In Store + Leave]]&lt;=12,"Completo",User[[#This Row],[Time In Store + Leave]]&gt;12,"Superior")</f>
        <v>Completo</v>
      </c>
      <c r="W1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8" s="40" t="str">
        <f>IF(User[[#This Row],[Rango]]="incompleto",IF(User[[#This Row],[Reporte in]]=0,"Sin_Registro_In_Out",IF(User[[#This Row],[Reporte Out]]=0,"No_Realizo_Salida","No_cumple_el_Tiempo")),"")</f>
        <v/>
      </c>
      <c r="Y138" s="40" t="str" cm="1">
        <f t="array" ref="Y1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38"/>
      <c r="AA138"/>
      <c r="AB138"/>
      <c r="AC138"/>
      <c r="AD138"/>
      <c r="AE138"/>
      <c r="AF138"/>
      <c r="AG138"/>
      <c r="AH138"/>
      <c r="AI138"/>
      <c r="AJ138"/>
    </row>
    <row r="139" spans="1:36" x14ac:dyDescent="0.3">
      <c r="A139" s="40" t="s">
        <v>2372</v>
      </c>
      <c r="B139">
        <v>1024533066</v>
      </c>
      <c r="C139" s="40" t="s">
        <v>2373</v>
      </c>
      <c r="D139" s="40" t="s">
        <v>2374</v>
      </c>
      <c r="E139" s="40" t="s">
        <v>6</v>
      </c>
      <c r="F139" s="40" t="s">
        <v>1467</v>
      </c>
      <c r="G139" s="40" t="s">
        <v>177</v>
      </c>
      <c r="H139" s="2">
        <v>45895.464733796296</v>
      </c>
      <c r="I139">
        <v>1</v>
      </c>
      <c r="J1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45931.499525462961</v>
      </c>
      <c r="K1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45931.838078703702</v>
      </c>
      <c r="L139" s="21">
        <f>_xlfn.XLOOKUP(User[[#This Row],[User Code]],RMS_Check_In_Out!A:A,RMS_Check_In_Out!D:D,"0")</f>
        <v>488</v>
      </c>
      <c r="M139" s="21" t="str">
        <f>_xlfn.XLOOKUP(User[[#This Row],[User Code]],Leave!P:P,Leave!S:S,"0")</f>
        <v>0</v>
      </c>
      <c r="N139" s="21">
        <f>User[[#This Row],[Time Leave RMS (min)]]/60</f>
        <v>0</v>
      </c>
      <c r="O139" s="15">
        <f>User[[#This Row],[Duration In Store(min)]]/60</f>
        <v>8.1333333333333329</v>
      </c>
      <c r="P139" s="28">
        <f>User[[#This Row],[Time In Store + Leave]]/24</f>
        <v>0.33888888888888885</v>
      </c>
      <c r="Q139" s="15">
        <f>(User[[#This Row],[Time Leave RMS (min)]]/60)+User[[#This Row],[Duration In Store H]]</f>
        <v>8.1333333333333329</v>
      </c>
      <c r="R139" s="40">
        <f>IF(User[[#This Row],[Check In]]="Sin Registro",0,1)</f>
        <v>1</v>
      </c>
      <c r="S139" s="40">
        <f>IF(User[[#This Row],[Check Out]]="Sin Registro",0,1)</f>
        <v>1</v>
      </c>
      <c r="T139" s="40" t="str">
        <f>IFERROR(IF(VLOOKUP(User[[#This Row],[User Code]],Justificar!$C$8:$I$1048576,6,0)=0,"Sin Justificación",VLOOKUP(User[[#This Row],[User Code]],Justificar!$C$8:$I$1048576,6,0)),"")</f>
        <v/>
      </c>
      <c r="U139" s="40" t="str">
        <f>IFERROR(IF(VLOOKUP(User[[#This Row],[User Code]],Justificar!$C$8:$I$1048576,6,0)=0,"Sin Justificación",VLOOKUP(User[[#This Row],[User Code]],Justificar!$C$8:$I$1048576,7,0)),"")</f>
        <v/>
      </c>
      <c r="V139" s="40" t="str" cm="1">
        <f t="array" ref="V139">_xlfn.IFS(User[[#This Row],[Time In Store + Leave]]&lt;7.8,"Incompleto",User[[#This Row],[Time In Store + Leave]]&lt;=12,"Completo",User[[#This Row],[Time In Store + Leave]]&gt;12,"Superior")</f>
        <v>Completo</v>
      </c>
      <c r="W1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9" s="40" t="str">
        <f>IF(User[[#This Row],[Rango]]="incompleto",IF(User[[#This Row],[Reporte in]]=0,"Sin_Registro_In_Out",IF(User[[#This Row],[Reporte Out]]=0,"No_Realizo_Salida","No_cumple_el_Tiempo")),"")</f>
        <v/>
      </c>
      <c r="Y139" s="40" t="str" cm="1">
        <f t="array" ref="Y1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39"/>
      <c r="AA139"/>
      <c r="AB139"/>
      <c r="AC139"/>
      <c r="AD139"/>
      <c r="AE139"/>
      <c r="AF139"/>
      <c r="AG139"/>
      <c r="AH139"/>
      <c r="AI139"/>
      <c r="AJ139"/>
    </row>
    <row r="140" spans="1:36" x14ac:dyDescent="0.3">
      <c r="A140" s="40" t="s">
        <v>2342</v>
      </c>
      <c r="B140">
        <v>1006697840</v>
      </c>
      <c r="C140" s="40" t="s">
        <v>2343</v>
      </c>
      <c r="D140" s="40" t="s">
        <v>2344</v>
      </c>
      <c r="E140" s="40" t="s">
        <v>6</v>
      </c>
      <c r="F140" s="40" t="s">
        <v>1026</v>
      </c>
      <c r="G140" s="40" t="s">
        <v>178</v>
      </c>
      <c r="H140" s="2">
        <v>45894.833865740744</v>
      </c>
      <c r="I140">
        <v>1</v>
      </c>
      <c r="J1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45931.427858796298</v>
      </c>
      <c r="K1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45931.750451388885</v>
      </c>
      <c r="L140" s="21">
        <f>_xlfn.XLOOKUP(User[[#This Row],[User Code]],RMS_Check_In_Out!A:A,RMS_Check_In_Out!D:D,"0")</f>
        <v>465</v>
      </c>
      <c r="M140" s="21" t="str">
        <f>_xlfn.XLOOKUP(User[[#This Row],[User Code]],Leave!P:P,Leave!S:S,"0")</f>
        <v>0</v>
      </c>
      <c r="N140" s="21">
        <f>User[[#This Row],[Time Leave RMS (min)]]/60</f>
        <v>0</v>
      </c>
      <c r="O140" s="15">
        <f>User[[#This Row],[Duration In Store(min)]]/60</f>
        <v>7.75</v>
      </c>
      <c r="P140" s="28">
        <f>User[[#This Row],[Time In Store + Leave]]/24</f>
        <v>0.32291666666666669</v>
      </c>
      <c r="Q140" s="15">
        <f>(User[[#This Row],[Time Leave RMS (min)]]/60)+User[[#This Row],[Duration In Store H]]</f>
        <v>7.75</v>
      </c>
      <c r="R140" s="40">
        <f>IF(User[[#This Row],[Check In]]="Sin Registro",0,1)</f>
        <v>1</v>
      </c>
      <c r="S140" s="40">
        <f>IF(User[[#This Row],[Check Out]]="Sin Registro",0,1)</f>
        <v>1</v>
      </c>
      <c r="T140" s="40" t="str">
        <f>IFERROR(IF(VLOOKUP(User[[#This Row],[User Code]],Justificar!$C$8:$I$1048576,6,0)=0,"Sin Justificación",VLOOKUP(User[[#This Row],[User Code]],Justificar!$C$8:$I$1048576,6,0)),"")</f>
        <v>Sin Justificación</v>
      </c>
      <c r="U140" s="40" t="str">
        <f>IFERROR(IF(VLOOKUP(User[[#This Row],[User Code]],Justificar!$C$8:$I$1048576,6,0)=0,"Sin Justificación",VLOOKUP(User[[#This Row],[User Code]],Justificar!$C$8:$I$1048576,7,0)),"")</f>
        <v>Sin Justificación</v>
      </c>
      <c r="V140" s="40" t="str" cm="1">
        <f t="array" ref="V140">_xlfn.IFS(User[[#This Row],[Time In Store + Leave]]&lt;7.8,"Incompleto",User[[#This Row],[Time In Store + Leave]]&lt;=12,"Completo",User[[#This Row],[Time In Store + Leave]]&gt;12,"Superior")</f>
        <v>Incompleto</v>
      </c>
      <c r="W1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40" s="40" t="str">
        <f>IF(User[[#This Row],[Rango]]="incompleto",IF(User[[#This Row],[Reporte in]]=0,"Sin_Registro_In_Out",IF(User[[#This Row],[Reporte Out]]=0,"No_Realizo_Salida","No_cumple_el_Tiempo")),"")</f>
        <v>No_cumple_el_Tiempo</v>
      </c>
      <c r="Y140" s="40" t="str" cm="1">
        <f t="array" ref="Y1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40"/>
      <c r="AA140"/>
      <c r="AB140"/>
      <c r="AC140"/>
      <c r="AD140"/>
      <c r="AE140"/>
      <c r="AF140"/>
      <c r="AG140"/>
      <c r="AH140"/>
      <c r="AI140"/>
      <c r="AJ140"/>
    </row>
    <row r="141" spans="1:36" x14ac:dyDescent="0.3">
      <c r="A141" s="40" t="s">
        <v>2345</v>
      </c>
      <c r="B141">
        <v>1012322448</v>
      </c>
      <c r="C141" s="40" t="s">
        <v>2346</v>
      </c>
      <c r="D141" s="40" t="s">
        <v>2347</v>
      </c>
      <c r="E141" s="40" t="s">
        <v>6</v>
      </c>
      <c r="F141" s="40" t="s">
        <v>1026</v>
      </c>
      <c r="G141" s="40" t="s">
        <v>178</v>
      </c>
      <c r="H141" s="2">
        <v>45894.833645833336</v>
      </c>
      <c r="I141">
        <v>1</v>
      </c>
      <c r="J1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45931.520474537036</v>
      </c>
      <c r="K1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45931.814965277779</v>
      </c>
      <c r="L141" s="21">
        <f>_xlfn.XLOOKUP(User[[#This Row],[User Code]],RMS_Check_In_Out!A:A,RMS_Check_In_Out!D:D,"0")</f>
        <v>424</v>
      </c>
      <c r="M141" s="21" t="str">
        <f>_xlfn.XLOOKUP(User[[#This Row],[User Code]],Leave!P:P,Leave!S:S,"0")</f>
        <v>0</v>
      </c>
      <c r="N141" s="21">
        <f>User[[#This Row],[Time Leave RMS (min)]]/60</f>
        <v>0</v>
      </c>
      <c r="O141" s="15">
        <f>User[[#This Row],[Duration In Store(min)]]/60</f>
        <v>7.0666666666666664</v>
      </c>
      <c r="P141" s="28">
        <f>User[[#This Row],[Time In Store + Leave]]/24</f>
        <v>0.29444444444444445</v>
      </c>
      <c r="Q141" s="15">
        <f>(User[[#This Row],[Time Leave RMS (min)]]/60)+User[[#This Row],[Duration In Store H]]</f>
        <v>7.0666666666666664</v>
      </c>
      <c r="R141" s="40">
        <f>IF(User[[#This Row],[Check In]]="Sin Registro",0,1)</f>
        <v>1</v>
      </c>
      <c r="S141" s="40">
        <f>IF(User[[#This Row],[Check Out]]="Sin Registro",0,1)</f>
        <v>1</v>
      </c>
      <c r="T141" s="40" t="str">
        <f>IFERROR(IF(VLOOKUP(User[[#This Row],[User Code]],Justificar!$C$8:$I$1048576,6,0)=0,"Sin Justificación",VLOOKUP(User[[#This Row],[User Code]],Justificar!$C$8:$I$1048576,6,0)),"")</f>
        <v>Sin Justificación</v>
      </c>
      <c r="U141" s="40" t="str">
        <f>IFERROR(IF(VLOOKUP(User[[#This Row],[User Code]],Justificar!$C$8:$I$1048576,6,0)=0,"Sin Justificación",VLOOKUP(User[[#This Row],[User Code]],Justificar!$C$8:$I$1048576,7,0)),"")</f>
        <v>Sin Justificación</v>
      </c>
      <c r="V141" s="40" t="str" cm="1">
        <f t="array" ref="V141">_xlfn.IFS(User[[#This Row],[Time In Store + Leave]]&lt;7.8,"Incompleto",User[[#This Row],[Time In Store + Leave]]&lt;=12,"Completo",User[[#This Row],[Time In Store + Leave]]&gt;12,"Superior")</f>
        <v>Incompleto</v>
      </c>
      <c r="W1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41" s="40" t="str">
        <f>IF(User[[#This Row],[Rango]]="incompleto",IF(User[[#This Row],[Reporte in]]=0,"Sin_Registro_In_Out",IF(User[[#This Row],[Reporte Out]]=0,"No_Realizo_Salida","No_cumple_el_Tiempo")),"")</f>
        <v>No_cumple_el_Tiempo</v>
      </c>
      <c r="Y141" s="40" t="str" cm="1">
        <f t="array" ref="Y1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41"/>
      <c r="AA141"/>
      <c r="AB141"/>
      <c r="AC141"/>
      <c r="AD141"/>
      <c r="AE141"/>
      <c r="AF141"/>
      <c r="AG141"/>
      <c r="AH141"/>
      <c r="AI141"/>
      <c r="AJ141"/>
    </row>
    <row r="142" spans="1:36" x14ac:dyDescent="0.3">
      <c r="A142" s="40" t="s">
        <v>2348</v>
      </c>
      <c r="B142">
        <v>1004135389</v>
      </c>
      <c r="C142" s="40" t="s">
        <v>2349</v>
      </c>
      <c r="D142" s="40" t="s">
        <v>2350</v>
      </c>
      <c r="E142" s="40" t="s">
        <v>6</v>
      </c>
      <c r="F142" s="40" t="s">
        <v>1024</v>
      </c>
      <c r="G142" s="40" t="s">
        <v>177</v>
      </c>
      <c r="H142" s="2">
        <v>45894.667083333334</v>
      </c>
      <c r="I142">
        <v>1</v>
      </c>
      <c r="J1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45931.330625000002</v>
      </c>
      <c r="K1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45931.673576388886</v>
      </c>
      <c r="L142" s="21">
        <f>_xlfn.XLOOKUP(User[[#This Row],[User Code]],RMS_Check_In_Out!A:A,RMS_Check_In_Out!D:D,"0")</f>
        <v>494</v>
      </c>
      <c r="M142" s="21" t="str">
        <f>_xlfn.XLOOKUP(User[[#This Row],[User Code]],Leave!P:P,Leave!S:S,"0")</f>
        <v>0</v>
      </c>
      <c r="N142" s="21">
        <f>User[[#This Row],[Time Leave RMS (min)]]/60</f>
        <v>0</v>
      </c>
      <c r="O142" s="15">
        <f>User[[#This Row],[Duration In Store(min)]]/60</f>
        <v>8.2333333333333325</v>
      </c>
      <c r="P142" s="28">
        <f>User[[#This Row],[Time In Store + Leave]]/24</f>
        <v>0.3430555555555555</v>
      </c>
      <c r="Q142" s="15">
        <f>(User[[#This Row],[Time Leave RMS (min)]]/60)+User[[#This Row],[Duration In Store H]]</f>
        <v>8.2333333333333325</v>
      </c>
      <c r="R142" s="40">
        <f>IF(User[[#This Row],[Check In]]="Sin Registro",0,1)</f>
        <v>1</v>
      </c>
      <c r="S142" s="40">
        <f>IF(User[[#This Row],[Check Out]]="Sin Registro",0,1)</f>
        <v>1</v>
      </c>
      <c r="T142" s="40" t="str">
        <f>IFERROR(IF(VLOOKUP(User[[#This Row],[User Code]],Justificar!$C$8:$I$1048576,6,0)=0,"Sin Justificación",VLOOKUP(User[[#This Row],[User Code]],Justificar!$C$8:$I$1048576,6,0)),"")</f>
        <v/>
      </c>
      <c r="U142" s="40" t="str">
        <f>IFERROR(IF(VLOOKUP(User[[#This Row],[User Code]],Justificar!$C$8:$I$1048576,6,0)=0,"Sin Justificación",VLOOKUP(User[[#This Row],[User Code]],Justificar!$C$8:$I$1048576,7,0)),"")</f>
        <v/>
      </c>
      <c r="V142" s="40" t="str" cm="1">
        <f t="array" ref="V142">_xlfn.IFS(User[[#This Row],[Time In Store + Leave]]&lt;7.8,"Incompleto",User[[#This Row],[Time In Store + Leave]]&lt;=12,"Completo",User[[#This Row],[Time In Store + Leave]]&gt;12,"Superior")</f>
        <v>Completo</v>
      </c>
      <c r="W1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2" s="40" t="str">
        <f>IF(User[[#This Row],[Rango]]="incompleto",IF(User[[#This Row],[Reporte in]]=0,"Sin_Registro_In_Out",IF(User[[#This Row],[Reporte Out]]=0,"No_Realizo_Salida","No_cumple_el_Tiempo")),"")</f>
        <v/>
      </c>
      <c r="Y142" s="40" t="str" cm="1">
        <f t="array" ref="Y1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42"/>
      <c r="AA142"/>
      <c r="AB142"/>
      <c r="AC142"/>
      <c r="AD142"/>
      <c r="AE142"/>
      <c r="AF142"/>
      <c r="AG142"/>
      <c r="AH142"/>
      <c r="AI142"/>
      <c r="AJ142"/>
    </row>
    <row r="143" spans="1:36" x14ac:dyDescent="0.3">
      <c r="A143" s="40" t="s">
        <v>2351</v>
      </c>
      <c r="B143">
        <v>1006123816</v>
      </c>
      <c r="C143" s="40" t="s">
        <v>2352</v>
      </c>
      <c r="D143" s="40" t="s">
        <v>2353</v>
      </c>
      <c r="E143" s="40" t="s">
        <v>6</v>
      </c>
      <c r="F143" s="40" t="s">
        <v>1467</v>
      </c>
      <c r="G143" s="40" t="s">
        <v>177</v>
      </c>
      <c r="H143" s="2">
        <v>45894.542337962965</v>
      </c>
      <c r="I143">
        <v>1</v>
      </c>
      <c r="J1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45931.498078703706</v>
      </c>
      <c r="K1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45931.832002314812</v>
      </c>
      <c r="L143" s="21">
        <f>_xlfn.XLOOKUP(User[[#This Row],[User Code]],RMS_Check_In_Out!A:A,RMS_Check_In_Out!D:D,"0")</f>
        <v>481</v>
      </c>
      <c r="M143" s="21">
        <f>_xlfn.XLOOKUP(User[[#This Row],[User Code]],Leave!P:P,Leave!S:S,"0")</f>
        <v>60</v>
      </c>
      <c r="N143" s="21">
        <f>User[[#This Row],[Time Leave RMS (min)]]/60</f>
        <v>1</v>
      </c>
      <c r="O143" s="15">
        <f>User[[#This Row],[Duration In Store(min)]]/60</f>
        <v>8.0166666666666675</v>
      </c>
      <c r="P143" s="28">
        <f>User[[#This Row],[Time In Store + Leave]]/24</f>
        <v>0.3756944444444445</v>
      </c>
      <c r="Q143" s="15">
        <f>(User[[#This Row],[Time Leave RMS (min)]]/60)+User[[#This Row],[Duration In Store H]]</f>
        <v>9.0166666666666675</v>
      </c>
      <c r="R143" s="40">
        <f>IF(User[[#This Row],[Check In]]="Sin Registro",0,1)</f>
        <v>1</v>
      </c>
      <c r="S143" s="40">
        <f>IF(User[[#This Row],[Check Out]]="Sin Registro",0,1)</f>
        <v>1</v>
      </c>
      <c r="T143" s="40" t="str">
        <f>IFERROR(IF(VLOOKUP(User[[#This Row],[User Code]],Justificar!$C$8:$I$1048576,6,0)=0,"Sin Justificación",VLOOKUP(User[[#This Row],[User Code]],Justificar!$C$8:$I$1048576,6,0)),"")</f>
        <v/>
      </c>
      <c r="U143" s="40" t="str">
        <f>IFERROR(IF(VLOOKUP(User[[#This Row],[User Code]],Justificar!$C$8:$I$1048576,6,0)=0,"Sin Justificación",VLOOKUP(User[[#This Row],[User Code]],Justificar!$C$8:$I$1048576,7,0)),"")</f>
        <v/>
      </c>
      <c r="V143" s="40" t="str" cm="1">
        <f t="array" ref="V143">_xlfn.IFS(User[[#This Row],[Time In Store + Leave]]&lt;7.8,"Incompleto",User[[#This Row],[Time In Store + Leave]]&lt;=12,"Completo",User[[#This Row],[Time In Store + Leave]]&gt;12,"Superior")</f>
        <v>Completo</v>
      </c>
      <c r="W1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3" s="40" t="str">
        <f>IF(User[[#This Row],[Rango]]="incompleto",IF(User[[#This Row],[Reporte in]]=0,"Sin_Registro_In_Out",IF(User[[#This Row],[Reporte Out]]=0,"No_Realizo_Salida","No_cumple_el_Tiempo")),"")</f>
        <v/>
      </c>
      <c r="Y143" s="40" t="str" cm="1">
        <f t="array" ref="Y1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43"/>
      <c r="AA143"/>
      <c r="AB143"/>
      <c r="AC143"/>
      <c r="AD143"/>
      <c r="AE143"/>
      <c r="AF143"/>
      <c r="AG143"/>
      <c r="AH143"/>
      <c r="AI143"/>
      <c r="AJ143"/>
    </row>
    <row r="144" spans="1:36" x14ac:dyDescent="0.3">
      <c r="A144" s="40" t="s">
        <v>2354</v>
      </c>
      <c r="B144">
        <v>1024533066</v>
      </c>
      <c r="C144" s="40" t="s">
        <v>2355</v>
      </c>
      <c r="D144" s="40" t="s">
        <v>2356</v>
      </c>
      <c r="E144" s="40" t="s">
        <v>6</v>
      </c>
      <c r="F144" s="40" t="s">
        <v>2748</v>
      </c>
      <c r="G144" s="40" t="s">
        <v>177</v>
      </c>
      <c r="H144" s="2">
        <v>45894.542071759257</v>
      </c>
      <c r="I144">
        <v>1</v>
      </c>
      <c r="J1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45931.410428240742</v>
      </c>
      <c r="K1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45931.7578125</v>
      </c>
      <c r="L144" s="21">
        <f>_xlfn.XLOOKUP(User[[#This Row],[User Code]],RMS_Check_In_Out!A:A,RMS_Check_In_Out!D:D,"0")</f>
        <v>500</v>
      </c>
      <c r="M144" s="21" t="str">
        <f>_xlfn.XLOOKUP(User[[#This Row],[User Code]],Leave!P:P,Leave!S:S,"0")</f>
        <v>0</v>
      </c>
      <c r="N144" s="21">
        <f>User[[#This Row],[Time Leave RMS (min)]]/60</f>
        <v>0</v>
      </c>
      <c r="O144" s="15">
        <f>User[[#This Row],[Duration In Store(min)]]/60</f>
        <v>8.3333333333333339</v>
      </c>
      <c r="P144" s="28">
        <f>User[[#This Row],[Time In Store + Leave]]/24</f>
        <v>0.34722222222222227</v>
      </c>
      <c r="Q144" s="15">
        <f>(User[[#This Row],[Time Leave RMS (min)]]/60)+User[[#This Row],[Duration In Store H]]</f>
        <v>8.3333333333333339</v>
      </c>
      <c r="R144" s="40">
        <f>IF(User[[#This Row],[Check In]]="Sin Registro",0,1)</f>
        <v>1</v>
      </c>
      <c r="S144" s="40">
        <f>IF(User[[#This Row],[Check Out]]="Sin Registro",0,1)</f>
        <v>1</v>
      </c>
      <c r="T144" s="40" t="str">
        <f>IFERROR(IF(VLOOKUP(User[[#This Row],[User Code]],Justificar!$C$8:$I$1048576,6,0)=0,"Sin Justificación",VLOOKUP(User[[#This Row],[User Code]],Justificar!$C$8:$I$1048576,6,0)),"")</f>
        <v/>
      </c>
      <c r="U144" s="40" t="str">
        <f>IFERROR(IF(VLOOKUP(User[[#This Row],[User Code]],Justificar!$C$8:$I$1048576,6,0)=0,"Sin Justificación",VLOOKUP(User[[#This Row],[User Code]],Justificar!$C$8:$I$1048576,7,0)),"")</f>
        <v/>
      </c>
      <c r="V144" s="40" t="str" cm="1">
        <f t="array" ref="V144">_xlfn.IFS(User[[#This Row],[Time In Store + Leave]]&lt;7.8,"Incompleto",User[[#This Row],[Time In Store + Leave]]&lt;=12,"Completo",User[[#This Row],[Time In Store + Leave]]&gt;12,"Superior")</f>
        <v>Completo</v>
      </c>
      <c r="W1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4" s="40" t="str">
        <f>IF(User[[#This Row],[Rango]]="incompleto",IF(User[[#This Row],[Reporte in]]=0,"Sin_Registro_In_Out",IF(User[[#This Row],[Reporte Out]]=0,"No_Realizo_Salida","No_cumple_el_Tiempo")),"")</f>
        <v/>
      </c>
      <c r="Y144" s="40" t="str" cm="1">
        <f t="array" ref="Y1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44"/>
      <c r="AA144"/>
      <c r="AB144"/>
      <c r="AC144"/>
      <c r="AD144"/>
      <c r="AE144"/>
      <c r="AF144"/>
      <c r="AG144"/>
      <c r="AH144"/>
      <c r="AI144"/>
      <c r="AJ144"/>
    </row>
    <row r="145" spans="1:36" x14ac:dyDescent="0.3">
      <c r="A145" s="40" t="s">
        <v>2324</v>
      </c>
      <c r="B145">
        <v>1070611092</v>
      </c>
      <c r="C145" s="40" t="s">
        <v>2325</v>
      </c>
      <c r="D145" s="40" t="s">
        <v>2326</v>
      </c>
      <c r="E145" s="40" t="s">
        <v>6</v>
      </c>
      <c r="F145" s="40" t="s">
        <v>2462</v>
      </c>
      <c r="G145" s="40" t="s">
        <v>178</v>
      </c>
      <c r="H145" s="2">
        <v>45891.834374999999</v>
      </c>
      <c r="I145">
        <v>1</v>
      </c>
      <c r="J1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45931.347442129627</v>
      </c>
      <c r="K1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45931.794687499998</v>
      </c>
      <c r="L145" s="21">
        <f>_xlfn.XLOOKUP(User[[#This Row],[User Code]],RMS_Check_In_Out!A:A,RMS_Check_In_Out!D:D,"0")</f>
        <v>644</v>
      </c>
      <c r="M145" s="21" t="str">
        <f>_xlfn.XLOOKUP(User[[#This Row],[User Code]],Leave!P:P,Leave!S:S,"0")</f>
        <v>0</v>
      </c>
      <c r="N145" s="21">
        <f>User[[#This Row],[Time Leave RMS (min)]]/60</f>
        <v>0</v>
      </c>
      <c r="O145" s="15">
        <f>User[[#This Row],[Duration In Store(min)]]/60</f>
        <v>10.733333333333333</v>
      </c>
      <c r="P145" s="28">
        <f>User[[#This Row],[Time In Store + Leave]]/24</f>
        <v>0.44722222222222219</v>
      </c>
      <c r="Q145" s="15">
        <f>(User[[#This Row],[Time Leave RMS (min)]]/60)+User[[#This Row],[Duration In Store H]]</f>
        <v>10.733333333333333</v>
      </c>
      <c r="R145" s="40">
        <f>IF(User[[#This Row],[Check In]]="Sin Registro",0,1)</f>
        <v>1</v>
      </c>
      <c r="S145" s="40">
        <f>IF(User[[#This Row],[Check Out]]="Sin Registro",0,1)</f>
        <v>1</v>
      </c>
      <c r="T145" s="40" t="str">
        <f>IFERROR(IF(VLOOKUP(User[[#This Row],[User Code]],Justificar!$C$8:$I$1048576,6,0)=0,"Sin Justificación",VLOOKUP(User[[#This Row],[User Code]],Justificar!$C$8:$I$1048576,6,0)),"")</f>
        <v/>
      </c>
      <c r="U145" s="40" t="str">
        <f>IFERROR(IF(VLOOKUP(User[[#This Row],[User Code]],Justificar!$C$8:$I$1048576,6,0)=0,"Sin Justificación",VLOOKUP(User[[#This Row],[User Code]],Justificar!$C$8:$I$1048576,7,0)),"")</f>
        <v/>
      </c>
      <c r="V145" s="40" t="str" cm="1">
        <f t="array" ref="V145">_xlfn.IFS(User[[#This Row],[Time In Store + Leave]]&lt;7.8,"Incompleto",User[[#This Row],[Time In Store + Leave]]&lt;=12,"Completo",User[[#This Row],[Time In Store + Leave]]&gt;12,"Superior")</f>
        <v>Completo</v>
      </c>
      <c r="W1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5" s="40" t="str">
        <f>IF(User[[#This Row],[Rango]]="incompleto",IF(User[[#This Row],[Reporte in]]=0,"Sin_Registro_In_Out",IF(User[[#This Row],[Reporte Out]]=0,"No_Realizo_Salida","No_cumple_el_Tiempo")),"")</f>
        <v/>
      </c>
      <c r="Y145" s="40" t="str" cm="1">
        <f t="array" ref="Y1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45"/>
      <c r="AA145"/>
      <c r="AB145"/>
      <c r="AC145"/>
      <c r="AD145"/>
      <c r="AE145"/>
      <c r="AF145"/>
      <c r="AG145"/>
      <c r="AH145"/>
      <c r="AI145"/>
      <c r="AJ145"/>
    </row>
    <row r="146" spans="1:36" x14ac:dyDescent="0.3">
      <c r="A146" s="40" t="s">
        <v>2327</v>
      </c>
      <c r="B146">
        <v>1014265336</v>
      </c>
      <c r="C146" s="40" t="s">
        <v>2328</v>
      </c>
      <c r="D146" s="40" t="s">
        <v>2329</v>
      </c>
      <c r="E146" s="40" t="s">
        <v>6</v>
      </c>
      <c r="F146" s="40" t="s">
        <v>1044</v>
      </c>
      <c r="G146" s="40" t="s">
        <v>177</v>
      </c>
      <c r="H146" s="2">
        <v>45891.834201388891</v>
      </c>
      <c r="I146">
        <v>1</v>
      </c>
      <c r="J1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45931.45590277778</v>
      </c>
      <c r="K1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45931.805312500001</v>
      </c>
      <c r="L146" s="21">
        <f>_xlfn.XLOOKUP(User[[#This Row],[User Code]],RMS_Check_In_Out!A:A,RMS_Check_In_Out!D:D,"0")</f>
        <v>503</v>
      </c>
      <c r="M146" s="21">
        <f>_xlfn.XLOOKUP(User[[#This Row],[User Code]],Leave!P:P,Leave!S:S,"0")</f>
        <v>540</v>
      </c>
      <c r="N146" s="21">
        <f>User[[#This Row],[Time Leave RMS (min)]]/60</f>
        <v>9</v>
      </c>
      <c r="O146" s="15">
        <f>User[[#This Row],[Duration In Store(min)]]/60</f>
        <v>8.3833333333333329</v>
      </c>
      <c r="P146" s="28">
        <f>User[[#This Row],[Time In Store + Leave]]/24</f>
        <v>0.72430555555555554</v>
      </c>
      <c r="Q146" s="15">
        <f>(User[[#This Row],[Time Leave RMS (min)]]/60)+User[[#This Row],[Duration In Store H]]</f>
        <v>17.383333333333333</v>
      </c>
      <c r="R146" s="40">
        <f>IF(User[[#This Row],[Check In]]="Sin Registro",0,1)</f>
        <v>1</v>
      </c>
      <c r="S146" s="40">
        <f>IF(User[[#This Row],[Check Out]]="Sin Registro",0,1)</f>
        <v>1</v>
      </c>
      <c r="T146" s="40" t="str">
        <f>IFERROR(IF(VLOOKUP(User[[#This Row],[User Code]],Justificar!$C$8:$I$1048576,6,0)=0,"Sin Justificación",VLOOKUP(User[[#This Row],[User Code]],Justificar!$C$8:$I$1048576,6,0)),"")</f>
        <v/>
      </c>
      <c r="U146" s="40" t="str">
        <f>IFERROR(IF(VLOOKUP(User[[#This Row],[User Code]],Justificar!$C$8:$I$1048576,6,0)=0,"Sin Justificación",VLOOKUP(User[[#This Row],[User Code]],Justificar!$C$8:$I$1048576,7,0)),"")</f>
        <v/>
      </c>
      <c r="V146" s="40" t="str" cm="1">
        <f t="array" ref="V146">_xlfn.IFS(User[[#This Row],[Time In Store + Leave]]&lt;7.8,"Incompleto",User[[#This Row],[Time In Store + Leave]]&lt;=12,"Completo",User[[#This Row],[Time In Store + Leave]]&gt;12,"Superior")</f>
        <v>Superior</v>
      </c>
      <c r="W1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6" s="40" t="str">
        <f>IF(User[[#This Row],[Rango]]="incompleto",IF(User[[#This Row],[Reporte in]]=0,"Sin_Registro_In_Out",IF(User[[#This Row],[Reporte Out]]=0,"No_Realizo_Salida","No_cumple_el_Tiempo")),"")</f>
        <v/>
      </c>
      <c r="Y146" s="40" t="str" cm="1">
        <f t="array" ref="Y1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46"/>
      <c r="AA146"/>
      <c r="AB146"/>
      <c r="AC146"/>
      <c r="AD146"/>
      <c r="AE146"/>
      <c r="AF146"/>
      <c r="AG146"/>
      <c r="AH146"/>
      <c r="AI146"/>
      <c r="AJ146"/>
    </row>
    <row r="147" spans="1:36" x14ac:dyDescent="0.3">
      <c r="A147" s="40" t="s">
        <v>2330</v>
      </c>
      <c r="B147">
        <v>1143154245</v>
      </c>
      <c r="C147" s="40" t="s">
        <v>2331</v>
      </c>
      <c r="D147" s="40" t="s">
        <v>2332</v>
      </c>
      <c r="E147" s="40" t="s">
        <v>6</v>
      </c>
      <c r="F147" s="40" t="s">
        <v>1098</v>
      </c>
      <c r="G147" s="40" t="s">
        <v>177</v>
      </c>
      <c r="H147" s="2">
        <v>45891.834039351852</v>
      </c>
      <c r="I147">
        <v>1</v>
      </c>
      <c r="J1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45931.45449074074</v>
      </c>
      <c r="K1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45931.81695601852</v>
      </c>
      <c r="L147" s="21">
        <f>_xlfn.XLOOKUP(User[[#This Row],[User Code]],RMS_Check_In_Out!A:A,RMS_Check_In_Out!D:D,"0")</f>
        <v>522</v>
      </c>
      <c r="M147" s="21">
        <f>_xlfn.XLOOKUP(User[[#This Row],[User Code]],Leave!P:P,Leave!S:S,"0")</f>
        <v>60</v>
      </c>
      <c r="N147" s="21">
        <f>User[[#This Row],[Time Leave RMS (min)]]/60</f>
        <v>1</v>
      </c>
      <c r="O147" s="15">
        <f>User[[#This Row],[Duration In Store(min)]]/60</f>
        <v>8.6999999999999993</v>
      </c>
      <c r="P147" s="28">
        <f>User[[#This Row],[Time In Store + Leave]]/24</f>
        <v>0.40416666666666662</v>
      </c>
      <c r="Q147" s="15">
        <f>(User[[#This Row],[Time Leave RMS (min)]]/60)+User[[#This Row],[Duration In Store H]]</f>
        <v>9.6999999999999993</v>
      </c>
      <c r="R147" s="40">
        <f>IF(User[[#This Row],[Check In]]="Sin Registro",0,1)</f>
        <v>1</v>
      </c>
      <c r="S147" s="40">
        <f>IF(User[[#This Row],[Check Out]]="Sin Registro",0,1)</f>
        <v>1</v>
      </c>
      <c r="T147" s="40" t="str">
        <f>IFERROR(IF(VLOOKUP(User[[#This Row],[User Code]],Justificar!$C$8:$I$1048576,6,0)=0,"Sin Justificación",VLOOKUP(User[[#This Row],[User Code]],Justificar!$C$8:$I$1048576,6,0)),"")</f>
        <v/>
      </c>
      <c r="U147" s="40" t="str">
        <f>IFERROR(IF(VLOOKUP(User[[#This Row],[User Code]],Justificar!$C$8:$I$1048576,6,0)=0,"Sin Justificación",VLOOKUP(User[[#This Row],[User Code]],Justificar!$C$8:$I$1048576,7,0)),"")</f>
        <v/>
      </c>
      <c r="V147" s="40" t="str" cm="1">
        <f t="array" ref="V147">_xlfn.IFS(User[[#This Row],[Time In Store + Leave]]&lt;7.8,"Incompleto",User[[#This Row],[Time In Store + Leave]]&lt;=12,"Completo",User[[#This Row],[Time In Store + Leave]]&gt;12,"Superior")</f>
        <v>Completo</v>
      </c>
      <c r="W1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7" s="40" t="str">
        <f>IF(User[[#This Row],[Rango]]="incompleto",IF(User[[#This Row],[Reporte in]]=0,"Sin_Registro_In_Out",IF(User[[#This Row],[Reporte Out]]=0,"No_Realizo_Salida","No_cumple_el_Tiempo")),"")</f>
        <v/>
      </c>
      <c r="Y147" s="40" t="str" cm="1">
        <f t="array" ref="Y1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47"/>
      <c r="AA147"/>
      <c r="AB147"/>
      <c r="AC147"/>
      <c r="AD147"/>
      <c r="AE147"/>
      <c r="AF147"/>
      <c r="AG147"/>
      <c r="AH147"/>
      <c r="AI147"/>
      <c r="AJ147"/>
    </row>
    <row r="148" spans="1:36" x14ac:dyDescent="0.3">
      <c r="A148" s="40" t="s">
        <v>2333</v>
      </c>
      <c r="B148">
        <v>1122511478</v>
      </c>
      <c r="C148" s="40" t="s">
        <v>2334</v>
      </c>
      <c r="D148" s="40" t="s">
        <v>2335</v>
      </c>
      <c r="E148" s="40" t="s">
        <v>6</v>
      </c>
      <c r="F148" s="40" t="s">
        <v>968</v>
      </c>
      <c r="G148" s="40" t="s">
        <v>178</v>
      </c>
      <c r="H148" s="2">
        <v>45891.83357638889</v>
      </c>
      <c r="I148">
        <v>1</v>
      </c>
      <c r="J1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45931.360636574071</v>
      </c>
      <c r="K1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45931.73636574074</v>
      </c>
      <c r="L148" s="21">
        <f>_xlfn.XLOOKUP(User[[#This Row],[User Code]],RMS_Check_In_Out!A:A,RMS_Check_In_Out!D:D,"0")</f>
        <v>541</v>
      </c>
      <c r="M148" s="21" t="str">
        <f>_xlfn.XLOOKUP(User[[#This Row],[User Code]],Leave!P:P,Leave!S:S,"0")</f>
        <v>0</v>
      </c>
      <c r="N148" s="21">
        <f>User[[#This Row],[Time Leave RMS (min)]]/60</f>
        <v>0</v>
      </c>
      <c r="O148" s="15">
        <f>User[[#This Row],[Duration In Store(min)]]/60</f>
        <v>9.0166666666666675</v>
      </c>
      <c r="P148" s="28">
        <f>User[[#This Row],[Time In Store + Leave]]/24</f>
        <v>0.3756944444444445</v>
      </c>
      <c r="Q148" s="15">
        <f>(User[[#This Row],[Time Leave RMS (min)]]/60)+User[[#This Row],[Duration In Store H]]</f>
        <v>9.0166666666666675</v>
      </c>
      <c r="R148" s="40">
        <f>IF(User[[#This Row],[Check In]]="Sin Registro",0,1)</f>
        <v>1</v>
      </c>
      <c r="S148" s="40">
        <f>IF(User[[#This Row],[Check Out]]="Sin Registro",0,1)</f>
        <v>1</v>
      </c>
      <c r="T148" s="40" t="str">
        <f>IFERROR(IF(VLOOKUP(User[[#This Row],[User Code]],Justificar!$C$8:$I$1048576,6,0)=0,"Sin Justificación",VLOOKUP(User[[#This Row],[User Code]],Justificar!$C$8:$I$1048576,6,0)),"")</f>
        <v/>
      </c>
      <c r="U148" s="40" t="str">
        <f>IFERROR(IF(VLOOKUP(User[[#This Row],[User Code]],Justificar!$C$8:$I$1048576,6,0)=0,"Sin Justificación",VLOOKUP(User[[#This Row],[User Code]],Justificar!$C$8:$I$1048576,7,0)),"")</f>
        <v/>
      </c>
      <c r="V148" s="40" t="str" cm="1">
        <f t="array" ref="V148">_xlfn.IFS(User[[#This Row],[Time In Store + Leave]]&lt;7.8,"Incompleto",User[[#This Row],[Time In Store + Leave]]&lt;=12,"Completo",User[[#This Row],[Time In Store + Leave]]&gt;12,"Superior")</f>
        <v>Completo</v>
      </c>
      <c r="W1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8" s="40" t="str">
        <f>IF(User[[#This Row],[Rango]]="incompleto",IF(User[[#This Row],[Reporte in]]=0,"Sin_Registro_In_Out",IF(User[[#This Row],[Reporte Out]]=0,"No_Realizo_Salida","No_cumple_el_Tiempo")),"")</f>
        <v/>
      </c>
      <c r="Y148" s="40" t="str" cm="1">
        <f t="array" ref="Y1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8"/>
      <c r="AA148"/>
      <c r="AB148"/>
      <c r="AC148"/>
      <c r="AD148"/>
      <c r="AE148"/>
      <c r="AF148"/>
      <c r="AG148"/>
      <c r="AH148"/>
      <c r="AI148"/>
      <c r="AJ148"/>
    </row>
    <row r="149" spans="1:36" x14ac:dyDescent="0.3">
      <c r="A149" s="40" t="s">
        <v>2336</v>
      </c>
      <c r="B149">
        <v>65831964</v>
      </c>
      <c r="C149" s="40" t="s">
        <v>2337</v>
      </c>
      <c r="D149" s="40" t="s">
        <v>2338</v>
      </c>
      <c r="E149" s="40" t="s">
        <v>6</v>
      </c>
      <c r="F149" s="40" t="s">
        <v>2274</v>
      </c>
      <c r="G149" s="40" t="s">
        <v>177</v>
      </c>
      <c r="H149" s="2">
        <v>45891.459062499998</v>
      </c>
      <c r="I149">
        <v>1</v>
      </c>
      <c r="J1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45931.451909722222</v>
      </c>
      <c r="K1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45931.834374999999</v>
      </c>
      <c r="L149" s="21">
        <f>_xlfn.XLOOKUP(User[[#This Row],[User Code]],RMS_Check_In_Out!A:A,RMS_Check_In_Out!D:D,"0")</f>
        <v>551</v>
      </c>
      <c r="M149" s="21" t="str">
        <f>_xlfn.XLOOKUP(User[[#This Row],[User Code]],Leave!P:P,Leave!S:S,"0")</f>
        <v>0</v>
      </c>
      <c r="N149" s="21">
        <f>User[[#This Row],[Time Leave RMS (min)]]/60</f>
        <v>0</v>
      </c>
      <c r="O149" s="15">
        <f>User[[#This Row],[Duration In Store(min)]]/60</f>
        <v>9.1833333333333336</v>
      </c>
      <c r="P149" s="28">
        <f>User[[#This Row],[Time In Store + Leave]]/24</f>
        <v>0.38263888888888892</v>
      </c>
      <c r="Q149" s="15">
        <f>(User[[#This Row],[Time Leave RMS (min)]]/60)+User[[#This Row],[Duration In Store H]]</f>
        <v>9.1833333333333336</v>
      </c>
      <c r="R149" s="40">
        <f>IF(User[[#This Row],[Check In]]="Sin Registro",0,1)</f>
        <v>1</v>
      </c>
      <c r="S149" s="40">
        <f>IF(User[[#This Row],[Check Out]]="Sin Registro",0,1)</f>
        <v>1</v>
      </c>
      <c r="T149" s="40" t="str">
        <f>IFERROR(IF(VLOOKUP(User[[#This Row],[User Code]],Justificar!$C$8:$I$1048576,6,0)=0,"Sin Justificación",VLOOKUP(User[[#This Row],[User Code]],Justificar!$C$8:$I$1048576,6,0)),"")</f>
        <v/>
      </c>
      <c r="U149" s="40" t="str">
        <f>IFERROR(IF(VLOOKUP(User[[#This Row],[User Code]],Justificar!$C$8:$I$1048576,6,0)=0,"Sin Justificación",VLOOKUP(User[[#This Row],[User Code]],Justificar!$C$8:$I$1048576,7,0)),"")</f>
        <v/>
      </c>
      <c r="V149" s="40" t="str" cm="1">
        <f t="array" ref="V149">_xlfn.IFS(User[[#This Row],[Time In Store + Leave]]&lt;7.8,"Incompleto",User[[#This Row],[Time In Store + Leave]]&lt;=12,"Completo",User[[#This Row],[Time In Store + Leave]]&gt;12,"Superior")</f>
        <v>Completo</v>
      </c>
      <c r="W1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9" s="40" t="str">
        <f>IF(User[[#This Row],[Rango]]="incompleto",IF(User[[#This Row],[Reporte in]]=0,"Sin_Registro_In_Out",IF(User[[#This Row],[Reporte Out]]=0,"No_Realizo_Salida","No_cumple_el_Tiempo")),"")</f>
        <v/>
      </c>
      <c r="Y149" s="40" t="str" cm="1">
        <f t="array" ref="Y1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49"/>
      <c r="AA149"/>
      <c r="AB149"/>
      <c r="AC149"/>
      <c r="AD149"/>
      <c r="AE149"/>
      <c r="AF149"/>
      <c r="AG149"/>
      <c r="AH149"/>
      <c r="AI149"/>
      <c r="AJ149"/>
    </row>
    <row r="150" spans="1:36" x14ac:dyDescent="0.3">
      <c r="A150" s="40" t="s">
        <v>2339</v>
      </c>
      <c r="B150">
        <v>53132535</v>
      </c>
      <c r="C150" s="40" t="s">
        <v>2340</v>
      </c>
      <c r="D150" s="40" t="s">
        <v>2341</v>
      </c>
      <c r="E150" s="40" t="s">
        <v>6</v>
      </c>
      <c r="F150" s="40" t="s">
        <v>1803</v>
      </c>
      <c r="G150" s="40" t="s">
        <v>179</v>
      </c>
      <c r="H150" s="2">
        <v>45891.458587962959</v>
      </c>
      <c r="I150">
        <v>1</v>
      </c>
      <c r="J1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45931.333692129629</v>
      </c>
      <c r="K1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45931.721539351849</v>
      </c>
      <c r="L150" s="21">
        <f>_xlfn.XLOOKUP(User[[#This Row],[User Code]],RMS_Check_In_Out!A:A,RMS_Check_In_Out!D:D,"0")</f>
        <v>559</v>
      </c>
      <c r="M150" s="21" t="str">
        <f>_xlfn.XLOOKUP(User[[#This Row],[User Code]],Leave!P:P,Leave!S:S,"0")</f>
        <v>0</v>
      </c>
      <c r="N150" s="21">
        <f>User[[#This Row],[Time Leave RMS (min)]]/60</f>
        <v>0</v>
      </c>
      <c r="O150" s="15">
        <f>User[[#This Row],[Duration In Store(min)]]/60</f>
        <v>9.3166666666666664</v>
      </c>
      <c r="P150" s="28">
        <f>User[[#This Row],[Time In Store + Leave]]/24</f>
        <v>0.38819444444444445</v>
      </c>
      <c r="Q150" s="15">
        <f>(User[[#This Row],[Time Leave RMS (min)]]/60)+User[[#This Row],[Duration In Store H]]</f>
        <v>9.3166666666666664</v>
      </c>
      <c r="R150" s="40">
        <f>IF(User[[#This Row],[Check In]]="Sin Registro",0,1)</f>
        <v>1</v>
      </c>
      <c r="S150" s="40">
        <f>IF(User[[#This Row],[Check Out]]="Sin Registro",0,1)</f>
        <v>1</v>
      </c>
      <c r="T150" s="40" t="str">
        <f>IFERROR(IF(VLOOKUP(User[[#This Row],[User Code]],Justificar!$C$8:$I$1048576,6,0)=0,"Sin Justificación",VLOOKUP(User[[#This Row],[User Code]],Justificar!$C$8:$I$1048576,6,0)),"")</f>
        <v/>
      </c>
      <c r="U150" s="40" t="str">
        <f>IFERROR(IF(VLOOKUP(User[[#This Row],[User Code]],Justificar!$C$8:$I$1048576,6,0)=0,"Sin Justificación",VLOOKUP(User[[#This Row],[User Code]],Justificar!$C$8:$I$1048576,7,0)),"")</f>
        <v/>
      </c>
      <c r="V150" s="40" t="str" cm="1">
        <f t="array" ref="V150">_xlfn.IFS(User[[#This Row],[Time In Store + Leave]]&lt;7.8,"Incompleto",User[[#This Row],[Time In Store + Leave]]&lt;=12,"Completo",User[[#This Row],[Time In Store + Leave]]&gt;12,"Superior")</f>
        <v>Completo</v>
      </c>
      <c r="W1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0" s="40" t="str">
        <f>IF(User[[#This Row],[Rango]]="incompleto",IF(User[[#This Row],[Reporte in]]=0,"Sin_Registro_In_Out",IF(User[[#This Row],[Reporte Out]]=0,"No_Realizo_Salida","No_cumple_el_Tiempo")),"")</f>
        <v/>
      </c>
      <c r="Y150" s="40" t="str" cm="1">
        <f t="array" ref="Y1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150"/>
      <c r="AA150"/>
      <c r="AB150"/>
      <c r="AC150"/>
      <c r="AD150"/>
      <c r="AE150"/>
      <c r="AF150"/>
      <c r="AG150"/>
      <c r="AH150"/>
      <c r="AI150"/>
      <c r="AJ150"/>
    </row>
    <row r="151" spans="1:36" x14ac:dyDescent="0.3">
      <c r="A151" s="40" t="s">
        <v>2316</v>
      </c>
      <c r="B151">
        <v>1019108572</v>
      </c>
      <c r="C151" s="40" t="s">
        <v>2317</v>
      </c>
      <c r="D151" s="40" t="s">
        <v>2318</v>
      </c>
      <c r="E151" s="40" t="s">
        <v>6</v>
      </c>
      <c r="F151" s="40" t="s">
        <v>2152</v>
      </c>
      <c r="G151" s="40" t="s">
        <v>177</v>
      </c>
      <c r="H151" s="2">
        <v>45889.834143518521</v>
      </c>
      <c r="I151">
        <v>1</v>
      </c>
      <c r="J1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45931.400497685187</v>
      </c>
      <c r="K1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45931.789826388886</v>
      </c>
      <c r="L151" s="21">
        <f>_xlfn.XLOOKUP(User[[#This Row],[User Code]],RMS_Check_In_Out!A:A,RMS_Check_In_Out!D:D,"0")</f>
        <v>561</v>
      </c>
      <c r="M151" s="21">
        <f>_xlfn.XLOOKUP(User[[#This Row],[User Code]],Leave!P:P,Leave!S:S,"0")</f>
        <v>60</v>
      </c>
      <c r="N151" s="21">
        <f>User[[#This Row],[Time Leave RMS (min)]]/60</f>
        <v>1</v>
      </c>
      <c r="O151" s="15">
        <f>User[[#This Row],[Duration In Store(min)]]/60</f>
        <v>9.35</v>
      </c>
      <c r="P151" s="28">
        <f>User[[#This Row],[Time In Store + Leave]]/24</f>
        <v>0.43124999999999997</v>
      </c>
      <c r="Q151" s="15">
        <f>(User[[#This Row],[Time Leave RMS (min)]]/60)+User[[#This Row],[Duration In Store H]]</f>
        <v>10.35</v>
      </c>
      <c r="R151" s="40">
        <f>IF(User[[#This Row],[Check In]]="Sin Registro",0,1)</f>
        <v>1</v>
      </c>
      <c r="S151" s="40">
        <f>IF(User[[#This Row],[Check Out]]="Sin Registro",0,1)</f>
        <v>1</v>
      </c>
      <c r="T151" s="40" t="str">
        <f>IFERROR(IF(VLOOKUP(User[[#This Row],[User Code]],Justificar!$C$8:$I$1048576,6,0)=0,"Sin Justificación",VLOOKUP(User[[#This Row],[User Code]],Justificar!$C$8:$I$1048576,6,0)),"")</f>
        <v/>
      </c>
      <c r="U151" s="40" t="str">
        <f>IFERROR(IF(VLOOKUP(User[[#This Row],[User Code]],Justificar!$C$8:$I$1048576,6,0)=0,"Sin Justificación",VLOOKUP(User[[#This Row],[User Code]],Justificar!$C$8:$I$1048576,7,0)),"")</f>
        <v/>
      </c>
      <c r="V151" s="40" t="str" cm="1">
        <f t="array" ref="V151">_xlfn.IFS(User[[#This Row],[Time In Store + Leave]]&lt;7.8,"Incompleto",User[[#This Row],[Time In Store + Leave]]&lt;=12,"Completo",User[[#This Row],[Time In Store + Leave]]&gt;12,"Superior")</f>
        <v>Completo</v>
      </c>
      <c r="W1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1" s="40" t="str">
        <f>IF(User[[#This Row],[Rango]]="incompleto",IF(User[[#This Row],[Reporte in]]=0,"Sin_Registro_In_Out",IF(User[[#This Row],[Reporte Out]]=0,"No_Realizo_Salida","No_cumple_el_Tiempo")),"")</f>
        <v/>
      </c>
      <c r="Y151" s="40" t="str" cm="1">
        <f t="array" ref="Y1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51"/>
      <c r="AA151"/>
      <c r="AB151"/>
      <c r="AC151"/>
      <c r="AD151"/>
      <c r="AE151"/>
      <c r="AF151"/>
      <c r="AG151"/>
      <c r="AH151"/>
      <c r="AI151"/>
      <c r="AJ151"/>
    </row>
    <row r="152" spans="1:36" x14ac:dyDescent="0.3">
      <c r="A152" s="40" t="s">
        <v>2319</v>
      </c>
      <c r="B152">
        <v>1002808079</v>
      </c>
      <c r="C152" s="40" t="s">
        <v>2320</v>
      </c>
      <c r="D152" s="40" t="s">
        <v>2321</v>
      </c>
      <c r="E152" s="40" t="s">
        <v>6</v>
      </c>
      <c r="F152" s="40" t="s">
        <v>1121</v>
      </c>
      <c r="G152" s="40" t="s">
        <v>178</v>
      </c>
      <c r="H152" s="2">
        <v>45889.416990740741</v>
      </c>
      <c r="I152">
        <v>1</v>
      </c>
      <c r="J1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52" s="21" t="str">
        <f>_xlfn.XLOOKUP(User[[#This Row],[User Code]],RMS_Check_In_Out!A:A,RMS_Check_In_Out!D:D,"0")</f>
        <v>0</v>
      </c>
      <c r="M152" s="21">
        <f>_xlfn.XLOOKUP(User[[#This Row],[User Code]],Leave!P:P,Leave!S:S,"0")</f>
        <v>540</v>
      </c>
      <c r="N152" s="21">
        <f>User[[#This Row],[Time Leave RMS (min)]]/60</f>
        <v>9</v>
      </c>
      <c r="O152" s="15">
        <f>User[[#This Row],[Duration In Store(min)]]/60</f>
        <v>0</v>
      </c>
      <c r="P152" s="28">
        <f>User[[#This Row],[Time In Store + Leave]]/24</f>
        <v>0.375</v>
      </c>
      <c r="Q152" s="15">
        <f>(User[[#This Row],[Time Leave RMS (min)]]/60)+User[[#This Row],[Duration In Store H]]</f>
        <v>9</v>
      </c>
      <c r="R152" s="40">
        <f>IF(User[[#This Row],[Check In]]="Sin Registro",0,1)</f>
        <v>1</v>
      </c>
      <c r="S152" s="40">
        <f>IF(User[[#This Row],[Check Out]]="Sin Registro",0,1)</f>
        <v>1</v>
      </c>
      <c r="T152" s="40" t="str">
        <f>IFERROR(IF(VLOOKUP(User[[#This Row],[User Code]],Justificar!$C$8:$I$1048576,6,0)=0,"Sin Justificación",VLOOKUP(User[[#This Row],[User Code]],Justificar!$C$8:$I$1048576,6,0)),"")</f>
        <v/>
      </c>
      <c r="U152" s="40" t="str">
        <f>IFERROR(IF(VLOOKUP(User[[#This Row],[User Code]],Justificar!$C$8:$I$1048576,6,0)=0,"Sin Justificación",VLOOKUP(User[[#This Row],[User Code]],Justificar!$C$8:$I$1048576,7,0)),"")</f>
        <v/>
      </c>
      <c r="V152" s="40" t="str" cm="1">
        <f t="array" ref="V152">_xlfn.IFS(User[[#This Row],[Time In Store + Leave]]&lt;7.8,"Incompleto",User[[#This Row],[Time In Store + Leave]]&lt;=12,"Completo",User[[#This Row],[Time In Store + Leave]]&gt;12,"Superior")</f>
        <v>Completo</v>
      </c>
      <c r="W1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2" s="40" t="str">
        <f>IF(User[[#This Row],[Rango]]="incompleto",IF(User[[#This Row],[Reporte in]]=0,"Sin_Registro_In_Out",IF(User[[#This Row],[Reporte Out]]=0,"No_Realizo_Salida","No_cumple_el_Tiempo")),"")</f>
        <v/>
      </c>
      <c r="Y152" s="40" t="str" cm="1">
        <f t="array" ref="Y1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52"/>
      <c r="AA152"/>
      <c r="AB152"/>
      <c r="AC152"/>
      <c r="AD152"/>
      <c r="AE152"/>
      <c r="AF152"/>
      <c r="AG152"/>
      <c r="AH152"/>
      <c r="AI152"/>
      <c r="AJ152"/>
    </row>
    <row r="153" spans="1:36" x14ac:dyDescent="0.3">
      <c r="A153" s="40" t="s">
        <v>2302</v>
      </c>
      <c r="B153">
        <v>1004377214</v>
      </c>
      <c r="C153" s="40" t="s">
        <v>2303</v>
      </c>
      <c r="D153" s="40" t="s">
        <v>2304</v>
      </c>
      <c r="E153" s="40" t="s">
        <v>6</v>
      </c>
      <c r="F153" s="40" t="s">
        <v>1822</v>
      </c>
      <c r="G153" s="40" t="s">
        <v>179</v>
      </c>
      <c r="H153" s="2">
        <v>45888.708657407406</v>
      </c>
      <c r="I153">
        <v>1</v>
      </c>
      <c r="J1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45931.445393518516</v>
      </c>
      <c r="K1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45931.753391203703</v>
      </c>
      <c r="L153" s="21">
        <f>_xlfn.XLOOKUP(User[[#This Row],[User Code]],RMS_Check_In_Out!A:A,RMS_Check_In_Out!D:D,"0")</f>
        <v>444</v>
      </c>
      <c r="M153" s="21">
        <f>_xlfn.XLOOKUP(User[[#This Row],[User Code]],Leave!P:P,Leave!S:S,"0")</f>
        <v>120</v>
      </c>
      <c r="N153" s="21">
        <f>User[[#This Row],[Time Leave RMS (min)]]/60</f>
        <v>2</v>
      </c>
      <c r="O153" s="15">
        <f>User[[#This Row],[Duration In Store(min)]]/60</f>
        <v>7.4</v>
      </c>
      <c r="P153" s="28">
        <f>User[[#This Row],[Time In Store + Leave]]/24</f>
        <v>0.39166666666666666</v>
      </c>
      <c r="Q153" s="15">
        <f>(User[[#This Row],[Time Leave RMS (min)]]/60)+User[[#This Row],[Duration In Store H]]</f>
        <v>9.4</v>
      </c>
      <c r="R153" s="40">
        <f>IF(User[[#This Row],[Check In]]="Sin Registro",0,1)</f>
        <v>1</v>
      </c>
      <c r="S153" s="40">
        <f>IF(User[[#This Row],[Check Out]]="Sin Registro",0,1)</f>
        <v>1</v>
      </c>
      <c r="T153" s="40" t="str">
        <f>IFERROR(IF(VLOOKUP(User[[#This Row],[User Code]],Justificar!$C$8:$I$1048576,6,0)=0,"Sin Justificación",VLOOKUP(User[[#This Row],[User Code]],Justificar!$C$8:$I$1048576,6,0)),"")</f>
        <v/>
      </c>
      <c r="U153" s="40" t="str">
        <f>IFERROR(IF(VLOOKUP(User[[#This Row],[User Code]],Justificar!$C$8:$I$1048576,6,0)=0,"Sin Justificación",VLOOKUP(User[[#This Row],[User Code]],Justificar!$C$8:$I$1048576,7,0)),"")</f>
        <v/>
      </c>
      <c r="V153" s="40" t="str" cm="1">
        <f t="array" ref="V153">_xlfn.IFS(User[[#This Row],[Time In Store + Leave]]&lt;7.8,"Incompleto",User[[#This Row],[Time In Store + Leave]]&lt;=12,"Completo",User[[#This Row],[Time In Store + Leave]]&gt;12,"Superior")</f>
        <v>Completo</v>
      </c>
      <c r="W1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3" s="40" t="str">
        <f>IF(User[[#This Row],[Rango]]="incompleto",IF(User[[#This Row],[Reporte in]]=0,"Sin_Registro_In_Out",IF(User[[#This Row],[Reporte Out]]=0,"No_Realizo_Salida","No_cumple_el_Tiempo")),"")</f>
        <v/>
      </c>
      <c r="Y153" s="40" t="str" cm="1">
        <f t="array" ref="Y1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53"/>
      <c r="AA153"/>
      <c r="AB153"/>
      <c r="AC153"/>
      <c r="AD153"/>
      <c r="AE153"/>
      <c r="AF153"/>
      <c r="AG153"/>
      <c r="AH153"/>
      <c r="AI153"/>
      <c r="AJ153"/>
    </row>
    <row r="154" spans="1:36" x14ac:dyDescent="0.3">
      <c r="A154" s="40" t="s">
        <v>2305</v>
      </c>
      <c r="B154">
        <v>1098757324</v>
      </c>
      <c r="C154" s="40" t="s">
        <v>2306</v>
      </c>
      <c r="D154" s="40" t="s">
        <v>2307</v>
      </c>
      <c r="E154" s="40" t="s">
        <v>6</v>
      </c>
      <c r="F154" s="40" t="s">
        <v>1040</v>
      </c>
      <c r="G154" s="40" t="s">
        <v>178</v>
      </c>
      <c r="H154" s="2">
        <v>45888.583645833336</v>
      </c>
      <c r="I154">
        <v>1</v>
      </c>
      <c r="J1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45931.414050925923</v>
      </c>
      <c r="K1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45931.754594907405</v>
      </c>
      <c r="L154" s="21">
        <f>_xlfn.XLOOKUP(User[[#This Row],[User Code]],RMS_Check_In_Out!A:A,RMS_Check_In_Out!D:D,"0")</f>
        <v>490</v>
      </c>
      <c r="M154" s="21">
        <f>_xlfn.XLOOKUP(User[[#This Row],[User Code]],Leave!P:P,Leave!S:S,"0")</f>
        <v>120</v>
      </c>
      <c r="N154" s="21">
        <f>User[[#This Row],[Time Leave RMS (min)]]/60</f>
        <v>2</v>
      </c>
      <c r="O154" s="15">
        <f>User[[#This Row],[Duration In Store(min)]]/60</f>
        <v>8.1666666666666661</v>
      </c>
      <c r="P154" s="28">
        <f>User[[#This Row],[Time In Store + Leave]]/24</f>
        <v>0.4236111111111111</v>
      </c>
      <c r="Q154" s="15">
        <f>(User[[#This Row],[Time Leave RMS (min)]]/60)+User[[#This Row],[Duration In Store H]]</f>
        <v>10.166666666666666</v>
      </c>
      <c r="R154" s="40">
        <f>IF(User[[#This Row],[Check In]]="Sin Registro",0,1)</f>
        <v>1</v>
      </c>
      <c r="S154" s="40">
        <f>IF(User[[#This Row],[Check Out]]="Sin Registro",0,1)</f>
        <v>1</v>
      </c>
      <c r="T154" s="40" t="str">
        <f>IFERROR(IF(VLOOKUP(User[[#This Row],[User Code]],Justificar!$C$8:$I$1048576,6,0)=0,"Sin Justificación",VLOOKUP(User[[#This Row],[User Code]],Justificar!$C$8:$I$1048576,6,0)),"")</f>
        <v/>
      </c>
      <c r="U154" s="40" t="str">
        <f>IFERROR(IF(VLOOKUP(User[[#This Row],[User Code]],Justificar!$C$8:$I$1048576,6,0)=0,"Sin Justificación",VLOOKUP(User[[#This Row],[User Code]],Justificar!$C$8:$I$1048576,7,0)),"")</f>
        <v/>
      </c>
      <c r="V154" s="40" t="str" cm="1">
        <f t="array" ref="V154">_xlfn.IFS(User[[#This Row],[Time In Store + Leave]]&lt;7.8,"Incompleto",User[[#This Row],[Time In Store + Leave]]&lt;=12,"Completo",User[[#This Row],[Time In Store + Leave]]&gt;12,"Superior")</f>
        <v>Completo</v>
      </c>
      <c r="W1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4" s="40" t="str">
        <f>IF(User[[#This Row],[Rango]]="incompleto",IF(User[[#This Row],[Reporte in]]=0,"Sin_Registro_In_Out",IF(User[[#This Row],[Reporte Out]]=0,"No_Realizo_Salida","No_cumple_el_Tiempo")),"")</f>
        <v/>
      </c>
      <c r="Y154" s="40" t="str" cm="1">
        <f t="array" ref="Y1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54"/>
      <c r="AA154"/>
      <c r="AB154"/>
      <c r="AC154"/>
      <c r="AD154"/>
      <c r="AE154"/>
      <c r="AF154"/>
      <c r="AG154"/>
      <c r="AH154"/>
      <c r="AI154"/>
      <c r="AJ154"/>
    </row>
    <row r="155" spans="1:36" x14ac:dyDescent="0.3">
      <c r="A155" s="40" t="s">
        <v>2308</v>
      </c>
      <c r="B155">
        <v>1193124196</v>
      </c>
      <c r="C155" s="40" t="s">
        <v>2309</v>
      </c>
      <c r="D155" s="40" t="s">
        <v>2310</v>
      </c>
      <c r="E155" s="40" t="s">
        <v>130</v>
      </c>
      <c r="F155" s="40" t="s">
        <v>968</v>
      </c>
      <c r="G155" s="40" t="s">
        <v>178</v>
      </c>
      <c r="H155" s="2">
        <v>45888.458854166667</v>
      </c>
      <c r="I155">
        <v>1</v>
      </c>
      <c r="J1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45931.415601851855</v>
      </c>
      <c r="K1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45931.745937500003</v>
      </c>
      <c r="L155" s="21">
        <f>_xlfn.XLOOKUP(User[[#This Row],[User Code]],RMS_Check_In_Out!A:A,RMS_Check_In_Out!D:D,"0")</f>
        <v>476</v>
      </c>
      <c r="M155" s="21" t="str">
        <f>_xlfn.XLOOKUP(User[[#This Row],[User Code]],Leave!P:P,Leave!S:S,"0")</f>
        <v>0</v>
      </c>
      <c r="N155" s="21">
        <f>User[[#This Row],[Time Leave RMS (min)]]/60</f>
        <v>0</v>
      </c>
      <c r="O155" s="15">
        <f>User[[#This Row],[Duration In Store(min)]]/60</f>
        <v>7.9333333333333336</v>
      </c>
      <c r="P155" s="28">
        <f>User[[#This Row],[Time In Store + Leave]]/24</f>
        <v>0.33055555555555555</v>
      </c>
      <c r="Q155" s="15">
        <f>(User[[#This Row],[Time Leave RMS (min)]]/60)+User[[#This Row],[Duration In Store H]]</f>
        <v>7.9333333333333336</v>
      </c>
      <c r="R155" s="40">
        <f>IF(User[[#This Row],[Check In]]="Sin Registro",0,1)</f>
        <v>1</v>
      </c>
      <c r="S155" s="40">
        <f>IF(User[[#This Row],[Check Out]]="Sin Registro",0,1)</f>
        <v>1</v>
      </c>
      <c r="T155" s="40" t="str">
        <f>IFERROR(IF(VLOOKUP(User[[#This Row],[User Code]],Justificar!$C$8:$I$1048576,6,0)=0,"Sin Justificación",VLOOKUP(User[[#This Row],[User Code]],Justificar!$C$8:$I$1048576,6,0)),"")</f>
        <v/>
      </c>
      <c r="U155" s="40" t="str">
        <f>IFERROR(IF(VLOOKUP(User[[#This Row],[User Code]],Justificar!$C$8:$I$1048576,6,0)=0,"Sin Justificación",VLOOKUP(User[[#This Row],[User Code]],Justificar!$C$8:$I$1048576,7,0)),"")</f>
        <v/>
      </c>
      <c r="V155" s="40" t="str" cm="1">
        <f t="array" ref="V155">_xlfn.IFS(User[[#This Row],[Time In Store + Leave]]&lt;7.8,"Incompleto",User[[#This Row],[Time In Store + Leave]]&lt;=12,"Completo",User[[#This Row],[Time In Store + Leave]]&gt;12,"Superior")</f>
        <v>Completo</v>
      </c>
      <c r="W1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5" s="40" t="str">
        <f>IF(User[[#This Row],[Rango]]="incompleto",IF(User[[#This Row],[Reporte in]]=0,"Sin_Registro_In_Out",IF(User[[#This Row],[Reporte Out]]=0,"No_Realizo_Salida","No_cumple_el_Tiempo")),"")</f>
        <v/>
      </c>
      <c r="Y155" s="40" t="str" cm="1">
        <f t="array" ref="Y1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55"/>
      <c r="AA155"/>
      <c r="AB155"/>
      <c r="AC155"/>
      <c r="AD155"/>
      <c r="AE155"/>
      <c r="AF155"/>
      <c r="AG155"/>
      <c r="AH155"/>
      <c r="AI155"/>
      <c r="AJ155"/>
    </row>
    <row r="156" spans="1:36" x14ac:dyDescent="0.3">
      <c r="A156" s="40" t="s">
        <v>2311</v>
      </c>
      <c r="B156">
        <v>1030621642</v>
      </c>
      <c r="C156" s="40" t="s">
        <v>2312</v>
      </c>
      <c r="D156" s="40" t="s">
        <v>2313</v>
      </c>
      <c r="E156" s="40" t="s">
        <v>6</v>
      </c>
      <c r="F156" s="40" t="s">
        <v>970</v>
      </c>
      <c r="G156" s="40" t="s">
        <v>179</v>
      </c>
      <c r="H156" s="2">
        <v>45888.434895833336</v>
      </c>
      <c r="I156">
        <v>1</v>
      </c>
      <c r="J1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45931.479421296295</v>
      </c>
      <c r="K1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45931.764444444445</v>
      </c>
      <c r="L156" s="21">
        <f>_xlfn.XLOOKUP(User[[#This Row],[User Code]],RMS_Check_In_Out!A:A,RMS_Check_In_Out!D:D,"0")</f>
        <v>410</v>
      </c>
      <c r="M156" s="21" t="str">
        <f>_xlfn.XLOOKUP(User[[#This Row],[User Code]],Leave!P:P,Leave!S:S,"0")</f>
        <v>0</v>
      </c>
      <c r="N156" s="21">
        <f>User[[#This Row],[Time Leave RMS (min)]]/60</f>
        <v>0</v>
      </c>
      <c r="O156" s="15">
        <f>User[[#This Row],[Duration In Store(min)]]/60</f>
        <v>6.833333333333333</v>
      </c>
      <c r="P156" s="28">
        <f>User[[#This Row],[Time In Store + Leave]]/24</f>
        <v>0.28472222222222221</v>
      </c>
      <c r="Q156" s="15">
        <f>(User[[#This Row],[Time Leave RMS (min)]]/60)+User[[#This Row],[Duration In Store H]]</f>
        <v>6.833333333333333</v>
      </c>
      <c r="R156" s="40">
        <f>IF(User[[#This Row],[Check In]]="Sin Registro",0,1)</f>
        <v>1</v>
      </c>
      <c r="S156" s="40">
        <f>IF(User[[#This Row],[Check Out]]="Sin Registro",0,1)</f>
        <v>1</v>
      </c>
      <c r="T156" s="40" t="str">
        <f>IFERROR(IF(VLOOKUP(User[[#This Row],[User Code]],Justificar!$C$8:$I$1048576,6,0)=0,"Sin Justificación",VLOOKUP(User[[#This Row],[User Code]],Justificar!$C$8:$I$1048576,6,0)),"")</f>
        <v>Sin Justificación</v>
      </c>
      <c r="U156" s="40" t="str">
        <f>IFERROR(IF(VLOOKUP(User[[#This Row],[User Code]],Justificar!$C$8:$I$1048576,6,0)=0,"Sin Justificación",VLOOKUP(User[[#This Row],[User Code]],Justificar!$C$8:$I$1048576,7,0)),"")</f>
        <v>Sin Justificación</v>
      </c>
      <c r="V156" s="40" t="str" cm="1">
        <f t="array" ref="V156">_xlfn.IFS(User[[#This Row],[Time In Store + Leave]]&lt;7.8,"Incompleto",User[[#This Row],[Time In Store + Leave]]&lt;=12,"Completo",User[[#This Row],[Time In Store + Leave]]&gt;12,"Superior")</f>
        <v>Incompleto</v>
      </c>
      <c r="W1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6" s="40" t="str">
        <f>IF(User[[#This Row],[Rango]]="incompleto",IF(User[[#This Row],[Reporte in]]=0,"Sin_Registro_In_Out",IF(User[[#This Row],[Reporte Out]]=0,"No_Realizo_Salida","No_cumple_el_Tiempo")),"")</f>
        <v>No_cumple_el_Tiempo</v>
      </c>
      <c r="Y156" s="40" t="str" cm="1">
        <f t="array" ref="Y1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56"/>
      <c r="AA156"/>
      <c r="AB156"/>
      <c r="AC156"/>
      <c r="AD156"/>
      <c r="AE156"/>
      <c r="AF156"/>
      <c r="AG156"/>
      <c r="AH156"/>
      <c r="AI156"/>
      <c r="AJ156"/>
    </row>
    <row r="157" spans="1:36" x14ac:dyDescent="0.3">
      <c r="A157" s="40" t="s">
        <v>2284</v>
      </c>
      <c r="B157">
        <v>1062286489</v>
      </c>
      <c r="C157" s="40" t="s">
        <v>2285</v>
      </c>
      <c r="D157" s="40" t="s">
        <v>2286</v>
      </c>
      <c r="E157" s="40" t="s">
        <v>6</v>
      </c>
      <c r="F157" s="40" t="s">
        <v>966</v>
      </c>
      <c r="G157" s="40" t="s">
        <v>177</v>
      </c>
      <c r="H157" s="2">
        <v>45883.460057870368</v>
      </c>
      <c r="I157">
        <v>1</v>
      </c>
      <c r="J1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45931.458067129628</v>
      </c>
      <c r="K1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45931.796400462961</v>
      </c>
      <c r="L157" s="21">
        <f>_xlfn.XLOOKUP(User[[#This Row],[User Code]],RMS_Check_In_Out!A:A,RMS_Check_In_Out!D:D,"0")</f>
        <v>487</v>
      </c>
      <c r="M157" s="21">
        <f>_xlfn.XLOOKUP(User[[#This Row],[User Code]],Leave!P:P,Leave!S:S,"0")</f>
        <v>60</v>
      </c>
      <c r="N157" s="21">
        <f>User[[#This Row],[Time Leave RMS (min)]]/60</f>
        <v>1</v>
      </c>
      <c r="O157" s="15">
        <f>User[[#This Row],[Duration In Store(min)]]/60</f>
        <v>8.1166666666666671</v>
      </c>
      <c r="P157" s="28">
        <f>User[[#This Row],[Time In Store + Leave]]/24</f>
        <v>0.37986111111111115</v>
      </c>
      <c r="Q157" s="15">
        <f>(User[[#This Row],[Time Leave RMS (min)]]/60)+User[[#This Row],[Duration In Store H]]</f>
        <v>9.1166666666666671</v>
      </c>
      <c r="R157" s="40">
        <f>IF(User[[#This Row],[Check In]]="Sin Registro",0,1)</f>
        <v>1</v>
      </c>
      <c r="S157" s="40">
        <f>IF(User[[#This Row],[Check Out]]="Sin Registro",0,1)</f>
        <v>1</v>
      </c>
      <c r="T157" s="40" t="str">
        <f>IFERROR(IF(VLOOKUP(User[[#This Row],[User Code]],Justificar!$C$8:$I$1048576,6,0)=0,"Sin Justificación",VLOOKUP(User[[#This Row],[User Code]],Justificar!$C$8:$I$1048576,6,0)),"")</f>
        <v/>
      </c>
      <c r="U157" s="40" t="str">
        <f>IFERROR(IF(VLOOKUP(User[[#This Row],[User Code]],Justificar!$C$8:$I$1048576,6,0)=0,"Sin Justificación",VLOOKUP(User[[#This Row],[User Code]],Justificar!$C$8:$I$1048576,7,0)),"")</f>
        <v/>
      </c>
      <c r="V157" s="40" t="str" cm="1">
        <f t="array" ref="V157">_xlfn.IFS(User[[#This Row],[Time In Store + Leave]]&lt;7.8,"Incompleto",User[[#This Row],[Time In Store + Leave]]&lt;=12,"Completo",User[[#This Row],[Time In Store + Leave]]&gt;12,"Superior")</f>
        <v>Completo</v>
      </c>
      <c r="W1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7" s="40" t="str">
        <f>IF(User[[#This Row],[Rango]]="incompleto",IF(User[[#This Row],[Reporte in]]=0,"Sin_Registro_In_Out",IF(User[[#This Row],[Reporte Out]]=0,"No_Realizo_Salida","No_cumple_el_Tiempo")),"")</f>
        <v/>
      </c>
      <c r="Y157" s="40" t="str" cm="1">
        <f t="array" ref="Y1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57"/>
      <c r="AA157"/>
      <c r="AB157"/>
      <c r="AC157"/>
      <c r="AD157"/>
      <c r="AE157"/>
      <c r="AF157"/>
      <c r="AG157"/>
      <c r="AH157"/>
      <c r="AI157"/>
      <c r="AJ157"/>
    </row>
    <row r="158" spans="1:36" x14ac:dyDescent="0.3">
      <c r="A158" s="40" t="s">
        <v>2287</v>
      </c>
      <c r="B158">
        <v>1152706921</v>
      </c>
      <c r="C158" s="40" t="s">
        <v>2288</v>
      </c>
      <c r="D158" s="40" t="s">
        <v>2289</v>
      </c>
      <c r="E158" s="40" t="s">
        <v>6</v>
      </c>
      <c r="F158" s="40" t="s">
        <v>966</v>
      </c>
      <c r="G158" s="40" t="s">
        <v>177</v>
      </c>
      <c r="H158" s="2">
        <v>45883.459074074075</v>
      </c>
      <c r="I158">
        <v>1</v>
      </c>
      <c r="J1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45931.478298611109</v>
      </c>
      <c r="K1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45931.865555555552</v>
      </c>
      <c r="L158" s="21">
        <f>_xlfn.XLOOKUP(User[[#This Row],[User Code]],RMS_Check_In_Out!A:A,RMS_Check_In_Out!D:D,"0")</f>
        <v>558</v>
      </c>
      <c r="M158" s="21" t="str">
        <f>_xlfn.XLOOKUP(User[[#This Row],[User Code]],Leave!P:P,Leave!S:S,"0")</f>
        <v>0</v>
      </c>
      <c r="N158" s="21">
        <f>User[[#This Row],[Time Leave RMS (min)]]/60</f>
        <v>0</v>
      </c>
      <c r="O158" s="15">
        <f>User[[#This Row],[Duration In Store(min)]]/60</f>
        <v>9.3000000000000007</v>
      </c>
      <c r="P158" s="28">
        <f>User[[#This Row],[Time In Store + Leave]]/24</f>
        <v>0.38750000000000001</v>
      </c>
      <c r="Q158" s="15">
        <f>(User[[#This Row],[Time Leave RMS (min)]]/60)+User[[#This Row],[Duration In Store H]]</f>
        <v>9.3000000000000007</v>
      </c>
      <c r="R158" s="40">
        <f>IF(User[[#This Row],[Check In]]="Sin Registro",0,1)</f>
        <v>1</v>
      </c>
      <c r="S158" s="40">
        <f>IF(User[[#This Row],[Check Out]]="Sin Registro",0,1)</f>
        <v>1</v>
      </c>
      <c r="T158" s="40" t="str">
        <f>IFERROR(IF(VLOOKUP(User[[#This Row],[User Code]],Justificar!$C$8:$I$1048576,6,0)=0,"Sin Justificación",VLOOKUP(User[[#This Row],[User Code]],Justificar!$C$8:$I$1048576,6,0)),"")</f>
        <v/>
      </c>
      <c r="U158" s="40" t="str">
        <f>IFERROR(IF(VLOOKUP(User[[#This Row],[User Code]],Justificar!$C$8:$I$1048576,6,0)=0,"Sin Justificación",VLOOKUP(User[[#This Row],[User Code]],Justificar!$C$8:$I$1048576,7,0)),"")</f>
        <v/>
      </c>
      <c r="V158" s="40" t="str" cm="1">
        <f t="array" ref="V158">_xlfn.IFS(User[[#This Row],[Time In Store + Leave]]&lt;7.8,"Incompleto",User[[#This Row],[Time In Store + Leave]]&lt;=12,"Completo",User[[#This Row],[Time In Store + Leave]]&gt;12,"Superior")</f>
        <v>Completo</v>
      </c>
      <c r="W1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8" s="40" t="str">
        <f>IF(User[[#This Row],[Rango]]="incompleto",IF(User[[#This Row],[Reporte in]]=0,"Sin_Registro_In_Out",IF(User[[#This Row],[Reporte Out]]=0,"No_Realizo_Salida","No_cumple_el_Tiempo")),"")</f>
        <v/>
      </c>
      <c r="Y158" s="40" t="str" cm="1">
        <f t="array" ref="Y1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58"/>
      <c r="AA158"/>
      <c r="AB158"/>
      <c r="AC158"/>
      <c r="AD158"/>
      <c r="AE158"/>
      <c r="AF158"/>
      <c r="AG158"/>
      <c r="AH158"/>
      <c r="AI158"/>
      <c r="AJ158"/>
    </row>
    <row r="159" spans="1:36" x14ac:dyDescent="0.3">
      <c r="A159" s="40" t="s">
        <v>2290</v>
      </c>
      <c r="B159">
        <v>1020451741</v>
      </c>
      <c r="C159" s="40" t="s">
        <v>2291</v>
      </c>
      <c r="D159" s="40" t="s">
        <v>2292</v>
      </c>
      <c r="E159" s="40" t="s">
        <v>6</v>
      </c>
      <c r="F159" s="40" t="s">
        <v>1036</v>
      </c>
      <c r="G159" s="40" t="s">
        <v>177</v>
      </c>
      <c r="H159" s="2">
        <v>45883.458819444444</v>
      </c>
      <c r="I159">
        <v>1</v>
      </c>
      <c r="J1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45931.458634259259</v>
      </c>
      <c r="K1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45931.804606481484</v>
      </c>
      <c r="L159" s="21">
        <f>_xlfn.XLOOKUP(User[[#This Row],[User Code]],RMS_Check_In_Out!A:A,RMS_Check_In_Out!D:D,"0")</f>
        <v>498</v>
      </c>
      <c r="M159" s="21" t="str">
        <f>_xlfn.XLOOKUP(User[[#This Row],[User Code]],Leave!P:P,Leave!S:S,"0")</f>
        <v>0</v>
      </c>
      <c r="N159" s="21">
        <f>User[[#This Row],[Time Leave RMS (min)]]/60</f>
        <v>0</v>
      </c>
      <c r="O159" s="15">
        <f>User[[#This Row],[Duration In Store(min)]]/60</f>
        <v>8.3000000000000007</v>
      </c>
      <c r="P159" s="28">
        <f>User[[#This Row],[Time In Store + Leave]]/24</f>
        <v>0.34583333333333338</v>
      </c>
      <c r="Q159" s="15">
        <f>(User[[#This Row],[Time Leave RMS (min)]]/60)+User[[#This Row],[Duration In Store H]]</f>
        <v>8.3000000000000007</v>
      </c>
      <c r="R159" s="40">
        <f>IF(User[[#This Row],[Check In]]="Sin Registro",0,1)</f>
        <v>1</v>
      </c>
      <c r="S159" s="40">
        <f>IF(User[[#This Row],[Check Out]]="Sin Registro",0,1)</f>
        <v>1</v>
      </c>
      <c r="T159" s="40" t="str">
        <f>IFERROR(IF(VLOOKUP(User[[#This Row],[User Code]],Justificar!$C$8:$I$1048576,6,0)=0,"Sin Justificación",VLOOKUP(User[[#This Row],[User Code]],Justificar!$C$8:$I$1048576,6,0)),"")</f>
        <v/>
      </c>
      <c r="U159" s="40" t="str">
        <f>IFERROR(IF(VLOOKUP(User[[#This Row],[User Code]],Justificar!$C$8:$I$1048576,6,0)=0,"Sin Justificación",VLOOKUP(User[[#This Row],[User Code]],Justificar!$C$8:$I$1048576,7,0)),"")</f>
        <v/>
      </c>
      <c r="V159" s="40" t="str" cm="1">
        <f t="array" ref="V159">_xlfn.IFS(User[[#This Row],[Time In Store + Leave]]&lt;7.8,"Incompleto",User[[#This Row],[Time In Store + Leave]]&lt;=12,"Completo",User[[#This Row],[Time In Store + Leave]]&gt;12,"Superior")</f>
        <v>Completo</v>
      </c>
      <c r="W1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9" s="40" t="str">
        <f>IF(User[[#This Row],[Rango]]="incompleto",IF(User[[#This Row],[Reporte in]]=0,"Sin_Registro_In_Out",IF(User[[#This Row],[Reporte Out]]=0,"No_Realizo_Salida","No_cumple_el_Tiempo")),"")</f>
        <v/>
      </c>
      <c r="Y159" s="40" t="str" cm="1">
        <f t="array" ref="Y1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59"/>
      <c r="AA159"/>
      <c r="AB159"/>
      <c r="AC159"/>
      <c r="AD159"/>
      <c r="AE159"/>
      <c r="AF159"/>
      <c r="AG159"/>
      <c r="AH159"/>
      <c r="AI159"/>
      <c r="AJ159"/>
    </row>
    <row r="160" spans="1:36" x14ac:dyDescent="0.3">
      <c r="A160" s="40" t="s">
        <v>2293</v>
      </c>
      <c r="B160">
        <v>1070622565</v>
      </c>
      <c r="C160" s="40" t="s">
        <v>2294</v>
      </c>
      <c r="D160" s="40" t="s">
        <v>2295</v>
      </c>
      <c r="E160" s="40" t="s">
        <v>1710</v>
      </c>
      <c r="F160" s="40" t="s">
        <v>1025</v>
      </c>
      <c r="G160" s="40" t="s">
        <v>177</v>
      </c>
      <c r="H160" s="2">
        <v>45883.458611111113</v>
      </c>
      <c r="I160">
        <v>1</v>
      </c>
      <c r="J1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60" s="21" t="str">
        <f>_xlfn.XLOOKUP(User[[#This Row],[User Code]],RMS_Check_In_Out!A:A,RMS_Check_In_Out!D:D,"0")</f>
        <v>0</v>
      </c>
      <c r="M160" s="21">
        <f>_xlfn.XLOOKUP(User[[#This Row],[User Code]],Leave!P:P,Leave!S:S,"0")</f>
        <v>540</v>
      </c>
      <c r="N160" s="21">
        <f>User[[#This Row],[Time Leave RMS (min)]]/60</f>
        <v>9</v>
      </c>
      <c r="O160" s="15">
        <f>User[[#This Row],[Duration In Store(min)]]/60</f>
        <v>0</v>
      </c>
      <c r="P160" s="28">
        <f>User[[#This Row],[Time In Store + Leave]]/24</f>
        <v>0.375</v>
      </c>
      <c r="Q160" s="15">
        <f>(User[[#This Row],[Time Leave RMS (min)]]/60)+User[[#This Row],[Duration In Store H]]</f>
        <v>9</v>
      </c>
      <c r="R160" s="40">
        <f>IF(User[[#This Row],[Check In]]="Sin Registro",0,1)</f>
        <v>1</v>
      </c>
      <c r="S160" s="40">
        <f>IF(User[[#This Row],[Check Out]]="Sin Registro",0,1)</f>
        <v>1</v>
      </c>
      <c r="T160" s="40" t="str">
        <f>IFERROR(IF(VLOOKUP(User[[#This Row],[User Code]],Justificar!$C$8:$I$1048576,6,0)=0,"Sin Justificación",VLOOKUP(User[[#This Row],[User Code]],Justificar!$C$8:$I$1048576,6,0)),"")</f>
        <v/>
      </c>
      <c r="U160" s="40" t="str">
        <f>IFERROR(IF(VLOOKUP(User[[#This Row],[User Code]],Justificar!$C$8:$I$1048576,6,0)=0,"Sin Justificación",VLOOKUP(User[[#This Row],[User Code]],Justificar!$C$8:$I$1048576,7,0)),"")</f>
        <v/>
      </c>
      <c r="V160" s="40" t="str" cm="1">
        <f t="array" ref="V160">_xlfn.IFS(User[[#This Row],[Time In Store + Leave]]&lt;7.8,"Incompleto",User[[#This Row],[Time In Store + Leave]]&lt;=12,"Completo",User[[#This Row],[Time In Store + Leave]]&gt;12,"Superior")</f>
        <v>Completo</v>
      </c>
      <c r="W1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0" s="40" t="str">
        <f>IF(User[[#This Row],[Rango]]="incompleto",IF(User[[#This Row],[Reporte in]]=0,"Sin_Registro_In_Out",IF(User[[#This Row],[Reporte Out]]=0,"No_Realizo_Salida","No_cumple_el_Tiempo")),"")</f>
        <v/>
      </c>
      <c r="Y160" s="40" t="str" cm="1">
        <f t="array" ref="Y1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60"/>
      <c r="AA160"/>
      <c r="AB160"/>
      <c r="AC160"/>
      <c r="AD160"/>
      <c r="AE160"/>
      <c r="AF160"/>
      <c r="AG160"/>
      <c r="AH160"/>
      <c r="AI160"/>
      <c r="AJ160"/>
    </row>
    <row r="161" spans="1:36" x14ac:dyDescent="0.3">
      <c r="A161" s="40" t="s">
        <v>2268</v>
      </c>
      <c r="B161">
        <v>1005325833</v>
      </c>
      <c r="C161" s="40" t="s">
        <v>2269</v>
      </c>
      <c r="D161" s="40" t="s">
        <v>2270</v>
      </c>
      <c r="E161" s="40" t="s">
        <v>1710</v>
      </c>
      <c r="F161" s="40" t="s">
        <v>1482</v>
      </c>
      <c r="G161" s="40" t="s">
        <v>177</v>
      </c>
      <c r="H161" s="2">
        <v>45882.667731481481</v>
      </c>
      <c r="I161">
        <v>1</v>
      </c>
      <c r="J1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45931.336608796293</v>
      </c>
      <c r="K1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45931.67465277778</v>
      </c>
      <c r="L161" s="21">
        <f>_xlfn.XLOOKUP(User[[#This Row],[User Code]],RMS_Check_In_Out!A:A,RMS_Check_In_Out!D:D,"0")</f>
        <v>487</v>
      </c>
      <c r="M161" s="21">
        <f>_xlfn.XLOOKUP(User[[#This Row],[User Code]],Leave!P:P,Leave!S:S,"0")</f>
        <v>540</v>
      </c>
      <c r="N161" s="21">
        <f>User[[#This Row],[Time Leave RMS (min)]]/60</f>
        <v>9</v>
      </c>
      <c r="O161" s="15">
        <f>User[[#This Row],[Duration In Store(min)]]/60</f>
        <v>8.1166666666666671</v>
      </c>
      <c r="P161" s="28">
        <f>User[[#This Row],[Time In Store + Leave]]/24</f>
        <v>0.71319444444444446</v>
      </c>
      <c r="Q161" s="15">
        <f>(User[[#This Row],[Time Leave RMS (min)]]/60)+User[[#This Row],[Duration In Store H]]</f>
        <v>17.116666666666667</v>
      </c>
      <c r="R161" s="40">
        <f>IF(User[[#This Row],[Check In]]="Sin Registro",0,1)</f>
        <v>1</v>
      </c>
      <c r="S161" s="40">
        <f>IF(User[[#This Row],[Check Out]]="Sin Registro",0,1)</f>
        <v>1</v>
      </c>
      <c r="T161" s="40" t="str">
        <f>IFERROR(IF(VLOOKUP(User[[#This Row],[User Code]],Justificar!$C$8:$I$1048576,6,0)=0,"Sin Justificación",VLOOKUP(User[[#This Row],[User Code]],Justificar!$C$8:$I$1048576,6,0)),"")</f>
        <v/>
      </c>
      <c r="U161" s="40" t="str">
        <f>IFERROR(IF(VLOOKUP(User[[#This Row],[User Code]],Justificar!$C$8:$I$1048576,6,0)=0,"Sin Justificación",VLOOKUP(User[[#This Row],[User Code]],Justificar!$C$8:$I$1048576,7,0)),"")</f>
        <v/>
      </c>
      <c r="V161" s="40" t="str" cm="1">
        <f t="array" ref="V161">_xlfn.IFS(User[[#This Row],[Time In Store + Leave]]&lt;7.8,"Incompleto",User[[#This Row],[Time In Store + Leave]]&lt;=12,"Completo",User[[#This Row],[Time In Store + Leave]]&gt;12,"Superior")</f>
        <v>Superior</v>
      </c>
      <c r="W1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1" s="40" t="str">
        <f>IF(User[[#This Row],[Rango]]="incompleto",IF(User[[#This Row],[Reporte in]]=0,"Sin_Registro_In_Out",IF(User[[#This Row],[Reporte Out]]=0,"No_Realizo_Salida","No_cumple_el_Tiempo")),"")</f>
        <v/>
      </c>
      <c r="Y161" s="40" t="str" cm="1">
        <f t="array" ref="Y1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1"/>
      <c r="AA161"/>
      <c r="AB161"/>
      <c r="AC161"/>
      <c r="AD161"/>
      <c r="AE161"/>
      <c r="AF161"/>
      <c r="AG161"/>
      <c r="AH161"/>
      <c r="AI161"/>
      <c r="AJ161"/>
    </row>
    <row r="162" spans="1:36" x14ac:dyDescent="0.3">
      <c r="A162" s="40" t="s">
        <v>2271</v>
      </c>
      <c r="B162">
        <v>1014183294</v>
      </c>
      <c r="C162" s="40" t="s">
        <v>2272</v>
      </c>
      <c r="D162" s="40" t="s">
        <v>2273</v>
      </c>
      <c r="E162" s="40" t="s">
        <v>6</v>
      </c>
      <c r="F162" s="40" t="s">
        <v>2274</v>
      </c>
      <c r="G162" s="40" t="s">
        <v>177</v>
      </c>
      <c r="H162" s="2">
        <v>45882.667314814818</v>
      </c>
      <c r="I162">
        <v>1</v>
      </c>
      <c r="J1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62" s="21" t="str">
        <f>_xlfn.XLOOKUP(User[[#This Row],[User Code]],RMS_Check_In_Out!A:A,RMS_Check_In_Out!D:D,"0")</f>
        <v>0</v>
      </c>
      <c r="M162" s="21" t="str">
        <f>_xlfn.XLOOKUP(User[[#This Row],[User Code]],Leave!P:P,Leave!S:S,"0")</f>
        <v>0</v>
      </c>
      <c r="N162" s="21">
        <f>User[[#This Row],[Time Leave RMS (min)]]/60</f>
        <v>0</v>
      </c>
      <c r="O162" s="15">
        <f>User[[#This Row],[Duration In Store(min)]]/60</f>
        <v>0</v>
      </c>
      <c r="P162" s="28">
        <f>User[[#This Row],[Time In Store + Leave]]/24</f>
        <v>0</v>
      </c>
      <c r="Q162" s="15">
        <f>(User[[#This Row],[Time Leave RMS (min)]]/60)+User[[#This Row],[Duration In Store H]]</f>
        <v>0</v>
      </c>
      <c r="R162" s="40">
        <f>IF(User[[#This Row],[Check In]]="Sin Registro",0,1)</f>
        <v>0</v>
      </c>
      <c r="S162" s="40">
        <f>IF(User[[#This Row],[Check Out]]="Sin Registro",0,1)</f>
        <v>0</v>
      </c>
      <c r="T162" s="40" t="str">
        <f>IFERROR(IF(VLOOKUP(User[[#This Row],[User Code]],Justificar!$C$8:$I$1048576,6,0)=0,"Sin Justificación",VLOOKUP(User[[#This Row],[User Code]],Justificar!$C$8:$I$1048576,6,0)),"")</f>
        <v>Sin Justificación</v>
      </c>
      <c r="U162" s="40" t="str">
        <f>IFERROR(IF(VLOOKUP(User[[#This Row],[User Code]],Justificar!$C$8:$I$1048576,6,0)=0,"Sin Justificación",VLOOKUP(User[[#This Row],[User Code]],Justificar!$C$8:$I$1048576,7,0)),"")</f>
        <v>Sin Justificación</v>
      </c>
      <c r="V162" s="40" t="str" cm="1">
        <f t="array" ref="V162">_xlfn.IFS(User[[#This Row],[Time In Store + Leave]]&lt;7.8,"Incompleto",User[[#This Row],[Time In Store + Leave]]&lt;=12,"Completo",User[[#This Row],[Time In Store + Leave]]&gt;12,"Superior")</f>
        <v>Incompleto</v>
      </c>
      <c r="W1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2" s="40" t="str">
        <f>IF(User[[#This Row],[Rango]]="incompleto",IF(User[[#This Row],[Reporte in]]=0,"Sin_Registro_In_Out",IF(User[[#This Row],[Reporte Out]]=0,"No_Realizo_Salida","No_cumple_el_Tiempo")),"")</f>
        <v>Sin_Registro_In_Out</v>
      </c>
      <c r="Y162" s="40" t="str" cm="1">
        <f t="array" ref="Y1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2"/>
      <c r="AA162"/>
      <c r="AB162"/>
      <c r="AC162"/>
      <c r="AD162"/>
      <c r="AE162"/>
      <c r="AF162"/>
      <c r="AG162"/>
      <c r="AH162"/>
      <c r="AI162"/>
      <c r="AJ162"/>
    </row>
    <row r="163" spans="1:36" x14ac:dyDescent="0.3">
      <c r="A163" s="40" t="s">
        <v>2275</v>
      </c>
      <c r="B163">
        <v>52733073</v>
      </c>
      <c r="C163" s="40" t="s">
        <v>2276</v>
      </c>
      <c r="D163" s="40" t="s">
        <v>2277</v>
      </c>
      <c r="E163" s="40" t="s">
        <v>6</v>
      </c>
      <c r="F163" s="40" t="s">
        <v>1044</v>
      </c>
      <c r="G163" s="40" t="s">
        <v>177</v>
      </c>
      <c r="H163" s="2">
        <v>45882.667118055557</v>
      </c>
      <c r="I163">
        <v>1</v>
      </c>
      <c r="J16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6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63" s="21" t="str">
        <f>_xlfn.XLOOKUP(User[[#This Row],[User Code]],RMS_Check_In_Out!A:A,RMS_Check_In_Out!D:D,"0")</f>
        <v>0</v>
      </c>
      <c r="M163" s="21">
        <f>_xlfn.XLOOKUP(User[[#This Row],[User Code]],Leave!P:P,Leave!S:S,"0")</f>
        <v>480</v>
      </c>
      <c r="N163" s="21">
        <f>User[[#This Row],[Time Leave RMS (min)]]/60</f>
        <v>8</v>
      </c>
      <c r="O163" s="15">
        <f>User[[#This Row],[Duration In Store(min)]]/60</f>
        <v>0</v>
      </c>
      <c r="P163" s="28">
        <f>User[[#This Row],[Time In Store + Leave]]/24</f>
        <v>0.33333333333333331</v>
      </c>
      <c r="Q163" s="15">
        <f>(User[[#This Row],[Time Leave RMS (min)]]/60)+User[[#This Row],[Duration In Store H]]</f>
        <v>8</v>
      </c>
      <c r="R163" s="40">
        <f>IF(User[[#This Row],[Check In]]="Sin Registro",0,1)</f>
        <v>1</v>
      </c>
      <c r="S163" s="40">
        <f>IF(User[[#This Row],[Check Out]]="Sin Registro",0,1)</f>
        <v>1</v>
      </c>
      <c r="T163" s="40" t="str">
        <f>IFERROR(IF(VLOOKUP(User[[#This Row],[User Code]],Justificar!$C$8:$I$1048576,6,0)=0,"Sin Justificación",VLOOKUP(User[[#This Row],[User Code]],Justificar!$C$8:$I$1048576,6,0)),"")</f>
        <v/>
      </c>
      <c r="U163" s="40" t="str">
        <f>IFERROR(IF(VLOOKUP(User[[#This Row],[User Code]],Justificar!$C$8:$I$1048576,6,0)=0,"Sin Justificación",VLOOKUP(User[[#This Row],[User Code]],Justificar!$C$8:$I$1048576,7,0)),"")</f>
        <v/>
      </c>
      <c r="V163" s="40" t="str" cm="1">
        <f t="array" ref="V163">_xlfn.IFS(User[[#This Row],[Time In Store + Leave]]&lt;7.8,"Incompleto",User[[#This Row],[Time In Store + Leave]]&lt;=12,"Completo",User[[#This Row],[Time In Store + Leave]]&gt;12,"Superior")</f>
        <v>Completo</v>
      </c>
      <c r="W1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3" s="40" t="str">
        <f>IF(User[[#This Row],[Rango]]="incompleto",IF(User[[#This Row],[Reporte in]]=0,"Sin_Registro_In_Out",IF(User[[#This Row],[Reporte Out]]=0,"No_Realizo_Salida","No_cumple_el_Tiempo")),"")</f>
        <v/>
      </c>
      <c r="Y163" s="40" t="str" cm="1">
        <f t="array" ref="Y1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3"/>
      <c r="AA163"/>
      <c r="AB163"/>
      <c r="AC163"/>
      <c r="AD163"/>
      <c r="AE163"/>
      <c r="AF163"/>
      <c r="AG163"/>
      <c r="AH163"/>
      <c r="AI163"/>
      <c r="AJ163"/>
    </row>
    <row r="164" spans="1:36" x14ac:dyDescent="0.3">
      <c r="A164" s="40" t="s">
        <v>2278</v>
      </c>
      <c r="B164">
        <v>1048851423</v>
      </c>
      <c r="C164" s="40" t="s">
        <v>2279</v>
      </c>
      <c r="D164" s="40" t="s">
        <v>2280</v>
      </c>
      <c r="E164" s="40" t="s">
        <v>6</v>
      </c>
      <c r="F164" s="40" t="s">
        <v>2152</v>
      </c>
      <c r="G164" s="40" t="s">
        <v>177</v>
      </c>
      <c r="H164" s="2">
        <v>45882.500787037039</v>
      </c>
      <c r="I164">
        <v>1</v>
      </c>
      <c r="J1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45931.496041666665</v>
      </c>
      <c r="K1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45931.839270833334</v>
      </c>
      <c r="L164" s="21">
        <f>_xlfn.XLOOKUP(User[[#This Row],[User Code]],RMS_Check_In_Out!A:A,RMS_Check_In_Out!D:D,"0")</f>
        <v>494</v>
      </c>
      <c r="M164" s="21">
        <f>_xlfn.XLOOKUP(User[[#This Row],[User Code]],Leave!P:P,Leave!S:S,"0")</f>
        <v>60</v>
      </c>
      <c r="N164" s="21">
        <f>User[[#This Row],[Time Leave RMS (min)]]/60</f>
        <v>1</v>
      </c>
      <c r="O164" s="15">
        <f>User[[#This Row],[Duration In Store(min)]]/60</f>
        <v>8.2333333333333325</v>
      </c>
      <c r="P164" s="28">
        <f>User[[#This Row],[Time In Store + Leave]]/24</f>
        <v>0.38472222222222219</v>
      </c>
      <c r="Q164" s="15">
        <f>(User[[#This Row],[Time Leave RMS (min)]]/60)+User[[#This Row],[Duration In Store H]]</f>
        <v>9.2333333333333325</v>
      </c>
      <c r="R164" s="40">
        <f>IF(User[[#This Row],[Check In]]="Sin Registro",0,1)</f>
        <v>1</v>
      </c>
      <c r="S164" s="40">
        <f>IF(User[[#This Row],[Check Out]]="Sin Registro",0,1)</f>
        <v>1</v>
      </c>
      <c r="T164" s="40" t="str">
        <f>IFERROR(IF(VLOOKUP(User[[#This Row],[User Code]],Justificar!$C$8:$I$1048576,6,0)=0,"Sin Justificación",VLOOKUP(User[[#This Row],[User Code]],Justificar!$C$8:$I$1048576,6,0)),"")</f>
        <v/>
      </c>
      <c r="U164" s="40" t="str">
        <f>IFERROR(IF(VLOOKUP(User[[#This Row],[User Code]],Justificar!$C$8:$I$1048576,6,0)=0,"Sin Justificación",VLOOKUP(User[[#This Row],[User Code]],Justificar!$C$8:$I$1048576,7,0)),"")</f>
        <v/>
      </c>
      <c r="V164" s="40" t="str" cm="1">
        <f t="array" ref="V164">_xlfn.IFS(User[[#This Row],[Time In Store + Leave]]&lt;7.8,"Incompleto",User[[#This Row],[Time In Store + Leave]]&lt;=12,"Completo",User[[#This Row],[Time In Store + Leave]]&gt;12,"Superior")</f>
        <v>Completo</v>
      </c>
      <c r="W1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4" s="40" t="str">
        <f>IF(User[[#This Row],[Rango]]="incompleto",IF(User[[#This Row],[Reporte in]]=0,"Sin_Registro_In_Out",IF(User[[#This Row],[Reporte Out]]=0,"No_Realizo_Salida","No_cumple_el_Tiempo")),"")</f>
        <v/>
      </c>
      <c r="Y164" s="40" t="str" cm="1">
        <f t="array" ref="Y1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64"/>
      <c r="AA164"/>
      <c r="AB164"/>
      <c r="AC164"/>
      <c r="AD164"/>
      <c r="AE164"/>
      <c r="AF164"/>
      <c r="AG164"/>
      <c r="AH164"/>
      <c r="AI164"/>
      <c r="AJ164"/>
    </row>
    <row r="165" spans="1:36" x14ac:dyDescent="0.3">
      <c r="A165" s="40" t="s">
        <v>2281</v>
      </c>
      <c r="B165">
        <v>1019112390</v>
      </c>
      <c r="C165" s="40" t="s">
        <v>2282</v>
      </c>
      <c r="D165" s="40" t="s">
        <v>2283</v>
      </c>
      <c r="E165" s="40" t="s">
        <v>84</v>
      </c>
      <c r="F165" s="40" t="s">
        <v>1008</v>
      </c>
      <c r="G165" s="40" t="s">
        <v>177</v>
      </c>
      <c r="H165" s="2">
        <v>45882.500555555554</v>
      </c>
      <c r="I165">
        <v>1</v>
      </c>
      <c r="J1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65" s="21" t="str">
        <f>_xlfn.XLOOKUP(User[[#This Row],[User Code]],RMS_Check_In_Out!A:A,RMS_Check_In_Out!D:D,"0")</f>
        <v>0</v>
      </c>
      <c r="M165" s="21" t="str">
        <f>_xlfn.XLOOKUP(User[[#This Row],[User Code]],Leave!P:P,Leave!S:S,"0")</f>
        <v>0</v>
      </c>
      <c r="N165" s="21">
        <f>User[[#This Row],[Time Leave RMS (min)]]/60</f>
        <v>0</v>
      </c>
      <c r="O165" s="15">
        <f>User[[#This Row],[Duration In Store(min)]]/60</f>
        <v>0</v>
      </c>
      <c r="P165" s="28">
        <f>User[[#This Row],[Time In Store + Leave]]/24</f>
        <v>0</v>
      </c>
      <c r="Q165" s="15">
        <f>(User[[#This Row],[Time Leave RMS (min)]]/60)+User[[#This Row],[Duration In Store H]]</f>
        <v>0</v>
      </c>
      <c r="R165" s="40">
        <f>IF(User[[#This Row],[Check In]]="Sin Registro",0,1)</f>
        <v>0</v>
      </c>
      <c r="S165" s="40">
        <f>IF(User[[#This Row],[Check Out]]="Sin Registro",0,1)</f>
        <v>0</v>
      </c>
      <c r="T165" s="40" t="str">
        <f>IFERROR(IF(VLOOKUP(User[[#This Row],[User Code]],Justificar!$C$8:$I$1048576,6,0)=0,"Sin Justificación",VLOOKUP(User[[#This Row],[User Code]],Justificar!$C$8:$I$1048576,6,0)),"")</f>
        <v>Sin Justificación</v>
      </c>
      <c r="U165" s="40" t="str">
        <f>IFERROR(IF(VLOOKUP(User[[#This Row],[User Code]],Justificar!$C$8:$I$1048576,6,0)=0,"Sin Justificación",VLOOKUP(User[[#This Row],[User Code]],Justificar!$C$8:$I$1048576,7,0)),"")</f>
        <v>Sin Justificación</v>
      </c>
      <c r="V165" s="40" t="str" cm="1">
        <f t="array" ref="V165">_xlfn.IFS(User[[#This Row],[Time In Store + Leave]]&lt;7.8,"Incompleto",User[[#This Row],[Time In Store + Leave]]&lt;=12,"Completo",User[[#This Row],[Time In Store + Leave]]&gt;12,"Superior")</f>
        <v>Incompleto</v>
      </c>
      <c r="W1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5" s="40" t="str">
        <f>IF(User[[#This Row],[Rango]]="incompleto",IF(User[[#This Row],[Reporte in]]=0,"Sin_Registro_In_Out",IF(User[[#This Row],[Reporte Out]]=0,"No_Realizo_Salida","No_cumple_el_Tiempo")),"")</f>
        <v>Sin_Registro_In_Out</v>
      </c>
      <c r="Y165" s="40" t="str" cm="1">
        <f t="array" ref="Y1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5"/>
      <c r="AA165"/>
      <c r="AB165"/>
      <c r="AC165"/>
      <c r="AD165"/>
      <c r="AE165"/>
      <c r="AF165"/>
      <c r="AG165"/>
      <c r="AH165"/>
      <c r="AI165"/>
      <c r="AJ165"/>
    </row>
    <row r="166" spans="1:36" x14ac:dyDescent="0.3">
      <c r="A166" s="40" t="s">
        <v>2259</v>
      </c>
      <c r="B166">
        <v>1002256149</v>
      </c>
      <c r="C166" s="40" t="s">
        <v>2260</v>
      </c>
      <c r="D166" s="40" t="s">
        <v>2261</v>
      </c>
      <c r="E166" s="40" t="s">
        <v>6</v>
      </c>
      <c r="F166" s="40" t="s">
        <v>1927</v>
      </c>
      <c r="G166" s="40" t="s">
        <v>178</v>
      </c>
      <c r="H166" s="2">
        <v>45881.667500000003</v>
      </c>
      <c r="I166">
        <v>1</v>
      </c>
      <c r="J1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45931.374131944445</v>
      </c>
      <c r="K1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45931.718310185184</v>
      </c>
      <c r="L166" s="21">
        <f>_xlfn.XLOOKUP(User[[#This Row],[User Code]],RMS_Check_In_Out!A:A,RMS_Check_In_Out!D:D,"0")</f>
        <v>496</v>
      </c>
      <c r="M166" s="21" t="str">
        <f>_xlfn.XLOOKUP(User[[#This Row],[User Code]],Leave!P:P,Leave!S:S,"0")</f>
        <v>0</v>
      </c>
      <c r="N166" s="21">
        <f>User[[#This Row],[Time Leave RMS (min)]]/60</f>
        <v>0</v>
      </c>
      <c r="O166" s="15">
        <f>User[[#This Row],[Duration In Store(min)]]/60</f>
        <v>8.2666666666666675</v>
      </c>
      <c r="P166" s="28">
        <f>User[[#This Row],[Time In Store + Leave]]/24</f>
        <v>0.3444444444444445</v>
      </c>
      <c r="Q166" s="15">
        <f>(User[[#This Row],[Time Leave RMS (min)]]/60)+User[[#This Row],[Duration In Store H]]</f>
        <v>8.2666666666666675</v>
      </c>
      <c r="R166" s="40">
        <f>IF(User[[#This Row],[Check In]]="Sin Registro",0,1)</f>
        <v>1</v>
      </c>
      <c r="S166" s="40">
        <f>IF(User[[#This Row],[Check Out]]="Sin Registro",0,1)</f>
        <v>1</v>
      </c>
      <c r="T166" s="40" t="str">
        <f>IFERROR(IF(VLOOKUP(User[[#This Row],[User Code]],Justificar!$C$8:$I$1048576,6,0)=0,"Sin Justificación",VLOOKUP(User[[#This Row],[User Code]],Justificar!$C$8:$I$1048576,6,0)),"")</f>
        <v/>
      </c>
      <c r="U166" s="40" t="str">
        <f>IFERROR(IF(VLOOKUP(User[[#This Row],[User Code]],Justificar!$C$8:$I$1048576,6,0)=0,"Sin Justificación",VLOOKUP(User[[#This Row],[User Code]],Justificar!$C$8:$I$1048576,7,0)),"")</f>
        <v/>
      </c>
      <c r="V166" s="40" t="str" cm="1">
        <f t="array" ref="V166">_xlfn.IFS(User[[#This Row],[Time In Store + Leave]]&lt;7.8,"Incompleto",User[[#This Row],[Time In Store + Leave]]&lt;=12,"Completo",User[[#This Row],[Time In Store + Leave]]&gt;12,"Superior")</f>
        <v>Completo</v>
      </c>
      <c r="W1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6" s="40" t="str">
        <f>IF(User[[#This Row],[Rango]]="incompleto",IF(User[[#This Row],[Reporte in]]=0,"Sin_Registro_In_Out",IF(User[[#This Row],[Reporte Out]]=0,"No_Realizo_Salida","No_cumple_el_Tiempo")),"")</f>
        <v/>
      </c>
      <c r="Y166" s="40" t="str" cm="1">
        <f t="array" ref="Y1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66"/>
      <c r="AA166"/>
      <c r="AB166"/>
      <c r="AC166"/>
      <c r="AD166"/>
      <c r="AE166"/>
      <c r="AF166"/>
      <c r="AG166"/>
      <c r="AH166"/>
      <c r="AI166"/>
      <c r="AJ166"/>
    </row>
    <row r="167" spans="1:36" x14ac:dyDescent="0.3">
      <c r="A167" s="40" t="s">
        <v>2262</v>
      </c>
      <c r="B167">
        <v>1098764515</v>
      </c>
      <c r="C167" s="40" t="s">
        <v>2263</v>
      </c>
      <c r="D167" s="40" t="s">
        <v>2264</v>
      </c>
      <c r="E167" s="40" t="s">
        <v>6</v>
      </c>
      <c r="F167" s="40" t="s">
        <v>1927</v>
      </c>
      <c r="G167" s="40" t="s">
        <v>178</v>
      </c>
      <c r="H167" s="2">
        <v>45881.667245370372</v>
      </c>
      <c r="I167">
        <v>1</v>
      </c>
      <c r="J1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45931.375081018516</v>
      </c>
      <c r="K1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45931.764826388891</v>
      </c>
      <c r="L167" s="21">
        <f>_xlfn.XLOOKUP(User[[#This Row],[User Code]],RMS_Check_In_Out!A:A,RMS_Check_In_Out!D:D,"0")</f>
        <v>561</v>
      </c>
      <c r="M167" s="21" t="str">
        <f>_xlfn.XLOOKUP(User[[#This Row],[User Code]],Leave!P:P,Leave!S:S,"0")</f>
        <v>0</v>
      </c>
      <c r="N167" s="21">
        <f>User[[#This Row],[Time Leave RMS (min)]]/60</f>
        <v>0</v>
      </c>
      <c r="O167" s="15">
        <f>User[[#This Row],[Duration In Store(min)]]/60</f>
        <v>9.35</v>
      </c>
      <c r="P167" s="28">
        <f>User[[#This Row],[Time In Store + Leave]]/24</f>
        <v>0.38958333333333334</v>
      </c>
      <c r="Q167" s="15">
        <f>(User[[#This Row],[Time Leave RMS (min)]]/60)+User[[#This Row],[Duration In Store H]]</f>
        <v>9.35</v>
      </c>
      <c r="R167" s="40">
        <f>IF(User[[#This Row],[Check In]]="Sin Registro",0,1)</f>
        <v>1</v>
      </c>
      <c r="S167" s="40">
        <f>IF(User[[#This Row],[Check Out]]="Sin Registro",0,1)</f>
        <v>1</v>
      </c>
      <c r="T167" s="40" t="str">
        <f>IFERROR(IF(VLOOKUP(User[[#This Row],[User Code]],Justificar!$C$8:$I$1048576,6,0)=0,"Sin Justificación",VLOOKUP(User[[#This Row],[User Code]],Justificar!$C$8:$I$1048576,6,0)),"")</f>
        <v/>
      </c>
      <c r="U167" s="40" t="str">
        <f>IFERROR(IF(VLOOKUP(User[[#This Row],[User Code]],Justificar!$C$8:$I$1048576,6,0)=0,"Sin Justificación",VLOOKUP(User[[#This Row],[User Code]],Justificar!$C$8:$I$1048576,7,0)),"")</f>
        <v/>
      </c>
      <c r="V167" s="40" t="str" cm="1">
        <f t="array" ref="V167">_xlfn.IFS(User[[#This Row],[Time In Store + Leave]]&lt;7.8,"Incompleto",User[[#This Row],[Time In Store + Leave]]&lt;=12,"Completo",User[[#This Row],[Time In Store + Leave]]&gt;12,"Superior")</f>
        <v>Completo</v>
      </c>
      <c r="W1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7" s="40" t="str">
        <f>IF(User[[#This Row],[Rango]]="incompleto",IF(User[[#This Row],[Reporte in]]=0,"Sin_Registro_In_Out",IF(User[[#This Row],[Reporte Out]]=0,"No_Realizo_Salida","No_cumple_el_Tiempo")),"")</f>
        <v/>
      </c>
      <c r="Y167" s="40" t="str" cm="1">
        <f t="array" ref="Y1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67"/>
      <c r="AA167"/>
      <c r="AB167"/>
      <c r="AC167"/>
      <c r="AD167"/>
      <c r="AE167"/>
      <c r="AF167"/>
      <c r="AG167"/>
      <c r="AH167"/>
      <c r="AI167"/>
      <c r="AJ167"/>
    </row>
    <row r="168" spans="1:36" x14ac:dyDescent="0.3">
      <c r="A168" s="40" t="s">
        <v>2265</v>
      </c>
      <c r="B168">
        <v>1016002196</v>
      </c>
      <c r="C168" s="40" t="s">
        <v>2266</v>
      </c>
      <c r="D168" s="40" t="s">
        <v>2267</v>
      </c>
      <c r="E168" s="40" t="s">
        <v>6</v>
      </c>
      <c r="F168" s="40" t="s">
        <v>1349</v>
      </c>
      <c r="G168" s="40" t="s">
        <v>178</v>
      </c>
      <c r="H168" s="2">
        <v>45881.666979166665</v>
      </c>
      <c r="I168">
        <v>1</v>
      </c>
      <c r="J1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1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168" s="21" t="str">
        <f>_xlfn.XLOOKUP(User[[#This Row],[User Code]],RMS_Check_In_Out!A:A,RMS_Check_In_Out!D:D,"0")</f>
        <v>0</v>
      </c>
      <c r="M168" s="21">
        <f>_xlfn.XLOOKUP(User[[#This Row],[User Code]],Leave!P:P,Leave!S:S,"0")</f>
        <v>60</v>
      </c>
      <c r="N168" s="21">
        <f>User[[#This Row],[Time Leave RMS (min)]]/60</f>
        <v>1</v>
      </c>
      <c r="O168" s="15">
        <f>User[[#This Row],[Duration In Store(min)]]/60</f>
        <v>0</v>
      </c>
      <c r="P168" s="28">
        <f>User[[#This Row],[Time In Store + Leave]]/24</f>
        <v>4.1666666666666664E-2</v>
      </c>
      <c r="Q168" s="15">
        <f>(User[[#This Row],[Time Leave RMS (min)]]/60)+User[[#This Row],[Duration In Store H]]</f>
        <v>1</v>
      </c>
      <c r="R168" s="40">
        <f>IF(User[[#This Row],[Check In]]="Sin Registro",0,1)</f>
        <v>1</v>
      </c>
      <c r="S168" s="40">
        <f>IF(User[[#This Row],[Check Out]]="Sin Registro",0,1)</f>
        <v>1</v>
      </c>
      <c r="T168" s="40" t="str">
        <f>IFERROR(IF(VLOOKUP(User[[#This Row],[User Code]],Justificar!$C$8:$I$1048576,6,0)=0,"Sin Justificación",VLOOKUP(User[[#This Row],[User Code]],Justificar!$C$8:$I$1048576,6,0)),"")</f>
        <v>Sin Justificación</v>
      </c>
      <c r="U168" s="40" t="str">
        <f>IFERROR(IF(VLOOKUP(User[[#This Row],[User Code]],Justificar!$C$8:$I$1048576,6,0)=0,"Sin Justificación",VLOOKUP(User[[#This Row],[User Code]],Justificar!$C$8:$I$1048576,7,0)),"")</f>
        <v>Sin Justificación</v>
      </c>
      <c r="V168" s="40" t="str" cm="1">
        <f t="array" ref="V168">_xlfn.IFS(User[[#This Row],[Time In Store + Leave]]&lt;7.8,"Incompleto",User[[#This Row],[Time In Store + Leave]]&lt;=12,"Completo",User[[#This Row],[Time In Store + Leave]]&gt;12,"Superior")</f>
        <v>Incompleto</v>
      </c>
      <c r="W1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8" s="40" t="str">
        <f>IF(User[[#This Row],[Rango]]="incompleto",IF(User[[#This Row],[Reporte in]]=0,"Sin_Registro_In_Out",IF(User[[#This Row],[Reporte Out]]=0,"No_Realizo_Salida","No_cumple_el_Tiempo")),"")</f>
        <v>No_cumple_el_Tiempo</v>
      </c>
      <c r="Y168" s="40" t="str" cm="1">
        <f t="array" ref="Y1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68"/>
      <c r="AA168"/>
      <c r="AB168"/>
      <c r="AC168"/>
      <c r="AD168"/>
      <c r="AE168"/>
      <c r="AF168"/>
      <c r="AG168"/>
      <c r="AH168"/>
      <c r="AI168"/>
      <c r="AJ168"/>
    </row>
    <row r="169" spans="1:36" x14ac:dyDescent="0.3">
      <c r="A169" s="40" t="s">
        <v>2244</v>
      </c>
      <c r="B169">
        <v>1143465778</v>
      </c>
      <c r="C169" s="40" t="s">
        <v>2245</v>
      </c>
      <c r="D169" s="40" t="s">
        <v>2246</v>
      </c>
      <c r="E169" s="40" t="s">
        <v>6</v>
      </c>
      <c r="F169" s="40" t="s">
        <v>2463</v>
      </c>
      <c r="G169" s="40" t="s">
        <v>178</v>
      </c>
      <c r="H169" s="2">
        <v>45880.791898148149</v>
      </c>
      <c r="I169">
        <v>1</v>
      </c>
      <c r="J1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45931.471192129633</v>
      </c>
      <c r="K1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45931.775150462963</v>
      </c>
      <c r="L169" s="21">
        <f>_xlfn.XLOOKUP(User[[#This Row],[User Code]],RMS_Check_In_Out!A:A,RMS_Check_In_Out!D:D,"0")</f>
        <v>438</v>
      </c>
      <c r="M169" s="21" t="str">
        <f>_xlfn.XLOOKUP(User[[#This Row],[User Code]],Leave!P:P,Leave!S:S,"0")</f>
        <v>0</v>
      </c>
      <c r="N169" s="21">
        <f>User[[#This Row],[Time Leave RMS (min)]]/60</f>
        <v>0</v>
      </c>
      <c r="O169" s="15">
        <f>User[[#This Row],[Duration In Store(min)]]/60</f>
        <v>7.3</v>
      </c>
      <c r="P169" s="28">
        <f>User[[#This Row],[Time In Store + Leave]]/24</f>
        <v>0.30416666666666664</v>
      </c>
      <c r="Q169" s="15">
        <f>(User[[#This Row],[Time Leave RMS (min)]]/60)+User[[#This Row],[Duration In Store H]]</f>
        <v>7.3</v>
      </c>
      <c r="R169" s="40">
        <f>IF(User[[#This Row],[Check In]]="Sin Registro",0,1)</f>
        <v>1</v>
      </c>
      <c r="S169" s="40">
        <f>IF(User[[#This Row],[Check Out]]="Sin Registro",0,1)</f>
        <v>1</v>
      </c>
      <c r="T169" s="40" t="str">
        <f>IFERROR(IF(VLOOKUP(User[[#This Row],[User Code]],Justificar!$C$8:$I$1048576,6,0)=0,"Sin Justificación",VLOOKUP(User[[#This Row],[User Code]],Justificar!$C$8:$I$1048576,6,0)),"")</f>
        <v>Sin Justificación</v>
      </c>
      <c r="U169" s="40" t="str">
        <f>IFERROR(IF(VLOOKUP(User[[#This Row],[User Code]],Justificar!$C$8:$I$1048576,6,0)=0,"Sin Justificación",VLOOKUP(User[[#This Row],[User Code]],Justificar!$C$8:$I$1048576,7,0)),"")</f>
        <v>Sin Justificación</v>
      </c>
      <c r="V169" s="40" t="str" cm="1">
        <f t="array" ref="V169">_xlfn.IFS(User[[#This Row],[Time In Store + Leave]]&lt;7.8,"Incompleto",User[[#This Row],[Time In Store + Leave]]&lt;=12,"Completo",User[[#This Row],[Time In Store + Leave]]&gt;12,"Superior")</f>
        <v>Incompleto</v>
      </c>
      <c r="W1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9" s="40" t="str">
        <f>IF(User[[#This Row],[Rango]]="incompleto",IF(User[[#This Row],[Reporte in]]=0,"Sin_Registro_In_Out",IF(User[[#This Row],[Reporte Out]]=0,"No_Realizo_Salida","No_cumple_el_Tiempo")),"")</f>
        <v>No_cumple_el_Tiempo</v>
      </c>
      <c r="Y169" s="40" t="str" cm="1">
        <f t="array" ref="Y1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69"/>
      <c r="AA169"/>
      <c r="AB169"/>
      <c r="AC169"/>
      <c r="AD169"/>
      <c r="AE169"/>
      <c r="AF169"/>
      <c r="AG169"/>
      <c r="AH169"/>
      <c r="AI169"/>
      <c r="AJ169"/>
    </row>
    <row r="170" spans="1:36" x14ac:dyDescent="0.3">
      <c r="A170" s="40" t="s">
        <v>2247</v>
      </c>
      <c r="B170">
        <v>1101819379</v>
      </c>
      <c r="C170" s="40" t="s">
        <v>2248</v>
      </c>
      <c r="D170" s="40" t="s">
        <v>2249</v>
      </c>
      <c r="E170" s="40" t="s">
        <v>6</v>
      </c>
      <c r="F170" s="40" t="s">
        <v>2088</v>
      </c>
      <c r="G170" s="40" t="s">
        <v>179</v>
      </c>
      <c r="H170" s="2">
        <v>45880.541967592595</v>
      </c>
      <c r="I170">
        <v>1</v>
      </c>
      <c r="J1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45931.467106481483</v>
      </c>
      <c r="K1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45931.752997685187</v>
      </c>
      <c r="L170" s="21">
        <f>_xlfn.XLOOKUP(User[[#This Row],[User Code]],RMS_Check_In_Out!A:A,RMS_Check_In_Out!D:D,"0")</f>
        <v>412</v>
      </c>
      <c r="M170" s="21">
        <f>_xlfn.XLOOKUP(User[[#This Row],[User Code]],Leave!P:P,Leave!S:S,"0")</f>
        <v>540</v>
      </c>
      <c r="N170" s="21">
        <f>User[[#This Row],[Time Leave RMS (min)]]/60</f>
        <v>9</v>
      </c>
      <c r="O170" s="15">
        <f>User[[#This Row],[Duration In Store(min)]]/60</f>
        <v>6.8666666666666663</v>
      </c>
      <c r="P170" s="28">
        <f>User[[#This Row],[Time In Store + Leave]]/24</f>
        <v>0.66111111111111109</v>
      </c>
      <c r="Q170" s="15">
        <f>(User[[#This Row],[Time Leave RMS (min)]]/60)+User[[#This Row],[Duration In Store H]]</f>
        <v>15.866666666666667</v>
      </c>
      <c r="R170" s="40">
        <f>IF(User[[#This Row],[Check In]]="Sin Registro",0,1)</f>
        <v>1</v>
      </c>
      <c r="S170" s="40">
        <f>IF(User[[#This Row],[Check Out]]="Sin Registro",0,1)</f>
        <v>1</v>
      </c>
      <c r="T170" s="40" t="str">
        <f>IFERROR(IF(VLOOKUP(User[[#This Row],[User Code]],Justificar!$C$8:$I$1048576,6,0)=0,"Sin Justificación",VLOOKUP(User[[#This Row],[User Code]],Justificar!$C$8:$I$1048576,6,0)),"")</f>
        <v/>
      </c>
      <c r="U170" s="40" t="str">
        <f>IFERROR(IF(VLOOKUP(User[[#This Row],[User Code]],Justificar!$C$8:$I$1048576,6,0)=0,"Sin Justificación",VLOOKUP(User[[#This Row],[User Code]],Justificar!$C$8:$I$1048576,7,0)),"")</f>
        <v/>
      </c>
      <c r="V170" s="40" t="str" cm="1">
        <f t="array" ref="V170">_xlfn.IFS(User[[#This Row],[Time In Store + Leave]]&lt;7.8,"Incompleto",User[[#This Row],[Time In Store + Leave]]&lt;=12,"Completo",User[[#This Row],[Time In Store + Leave]]&gt;12,"Superior")</f>
        <v>Superior</v>
      </c>
      <c r="W1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0" s="40" t="str">
        <f>IF(User[[#This Row],[Rango]]="incompleto",IF(User[[#This Row],[Reporte in]]=0,"Sin_Registro_In_Out",IF(User[[#This Row],[Reporte Out]]=0,"No_Realizo_Salida","No_cumple_el_Tiempo")),"")</f>
        <v/>
      </c>
      <c r="Y170" s="40" t="str" cm="1">
        <f t="array" ref="Y1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0"/>
      <c r="AA170"/>
      <c r="AB170"/>
      <c r="AC170"/>
      <c r="AD170"/>
      <c r="AE170"/>
      <c r="AF170"/>
      <c r="AG170"/>
      <c r="AH170"/>
      <c r="AI170"/>
      <c r="AJ170"/>
    </row>
    <row r="171" spans="1:36" x14ac:dyDescent="0.3">
      <c r="A171" s="40" t="s">
        <v>2250</v>
      </c>
      <c r="B171">
        <v>1013264950</v>
      </c>
      <c r="C171" s="40" t="s">
        <v>2251</v>
      </c>
      <c r="D171" s="40" t="s">
        <v>2252</v>
      </c>
      <c r="E171" s="40" t="s">
        <v>130</v>
      </c>
      <c r="F171" s="40" t="s">
        <v>1426</v>
      </c>
      <c r="G171" s="40" t="s">
        <v>178</v>
      </c>
      <c r="H171" s="2">
        <v>45880.502372685187</v>
      </c>
      <c r="I171">
        <v>1</v>
      </c>
      <c r="J1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45931.383692129632</v>
      </c>
      <c r="K1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45931.771145833336</v>
      </c>
      <c r="L171" s="21">
        <f>_xlfn.XLOOKUP(User[[#This Row],[User Code]],RMS_Check_In_Out!A:A,RMS_Check_In_Out!D:D,"0")</f>
        <v>558</v>
      </c>
      <c r="M171" s="21" t="str">
        <f>_xlfn.XLOOKUP(User[[#This Row],[User Code]],Leave!P:P,Leave!S:S,"0")</f>
        <v>0</v>
      </c>
      <c r="N171" s="21">
        <f>User[[#This Row],[Time Leave RMS (min)]]/60</f>
        <v>0</v>
      </c>
      <c r="O171" s="15">
        <f>User[[#This Row],[Duration In Store(min)]]/60</f>
        <v>9.3000000000000007</v>
      </c>
      <c r="P171" s="28">
        <f>User[[#This Row],[Time In Store + Leave]]/24</f>
        <v>0.38750000000000001</v>
      </c>
      <c r="Q171" s="15">
        <f>(User[[#This Row],[Time Leave RMS (min)]]/60)+User[[#This Row],[Duration In Store H]]</f>
        <v>9.3000000000000007</v>
      </c>
      <c r="R171" s="40">
        <f>IF(User[[#This Row],[Check In]]="Sin Registro",0,1)</f>
        <v>1</v>
      </c>
      <c r="S171" s="40">
        <f>IF(User[[#This Row],[Check Out]]="Sin Registro",0,1)</f>
        <v>1</v>
      </c>
      <c r="T171" s="40" t="str">
        <f>IFERROR(IF(VLOOKUP(User[[#This Row],[User Code]],Justificar!$C$8:$I$1048576,6,0)=0,"Sin Justificación",VLOOKUP(User[[#This Row],[User Code]],Justificar!$C$8:$I$1048576,6,0)),"")</f>
        <v/>
      </c>
      <c r="U171" s="40" t="str">
        <f>IFERROR(IF(VLOOKUP(User[[#This Row],[User Code]],Justificar!$C$8:$I$1048576,6,0)=0,"Sin Justificación",VLOOKUP(User[[#This Row],[User Code]],Justificar!$C$8:$I$1048576,7,0)),"")</f>
        <v/>
      </c>
      <c r="V171" s="40" t="str" cm="1">
        <f t="array" ref="V171">_xlfn.IFS(User[[#This Row],[Time In Store + Leave]]&lt;7.8,"Incompleto",User[[#This Row],[Time In Store + Leave]]&lt;=12,"Completo",User[[#This Row],[Time In Store + Leave]]&gt;12,"Superior")</f>
        <v>Completo</v>
      </c>
      <c r="W1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1" s="40" t="str">
        <f>IF(User[[#This Row],[Rango]]="incompleto",IF(User[[#This Row],[Reporte in]]=0,"Sin_Registro_In_Out",IF(User[[#This Row],[Reporte Out]]=0,"No_Realizo_Salida","No_cumple_el_Tiempo")),"")</f>
        <v/>
      </c>
      <c r="Y171" s="40" t="str" cm="1">
        <f t="array" ref="Y1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71"/>
      <c r="AA171"/>
      <c r="AB171"/>
      <c r="AC171"/>
      <c r="AD171"/>
      <c r="AE171"/>
      <c r="AF171"/>
      <c r="AG171"/>
      <c r="AH171"/>
      <c r="AI171"/>
      <c r="AJ171"/>
    </row>
    <row r="172" spans="1:36" x14ac:dyDescent="0.3">
      <c r="A172" s="40" t="s">
        <v>2230</v>
      </c>
      <c r="B172">
        <v>1085322658</v>
      </c>
      <c r="C172" s="40" t="s">
        <v>2231</v>
      </c>
      <c r="D172" s="40" t="s">
        <v>2232</v>
      </c>
      <c r="E172" s="40" t="s">
        <v>6</v>
      </c>
      <c r="F172" s="40" t="s">
        <v>1024</v>
      </c>
      <c r="G172" s="40" t="s">
        <v>177</v>
      </c>
      <c r="H172" s="2">
        <v>45877.708784722221</v>
      </c>
      <c r="I172">
        <v>1</v>
      </c>
      <c r="J1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45931.374432870369</v>
      </c>
      <c r="K1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45931.724421296298</v>
      </c>
      <c r="L172" s="21">
        <f>_xlfn.XLOOKUP(User[[#This Row],[User Code]],RMS_Check_In_Out!A:A,RMS_Check_In_Out!D:D,"0")</f>
        <v>504</v>
      </c>
      <c r="M172" s="21" t="str">
        <f>_xlfn.XLOOKUP(User[[#This Row],[User Code]],Leave!P:P,Leave!S:S,"0")</f>
        <v>0</v>
      </c>
      <c r="N172" s="21">
        <f>User[[#This Row],[Time Leave RMS (min)]]/60</f>
        <v>0</v>
      </c>
      <c r="O172" s="15">
        <f>User[[#This Row],[Duration In Store(min)]]/60</f>
        <v>8.4</v>
      </c>
      <c r="P172" s="28">
        <f>User[[#This Row],[Time In Store + Leave]]/24</f>
        <v>0.35000000000000003</v>
      </c>
      <c r="Q172" s="15">
        <f>(User[[#This Row],[Time Leave RMS (min)]]/60)+User[[#This Row],[Duration In Store H]]</f>
        <v>8.4</v>
      </c>
      <c r="R172" s="40">
        <f>IF(User[[#This Row],[Check In]]="Sin Registro",0,1)</f>
        <v>1</v>
      </c>
      <c r="S172" s="40">
        <f>IF(User[[#This Row],[Check Out]]="Sin Registro",0,1)</f>
        <v>1</v>
      </c>
      <c r="T172" s="40" t="str">
        <f>IFERROR(IF(VLOOKUP(User[[#This Row],[User Code]],Justificar!$C$8:$I$1048576,6,0)=0,"Sin Justificación",VLOOKUP(User[[#This Row],[User Code]],Justificar!$C$8:$I$1048576,6,0)),"")</f>
        <v/>
      </c>
      <c r="U172" s="40" t="str">
        <f>IFERROR(IF(VLOOKUP(User[[#This Row],[User Code]],Justificar!$C$8:$I$1048576,6,0)=0,"Sin Justificación",VLOOKUP(User[[#This Row],[User Code]],Justificar!$C$8:$I$1048576,7,0)),"")</f>
        <v/>
      </c>
      <c r="V172" s="40" t="str" cm="1">
        <f t="array" ref="V172">_xlfn.IFS(User[[#This Row],[Time In Store + Leave]]&lt;7.8,"Incompleto",User[[#This Row],[Time In Store + Leave]]&lt;=12,"Completo",User[[#This Row],[Time In Store + Leave]]&gt;12,"Superior")</f>
        <v>Completo</v>
      </c>
      <c r="W1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2" s="40" t="str">
        <f>IF(User[[#This Row],[Rango]]="incompleto",IF(User[[#This Row],[Reporte in]]=0,"Sin_Registro_In_Out",IF(User[[#This Row],[Reporte Out]]=0,"No_Realizo_Salida","No_cumple_el_Tiempo")),"")</f>
        <v/>
      </c>
      <c r="Y172" s="40" t="str" cm="1">
        <f t="array" ref="Y1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72"/>
      <c r="AA172"/>
      <c r="AB172"/>
      <c r="AC172"/>
      <c r="AD172"/>
      <c r="AE172"/>
      <c r="AF172"/>
      <c r="AG172"/>
      <c r="AH172"/>
      <c r="AI172"/>
      <c r="AJ172"/>
    </row>
    <row r="173" spans="1:36" x14ac:dyDescent="0.3">
      <c r="A173" s="40" t="s">
        <v>2233</v>
      </c>
      <c r="B173">
        <v>1109185311</v>
      </c>
      <c r="C173" s="40" t="s">
        <v>2234</v>
      </c>
      <c r="D173" s="40" t="s">
        <v>2235</v>
      </c>
      <c r="E173" s="40" t="s">
        <v>6</v>
      </c>
      <c r="F173" s="40" t="s">
        <v>1121</v>
      </c>
      <c r="G173" s="40" t="s">
        <v>178</v>
      </c>
      <c r="H173" s="2">
        <v>45877.708564814813</v>
      </c>
      <c r="I173">
        <v>1</v>
      </c>
      <c r="J1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73" s="21" t="str">
        <f>_xlfn.XLOOKUP(User[[#This Row],[User Code]],RMS_Check_In_Out!A:A,RMS_Check_In_Out!D:D,"0")</f>
        <v>0</v>
      </c>
      <c r="M173" s="21" t="str">
        <f>_xlfn.XLOOKUP(User[[#This Row],[User Code]],Leave!P:P,Leave!S:S,"0")</f>
        <v>0</v>
      </c>
      <c r="N173" s="21">
        <f>User[[#This Row],[Time Leave RMS (min)]]/60</f>
        <v>0</v>
      </c>
      <c r="O173" s="15">
        <f>User[[#This Row],[Duration In Store(min)]]/60</f>
        <v>0</v>
      </c>
      <c r="P173" s="28">
        <f>User[[#This Row],[Time In Store + Leave]]/24</f>
        <v>0</v>
      </c>
      <c r="Q173" s="15">
        <f>(User[[#This Row],[Time Leave RMS (min)]]/60)+User[[#This Row],[Duration In Store H]]</f>
        <v>0</v>
      </c>
      <c r="R173" s="40">
        <f>IF(User[[#This Row],[Check In]]="Sin Registro",0,1)</f>
        <v>0</v>
      </c>
      <c r="S173" s="40">
        <f>IF(User[[#This Row],[Check Out]]="Sin Registro",0,1)</f>
        <v>0</v>
      </c>
      <c r="T173" s="40" t="str">
        <f>IFERROR(IF(VLOOKUP(User[[#This Row],[User Code]],Justificar!$C$8:$I$1048576,6,0)=0,"Sin Justificación",VLOOKUP(User[[#This Row],[User Code]],Justificar!$C$8:$I$1048576,6,0)),"")</f>
        <v>Sin Justificación</v>
      </c>
      <c r="U173" s="40" t="str">
        <f>IFERROR(IF(VLOOKUP(User[[#This Row],[User Code]],Justificar!$C$8:$I$1048576,6,0)=0,"Sin Justificación",VLOOKUP(User[[#This Row],[User Code]],Justificar!$C$8:$I$1048576,7,0)),"")</f>
        <v>Sin Justificación</v>
      </c>
      <c r="V173" s="40" t="str" cm="1">
        <f t="array" ref="V173">_xlfn.IFS(User[[#This Row],[Time In Store + Leave]]&lt;7.8,"Incompleto",User[[#This Row],[Time In Store + Leave]]&lt;=12,"Completo",User[[#This Row],[Time In Store + Leave]]&gt;12,"Superior")</f>
        <v>Incompleto</v>
      </c>
      <c r="W1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3" s="40" t="str">
        <f>IF(User[[#This Row],[Rango]]="incompleto",IF(User[[#This Row],[Reporte in]]=0,"Sin_Registro_In_Out",IF(User[[#This Row],[Reporte Out]]=0,"No_Realizo_Salida","No_cumple_el_Tiempo")),"")</f>
        <v>Sin_Registro_In_Out</v>
      </c>
      <c r="Y173" s="40" t="str" cm="1">
        <f t="array" ref="Y1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73"/>
      <c r="AA173"/>
      <c r="AB173"/>
      <c r="AC173"/>
      <c r="AD173"/>
      <c r="AE173"/>
      <c r="AF173"/>
      <c r="AG173"/>
      <c r="AH173"/>
      <c r="AI173"/>
      <c r="AJ173"/>
    </row>
    <row r="174" spans="1:36" x14ac:dyDescent="0.3">
      <c r="A174" s="40" t="s">
        <v>2236</v>
      </c>
      <c r="B174">
        <v>6446676</v>
      </c>
      <c r="C174" s="40" t="s">
        <v>2237</v>
      </c>
      <c r="D174" s="40" t="s">
        <v>2238</v>
      </c>
      <c r="E174" s="40" t="s">
        <v>6</v>
      </c>
      <c r="F174" s="40" t="s">
        <v>1038</v>
      </c>
      <c r="G174" s="40" t="s">
        <v>177</v>
      </c>
      <c r="H174" s="2">
        <v>45877.500625000001</v>
      </c>
      <c r="I174">
        <v>1</v>
      </c>
      <c r="J1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45931.493171296293</v>
      </c>
      <c r="K1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45931.798090277778</v>
      </c>
      <c r="L174" s="21">
        <f>_xlfn.XLOOKUP(User[[#This Row],[User Code]],RMS_Check_In_Out!A:A,RMS_Check_In_Out!D:D,"0")</f>
        <v>439</v>
      </c>
      <c r="M174" s="21">
        <f>_xlfn.XLOOKUP(User[[#This Row],[User Code]],Leave!P:P,Leave!S:S,"0")</f>
        <v>120</v>
      </c>
      <c r="N174" s="21">
        <f>User[[#This Row],[Time Leave RMS (min)]]/60</f>
        <v>2</v>
      </c>
      <c r="O174" s="15">
        <f>User[[#This Row],[Duration In Store(min)]]/60</f>
        <v>7.3166666666666664</v>
      </c>
      <c r="P174" s="28">
        <f>User[[#This Row],[Time In Store + Leave]]/24</f>
        <v>0.38819444444444445</v>
      </c>
      <c r="Q174" s="15">
        <f>(User[[#This Row],[Time Leave RMS (min)]]/60)+User[[#This Row],[Duration In Store H]]</f>
        <v>9.3166666666666664</v>
      </c>
      <c r="R174" s="40">
        <f>IF(User[[#This Row],[Check In]]="Sin Registro",0,1)</f>
        <v>1</v>
      </c>
      <c r="S174" s="40">
        <f>IF(User[[#This Row],[Check Out]]="Sin Registro",0,1)</f>
        <v>1</v>
      </c>
      <c r="T174" s="40" t="str">
        <f>IFERROR(IF(VLOOKUP(User[[#This Row],[User Code]],Justificar!$C$8:$I$1048576,6,0)=0,"Sin Justificación",VLOOKUP(User[[#This Row],[User Code]],Justificar!$C$8:$I$1048576,6,0)),"")</f>
        <v/>
      </c>
      <c r="U174" s="40" t="str">
        <f>IFERROR(IF(VLOOKUP(User[[#This Row],[User Code]],Justificar!$C$8:$I$1048576,6,0)=0,"Sin Justificación",VLOOKUP(User[[#This Row],[User Code]],Justificar!$C$8:$I$1048576,7,0)),"")</f>
        <v/>
      </c>
      <c r="V174" s="40" t="str" cm="1">
        <f t="array" ref="V174">_xlfn.IFS(User[[#This Row],[Time In Store + Leave]]&lt;7.8,"Incompleto",User[[#This Row],[Time In Store + Leave]]&lt;=12,"Completo",User[[#This Row],[Time In Store + Leave]]&gt;12,"Superior")</f>
        <v>Completo</v>
      </c>
      <c r="W1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4" s="40" t="str">
        <f>IF(User[[#This Row],[Rango]]="incompleto",IF(User[[#This Row],[Reporte in]]=0,"Sin_Registro_In_Out",IF(User[[#This Row],[Reporte Out]]=0,"No_Realizo_Salida","No_cumple_el_Tiempo")),"")</f>
        <v/>
      </c>
      <c r="Y174" s="40" t="str" cm="1">
        <f t="array" ref="Y1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74"/>
      <c r="AA174"/>
      <c r="AB174"/>
      <c r="AC174"/>
      <c r="AD174"/>
      <c r="AE174"/>
      <c r="AF174"/>
      <c r="AG174"/>
      <c r="AH174"/>
      <c r="AI174"/>
      <c r="AJ174"/>
    </row>
    <row r="175" spans="1:36" x14ac:dyDescent="0.3">
      <c r="A175" s="40" t="s">
        <v>2239</v>
      </c>
      <c r="B175">
        <v>71365397</v>
      </c>
      <c r="C175" s="40" t="s">
        <v>2240</v>
      </c>
      <c r="D175" s="40" t="s">
        <v>2241</v>
      </c>
      <c r="E175" s="40" t="s">
        <v>6</v>
      </c>
      <c r="F175" s="40" t="s">
        <v>966</v>
      </c>
      <c r="G175" s="40" t="s">
        <v>177</v>
      </c>
      <c r="H175" s="2">
        <v>45877.500231481485</v>
      </c>
      <c r="I175">
        <v>1</v>
      </c>
      <c r="J1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45931.499016203707</v>
      </c>
      <c r="K1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45931.791898148149</v>
      </c>
      <c r="L175" s="21">
        <f>_xlfn.XLOOKUP(User[[#This Row],[User Code]],RMS_Check_In_Out!A:A,RMS_Check_In_Out!D:D,"0")</f>
        <v>422</v>
      </c>
      <c r="M175" s="21">
        <f>_xlfn.XLOOKUP(User[[#This Row],[User Code]],Leave!P:P,Leave!S:S,"0")</f>
        <v>120</v>
      </c>
      <c r="N175" s="21">
        <f>User[[#This Row],[Time Leave RMS (min)]]/60</f>
        <v>2</v>
      </c>
      <c r="O175" s="15">
        <f>User[[#This Row],[Duration In Store(min)]]/60</f>
        <v>7.0333333333333332</v>
      </c>
      <c r="P175" s="28">
        <f>User[[#This Row],[Time In Store + Leave]]/24</f>
        <v>0.37638888888888888</v>
      </c>
      <c r="Q175" s="15">
        <f>(User[[#This Row],[Time Leave RMS (min)]]/60)+User[[#This Row],[Duration In Store H]]</f>
        <v>9.0333333333333332</v>
      </c>
      <c r="R175" s="40">
        <f>IF(User[[#This Row],[Check In]]="Sin Registro",0,1)</f>
        <v>1</v>
      </c>
      <c r="S175" s="40">
        <f>IF(User[[#This Row],[Check Out]]="Sin Registro",0,1)</f>
        <v>1</v>
      </c>
      <c r="T175" s="40" t="str">
        <f>IFERROR(IF(VLOOKUP(User[[#This Row],[User Code]],Justificar!$C$8:$I$1048576,6,0)=0,"Sin Justificación",VLOOKUP(User[[#This Row],[User Code]],Justificar!$C$8:$I$1048576,6,0)),"")</f>
        <v/>
      </c>
      <c r="U175" s="40" t="str">
        <f>IFERROR(IF(VLOOKUP(User[[#This Row],[User Code]],Justificar!$C$8:$I$1048576,6,0)=0,"Sin Justificación",VLOOKUP(User[[#This Row],[User Code]],Justificar!$C$8:$I$1048576,7,0)),"")</f>
        <v/>
      </c>
      <c r="V175" s="40" t="str" cm="1">
        <f t="array" ref="V175">_xlfn.IFS(User[[#This Row],[Time In Store + Leave]]&lt;7.8,"Incompleto",User[[#This Row],[Time In Store + Leave]]&lt;=12,"Completo",User[[#This Row],[Time In Store + Leave]]&gt;12,"Superior")</f>
        <v>Completo</v>
      </c>
      <c r="W1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5" s="40" t="str">
        <f>IF(User[[#This Row],[Rango]]="incompleto",IF(User[[#This Row],[Reporte in]]=0,"Sin_Registro_In_Out",IF(User[[#This Row],[Reporte Out]]=0,"No_Realizo_Salida","No_cumple_el_Tiempo")),"")</f>
        <v/>
      </c>
      <c r="Y175" s="40" t="str" cm="1">
        <f t="array" ref="Y1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75"/>
      <c r="AA175"/>
      <c r="AB175"/>
      <c r="AC175"/>
      <c r="AD175"/>
      <c r="AE175"/>
      <c r="AF175"/>
      <c r="AG175"/>
      <c r="AH175"/>
      <c r="AI175"/>
      <c r="AJ175"/>
    </row>
    <row r="176" spans="1:36" x14ac:dyDescent="0.3">
      <c r="A176" s="40" t="s">
        <v>2220</v>
      </c>
      <c r="B176">
        <v>1117012868</v>
      </c>
      <c r="C176" s="40" t="s">
        <v>2221</v>
      </c>
      <c r="D176" s="40" t="s">
        <v>2222</v>
      </c>
      <c r="E176" s="40" t="s">
        <v>6</v>
      </c>
      <c r="F176" s="40" t="s">
        <v>968</v>
      </c>
      <c r="G176" s="40" t="s">
        <v>178</v>
      </c>
      <c r="H176" s="2">
        <v>45875.791956018518</v>
      </c>
      <c r="I176">
        <v>1</v>
      </c>
      <c r="J1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45931.43645833333</v>
      </c>
      <c r="K1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45931.711284722223</v>
      </c>
      <c r="L176" s="21">
        <f>_xlfn.XLOOKUP(User[[#This Row],[User Code]],RMS_Check_In_Out!A:A,RMS_Check_In_Out!D:D,"0")</f>
        <v>396</v>
      </c>
      <c r="M176" s="21">
        <f>_xlfn.XLOOKUP(User[[#This Row],[User Code]],Leave!P:P,Leave!S:S,"0")</f>
        <v>60</v>
      </c>
      <c r="N176" s="21">
        <f>User[[#This Row],[Time Leave RMS (min)]]/60</f>
        <v>1</v>
      </c>
      <c r="O176" s="15">
        <f>User[[#This Row],[Duration In Store(min)]]/60</f>
        <v>6.6</v>
      </c>
      <c r="P176" s="28">
        <f>User[[#This Row],[Time In Store + Leave]]/24</f>
        <v>0.31666666666666665</v>
      </c>
      <c r="Q176" s="15">
        <f>(User[[#This Row],[Time Leave RMS (min)]]/60)+User[[#This Row],[Duration In Store H]]</f>
        <v>7.6</v>
      </c>
      <c r="R176" s="40">
        <f>IF(User[[#This Row],[Check In]]="Sin Registro",0,1)</f>
        <v>1</v>
      </c>
      <c r="S176" s="40">
        <f>IF(User[[#This Row],[Check Out]]="Sin Registro",0,1)</f>
        <v>1</v>
      </c>
      <c r="T176" s="40" t="str">
        <f>IFERROR(IF(VLOOKUP(User[[#This Row],[User Code]],Justificar!$C$8:$I$1048576,6,0)=0,"Sin Justificación",VLOOKUP(User[[#This Row],[User Code]],Justificar!$C$8:$I$1048576,6,0)),"")</f>
        <v>Sin Justificación</v>
      </c>
      <c r="U176" s="40" t="str">
        <f>IFERROR(IF(VLOOKUP(User[[#This Row],[User Code]],Justificar!$C$8:$I$1048576,6,0)=0,"Sin Justificación",VLOOKUP(User[[#This Row],[User Code]],Justificar!$C$8:$I$1048576,7,0)),"")</f>
        <v>Sin Justificación</v>
      </c>
      <c r="V176" s="40" t="str" cm="1">
        <f t="array" ref="V176">_xlfn.IFS(User[[#This Row],[Time In Store + Leave]]&lt;7.8,"Incompleto",User[[#This Row],[Time In Store + Leave]]&lt;=12,"Completo",User[[#This Row],[Time In Store + Leave]]&gt;12,"Superior")</f>
        <v>Incompleto</v>
      </c>
      <c r="W1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6" s="40" t="str">
        <f>IF(User[[#This Row],[Rango]]="incompleto",IF(User[[#This Row],[Reporte in]]=0,"Sin_Registro_In_Out",IF(User[[#This Row],[Reporte Out]]=0,"No_Realizo_Salida","No_cumple_el_Tiempo")),"")</f>
        <v>No_cumple_el_Tiempo</v>
      </c>
      <c r="Y176" s="40" t="str" cm="1">
        <f t="array" ref="Y1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76"/>
      <c r="AA176"/>
      <c r="AB176"/>
      <c r="AC176"/>
      <c r="AD176"/>
      <c r="AE176"/>
      <c r="AF176"/>
      <c r="AG176"/>
      <c r="AH176"/>
      <c r="AI176"/>
      <c r="AJ176"/>
    </row>
    <row r="177" spans="1:36" x14ac:dyDescent="0.3">
      <c r="A177" s="40" t="s">
        <v>2223</v>
      </c>
      <c r="B177">
        <v>1095793878</v>
      </c>
      <c r="C177" s="40" t="s">
        <v>2224</v>
      </c>
      <c r="D177" s="40" t="s">
        <v>2225</v>
      </c>
      <c r="E177" s="40" t="s">
        <v>6</v>
      </c>
      <c r="F177" s="40" t="s">
        <v>1927</v>
      </c>
      <c r="G177" s="40" t="s">
        <v>178</v>
      </c>
      <c r="H177" s="2">
        <v>45875.667291666665</v>
      </c>
      <c r="I177">
        <v>1</v>
      </c>
      <c r="J1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45931.34851851852</v>
      </c>
      <c r="K1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45931.713993055557</v>
      </c>
      <c r="L177" s="21">
        <f>_xlfn.XLOOKUP(User[[#This Row],[User Code]],RMS_Check_In_Out!A:A,RMS_Check_In_Out!D:D,"0")</f>
        <v>526</v>
      </c>
      <c r="M177" s="21" t="str">
        <f>_xlfn.XLOOKUP(User[[#This Row],[User Code]],Leave!P:P,Leave!S:S,"0")</f>
        <v>0</v>
      </c>
      <c r="N177" s="21">
        <f>User[[#This Row],[Time Leave RMS (min)]]/60</f>
        <v>0</v>
      </c>
      <c r="O177" s="15">
        <f>User[[#This Row],[Duration In Store(min)]]/60</f>
        <v>8.7666666666666675</v>
      </c>
      <c r="P177" s="28">
        <f>User[[#This Row],[Time In Store + Leave]]/24</f>
        <v>0.36527777777777781</v>
      </c>
      <c r="Q177" s="15">
        <f>(User[[#This Row],[Time Leave RMS (min)]]/60)+User[[#This Row],[Duration In Store H]]</f>
        <v>8.7666666666666675</v>
      </c>
      <c r="R177" s="40">
        <f>IF(User[[#This Row],[Check In]]="Sin Registro",0,1)</f>
        <v>1</v>
      </c>
      <c r="S177" s="40">
        <f>IF(User[[#This Row],[Check Out]]="Sin Registro",0,1)</f>
        <v>1</v>
      </c>
      <c r="T177" s="40" t="str">
        <f>IFERROR(IF(VLOOKUP(User[[#This Row],[User Code]],Justificar!$C$8:$I$1048576,6,0)=0,"Sin Justificación",VLOOKUP(User[[#This Row],[User Code]],Justificar!$C$8:$I$1048576,6,0)),"")</f>
        <v/>
      </c>
      <c r="U177" s="40" t="str">
        <f>IFERROR(IF(VLOOKUP(User[[#This Row],[User Code]],Justificar!$C$8:$I$1048576,6,0)=0,"Sin Justificación",VLOOKUP(User[[#This Row],[User Code]],Justificar!$C$8:$I$1048576,7,0)),"")</f>
        <v/>
      </c>
      <c r="V177" s="40" t="str" cm="1">
        <f t="array" ref="V177">_xlfn.IFS(User[[#This Row],[Time In Store + Leave]]&lt;7.8,"Incompleto",User[[#This Row],[Time In Store + Leave]]&lt;=12,"Completo",User[[#This Row],[Time In Store + Leave]]&gt;12,"Superior")</f>
        <v>Completo</v>
      </c>
      <c r="W1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7" s="40" t="str">
        <f>IF(User[[#This Row],[Rango]]="incompleto",IF(User[[#This Row],[Reporte in]]=0,"Sin_Registro_In_Out",IF(User[[#This Row],[Reporte Out]]=0,"No_Realizo_Salida","No_cumple_el_Tiempo")),"")</f>
        <v/>
      </c>
      <c r="Y177" s="40" t="str" cm="1">
        <f t="array" ref="Y1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77"/>
      <c r="AA177"/>
      <c r="AB177"/>
      <c r="AC177"/>
      <c r="AD177"/>
      <c r="AE177"/>
      <c r="AF177"/>
      <c r="AG177"/>
      <c r="AH177"/>
      <c r="AI177"/>
      <c r="AJ177"/>
    </row>
    <row r="178" spans="1:36" x14ac:dyDescent="0.3">
      <c r="A178" s="40" t="s">
        <v>2226</v>
      </c>
      <c r="B178">
        <v>1144206659</v>
      </c>
      <c r="C178" s="40" t="s">
        <v>2227</v>
      </c>
      <c r="D178" s="40" t="s">
        <v>2228</v>
      </c>
      <c r="E178" s="40" t="s">
        <v>1710</v>
      </c>
      <c r="F178" s="40" t="s">
        <v>2700</v>
      </c>
      <c r="G178" s="40" t="s">
        <v>178</v>
      </c>
      <c r="H178" s="2">
        <v>45875.667002314818</v>
      </c>
      <c r="I178">
        <v>1</v>
      </c>
      <c r="J17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7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78" s="21" t="str">
        <f>_xlfn.XLOOKUP(User[[#This Row],[User Code]],RMS_Check_In_Out!A:A,RMS_Check_In_Out!D:D,"0")</f>
        <v>0</v>
      </c>
      <c r="M178" s="21">
        <f>_xlfn.XLOOKUP(User[[#This Row],[User Code]],Leave!P:P,Leave!S:S,"0")</f>
        <v>540</v>
      </c>
      <c r="N178" s="21">
        <f>User[[#This Row],[Time Leave RMS (min)]]/60</f>
        <v>9</v>
      </c>
      <c r="O178" s="15">
        <f>User[[#This Row],[Duration In Store(min)]]/60</f>
        <v>0</v>
      </c>
      <c r="P178" s="28">
        <f>User[[#This Row],[Time In Store + Leave]]/24</f>
        <v>0.375</v>
      </c>
      <c r="Q178" s="15">
        <f>(User[[#This Row],[Time Leave RMS (min)]]/60)+User[[#This Row],[Duration In Store H]]</f>
        <v>9</v>
      </c>
      <c r="R178" s="40">
        <f>IF(User[[#This Row],[Check In]]="Sin Registro",0,1)</f>
        <v>1</v>
      </c>
      <c r="S178" s="40">
        <f>IF(User[[#This Row],[Check Out]]="Sin Registro",0,1)</f>
        <v>1</v>
      </c>
      <c r="T178" s="40" t="str">
        <f>IFERROR(IF(VLOOKUP(User[[#This Row],[User Code]],Justificar!$C$8:$I$1048576,6,0)=0,"Sin Justificación",VLOOKUP(User[[#This Row],[User Code]],Justificar!$C$8:$I$1048576,6,0)),"")</f>
        <v/>
      </c>
      <c r="U178" s="40" t="str">
        <f>IFERROR(IF(VLOOKUP(User[[#This Row],[User Code]],Justificar!$C$8:$I$1048576,6,0)=0,"Sin Justificación",VLOOKUP(User[[#This Row],[User Code]],Justificar!$C$8:$I$1048576,7,0)),"")</f>
        <v/>
      </c>
      <c r="V178" s="40" t="str" cm="1">
        <f t="array" ref="V178">_xlfn.IFS(User[[#This Row],[Time In Store + Leave]]&lt;7.8,"Incompleto",User[[#This Row],[Time In Store + Leave]]&lt;=12,"Completo",User[[#This Row],[Time In Store + Leave]]&gt;12,"Superior")</f>
        <v>Completo</v>
      </c>
      <c r="W1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8" s="40" t="str">
        <f>IF(User[[#This Row],[Rango]]="incompleto",IF(User[[#This Row],[Reporte in]]=0,"Sin_Registro_In_Out",IF(User[[#This Row],[Reporte Out]]=0,"No_Realizo_Salida","No_cumple_el_Tiempo")),"")</f>
        <v/>
      </c>
      <c r="Y178" s="40" t="str" cm="1">
        <f t="array" ref="Y1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78"/>
      <c r="AA178"/>
      <c r="AB178"/>
      <c r="AC178"/>
      <c r="AD178"/>
      <c r="AE178"/>
      <c r="AF178"/>
      <c r="AG178"/>
      <c r="AH178"/>
      <c r="AI178"/>
      <c r="AJ178"/>
    </row>
    <row r="179" spans="1:36" x14ac:dyDescent="0.3">
      <c r="A179" s="40" t="s">
        <v>2193</v>
      </c>
      <c r="B179">
        <v>1065654988</v>
      </c>
      <c r="C179" s="40" t="s">
        <v>2194</v>
      </c>
      <c r="D179" s="40" t="s">
        <v>2195</v>
      </c>
      <c r="E179" s="40" t="s">
        <v>6</v>
      </c>
      <c r="F179" s="40" t="s">
        <v>1822</v>
      </c>
      <c r="G179" s="40" t="s">
        <v>179</v>
      </c>
      <c r="H179" s="2">
        <v>45874.959733796299</v>
      </c>
      <c r="I179">
        <v>1</v>
      </c>
      <c r="J1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45931.460335648146</v>
      </c>
      <c r="K1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45931.794618055559</v>
      </c>
      <c r="L179" s="21">
        <f>_xlfn.XLOOKUP(User[[#This Row],[User Code]],RMS_Check_In_Out!A:A,RMS_Check_In_Out!D:D,"0")</f>
        <v>481</v>
      </c>
      <c r="M179" s="21">
        <f>_xlfn.XLOOKUP(User[[#This Row],[User Code]],Leave!P:P,Leave!S:S,"0")</f>
        <v>60</v>
      </c>
      <c r="N179" s="21">
        <f>User[[#This Row],[Time Leave RMS (min)]]/60</f>
        <v>1</v>
      </c>
      <c r="O179" s="15">
        <f>User[[#This Row],[Duration In Store(min)]]/60</f>
        <v>8.0166666666666675</v>
      </c>
      <c r="P179" s="28">
        <f>User[[#This Row],[Time In Store + Leave]]/24</f>
        <v>0.3756944444444445</v>
      </c>
      <c r="Q179" s="15">
        <f>(User[[#This Row],[Time Leave RMS (min)]]/60)+User[[#This Row],[Duration In Store H]]</f>
        <v>9.0166666666666675</v>
      </c>
      <c r="R179" s="40">
        <f>IF(User[[#This Row],[Check In]]="Sin Registro",0,1)</f>
        <v>1</v>
      </c>
      <c r="S179" s="40">
        <f>IF(User[[#This Row],[Check Out]]="Sin Registro",0,1)</f>
        <v>1</v>
      </c>
      <c r="T179" s="40" t="str">
        <f>IFERROR(IF(VLOOKUP(User[[#This Row],[User Code]],Justificar!$C$8:$I$1048576,6,0)=0,"Sin Justificación",VLOOKUP(User[[#This Row],[User Code]],Justificar!$C$8:$I$1048576,6,0)),"")</f>
        <v/>
      </c>
      <c r="U179" s="40" t="str">
        <f>IFERROR(IF(VLOOKUP(User[[#This Row],[User Code]],Justificar!$C$8:$I$1048576,6,0)=0,"Sin Justificación",VLOOKUP(User[[#This Row],[User Code]],Justificar!$C$8:$I$1048576,7,0)),"")</f>
        <v/>
      </c>
      <c r="V179" s="40" t="str" cm="1">
        <f t="array" ref="V179">_xlfn.IFS(User[[#This Row],[Time In Store + Leave]]&lt;7.8,"Incompleto",User[[#This Row],[Time In Store + Leave]]&lt;=12,"Completo",User[[#This Row],[Time In Store + Leave]]&gt;12,"Superior")</f>
        <v>Completo</v>
      </c>
      <c r="W1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9" s="40" t="str">
        <f>IF(User[[#This Row],[Rango]]="incompleto",IF(User[[#This Row],[Reporte in]]=0,"Sin_Registro_In_Out",IF(User[[#This Row],[Reporte Out]]=0,"No_Realizo_Salida","No_cumple_el_Tiempo")),"")</f>
        <v/>
      </c>
      <c r="Y179" s="40" t="str" cm="1">
        <f t="array" ref="Y1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9"/>
      <c r="AA179"/>
      <c r="AB179"/>
      <c r="AC179"/>
      <c r="AD179"/>
      <c r="AE179"/>
      <c r="AF179"/>
      <c r="AG179"/>
      <c r="AH179"/>
      <c r="AI179"/>
      <c r="AJ179"/>
    </row>
    <row r="180" spans="1:36" x14ac:dyDescent="0.3">
      <c r="A180" s="40" t="s">
        <v>2196</v>
      </c>
      <c r="B180">
        <v>1010067887</v>
      </c>
      <c r="C180" s="40" t="s">
        <v>2197</v>
      </c>
      <c r="D180" s="40" t="s">
        <v>2198</v>
      </c>
      <c r="E180" s="40" t="s">
        <v>6</v>
      </c>
      <c r="F180" s="40" t="s">
        <v>1822</v>
      </c>
      <c r="G180" s="40" t="s">
        <v>179</v>
      </c>
      <c r="H180" s="2">
        <v>45874.959456018521</v>
      </c>
      <c r="I180">
        <v>1</v>
      </c>
      <c r="J1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45931.450694444444</v>
      </c>
      <c r="K1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45931.792939814812</v>
      </c>
      <c r="L180" s="21">
        <f>_xlfn.XLOOKUP(User[[#This Row],[User Code]],RMS_Check_In_Out!A:A,RMS_Check_In_Out!D:D,"0")</f>
        <v>493</v>
      </c>
      <c r="M180" s="21">
        <f>_xlfn.XLOOKUP(User[[#This Row],[User Code]],Leave!P:P,Leave!S:S,"0")</f>
        <v>60</v>
      </c>
      <c r="N180" s="21">
        <f>User[[#This Row],[Time Leave RMS (min)]]/60</f>
        <v>1</v>
      </c>
      <c r="O180" s="15">
        <f>User[[#This Row],[Duration In Store(min)]]/60</f>
        <v>8.2166666666666668</v>
      </c>
      <c r="P180" s="28">
        <f>User[[#This Row],[Time In Store + Leave]]/24</f>
        <v>0.3840277777777778</v>
      </c>
      <c r="Q180" s="15">
        <f>(User[[#This Row],[Time Leave RMS (min)]]/60)+User[[#This Row],[Duration In Store H]]</f>
        <v>9.2166666666666668</v>
      </c>
      <c r="R180" s="40">
        <f>IF(User[[#This Row],[Check In]]="Sin Registro",0,1)</f>
        <v>1</v>
      </c>
      <c r="S180" s="40">
        <f>IF(User[[#This Row],[Check Out]]="Sin Registro",0,1)</f>
        <v>1</v>
      </c>
      <c r="T180" s="40" t="str">
        <f>IFERROR(IF(VLOOKUP(User[[#This Row],[User Code]],Justificar!$C$8:$I$1048576,6,0)=0,"Sin Justificación",VLOOKUP(User[[#This Row],[User Code]],Justificar!$C$8:$I$1048576,6,0)),"")</f>
        <v/>
      </c>
      <c r="U180" s="40" t="str">
        <f>IFERROR(IF(VLOOKUP(User[[#This Row],[User Code]],Justificar!$C$8:$I$1048576,6,0)=0,"Sin Justificación",VLOOKUP(User[[#This Row],[User Code]],Justificar!$C$8:$I$1048576,7,0)),"")</f>
        <v/>
      </c>
      <c r="V180" s="40" t="str" cm="1">
        <f t="array" ref="V180">_xlfn.IFS(User[[#This Row],[Time In Store + Leave]]&lt;7.8,"Incompleto",User[[#This Row],[Time In Store + Leave]]&lt;=12,"Completo",User[[#This Row],[Time In Store + Leave]]&gt;12,"Superior")</f>
        <v>Completo</v>
      </c>
      <c r="W1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0" s="40" t="str">
        <f>IF(User[[#This Row],[Rango]]="incompleto",IF(User[[#This Row],[Reporte in]]=0,"Sin_Registro_In_Out",IF(User[[#This Row],[Reporte Out]]=0,"No_Realizo_Salida","No_cumple_el_Tiempo")),"")</f>
        <v/>
      </c>
      <c r="Y180" s="40" t="str" cm="1">
        <f t="array" ref="Y1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80"/>
      <c r="AA180"/>
      <c r="AB180"/>
      <c r="AC180"/>
      <c r="AD180"/>
      <c r="AE180"/>
      <c r="AF180"/>
      <c r="AG180"/>
      <c r="AH180"/>
      <c r="AI180"/>
      <c r="AJ180"/>
    </row>
    <row r="181" spans="1:36" x14ac:dyDescent="0.3">
      <c r="A181" s="40" t="s">
        <v>2199</v>
      </c>
      <c r="B181">
        <v>1148147026</v>
      </c>
      <c r="C181" s="40" t="s">
        <v>2200</v>
      </c>
      <c r="D181" s="40" t="s">
        <v>2201</v>
      </c>
      <c r="E181" s="40" t="s">
        <v>6</v>
      </c>
      <c r="F181" s="40" t="s">
        <v>1822</v>
      </c>
      <c r="G181" s="40" t="s">
        <v>179</v>
      </c>
      <c r="H181" s="2">
        <v>45874.959293981483</v>
      </c>
      <c r="I181">
        <v>1</v>
      </c>
      <c r="J1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45931.500150462962</v>
      </c>
      <c r="K1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45931.792951388888</v>
      </c>
      <c r="L181" s="21">
        <f>_xlfn.XLOOKUP(User[[#This Row],[User Code]],RMS_Check_In_Out!A:A,RMS_Check_In_Out!D:D,"0")</f>
        <v>422</v>
      </c>
      <c r="M181" s="21">
        <f>_xlfn.XLOOKUP(User[[#This Row],[User Code]],Leave!P:P,Leave!S:S,"0")</f>
        <v>60</v>
      </c>
      <c r="N181" s="21">
        <f>User[[#This Row],[Time Leave RMS (min)]]/60</f>
        <v>1</v>
      </c>
      <c r="O181" s="15">
        <f>User[[#This Row],[Duration In Store(min)]]/60</f>
        <v>7.0333333333333332</v>
      </c>
      <c r="P181" s="28">
        <f>User[[#This Row],[Time In Store + Leave]]/24</f>
        <v>0.3347222222222222</v>
      </c>
      <c r="Q181" s="15">
        <f>(User[[#This Row],[Time Leave RMS (min)]]/60)+User[[#This Row],[Duration In Store H]]</f>
        <v>8.0333333333333332</v>
      </c>
      <c r="R181" s="40">
        <f>IF(User[[#This Row],[Check In]]="Sin Registro",0,1)</f>
        <v>1</v>
      </c>
      <c r="S181" s="40">
        <f>IF(User[[#This Row],[Check Out]]="Sin Registro",0,1)</f>
        <v>1</v>
      </c>
      <c r="T181" s="40" t="str">
        <f>IFERROR(IF(VLOOKUP(User[[#This Row],[User Code]],Justificar!$C$8:$I$1048576,6,0)=0,"Sin Justificación",VLOOKUP(User[[#This Row],[User Code]],Justificar!$C$8:$I$1048576,6,0)),"")</f>
        <v/>
      </c>
      <c r="U181" s="40" t="str">
        <f>IFERROR(IF(VLOOKUP(User[[#This Row],[User Code]],Justificar!$C$8:$I$1048576,6,0)=0,"Sin Justificación",VLOOKUP(User[[#This Row],[User Code]],Justificar!$C$8:$I$1048576,7,0)),"")</f>
        <v/>
      </c>
      <c r="V181" s="40" t="str" cm="1">
        <f t="array" ref="V181">_xlfn.IFS(User[[#This Row],[Time In Store + Leave]]&lt;7.8,"Incompleto",User[[#This Row],[Time In Store + Leave]]&lt;=12,"Completo",User[[#This Row],[Time In Store + Leave]]&gt;12,"Superior")</f>
        <v>Completo</v>
      </c>
      <c r="W1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1" s="40" t="str">
        <f>IF(User[[#This Row],[Rango]]="incompleto",IF(User[[#This Row],[Reporte in]]=0,"Sin_Registro_In_Out",IF(User[[#This Row],[Reporte Out]]=0,"No_Realizo_Salida","No_cumple_el_Tiempo")),"")</f>
        <v/>
      </c>
      <c r="Y181" s="40" t="str" cm="1">
        <f t="array" ref="Y1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81"/>
      <c r="AA181"/>
      <c r="AB181"/>
      <c r="AC181"/>
      <c r="AD181"/>
      <c r="AE181"/>
      <c r="AF181"/>
      <c r="AG181"/>
      <c r="AH181"/>
      <c r="AI181"/>
      <c r="AJ181"/>
    </row>
    <row r="182" spans="1:36" x14ac:dyDescent="0.3">
      <c r="A182" s="40" t="s">
        <v>2202</v>
      </c>
      <c r="B182">
        <v>1043634346</v>
      </c>
      <c r="C182" s="40" t="s">
        <v>2203</v>
      </c>
      <c r="D182" s="40" t="s">
        <v>2204</v>
      </c>
      <c r="E182" s="40" t="s">
        <v>6</v>
      </c>
      <c r="F182" s="40" t="s">
        <v>1822</v>
      </c>
      <c r="G182" s="40" t="s">
        <v>179</v>
      </c>
      <c r="H182" s="2">
        <v>45874.958668981482</v>
      </c>
      <c r="I182">
        <v>1</v>
      </c>
      <c r="J18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8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82" s="21" t="str">
        <f>_xlfn.XLOOKUP(User[[#This Row],[User Code]],RMS_Check_In_Out!A:A,RMS_Check_In_Out!D:D,"0")</f>
        <v>0</v>
      </c>
      <c r="M182" s="21" t="str">
        <f>_xlfn.XLOOKUP(User[[#This Row],[User Code]],Leave!P:P,Leave!S:S,"0")</f>
        <v>0</v>
      </c>
      <c r="N182" s="21">
        <f>User[[#This Row],[Time Leave RMS (min)]]/60</f>
        <v>0</v>
      </c>
      <c r="O182" s="15">
        <f>User[[#This Row],[Duration In Store(min)]]/60</f>
        <v>0</v>
      </c>
      <c r="P182" s="28">
        <f>User[[#This Row],[Time In Store + Leave]]/24</f>
        <v>0</v>
      </c>
      <c r="Q182" s="15">
        <f>(User[[#This Row],[Time Leave RMS (min)]]/60)+User[[#This Row],[Duration In Store H]]</f>
        <v>0</v>
      </c>
      <c r="R182" s="40">
        <f>IF(User[[#This Row],[Check In]]="Sin Registro",0,1)</f>
        <v>0</v>
      </c>
      <c r="S182" s="40">
        <f>IF(User[[#This Row],[Check Out]]="Sin Registro",0,1)</f>
        <v>0</v>
      </c>
      <c r="T182" s="40" t="str">
        <f>IFERROR(IF(VLOOKUP(User[[#This Row],[User Code]],Justificar!$C$8:$I$1048576,6,0)=0,"Sin Justificación",VLOOKUP(User[[#This Row],[User Code]],Justificar!$C$8:$I$1048576,6,0)),"")</f>
        <v>Sin Justificación</v>
      </c>
      <c r="U182" s="40" t="str">
        <f>IFERROR(IF(VLOOKUP(User[[#This Row],[User Code]],Justificar!$C$8:$I$1048576,6,0)=0,"Sin Justificación",VLOOKUP(User[[#This Row],[User Code]],Justificar!$C$8:$I$1048576,7,0)),"")</f>
        <v>Sin Justificación</v>
      </c>
      <c r="V182" s="40" t="str" cm="1">
        <f t="array" ref="V182">_xlfn.IFS(User[[#This Row],[Time In Store + Leave]]&lt;7.8,"Incompleto",User[[#This Row],[Time In Store + Leave]]&lt;=12,"Completo",User[[#This Row],[Time In Store + Leave]]&gt;12,"Superior")</f>
        <v>Incompleto</v>
      </c>
      <c r="W1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2" s="40" t="str">
        <f>IF(User[[#This Row],[Rango]]="incompleto",IF(User[[#This Row],[Reporte in]]=0,"Sin_Registro_In_Out",IF(User[[#This Row],[Reporte Out]]=0,"No_Realizo_Salida","No_cumple_el_Tiempo")),"")</f>
        <v>Sin_Registro_In_Out</v>
      </c>
      <c r="Y182" s="40" t="str" cm="1">
        <f t="array" ref="Y1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82"/>
      <c r="AA182"/>
      <c r="AB182"/>
      <c r="AC182"/>
      <c r="AD182"/>
      <c r="AE182"/>
      <c r="AF182"/>
      <c r="AG182"/>
      <c r="AH182"/>
      <c r="AI182"/>
      <c r="AJ182"/>
    </row>
    <row r="183" spans="1:36" x14ac:dyDescent="0.3">
      <c r="A183" s="40" t="s">
        <v>2205</v>
      </c>
      <c r="B183">
        <v>1085952094</v>
      </c>
      <c r="C183" s="40" t="s">
        <v>2206</v>
      </c>
      <c r="D183" s="40" t="s">
        <v>2207</v>
      </c>
      <c r="E183" s="40" t="s">
        <v>6</v>
      </c>
      <c r="F183" s="40" t="s">
        <v>1024</v>
      </c>
      <c r="G183" s="40" t="s">
        <v>177</v>
      </c>
      <c r="H183" s="2">
        <v>45874.543020833335</v>
      </c>
      <c r="I183">
        <v>1</v>
      </c>
      <c r="J1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45931.457557870373</v>
      </c>
      <c r="K1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45931.819386574076</v>
      </c>
      <c r="L183" s="21">
        <f>_xlfn.XLOOKUP(User[[#This Row],[User Code]],RMS_Check_In_Out!A:A,RMS_Check_In_Out!D:D,"0")</f>
        <v>521</v>
      </c>
      <c r="M183" s="21" t="str">
        <f>_xlfn.XLOOKUP(User[[#This Row],[User Code]],Leave!P:P,Leave!S:S,"0")</f>
        <v>0</v>
      </c>
      <c r="N183" s="21">
        <f>User[[#This Row],[Time Leave RMS (min)]]/60</f>
        <v>0</v>
      </c>
      <c r="O183" s="15">
        <f>User[[#This Row],[Duration In Store(min)]]/60</f>
        <v>8.6833333333333336</v>
      </c>
      <c r="P183" s="28">
        <f>User[[#This Row],[Time In Store + Leave]]/24</f>
        <v>0.36180555555555555</v>
      </c>
      <c r="Q183" s="15">
        <f>(User[[#This Row],[Time Leave RMS (min)]]/60)+User[[#This Row],[Duration In Store H]]</f>
        <v>8.6833333333333336</v>
      </c>
      <c r="R183" s="40">
        <f>IF(User[[#This Row],[Check In]]="Sin Registro",0,1)</f>
        <v>1</v>
      </c>
      <c r="S183" s="40">
        <f>IF(User[[#This Row],[Check Out]]="Sin Registro",0,1)</f>
        <v>1</v>
      </c>
      <c r="T183" s="40" t="str">
        <f>IFERROR(IF(VLOOKUP(User[[#This Row],[User Code]],Justificar!$C$8:$I$1048576,6,0)=0,"Sin Justificación",VLOOKUP(User[[#This Row],[User Code]],Justificar!$C$8:$I$1048576,6,0)),"")</f>
        <v/>
      </c>
      <c r="U183" s="40" t="str">
        <f>IFERROR(IF(VLOOKUP(User[[#This Row],[User Code]],Justificar!$C$8:$I$1048576,6,0)=0,"Sin Justificación",VLOOKUP(User[[#This Row],[User Code]],Justificar!$C$8:$I$1048576,7,0)),"")</f>
        <v/>
      </c>
      <c r="V183" s="40" t="str" cm="1">
        <f t="array" ref="V183">_xlfn.IFS(User[[#This Row],[Time In Store + Leave]]&lt;7.8,"Incompleto",User[[#This Row],[Time In Store + Leave]]&lt;=12,"Completo",User[[#This Row],[Time In Store + Leave]]&gt;12,"Superior")</f>
        <v>Completo</v>
      </c>
      <c r="W1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3" s="40" t="str">
        <f>IF(User[[#This Row],[Rango]]="incompleto",IF(User[[#This Row],[Reporte in]]=0,"Sin_Registro_In_Out",IF(User[[#This Row],[Reporte Out]]=0,"No_Realizo_Salida","No_cumple_el_Tiempo")),"")</f>
        <v/>
      </c>
      <c r="Y183" s="40" t="str" cm="1">
        <f t="array" ref="Y1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83"/>
      <c r="AA183"/>
      <c r="AB183"/>
      <c r="AC183"/>
      <c r="AD183"/>
      <c r="AE183"/>
      <c r="AF183"/>
      <c r="AG183"/>
      <c r="AH183"/>
      <c r="AI183"/>
      <c r="AJ183"/>
    </row>
    <row r="184" spans="1:36" x14ac:dyDescent="0.3">
      <c r="A184" s="40" t="s">
        <v>2208</v>
      </c>
      <c r="B184">
        <v>1059917118</v>
      </c>
      <c r="C184" s="40" t="s">
        <v>2209</v>
      </c>
      <c r="D184" s="40" t="s">
        <v>2210</v>
      </c>
      <c r="E184" s="40" t="s">
        <v>6</v>
      </c>
      <c r="F184" s="40" t="s">
        <v>1033</v>
      </c>
      <c r="G184" s="40" t="s">
        <v>179</v>
      </c>
      <c r="H184" s="2">
        <v>45874.542812500003</v>
      </c>
      <c r="I184">
        <v>1</v>
      </c>
      <c r="J1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45931.361967592595</v>
      </c>
      <c r="K1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45931.728877314818</v>
      </c>
      <c r="L184" s="21">
        <f>_xlfn.XLOOKUP(User[[#This Row],[User Code]],RMS_Check_In_Out!A:A,RMS_Check_In_Out!D:D,"0")</f>
        <v>528</v>
      </c>
      <c r="M184" s="21" t="str">
        <f>_xlfn.XLOOKUP(User[[#This Row],[User Code]],Leave!P:P,Leave!S:S,"0")</f>
        <v>0</v>
      </c>
      <c r="N184" s="21">
        <f>User[[#This Row],[Time Leave RMS (min)]]/60</f>
        <v>0</v>
      </c>
      <c r="O184" s="15">
        <f>User[[#This Row],[Duration In Store(min)]]/60</f>
        <v>8.8000000000000007</v>
      </c>
      <c r="P184" s="28">
        <f>User[[#This Row],[Time In Store + Leave]]/24</f>
        <v>0.3666666666666667</v>
      </c>
      <c r="Q184" s="15">
        <f>(User[[#This Row],[Time Leave RMS (min)]]/60)+User[[#This Row],[Duration In Store H]]</f>
        <v>8.8000000000000007</v>
      </c>
      <c r="R184" s="40">
        <f>IF(User[[#This Row],[Check In]]="Sin Registro",0,1)</f>
        <v>1</v>
      </c>
      <c r="S184" s="40">
        <f>IF(User[[#This Row],[Check Out]]="Sin Registro",0,1)</f>
        <v>1</v>
      </c>
      <c r="T184" s="40" t="str">
        <f>IFERROR(IF(VLOOKUP(User[[#This Row],[User Code]],Justificar!$C$8:$I$1048576,6,0)=0,"Sin Justificación",VLOOKUP(User[[#This Row],[User Code]],Justificar!$C$8:$I$1048576,6,0)),"")</f>
        <v/>
      </c>
      <c r="U184" s="40" t="str">
        <f>IFERROR(IF(VLOOKUP(User[[#This Row],[User Code]],Justificar!$C$8:$I$1048576,6,0)=0,"Sin Justificación",VLOOKUP(User[[#This Row],[User Code]],Justificar!$C$8:$I$1048576,7,0)),"")</f>
        <v/>
      </c>
      <c r="V184" s="40" t="str" cm="1">
        <f t="array" ref="V184">_xlfn.IFS(User[[#This Row],[Time In Store + Leave]]&lt;7.8,"Incompleto",User[[#This Row],[Time In Store + Leave]]&lt;=12,"Completo",User[[#This Row],[Time In Store + Leave]]&gt;12,"Superior")</f>
        <v>Completo</v>
      </c>
      <c r="W1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4" s="40" t="str">
        <f>IF(User[[#This Row],[Rango]]="incompleto",IF(User[[#This Row],[Reporte in]]=0,"Sin_Registro_In_Out",IF(User[[#This Row],[Reporte Out]]=0,"No_Realizo_Salida","No_cumple_el_Tiempo")),"")</f>
        <v/>
      </c>
      <c r="Y184" s="40" t="str" cm="1">
        <f t="array" ref="Y1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84"/>
      <c r="AA184"/>
      <c r="AB184"/>
      <c r="AC184"/>
      <c r="AD184"/>
      <c r="AE184"/>
      <c r="AF184"/>
      <c r="AG184"/>
      <c r="AH184"/>
      <c r="AI184"/>
      <c r="AJ184"/>
    </row>
    <row r="185" spans="1:36" x14ac:dyDescent="0.3">
      <c r="A185" s="40" t="s">
        <v>2211</v>
      </c>
      <c r="B185">
        <v>1022416614</v>
      </c>
      <c r="C185" s="40" t="s">
        <v>2212</v>
      </c>
      <c r="D185" s="40" t="s">
        <v>2213</v>
      </c>
      <c r="E185" s="40" t="s">
        <v>6</v>
      </c>
      <c r="F185" s="40" t="s">
        <v>2674</v>
      </c>
      <c r="G185" s="40" t="s">
        <v>179</v>
      </c>
      <c r="H185" s="2">
        <v>45874.542303240742</v>
      </c>
      <c r="I185">
        <v>1</v>
      </c>
      <c r="J1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45931.40016203704</v>
      </c>
      <c r="K1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45931.785462962966</v>
      </c>
      <c r="L185" s="21">
        <f>_xlfn.XLOOKUP(User[[#This Row],[User Code]],RMS_Check_In_Out!A:A,RMS_Check_In_Out!D:D,"0")</f>
        <v>555</v>
      </c>
      <c r="M185" s="21" t="str">
        <f>_xlfn.XLOOKUP(User[[#This Row],[User Code]],Leave!P:P,Leave!S:S,"0")</f>
        <v>0</v>
      </c>
      <c r="N185" s="21">
        <f>User[[#This Row],[Time Leave RMS (min)]]/60</f>
        <v>0</v>
      </c>
      <c r="O185" s="15">
        <f>User[[#This Row],[Duration In Store(min)]]/60</f>
        <v>9.25</v>
      </c>
      <c r="P185" s="28">
        <f>User[[#This Row],[Time In Store + Leave]]/24</f>
        <v>0.38541666666666669</v>
      </c>
      <c r="Q185" s="15">
        <f>(User[[#This Row],[Time Leave RMS (min)]]/60)+User[[#This Row],[Duration In Store H]]</f>
        <v>9.25</v>
      </c>
      <c r="R185" s="40">
        <f>IF(User[[#This Row],[Check In]]="Sin Registro",0,1)</f>
        <v>1</v>
      </c>
      <c r="S185" s="40">
        <f>IF(User[[#This Row],[Check Out]]="Sin Registro",0,1)</f>
        <v>1</v>
      </c>
      <c r="T185" s="40" t="str">
        <f>IFERROR(IF(VLOOKUP(User[[#This Row],[User Code]],Justificar!$C$8:$I$1048576,6,0)=0,"Sin Justificación",VLOOKUP(User[[#This Row],[User Code]],Justificar!$C$8:$I$1048576,6,0)),"")</f>
        <v/>
      </c>
      <c r="U185" s="40" t="str">
        <f>IFERROR(IF(VLOOKUP(User[[#This Row],[User Code]],Justificar!$C$8:$I$1048576,6,0)=0,"Sin Justificación",VLOOKUP(User[[#This Row],[User Code]],Justificar!$C$8:$I$1048576,7,0)),"")</f>
        <v/>
      </c>
      <c r="V185" s="40" t="str" cm="1">
        <f t="array" ref="V185">_xlfn.IFS(User[[#This Row],[Time In Store + Leave]]&lt;7.8,"Incompleto",User[[#This Row],[Time In Store + Leave]]&lt;=12,"Completo",User[[#This Row],[Time In Store + Leave]]&gt;12,"Superior")</f>
        <v>Completo</v>
      </c>
      <c r="W1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5" s="40" t="str">
        <f>IF(User[[#This Row],[Rango]]="incompleto",IF(User[[#This Row],[Reporte in]]=0,"Sin_Registro_In_Out",IF(User[[#This Row],[Reporte Out]]=0,"No_Realizo_Salida","No_cumple_el_Tiempo")),"")</f>
        <v/>
      </c>
      <c r="Y185" s="40" t="str" cm="1">
        <f t="array" ref="Y1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85"/>
      <c r="AA185"/>
      <c r="AB185"/>
      <c r="AC185"/>
      <c r="AD185"/>
      <c r="AE185"/>
      <c r="AF185"/>
      <c r="AG185"/>
      <c r="AH185"/>
      <c r="AI185"/>
      <c r="AJ185"/>
    </row>
    <row r="186" spans="1:36" x14ac:dyDescent="0.3">
      <c r="A186" s="40" t="s">
        <v>2214</v>
      </c>
      <c r="B186">
        <v>1019034453</v>
      </c>
      <c r="C186" s="40" t="s">
        <v>2215</v>
      </c>
      <c r="D186" s="40" t="s">
        <v>2216</v>
      </c>
      <c r="E186" s="40" t="s">
        <v>6</v>
      </c>
      <c r="F186" s="40" t="s">
        <v>1482</v>
      </c>
      <c r="G186" s="40" t="s">
        <v>177</v>
      </c>
      <c r="H186" s="2">
        <v>45874.542025462964</v>
      </c>
      <c r="I186">
        <v>1</v>
      </c>
      <c r="J1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45931.465439814812</v>
      </c>
      <c r="K1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45931.83666666667</v>
      </c>
      <c r="L186" s="21">
        <f>_xlfn.XLOOKUP(User[[#This Row],[User Code]],RMS_Check_In_Out!A:A,RMS_Check_In_Out!D:D,"0")</f>
        <v>535</v>
      </c>
      <c r="M186" s="21">
        <f>_xlfn.XLOOKUP(User[[#This Row],[User Code]],Leave!P:P,Leave!S:S,"0")</f>
        <v>540</v>
      </c>
      <c r="N186" s="21">
        <f>User[[#This Row],[Time Leave RMS (min)]]/60</f>
        <v>9</v>
      </c>
      <c r="O186" s="15">
        <f>User[[#This Row],[Duration In Store(min)]]/60</f>
        <v>8.9166666666666661</v>
      </c>
      <c r="P186" s="28">
        <f>User[[#This Row],[Time In Store + Leave]]/24</f>
        <v>0.74652777777777768</v>
      </c>
      <c r="Q186" s="15">
        <f>(User[[#This Row],[Time Leave RMS (min)]]/60)+User[[#This Row],[Duration In Store H]]</f>
        <v>17.916666666666664</v>
      </c>
      <c r="R186" s="40">
        <f>IF(User[[#This Row],[Check In]]="Sin Registro",0,1)</f>
        <v>1</v>
      </c>
      <c r="S186" s="40">
        <f>IF(User[[#This Row],[Check Out]]="Sin Registro",0,1)</f>
        <v>1</v>
      </c>
      <c r="T186" s="40" t="str">
        <f>IFERROR(IF(VLOOKUP(User[[#This Row],[User Code]],Justificar!$C$8:$I$1048576,6,0)=0,"Sin Justificación",VLOOKUP(User[[#This Row],[User Code]],Justificar!$C$8:$I$1048576,6,0)),"")</f>
        <v/>
      </c>
      <c r="U186" s="40" t="str">
        <f>IFERROR(IF(VLOOKUP(User[[#This Row],[User Code]],Justificar!$C$8:$I$1048576,6,0)=0,"Sin Justificación",VLOOKUP(User[[#This Row],[User Code]],Justificar!$C$8:$I$1048576,7,0)),"")</f>
        <v/>
      </c>
      <c r="V186" s="40" t="str" cm="1">
        <f t="array" ref="V186">_xlfn.IFS(User[[#This Row],[Time In Store + Leave]]&lt;7.8,"Incompleto",User[[#This Row],[Time In Store + Leave]]&lt;=12,"Completo",User[[#This Row],[Time In Store + Leave]]&gt;12,"Superior")</f>
        <v>Superior</v>
      </c>
      <c r="W1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6" s="40" t="str">
        <f>IF(User[[#This Row],[Rango]]="incompleto",IF(User[[#This Row],[Reporte in]]=0,"Sin_Registro_In_Out",IF(User[[#This Row],[Reporte Out]]=0,"No_Realizo_Salida","No_cumple_el_Tiempo")),"")</f>
        <v/>
      </c>
      <c r="Y186" s="40" t="str" cm="1">
        <f t="array" ref="Y1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86"/>
      <c r="AA186"/>
      <c r="AB186"/>
      <c r="AC186"/>
      <c r="AD186"/>
      <c r="AE186"/>
      <c r="AF186"/>
      <c r="AG186"/>
      <c r="AH186"/>
      <c r="AI186"/>
      <c r="AJ186"/>
    </row>
    <row r="187" spans="1:36" x14ac:dyDescent="0.3">
      <c r="A187" s="40" t="s">
        <v>2169</v>
      </c>
      <c r="B187">
        <v>1007528414</v>
      </c>
      <c r="C187" s="40" t="s">
        <v>2170</v>
      </c>
      <c r="D187" s="40" t="s">
        <v>2171</v>
      </c>
      <c r="E187" s="40" t="s">
        <v>6</v>
      </c>
      <c r="F187" s="40" t="s">
        <v>1029</v>
      </c>
      <c r="G187" s="40" t="s">
        <v>178</v>
      </c>
      <c r="H187" s="2">
        <v>45873.708518518521</v>
      </c>
      <c r="I187">
        <v>1</v>
      </c>
      <c r="J1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45931.358518518522</v>
      </c>
      <c r="K1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45931.735856481479</v>
      </c>
      <c r="L187" s="21">
        <f>_xlfn.XLOOKUP(User[[#This Row],[User Code]],RMS_Check_In_Out!A:A,RMS_Check_In_Out!D:D,"0")</f>
        <v>543</v>
      </c>
      <c r="M187" s="21" t="str">
        <f>_xlfn.XLOOKUP(User[[#This Row],[User Code]],Leave!P:P,Leave!S:S,"0")</f>
        <v>0</v>
      </c>
      <c r="N187" s="21">
        <f>User[[#This Row],[Time Leave RMS (min)]]/60</f>
        <v>0</v>
      </c>
      <c r="O187" s="15">
        <f>User[[#This Row],[Duration In Store(min)]]/60</f>
        <v>9.0500000000000007</v>
      </c>
      <c r="P187" s="28">
        <f>User[[#This Row],[Time In Store + Leave]]/24</f>
        <v>0.37708333333333338</v>
      </c>
      <c r="Q187" s="15">
        <f>(User[[#This Row],[Time Leave RMS (min)]]/60)+User[[#This Row],[Duration In Store H]]</f>
        <v>9.0500000000000007</v>
      </c>
      <c r="R187" s="40">
        <f>IF(User[[#This Row],[Check In]]="Sin Registro",0,1)</f>
        <v>1</v>
      </c>
      <c r="S187" s="40">
        <f>IF(User[[#This Row],[Check Out]]="Sin Registro",0,1)</f>
        <v>1</v>
      </c>
      <c r="T187" s="40" t="str">
        <f>IFERROR(IF(VLOOKUP(User[[#This Row],[User Code]],Justificar!$C$8:$I$1048576,6,0)=0,"Sin Justificación",VLOOKUP(User[[#This Row],[User Code]],Justificar!$C$8:$I$1048576,6,0)),"")</f>
        <v/>
      </c>
      <c r="U187" s="40" t="str">
        <f>IFERROR(IF(VLOOKUP(User[[#This Row],[User Code]],Justificar!$C$8:$I$1048576,6,0)=0,"Sin Justificación",VLOOKUP(User[[#This Row],[User Code]],Justificar!$C$8:$I$1048576,7,0)),"")</f>
        <v/>
      </c>
      <c r="V187" s="40" t="str" cm="1">
        <f t="array" ref="V187">_xlfn.IFS(User[[#This Row],[Time In Store + Leave]]&lt;7.8,"Incompleto",User[[#This Row],[Time In Store + Leave]]&lt;=12,"Completo",User[[#This Row],[Time In Store + Leave]]&gt;12,"Superior")</f>
        <v>Completo</v>
      </c>
      <c r="W1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7" s="40" t="str">
        <f>IF(User[[#This Row],[Rango]]="incompleto",IF(User[[#This Row],[Reporte in]]=0,"Sin_Registro_In_Out",IF(User[[#This Row],[Reporte Out]]=0,"No_Realizo_Salida","No_cumple_el_Tiempo")),"")</f>
        <v/>
      </c>
      <c r="Y187" s="40" t="str" cm="1">
        <f t="array" ref="Y1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87"/>
      <c r="AA187"/>
      <c r="AB187"/>
      <c r="AC187"/>
      <c r="AD187"/>
      <c r="AE187"/>
      <c r="AF187"/>
      <c r="AG187"/>
      <c r="AH187"/>
      <c r="AI187"/>
      <c r="AJ187"/>
    </row>
    <row r="188" spans="1:36" x14ac:dyDescent="0.3">
      <c r="A188" s="40" t="s">
        <v>2172</v>
      </c>
      <c r="B188">
        <v>1049794955</v>
      </c>
      <c r="C188" s="40" t="s">
        <v>2173</v>
      </c>
      <c r="D188" s="40" t="s">
        <v>2174</v>
      </c>
      <c r="E188" s="40" t="s">
        <v>6</v>
      </c>
      <c r="F188" s="40" t="s">
        <v>1467</v>
      </c>
      <c r="G188" s="40" t="s">
        <v>177</v>
      </c>
      <c r="H188" s="2">
        <v>45873.542349537034</v>
      </c>
      <c r="I188">
        <v>1</v>
      </c>
      <c r="J1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45931.43141203704</v>
      </c>
      <c r="K1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88" s="21">
        <f>_xlfn.XLOOKUP(User[[#This Row],[User Code]],RMS_Check_In_Out!A:A,RMS_Check_In_Out!D:D,"0")</f>
        <v>0</v>
      </c>
      <c r="M188" s="21" t="str">
        <f>_xlfn.XLOOKUP(User[[#This Row],[User Code]],Leave!P:P,Leave!S:S,"0")</f>
        <v>0</v>
      </c>
      <c r="N188" s="21">
        <f>User[[#This Row],[Time Leave RMS (min)]]/60</f>
        <v>0</v>
      </c>
      <c r="O188" s="15">
        <f>User[[#This Row],[Duration In Store(min)]]/60</f>
        <v>0</v>
      </c>
      <c r="P188" s="28">
        <f>User[[#This Row],[Time In Store + Leave]]/24</f>
        <v>0</v>
      </c>
      <c r="Q188" s="15">
        <f>(User[[#This Row],[Time Leave RMS (min)]]/60)+User[[#This Row],[Duration In Store H]]</f>
        <v>0</v>
      </c>
      <c r="R188" s="40">
        <f>IF(User[[#This Row],[Check In]]="Sin Registro",0,1)</f>
        <v>1</v>
      </c>
      <c r="S188" s="40">
        <f>IF(User[[#This Row],[Check Out]]="Sin Registro",0,1)</f>
        <v>0</v>
      </c>
      <c r="T188" s="40" t="str">
        <f>IFERROR(IF(VLOOKUP(User[[#This Row],[User Code]],Justificar!$C$8:$I$1048576,6,0)=0,"Sin Justificación",VLOOKUP(User[[#This Row],[User Code]],Justificar!$C$8:$I$1048576,6,0)),"")</f>
        <v>Sin Justificación</v>
      </c>
      <c r="U188" s="40" t="str">
        <f>IFERROR(IF(VLOOKUP(User[[#This Row],[User Code]],Justificar!$C$8:$I$1048576,6,0)=0,"Sin Justificación",VLOOKUP(User[[#This Row],[User Code]],Justificar!$C$8:$I$1048576,7,0)),"")</f>
        <v>Sin Justificación</v>
      </c>
      <c r="V188" s="40" t="str" cm="1">
        <f t="array" ref="V188">_xlfn.IFS(User[[#This Row],[Time In Store + Leave]]&lt;7.8,"Incompleto",User[[#This Row],[Time In Store + Leave]]&lt;=12,"Completo",User[[#This Row],[Time In Store + Leave]]&gt;12,"Superior")</f>
        <v>Incompleto</v>
      </c>
      <c r="W1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8" s="40" t="str">
        <f>IF(User[[#This Row],[Rango]]="incompleto",IF(User[[#This Row],[Reporte in]]=0,"Sin_Registro_In_Out",IF(User[[#This Row],[Reporte Out]]=0,"No_Realizo_Salida","No_cumple_el_Tiempo")),"")</f>
        <v>No_Realizo_Salida</v>
      </c>
      <c r="Y188" s="40" t="str" cm="1">
        <f t="array" ref="Y1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88"/>
      <c r="AA188"/>
      <c r="AB188"/>
      <c r="AC188"/>
      <c r="AD188"/>
      <c r="AE188"/>
      <c r="AF188"/>
      <c r="AG188"/>
      <c r="AH188"/>
      <c r="AI188"/>
      <c r="AJ188"/>
    </row>
    <row r="189" spans="1:36" x14ac:dyDescent="0.3">
      <c r="A189" s="40" t="s">
        <v>2149</v>
      </c>
      <c r="B189">
        <v>1014237208</v>
      </c>
      <c r="C189" s="40" t="s">
        <v>2150</v>
      </c>
      <c r="D189" s="40" t="s">
        <v>2151</v>
      </c>
      <c r="E189" s="40" t="s">
        <v>6</v>
      </c>
      <c r="F189" s="40" t="s">
        <v>2152</v>
      </c>
      <c r="G189" s="40" t="s">
        <v>177</v>
      </c>
      <c r="H189" s="2">
        <v>45872.889305555553</v>
      </c>
      <c r="I189">
        <v>1</v>
      </c>
      <c r="J1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89" s="21" t="str">
        <f>_xlfn.XLOOKUP(User[[#This Row],[User Code]],RMS_Check_In_Out!A:A,RMS_Check_In_Out!D:D,"0")</f>
        <v>0</v>
      </c>
      <c r="M189" s="21">
        <f>_xlfn.XLOOKUP(User[[#This Row],[User Code]],Leave!P:P,Leave!S:S,"0")</f>
        <v>540</v>
      </c>
      <c r="N189" s="21">
        <f>User[[#This Row],[Time Leave RMS (min)]]/60</f>
        <v>9</v>
      </c>
      <c r="O189" s="15">
        <f>User[[#This Row],[Duration In Store(min)]]/60</f>
        <v>0</v>
      </c>
      <c r="P189" s="28">
        <f>User[[#This Row],[Time In Store + Leave]]/24</f>
        <v>0.375</v>
      </c>
      <c r="Q189" s="15">
        <f>(User[[#This Row],[Time Leave RMS (min)]]/60)+User[[#This Row],[Duration In Store H]]</f>
        <v>9</v>
      </c>
      <c r="R189" s="40">
        <f>IF(User[[#This Row],[Check In]]="Sin Registro",0,1)</f>
        <v>1</v>
      </c>
      <c r="S189" s="40">
        <f>IF(User[[#This Row],[Check Out]]="Sin Registro",0,1)</f>
        <v>1</v>
      </c>
      <c r="T189" s="40" t="str">
        <f>IFERROR(IF(VLOOKUP(User[[#This Row],[User Code]],Justificar!$C$8:$I$1048576,6,0)=0,"Sin Justificación",VLOOKUP(User[[#This Row],[User Code]],Justificar!$C$8:$I$1048576,6,0)),"")</f>
        <v/>
      </c>
      <c r="U189" s="40" t="str">
        <f>IFERROR(IF(VLOOKUP(User[[#This Row],[User Code]],Justificar!$C$8:$I$1048576,6,0)=0,"Sin Justificación",VLOOKUP(User[[#This Row],[User Code]],Justificar!$C$8:$I$1048576,7,0)),"")</f>
        <v/>
      </c>
      <c r="V189" s="40" t="str" cm="1">
        <f t="array" ref="V189">_xlfn.IFS(User[[#This Row],[Time In Store + Leave]]&lt;7.8,"Incompleto",User[[#This Row],[Time In Store + Leave]]&lt;=12,"Completo",User[[#This Row],[Time In Store + Leave]]&gt;12,"Superior")</f>
        <v>Completo</v>
      </c>
      <c r="W1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9" s="40" t="str">
        <f>IF(User[[#This Row],[Rango]]="incompleto",IF(User[[#This Row],[Reporte in]]=0,"Sin_Registro_In_Out",IF(User[[#This Row],[Reporte Out]]=0,"No_Realizo_Salida","No_cumple_el_Tiempo")),"")</f>
        <v/>
      </c>
      <c r="Y189" s="40" t="str" cm="1">
        <f t="array" ref="Y1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89"/>
      <c r="AA189"/>
      <c r="AB189"/>
      <c r="AC189"/>
      <c r="AD189"/>
      <c r="AE189"/>
      <c r="AF189"/>
      <c r="AG189"/>
      <c r="AH189"/>
      <c r="AI189"/>
      <c r="AJ189"/>
    </row>
    <row r="190" spans="1:36" x14ac:dyDescent="0.3">
      <c r="A190" s="40" t="s">
        <v>2153</v>
      </c>
      <c r="B190">
        <v>1000969579</v>
      </c>
      <c r="C190" s="40" t="s">
        <v>2154</v>
      </c>
      <c r="D190" s="40" t="s">
        <v>2155</v>
      </c>
      <c r="E190" s="40" t="s">
        <v>6</v>
      </c>
      <c r="F190" s="40" t="s">
        <v>1026</v>
      </c>
      <c r="G190" s="40" t="s">
        <v>178</v>
      </c>
      <c r="H190" s="2">
        <v>45872.888252314813</v>
      </c>
      <c r="I190">
        <v>1</v>
      </c>
      <c r="J1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45931.370138888888</v>
      </c>
      <c r="K1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45931.652581018519</v>
      </c>
      <c r="L190" s="21">
        <f>_xlfn.XLOOKUP(User[[#This Row],[User Code]],RMS_Check_In_Out!A:A,RMS_Check_In_Out!D:D,"0")</f>
        <v>407</v>
      </c>
      <c r="M190" s="21">
        <f>_xlfn.XLOOKUP(User[[#This Row],[User Code]],Leave!P:P,Leave!S:S,"0")</f>
        <v>540</v>
      </c>
      <c r="N190" s="21">
        <f>User[[#This Row],[Time Leave RMS (min)]]/60</f>
        <v>9</v>
      </c>
      <c r="O190" s="15">
        <f>User[[#This Row],[Duration In Store(min)]]/60</f>
        <v>6.7833333333333332</v>
      </c>
      <c r="P190" s="28">
        <f>User[[#This Row],[Time In Store + Leave]]/24</f>
        <v>0.65763888888888888</v>
      </c>
      <c r="Q190" s="15">
        <f>(User[[#This Row],[Time Leave RMS (min)]]/60)+User[[#This Row],[Duration In Store H]]</f>
        <v>15.783333333333333</v>
      </c>
      <c r="R190" s="40">
        <f>IF(User[[#This Row],[Check In]]="Sin Registro",0,1)</f>
        <v>1</v>
      </c>
      <c r="S190" s="40">
        <f>IF(User[[#This Row],[Check Out]]="Sin Registro",0,1)</f>
        <v>1</v>
      </c>
      <c r="T190" s="40" t="str">
        <f>IFERROR(IF(VLOOKUP(User[[#This Row],[User Code]],Justificar!$C$8:$I$1048576,6,0)=0,"Sin Justificación",VLOOKUP(User[[#This Row],[User Code]],Justificar!$C$8:$I$1048576,6,0)),"")</f>
        <v/>
      </c>
      <c r="U190" s="40" t="str">
        <f>IFERROR(IF(VLOOKUP(User[[#This Row],[User Code]],Justificar!$C$8:$I$1048576,6,0)=0,"Sin Justificación",VLOOKUP(User[[#This Row],[User Code]],Justificar!$C$8:$I$1048576,7,0)),"")</f>
        <v/>
      </c>
      <c r="V190" s="40" t="str" cm="1">
        <f t="array" ref="V190">_xlfn.IFS(User[[#This Row],[Time In Store + Leave]]&lt;7.8,"Incompleto",User[[#This Row],[Time In Store + Leave]]&lt;=12,"Completo",User[[#This Row],[Time In Store + Leave]]&gt;12,"Superior")</f>
        <v>Superior</v>
      </c>
      <c r="W1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0" s="40" t="str">
        <f>IF(User[[#This Row],[Rango]]="incompleto",IF(User[[#This Row],[Reporte in]]=0,"Sin_Registro_In_Out",IF(User[[#This Row],[Reporte Out]]=0,"No_Realizo_Salida","No_cumple_el_Tiempo")),"")</f>
        <v/>
      </c>
      <c r="Y190" s="40" t="str" cm="1">
        <f t="array" ref="Y1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0"/>
      <c r="AA190"/>
      <c r="AB190"/>
      <c r="AC190"/>
      <c r="AD190"/>
      <c r="AE190"/>
      <c r="AF190"/>
      <c r="AG190"/>
      <c r="AH190"/>
      <c r="AI190"/>
      <c r="AJ190"/>
    </row>
    <row r="191" spans="1:36" x14ac:dyDescent="0.3">
      <c r="A191" s="40" t="s">
        <v>2156</v>
      </c>
      <c r="B191">
        <v>1144138947</v>
      </c>
      <c r="C191" s="40" t="s">
        <v>2157</v>
      </c>
      <c r="D191" s="40" t="s">
        <v>2158</v>
      </c>
      <c r="E191" s="40" t="s">
        <v>6</v>
      </c>
      <c r="F191" s="40" t="s">
        <v>1038</v>
      </c>
      <c r="G191" s="40" t="s">
        <v>177</v>
      </c>
      <c r="H191" s="2">
        <v>45872.887916666667</v>
      </c>
      <c r="I191">
        <v>1</v>
      </c>
      <c r="J1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45931.451701388891</v>
      </c>
      <c r="K1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45931.833587962959</v>
      </c>
      <c r="L191" s="21">
        <f>_xlfn.XLOOKUP(User[[#This Row],[User Code]],RMS_Check_In_Out!A:A,RMS_Check_In_Out!D:D,"0")</f>
        <v>550</v>
      </c>
      <c r="M191" s="21" t="str">
        <f>_xlfn.XLOOKUP(User[[#This Row],[User Code]],Leave!P:P,Leave!S:S,"0")</f>
        <v>0</v>
      </c>
      <c r="N191" s="21">
        <f>User[[#This Row],[Time Leave RMS (min)]]/60</f>
        <v>0</v>
      </c>
      <c r="O191" s="15">
        <f>User[[#This Row],[Duration In Store(min)]]/60</f>
        <v>9.1666666666666661</v>
      </c>
      <c r="P191" s="28">
        <f>User[[#This Row],[Time In Store + Leave]]/24</f>
        <v>0.38194444444444442</v>
      </c>
      <c r="Q191" s="15">
        <f>(User[[#This Row],[Time Leave RMS (min)]]/60)+User[[#This Row],[Duration In Store H]]</f>
        <v>9.1666666666666661</v>
      </c>
      <c r="R191" s="40">
        <f>IF(User[[#This Row],[Check In]]="Sin Registro",0,1)</f>
        <v>1</v>
      </c>
      <c r="S191" s="40">
        <f>IF(User[[#This Row],[Check Out]]="Sin Registro",0,1)</f>
        <v>1</v>
      </c>
      <c r="T191" s="40" t="str">
        <f>IFERROR(IF(VLOOKUP(User[[#This Row],[User Code]],Justificar!$C$8:$I$1048576,6,0)=0,"Sin Justificación",VLOOKUP(User[[#This Row],[User Code]],Justificar!$C$8:$I$1048576,6,0)),"")</f>
        <v/>
      </c>
      <c r="U191" s="40" t="str">
        <f>IFERROR(IF(VLOOKUP(User[[#This Row],[User Code]],Justificar!$C$8:$I$1048576,6,0)=0,"Sin Justificación",VLOOKUP(User[[#This Row],[User Code]],Justificar!$C$8:$I$1048576,7,0)),"")</f>
        <v/>
      </c>
      <c r="V191" s="40" t="str" cm="1">
        <f t="array" ref="V191">_xlfn.IFS(User[[#This Row],[Time In Store + Leave]]&lt;7.8,"Incompleto",User[[#This Row],[Time In Store + Leave]]&lt;=12,"Completo",User[[#This Row],[Time In Store + Leave]]&gt;12,"Superior")</f>
        <v>Completo</v>
      </c>
      <c r="W1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1" s="40" t="str">
        <f>IF(User[[#This Row],[Rango]]="incompleto",IF(User[[#This Row],[Reporte in]]=0,"Sin_Registro_In_Out",IF(User[[#This Row],[Reporte Out]]=0,"No_Realizo_Salida","No_cumple_el_Tiempo")),"")</f>
        <v/>
      </c>
      <c r="Y191" s="40" t="str" cm="1">
        <f t="array" ref="Y1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91"/>
      <c r="AA191"/>
      <c r="AB191"/>
      <c r="AC191"/>
      <c r="AD191"/>
      <c r="AE191"/>
      <c r="AF191"/>
      <c r="AG191"/>
      <c r="AH191"/>
      <c r="AI191"/>
      <c r="AJ191"/>
    </row>
    <row r="192" spans="1:36" x14ac:dyDescent="0.3">
      <c r="A192" s="40" t="s">
        <v>2159</v>
      </c>
      <c r="B192">
        <v>1002594109</v>
      </c>
      <c r="C192" s="40" t="s">
        <v>2160</v>
      </c>
      <c r="D192" s="40" t="s">
        <v>2161</v>
      </c>
      <c r="E192" s="40" t="s">
        <v>1710</v>
      </c>
      <c r="F192" s="40" t="s">
        <v>1025</v>
      </c>
      <c r="G192" s="40" t="s">
        <v>177</v>
      </c>
      <c r="H192" s="2">
        <v>45872.887638888889</v>
      </c>
      <c r="I192">
        <v>1</v>
      </c>
      <c r="J1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45931.537083333336</v>
      </c>
      <c r="K1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45931.847974537035</v>
      </c>
      <c r="L192" s="21">
        <f>_xlfn.XLOOKUP(User[[#This Row],[User Code]],RMS_Check_In_Out!A:A,RMS_Check_In_Out!D:D,"0")</f>
        <v>448</v>
      </c>
      <c r="M192" s="21">
        <f>_xlfn.XLOOKUP(User[[#This Row],[User Code]],Leave!P:P,Leave!S:S,"0")</f>
        <v>60</v>
      </c>
      <c r="N192" s="21">
        <f>User[[#This Row],[Time Leave RMS (min)]]/60</f>
        <v>1</v>
      </c>
      <c r="O192" s="15">
        <f>User[[#This Row],[Duration In Store(min)]]/60</f>
        <v>7.4666666666666668</v>
      </c>
      <c r="P192" s="28">
        <f>User[[#This Row],[Time In Store + Leave]]/24</f>
        <v>0.3527777777777778</v>
      </c>
      <c r="Q192" s="15">
        <f>(User[[#This Row],[Time Leave RMS (min)]]/60)+User[[#This Row],[Duration In Store H]]</f>
        <v>8.4666666666666668</v>
      </c>
      <c r="R192" s="40">
        <f>IF(User[[#This Row],[Check In]]="Sin Registro",0,1)</f>
        <v>1</v>
      </c>
      <c r="S192" s="40">
        <f>IF(User[[#This Row],[Check Out]]="Sin Registro",0,1)</f>
        <v>1</v>
      </c>
      <c r="T192" s="40" t="str">
        <f>IFERROR(IF(VLOOKUP(User[[#This Row],[User Code]],Justificar!$C$8:$I$1048576,6,0)=0,"Sin Justificación",VLOOKUP(User[[#This Row],[User Code]],Justificar!$C$8:$I$1048576,6,0)),"")</f>
        <v/>
      </c>
      <c r="U192" s="40" t="str">
        <f>IFERROR(IF(VLOOKUP(User[[#This Row],[User Code]],Justificar!$C$8:$I$1048576,6,0)=0,"Sin Justificación",VLOOKUP(User[[#This Row],[User Code]],Justificar!$C$8:$I$1048576,7,0)),"")</f>
        <v/>
      </c>
      <c r="V192" s="40" t="str" cm="1">
        <f t="array" ref="V192">_xlfn.IFS(User[[#This Row],[Time In Store + Leave]]&lt;7.8,"Incompleto",User[[#This Row],[Time In Store + Leave]]&lt;=12,"Completo",User[[#This Row],[Time In Store + Leave]]&gt;12,"Superior")</f>
        <v>Completo</v>
      </c>
      <c r="W1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2" s="40" t="str">
        <f>IF(User[[#This Row],[Rango]]="incompleto",IF(User[[#This Row],[Reporte in]]=0,"Sin_Registro_In_Out",IF(User[[#This Row],[Reporte Out]]=0,"No_Realizo_Salida","No_cumple_el_Tiempo")),"")</f>
        <v/>
      </c>
      <c r="Y192" s="40" t="str" cm="1">
        <f t="array" ref="Y1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92"/>
      <c r="AA192"/>
      <c r="AB192"/>
      <c r="AC192"/>
      <c r="AD192"/>
      <c r="AE192"/>
      <c r="AF192"/>
      <c r="AG192"/>
      <c r="AH192"/>
      <c r="AI192"/>
      <c r="AJ192"/>
    </row>
    <row r="193" spans="1:36" x14ac:dyDescent="0.3">
      <c r="A193" s="40" t="s">
        <v>2137</v>
      </c>
      <c r="B193">
        <v>1129524033</v>
      </c>
      <c r="C193" s="40" t="s">
        <v>2138</v>
      </c>
      <c r="D193" s="40" t="s">
        <v>2139</v>
      </c>
      <c r="E193" s="40" t="s">
        <v>1710</v>
      </c>
      <c r="F193" s="40" t="s">
        <v>967</v>
      </c>
      <c r="G193" s="40" t="s">
        <v>177</v>
      </c>
      <c r="H193" s="2">
        <v>45868.750451388885</v>
      </c>
      <c r="I193">
        <v>1</v>
      </c>
      <c r="J1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45931.452280092592</v>
      </c>
      <c r="K1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45931.832997685182</v>
      </c>
      <c r="L193" s="21">
        <f>_xlfn.XLOOKUP(User[[#This Row],[User Code]],RMS_Check_In_Out!A:A,RMS_Check_In_Out!D:D,"0")</f>
        <v>548</v>
      </c>
      <c r="M193" s="21" t="str">
        <f>_xlfn.XLOOKUP(User[[#This Row],[User Code]],Leave!P:P,Leave!S:S,"0")</f>
        <v>0</v>
      </c>
      <c r="N193" s="21">
        <f>User[[#This Row],[Time Leave RMS (min)]]/60</f>
        <v>0</v>
      </c>
      <c r="O193" s="15">
        <f>User[[#This Row],[Duration In Store(min)]]/60</f>
        <v>9.1333333333333329</v>
      </c>
      <c r="P193" s="28">
        <f>User[[#This Row],[Time In Store + Leave]]/24</f>
        <v>0.38055555555555554</v>
      </c>
      <c r="Q193" s="15">
        <f>(User[[#This Row],[Time Leave RMS (min)]]/60)+User[[#This Row],[Duration In Store H]]</f>
        <v>9.1333333333333329</v>
      </c>
      <c r="R193" s="40">
        <f>IF(User[[#This Row],[Check In]]="Sin Registro",0,1)</f>
        <v>1</v>
      </c>
      <c r="S193" s="40">
        <f>IF(User[[#This Row],[Check Out]]="Sin Registro",0,1)</f>
        <v>1</v>
      </c>
      <c r="T193" s="40" t="str">
        <f>IFERROR(IF(VLOOKUP(User[[#This Row],[User Code]],Justificar!$C$8:$I$1048576,6,0)=0,"Sin Justificación",VLOOKUP(User[[#This Row],[User Code]],Justificar!$C$8:$I$1048576,6,0)),"")</f>
        <v/>
      </c>
      <c r="U193" s="40" t="str">
        <f>IFERROR(IF(VLOOKUP(User[[#This Row],[User Code]],Justificar!$C$8:$I$1048576,6,0)=0,"Sin Justificación",VLOOKUP(User[[#This Row],[User Code]],Justificar!$C$8:$I$1048576,7,0)),"")</f>
        <v/>
      </c>
      <c r="V193" s="40" t="str" cm="1">
        <f t="array" ref="V193">_xlfn.IFS(User[[#This Row],[Time In Store + Leave]]&lt;7.8,"Incompleto",User[[#This Row],[Time In Store + Leave]]&lt;=12,"Completo",User[[#This Row],[Time In Store + Leave]]&gt;12,"Superior")</f>
        <v>Completo</v>
      </c>
      <c r="W1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3" s="40" t="str">
        <f>IF(User[[#This Row],[Rango]]="incompleto",IF(User[[#This Row],[Reporte in]]=0,"Sin_Registro_In_Out",IF(User[[#This Row],[Reporte Out]]=0,"No_Realizo_Salida","No_cumple_el_Tiempo")),"")</f>
        <v/>
      </c>
      <c r="Y193" s="40" t="str" cm="1">
        <f t="array" ref="Y1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93"/>
      <c r="AA193"/>
      <c r="AB193"/>
      <c r="AC193"/>
      <c r="AD193"/>
      <c r="AE193"/>
      <c r="AF193"/>
      <c r="AG193"/>
      <c r="AH193"/>
      <c r="AI193"/>
      <c r="AJ193"/>
    </row>
    <row r="194" spans="1:36" x14ac:dyDescent="0.3">
      <c r="A194" s="40" t="s">
        <v>2140</v>
      </c>
      <c r="B194">
        <v>1118819718</v>
      </c>
      <c r="C194" s="40" t="s">
        <v>2141</v>
      </c>
      <c r="D194" s="40" t="s">
        <v>2142</v>
      </c>
      <c r="E194" s="40" t="s">
        <v>1710</v>
      </c>
      <c r="F194" s="40" t="s">
        <v>967</v>
      </c>
      <c r="G194" s="40" t="s">
        <v>177</v>
      </c>
      <c r="H194" s="2">
        <v>45868.750196759262</v>
      </c>
      <c r="I194">
        <v>1</v>
      </c>
      <c r="J1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45931.489814814813</v>
      </c>
      <c r="K1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45931.840902777774</v>
      </c>
      <c r="L194" s="21">
        <f>_xlfn.XLOOKUP(User[[#This Row],[User Code]],RMS_Check_In_Out!A:A,RMS_Check_In_Out!D:D,"0")</f>
        <v>506</v>
      </c>
      <c r="M194" s="21">
        <f>_xlfn.XLOOKUP(User[[#This Row],[User Code]],Leave!P:P,Leave!S:S,"0")</f>
        <v>60</v>
      </c>
      <c r="N194" s="21">
        <f>User[[#This Row],[Time Leave RMS (min)]]/60</f>
        <v>1</v>
      </c>
      <c r="O194" s="15">
        <f>User[[#This Row],[Duration In Store(min)]]/60</f>
        <v>8.4333333333333336</v>
      </c>
      <c r="P194" s="28">
        <f>User[[#This Row],[Time In Store + Leave]]/24</f>
        <v>0.39305555555555555</v>
      </c>
      <c r="Q194" s="15">
        <f>(User[[#This Row],[Time Leave RMS (min)]]/60)+User[[#This Row],[Duration In Store H]]</f>
        <v>9.4333333333333336</v>
      </c>
      <c r="R194" s="40">
        <f>IF(User[[#This Row],[Check In]]="Sin Registro",0,1)</f>
        <v>1</v>
      </c>
      <c r="S194" s="40">
        <f>IF(User[[#This Row],[Check Out]]="Sin Registro",0,1)</f>
        <v>1</v>
      </c>
      <c r="T194" s="40" t="str">
        <f>IFERROR(IF(VLOOKUP(User[[#This Row],[User Code]],Justificar!$C$8:$I$1048576,6,0)=0,"Sin Justificación",VLOOKUP(User[[#This Row],[User Code]],Justificar!$C$8:$I$1048576,6,0)),"")</f>
        <v/>
      </c>
      <c r="U194" s="40" t="str">
        <f>IFERROR(IF(VLOOKUP(User[[#This Row],[User Code]],Justificar!$C$8:$I$1048576,6,0)=0,"Sin Justificación",VLOOKUP(User[[#This Row],[User Code]],Justificar!$C$8:$I$1048576,7,0)),"")</f>
        <v/>
      </c>
      <c r="V194" s="40" t="str" cm="1">
        <f t="array" ref="V194">_xlfn.IFS(User[[#This Row],[Time In Store + Leave]]&lt;7.8,"Incompleto",User[[#This Row],[Time In Store + Leave]]&lt;=12,"Completo",User[[#This Row],[Time In Store + Leave]]&gt;12,"Superior")</f>
        <v>Completo</v>
      </c>
      <c r="W1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4" s="40" t="str">
        <f>IF(User[[#This Row],[Rango]]="incompleto",IF(User[[#This Row],[Reporte in]]=0,"Sin_Registro_In_Out",IF(User[[#This Row],[Reporte Out]]=0,"No_Realizo_Salida","No_cumple_el_Tiempo")),"")</f>
        <v/>
      </c>
      <c r="Y194" s="40" t="str" cm="1">
        <f t="array" ref="Y1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94"/>
      <c r="AA194"/>
      <c r="AB194"/>
      <c r="AC194"/>
      <c r="AD194"/>
      <c r="AE194"/>
      <c r="AF194"/>
      <c r="AG194"/>
      <c r="AH194"/>
      <c r="AI194"/>
      <c r="AJ194"/>
    </row>
    <row r="195" spans="1:36" x14ac:dyDescent="0.3">
      <c r="A195" s="40" t="s">
        <v>2143</v>
      </c>
      <c r="B195">
        <v>1010005470</v>
      </c>
      <c r="C195" s="40" t="s">
        <v>2144</v>
      </c>
      <c r="D195" s="40" t="s">
        <v>2145</v>
      </c>
      <c r="E195" s="40" t="s">
        <v>1710</v>
      </c>
      <c r="F195" s="40" t="s">
        <v>1026</v>
      </c>
      <c r="G195" s="40" t="s">
        <v>178</v>
      </c>
      <c r="H195" s="2">
        <v>45868.667245370372</v>
      </c>
      <c r="I195">
        <v>1</v>
      </c>
      <c r="J1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45931.450844907406</v>
      </c>
      <c r="K1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45931.795439814814</v>
      </c>
      <c r="L195" s="21">
        <f>_xlfn.XLOOKUP(User[[#This Row],[User Code]],RMS_Check_In_Out!A:A,RMS_Check_In_Out!D:D,"0")</f>
        <v>496</v>
      </c>
      <c r="M195" s="21" t="str">
        <f>_xlfn.XLOOKUP(User[[#This Row],[User Code]],Leave!P:P,Leave!S:S,"0")</f>
        <v>0</v>
      </c>
      <c r="N195" s="21">
        <f>User[[#This Row],[Time Leave RMS (min)]]/60</f>
        <v>0</v>
      </c>
      <c r="O195" s="15">
        <f>User[[#This Row],[Duration In Store(min)]]/60</f>
        <v>8.2666666666666675</v>
      </c>
      <c r="P195" s="28">
        <f>User[[#This Row],[Time In Store + Leave]]/24</f>
        <v>0.3444444444444445</v>
      </c>
      <c r="Q195" s="15">
        <f>(User[[#This Row],[Time Leave RMS (min)]]/60)+User[[#This Row],[Duration In Store H]]</f>
        <v>8.2666666666666675</v>
      </c>
      <c r="R195" s="40">
        <f>IF(User[[#This Row],[Check In]]="Sin Registro",0,1)</f>
        <v>1</v>
      </c>
      <c r="S195" s="40">
        <f>IF(User[[#This Row],[Check Out]]="Sin Registro",0,1)</f>
        <v>1</v>
      </c>
      <c r="T195" s="40" t="str">
        <f>IFERROR(IF(VLOOKUP(User[[#This Row],[User Code]],Justificar!$C$8:$I$1048576,6,0)=0,"Sin Justificación",VLOOKUP(User[[#This Row],[User Code]],Justificar!$C$8:$I$1048576,6,0)),"")</f>
        <v/>
      </c>
      <c r="U195" s="40" t="str">
        <f>IFERROR(IF(VLOOKUP(User[[#This Row],[User Code]],Justificar!$C$8:$I$1048576,6,0)=0,"Sin Justificación",VLOOKUP(User[[#This Row],[User Code]],Justificar!$C$8:$I$1048576,7,0)),"")</f>
        <v/>
      </c>
      <c r="V195" s="40" t="str" cm="1">
        <f t="array" ref="V195">_xlfn.IFS(User[[#This Row],[Time In Store + Leave]]&lt;7.8,"Incompleto",User[[#This Row],[Time In Store + Leave]]&lt;=12,"Completo",User[[#This Row],[Time In Store + Leave]]&gt;12,"Superior")</f>
        <v>Completo</v>
      </c>
      <c r="W1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5" s="40" t="str">
        <f>IF(User[[#This Row],[Rango]]="incompleto",IF(User[[#This Row],[Reporte in]]=0,"Sin_Registro_In_Out",IF(User[[#This Row],[Reporte Out]]=0,"No_Realizo_Salida","No_cumple_el_Tiempo")),"")</f>
        <v/>
      </c>
      <c r="Y195" s="40" t="str" cm="1">
        <f t="array" ref="Y1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5"/>
      <c r="AA195"/>
      <c r="AB195"/>
      <c r="AC195"/>
      <c r="AD195"/>
      <c r="AE195"/>
      <c r="AF195"/>
      <c r="AG195"/>
      <c r="AH195"/>
      <c r="AI195"/>
      <c r="AJ195"/>
    </row>
    <row r="196" spans="1:36" x14ac:dyDescent="0.3">
      <c r="A196" s="40" t="s">
        <v>2146</v>
      </c>
      <c r="B196">
        <v>1024558301</v>
      </c>
      <c r="C196" s="40" t="s">
        <v>2147</v>
      </c>
      <c r="D196" s="40" t="s">
        <v>2148</v>
      </c>
      <c r="E196" s="40" t="s">
        <v>6</v>
      </c>
      <c r="F196" s="40" t="s">
        <v>1026</v>
      </c>
      <c r="G196" s="40" t="s">
        <v>178</v>
      </c>
      <c r="H196" s="2">
        <v>45868.666956018518</v>
      </c>
      <c r="I196">
        <v>1</v>
      </c>
      <c r="J1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45931.415312500001</v>
      </c>
      <c r="K1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45931.786956018521</v>
      </c>
      <c r="L196" s="21">
        <f>_xlfn.XLOOKUP(User[[#This Row],[User Code]],RMS_Check_In_Out!A:A,RMS_Check_In_Out!D:D,"0")</f>
        <v>535</v>
      </c>
      <c r="M196" s="21" t="str">
        <f>_xlfn.XLOOKUP(User[[#This Row],[User Code]],Leave!P:P,Leave!S:S,"0")</f>
        <v>0</v>
      </c>
      <c r="N196" s="21">
        <f>User[[#This Row],[Time Leave RMS (min)]]/60</f>
        <v>0</v>
      </c>
      <c r="O196" s="15">
        <f>User[[#This Row],[Duration In Store(min)]]/60</f>
        <v>8.9166666666666661</v>
      </c>
      <c r="P196" s="28">
        <f>User[[#This Row],[Time In Store + Leave]]/24</f>
        <v>0.37152777777777773</v>
      </c>
      <c r="Q196" s="15">
        <f>(User[[#This Row],[Time Leave RMS (min)]]/60)+User[[#This Row],[Duration In Store H]]</f>
        <v>8.9166666666666661</v>
      </c>
      <c r="R196" s="40">
        <f>IF(User[[#This Row],[Check In]]="Sin Registro",0,1)</f>
        <v>1</v>
      </c>
      <c r="S196" s="40">
        <f>IF(User[[#This Row],[Check Out]]="Sin Registro",0,1)</f>
        <v>1</v>
      </c>
      <c r="T196" s="40" t="str">
        <f>IFERROR(IF(VLOOKUP(User[[#This Row],[User Code]],Justificar!$C$8:$I$1048576,6,0)=0,"Sin Justificación",VLOOKUP(User[[#This Row],[User Code]],Justificar!$C$8:$I$1048576,6,0)),"")</f>
        <v/>
      </c>
      <c r="U196" s="40" t="str">
        <f>IFERROR(IF(VLOOKUP(User[[#This Row],[User Code]],Justificar!$C$8:$I$1048576,6,0)=0,"Sin Justificación",VLOOKUP(User[[#This Row],[User Code]],Justificar!$C$8:$I$1048576,7,0)),"")</f>
        <v/>
      </c>
      <c r="V196" s="40" t="str" cm="1">
        <f t="array" ref="V196">_xlfn.IFS(User[[#This Row],[Time In Store + Leave]]&lt;7.8,"Incompleto",User[[#This Row],[Time In Store + Leave]]&lt;=12,"Completo",User[[#This Row],[Time In Store + Leave]]&gt;12,"Superior")</f>
        <v>Completo</v>
      </c>
      <c r="W1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6" s="40" t="str">
        <f>IF(User[[#This Row],[Rango]]="incompleto",IF(User[[#This Row],[Reporte in]]=0,"Sin_Registro_In_Out",IF(User[[#This Row],[Reporte Out]]=0,"No_Realizo_Salida","No_cumple_el_Tiempo")),"")</f>
        <v/>
      </c>
      <c r="Y196" s="40" t="str" cm="1">
        <f t="array" ref="Y1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6"/>
      <c r="AA196"/>
      <c r="AB196"/>
      <c r="AC196"/>
      <c r="AD196"/>
      <c r="AE196"/>
      <c r="AF196"/>
      <c r="AG196"/>
      <c r="AH196"/>
      <c r="AI196"/>
      <c r="AJ196"/>
    </row>
    <row r="197" spans="1:36" x14ac:dyDescent="0.3">
      <c r="A197" s="40" t="s">
        <v>2124</v>
      </c>
      <c r="B197">
        <v>1077721475</v>
      </c>
      <c r="C197" s="40" t="s">
        <v>2125</v>
      </c>
      <c r="D197" s="40" t="s">
        <v>2126</v>
      </c>
      <c r="E197" s="40" t="s">
        <v>6</v>
      </c>
      <c r="F197" s="40" t="s">
        <v>2462</v>
      </c>
      <c r="G197" s="40" t="s">
        <v>178</v>
      </c>
      <c r="H197" s="2">
        <v>45867.781226851854</v>
      </c>
      <c r="I197">
        <v>1</v>
      </c>
      <c r="J1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45931.530393518522</v>
      </c>
      <c r="K1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45931.794490740744</v>
      </c>
      <c r="L197" s="21">
        <f>_xlfn.XLOOKUP(User[[#This Row],[User Code]],RMS_Check_In_Out!A:A,RMS_Check_In_Out!D:D,"0")</f>
        <v>380</v>
      </c>
      <c r="M197" s="21">
        <f>_xlfn.XLOOKUP(User[[#This Row],[User Code]],Leave!P:P,Leave!S:S,"0")</f>
        <v>180</v>
      </c>
      <c r="N197" s="21">
        <f>User[[#This Row],[Time Leave RMS (min)]]/60</f>
        <v>3</v>
      </c>
      <c r="O197" s="15">
        <f>User[[#This Row],[Duration In Store(min)]]/60</f>
        <v>6.333333333333333</v>
      </c>
      <c r="P197" s="28">
        <f>User[[#This Row],[Time In Store + Leave]]/24</f>
        <v>0.38888888888888884</v>
      </c>
      <c r="Q197" s="15">
        <f>(User[[#This Row],[Time Leave RMS (min)]]/60)+User[[#This Row],[Duration In Store H]]</f>
        <v>9.3333333333333321</v>
      </c>
      <c r="R197" s="40">
        <f>IF(User[[#This Row],[Check In]]="Sin Registro",0,1)</f>
        <v>1</v>
      </c>
      <c r="S197" s="40">
        <f>IF(User[[#This Row],[Check Out]]="Sin Registro",0,1)</f>
        <v>1</v>
      </c>
      <c r="T197" s="40" t="str">
        <f>IFERROR(IF(VLOOKUP(User[[#This Row],[User Code]],Justificar!$C$8:$I$1048576,6,0)=0,"Sin Justificación",VLOOKUP(User[[#This Row],[User Code]],Justificar!$C$8:$I$1048576,6,0)),"")</f>
        <v/>
      </c>
      <c r="U197" s="40" t="str">
        <f>IFERROR(IF(VLOOKUP(User[[#This Row],[User Code]],Justificar!$C$8:$I$1048576,6,0)=0,"Sin Justificación",VLOOKUP(User[[#This Row],[User Code]],Justificar!$C$8:$I$1048576,7,0)),"")</f>
        <v/>
      </c>
      <c r="V197" s="40" t="str" cm="1">
        <f t="array" ref="V197">_xlfn.IFS(User[[#This Row],[Time In Store + Leave]]&lt;7.8,"Incompleto",User[[#This Row],[Time In Store + Leave]]&lt;=12,"Completo",User[[#This Row],[Time In Store + Leave]]&gt;12,"Superior")</f>
        <v>Completo</v>
      </c>
      <c r="W1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7" s="40" t="str">
        <f>IF(User[[#This Row],[Rango]]="incompleto",IF(User[[#This Row],[Reporte in]]=0,"Sin_Registro_In_Out",IF(User[[#This Row],[Reporte Out]]=0,"No_Realizo_Salida","No_cumple_el_Tiempo")),"")</f>
        <v/>
      </c>
      <c r="Y197" s="40" t="str" cm="1">
        <f t="array" ref="Y1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97"/>
      <c r="AA197"/>
      <c r="AB197"/>
      <c r="AC197"/>
      <c r="AD197"/>
      <c r="AE197"/>
      <c r="AF197"/>
      <c r="AG197"/>
      <c r="AH197"/>
      <c r="AI197"/>
      <c r="AJ197"/>
    </row>
    <row r="198" spans="1:36" x14ac:dyDescent="0.3">
      <c r="A198" s="40" t="s">
        <v>2127</v>
      </c>
      <c r="B198">
        <v>1070946895</v>
      </c>
      <c r="C198" s="40" t="s">
        <v>2128</v>
      </c>
      <c r="D198" s="40" t="s">
        <v>2129</v>
      </c>
      <c r="E198" s="40" t="s">
        <v>6</v>
      </c>
      <c r="F198" s="40" t="s">
        <v>2674</v>
      </c>
      <c r="G198" s="40" t="s">
        <v>179</v>
      </c>
      <c r="H198" s="2">
        <v>45867.66778935185</v>
      </c>
      <c r="I198">
        <v>1</v>
      </c>
      <c r="J1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98" s="21" t="str">
        <f>_xlfn.XLOOKUP(User[[#This Row],[User Code]],RMS_Check_In_Out!A:A,RMS_Check_In_Out!D:D,"0")</f>
        <v>0</v>
      </c>
      <c r="M198" s="21">
        <f>_xlfn.XLOOKUP(User[[#This Row],[User Code]],Leave!P:P,Leave!S:S,"0")</f>
        <v>540</v>
      </c>
      <c r="N198" s="21">
        <f>User[[#This Row],[Time Leave RMS (min)]]/60</f>
        <v>9</v>
      </c>
      <c r="O198" s="15">
        <f>User[[#This Row],[Duration In Store(min)]]/60</f>
        <v>0</v>
      </c>
      <c r="P198" s="28">
        <f>User[[#This Row],[Time In Store + Leave]]/24</f>
        <v>0.375</v>
      </c>
      <c r="Q198" s="15">
        <f>(User[[#This Row],[Time Leave RMS (min)]]/60)+User[[#This Row],[Duration In Store H]]</f>
        <v>9</v>
      </c>
      <c r="R198" s="40">
        <f>IF(User[[#This Row],[Check In]]="Sin Registro",0,1)</f>
        <v>1</v>
      </c>
      <c r="S198" s="40">
        <f>IF(User[[#This Row],[Check Out]]="Sin Registro",0,1)</f>
        <v>1</v>
      </c>
      <c r="T198" s="40" t="str">
        <f>IFERROR(IF(VLOOKUP(User[[#This Row],[User Code]],Justificar!$C$8:$I$1048576,6,0)=0,"Sin Justificación",VLOOKUP(User[[#This Row],[User Code]],Justificar!$C$8:$I$1048576,6,0)),"")</f>
        <v/>
      </c>
      <c r="U198" s="40" t="str">
        <f>IFERROR(IF(VLOOKUP(User[[#This Row],[User Code]],Justificar!$C$8:$I$1048576,6,0)=0,"Sin Justificación",VLOOKUP(User[[#This Row],[User Code]],Justificar!$C$8:$I$1048576,7,0)),"")</f>
        <v/>
      </c>
      <c r="V198" s="40" t="str" cm="1">
        <f t="array" ref="V198">_xlfn.IFS(User[[#This Row],[Time In Store + Leave]]&lt;7.8,"Incompleto",User[[#This Row],[Time In Store + Leave]]&lt;=12,"Completo",User[[#This Row],[Time In Store + Leave]]&gt;12,"Superior")</f>
        <v>Completo</v>
      </c>
      <c r="W1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8" s="40" t="str">
        <f>IF(User[[#This Row],[Rango]]="incompleto",IF(User[[#This Row],[Reporte in]]=0,"Sin_Registro_In_Out",IF(User[[#This Row],[Reporte Out]]=0,"No_Realizo_Salida","No_cumple_el_Tiempo")),"")</f>
        <v/>
      </c>
      <c r="Y198" s="40" t="str" cm="1">
        <f t="array" ref="Y1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8"/>
      <c r="AA198"/>
      <c r="AB198"/>
      <c r="AC198"/>
      <c r="AD198"/>
      <c r="AE198"/>
      <c r="AF198"/>
      <c r="AG198"/>
      <c r="AH198"/>
      <c r="AI198"/>
      <c r="AJ198"/>
    </row>
    <row r="199" spans="1:36" x14ac:dyDescent="0.3">
      <c r="A199" s="40" t="s">
        <v>2130</v>
      </c>
      <c r="B199">
        <v>1032477518</v>
      </c>
      <c r="C199" s="40" t="s">
        <v>2131</v>
      </c>
      <c r="D199" s="40" t="s">
        <v>2132</v>
      </c>
      <c r="E199" s="40" t="s">
        <v>6</v>
      </c>
      <c r="F199" s="40" t="s">
        <v>2674</v>
      </c>
      <c r="G199" s="40" t="s">
        <v>179</v>
      </c>
      <c r="H199" s="2">
        <v>45867.667673611111</v>
      </c>
      <c r="I199">
        <v>1</v>
      </c>
      <c r="J1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1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199" s="21" t="str">
        <f>_xlfn.XLOOKUP(User[[#This Row],[User Code]],RMS_Check_In_Out!A:A,RMS_Check_In_Out!D:D,"0")</f>
        <v>0</v>
      </c>
      <c r="M199" s="21">
        <f>_xlfn.XLOOKUP(User[[#This Row],[User Code]],Leave!P:P,Leave!S:S,"0")</f>
        <v>60</v>
      </c>
      <c r="N199" s="21">
        <f>User[[#This Row],[Time Leave RMS (min)]]/60</f>
        <v>1</v>
      </c>
      <c r="O199" s="15">
        <f>User[[#This Row],[Duration In Store(min)]]/60</f>
        <v>0</v>
      </c>
      <c r="P199" s="28">
        <f>User[[#This Row],[Time In Store + Leave]]/24</f>
        <v>4.1666666666666664E-2</v>
      </c>
      <c r="Q199" s="15">
        <f>(User[[#This Row],[Time Leave RMS (min)]]/60)+User[[#This Row],[Duration In Store H]]</f>
        <v>1</v>
      </c>
      <c r="R199" s="40">
        <f>IF(User[[#This Row],[Check In]]="Sin Registro",0,1)</f>
        <v>1</v>
      </c>
      <c r="S199" s="40">
        <f>IF(User[[#This Row],[Check Out]]="Sin Registro",0,1)</f>
        <v>1</v>
      </c>
      <c r="T199" s="40" t="str">
        <f>IFERROR(IF(VLOOKUP(User[[#This Row],[User Code]],Justificar!$C$8:$I$1048576,6,0)=0,"Sin Justificación",VLOOKUP(User[[#This Row],[User Code]],Justificar!$C$8:$I$1048576,6,0)),"")</f>
        <v>Sin Justificación</v>
      </c>
      <c r="U199" s="40" t="str">
        <f>IFERROR(IF(VLOOKUP(User[[#This Row],[User Code]],Justificar!$C$8:$I$1048576,6,0)=0,"Sin Justificación",VLOOKUP(User[[#This Row],[User Code]],Justificar!$C$8:$I$1048576,7,0)),"")</f>
        <v>Sin Justificación</v>
      </c>
      <c r="V199" s="40" t="str" cm="1">
        <f t="array" ref="V199">_xlfn.IFS(User[[#This Row],[Time In Store + Leave]]&lt;7.8,"Incompleto",User[[#This Row],[Time In Store + Leave]]&lt;=12,"Completo",User[[#This Row],[Time In Store + Leave]]&gt;12,"Superior")</f>
        <v>Incompleto</v>
      </c>
      <c r="W1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99" s="40" t="str">
        <f>IF(User[[#This Row],[Rango]]="incompleto",IF(User[[#This Row],[Reporte in]]=0,"Sin_Registro_In_Out",IF(User[[#This Row],[Reporte Out]]=0,"No_Realizo_Salida","No_cumple_el_Tiempo")),"")</f>
        <v>No_cumple_el_Tiempo</v>
      </c>
      <c r="Y199" s="40" t="str" cm="1">
        <f t="array" ref="Y1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9"/>
      <c r="AA199"/>
      <c r="AB199"/>
      <c r="AC199"/>
      <c r="AD199"/>
      <c r="AE199"/>
      <c r="AF199"/>
      <c r="AG199"/>
      <c r="AH199"/>
      <c r="AI199"/>
      <c r="AJ199"/>
    </row>
    <row r="200" spans="1:36" x14ac:dyDescent="0.3">
      <c r="A200" s="40" t="s">
        <v>2133</v>
      </c>
      <c r="B200">
        <v>1065908641</v>
      </c>
      <c r="C200" s="40" t="s">
        <v>2134</v>
      </c>
      <c r="D200" s="40" t="s">
        <v>2135</v>
      </c>
      <c r="E200" s="40" t="s">
        <v>6</v>
      </c>
      <c r="F200" s="40" t="s">
        <v>965</v>
      </c>
      <c r="G200" s="40" t="s">
        <v>178</v>
      </c>
      <c r="H200" s="2">
        <v>45867.667187500003</v>
      </c>
      <c r="I200">
        <v>1</v>
      </c>
      <c r="J2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45931.371539351851</v>
      </c>
      <c r="K2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45931.731550925928</v>
      </c>
      <c r="L200" s="21">
        <f>_xlfn.XLOOKUP(User[[#This Row],[User Code]],RMS_Check_In_Out!A:A,RMS_Check_In_Out!D:D,"0")</f>
        <v>518</v>
      </c>
      <c r="M200" s="21">
        <f>_xlfn.XLOOKUP(User[[#This Row],[User Code]],Leave!P:P,Leave!S:S,"0")</f>
        <v>60</v>
      </c>
      <c r="N200" s="21">
        <f>User[[#This Row],[Time Leave RMS (min)]]/60</f>
        <v>1</v>
      </c>
      <c r="O200" s="15">
        <f>User[[#This Row],[Duration In Store(min)]]/60</f>
        <v>8.6333333333333329</v>
      </c>
      <c r="P200" s="28">
        <f>User[[#This Row],[Time In Store + Leave]]/24</f>
        <v>0.40138888888888885</v>
      </c>
      <c r="Q200" s="15">
        <f>(User[[#This Row],[Time Leave RMS (min)]]/60)+User[[#This Row],[Duration In Store H]]</f>
        <v>9.6333333333333329</v>
      </c>
      <c r="R200" s="40">
        <f>IF(User[[#This Row],[Check In]]="Sin Registro",0,1)</f>
        <v>1</v>
      </c>
      <c r="S200" s="40">
        <f>IF(User[[#This Row],[Check Out]]="Sin Registro",0,1)</f>
        <v>1</v>
      </c>
      <c r="T200" s="40" t="str">
        <f>IFERROR(IF(VLOOKUP(User[[#This Row],[User Code]],Justificar!$C$8:$I$1048576,6,0)=0,"Sin Justificación",VLOOKUP(User[[#This Row],[User Code]],Justificar!$C$8:$I$1048576,6,0)),"")</f>
        <v/>
      </c>
      <c r="U200" s="40" t="str">
        <f>IFERROR(IF(VLOOKUP(User[[#This Row],[User Code]],Justificar!$C$8:$I$1048576,6,0)=0,"Sin Justificación",VLOOKUP(User[[#This Row],[User Code]],Justificar!$C$8:$I$1048576,7,0)),"")</f>
        <v/>
      </c>
      <c r="V200" s="40" t="str" cm="1">
        <f t="array" ref="V200">_xlfn.IFS(User[[#This Row],[Time In Store + Leave]]&lt;7.8,"Incompleto",User[[#This Row],[Time In Store + Leave]]&lt;=12,"Completo",User[[#This Row],[Time In Store + Leave]]&gt;12,"Superior")</f>
        <v>Completo</v>
      </c>
      <c r="W2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0" s="40" t="str">
        <f>IF(User[[#This Row],[Rango]]="incompleto",IF(User[[#This Row],[Reporte in]]=0,"Sin_Registro_In_Out",IF(User[[#This Row],[Reporte Out]]=0,"No_Realizo_Salida","No_cumple_el_Tiempo")),"")</f>
        <v/>
      </c>
      <c r="Y200" s="40" t="str" cm="1">
        <f t="array" ref="Y2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0"/>
      <c r="AA200"/>
      <c r="AB200"/>
      <c r="AC200"/>
      <c r="AD200"/>
      <c r="AE200"/>
      <c r="AF200"/>
      <c r="AG200"/>
      <c r="AH200"/>
      <c r="AI200"/>
      <c r="AJ200"/>
    </row>
    <row r="201" spans="1:36" x14ac:dyDescent="0.3">
      <c r="A201" s="40" t="s">
        <v>2115</v>
      </c>
      <c r="B201">
        <v>1121823687</v>
      </c>
      <c r="C201" s="40" t="s">
        <v>2116</v>
      </c>
      <c r="D201" s="40" t="s">
        <v>2117</v>
      </c>
      <c r="E201" s="40" t="s">
        <v>6</v>
      </c>
      <c r="F201" s="40" t="s">
        <v>2748</v>
      </c>
      <c r="G201" s="40" t="s">
        <v>177</v>
      </c>
      <c r="H201" s="2">
        <v>45866.625925925924</v>
      </c>
      <c r="I201">
        <v>1</v>
      </c>
      <c r="J2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45931.394965277781</v>
      </c>
      <c r="K2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45931.753032407411</v>
      </c>
      <c r="L201" s="21">
        <f>_xlfn.XLOOKUP(User[[#This Row],[User Code]],RMS_Check_In_Out!A:A,RMS_Check_In_Out!D:D,"0")</f>
        <v>516</v>
      </c>
      <c r="M201" s="21" t="str">
        <f>_xlfn.XLOOKUP(User[[#This Row],[User Code]],Leave!P:P,Leave!S:S,"0")</f>
        <v>0</v>
      </c>
      <c r="N201" s="21">
        <f>User[[#This Row],[Time Leave RMS (min)]]/60</f>
        <v>0</v>
      </c>
      <c r="O201" s="15">
        <f>User[[#This Row],[Duration In Store(min)]]/60</f>
        <v>8.6</v>
      </c>
      <c r="P201" s="28">
        <f>User[[#This Row],[Time In Store + Leave]]/24</f>
        <v>0.35833333333333334</v>
      </c>
      <c r="Q201" s="15">
        <f>(User[[#This Row],[Time Leave RMS (min)]]/60)+User[[#This Row],[Duration In Store H]]</f>
        <v>8.6</v>
      </c>
      <c r="R201" s="40">
        <f>IF(User[[#This Row],[Check In]]="Sin Registro",0,1)</f>
        <v>1</v>
      </c>
      <c r="S201" s="40">
        <f>IF(User[[#This Row],[Check Out]]="Sin Registro",0,1)</f>
        <v>1</v>
      </c>
      <c r="T201" s="40" t="str">
        <f>IFERROR(IF(VLOOKUP(User[[#This Row],[User Code]],Justificar!$C$8:$I$1048576,6,0)=0,"Sin Justificación",VLOOKUP(User[[#This Row],[User Code]],Justificar!$C$8:$I$1048576,6,0)),"")</f>
        <v/>
      </c>
      <c r="U201" s="40" t="str">
        <f>IFERROR(IF(VLOOKUP(User[[#This Row],[User Code]],Justificar!$C$8:$I$1048576,6,0)=0,"Sin Justificación",VLOOKUP(User[[#This Row],[User Code]],Justificar!$C$8:$I$1048576,7,0)),"")</f>
        <v/>
      </c>
      <c r="V201" s="40" t="str" cm="1">
        <f t="array" ref="V201">_xlfn.IFS(User[[#This Row],[Time In Store + Leave]]&lt;7.8,"Incompleto",User[[#This Row],[Time In Store + Leave]]&lt;=12,"Completo",User[[#This Row],[Time In Store + Leave]]&gt;12,"Superior")</f>
        <v>Completo</v>
      </c>
      <c r="W2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1" s="40" t="str">
        <f>IF(User[[#This Row],[Rango]]="incompleto",IF(User[[#This Row],[Reporte in]]=0,"Sin_Registro_In_Out",IF(User[[#This Row],[Reporte Out]]=0,"No_Realizo_Salida","No_cumple_el_Tiempo")),"")</f>
        <v/>
      </c>
      <c r="Y201" s="40" t="str" cm="1">
        <f t="array" ref="Y2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01"/>
      <c r="AA201"/>
      <c r="AB201"/>
      <c r="AC201"/>
      <c r="AD201"/>
      <c r="AE201"/>
      <c r="AF201"/>
      <c r="AG201"/>
      <c r="AH201"/>
      <c r="AI201"/>
      <c r="AJ201"/>
    </row>
    <row r="202" spans="1:36" x14ac:dyDescent="0.3">
      <c r="A202" s="40" t="s">
        <v>2118</v>
      </c>
      <c r="B202">
        <v>1014225687</v>
      </c>
      <c r="C202" s="40" t="s">
        <v>2119</v>
      </c>
      <c r="D202" s="40" t="s">
        <v>2120</v>
      </c>
      <c r="E202" s="40" t="s">
        <v>130</v>
      </c>
      <c r="F202" s="40" t="s">
        <v>1942</v>
      </c>
      <c r="G202" s="40" t="s">
        <v>178</v>
      </c>
      <c r="H202" s="2">
        <v>45866.625567129631</v>
      </c>
      <c r="I202">
        <v>1</v>
      </c>
      <c r="J2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45931.383506944447</v>
      </c>
      <c r="K2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45931.764247685183</v>
      </c>
      <c r="L202" s="21">
        <f>_xlfn.XLOOKUP(User[[#This Row],[User Code]],RMS_Check_In_Out!A:A,RMS_Check_In_Out!D:D,"0")</f>
        <v>548</v>
      </c>
      <c r="M202" s="21" t="str">
        <f>_xlfn.XLOOKUP(User[[#This Row],[User Code]],Leave!P:P,Leave!S:S,"0")</f>
        <v>0</v>
      </c>
      <c r="N202" s="21">
        <f>User[[#This Row],[Time Leave RMS (min)]]/60</f>
        <v>0</v>
      </c>
      <c r="O202" s="15">
        <f>User[[#This Row],[Duration In Store(min)]]/60</f>
        <v>9.1333333333333329</v>
      </c>
      <c r="P202" s="28">
        <f>User[[#This Row],[Time In Store + Leave]]/24</f>
        <v>0.38055555555555554</v>
      </c>
      <c r="Q202" s="15">
        <f>(User[[#This Row],[Time Leave RMS (min)]]/60)+User[[#This Row],[Duration In Store H]]</f>
        <v>9.1333333333333329</v>
      </c>
      <c r="R202" s="40">
        <f>IF(User[[#This Row],[Check In]]="Sin Registro",0,1)</f>
        <v>1</v>
      </c>
      <c r="S202" s="40">
        <f>IF(User[[#This Row],[Check Out]]="Sin Registro",0,1)</f>
        <v>1</v>
      </c>
      <c r="T202" s="40" t="str">
        <f>IFERROR(IF(VLOOKUP(User[[#This Row],[User Code]],Justificar!$C$8:$I$1048576,6,0)=0,"Sin Justificación",VLOOKUP(User[[#This Row],[User Code]],Justificar!$C$8:$I$1048576,6,0)),"")</f>
        <v/>
      </c>
      <c r="U202" s="40" t="str">
        <f>IFERROR(IF(VLOOKUP(User[[#This Row],[User Code]],Justificar!$C$8:$I$1048576,6,0)=0,"Sin Justificación",VLOOKUP(User[[#This Row],[User Code]],Justificar!$C$8:$I$1048576,7,0)),"")</f>
        <v/>
      </c>
      <c r="V202" s="40" t="str" cm="1">
        <f t="array" ref="V202">_xlfn.IFS(User[[#This Row],[Time In Store + Leave]]&lt;7.8,"Incompleto",User[[#This Row],[Time In Store + Leave]]&lt;=12,"Completo",User[[#This Row],[Time In Store + Leave]]&gt;12,"Superior")</f>
        <v>Completo</v>
      </c>
      <c r="W2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2" s="40" t="str">
        <f>IF(User[[#This Row],[Rango]]="incompleto",IF(User[[#This Row],[Reporte in]]=0,"Sin_Registro_In_Out",IF(User[[#This Row],[Reporte Out]]=0,"No_Realizo_Salida","No_cumple_el_Tiempo")),"")</f>
        <v/>
      </c>
      <c r="Y202" s="40" t="str" cm="1">
        <f t="array" ref="Y2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02"/>
      <c r="AA202"/>
      <c r="AB202"/>
      <c r="AC202"/>
      <c r="AD202"/>
      <c r="AE202"/>
      <c r="AF202"/>
      <c r="AG202"/>
      <c r="AH202"/>
      <c r="AI202"/>
      <c r="AJ202"/>
    </row>
    <row r="203" spans="1:36" x14ac:dyDescent="0.3">
      <c r="A203" s="40" t="s">
        <v>2121</v>
      </c>
      <c r="B203">
        <v>1111262275</v>
      </c>
      <c r="C203" s="40" t="s">
        <v>2122</v>
      </c>
      <c r="D203" s="40" t="s">
        <v>2123</v>
      </c>
      <c r="E203" s="40" t="s">
        <v>6</v>
      </c>
      <c r="F203" s="40" t="s">
        <v>2462</v>
      </c>
      <c r="G203" s="40" t="s">
        <v>178</v>
      </c>
      <c r="H203" s="2">
        <v>45866.458587962959</v>
      </c>
      <c r="I203">
        <v>1</v>
      </c>
      <c r="J2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45931.33221064815</v>
      </c>
      <c r="K2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45931.754513888889</v>
      </c>
      <c r="L203" s="21">
        <f>_xlfn.XLOOKUP(User[[#This Row],[User Code]],RMS_Check_In_Out!A:A,RMS_Check_In_Out!D:D,"0")</f>
        <v>608</v>
      </c>
      <c r="M203" s="21" t="str">
        <f>_xlfn.XLOOKUP(User[[#This Row],[User Code]],Leave!P:P,Leave!S:S,"0")</f>
        <v>0</v>
      </c>
      <c r="N203" s="21">
        <f>User[[#This Row],[Time Leave RMS (min)]]/60</f>
        <v>0</v>
      </c>
      <c r="O203" s="15">
        <f>User[[#This Row],[Duration In Store(min)]]/60</f>
        <v>10.133333333333333</v>
      </c>
      <c r="P203" s="28">
        <f>User[[#This Row],[Time In Store + Leave]]/24</f>
        <v>0.42222222222222222</v>
      </c>
      <c r="Q203" s="15">
        <f>(User[[#This Row],[Time Leave RMS (min)]]/60)+User[[#This Row],[Duration In Store H]]</f>
        <v>10.133333333333333</v>
      </c>
      <c r="R203" s="40">
        <f>IF(User[[#This Row],[Check In]]="Sin Registro",0,1)</f>
        <v>1</v>
      </c>
      <c r="S203" s="40">
        <f>IF(User[[#This Row],[Check Out]]="Sin Registro",0,1)</f>
        <v>1</v>
      </c>
      <c r="T203" s="40" t="str">
        <f>IFERROR(IF(VLOOKUP(User[[#This Row],[User Code]],Justificar!$C$8:$I$1048576,6,0)=0,"Sin Justificación",VLOOKUP(User[[#This Row],[User Code]],Justificar!$C$8:$I$1048576,6,0)),"")</f>
        <v/>
      </c>
      <c r="U203" s="40" t="str">
        <f>IFERROR(IF(VLOOKUP(User[[#This Row],[User Code]],Justificar!$C$8:$I$1048576,6,0)=0,"Sin Justificación",VLOOKUP(User[[#This Row],[User Code]],Justificar!$C$8:$I$1048576,7,0)),"")</f>
        <v/>
      </c>
      <c r="V203" s="40" t="str" cm="1">
        <f t="array" ref="V203">_xlfn.IFS(User[[#This Row],[Time In Store + Leave]]&lt;7.8,"Incompleto",User[[#This Row],[Time In Store + Leave]]&lt;=12,"Completo",User[[#This Row],[Time In Store + Leave]]&gt;12,"Superior")</f>
        <v>Completo</v>
      </c>
      <c r="W2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3" s="40" t="str">
        <f>IF(User[[#This Row],[Rango]]="incompleto",IF(User[[#This Row],[Reporte in]]=0,"Sin_Registro_In_Out",IF(User[[#This Row],[Reporte Out]]=0,"No_Realizo_Salida","No_cumple_el_Tiempo")),"")</f>
        <v/>
      </c>
      <c r="Y203" s="40" t="str" cm="1">
        <f t="array" ref="Y2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03"/>
      <c r="AA203"/>
      <c r="AB203"/>
      <c r="AC203"/>
      <c r="AD203"/>
      <c r="AE203"/>
      <c r="AF203"/>
      <c r="AG203"/>
      <c r="AH203"/>
      <c r="AI203"/>
      <c r="AJ203"/>
    </row>
    <row r="204" spans="1:36" x14ac:dyDescent="0.3">
      <c r="A204" s="40" t="s">
        <v>2109</v>
      </c>
      <c r="B204">
        <v>1067937961</v>
      </c>
      <c r="C204" s="40" t="s">
        <v>2110</v>
      </c>
      <c r="D204" s="40" t="s">
        <v>2111</v>
      </c>
      <c r="E204" s="40" t="s">
        <v>6</v>
      </c>
      <c r="F204" s="40" t="s">
        <v>2756</v>
      </c>
      <c r="G204" s="40" t="s">
        <v>178</v>
      </c>
      <c r="H204" s="2">
        <v>45863.792013888888</v>
      </c>
      <c r="I204">
        <v>1</v>
      </c>
      <c r="J2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45931.330590277779</v>
      </c>
      <c r="K2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45931.742071759261</v>
      </c>
      <c r="L204" s="21">
        <f>_xlfn.XLOOKUP(User[[#This Row],[User Code]],RMS_Check_In_Out!A:A,RMS_Check_In_Out!D:D,"0")</f>
        <v>593</v>
      </c>
      <c r="M204" s="21" t="str">
        <f>_xlfn.XLOOKUP(User[[#This Row],[User Code]],Leave!P:P,Leave!S:S,"0")</f>
        <v>0</v>
      </c>
      <c r="N204" s="21">
        <f>User[[#This Row],[Time Leave RMS (min)]]/60</f>
        <v>0</v>
      </c>
      <c r="O204" s="15">
        <f>User[[#This Row],[Duration In Store(min)]]/60</f>
        <v>9.8833333333333329</v>
      </c>
      <c r="P204" s="28">
        <f>User[[#This Row],[Time In Store + Leave]]/24</f>
        <v>0.41180555555555554</v>
      </c>
      <c r="Q204" s="15">
        <f>(User[[#This Row],[Time Leave RMS (min)]]/60)+User[[#This Row],[Duration In Store H]]</f>
        <v>9.8833333333333329</v>
      </c>
      <c r="R204" s="40">
        <f>IF(User[[#This Row],[Check In]]="Sin Registro",0,1)</f>
        <v>1</v>
      </c>
      <c r="S204" s="40">
        <f>IF(User[[#This Row],[Check Out]]="Sin Registro",0,1)</f>
        <v>1</v>
      </c>
      <c r="T204" s="40" t="str">
        <f>IFERROR(IF(VLOOKUP(User[[#This Row],[User Code]],Justificar!$C$8:$I$1048576,6,0)=0,"Sin Justificación",VLOOKUP(User[[#This Row],[User Code]],Justificar!$C$8:$I$1048576,6,0)),"")</f>
        <v/>
      </c>
      <c r="U204" s="40" t="str">
        <f>IFERROR(IF(VLOOKUP(User[[#This Row],[User Code]],Justificar!$C$8:$I$1048576,6,0)=0,"Sin Justificación",VLOOKUP(User[[#This Row],[User Code]],Justificar!$C$8:$I$1048576,7,0)),"")</f>
        <v/>
      </c>
      <c r="V204" s="40" t="str" cm="1">
        <f t="array" ref="V204">_xlfn.IFS(User[[#This Row],[Time In Store + Leave]]&lt;7.8,"Incompleto",User[[#This Row],[Time In Store + Leave]]&lt;=12,"Completo",User[[#This Row],[Time In Store + Leave]]&gt;12,"Superior")</f>
        <v>Completo</v>
      </c>
      <c r="W2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4" s="40" t="str">
        <f>IF(User[[#This Row],[Rango]]="incompleto",IF(User[[#This Row],[Reporte in]]=0,"Sin_Registro_In_Out",IF(User[[#This Row],[Reporte Out]]=0,"No_Realizo_Salida","No_cumple_el_Tiempo")),"")</f>
        <v/>
      </c>
      <c r="Y204" s="40" t="str" cm="1">
        <f t="array" ref="Y2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04"/>
      <c r="AA204"/>
      <c r="AB204"/>
      <c r="AC204"/>
      <c r="AD204"/>
      <c r="AE204"/>
      <c r="AF204"/>
      <c r="AG204"/>
      <c r="AH204"/>
      <c r="AI204"/>
      <c r="AJ204"/>
    </row>
    <row r="205" spans="1:36" x14ac:dyDescent="0.3">
      <c r="A205" s="40" t="s">
        <v>2112</v>
      </c>
      <c r="B205">
        <v>1102354961</v>
      </c>
      <c r="C205" s="40" t="s">
        <v>2113</v>
      </c>
      <c r="D205" s="40" t="s">
        <v>2114</v>
      </c>
      <c r="E205" s="40" t="s">
        <v>6</v>
      </c>
      <c r="F205" s="40" t="s">
        <v>1482</v>
      </c>
      <c r="G205" s="40" t="s">
        <v>177</v>
      </c>
      <c r="H205" s="2">
        <v>45863.458715277775</v>
      </c>
      <c r="I205">
        <v>1</v>
      </c>
      <c r="J2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45931.455694444441</v>
      </c>
      <c r="K2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45931.837638888886</v>
      </c>
      <c r="L205" s="21">
        <f>_xlfn.XLOOKUP(User[[#This Row],[User Code]],RMS_Check_In_Out!A:A,RMS_Check_In_Out!D:D,"0")</f>
        <v>550</v>
      </c>
      <c r="M205" s="21" t="str">
        <f>_xlfn.XLOOKUP(User[[#This Row],[User Code]],Leave!P:P,Leave!S:S,"0")</f>
        <v>0</v>
      </c>
      <c r="N205" s="21">
        <f>User[[#This Row],[Time Leave RMS (min)]]/60</f>
        <v>0</v>
      </c>
      <c r="O205" s="15">
        <f>User[[#This Row],[Duration In Store(min)]]/60</f>
        <v>9.1666666666666661</v>
      </c>
      <c r="P205" s="28">
        <f>User[[#This Row],[Time In Store + Leave]]/24</f>
        <v>0.38194444444444442</v>
      </c>
      <c r="Q205" s="15">
        <f>(User[[#This Row],[Time Leave RMS (min)]]/60)+User[[#This Row],[Duration In Store H]]</f>
        <v>9.1666666666666661</v>
      </c>
      <c r="R205" s="40">
        <f>IF(User[[#This Row],[Check In]]="Sin Registro",0,1)</f>
        <v>1</v>
      </c>
      <c r="S205" s="40">
        <f>IF(User[[#This Row],[Check Out]]="Sin Registro",0,1)</f>
        <v>1</v>
      </c>
      <c r="T205" s="40" t="str">
        <f>IFERROR(IF(VLOOKUP(User[[#This Row],[User Code]],Justificar!$C$8:$I$1048576,6,0)=0,"Sin Justificación",VLOOKUP(User[[#This Row],[User Code]],Justificar!$C$8:$I$1048576,6,0)),"")</f>
        <v/>
      </c>
      <c r="U205" s="40" t="str">
        <f>IFERROR(IF(VLOOKUP(User[[#This Row],[User Code]],Justificar!$C$8:$I$1048576,6,0)=0,"Sin Justificación",VLOOKUP(User[[#This Row],[User Code]],Justificar!$C$8:$I$1048576,7,0)),"")</f>
        <v/>
      </c>
      <c r="V205" s="40" t="str" cm="1">
        <f t="array" ref="V205">_xlfn.IFS(User[[#This Row],[Time In Store + Leave]]&lt;7.8,"Incompleto",User[[#This Row],[Time In Store + Leave]]&lt;=12,"Completo",User[[#This Row],[Time In Store + Leave]]&gt;12,"Superior")</f>
        <v>Completo</v>
      </c>
      <c r="W2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5" s="40" t="str">
        <f>IF(User[[#This Row],[Rango]]="incompleto",IF(User[[#This Row],[Reporte in]]=0,"Sin_Registro_In_Out",IF(User[[#This Row],[Reporte Out]]=0,"No_Realizo_Salida","No_cumple_el_Tiempo")),"")</f>
        <v/>
      </c>
      <c r="Y205" s="40" t="str" cm="1">
        <f t="array" ref="Y2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05"/>
      <c r="AA205"/>
      <c r="AB205"/>
      <c r="AC205"/>
      <c r="AD205"/>
      <c r="AE205"/>
      <c r="AF205"/>
      <c r="AG205"/>
      <c r="AH205"/>
      <c r="AI205"/>
      <c r="AJ205"/>
    </row>
    <row r="206" spans="1:36" x14ac:dyDescent="0.3">
      <c r="A206" s="40" t="s">
        <v>2106</v>
      </c>
      <c r="B206">
        <v>1118561069</v>
      </c>
      <c r="C206" s="40" t="s">
        <v>2107</v>
      </c>
      <c r="D206" s="40" t="s">
        <v>2108</v>
      </c>
      <c r="E206" s="40" t="s">
        <v>1710</v>
      </c>
      <c r="F206" s="40" t="s">
        <v>1040</v>
      </c>
      <c r="G206" s="40" t="s">
        <v>178</v>
      </c>
      <c r="H206" s="2">
        <v>45862.833645833336</v>
      </c>
      <c r="I206">
        <v>1</v>
      </c>
      <c r="J2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45931.470046296294</v>
      </c>
      <c r="K2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45931.720451388886</v>
      </c>
      <c r="L206" s="21">
        <f>_xlfn.XLOOKUP(User[[#This Row],[User Code]],RMS_Check_In_Out!A:A,RMS_Check_In_Out!D:D,"0")</f>
        <v>361</v>
      </c>
      <c r="M206" s="21">
        <f>_xlfn.XLOOKUP(User[[#This Row],[User Code]],Leave!P:P,Leave!S:S,"0")</f>
        <v>210</v>
      </c>
      <c r="N206" s="21">
        <f>User[[#This Row],[Time Leave RMS (min)]]/60</f>
        <v>3.5</v>
      </c>
      <c r="O206" s="15">
        <f>User[[#This Row],[Duration In Store(min)]]/60</f>
        <v>6.0166666666666666</v>
      </c>
      <c r="P206" s="28">
        <f>User[[#This Row],[Time In Store + Leave]]/24</f>
        <v>0.39652777777777776</v>
      </c>
      <c r="Q206" s="15">
        <f>(User[[#This Row],[Time Leave RMS (min)]]/60)+User[[#This Row],[Duration In Store H]]</f>
        <v>9.5166666666666657</v>
      </c>
      <c r="R206" s="40">
        <f>IF(User[[#This Row],[Check In]]="Sin Registro",0,1)</f>
        <v>1</v>
      </c>
      <c r="S206" s="40">
        <f>IF(User[[#This Row],[Check Out]]="Sin Registro",0,1)</f>
        <v>1</v>
      </c>
      <c r="T206" s="40" t="str">
        <f>IFERROR(IF(VLOOKUP(User[[#This Row],[User Code]],Justificar!$C$8:$I$1048576,6,0)=0,"Sin Justificación",VLOOKUP(User[[#This Row],[User Code]],Justificar!$C$8:$I$1048576,6,0)),"")</f>
        <v/>
      </c>
      <c r="U206" s="40" t="str">
        <f>IFERROR(IF(VLOOKUP(User[[#This Row],[User Code]],Justificar!$C$8:$I$1048576,6,0)=0,"Sin Justificación",VLOOKUP(User[[#This Row],[User Code]],Justificar!$C$8:$I$1048576,7,0)),"")</f>
        <v/>
      </c>
      <c r="V206" s="40" t="str" cm="1">
        <f t="array" ref="V206">_xlfn.IFS(User[[#This Row],[Time In Store + Leave]]&lt;7.8,"Incompleto",User[[#This Row],[Time In Store + Leave]]&lt;=12,"Completo",User[[#This Row],[Time In Store + Leave]]&gt;12,"Superior")</f>
        <v>Completo</v>
      </c>
      <c r="W2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6" s="40" t="str">
        <f>IF(User[[#This Row],[Rango]]="incompleto",IF(User[[#This Row],[Reporte in]]=0,"Sin_Registro_In_Out",IF(User[[#This Row],[Reporte Out]]=0,"No_Realizo_Salida","No_cumple_el_Tiempo")),"")</f>
        <v/>
      </c>
      <c r="Y206" s="40" t="str" cm="1">
        <f t="array" ref="Y2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06"/>
      <c r="AA206"/>
      <c r="AB206"/>
      <c r="AC206"/>
      <c r="AD206"/>
      <c r="AE206"/>
      <c r="AF206"/>
      <c r="AG206"/>
      <c r="AH206"/>
      <c r="AI206"/>
      <c r="AJ206"/>
    </row>
    <row r="207" spans="1:36" x14ac:dyDescent="0.3">
      <c r="A207" s="40" t="s">
        <v>2085</v>
      </c>
      <c r="B207">
        <v>1022947634</v>
      </c>
      <c r="C207" s="40" t="s">
        <v>2086</v>
      </c>
      <c r="D207" s="40" t="s">
        <v>2087</v>
      </c>
      <c r="E207" s="40" t="s">
        <v>84</v>
      </c>
      <c r="F207" s="40" t="s">
        <v>2508</v>
      </c>
      <c r="G207" s="40" t="s">
        <v>179</v>
      </c>
      <c r="H207" s="2">
        <v>45861.669016203705</v>
      </c>
      <c r="I207">
        <v>1</v>
      </c>
      <c r="J2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45931.405138888891</v>
      </c>
      <c r="K2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45931.765925925924</v>
      </c>
      <c r="L207" s="21">
        <f>_xlfn.XLOOKUP(User[[#This Row],[User Code]],RMS_Check_In_Out!A:A,RMS_Check_In_Out!D:D,"0")</f>
        <v>519</v>
      </c>
      <c r="M207" s="21" t="str">
        <f>_xlfn.XLOOKUP(User[[#This Row],[User Code]],Leave!P:P,Leave!S:S,"0")</f>
        <v>0</v>
      </c>
      <c r="N207" s="21">
        <f>User[[#This Row],[Time Leave RMS (min)]]/60</f>
        <v>0</v>
      </c>
      <c r="O207" s="15">
        <f>User[[#This Row],[Duration In Store(min)]]/60</f>
        <v>8.65</v>
      </c>
      <c r="P207" s="28">
        <f>User[[#This Row],[Time In Store + Leave]]/24</f>
        <v>0.36041666666666666</v>
      </c>
      <c r="Q207" s="15">
        <f>(User[[#This Row],[Time Leave RMS (min)]]/60)+User[[#This Row],[Duration In Store H]]</f>
        <v>8.65</v>
      </c>
      <c r="R207" s="40">
        <f>IF(User[[#This Row],[Check In]]="Sin Registro",0,1)</f>
        <v>1</v>
      </c>
      <c r="S207" s="40">
        <f>IF(User[[#This Row],[Check Out]]="Sin Registro",0,1)</f>
        <v>1</v>
      </c>
      <c r="T207" s="40" t="str">
        <f>IFERROR(IF(VLOOKUP(User[[#This Row],[User Code]],Justificar!$C$8:$I$1048576,6,0)=0,"Sin Justificación",VLOOKUP(User[[#This Row],[User Code]],Justificar!$C$8:$I$1048576,6,0)),"")</f>
        <v/>
      </c>
      <c r="U207" s="40" t="str">
        <f>IFERROR(IF(VLOOKUP(User[[#This Row],[User Code]],Justificar!$C$8:$I$1048576,6,0)=0,"Sin Justificación",VLOOKUP(User[[#This Row],[User Code]],Justificar!$C$8:$I$1048576,7,0)),"")</f>
        <v/>
      </c>
      <c r="V207" s="40" t="str" cm="1">
        <f t="array" ref="V207">_xlfn.IFS(User[[#This Row],[Time In Store + Leave]]&lt;7.8,"Incompleto",User[[#This Row],[Time In Store + Leave]]&lt;=12,"Completo",User[[#This Row],[Time In Store + Leave]]&gt;12,"Superior")</f>
        <v>Completo</v>
      </c>
      <c r="W2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7" s="40" t="str">
        <f>IF(User[[#This Row],[Rango]]="incompleto",IF(User[[#This Row],[Reporte in]]=0,"Sin_Registro_In_Out",IF(User[[#This Row],[Reporte Out]]=0,"No_Realizo_Salida","No_cumple_el_Tiempo")),"")</f>
        <v/>
      </c>
      <c r="Y207" s="40" t="str" cm="1">
        <f t="array" ref="Y2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07"/>
      <c r="AA207"/>
      <c r="AB207"/>
      <c r="AC207"/>
      <c r="AD207"/>
      <c r="AE207"/>
      <c r="AF207"/>
      <c r="AG207"/>
      <c r="AH207"/>
      <c r="AI207"/>
      <c r="AJ207"/>
    </row>
    <row r="208" spans="1:36" x14ac:dyDescent="0.3">
      <c r="A208" s="40" t="s">
        <v>2081</v>
      </c>
      <c r="B208">
        <v>1013618827</v>
      </c>
      <c r="C208" s="40" t="s">
        <v>2082</v>
      </c>
      <c r="D208" s="40" t="s">
        <v>2083</v>
      </c>
      <c r="E208" s="40" t="s">
        <v>6</v>
      </c>
      <c r="F208" s="40" t="s">
        <v>972</v>
      </c>
      <c r="G208" s="40" t="s">
        <v>178</v>
      </c>
      <c r="H208" s="2">
        <v>45860.6253125</v>
      </c>
      <c r="I208">
        <v>1</v>
      </c>
      <c r="J2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45931.41542824074</v>
      </c>
      <c r="K2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45931.713368055556</v>
      </c>
      <c r="L208" s="21">
        <f>_xlfn.XLOOKUP(User[[#This Row],[User Code]],RMS_Check_In_Out!A:A,RMS_Check_In_Out!D:D,"0")</f>
        <v>429</v>
      </c>
      <c r="M208" s="21">
        <f>_xlfn.XLOOKUP(User[[#This Row],[User Code]],Leave!P:P,Leave!S:S,"0")</f>
        <v>120</v>
      </c>
      <c r="N208" s="21">
        <f>User[[#This Row],[Time Leave RMS (min)]]/60</f>
        <v>2</v>
      </c>
      <c r="O208" s="15">
        <f>User[[#This Row],[Duration In Store(min)]]/60</f>
        <v>7.15</v>
      </c>
      <c r="P208" s="28">
        <f>User[[#This Row],[Time In Store + Leave]]/24</f>
        <v>0.38125000000000003</v>
      </c>
      <c r="Q208" s="15">
        <f>(User[[#This Row],[Time Leave RMS (min)]]/60)+User[[#This Row],[Duration In Store H]]</f>
        <v>9.15</v>
      </c>
      <c r="R208" s="40">
        <f>IF(User[[#This Row],[Check In]]="Sin Registro",0,1)</f>
        <v>1</v>
      </c>
      <c r="S208" s="40">
        <f>IF(User[[#This Row],[Check Out]]="Sin Registro",0,1)</f>
        <v>1</v>
      </c>
      <c r="T208" s="40" t="str">
        <f>IFERROR(IF(VLOOKUP(User[[#This Row],[User Code]],Justificar!$C$8:$I$1048576,6,0)=0,"Sin Justificación",VLOOKUP(User[[#This Row],[User Code]],Justificar!$C$8:$I$1048576,6,0)),"")</f>
        <v/>
      </c>
      <c r="U208" s="40" t="str">
        <f>IFERROR(IF(VLOOKUP(User[[#This Row],[User Code]],Justificar!$C$8:$I$1048576,6,0)=0,"Sin Justificación",VLOOKUP(User[[#This Row],[User Code]],Justificar!$C$8:$I$1048576,7,0)),"")</f>
        <v/>
      </c>
      <c r="V208" s="40" t="str" cm="1">
        <f t="array" ref="V208">_xlfn.IFS(User[[#This Row],[Time In Store + Leave]]&lt;7.8,"Incompleto",User[[#This Row],[Time In Store + Leave]]&lt;=12,"Completo",User[[#This Row],[Time In Store + Leave]]&gt;12,"Superior")</f>
        <v>Completo</v>
      </c>
      <c r="W2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8" s="40" t="str">
        <f>IF(User[[#This Row],[Rango]]="incompleto",IF(User[[#This Row],[Reporte in]]=0,"Sin_Registro_In_Out",IF(User[[#This Row],[Reporte Out]]=0,"No_Realizo_Salida","No_cumple_el_Tiempo")),"")</f>
        <v/>
      </c>
      <c r="Y208" s="40" t="str" cm="1">
        <f t="array" ref="Y2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8"/>
      <c r="AA208"/>
      <c r="AB208"/>
      <c r="AC208"/>
      <c r="AD208"/>
      <c r="AE208"/>
      <c r="AF208"/>
      <c r="AG208"/>
      <c r="AH208"/>
      <c r="AI208"/>
      <c r="AJ208"/>
    </row>
    <row r="209" spans="1:36" x14ac:dyDescent="0.3">
      <c r="A209" s="40" t="s">
        <v>2069</v>
      </c>
      <c r="B209">
        <v>1002576450</v>
      </c>
      <c r="C209" s="40" t="s">
        <v>2070</v>
      </c>
      <c r="D209" s="40" t="s">
        <v>2071</v>
      </c>
      <c r="E209" s="40" t="s">
        <v>6</v>
      </c>
      <c r="F209" s="40" t="s">
        <v>1029</v>
      </c>
      <c r="G209" s="40" t="s">
        <v>178</v>
      </c>
      <c r="H209" s="2">
        <v>45859.750416666669</v>
      </c>
      <c r="I209">
        <v>1</v>
      </c>
      <c r="J2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45931.335717592592</v>
      </c>
      <c r="K2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45931.666851851849</v>
      </c>
      <c r="L209" s="21">
        <f>_xlfn.XLOOKUP(User[[#This Row],[User Code]],RMS_Check_In_Out!A:A,RMS_Check_In_Out!D:D,"0")</f>
        <v>477</v>
      </c>
      <c r="M209" s="21" t="str">
        <f>_xlfn.XLOOKUP(User[[#This Row],[User Code]],Leave!P:P,Leave!S:S,"0")</f>
        <v>0</v>
      </c>
      <c r="N209" s="21">
        <f>User[[#This Row],[Time Leave RMS (min)]]/60</f>
        <v>0</v>
      </c>
      <c r="O209" s="15">
        <f>User[[#This Row],[Duration In Store(min)]]/60</f>
        <v>7.95</v>
      </c>
      <c r="P209" s="28">
        <f>User[[#This Row],[Time In Store + Leave]]/24</f>
        <v>0.33124999999999999</v>
      </c>
      <c r="Q209" s="15">
        <f>(User[[#This Row],[Time Leave RMS (min)]]/60)+User[[#This Row],[Duration In Store H]]</f>
        <v>7.95</v>
      </c>
      <c r="R209" s="40">
        <f>IF(User[[#This Row],[Check In]]="Sin Registro",0,1)</f>
        <v>1</v>
      </c>
      <c r="S209" s="40">
        <f>IF(User[[#This Row],[Check Out]]="Sin Registro",0,1)</f>
        <v>1</v>
      </c>
      <c r="T209" s="40" t="str">
        <f>IFERROR(IF(VLOOKUP(User[[#This Row],[User Code]],Justificar!$C$8:$I$1048576,6,0)=0,"Sin Justificación",VLOOKUP(User[[#This Row],[User Code]],Justificar!$C$8:$I$1048576,6,0)),"")</f>
        <v/>
      </c>
      <c r="U209" s="40" t="str">
        <f>IFERROR(IF(VLOOKUP(User[[#This Row],[User Code]],Justificar!$C$8:$I$1048576,6,0)=0,"Sin Justificación",VLOOKUP(User[[#This Row],[User Code]],Justificar!$C$8:$I$1048576,7,0)),"")</f>
        <v/>
      </c>
      <c r="V209" s="40" t="str" cm="1">
        <f t="array" ref="V209">_xlfn.IFS(User[[#This Row],[Time In Store + Leave]]&lt;7.8,"Incompleto",User[[#This Row],[Time In Store + Leave]]&lt;=12,"Completo",User[[#This Row],[Time In Store + Leave]]&gt;12,"Superior")</f>
        <v>Completo</v>
      </c>
      <c r="W2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9" s="40" t="str">
        <f>IF(User[[#This Row],[Rango]]="incompleto",IF(User[[#This Row],[Reporte in]]=0,"Sin_Registro_In_Out",IF(User[[#This Row],[Reporte Out]]=0,"No_Realizo_Salida","No_cumple_el_Tiempo")),"")</f>
        <v/>
      </c>
      <c r="Y209" s="40" t="str" cm="1">
        <f t="array" ref="Y2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9"/>
      <c r="AA209"/>
      <c r="AB209"/>
      <c r="AC209"/>
      <c r="AD209"/>
      <c r="AE209"/>
      <c r="AF209"/>
      <c r="AG209"/>
      <c r="AH209"/>
      <c r="AI209"/>
      <c r="AJ209"/>
    </row>
    <row r="210" spans="1:36" x14ac:dyDescent="0.3">
      <c r="A210" s="40" t="s">
        <v>2072</v>
      </c>
      <c r="B210">
        <v>1020454854</v>
      </c>
      <c r="C210" s="40" t="s">
        <v>2073</v>
      </c>
      <c r="D210" s="40" t="s">
        <v>2074</v>
      </c>
      <c r="E210" s="40" t="s">
        <v>6</v>
      </c>
      <c r="F210" s="40" t="s">
        <v>1084</v>
      </c>
      <c r="G210" s="40" t="s">
        <v>178</v>
      </c>
      <c r="H210" s="2">
        <v>45859.747118055559</v>
      </c>
      <c r="I210">
        <v>1</v>
      </c>
      <c r="J2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45931.420937499999</v>
      </c>
      <c r="K2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45931.752766203703</v>
      </c>
      <c r="L210" s="21">
        <f>_xlfn.XLOOKUP(User[[#This Row],[User Code]],RMS_Check_In_Out!A:A,RMS_Check_In_Out!D:D,"0")</f>
        <v>478</v>
      </c>
      <c r="M210" s="21">
        <f>_xlfn.XLOOKUP(User[[#This Row],[User Code]],Leave!P:P,Leave!S:S,"0")</f>
        <v>60</v>
      </c>
      <c r="N210" s="21">
        <f>User[[#This Row],[Time Leave RMS (min)]]/60</f>
        <v>1</v>
      </c>
      <c r="O210" s="15">
        <f>User[[#This Row],[Duration In Store(min)]]/60</f>
        <v>7.9666666666666668</v>
      </c>
      <c r="P210" s="28">
        <f>User[[#This Row],[Time In Store + Leave]]/24</f>
        <v>0.37361111111111112</v>
      </c>
      <c r="Q210" s="15">
        <f>(User[[#This Row],[Time Leave RMS (min)]]/60)+User[[#This Row],[Duration In Store H]]</f>
        <v>8.9666666666666668</v>
      </c>
      <c r="R210" s="40">
        <f>IF(User[[#This Row],[Check In]]="Sin Registro",0,1)</f>
        <v>1</v>
      </c>
      <c r="S210" s="40">
        <f>IF(User[[#This Row],[Check Out]]="Sin Registro",0,1)</f>
        <v>1</v>
      </c>
      <c r="T210" s="40" t="str">
        <f>IFERROR(IF(VLOOKUP(User[[#This Row],[User Code]],Justificar!$C$8:$I$1048576,6,0)=0,"Sin Justificación",VLOOKUP(User[[#This Row],[User Code]],Justificar!$C$8:$I$1048576,6,0)),"")</f>
        <v/>
      </c>
      <c r="U210" s="40" t="str">
        <f>IFERROR(IF(VLOOKUP(User[[#This Row],[User Code]],Justificar!$C$8:$I$1048576,6,0)=0,"Sin Justificación",VLOOKUP(User[[#This Row],[User Code]],Justificar!$C$8:$I$1048576,7,0)),"")</f>
        <v/>
      </c>
      <c r="V210" s="40" t="str" cm="1">
        <f t="array" ref="V210">_xlfn.IFS(User[[#This Row],[Time In Store + Leave]]&lt;7.8,"Incompleto",User[[#This Row],[Time In Store + Leave]]&lt;=12,"Completo",User[[#This Row],[Time In Store + Leave]]&gt;12,"Superior")</f>
        <v>Completo</v>
      </c>
      <c r="W2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0" s="40" t="str">
        <f>IF(User[[#This Row],[Rango]]="incompleto",IF(User[[#This Row],[Reporte in]]=0,"Sin_Registro_In_Out",IF(User[[#This Row],[Reporte Out]]=0,"No_Realizo_Salida","No_cumple_el_Tiempo")),"")</f>
        <v/>
      </c>
      <c r="Y210" s="40" t="str" cm="1">
        <f t="array" ref="Y2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10"/>
      <c r="AA210"/>
      <c r="AB210"/>
      <c r="AC210"/>
      <c r="AD210"/>
      <c r="AE210"/>
      <c r="AF210"/>
      <c r="AG210"/>
      <c r="AH210"/>
      <c r="AI210"/>
      <c r="AJ210"/>
    </row>
    <row r="211" spans="1:36" x14ac:dyDescent="0.3">
      <c r="A211" s="40" t="s">
        <v>2075</v>
      </c>
      <c r="B211">
        <v>5118532</v>
      </c>
      <c r="C211" s="40" t="s">
        <v>2076</v>
      </c>
      <c r="D211" s="40" t="s">
        <v>2077</v>
      </c>
      <c r="E211" s="40" t="s">
        <v>6</v>
      </c>
      <c r="F211" s="40" t="s">
        <v>1029</v>
      </c>
      <c r="G211" s="40" t="s">
        <v>178</v>
      </c>
      <c r="H211" s="2">
        <v>45859.747060185182</v>
      </c>
      <c r="I211">
        <v>1</v>
      </c>
      <c r="J2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45931.479328703703</v>
      </c>
      <c r="K2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45931.817048611112</v>
      </c>
      <c r="L211" s="21">
        <f>_xlfn.XLOOKUP(User[[#This Row],[User Code]],RMS_Check_In_Out!A:A,RMS_Check_In_Out!D:D,"0")</f>
        <v>486</v>
      </c>
      <c r="M211" s="21" t="str">
        <f>_xlfn.XLOOKUP(User[[#This Row],[User Code]],Leave!P:P,Leave!S:S,"0")</f>
        <v>0</v>
      </c>
      <c r="N211" s="21">
        <f>User[[#This Row],[Time Leave RMS (min)]]/60</f>
        <v>0</v>
      </c>
      <c r="O211" s="15">
        <f>User[[#This Row],[Duration In Store(min)]]/60</f>
        <v>8.1</v>
      </c>
      <c r="P211" s="28">
        <f>User[[#This Row],[Time In Store + Leave]]/24</f>
        <v>0.33749999999999997</v>
      </c>
      <c r="Q211" s="15">
        <f>(User[[#This Row],[Time Leave RMS (min)]]/60)+User[[#This Row],[Duration In Store H]]</f>
        <v>8.1</v>
      </c>
      <c r="R211" s="40">
        <f>IF(User[[#This Row],[Check In]]="Sin Registro",0,1)</f>
        <v>1</v>
      </c>
      <c r="S211" s="40">
        <f>IF(User[[#This Row],[Check Out]]="Sin Registro",0,1)</f>
        <v>1</v>
      </c>
      <c r="T211" s="40" t="str">
        <f>IFERROR(IF(VLOOKUP(User[[#This Row],[User Code]],Justificar!$C$8:$I$1048576,6,0)=0,"Sin Justificación",VLOOKUP(User[[#This Row],[User Code]],Justificar!$C$8:$I$1048576,6,0)),"")</f>
        <v/>
      </c>
      <c r="U211" s="40" t="str">
        <f>IFERROR(IF(VLOOKUP(User[[#This Row],[User Code]],Justificar!$C$8:$I$1048576,6,0)=0,"Sin Justificación",VLOOKUP(User[[#This Row],[User Code]],Justificar!$C$8:$I$1048576,7,0)),"")</f>
        <v/>
      </c>
      <c r="V211" s="40" t="str" cm="1">
        <f t="array" ref="V211">_xlfn.IFS(User[[#This Row],[Time In Store + Leave]]&lt;7.8,"Incompleto",User[[#This Row],[Time In Store + Leave]]&lt;=12,"Completo",User[[#This Row],[Time In Store + Leave]]&gt;12,"Superior")</f>
        <v>Completo</v>
      </c>
      <c r="W2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1" s="40" t="str">
        <f>IF(User[[#This Row],[Rango]]="incompleto",IF(User[[#This Row],[Reporte in]]=0,"Sin_Registro_In_Out",IF(User[[#This Row],[Reporte Out]]=0,"No_Realizo_Salida","No_cumple_el_Tiempo")),"")</f>
        <v/>
      </c>
      <c r="Y211" s="40" t="str" cm="1">
        <f t="array" ref="Y2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11"/>
      <c r="AA211"/>
      <c r="AB211"/>
      <c r="AC211"/>
      <c r="AD211"/>
      <c r="AE211"/>
      <c r="AF211"/>
      <c r="AG211"/>
      <c r="AH211"/>
      <c r="AI211"/>
      <c r="AJ211"/>
    </row>
    <row r="212" spans="1:36" x14ac:dyDescent="0.3">
      <c r="A212" s="40" t="s">
        <v>2078</v>
      </c>
      <c r="B212">
        <v>1037503586</v>
      </c>
      <c r="C212" s="40" t="s">
        <v>2079</v>
      </c>
      <c r="D212" s="40" t="s">
        <v>2080</v>
      </c>
      <c r="E212" s="40" t="s">
        <v>6</v>
      </c>
      <c r="F212" s="40" t="s">
        <v>966</v>
      </c>
      <c r="G212" s="40" t="s">
        <v>177</v>
      </c>
      <c r="H212" s="2">
        <v>45859.417002314818</v>
      </c>
      <c r="I212">
        <v>1</v>
      </c>
      <c r="J2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45931.381331018521</v>
      </c>
      <c r="K2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45931.839999999997</v>
      </c>
      <c r="L212" s="21">
        <f>_xlfn.XLOOKUP(User[[#This Row],[User Code]],RMS_Check_In_Out!A:A,RMS_Check_In_Out!D:D,"0")</f>
        <v>660</v>
      </c>
      <c r="M212" s="21" t="str">
        <f>_xlfn.XLOOKUP(User[[#This Row],[User Code]],Leave!P:P,Leave!S:S,"0")</f>
        <v>0</v>
      </c>
      <c r="N212" s="21">
        <f>User[[#This Row],[Time Leave RMS (min)]]/60</f>
        <v>0</v>
      </c>
      <c r="O212" s="15">
        <f>User[[#This Row],[Duration In Store(min)]]/60</f>
        <v>11</v>
      </c>
      <c r="P212" s="28">
        <f>User[[#This Row],[Time In Store + Leave]]/24</f>
        <v>0.45833333333333331</v>
      </c>
      <c r="Q212" s="15">
        <f>(User[[#This Row],[Time Leave RMS (min)]]/60)+User[[#This Row],[Duration In Store H]]</f>
        <v>11</v>
      </c>
      <c r="R212" s="40">
        <f>IF(User[[#This Row],[Check In]]="Sin Registro",0,1)</f>
        <v>1</v>
      </c>
      <c r="S212" s="40">
        <f>IF(User[[#This Row],[Check Out]]="Sin Registro",0,1)</f>
        <v>1</v>
      </c>
      <c r="T212" s="40" t="str">
        <f>IFERROR(IF(VLOOKUP(User[[#This Row],[User Code]],Justificar!$C$8:$I$1048576,6,0)=0,"Sin Justificación",VLOOKUP(User[[#This Row],[User Code]],Justificar!$C$8:$I$1048576,6,0)),"")</f>
        <v/>
      </c>
      <c r="U212" s="40" t="str">
        <f>IFERROR(IF(VLOOKUP(User[[#This Row],[User Code]],Justificar!$C$8:$I$1048576,6,0)=0,"Sin Justificación",VLOOKUP(User[[#This Row],[User Code]],Justificar!$C$8:$I$1048576,7,0)),"")</f>
        <v/>
      </c>
      <c r="V212" s="40" t="str" cm="1">
        <f t="array" ref="V212">_xlfn.IFS(User[[#This Row],[Time In Store + Leave]]&lt;7.8,"Incompleto",User[[#This Row],[Time In Store + Leave]]&lt;=12,"Completo",User[[#This Row],[Time In Store + Leave]]&gt;12,"Superior")</f>
        <v>Completo</v>
      </c>
      <c r="W2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2" s="40" t="str">
        <f>IF(User[[#This Row],[Rango]]="incompleto",IF(User[[#This Row],[Reporte in]]=0,"Sin_Registro_In_Out",IF(User[[#This Row],[Reporte Out]]=0,"No_Realizo_Salida","No_cumple_el_Tiempo")),"")</f>
        <v/>
      </c>
      <c r="Y212" s="40" t="str" cm="1">
        <f t="array" ref="Y2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12"/>
      <c r="AA212"/>
      <c r="AB212"/>
      <c r="AC212"/>
      <c r="AD212"/>
      <c r="AE212"/>
      <c r="AF212"/>
      <c r="AG212"/>
      <c r="AH212"/>
      <c r="AI212"/>
      <c r="AJ212"/>
    </row>
    <row r="213" spans="1:36" x14ac:dyDescent="0.3">
      <c r="A213" s="40" t="s">
        <v>2065</v>
      </c>
      <c r="B213">
        <v>1193591145</v>
      </c>
      <c r="C213" s="40" t="s">
        <v>2066</v>
      </c>
      <c r="D213" s="40" t="s">
        <v>2067</v>
      </c>
      <c r="E213" s="40" t="s">
        <v>6</v>
      </c>
      <c r="F213" s="40" t="s">
        <v>2274</v>
      </c>
      <c r="G213" s="40" t="s">
        <v>177</v>
      </c>
      <c r="H213" s="2">
        <v>45856.45888888889</v>
      </c>
      <c r="I213">
        <v>1</v>
      </c>
      <c r="J2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45931.469606481478</v>
      </c>
      <c r="K2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45931.837256944447</v>
      </c>
      <c r="L213" s="21">
        <f>_xlfn.XLOOKUP(User[[#This Row],[User Code]],RMS_Check_In_Out!A:A,RMS_Check_In_Out!D:D,"0")</f>
        <v>529</v>
      </c>
      <c r="M213" s="21">
        <f>_xlfn.XLOOKUP(User[[#This Row],[User Code]],Leave!P:P,Leave!S:S,"0")</f>
        <v>60</v>
      </c>
      <c r="N213" s="21">
        <f>User[[#This Row],[Time Leave RMS (min)]]/60</f>
        <v>1</v>
      </c>
      <c r="O213" s="15">
        <f>User[[#This Row],[Duration In Store(min)]]/60</f>
        <v>8.8166666666666664</v>
      </c>
      <c r="P213" s="28">
        <f>User[[#This Row],[Time In Store + Leave]]/24</f>
        <v>0.40902777777777777</v>
      </c>
      <c r="Q213" s="15">
        <f>(User[[#This Row],[Time Leave RMS (min)]]/60)+User[[#This Row],[Duration In Store H]]</f>
        <v>9.8166666666666664</v>
      </c>
      <c r="R213" s="40">
        <f>IF(User[[#This Row],[Check In]]="Sin Registro",0,1)</f>
        <v>1</v>
      </c>
      <c r="S213" s="40">
        <f>IF(User[[#This Row],[Check Out]]="Sin Registro",0,1)</f>
        <v>1</v>
      </c>
      <c r="T213" s="40" t="str">
        <f>IFERROR(IF(VLOOKUP(User[[#This Row],[User Code]],Justificar!$C$8:$I$1048576,6,0)=0,"Sin Justificación",VLOOKUP(User[[#This Row],[User Code]],Justificar!$C$8:$I$1048576,6,0)),"")</f>
        <v/>
      </c>
      <c r="U213" s="40" t="str">
        <f>IFERROR(IF(VLOOKUP(User[[#This Row],[User Code]],Justificar!$C$8:$I$1048576,6,0)=0,"Sin Justificación",VLOOKUP(User[[#This Row],[User Code]],Justificar!$C$8:$I$1048576,7,0)),"")</f>
        <v/>
      </c>
      <c r="V213" s="40" t="str" cm="1">
        <f t="array" ref="V213">_xlfn.IFS(User[[#This Row],[Time In Store + Leave]]&lt;7.8,"Incompleto",User[[#This Row],[Time In Store + Leave]]&lt;=12,"Completo",User[[#This Row],[Time In Store + Leave]]&gt;12,"Superior")</f>
        <v>Completo</v>
      </c>
      <c r="W2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3" s="40" t="str">
        <f>IF(User[[#This Row],[Rango]]="incompleto",IF(User[[#This Row],[Reporte in]]=0,"Sin_Registro_In_Out",IF(User[[#This Row],[Reporte Out]]=0,"No_Realizo_Salida","No_cumple_el_Tiempo")),"")</f>
        <v/>
      </c>
      <c r="Y213" s="40" t="str" cm="1">
        <f t="array" ref="Y2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13"/>
      <c r="AA213"/>
      <c r="AB213"/>
      <c r="AC213"/>
      <c r="AD213"/>
      <c r="AE213"/>
      <c r="AF213"/>
      <c r="AG213"/>
      <c r="AH213"/>
      <c r="AI213"/>
      <c r="AJ213"/>
    </row>
    <row r="214" spans="1:36" x14ac:dyDescent="0.3">
      <c r="A214" s="40" t="s">
        <v>2059</v>
      </c>
      <c r="B214">
        <v>1104991473</v>
      </c>
      <c r="C214" s="40" t="s">
        <v>2060</v>
      </c>
      <c r="D214" s="40" t="s">
        <v>2061</v>
      </c>
      <c r="E214" s="40" t="s">
        <v>6</v>
      </c>
      <c r="F214" s="40" t="s">
        <v>2462</v>
      </c>
      <c r="G214" s="40" t="s">
        <v>178</v>
      </c>
      <c r="H214" s="2">
        <v>45855.959247685183</v>
      </c>
      <c r="I214">
        <v>1</v>
      </c>
      <c r="J2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45931.329513888886</v>
      </c>
      <c r="K2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45931.709074074075</v>
      </c>
      <c r="L214" s="21">
        <f>_xlfn.XLOOKUP(User[[#This Row],[User Code]],RMS_Check_In_Out!A:A,RMS_Check_In_Out!D:D,"0")</f>
        <v>547</v>
      </c>
      <c r="M214" s="21" t="str">
        <f>_xlfn.XLOOKUP(User[[#This Row],[User Code]],Leave!P:P,Leave!S:S,"0")</f>
        <v>0</v>
      </c>
      <c r="N214" s="21">
        <f>User[[#This Row],[Time Leave RMS (min)]]/60</f>
        <v>0</v>
      </c>
      <c r="O214" s="15">
        <f>User[[#This Row],[Duration In Store(min)]]/60</f>
        <v>9.1166666666666671</v>
      </c>
      <c r="P214" s="28">
        <f>User[[#This Row],[Time In Store + Leave]]/24</f>
        <v>0.37986111111111115</v>
      </c>
      <c r="Q214" s="15">
        <f>(User[[#This Row],[Time Leave RMS (min)]]/60)+User[[#This Row],[Duration In Store H]]</f>
        <v>9.1166666666666671</v>
      </c>
      <c r="R214" s="40">
        <f>IF(User[[#This Row],[Check In]]="Sin Registro",0,1)</f>
        <v>1</v>
      </c>
      <c r="S214" s="40">
        <f>IF(User[[#This Row],[Check Out]]="Sin Registro",0,1)</f>
        <v>1</v>
      </c>
      <c r="T214" s="40" t="str">
        <f>IFERROR(IF(VLOOKUP(User[[#This Row],[User Code]],Justificar!$C$8:$I$1048576,6,0)=0,"Sin Justificación",VLOOKUP(User[[#This Row],[User Code]],Justificar!$C$8:$I$1048576,6,0)),"")</f>
        <v/>
      </c>
      <c r="U214" s="40" t="str">
        <f>IFERROR(IF(VLOOKUP(User[[#This Row],[User Code]],Justificar!$C$8:$I$1048576,6,0)=0,"Sin Justificación",VLOOKUP(User[[#This Row],[User Code]],Justificar!$C$8:$I$1048576,7,0)),"")</f>
        <v/>
      </c>
      <c r="V214" s="40" t="str" cm="1">
        <f t="array" ref="V214">_xlfn.IFS(User[[#This Row],[Time In Store + Leave]]&lt;7.8,"Incompleto",User[[#This Row],[Time In Store + Leave]]&lt;=12,"Completo",User[[#This Row],[Time In Store + Leave]]&gt;12,"Superior")</f>
        <v>Completo</v>
      </c>
      <c r="W2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4" s="40" t="str">
        <f>IF(User[[#This Row],[Rango]]="incompleto",IF(User[[#This Row],[Reporte in]]=0,"Sin_Registro_In_Out",IF(User[[#This Row],[Reporte Out]]=0,"No_Realizo_Salida","No_cumple_el_Tiempo")),"")</f>
        <v/>
      </c>
      <c r="Y214" s="40" t="str" cm="1">
        <f t="array" ref="Y2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14"/>
      <c r="AA214"/>
      <c r="AB214"/>
      <c r="AC214"/>
      <c r="AD214"/>
      <c r="AE214"/>
      <c r="AF214"/>
      <c r="AG214"/>
      <c r="AH214"/>
      <c r="AI214"/>
      <c r="AJ214"/>
    </row>
    <row r="215" spans="1:36" x14ac:dyDescent="0.3">
      <c r="A215" s="40" t="s">
        <v>2062</v>
      </c>
      <c r="B215">
        <v>1023023536</v>
      </c>
      <c r="C215" s="40" t="s">
        <v>2063</v>
      </c>
      <c r="D215" s="40" t="s">
        <v>2064</v>
      </c>
      <c r="E215" s="40" t="s">
        <v>6</v>
      </c>
      <c r="F215" s="40" t="s">
        <v>1349</v>
      </c>
      <c r="G215" s="40" t="s">
        <v>178</v>
      </c>
      <c r="H215" s="2">
        <v>45855.542094907411</v>
      </c>
      <c r="I215">
        <v>1</v>
      </c>
      <c r="J2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45931.410798611112</v>
      </c>
      <c r="K2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45931.753865740742</v>
      </c>
      <c r="L215" s="21">
        <f>_xlfn.XLOOKUP(User[[#This Row],[User Code]],RMS_Check_In_Out!A:A,RMS_Check_In_Out!D:D,"0")</f>
        <v>494</v>
      </c>
      <c r="M215" s="21" t="str">
        <f>_xlfn.XLOOKUP(User[[#This Row],[User Code]],Leave!P:P,Leave!S:S,"0")</f>
        <v>0</v>
      </c>
      <c r="N215" s="21">
        <f>User[[#This Row],[Time Leave RMS (min)]]/60</f>
        <v>0</v>
      </c>
      <c r="O215" s="15">
        <f>User[[#This Row],[Duration In Store(min)]]/60</f>
        <v>8.2333333333333325</v>
      </c>
      <c r="P215" s="28">
        <f>User[[#This Row],[Time In Store + Leave]]/24</f>
        <v>0.3430555555555555</v>
      </c>
      <c r="Q215" s="15">
        <f>(User[[#This Row],[Time Leave RMS (min)]]/60)+User[[#This Row],[Duration In Store H]]</f>
        <v>8.2333333333333325</v>
      </c>
      <c r="R215" s="40">
        <f>IF(User[[#This Row],[Check In]]="Sin Registro",0,1)</f>
        <v>1</v>
      </c>
      <c r="S215" s="40">
        <f>IF(User[[#This Row],[Check Out]]="Sin Registro",0,1)</f>
        <v>1</v>
      </c>
      <c r="T215" s="40" t="str">
        <f>IFERROR(IF(VLOOKUP(User[[#This Row],[User Code]],Justificar!$C$8:$I$1048576,6,0)=0,"Sin Justificación",VLOOKUP(User[[#This Row],[User Code]],Justificar!$C$8:$I$1048576,6,0)),"")</f>
        <v/>
      </c>
      <c r="U215" s="40" t="str">
        <f>IFERROR(IF(VLOOKUP(User[[#This Row],[User Code]],Justificar!$C$8:$I$1048576,6,0)=0,"Sin Justificación",VLOOKUP(User[[#This Row],[User Code]],Justificar!$C$8:$I$1048576,7,0)),"")</f>
        <v/>
      </c>
      <c r="V215" s="40" t="str" cm="1">
        <f t="array" ref="V215">_xlfn.IFS(User[[#This Row],[Time In Store + Leave]]&lt;7.8,"Incompleto",User[[#This Row],[Time In Store + Leave]]&lt;=12,"Completo",User[[#This Row],[Time In Store + Leave]]&gt;12,"Superior")</f>
        <v>Completo</v>
      </c>
      <c r="W2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5" s="40" t="str">
        <f>IF(User[[#This Row],[Rango]]="incompleto",IF(User[[#This Row],[Reporte in]]=0,"Sin_Registro_In_Out",IF(User[[#This Row],[Reporte Out]]=0,"No_Realizo_Salida","No_cumple_el_Tiempo")),"")</f>
        <v/>
      </c>
      <c r="Y215" s="40" t="str" cm="1">
        <f t="array" ref="Y2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15"/>
      <c r="AA215"/>
      <c r="AB215"/>
      <c r="AC215"/>
      <c r="AD215"/>
      <c r="AE215"/>
      <c r="AF215"/>
      <c r="AG215"/>
      <c r="AH215"/>
      <c r="AI215"/>
      <c r="AJ215"/>
    </row>
    <row r="216" spans="1:36" x14ac:dyDescent="0.3">
      <c r="A216" s="40" t="s">
        <v>2034</v>
      </c>
      <c r="B216">
        <v>78056734</v>
      </c>
      <c r="C216" s="40" t="s">
        <v>2035</v>
      </c>
      <c r="D216" s="40" t="s">
        <v>2036</v>
      </c>
      <c r="E216" s="40" t="s">
        <v>1710</v>
      </c>
      <c r="F216" s="40" t="s">
        <v>967</v>
      </c>
      <c r="G216" s="40" t="s">
        <v>177</v>
      </c>
      <c r="H216" s="2">
        <v>45854.793043981481</v>
      </c>
      <c r="I216">
        <v>1</v>
      </c>
      <c r="J2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45931.534814814811</v>
      </c>
      <c r="K2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45931.872037037036</v>
      </c>
      <c r="L216" s="21">
        <f>_xlfn.XLOOKUP(User[[#This Row],[User Code]],RMS_Check_In_Out!A:A,RMS_Check_In_Out!D:D,"0")</f>
        <v>486</v>
      </c>
      <c r="M216" s="21">
        <f>_xlfn.XLOOKUP(User[[#This Row],[User Code]],Leave!P:P,Leave!S:S,"0")</f>
        <v>60</v>
      </c>
      <c r="N216" s="21">
        <f>User[[#This Row],[Time Leave RMS (min)]]/60</f>
        <v>1</v>
      </c>
      <c r="O216" s="15">
        <f>User[[#This Row],[Duration In Store(min)]]/60</f>
        <v>8.1</v>
      </c>
      <c r="P216" s="28">
        <f>User[[#This Row],[Time In Store + Leave]]/24</f>
        <v>0.37916666666666665</v>
      </c>
      <c r="Q216" s="15">
        <f>(User[[#This Row],[Time Leave RMS (min)]]/60)+User[[#This Row],[Duration In Store H]]</f>
        <v>9.1</v>
      </c>
      <c r="R216" s="40">
        <f>IF(User[[#This Row],[Check In]]="Sin Registro",0,1)</f>
        <v>1</v>
      </c>
      <c r="S216" s="40">
        <f>IF(User[[#This Row],[Check Out]]="Sin Registro",0,1)</f>
        <v>1</v>
      </c>
      <c r="T216" s="40" t="str">
        <f>IFERROR(IF(VLOOKUP(User[[#This Row],[User Code]],Justificar!$C$8:$I$1048576,6,0)=0,"Sin Justificación",VLOOKUP(User[[#This Row],[User Code]],Justificar!$C$8:$I$1048576,6,0)),"")</f>
        <v/>
      </c>
      <c r="U216" s="40" t="str">
        <f>IFERROR(IF(VLOOKUP(User[[#This Row],[User Code]],Justificar!$C$8:$I$1048576,6,0)=0,"Sin Justificación",VLOOKUP(User[[#This Row],[User Code]],Justificar!$C$8:$I$1048576,7,0)),"")</f>
        <v/>
      </c>
      <c r="V216" s="40" t="str" cm="1">
        <f t="array" ref="V216">_xlfn.IFS(User[[#This Row],[Time In Store + Leave]]&lt;7.8,"Incompleto",User[[#This Row],[Time In Store + Leave]]&lt;=12,"Completo",User[[#This Row],[Time In Store + Leave]]&gt;12,"Superior")</f>
        <v>Completo</v>
      </c>
      <c r="W2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6" s="40" t="str">
        <f>IF(User[[#This Row],[Rango]]="incompleto",IF(User[[#This Row],[Reporte in]]=0,"Sin_Registro_In_Out",IF(User[[#This Row],[Reporte Out]]=0,"No_Realizo_Salida","No_cumple_el_Tiempo")),"")</f>
        <v/>
      </c>
      <c r="Y216" s="40" t="str" cm="1">
        <f t="array" ref="Y2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16"/>
      <c r="AA216"/>
      <c r="AB216"/>
      <c r="AC216"/>
      <c r="AD216"/>
      <c r="AE216"/>
      <c r="AF216"/>
      <c r="AG216"/>
      <c r="AH216"/>
      <c r="AI216"/>
      <c r="AJ216"/>
    </row>
    <row r="217" spans="1:36" x14ac:dyDescent="0.3">
      <c r="A217" s="40" t="s">
        <v>2037</v>
      </c>
      <c r="B217">
        <v>1047219903</v>
      </c>
      <c r="C217" s="40" t="s">
        <v>2038</v>
      </c>
      <c r="D217" s="40" t="s">
        <v>2039</v>
      </c>
      <c r="E217" s="40" t="s">
        <v>1710</v>
      </c>
      <c r="F217" s="40" t="s">
        <v>2136</v>
      </c>
      <c r="G217" s="40" t="s">
        <v>178</v>
      </c>
      <c r="H217" s="2">
        <v>45854.792164351849</v>
      </c>
      <c r="I217">
        <v>1</v>
      </c>
      <c r="J2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45931.315682870372</v>
      </c>
      <c r="K2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45931.717962962961</v>
      </c>
      <c r="L217" s="21">
        <f>_xlfn.XLOOKUP(User[[#This Row],[User Code]],RMS_Check_In_Out!A:A,RMS_Check_In_Out!D:D,"0")</f>
        <v>579</v>
      </c>
      <c r="M217" s="21" t="str">
        <f>_xlfn.XLOOKUP(User[[#This Row],[User Code]],Leave!P:P,Leave!S:S,"0")</f>
        <v>0</v>
      </c>
      <c r="N217" s="21">
        <f>User[[#This Row],[Time Leave RMS (min)]]/60</f>
        <v>0</v>
      </c>
      <c r="O217" s="15">
        <f>User[[#This Row],[Duration In Store(min)]]/60</f>
        <v>9.65</v>
      </c>
      <c r="P217" s="28">
        <f>User[[#This Row],[Time In Store + Leave]]/24</f>
        <v>0.40208333333333335</v>
      </c>
      <c r="Q217" s="15">
        <f>(User[[#This Row],[Time Leave RMS (min)]]/60)+User[[#This Row],[Duration In Store H]]</f>
        <v>9.65</v>
      </c>
      <c r="R217" s="40">
        <f>IF(User[[#This Row],[Check In]]="Sin Registro",0,1)</f>
        <v>1</v>
      </c>
      <c r="S217" s="40">
        <f>IF(User[[#This Row],[Check Out]]="Sin Registro",0,1)</f>
        <v>1</v>
      </c>
      <c r="T217" s="40" t="str">
        <f>IFERROR(IF(VLOOKUP(User[[#This Row],[User Code]],Justificar!$C$8:$I$1048576,6,0)=0,"Sin Justificación",VLOOKUP(User[[#This Row],[User Code]],Justificar!$C$8:$I$1048576,6,0)),"")</f>
        <v/>
      </c>
      <c r="U217" s="40" t="str">
        <f>IFERROR(IF(VLOOKUP(User[[#This Row],[User Code]],Justificar!$C$8:$I$1048576,6,0)=0,"Sin Justificación",VLOOKUP(User[[#This Row],[User Code]],Justificar!$C$8:$I$1048576,7,0)),"")</f>
        <v/>
      </c>
      <c r="V217" s="40" t="str" cm="1">
        <f t="array" ref="V217">_xlfn.IFS(User[[#This Row],[Time In Store + Leave]]&lt;7.8,"Incompleto",User[[#This Row],[Time In Store + Leave]]&lt;=12,"Completo",User[[#This Row],[Time In Store + Leave]]&gt;12,"Superior")</f>
        <v>Completo</v>
      </c>
      <c r="W2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7" s="40" t="str">
        <f>IF(User[[#This Row],[Rango]]="incompleto",IF(User[[#This Row],[Reporte in]]=0,"Sin_Registro_In_Out",IF(User[[#This Row],[Reporte Out]]=0,"No_Realizo_Salida","No_cumple_el_Tiempo")),"")</f>
        <v/>
      </c>
      <c r="Y217" s="40" t="str" cm="1">
        <f t="array" ref="Y2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17"/>
      <c r="AA217"/>
      <c r="AB217"/>
      <c r="AC217"/>
      <c r="AD217"/>
      <c r="AE217"/>
      <c r="AF217"/>
      <c r="AG217"/>
      <c r="AH217"/>
      <c r="AI217"/>
      <c r="AJ217"/>
    </row>
    <row r="218" spans="1:36" x14ac:dyDescent="0.3">
      <c r="A218" s="40" t="s">
        <v>2040</v>
      </c>
      <c r="B218">
        <v>1100630467</v>
      </c>
      <c r="C218" s="40" t="s">
        <v>2041</v>
      </c>
      <c r="D218" s="40" t="s">
        <v>2042</v>
      </c>
      <c r="E218" s="40" t="s">
        <v>6</v>
      </c>
      <c r="F218" s="40" t="s">
        <v>1822</v>
      </c>
      <c r="G218" s="40" t="s">
        <v>179</v>
      </c>
      <c r="H218" s="2">
        <v>45854.459849537037</v>
      </c>
      <c r="I218">
        <v>1</v>
      </c>
      <c r="J2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45931.354803240742</v>
      </c>
      <c r="K2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45931.710775462961</v>
      </c>
      <c r="L218" s="21">
        <f>_xlfn.XLOOKUP(User[[#This Row],[User Code]],RMS_Check_In_Out!A:A,RMS_Check_In_Out!D:D,"0")</f>
        <v>513</v>
      </c>
      <c r="M218" s="21">
        <f>_xlfn.XLOOKUP(User[[#This Row],[User Code]],Leave!P:P,Leave!S:S,"0")</f>
        <v>30</v>
      </c>
      <c r="N218" s="21">
        <f>User[[#This Row],[Time Leave RMS (min)]]/60</f>
        <v>0.5</v>
      </c>
      <c r="O218" s="15">
        <f>User[[#This Row],[Duration In Store(min)]]/60</f>
        <v>8.5500000000000007</v>
      </c>
      <c r="P218" s="28">
        <f>User[[#This Row],[Time In Store + Leave]]/24</f>
        <v>0.37708333333333338</v>
      </c>
      <c r="Q218" s="15">
        <f>(User[[#This Row],[Time Leave RMS (min)]]/60)+User[[#This Row],[Duration In Store H]]</f>
        <v>9.0500000000000007</v>
      </c>
      <c r="R218" s="40">
        <f>IF(User[[#This Row],[Check In]]="Sin Registro",0,1)</f>
        <v>1</v>
      </c>
      <c r="S218" s="40">
        <f>IF(User[[#This Row],[Check Out]]="Sin Registro",0,1)</f>
        <v>1</v>
      </c>
      <c r="T218" s="40" t="str">
        <f>IFERROR(IF(VLOOKUP(User[[#This Row],[User Code]],Justificar!$C$8:$I$1048576,6,0)=0,"Sin Justificación",VLOOKUP(User[[#This Row],[User Code]],Justificar!$C$8:$I$1048576,6,0)),"")</f>
        <v/>
      </c>
      <c r="U218" s="40" t="str">
        <f>IFERROR(IF(VLOOKUP(User[[#This Row],[User Code]],Justificar!$C$8:$I$1048576,6,0)=0,"Sin Justificación",VLOOKUP(User[[#This Row],[User Code]],Justificar!$C$8:$I$1048576,7,0)),"")</f>
        <v/>
      </c>
      <c r="V218" s="40" t="str" cm="1">
        <f t="array" ref="V218">_xlfn.IFS(User[[#This Row],[Time In Store + Leave]]&lt;7.8,"Incompleto",User[[#This Row],[Time In Store + Leave]]&lt;=12,"Completo",User[[#This Row],[Time In Store + Leave]]&gt;12,"Superior")</f>
        <v>Completo</v>
      </c>
      <c r="W2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8" s="40" t="str">
        <f>IF(User[[#This Row],[Rango]]="incompleto",IF(User[[#This Row],[Reporte in]]=0,"Sin_Registro_In_Out",IF(User[[#This Row],[Reporte Out]]=0,"No_Realizo_Salida","No_cumple_el_Tiempo")),"")</f>
        <v/>
      </c>
      <c r="Y218" s="40" t="str" cm="1">
        <f t="array" ref="Y2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18"/>
      <c r="AA218"/>
      <c r="AB218"/>
      <c r="AC218"/>
      <c r="AD218"/>
      <c r="AE218"/>
      <c r="AF218"/>
      <c r="AG218"/>
      <c r="AH218"/>
      <c r="AI218"/>
      <c r="AJ218"/>
    </row>
    <row r="219" spans="1:36" x14ac:dyDescent="0.3">
      <c r="A219" s="40" t="s">
        <v>2043</v>
      </c>
      <c r="B219">
        <v>1042472144</v>
      </c>
      <c r="C219" s="40" t="s">
        <v>2044</v>
      </c>
      <c r="D219" s="40" t="s">
        <v>2045</v>
      </c>
      <c r="E219" s="40" t="s">
        <v>6</v>
      </c>
      <c r="F219" s="40" t="s">
        <v>1822</v>
      </c>
      <c r="G219" s="40" t="s">
        <v>179</v>
      </c>
      <c r="H219" s="2">
        <v>45854.459733796299</v>
      </c>
      <c r="I219">
        <v>1</v>
      </c>
      <c r="J2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45931.451851851853</v>
      </c>
      <c r="K2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45931.799791666665</v>
      </c>
      <c r="L219" s="21">
        <f>_xlfn.XLOOKUP(User[[#This Row],[User Code]],RMS_Check_In_Out!A:A,RMS_Check_In_Out!D:D,"0")</f>
        <v>501</v>
      </c>
      <c r="M219" s="21">
        <f>_xlfn.XLOOKUP(User[[#This Row],[User Code]],Leave!P:P,Leave!S:S,"0")</f>
        <v>60</v>
      </c>
      <c r="N219" s="21">
        <f>User[[#This Row],[Time Leave RMS (min)]]/60</f>
        <v>1</v>
      </c>
      <c r="O219" s="15">
        <f>User[[#This Row],[Duration In Store(min)]]/60</f>
        <v>8.35</v>
      </c>
      <c r="P219" s="28">
        <f>User[[#This Row],[Time In Store + Leave]]/24</f>
        <v>0.38958333333333334</v>
      </c>
      <c r="Q219" s="15">
        <f>(User[[#This Row],[Time Leave RMS (min)]]/60)+User[[#This Row],[Duration In Store H]]</f>
        <v>9.35</v>
      </c>
      <c r="R219" s="40">
        <f>IF(User[[#This Row],[Check In]]="Sin Registro",0,1)</f>
        <v>1</v>
      </c>
      <c r="S219" s="40">
        <f>IF(User[[#This Row],[Check Out]]="Sin Registro",0,1)</f>
        <v>1</v>
      </c>
      <c r="T219" s="40" t="str">
        <f>IFERROR(IF(VLOOKUP(User[[#This Row],[User Code]],Justificar!$C$8:$I$1048576,6,0)=0,"Sin Justificación",VLOOKUP(User[[#This Row],[User Code]],Justificar!$C$8:$I$1048576,6,0)),"")</f>
        <v/>
      </c>
      <c r="U219" s="40" t="str">
        <f>IFERROR(IF(VLOOKUP(User[[#This Row],[User Code]],Justificar!$C$8:$I$1048576,6,0)=0,"Sin Justificación",VLOOKUP(User[[#This Row],[User Code]],Justificar!$C$8:$I$1048576,7,0)),"")</f>
        <v/>
      </c>
      <c r="V219" s="40" t="str" cm="1">
        <f t="array" ref="V219">_xlfn.IFS(User[[#This Row],[Time In Store + Leave]]&lt;7.8,"Incompleto",User[[#This Row],[Time In Store + Leave]]&lt;=12,"Completo",User[[#This Row],[Time In Store + Leave]]&gt;12,"Superior")</f>
        <v>Completo</v>
      </c>
      <c r="W2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9" s="40" t="str">
        <f>IF(User[[#This Row],[Rango]]="incompleto",IF(User[[#This Row],[Reporte in]]=0,"Sin_Registro_In_Out",IF(User[[#This Row],[Reporte Out]]=0,"No_Realizo_Salida","No_cumple_el_Tiempo")),"")</f>
        <v/>
      </c>
      <c r="Y219" s="40" t="str" cm="1">
        <f t="array" ref="Y2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19"/>
      <c r="AA219"/>
      <c r="AB219"/>
      <c r="AC219"/>
      <c r="AD219"/>
      <c r="AE219"/>
      <c r="AF219"/>
      <c r="AG219"/>
      <c r="AH219"/>
      <c r="AI219"/>
      <c r="AJ219"/>
    </row>
    <row r="220" spans="1:36" x14ac:dyDescent="0.3">
      <c r="A220" s="40" t="s">
        <v>2046</v>
      </c>
      <c r="B220">
        <v>1033800736</v>
      </c>
      <c r="C220" s="40" t="s">
        <v>2047</v>
      </c>
      <c r="D220" s="40" t="s">
        <v>2048</v>
      </c>
      <c r="E220" s="40" t="s">
        <v>6</v>
      </c>
      <c r="F220" s="40" t="s">
        <v>2274</v>
      </c>
      <c r="G220" s="40" t="s">
        <v>177</v>
      </c>
      <c r="H220" s="2">
        <v>45854.459560185183</v>
      </c>
      <c r="I220">
        <v>1</v>
      </c>
      <c r="J2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20" s="21" t="str">
        <f>_xlfn.XLOOKUP(User[[#This Row],[User Code]],RMS_Check_In_Out!A:A,RMS_Check_In_Out!D:D,"0")</f>
        <v>0</v>
      </c>
      <c r="M220" s="21">
        <f>_xlfn.XLOOKUP(User[[#This Row],[User Code]],Leave!P:P,Leave!S:S,"0")</f>
        <v>540</v>
      </c>
      <c r="N220" s="21">
        <f>User[[#This Row],[Time Leave RMS (min)]]/60</f>
        <v>9</v>
      </c>
      <c r="O220" s="15">
        <f>User[[#This Row],[Duration In Store(min)]]/60</f>
        <v>0</v>
      </c>
      <c r="P220" s="28">
        <f>User[[#This Row],[Time In Store + Leave]]/24</f>
        <v>0.375</v>
      </c>
      <c r="Q220" s="15">
        <f>(User[[#This Row],[Time Leave RMS (min)]]/60)+User[[#This Row],[Duration In Store H]]</f>
        <v>9</v>
      </c>
      <c r="R220" s="40">
        <f>IF(User[[#This Row],[Check In]]="Sin Registro",0,1)</f>
        <v>1</v>
      </c>
      <c r="S220" s="40">
        <f>IF(User[[#This Row],[Check Out]]="Sin Registro",0,1)</f>
        <v>1</v>
      </c>
      <c r="T220" s="40" t="str">
        <f>IFERROR(IF(VLOOKUP(User[[#This Row],[User Code]],Justificar!$C$8:$I$1048576,6,0)=0,"Sin Justificación",VLOOKUP(User[[#This Row],[User Code]],Justificar!$C$8:$I$1048576,6,0)),"")</f>
        <v/>
      </c>
      <c r="U220" s="40" t="str">
        <f>IFERROR(IF(VLOOKUP(User[[#This Row],[User Code]],Justificar!$C$8:$I$1048576,6,0)=0,"Sin Justificación",VLOOKUP(User[[#This Row],[User Code]],Justificar!$C$8:$I$1048576,7,0)),"")</f>
        <v/>
      </c>
      <c r="V220" s="40" t="str" cm="1">
        <f t="array" ref="V220">_xlfn.IFS(User[[#This Row],[Time In Store + Leave]]&lt;7.8,"Incompleto",User[[#This Row],[Time In Store + Leave]]&lt;=12,"Completo",User[[#This Row],[Time In Store + Leave]]&gt;12,"Superior")</f>
        <v>Completo</v>
      </c>
      <c r="W2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0" s="40" t="str">
        <f>IF(User[[#This Row],[Rango]]="incompleto",IF(User[[#This Row],[Reporte in]]=0,"Sin_Registro_In_Out",IF(User[[#This Row],[Reporte Out]]=0,"No_Realizo_Salida","No_cumple_el_Tiempo")),"")</f>
        <v/>
      </c>
      <c r="Y220" s="40" t="str" cm="1">
        <f t="array" ref="Y2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20"/>
      <c r="AA220"/>
      <c r="AB220"/>
      <c r="AC220"/>
      <c r="AD220"/>
      <c r="AE220"/>
      <c r="AF220"/>
      <c r="AG220"/>
      <c r="AH220"/>
      <c r="AI220"/>
      <c r="AJ220"/>
    </row>
    <row r="221" spans="1:36" x14ac:dyDescent="0.3">
      <c r="A221" s="40" t="s">
        <v>2049</v>
      </c>
      <c r="B221">
        <v>1120382045</v>
      </c>
      <c r="C221" s="40" t="s">
        <v>2050</v>
      </c>
      <c r="D221" s="40" t="s">
        <v>2051</v>
      </c>
      <c r="E221" s="40" t="s">
        <v>1710</v>
      </c>
      <c r="F221" s="40" t="s">
        <v>968</v>
      </c>
      <c r="G221" s="40" t="s">
        <v>178</v>
      </c>
      <c r="H221" s="2">
        <v>45854.459409722222</v>
      </c>
      <c r="I221">
        <v>1</v>
      </c>
      <c r="J2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45931.41065972222</v>
      </c>
      <c r="K2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45931.750636574077</v>
      </c>
      <c r="L221" s="21">
        <f>_xlfn.XLOOKUP(User[[#This Row],[User Code]],RMS_Check_In_Out!A:A,RMS_Check_In_Out!D:D,"0")</f>
        <v>490</v>
      </c>
      <c r="M221" s="21" t="str">
        <f>_xlfn.XLOOKUP(User[[#This Row],[User Code]],Leave!P:P,Leave!S:S,"0")</f>
        <v>0</v>
      </c>
      <c r="N221" s="21">
        <f>User[[#This Row],[Time Leave RMS (min)]]/60</f>
        <v>0</v>
      </c>
      <c r="O221" s="15">
        <f>User[[#This Row],[Duration In Store(min)]]/60</f>
        <v>8.1666666666666661</v>
      </c>
      <c r="P221" s="28">
        <f>User[[#This Row],[Time In Store + Leave]]/24</f>
        <v>0.34027777777777773</v>
      </c>
      <c r="Q221" s="15">
        <f>(User[[#This Row],[Time Leave RMS (min)]]/60)+User[[#This Row],[Duration In Store H]]</f>
        <v>8.1666666666666661</v>
      </c>
      <c r="R221" s="40">
        <f>IF(User[[#This Row],[Check In]]="Sin Registro",0,1)</f>
        <v>1</v>
      </c>
      <c r="S221" s="40">
        <f>IF(User[[#This Row],[Check Out]]="Sin Registro",0,1)</f>
        <v>1</v>
      </c>
      <c r="T221" s="40" t="str">
        <f>IFERROR(IF(VLOOKUP(User[[#This Row],[User Code]],Justificar!$C$8:$I$1048576,6,0)=0,"Sin Justificación",VLOOKUP(User[[#This Row],[User Code]],Justificar!$C$8:$I$1048576,6,0)),"")</f>
        <v/>
      </c>
      <c r="U221" s="40" t="str">
        <f>IFERROR(IF(VLOOKUP(User[[#This Row],[User Code]],Justificar!$C$8:$I$1048576,6,0)=0,"Sin Justificación",VLOOKUP(User[[#This Row],[User Code]],Justificar!$C$8:$I$1048576,7,0)),"")</f>
        <v/>
      </c>
      <c r="V221" s="40" t="str" cm="1">
        <f t="array" ref="V221">_xlfn.IFS(User[[#This Row],[Time In Store + Leave]]&lt;7.8,"Incompleto",User[[#This Row],[Time In Store + Leave]]&lt;=12,"Completo",User[[#This Row],[Time In Store + Leave]]&gt;12,"Superior")</f>
        <v>Completo</v>
      </c>
      <c r="W2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1" s="40" t="str">
        <f>IF(User[[#This Row],[Rango]]="incompleto",IF(User[[#This Row],[Reporte in]]=0,"Sin_Registro_In_Out",IF(User[[#This Row],[Reporte Out]]=0,"No_Realizo_Salida","No_cumple_el_Tiempo")),"")</f>
        <v/>
      </c>
      <c r="Y221" s="40" t="str" cm="1">
        <f t="array" ref="Y2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21"/>
      <c r="AA221"/>
      <c r="AB221"/>
      <c r="AC221"/>
      <c r="AD221"/>
      <c r="AE221"/>
      <c r="AF221"/>
      <c r="AG221"/>
      <c r="AH221"/>
      <c r="AI221"/>
      <c r="AJ221"/>
    </row>
    <row r="222" spans="1:36" x14ac:dyDescent="0.3">
      <c r="A222" s="40" t="s">
        <v>2033</v>
      </c>
      <c r="B222">
        <v>1055246864</v>
      </c>
      <c r="C222" s="40" t="s">
        <v>2052</v>
      </c>
      <c r="D222" s="40" t="s">
        <v>2053</v>
      </c>
      <c r="E222" s="40" t="s">
        <v>6</v>
      </c>
      <c r="F222" s="40" t="s">
        <v>1098</v>
      </c>
      <c r="G222" s="40" t="s">
        <v>177</v>
      </c>
      <c r="H222" s="2">
        <v>45854.459305555552</v>
      </c>
      <c r="I222">
        <v>1</v>
      </c>
      <c r="J2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45931.532812500001</v>
      </c>
      <c r="K2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45931.880624999998</v>
      </c>
      <c r="L222" s="21">
        <f>_xlfn.XLOOKUP(User[[#This Row],[User Code]],RMS_Check_In_Out!A:A,RMS_Check_In_Out!D:D,"0")</f>
        <v>501</v>
      </c>
      <c r="M222" s="21">
        <f>_xlfn.XLOOKUP(User[[#This Row],[User Code]],Leave!P:P,Leave!S:S,"0")</f>
        <v>540</v>
      </c>
      <c r="N222" s="21">
        <f>User[[#This Row],[Time Leave RMS (min)]]/60</f>
        <v>9</v>
      </c>
      <c r="O222" s="15">
        <f>User[[#This Row],[Duration In Store(min)]]/60</f>
        <v>8.35</v>
      </c>
      <c r="P222" s="28">
        <f>User[[#This Row],[Time In Store + Leave]]/24</f>
        <v>0.72291666666666676</v>
      </c>
      <c r="Q222" s="15">
        <f>(User[[#This Row],[Time Leave RMS (min)]]/60)+User[[#This Row],[Duration In Store H]]</f>
        <v>17.350000000000001</v>
      </c>
      <c r="R222" s="40">
        <f>IF(User[[#This Row],[Check In]]="Sin Registro",0,1)</f>
        <v>1</v>
      </c>
      <c r="S222" s="40">
        <f>IF(User[[#This Row],[Check Out]]="Sin Registro",0,1)</f>
        <v>1</v>
      </c>
      <c r="T222" s="40" t="str">
        <f>IFERROR(IF(VLOOKUP(User[[#This Row],[User Code]],Justificar!$C$8:$I$1048576,6,0)=0,"Sin Justificación",VLOOKUP(User[[#This Row],[User Code]],Justificar!$C$8:$I$1048576,6,0)),"")</f>
        <v/>
      </c>
      <c r="U222" s="40" t="str">
        <f>IFERROR(IF(VLOOKUP(User[[#This Row],[User Code]],Justificar!$C$8:$I$1048576,6,0)=0,"Sin Justificación",VLOOKUP(User[[#This Row],[User Code]],Justificar!$C$8:$I$1048576,7,0)),"")</f>
        <v/>
      </c>
      <c r="V222" s="40" t="str" cm="1">
        <f t="array" ref="V222">_xlfn.IFS(User[[#This Row],[Time In Store + Leave]]&lt;7.8,"Incompleto",User[[#This Row],[Time In Store + Leave]]&lt;=12,"Completo",User[[#This Row],[Time In Store + Leave]]&gt;12,"Superior")</f>
        <v>Superior</v>
      </c>
      <c r="W2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2" s="40" t="str">
        <f>IF(User[[#This Row],[Rango]]="incompleto",IF(User[[#This Row],[Reporte in]]=0,"Sin_Registro_In_Out",IF(User[[#This Row],[Reporte Out]]=0,"No_Realizo_Salida","No_cumple_el_Tiempo")),"")</f>
        <v/>
      </c>
      <c r="Y222" s="40" t="str" cm="1">
        <f t="array" ref="Y2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22"/>
      <c r="AA222"/>
      <c r="AB222"/>
      <c r="AC222"/>
      <c r="AD222"/>
      <c r="AE222"/>
      <c r="AF222"/>
      <c r="AG222"/>
      <c r="AH222"/>
      <c r="AI222"/>
      <c r="AJ222"/>
    </row>
    <row r="223" spans="1:36" x14ac:dyDescent="0.3">
      <c r="A223" s="40" t="s">
        <v>2054</v>
      </c>
      <c r="B223">
        <v>1054548161</v>
      </c>
      <c r="C223" s="40" t="s">
        <v>2055</v>
      </c>
      <c r="D223" s="40" t="s">
        <v>2056</v>
      </c>
      <c r="E223" s="40" t="s">
        <v>6</v>
      </c>
      <c r="F223" s="40" t="s">
        <v>1098</v>
      </c>
      <c r="G223" s="40" t="s">
        <v>177</v>
      </c>
      <c r="H223" s="2">
        <v>45854.459155092591</v>
      </c>
      <c r="I223">
        <v>1</v>
      </c>
      <c r="J2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45931.491550925923</v>
      </c>
      <c r="K2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45931.837754629632</v>
      </c>
      <c r="L223" s="21">
        <f>_xlfn.XLOOKUP(User[[#This Row],[User Code]],RMS_Check_In_Out!A:A,RMS_Check_In_Out!D:D,"0")</f>
        <v>499</v>
      </c>
      <c r="M223" s="21">
        <f>_xlfn.XLOOKUP(User[[#This Row],[User Code]],Leave!P:P,Leave!S:S,"0")</f>
        <v>60</v>
      </c>
      <c r="N223" s="21">
        <f>User[[#This Row],[Time Leave RMS (min)]]/60</f>
        <v>1</v>
      </c>
      <c r="O223" s="15">
        <f>User[[#This Row],[Duration In Store(min)]]/60</f>
        <v>8.3166666666666664</v>
      </c>
      <c r="P223" s="28">
        <f>User[[#This Row],[Time In Store + Leave]]/24</f>
        <v>0.38819444444444445</v>
      </c>
      <c r="Q223" s="15">
        <f>(User[[#This Row],[Time Leave RMS (min)]]/60)+User[[#This Row],[Duration In Store H]]</f>
        <v>9.3166666666666664</v>
      </c>
      <c r="R223" s="40">
        <f>IF(User[[#This Row],[Check In]]="Sin Registro",0,1)</f>
        <v>1</v>
      </c>
      <c r="S223" s="40">
        <f>IF(User[[#This Row],[Check Out]]="Sin Registro",0,1)</f>
        <v>1</v>
      </c>
      <c r="T223" s="40" t="str">
        <f>IFERROR(IF(VLOOKUP(User[[#This Row],[User Code]],Justificar!$C$8:$I$1048576,6,0)=0,"Sin Justificación",VLOOKUP(User[[#This Row],[User Code]],Justificar!$C$8:$I$1048576,6,0)),"")</f>
        <v/>
      </c>
      <c r="U223" s="40" t="str">
        <f>IFERROR(IF(VLOOKUP(User[[#This Row],[User Code]],Justificar!$C$8:$I$1048576,6,0)=0,"Sin Justificación",VLOOKUP(User[[#This Row],[User Code]],Justificar!$C$8:$I$1048576,7,0)),"")</f>
        <v/>
      </c>
      <c r="V223" s="40" t="str" cm="1">
        <f t="array" ref="V223">_xlfn.IFS(User[[#This Row],[Time In Store + Leave]]&lt;7.8,"Incompleto",User[[#This Row],[Time In Store + Leave]]&lt;=12,"Completo",User[[#This Row],[Time In Store + Leave]]&gt;12,"Superior")</f>
        <v>Completo</v>
      </c>
      <c r="W2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3" s="40" t="str">
        <f>IF(User[[#This Row],[Rango]]="incompleto",IF(User[[#This Row],[Reporte in]]=0,"Sin_Registro_In_Out",IF(User[[#This Row],[Reporte Out]]=0,"No_Realizo_Salida","No_cumple_el_Tiempo")),"")</f>
        <v/>
      </c>
      <c r="Y223" s="40" t="str" cm="1">
        <f t="array" ref="Y2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23"/>
      <c r="AA223"/>
      <c r="AB223"/>
      <c r="AC223"/>
      <c r="AD223"/>
      <c r="AE223"/>
      <c r="AF223"/>
      <c r="AG223"/>
      <c r="AH223"/>
      <c r="AI223"/>
      <c r="AJ223"/>
    </row>
    <row r="224" spans="1:36" x14ac:dyDescent="0.3">
      <c r="A224" s="40" t="s">
        <v>2008</v>
      </c>
      <c r="B224">
        <v>1022348181</v>
      </c>
      <c r="C224" s="40" t="s">
        <v>2009</v>
      </c>
      <c r="D224" s="40" t="s">
        <v>2010</v>
      </c>
      <c r="E224" s="40" t="s">
        <v>6</v>
      </c>
      <c r="F224" s="40" t="s">
        <v>1026</v>
      </c>
      <c r="G224" s="40" t="s">
        <v>178</v>
      </c>
      <c r="H224" s="2">
        <v>45852.792245370372</v>
      </c>
      <c r="I224">
        <v>1</v>
      </c>
      <c r="J2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24" s="21" t="str">
        <f>_xlfn.XLOOKUP(User[[#This Row],[User Code]],RMS_Check_In_Out!A:A,RMS_Check_In_Out!D:D,"0")</f>
        <v>0</v>
      </c>
      <c r="M224" s="21" t="str">
        <f>_xlfn.XLOOKUP(User[[#This Row],[User Code]],Leave!P:P,Leave!S:S,"0")</f>
        <v>0</v>
      </c>
      <c r="N224" s="21">
        <f>User[[#This Row],[Time Leave RMS (min)]]/60</f>
        <v>0</v>
      </c>
      <c r="O224" s="15">
        <f>User[[#This Row],[Duration In Store(min)]]/60</f>
        <v>0</v>
      </c>
      <c r="P224" s="28">
        <f>User[[#This Row],[Time In Store + Leave]]/24</f>
        <v>0</v>
      </c>
      <c r="Q224" s="15">
        <f>(User[[#This Row],[Time Leave RMS (min)]]/60)+User[[#This Row],[Duration In Store H]]</f>
        <v>0</v>
      </c>
      <c r="R224" s="40">
        <f>IF(User[[#This Row],[Check In]]="Sin Registro",0,1)</f>
        <v>0</v>
      </c>
      <c r="S224" s="40">
        <f>IF(User[[#This Row],[Check Out]]="Sin Registro",0,1)</f>
        <v>0</v>
      </c>
      <c r="T224" s="40" t="str">
        <f>IFERROR(IF(VLOOKUP(User[[#This Row],[User Code]],Justificar!$C$8:$I$1048576,6,0)=0,"Sin Justificación",VLOOKUP(User[[#This Row],[User Code]],Justificar!$C$8:$I$1048576,6,0)),"")</f>
        <v>Sin Justificación</v>
      </c>
      <c r="U224" s="40" t="str">
        <f>IFERROR(IF(VLOOKUP(User[[#This Row],[User Code]],Justificar!$C$8:$I$1048576,6,0)=0,"Sin Justificación",VLOOKUP(User[[#This Row],[User Code]],Justificar!$C$8:$I$1048576,7,0)),"")</f>
        <v>Sin Justificación</v>
      </c>
      <c r="V224" s="40" t="str" cm="1">
        <f t="array" ref="V224">_xlfn.IFS(User[[#This Row],[Time In Store + Leave]]&lt;7.8,"Incompleto",User[[#This Row],[Time In Store + Leave]]&lt;=12,"Completo",User[[#This Row],[Time In Store + Leave]]&gt;12,"Superior")</f>
        <v>Incompleto</v>
      </c>
      <c r="W2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4" s="40" t="str">
        <f>IF(User[[#This Row],[Rango]]="incompleto",IF(User[[#This Row],[Reporte in]]=0,"Sin_Registro_In_Out",IF(User[[#This Row],[Reporte Out]]=0,"No_Realizo_Salida","No_cumple_el_Tiempo")),"")</f>
        <v>Sin_Registro_In_Out</v>
      </c>
      <c r="Y224" s="40" t="str" cm="1">
        <f t="array" ref="Y2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4"/>
      <c r="AA224"/>
      <c r="AB224"/>
      <c r="AC224"/>
      <c r="AD224"/>
      <c r="AE224"/>
      <c r="AF224"/>
      <c r="AG224"/>
      <c r="AH224"/>
      <c r="AI224"/>
      <c r="AJ224"/>
    </row>
    <row r="225" spans="1:36" x14ac:dyDescent="0.3">
      <c r="A225" s="40" t="s">
        <v>2011</v>
      </c>
      <c r="B225">
        <v>1233498162</v>
      </c>
      <c r="C225" s="40" t="s">
        <v>2012</v>
      </c>
      <c r="D225" s="40" t="s">
        <v>2013</v>
      </c>
      <c r="E225" s="40" t="s">
        <v>6</v>
      </c>
      <c r="F225" s="40" t="s">
        <v>1935</v>
      </c>
      <c r="G225" s="40" t="s">
        <v>179</v>
      </c>
      <c r="H225" s="2">
        <v>45852.791932870372</v>
      </c>
      <c r="I225">
        <v>1</v>
      </c>
      <c r="J2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45931.392997685187</v>
      </c>
      <c r="K2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45931.725821759261</v>
      </c>
      <c r="L225" s="21">
        <f>_xlfn.XLOOKUP(User[[#This Row],[User Code]],RMS_Check_In_Out!A:A,RMS_Check_In_Out!D:D,"0")</f>
        <v>479</v>
      </c>
      <c r="M225" s="21" t="str">
        <f>_xlfn.XLOOKUP(User[[#This Row],[User Code]],Leave!P:P,Leave!S:S,"0")</f>
        <v>0</v>
      </c>
      <c r="N225" s="21">
        <f>User[[#This Row],[Time Leave RMS (min)]]/60</f>
        <v>0</v>
      </c>
      <c r="O225" s="15">
        <f>User[[#This Row],[Duration In Store(min)]]/60</f>
        <v>7.9833333333333334</v>
      </c>
      <c r="P225" s="28">
        <f>User[[#This Row],[Time In Store + Leave]]/24</f>
        <v>0.33263888888888887</v>
      </c>
      <c r="Q225" s="15">
        <f>(User[[#This Row],[Time Leave RMS (min)]]/60)+User[[#This Row],[Duration In Store H]]</f>
        <v>7.9833333333333334</v>
      </c>
      <c r="R225" s="40">
        <f>IF(User[[#This Row],[Check In]]="Sin Registro",0,1)</f>
        <v>1</v>
      </c>
      <c r="S225" s="40">
        <f>IF(User[[#This Row],[Check Out]]="Sin Registro",0,1)</f>
        <v>1</v>
      </c>
      <c r="T225" s="40" t="str">
        <f>IFERROR(IF(VLOOKUP(User[[#This Row],[User Code]],Justificar!$C$8:$I$1048576,6,0)=0,"Sin Justificación",VLOOKUP(User[[#This Row],[User Code]],Justificar!$C$8:$I$1048576,6,0)),"")</f>
        <v/>
      </c>
      <c r="U225" s="40" t="str">
        <f>IFERROR(IF(VLOOKUP(User[[#This Row],[User Code]],Justificar!$C$8:$I$1048576,6,0)=0,"Sin Justificación",VLOOKUP(User[[#This Row],[User Code]],Justificar!$C$8:$I$1048576,7,0)),"")</f>
        <v/>
      </c>
      <c r="V225" s="40" t="str" cm="1">
        <f t="array" ref="V225">_xlfn.IFS(User[[#This Row],[Time In Store + Leave]]&lt;7.8,"Incompleto",User[[#This Row],[Time In Store + Leave]]&lt;=12,"Completo",User[[#This Row],[Time In Store + Leave]]&gt;12,"Superior")</f>
        <v>Completo</v>
      </c>
      <c r="W2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5" s="40" t="str">
        <f>IF(User[[#This Row],[Rango]]="incompleto",IF(User[[#This Row],[Reporte in]]=0,"Sin_Registro_In_Out",IF(User[[#This Row],[Reporte Out]]=0,"No_Realizo_Salida","No_cumple_el_Tiempo")),"")</f>
        <v/>
      </c>
      <c r="Y225" s="40" t="str" cm="1">
        <f t="array" ref="Y2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25"/>
      <c r="AA225"/>
      <c r="AB225"/>
      <c r="AC225"/>
      <c r="AD225"/>
      <c r="AE225"/>
      <c r="AF225"/>
      <c r="AG225"/>
      <c r="AH225"/>
      <c r="AI225"/>
      <c r="AJ225"/>
    </row>
    <row r="226" spans="1:36" x14ac:dyDescent="0.3">
      <c r="A226" s="40" t="s">
        <v>2014</v>
      </c>
      <c r="B226">
        <v>1143957145</v>
      </c>
      <c r="C226" s="40" t="s">
        <v>2015</v>
      </c>
      <c r="D226" s="40" t="s">
        <v>2016</v>
      </c>
      <c r="E226" s="40" t="s">
        <v>6</v>
      </c>
      <c r="F226" s="40" t="s">
        <v>1033</v>
      </c>
      <c r="G226" s="40" t="s">
        <v>179</v>
      </c>
      <c r="H226" s="2">
        <v>45852.500752314816</v>
      </c>
      <c r="I226">
        <v>1</v>
      </c>
      <c r="J2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45931.465775462966</v>
      </c>
      <c r="K2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45931.780636574076</v>
      </c>
      <c r="L226" s="21">
        <f>_xlfn.XLOOKUP(User[[#This Row],[User Code]],RMS_Check_In_Out!A:A,RMS_Check_In_Out!D:D,"0")</f>
        <v>453</v>
      </c>
      <c r="M226" s="21" t="str">
        <f>_xlfn.XLOOKUP(User[[#This Row],[User Code]],Leave!P:P,Leave!S:S,"0")</f>
        <v>0</v>
      </c>
      <c r="N226" s="21">
        <f>User[[#This Row],[Time Leave RMS (min)]]/60</f>
        <v>0</v>
      </c>
      <c r="O226" s="15">
        <f>User[[#This Row],[Duration In Store(min)]]/60</f>
        <v>7.55</v>
      </c>
      <c r="P226" s="28">
        <f>User[[#This Row],[Time In Store + Leave]]/24</f>
        <v>0.31458333333333333</v>
      </c>
      <c r="Q226" s="15">
        <f>(User[[#This Row],[Time Leave RMS (min)]]/60)+User[[#This Row],[Duration In Store H]]</f>
        <v>7.55</v>
      </c>
      <c r="R226" s="40">
        <f>IF(User[[#This Row],[Check In]]="Sin Registro",0,1)</f>
        <v>1</v>
      </c>
      <c r="S226" s="40">
        <f>IF(User[[#This Row],[Check Out]]="Sin Registro",0,1)</f>
        <v>1</v>
      </c>
      <c r="T226" s="40" t="str">
        <f>IFERROR(IF(VLOOKUP(User[[#This Row],[User Code]],Justificar!$C$8:$I$1048576,6,0)=0,"Sin Justificación",VLOOKUP(User[[#This Row],[User Code]],Justificar!$C$8:$I$1048576,6,0)),"")</f>
        <v>Sin Justificación</v>
      </c>
      <c r="U226" s="40" t="str">
        <f>IFERROR(IF(VLOOKUP(User[[#This Row],[User Code]],Justificar!$C$8:$I$1048576,6,0)=0,"Sin Justificación",VLOOKUP(User[[#This Row],[User Code]],Justificar!$C$8:$I$1048576,7,0)),"")</f>
        <v>Sin Justificación</v>
      </c>
      <c r="V226" s="40" t="str" cm="1">
        <f t="array" ref="V226">_xlfn.IFS(User[[#This Row],[Time In Store + Leave]]&lt;7.8,"Incompleto",User[[#This Row],[Time In Store + Leave]]&lt;=12,"Completo",User[[#This Row],[Time In Store + Leave]]&gt;12,"Superior")</f>
        <v>Incompleto</v>
      </c>
      <c r="W2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6" s="40" t="str">
        <f>IF(User[[#This Row],[Rango]]="incompleto",IF(User[[#This Row],[Reporte in]]=0,"Sin_Registro_In_Out",IF(User[[#This Row],[Reporte Out]]=0,"No_Realizo_Salida","No_cumple_el_Tiempo")),"")</f>
        <v>No_cumple_el_Tiempo</v>
      </c>
      <c r="Y226" s="40" t="str" cm="1">
        <f t="array" ref="Y2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26"/>
      <c r="AA226"/>
      <c r="AB226"/>
      <c r="AC226"/>
      <c r="AD226"/>
      <c r="AE226"/>
      <c r="AF226"/>
      <c r="AG226"/>
      <c r="AH226"/>
      <c r="AI226"/>
      <c r="AJ226"/>
    </row>
    <row r="227" spans="1:36" x14ac:dyDescent="0.3">
      <c r="A227" s="40" t="s">
        <v>2017</v>
      </c>
      <c r="B227">
        <v>1049018663</v>
      </c>
      <c r="C227" s="40" t="s">
        <v>2018</v>
      </c>
      <c r="D227" s="40" t="s">
        <v>2019</v>
      </c>
      <c r="E227" s="40" t="s">
        <v>6</v>
      </c>
      <c r="F227" s="40" t="s">
        <v>1467</v>
      </c>
      <c r="G227" s="40" t="s">
        <v>177</v>
      </c>
      <c r="H227" s="2">
        <v>45852.500590277778</v>
      </c>
      <c r="I227">
        <v>1</v>
      </c>
      <c r="J2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45931.551666666666</v>
      </c>
      <c r="K2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45931.875821759262</v>
      </c>
      <c r="L227" s="21">
        <f>_xlfn.XLOOKUP(User[[#This Row],[User Code]],RMS_Check_In_Out!A:A,RMS_Check_In_Out!D:D,"0")</f>
        <v>467</v>
      </c>
      <c r="M227" s="21" t="str">
        <f>_xlfn.XLOOKUP(User[[#This Row],[User Code]],Leave!P:P,Leave!S:S,"0")</f>
        <v>0</v>
      </c>
      <c r="N227" s="21">
        <f>User[[#This Row],[Time Leave RMS (min)]]/60</f>
        <v>0</v>
      </c>
      <c r="O227" s="15">
        <f>User[[#This Row],[Duration In Store(min)]]/60</f>
        <v>7.7833333333333332</v>
      </c>
      <c r="P227" s="28">
        <f>User[[#This Row],[Time In Store + Leave]]/24</f>
        <v>0.32430555555555557</v>
      </c>
      <c r="Q227" s="15">
        <f>(User[[#This Row],[Time Leave RMS (min)]]/60)+User[[#This Row],[Duration In Store H]]</f>
        <v>7.7833333333333332</v>
      </c>
      <c r="R227" s="40">
        <f>IF(User[[#This Row],[Check In]]="Sin Registro",0,1)</f>
        <v>1</v>
      </c>
      <c r="S227" s="40">
        <f>IF(User[[#This Row],[Check Out]]="Sin Registro",0,1)</f>
        <v>1</v>
      </c>
      <c r="T227" s="40" t="str">
        <f>IFERROR(IF(VLOOKUP(User[[#This Row],[User Code]],Justificar!$C$8:$I$1048576,6,0)=0,"Sin Justificación",VLOOKUP(User[[#This Row],[User Code]],Justificar!$C$8:$I$1048576,6,0)),"")</f>
        <v>Sin Justificación</v>
      </c>
      <c r="U227" s="40" t="str">
        <f>IFERROR(IF(VLOOKUP(User[[#This Row],[User Code]],Justificar!$C$8:$I$1048576,6,0)=0,"Sin Justificación",VLOOKUP(User[[#This Row],[User Code]],Justificar!$C$8:$I$1048576,7,0)),"")</f>
        <v>Sin Justificación</v>
      </c>
      <c r="V227" s="40" t="str" cm="1">
        <f t="array" ref="V227">_xlfn.IFS(User[[#This Row],[Time In Store + Leave]]&lt;7.8,"Incompleto",User[[#This Row],[Time In Store + Leave]]&lt;=12,"Completo",User[[#This Row],[Time In Store + Leave]]&gt;12,"Superior")</f>
        <v>Incompleto</v>
      </c>
      <c r="W2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7" s="40" t="str">
        <f>IF(User[[#This Row],[Rango]]="incompleto",IF(User[[#This Row],[Reporte in]]=0,"Sin_Registro_In_Out",IF(User[[#This Row],[Reporte Out]]=0,"No_Realizo_Salida","No_cumple_el_Tiempo")),"")</f>
        <v>No_cumple_el_Tiempo</v>
      </c>
      <c r="Y227" s="40" t="str" cm="1">
        <f t="array" ref="Y2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27"/>
      <c r="AA227"/>
      <c r="AB227"/>
      <c r="AC227"/>
      <c r="AD227"/>
      <c r="AE227"/>
      <c r="AF227"/>
      <c r="AG227"/>
      <c r="AH227"/>
      <c r="AI227"/>
      <c r="AJ227"/>
    </row>
    <row r="228" spans="1:36" x14ac:dyDescent="0.3">
      <c r="A228" s="40" t="s">
        <v>2020</v>
      </c>
      <c r="B228">
        <v>22598450</v>
      </c>
      <c r="C228" s="40" t="s">
        <v>2021</v>
      </c>
      <c r="D228" s="40" t="s">
        <v>2022</v>
      </c>
      <c r="E228" s="40" t="s">
        <v>6</v>
      </c>
      <c r="F228" s="40" t="s">
        <v>1039</v>
      </c>
      <c r="G228" s="40" t="s">
        <v>179</v>
      </c>
      <c r="H228" s="2">
        <v>45852.45894675926</v>
      </c>
      <c r="I228">
        <v>1</v>
      </c>
      <c r="J2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45931.456770833334</v>
      </c>
      <c r="K2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45931.793807870374</v>
      </c>
      <c r="L228" s="21">
        <f>_xlfn.XLOOKUP(User[[#This Row],[User Code]],RMS_Check_In_Out!A:A,RMS_Check_In_Out!D:D,"0")</f>
        <v>485</v>
      </c>
      <c r="M228" s="21">
        <f>_xlfn.XLOOKUP(User[[#This Row],[User Code]],Leave!P:P,Leave!S:S,"0")</f>
        <v>60</v>
      </c>
      <c r="N228" s="21">
        <f>User[[#This Row],[Time Leave RMS (min)]]/60</f>
        <v>1</v>
      </c>
      <c r="O228" s="15">
        <f>User[[#This Row],[Duration In Store(min)]]/60</f>
        <v>8.0833333333333339</v>
      </c>
      <c r="P228" s="28">
        <f>User[[#This Row],[Time In Store + Leave]]/24</f>
        <v>0.37847222222222227</v>
      </c>
      <c r="Q228" s="15">
        <f>(User[[#This Row],[Time Leave RMS (min)]]/60)+User[[#This Row],[Duration In Store H]]</f>
        <v>9.0833333333333339</v>
      </c>
      <c r="R228" s="40">
        <f>IF(User[[#This Row],[Check In]]="Sin Registro",0,1)</f>
        <v>1</v>
      </c>
      <c r="S228" s="40">
        <f>IF(User[[#This Row],[Check Out]]="Sin Registro",0,1)</f>
        <v>1</v>
      </c>
      <c r="T228" s="40" t="str">
        <f>IFERROR(IF(VLOOKUP(User[[#This Row],[User Code]],Justificar!$C$8:$I$1048576,6,0)=0,"Sin Justificación",VLOOKUP(User[[#This Row],[User Code]],Justificar!$C$8:$I$1048576,6,0)),"")</f>
        <v/>
      </c>
      <c r="U228" s="40" t="str">
        <f>IFERROR(IF(VLOOKUP(User[[#This Row],[User Code]],Justificar!$C$8:$I$1048576,6,0)=0,"Sin Justificación",VLOOKUP(User[[#This Row],[User Code]],Justificar!$C$8:$I$1048576,7,0)),"")</f>
        <v/>
      </c>
      <c r="V228" s="40" t="str" cm="1">
        <f t="array" ref="V228">_xlfn.IFS(User[[#This Row],[Time In Store + Leave]]&lt;7.8,"Incompleto",User[[#This Row],[Time In Store + Leave]]&lt;=12,"Completo",User[[#This Row],[Time In Store + Leave]]&gt;12,"Superior")</f>
        <v>Completo</v>
      </c>
      <c r="W2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8" s="40" t="str">
        <f>IF(User[[#This Row],[Rango]]="incompleto",IF(User[[#This Row],[Reporte in]]=0,"Sin_Registro_In_Out",IF(User[[#This Row],[Reporte Out]]=0,"No_Realizo_Salida","No_cumple_el_Tiempo")),"")</f>
        <v/>
      </c>
      <c r="Y228" s="40" t="str" cm="1">
        <f t="array" ref="Y2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28"/>
      <c r="AA228"/>
      <c r="AB228"/>
      <c r="AC228"/>
      <c r="AD228"/>
      <c r="AE228"/>
      <c r="AF228"/>
      <c r="AG228"/>
      <c r="AH228"/>
      <c r="AI228"/>
      <c r="AJ228"/>
    </row>
    <row r="229" spans="1:36" x14ac:dyDescent="0.3">
      <c r="A229" s="40" t="s">
        <v>2023</v>
      </c>
      <c r="B229">
        <v>1017180193</v>
      </c>
      <c r="C229" s="40" t="s">
        <v>2024</v>
      </c>
      <c r="D229" s="40" t="s">
        <v>2025</v>
      </c>
      <c r="E229" s="40" t="s">
        <v>6</v>
      </c>
      <c r="F229" s="40" t="s">
        <v>1039</v>
      </c>
      <c r="G229" s="40" t="s">
        <v>179</v>
      </c>
      <c r="H229" s="2">
        <v>45852.458749999998</v>
      </c>
      <c r="I229">
        <v>1</v>
      </c>
      <c r="J2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45931.465046296296</v>
      </c>
      <c r="K2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45931.793206018519</v>
      </c>
      <c r="L229" s="21">
        <f>_xlfn.XLOOKUP(User[[#This Row],[User Code]],RMS_Check_In_Out!A:A,RMS_Check_In_Out!D:D,"0")</f>
        <v>473</v>
      </c>
      <c r="M229" s="21">
        <f>_xlfn.XLOOKUP(User[[#This Row],[User Code]],Leave!P:P,Leave!S:S,"0")</f>
        <v>60</v>
      </c>
      <c r="N229" s="21">
        <f>User[[#This Row],[Time Leave RMS (min)]]/60</f>
        <v>1</v>
      </c>
      <c r="O229" s="15">
        <f>User[[#This Row],[Duration In Store(min)]]/60</f>
        <v>7.8833333333333337</v>
      </c>
      <c r="P229" s="28">
        <f>User[[#This Row],[Time In Store + Leave]]/24</f>
        <v>0.37013888888888885</v>
      </c>
      <c r="Q229" s="15">
        <f>(User[[#This Row],[Time Leave RMS (min)]]/60)+User[[#This Row],[Duration In Store H]]</f>
        <v>8.8833333333333329</v>
      </c>
      <c r="R229" s="40">
        <f>IF(User[[#This Row],[Check In]]="Sin Registro",0,1)</f>
        <v>1</v>
      </c>
      <c r="S229" s="40">
        <f>IF(User[[#This Row],[Check Out]]="Sin Registro",0,1)</f>
        <v>1</v>
      </c>
      <c r="T229" s="40" t="str">
        <f>IFERROR(IF(VLOOKUP(User[[#This Row],[User Code]],Justificar!$C$8:$I$1048576,6,0)=0,"Sin Justificación",VLOOKUP(User[[#This Row],[User Code]],Justificar!$C$8:$I$1048576,6,0)),"")</f>
        <v/>
      </c>
      <c r="U229" s="40" t="str">
        <f>IFERROR(IF(VLOOKUP(User[[#This Row],[User Code]],Justificar!$C$8:$I$1048576,6,0)=0,"Sin Justificación",VLOOKUP(User[[#This Row],[User Code]],Justificar!$C$8:$I$1048576,7,0)),"")</f>
        <v/>
      </c>
      <c r="V229" s="40" t="str" cm="1">
        <f t="array" ref="V229">_xlfn.IFS(User[[#This Row],[Time In Store + Leave]]&lt;7.8,"Incompleto",User[[#This Row],[Time In Store + Leave]]&lt;=12,"Completo",User[[#This Row],[Time In Store + Leave]]&gt;12,"Superior")</f>
        <v>Completo</v>
      </c>
      <c r="W2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9" s="40" t="str">
        <f>IF(User[[#This Row],[Rango]]="incompleto",IF(User[[#This Row],[Reporte in]]=0,"Sin_Registro_In_Out",IF(User[[#This Row],[Reporte Out]]=0,"No_Realizo_Salida","No_cumple_el_Tiempo")),"")</f>
        <v/>
      </c>
      <c r="Y229" s="40" t="str" cm="1">
        <f t="array" ref="Y2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29"/>
      <c r="AA229"/>
      <c r="AB229"/>
      <c r="AC229"/>
      <c r="AD229"/>
      <c r="AE229"/>
      <c r="AF229"/>
      <c r="AG229"/>
      <c r="AH229"/>
      <c r="AI229"/>
      <c r="AJ229"/>
    </row>
    <row r="230" spans="1:36" x14ac:dyDescent="0.3">
      <c r="A230" s="40" t="s">
        <v>1995</v>
      </c>
      <c r="B230">
        <v>1012407056</v>
      </c>
      <c r="C230" s="40" t="s">
        <v>1996</v>
      </c>
      <c r="D230" s="40" t="s">
        <v>1997</v>
      </c>
      <c r="E230" s="40" t="s">
        <v>6</v>
      </c>
      <c r="F230" s="40" t="s">
        <v>2274</v>
      </c>
      <c r="G230" s="40" t="s">
        <v>177</v>
      </c>
      <c r="H230" s="2">
        <v>45849.458865740744</v>
      </c>
      <c r="I230">
        <v>1</v>
      </c>
      <c r="J2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0" s="21" t="str">
        <f>_xlfn.XLOOKUP(User[[#This Row],[User Code]],RMS_Check_In_Out!A:A,RMS_Check_In_Out!D:D,"0")</f>
        <v>0</v>
      </c>
      <c r="M230" s="21" t="str">
        <f>_xlfn.XLOOKUP(User[[#This Row],[User Code]],Leave!P:P,Leave!S:S,"0")</f>
        <v>0</v>
      </c>
      <c r="N230" s="21">
        <f>User[[#This Row],[Time Leave RMS (min)]]/60</f>
        <v>0</v>
      </c>
      <c r="O230" s="15">
        <f>User[[#This Row],[Duration In Store(min)]]/60</f>
        <v>0</v>
      </c>
      <c r="P230" s="28">
        <f>User[[#This Row],[Time In Store + Leave]]/24</f>
        <v>0</v>
      </c>
      <c r="Q230" s="15">
        <f>(User[[#This Row],[Time Leave RMS (min)]]/60)+User[[#This Row],[Duration In Store H]]</f>
        <v>0</v>
      </c>
      <c r="R230" s="40">
        <f>IF(User[[#This Row],[Check In]]="Sin Registro",0,1)</f>
        <v>0</v>
      </c>
      <c r="S230" s="40">
        <f>IF(User[[#This Row],[Check Out]]="Sin Registro",0,1)</f>
        <v>0</v>
      </c>
      <c r="T230" s="40" t="str">
        <f>IFERROR(IF(VLOOKUP(User[[#This Row],[User Code]],Justificar!$C$8:$I$1048576,6,0)=0,"Sin Justificación",VLOOKUP(User[[#This Row],[User Code]],Justificar!$C$8:$I$1048576,6,0)),"")</f>
        <v>Sin Justificación</v>
      </c>
      <c r="U230" s="40" t="str">
        <f>IFERROR(IF(VLOOKUP(User[[#This Row],[User Code]],Justificar!$C$8:$I$1048576,6,0)=0,"Sin Justificación",VLOOKUP(User[[#This Row],[User Code]],Justificar!$C$8:$I$1048576,7,0)),"")</f>
        <v>Sin Justificación</v>
      </c>
      <c r="V230" s="40" t="str" cm="1">
        <f t="array" ref="V230">_xlfn.IFS(User[[#This Row],[Time In Store + Leave]]&lt;7.8,"Incompleto",User[[#This Row],[Time In Store + Leave]]&lt;=12,"Completo",User[[#This Row],[Time In Store + Leave]]&gt;12,"Superior")</f>
        <v>Incompleto</v>
      </c>
      <c r="W2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0" s="40" t="str">
        <f>IF(User[[#This Row],[Rango]]="incompleto",IF(User[[#This Row],[Reporte in]]=0,"Sin_Registro_In_Out",IF(User[[#This Row],[Reporte Out]]=0,"No_Realizo_Salida","No_cumple_el_Tiempo")),"")</f>
        <v>Sin_Registro_In_Out</v>
      </c>
      <c r="Y230" s="40" t="str" cm="1">
        <f t="array" ref="Y2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30"/>
      <c r="AA230"/>
      <c r="AB230"/>
      <c r="AC230"/>
      <c r="AD230"/>
      <c r="AE230"/>
      <c r="AF230"/>
      <c r="AG230"/>
      <c r="AH230"/>
      <c r="AI230"/>
      <c r="AJ230"/>
    </row>
    <row r="231" spans="1:36" x14ac:dyDescent="0.3">
      <c r="A231" s="40" t="s">
        <v>1998</v>
      </c>
      <c r="B231">
        <v>1000002020</v>
      </c>
      <c r="C231" s="40" t="s">
        <v>1999</v>
      </c>
      <c r="D231" s="40" t="s">
        <v>2000</v>
      </c>
      <c r="E231" s="40" t="s">
        <v>6</v>
      </c>
      <c r="F231" s="40" t="s">
        <v>1467</v>
      </c>
      <c r="G231" s="40" t="s">
        <v>177</v>
      </c>
      <c r="H231" s="2">
        <v>45849.458657407406</v>
      </c>
      <c r="I231">
        <v>1</v>
      </c>
      <c r="J2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45931.546678240738</v>
      </c>
      <c r="K2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45931.876400462963</v>
      </c>
      <c r="L231" s="21">
        <f>_xlfn.XLOOKUP(User[[#This Row],[User Code]],RMS_Check_In_Out!A:A,RMS_Check_In_Out!D:D,"0")</f>
        <v>475</v>
      </c>
      <c r="M231" s="21">
        <f>_xlfn.XLOOKUP(User[[#This Row],[User Code]],Leave!P:P,Leave!S:S,"0")</f>
        <v>60</v>
      </c>
      <c r="N231" s="21">
        <f>User[[#This Row],[Time Leave RMS (min)]]/60</f>
        <v>1</v>
      </c>
      <c r="O231" s="15">
        <f>User[[#This Row],[Duration In Store(min)]]/60</f>
        <v>7.916666666666667</v>
      </c>
      <c r="P231" s="28">
        <f>User[[#This Row],[Time In Store + Leave]]/24</f>
        <v>0.37152777777777785</v>
      </c>
      <c r="Q231" s="15">
        <f>(User[[#This Row],[Time Leave RMS (min)]]/60)+User[[#This Row],[Duration In Store H]]</f>
        <v>8.9166666666666679</v>
      </c>
      <c r="R231" s="40">
        <f>IF(User[[#This Row],[Check In]]="Sin Registro",0,1)</f>
        <v>1</v>
      </c>
      <c r="S231" s="40">
        <f>IF(User[[#This Row],[Check Out]]="Sin Registro",0,1)</f>
        <v>1</v>
      </c>
      <c r="T231" s="40" t="str">
        <f>IFERROR(IF(VLOOKUP(User[[#This Row],[User Code]],Justificar!$C$8:$I$1048576,6,0)=0,"Sin Justificación",VLOOKUP(User[[#This Row],[User Code]],Justificar!$C$8:$I$1048576,6,0)),"")</f>
        <v/>
      </c>
      <c r="U231" s="40" t="str">
        <f>IFERROR(IF(VLOOKUP(User[[#This Row],[User Code]],Justificar!$C$8:$I$1048576,6,0)=0,"Sin Justificación",VLOOKUP(User[[#This Row],[User Code]],Justificar!$C$8:$I$1048576,7,0)),"")</f>
        <v/>
      </c>
      <c r="V231" s="40" t="str" cm="1">
        <f t="array" ref="V231">_xlfn.IFS(User[[#This Row],[Time In Store + Leave]]&lt;7.8,"Incompleto",User[[#This Row],[Time In Store + Leave]]&lt;=12,"Completo",User[[#This Row],[Time In Store + Leave]]&gt;12,"Superior")</f>
        <v>Completo</v>
      </c>
      <c r="W2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1" s="40" t="str">
        <f>IF(User[[#This Row],[Rango]]="incompleto",IF(User[[#This Row],[Reporte in]]=0,"Sin_Registro_In_Out",IF(User[[#This Row],[Reporte Out]]=0,"No_Realizo_Salida","No_cumple_el_Tiempo")),"")</f>
        <v/>
      </c>
      <c r="Y231" s="40" t="str" cm="1">
        <f t="array" ref="Y2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31"/>
      <c r="AA231"/>
      <c r="AB231"/>
      <c r="AC231"/>
      <c r="AD231"/>
      <c r="AE231"/>
      <c r="AF231"/>
      <c r="AG231"/>
      <c r="AH231"/>
      <c r="AI231"/>
      <c r="AJ231"/>
    </row>
    <row r="232" spans="1:36" x14ac:dyDescent="0.3">
      <c r="A232" s="40" t="s">
        <v>1990</v>
      </c>
      <c r="B232">
        <v>1023980482</v>
      </c>
      <c r="C232" s="40" t="s">
        <v>1991</v>
      </c>
      <c r="D232" s="40" t="s">
        <v>1992</v>
      </c>
      <c r="E232" s="40" t="s">
        <v>6</v>
      </c>
      <c r="F232" s="40" t="s">
        <v>1098</v>
      </c>
      <c r="G232" s="40" t="s">
        <v>177</v>
      </c>
      <c r="H232" s="2">
        <v>45847.5003125</v>
      </c>
      <c r="I232">
        <v>1</v>
      </c>
      <c r="J2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45931.461192129631</v>
      </c>
      <c r="K2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45931.794108796297</v>
      </c>
      <c r="L232" s="21">
        <f>_xlfn.XLOOKUP(User[[#This Row],[User Code]],RMS_Check_In_Out!A:A,RMS_Check_In_Out!D:D,"0")</f>
        <v>479</v>
      </c>
      <c r="M232" s="21" t="str">
        <f>_xlfn.XLOOKUP(User[[#This Row],[User Code]],Leave!P:P,Leave!S:S,"0")</f>
        <v>0</v>
      </c>
      <c r="N232" s="21">
        <f>User[[#This Row],[Time Leave RMS (min)]]/60</f>
        <v>0</v>
      </c>
      <c r="O232" s="15">
        <f>User[[#This Row],[Duration In Store(min)]]/60</f>
        <v>7.9833333333333334</v>
      </c>
      <c r="P232" s="28">
        <f>User[[#This Row],[Time In Store + Leave]]/24</f>
        <v>0.33263888888888887</v>
      </c>
      <c r="Q232" s="15">
        <f>(User[[#This Row],[Time Leave RMS (min)]]/60)+User[[#This Row],[Duration In Store H]]</f>
        <v>7.9833333333333334</v>
      </c>
      <c r="R232" s="40">
        <f>IF(User[[#This Row],[Check In]]="Sin Registro",0,1)</f>
        <v>1</v>
      </c>
      <c r="S232" s="40">
        <f>IF(User[[#This Row],[Check Out]]="Sin Registro",0,1)</f>
        <v>1</v>
      </c>
      <c r="T232" s="40" t="str">
        <f>IFERROR(IF(VLOOKUP(User[[#This Row],[User Code]],Justificar!$C$8:$I$1048576,6,0)=0,"Sin Justificación",VLOOKUP(User[[#This Row],[User Code]],Justificar!$C$8:$I$1048576,6,0)),"")</f>
        <v/>
      </c>
      <c r="U232" s="40" t="str">
        <f>IFERROR(IF(VLOOKUP(User[[#This Row],[User Code]],Justificar!$C$8:$I$1048576,6,0)=0,"Sin Justificación",VLOOKUP(User[[#This Row],[User Code]],Justificar!$C$8:$I$1048576,7,0)),"")</f>
        <v/>
      </c>
      <c r="V232" s="40" t="str" cm="1">
        <f t="array" ref="V232">_xlfn.IFS(User[[#This Row],[Time In Store + Leave]]&lt;7.8,"Incompleto",User[[#This Row],[Time In Store + Leave]]&lt;=12,"Completo",User[[#This Row],[Time In Store + Leave]]&gt;12,"Superior")</f>
        <v>Completo</v>
      </c>
      <c r="W2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2" s="40" t="str">
        <f>IF(User[[#This Row],[Rango]]="incompleto",IF(User[[#This Row],[Reporte in]]=0,"Sin_Registro_In_Out",IF(User[[#This Row],[Reporte Out]]=0,"No_Realizo_Salida","No_cumple_el_Tiempo")),"")</f>
        <v/>
      </c>
      <c r="Y232" s="40" t="str" cm="1">
        <f t="array" ref="Y2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32"/>
      <c r="AA232"/>
      <c r="AB232"/>
      <c r="AC232"/>
      <c r="AD232"/>
      <c r="AE232"/>
      <c r="AF232"/>
      <c r="AG232"/>
      <c r="AH232"/>
      <c r="AI232"/>
      <c r="AJ232"/>
    </row>
    <row r="233" spans="1:36" x14ac:dyDescent="0.3">
      <c r="A233" s="40" t="s">
        <v>1981</v>
      </c>
      <c r="B233">
        <v>1001919797</v>
      </c>
      <c r="C233" s="40" t="s">
        <v>1982</v>
      </c>
      <c r="D233" s="40" t="s">
        <v>1983</v>
      </c>
      <c r="E233" s="40" t="s">
        <v>6</v>
      </c>
      <c r="F233" s="40" t="s">
        <v>2136</v>
      </c>
      <c r="G233" s="40" t="s">
        <v>178</v>
      </c>
      <c r="H233" s="2">
        <v>45846.458518518521</v>
      </c>
      <c r="I233">
        <v>1</v>
      </c>
      <c r="J2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45931.325821759259</v>
      </c>
      <c r="K2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45931.716736111113</v>
      </c>
      <c r="L233" s="21">
        <f>_xlfn.XLOOKUP(User[[#This Row],[User Code]],RMS_Check_In_Out!A:A,RMS_Check_In_Out!D:D,"0")</f>
        <v>563</v>
      </c>
      <c r="M233" s="21" t="str">
        <f>_xlfn.XLOOKUP(User[[#This Row],[User Code]],Leave!P:P,Leave!S:S,"0")</f>
        <v>0</v>
      </c>
      <c r="N233" s="21">
        <f>User[[#This Row],[Time Leave RMS (min)]]/60</f>
        <v>0</v>
      </c>
      <c r="O233" s="15">
        <f>User[[#This Row],[Duration In Store(min)]]/60</f>
        <v>9.3833333333333329</v>
      </c>
      <c r="P233" s="28">
        <f>User[[#This Row],[Time In Store + Leave]]/24</f>
        <v>0.39097222222222222</v>
      </c>
      <c r="Q233" s="15">
        <f>(User[[#This Row],[Time Leave RMS (min)]]/60)+User[[#This Row],[Duration In Store H]]</f>
        <v>9.3833333333333329</v>
      </c>
      <c r="R233" s="40">
        <f>IF(User[[#This Row],[Check In]]="Sin Registro",0,1)</f>
        <v>1</v>
      </c>
      <c r="S233" s="40">
        <f>IF(User[[#This Row],[Check Out]]="Sin Registro",0,1)</f>
        <v>1</v>
      </c>
      <c r="T233" s="40" t="str">
        <f>IFERROR(IF(VLOOKUP(User[[#This Row],[User Code]],Justificar!$C$8:$I$1048576,6,0)=0,"Sin Justificación",VLOOKUP(User[[#This Row],[User Code]],Justificar!$C$8:$I$1048576,6,0)),"")</f>
        <v/>
      </c>
      <c r="U233" s="40" t="str">
        <f>IFERROR(IF(VLOOKUP(User[[#This Row],[User Code]],Justificar!$C$8:$I$1048576,6,0)=0,"Sin Justificación",VLOOKUP(User[[#This Row],[User Code]],Justificar!$C$8:$I$1048576,7,0)),"")</f>
        <v/>
      </c>
      <c r="V233" s="40" t="str" cm="1">
        <f t="array" ref="V233">_xlfn.IFS(User[[#This Row],[Time In Store + Leave]]&lt;7.8,"Incompleto",User[[#This Row],[Time In Store + Leave]]&lt;=12,"Completo",User[[#This Row],[Time In Store + Leave]]&gt;12,"Superior")</f>
        <v>Completo</v>
      </c>
      <c r="W2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3" s="40" t="str">
        <f>IF(User[[#This Row],[Rango]]="incompleto",IF(User[[#This Row],[Reporte in]]=0,"Sin_Registro_In_Out",IF(User[[#This Row],[Reporte Out]]=0,"No_Realizo_Salida","No_cumple_el_Tiempo")),"")</f>
        <v/>
      </c>
      <c r="Y233" s="40" t="str" cm="1">
        <f t="array" ref="Y2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33"/>
      <c r="AA233"/>
      <c r="AB233"/>
      <c r="AC233"/>
      <c r="AD233"/>
      <c r="AE233"/>
      <c r="AF233"/>
      <c r="AG233"/>
      <c r="AH233"/>
      <c r="AI233"/>
      <c r="AJ233"/>
    </row>
    <row r="234" spans="1:36" x14ac:dyDescent="0.3">
      <c r="A234" s="40" t="s">
        <v>1984</v>
      </c>
      <c r="B234">
        <v>1118800705</v>
      </c>
      <c r="C234" s="40" t="s">
        <v>1985</v>
      </c>
      <c r="D234" s="40" t="s">
        <v>1986</v>
      </c>
      <c r="E234" s="40" t="s">
        <v>6</v>
      </c>
      <c r="F234" s="40" t="s">
        <v>965</v>
      </c>
      <c r="G234" s="40" t="s">
        <v>178</v>
      </c>
      <c r="H234" s="2">
        <v>45846.458333333336</v>
      </c>
      <c r="I234">
        <v>1</v>
      </c>
      <c r="J23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4" s="21" t="str">
        <f>_xlfn.XLOOKUP(User[[#This Row],[User Code]],RMS_Check_In_Out!A:A,RMS_Check_In_Out!D:D,"0")</f>
        <v>0</v>
      </c>
      <c r="M234" s="21" t="str">
        <f>_xlfn.XLOOKUP(User[[#This Row],[User Code]],Leave!P:P,Leave!S:S,"0")</f>
        <v>0</v>
      </c>
      <c r="N234" s="21">
        <f>User[[#This Row],[Time Leave RMS (min)]]/60</f>
        <v>0</v>
      </c>
      <c r="O234" s="15">
        <f>User[[#This Row],[Duration In Store(min)]]/60</f>
        <v>0</v>
      </c>
      <c r="P234" s="28">
        <f>User[[#This Row],[Time In Store + Leave]]/24</f>
        <v>0</v>
      </c>
      <c r="Q234" s="15">
        <f>(User[[#This Row],[Time Leave RMS (min)]]/60)+User[[#This Row],[Duration In Store H]]</f>
        <v>0</v>
      </c>
      <c r="R234" s="40">
        <f>IF(User[[#This Row],[Check In]]="Sin Registro",0,1)</f>
        <v>0</v>
      </c>
      <c r="S234" s="40">
        <f>IF(User[[#This Row],[Check Out]]="Sin Registro",0,1)</f>
        <v>0</v>
      </c>
      <c r="T234" s="40" t="str">
        <f>IFERROR(IF(VLOOKUP(User[[#This Row],[User Code]],Justificar!$C$8:$I$1048576,6,0)=0,"Sin Justificación",VLOOKUP(User[[#This Row],[User Code]],Justificar!$C$8:$I$1048576,6,0)),"")</f>
        <v>Sin Justificación</v>
      </c>
      <c r="U234" s="40" t="str">
        <f>IFERROR(IF(VLOOKUP(User[[#This Row],[User Code]],Justificar!$C$8:$I$1048576,6,0)=0,"Sin Justificación",VLOOKUP(User[[#This Row],[User Code]],Justificar!$C$8:$I$1048576,7,0)),"")</f>
        <v>Sin Justificación</v>
      </c>
      <c r="V234" s="40" t="str" cm="1">
        <f t="array" ref="V234">_xlfn.IFS(User[[#This Row],[Time In Store + Leave]]&lt;7.8,"Incompleto",User[[#This Row],[Time In Store + Leave]]&lt;=12,"Completo",User[[#This Row],[Time In Store + Leave]]&gt;12,"Superior")</f>
        <v>Incompleto</v>
      </c>
      <c r="W2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4" s="40" t="str">
        <f>IF(User[[#This Row],[Rango]]="incompleto",IF(User[[#This Row],[Reporte in]]=0,"Sin_Registro_In_Out",IF(User[[#This Row],[Reporte Out]]=0,"No_Realizo_Salida","No_cumple_el_Tiempo")),"")</f>
        <v>Sin_Registro_In_Out</v>
      </c>
      <c r="Y234" s="40" t="str" cm="1">
        <f t="array" ref="Y2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4"/>
      <c r="AA234"/>
      <c r="AB234"/>
      <c r="AC234"/>
      <c r="AD234"/>
      <c r="AE234"/>
      <c r="AF234"/>
      <c r="AG234"/>
      <c r="AH234"/>
      <c r="AI234"/>
      <c r="AJ234"/>
    </row>
    <row r="235" spans="1:36" x14ac:dyDescent="0.3">
      <c r="A235" s="40" t="s">
        <v>1973</v>
      </c>
      <c r="B235">
        <v>1002133148</v>
      </c>
      <c r="C235" s="40" t="s">
        <v>1974</v>
      </c>
      <c r="D235" s="40" t="s">
        <v>1975</v>
      </c>
      <c r="E235" s="40" t="s">
        <v>6</v>
      </c>
      <c r="F235" s="40" t="s">
        <v>1822</v>
      </c>
      <c r="G235" s="40" t="s">
        <v>179</v>
      </c>
      <c r="H235" s="2">
        <v>45845.529016203705</v>
      </c>
      <c r="I235">
        <v>1</v>
      </c>
      <c r="J2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45931.347939814812</v>
      </c>
      <c r="K2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45931.714953703704</v>
      </c>
      <c r="L235" s="21">
        <f>_xlfn.XLOOKUP(User[[#This Row],[User Code]],RMS_Check_In_Out!A:A,RMS_Check_In_Out!D:D,"0")</f>
        <v>529</v>
      </c>
      <c r="M235" s="21">
        <f>_xlfn.XLOOKUP(User[[#This Row],[User Code]],Leave!P:P,Leave!S:S,"0")</f>
        <v>30</v>
      </c>
      <c r="N235" s="21">
        <f>User[[#This Row],[Time Leave RMS (min)]]/60</f>
        <v>0.5</v>
      </c>
      <c r="O235" s="15">
        <f>User[[#This Row],[Duration In Store(min)]]/60</f>
        <v>8.8166666666666664</v>
      </c>
      <c r="P235" s="28">
        <f>User[[#This Row],[Time In Store + Leave]]/24</f>
        <v>0.38819444444444445</v>
      </c>
      <c r="Q235" s="15">
        <f>(User[[#This Row],[Time Leave RMS (min)]]/60)+User[[#This Row],[Duration In Store H]]</f>
        <v>9.3166666666666664</v>
      </c>
      <c r="R235" s="40">
        <f>IF(User[[#This Row],[Check In]]="Sin Registro",0,1)</f>
        <v>1</v>
      </c>
      <c r="S235" s="40">
        <f>IF(User[[#This Row],[Check Out]]="Sin Registro",0,1)</f>
        <v>1</v>
      </c>
      <c r="T235" s="40" t="str">
        <f>IFERROR(IF(VLOOKUP(User[[#This Row],[User Code]],Justificar!$C$8:$I$1048576,6,0)=0,"Sin Justificación",VLOOKUP(User[[#This Row],[User Code]],Justificar!$C$8:$I$1048576,6,0)),"")</f>
        <v/>
      </c>
      <c r="U235" s="40" t="str">
        <f>IFERROR(IF(VLOOKUP(User[[#This Row],[User Code]],Justificar!$C$8:$I$1048576,6,0)=0,"Sin Justificación",VLOOKUP(User[[#This Row],[User Code]],Justificar!$C$8:$I$1048576,7,0)),"")</f>
        <v/>
      </c>
      <c r="V235" s="40" t="str" cm="1">
        <f t="array" ref="V235">_xlfn.IFS(User[[#This Row],[Time In Store + Leave]]&lt;7.8,"Incompleto",User[[#This Row],[Time In Store + Leave]]&lt;=12,"Completo",User[[#This Row],[Time In Store + Leave]]&gt;12,"Superior")</f>
        <v>Completo</v>
      </c>
      <c r="W2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5" s="40" t="str">
        <f>IF(User[[#This Row],[Rango]]="incompleto",IF(User[[#This Row],[Reporte in]]=0,"Sin_Registro_In_Out",IF(User[[#This Row],[Reporte Out]]=0,"No_Realizo_Salida","No_cumple_el_Tiempo")),"")</f>
        <v/>
      </c>
      <c r="Y235" s="40" t="str" cm="1">
        <f t="array" ref="Y2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35"/>
      <c r="AA235"/>
      <c r="AB235"/>
      <c r="AC235"/>
      <c r="AD235"/>
      <c r="AE235"/>
      <c r="AF235"/>
      <c r="AG235"/>
      <c r="AH235"/>
      <c r="AI235"/>
      <c r="AJ235"/>
    </row>
    <row r="236" spans="1:36" x14ac:dyDescent="0.3">
      <c r="A236" s="40" t="s">
        <v>1968</v>
      </c>
      <c r="B236">
        <v>1073722748</v>
      </c>
      <c r="C236" s="40" t="s">
        <v>1969</v>
      </c>
      <c r="D236" s="40" t="s">
        <v>1970</v>
      </c>
      <c r="E236" s="40" t="s">
        <v>6</v>
      </c>
      <c r="F236" s="40" t="s">
        <v>2463</v>
      </c>
      <c r="G236" s="40" t="s">
        <v>178</v>
      </c>
      <c r="H236" s="2">
        <v>45843.542291666665</v>
      </c>
      <c r="I236">
        <v>1</v>
      </c>
      <c r="J2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45931.333321759259</v>
      </c>
      <c r="K2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45931.696956018517</v>
      </c>
      <c r="L236" s="21">
        <f>_xlfn.XLOOKUP(User[[#This Row],[User Code]],RMS_Check_In_Out!A:A,RMS_Check_In_Out!D:D,"0")</f>
        <v>524</v>
      </c>
      <c r="M236" s="21" t="str">
        <f>_xlfn.XLOOKUP(User[[#This Row],[User Code]],Leave!P:P,Leave!S:S,"0")</f>
        <v>0</v>
      </c>
      <c r="N236" s="21">
        <f>User[[#This Row],[Time Leave RMS (min)]]/60</f>
        <v>0</v>
      </c>
      <c r="O236" s="15">
        <f>User[[#This Row],[Duration In Store(min)]]/60</f>
        <v>8.7333333333333325</v>
      </c>
      <c r="P236" s="28">
        <f>User[[#This Row],[Time In Store + Leave]]/24</f>
        <v>0.36388888888888887</v>
      </c>
      <c r="Q236" s="15">
        <f>(User[[#This Row],[Time Leave RMS (min)]]/60)+User[[#This Row],[Duration In Store H]]</f>
        <v>8.7333333333333325</v>
      </c>
      <c r="R236" s="40">
        <f>IF(User[[#This Row],[Check In]]="Sin Registro",0,1)</f>
        <v>1</v>
      </c>
      <c r="S236" s="40">
        <f>IF(User[[#This Row],[Check Out]]="Sin Registro",0,1)</f>
        <v>1</v>
      </c>
      <c r="T236" s="40" t="str">
        <f>IFERROR(IF(VLOOKUP(User[[#This Row],[User Code]],Justificar!$C$8:$I$1048576,6,0)=0,"Sin Justificación",VLOOKUP(User[[#This Row],[User Code]],Justificar!$C$8:$I$1048576,6,0)),"")</f>
        <v/>
      </c>
      <c r="U236" s="40" t="str">
        <f>IFERROR(IF(VLOOKUP(User[[#This Row],[User Code]],Justificar!$C$8:$I$1048576,6,0)=0,"Sin Justificación",VLOOKUP(User[[#This Row],[User Code]],Justificar!$C$8:$I$1048576,7,0)),"")</f>
        <v/>
      </c>
      <c r="V236" s="40" t="str" cm="1">
        <f t="array" ref="V236">_xlfn.IFS(User[[#This Row],[Time In Store + Leave]]&lt;7.8,"Incompleto",User[[#This Row],[Time In Store + Leave]]&lt;=12,"Completo",User[[#This Row],[Time In Store + Leave]]&gt;12,"Superior")</f>
        <v>Completo</v>
      </c>
      <c r="W2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6" s="40" t="str">
        <f>IF(User[[#This Row],[Rango]]="incompleto",IF(User[[#This Row],[Reporte in]]=0,"Sin_Registro_In_Out",IF(User[[#This Row],[Reporte Out]]=0,"No_Realizo_Salida","No_cumple_el_Tiempo")),"")</f>
        <v/>
      </c>
      <c r="Y236" s="40" t="str" cm="1">
        <f t="array" ref="Y2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6"/>
      <c r="AA236"/>
      <c r="AB236"/>
      <c r="AC236"/>
      <c r="AD236"/>
      <c r="AE236"/>
      <c r="AF236"/>
      <c r="AG236"/>
      <c r="AH236"/>
      <c r="AI236"/>
      <c r="AJ236"/>
    </row>
    <row r="237" spans="1:36" x14ac:dyDescent="0.3">
      <c r="A237" s="40" t="s">
        <v>1948</v>
      </c>
      <c r="B237">
        <v>16234164</v>
      </c>
      <c r="C237" s="40" t="s">
        <v>1949</v>
      </c>
      <c r="D237" s="40" t="s">
        <v>1950</v>
      </c>
      <c r="E237" s="40" t="s">
        <v>6</v>
      </c>
      <c r="F237" s="40" t="s">
        <v>1034</v>
      </c>
      <c r="G237" s="40" t="s">
        <v>179</v>
      </c>
      <c r="H237" s="2">
        <v>45840.667002314818</v>
      </c>
      <c r="I237">
        <v>1</v>
      </c>
      <c r="J2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45931.37054398148</v>
      </c>
      <c r="K2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45931.730428240742</v>
      </c>
      <c r="L237" s="21">
        <f>_xlfn.XLOOKUP(User[[#This Row],[User Code]],RMS_Check_In_Out!A:A,RMS_Check_In_Out!D:D,"0")</f>
        <v>518</v>
      </c>
      <c r="M237" s="21" t="str">
        <f>_xlfn.XLOOKUP(User[[#This Row],[User Code]],Leave!P:P,Leave!S:S,"0")</f>
        <v>0</v>
      </c>
      <c r="N237" s="21">
        <f>User[[#This Row],[Time Leave RMS (min)]]/60</f>
        <v>0</v>
      </c>
      <c r="O237" s="15">
        <f>User[[#This Row],[Duration In Store(min)]]/60</f>
        <v>8.6333333333333329</v>
      </c>
      <c r="P237" s="28">
        <f>User[[#This Row],[Time In Store + Leave]]/24</f>
        <v>0.35972222222222222</v>
      </c>
      <c r="Q237" s="15">
        <f>(User[[#This Row],[Time Leave RMS (min)]]/60)+User[[#This Row],[Duration In Store H]]</f>
        <v>8.6333333333333329</v>
      </c>
      <c r="R237" s="40">
        <f>IF(User[[#This Row],[Check In]]="Sin Registro",0,1)</f>
        <v>1</v>
      </c>
      <c r="S237" s="40">
        <f>IF(User[[#This Row],[Check Out]]="Sin Registro",0,1)</f>
        <v>1</v>
      </c>
      <c r="T237" s="40" t="str">
        <f>IFERROR(IF(VLOOKUP(User[[#This Row],[User Code]],Justificar!$C$8:$I$1048576,6,0)=0,"Sin Justificación",VLOOKUP(User[[#This Row],[User Code]],Justificar!$C$8:$I$1048576,6,0)),"")</f>
        <v/>
      </c>
      <c r="U237" s="40" t="str">
        <f>IFERROR(IF(VLOOKUP(User[[#This Row],[User Code]],Justificar!$C$8:$I$1048576,6,0)=0,"Sin Justificación",VLOOKUP(User[[#This Row],[User Code]],Justificar!$C$8:$I$1048576,7,0)),"")</f>
        <v/>
      </c>
      <c r="V237" s="40" t="str" cm="1">
        <f t="array" ref="V237">_xlfn.IFS(User[[#This Row],[Time In Store + Leave]]&lt;7.8,"Incompleto",User[[#This Row],[Time In Store + Leave]]&lt;=12,"Completo",User[[#This Row],[Time In Store + Leave]]&gt;12,"Superior")</f>
        <v>Completo</v>
      </c>
      <c r="W2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7" s="40" t="str">
        <f>IF(User[[#This Row],[Rango]]="incompleto",IF(User[[#This Row],[Reporte in]]=0,"Sin_Registro_In_Out",IF(User[[#This Row],[Reporte Out]]=0,"No_Realizo_Salida","No_cumple_el_Tiempo")),"")</f>
        <v/>
      </c>
      <c r="Y237" s="40" t="str" cm="1">
        <f t="array" ref="Y2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37"/>
      <c r="AA237"/>
      <c r="AB237"/>
      <c r="AC237"/>
      <c r="AD237"/>
      <c r="AE237"/>
      <c r="AF237"/>
      <c r="AG237"/>
      <c r="AH237"/>
      <c r="AI237"/>
      <c r="AJ237"/>
    </row>
    <row r="238" spans="1:36" x14ac:dyDescent="0.3">
      <c r="A238" s="40" t="s">
        <v>1951</v>
      </c>
      <c r="B238">
        <v>1033818591</v>
      </c>
      <c r="C238" s="40" t="s">
        <v>1952</v>
      </c>
      <c r="D238" s="40" t="s">
        <v>1953</v>
      </c>
      <c r="E238" s="40" t="s">
        <v>130</v>
      </c>
      <c r="F238" s="40" t="s">
        <v>1426</v>
      </c>
      <c r="G238" s="40" t="s">
        <v>178</v>
      </c>
      <c r="H238" s="2">
        <v>45840.542511574073</v>
      </c>
      <c r="I238">
        <v>1</v>
      </c>
      <c r="J2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45931.373333333337</v>
      </c>
      <c r="K2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8" s="21">
        <f>_xlfn.XLOOKUP(User[[#This Row],[User Code]],RMS_Check_In_Out!A:A,RMS_Check_In_Out!D:D,"0")</f>
        <v>0</v>
      </c>
      <c r="M238" s="21" t="str">
        <f>_xlfn.XLOOKUP(User[[#This Row],[User Code]],Leave!P:P,Leave!S:S,"0")</f>
        <v>0</v>
      </c>
      <c r="N238" s="21">
        <f>User[[#This Row],[Time Leave RMS (min)]]/60</f>
        <v>0</v>
      </c>
      <c r="O238" s="15">
        <f>User[[#This Row],[Duration In Store(min)]]/60</f>
        <v>0</v>
      </c>
      <c r="P238" s="28">
        <f>User[[#This Row],[Time In Store + Leave]]/24</f>
        <v>0</v>
      </c>
      <c r="Q238" s="15">
        <f>(User[[#This Row],[Time Leave RMS (min)]]/60)+User[[#This Row],[Duration In Store H]]</f>
        <v>0</v>
      </c>
      <c r="R238" s="40">
        <f>IF(User[[#This Row],[Check In]]="Sin Registro",0,1)</f>
        <v>1</v>
      </c>
      <c r="S238" s="40">
        <f>IF(User[[#This Row],[Check Out]]="Sin Registro",0,1)</f>
        <v>0</v>
      </c>
      <c r="T238" s="40" t="str">
        <f>IFERROR(IF(VLOOKUP(User[[#This Row],[User Code]],Justificar!$C$8:$I$1048576,6,0)=0,"Sin Justificación",VLOOKUP(User[[#This Row],[User Code]],Justificar!$C$8:$I$1048576,6,0)),"")</f>
        <v>Sin Justificación</v>
      </c>
      <c r="U238" s="40" t="str">
        <f>IFERROR(IF(VLOOKUP(User[[#This Row],[User Code]],Justificar!$C$8:$I$1048576,6,0)=0,"Sin Justificación",VLOOKUP(User[[#This Row],[User Code]],Justificar!$C$8:$I$1048576,7,0)),"")</f>
        <v>Sin Justificación</v>
      </c>
      <c r="V238" s="40" t="str" cm="1">
        <f t="array" ref="V238">_xlfn.IFS(User[[#This Row],[Time In Store + Leave]]&lt;7.8,"Incompleto",User[[#This Row],[Time In Store + Leave]]&lt;=12,"Completo",User[[#This Row],[Time In Store + Leave]]&gt;12,"Superior")</f>
        <v>Incompleto</v>
      </c>
      <c r="W2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8" s="40" t="str">
        <f>IF(User[[#This Row],[Rango]]="incompleto",IF(User[[#This Row],[Reporte in]]=0,"Sin_Registro_In_Out",IF(User[[#This Row],[Reporte Out]]=0,"No_Realizo_Salida","No_cumple_el_Tiempo")),"")</f>
        <v>No_Realizo_Salida</v>
      </c>
      <c r="Y238" s="40" t="str" cm="1">
        <f t="array" ref="Y2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38"/>
      <c r="AA238"/>
      <c r="AB238"/>
      <c r="AC238"/>
      <c r="AD238"/>
      <c r="AE238"/>
      <c r="AF238"/>
      <c r="AG238"/>
      <c r="AH238"/>
      <c r="AI238"/>
      <c r="AJ238"/>
    </row>
    <row r="239" spans="1:36" x14ac:dyDescent="0.3">
      <c r="A239" s="40" t="s">
        <v>1954</v>
      </c>
      <c r="B239">
        <v>1004279665</v>
      </c>
      <c r="C239" s="40" t="s">
        <v>1955</v>
      </c>
      <c r="D239" s="40" t="s">
        <v>1956</v>
      </c>
      <c r="E239" s="40" t="s">
        <v>6</v>
      </c>
      <c r="F239" s="40" t="s">
        <v>970</v>
      </c>
      <c r="G239" s="40" t="s">
        <v>179</v>
      </c>
      <c r="H239" s="2">
        <v>45840.542175925926</v>
      </c>
      <c r="I239">
        <v>1</v>
      </c>
      <c r="J2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45931.50372685185</v>
      </c>
      <c r="K2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45931.853865740741</v>
      </c>
      <c r="L239" s="21">
        <f>_xlfn.XLOOKUP(User[[#This Row],[User Code]],RMS_Check_In_Out!A:A,RMS_Check_In_Out!D:D,"0")</f>
        <v>504</v>
      </c>
      <c r="M239" s="21" t="str">
        <f>_xlfn.XLOOKUP(User[[#This Row],[User Code]],Leave!P:P,Leave!S:S,"0")</f>
        <v>0</v>
      </c>
      <c r="N239" s="21">
        <f>User[[#This Row],[Time Leave RMS (min)]]/60</f>
        <v>0</v>
      </c>
      <c r="O239" s="15">
        <f>User[[#This Row],[Duration In Store(min)]]/60</f>
        <v>8.4</v>
      </c>
      <c r="P239" s="28">
        <f>User[[#This Row],[Time In Store + Leave]]/24</f>
        <v>0.35000000000000003</v>
      </c>
      <c r="Q239" s="15">
        <f>(User[[#This Row],[Time Leave RMS (min)]]/60)+User[[#This Row],[Duration In Store H]]</f>
        <v>8.4</v>
      </c>
      <c r="R239" s="40">
        <f>IF(User[[#This Row],[Check In]]="Sin Registro",0,1)</f>
        <v>1</v>
      </c>
      <c r="S239" s="40">
        <f>IF(User[[#This Row],[Check Out]]="Sin Registro",0,1)</f>
        <v>1</v>
      </c>
      <c r="T239" s="40" t="str">
        <f>IFERROR(IF(VLOOKUP(User[[#This Row],[User Code]],Justificar!$C$8:$I$1048576,6,0)=0,"Sin Justificación",VLOOKUP(User[[#This Row],[User Code]],Justificar!$C$8:$I$1048576,6,0)),"")</f>
        <v/>
      </c>
      <c r="U239" s="40" t="str">
        <f>IFERROR(IF(VLOOKUP(User[[#This Row],[User Code]],Justificar!$C$8:$I$1048576,6,0)=0,"Sin Justificación",VLOOKUP(User[[#This Row],[User Code]],Justificar!$C$8:$I$1048576,7,0)),"")</f>
        <v/>
      </c>
      <c r="V239" s="40" t="str" cm="1">
        <f t="array" ref="V239">_xlfn.IFS(User[[#This Row],[Time In Store + Leave]]&lt;7.8,"Incompleto",User[[#This Row],[Time In Store + Leave]]&lt;=12,"Completo",User[[#This Row],[Time In Store + Leave]]&gt;12,"Superior")</f>
        <v>Completo</v>
      </c>
      <c r="W2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9" s="40" t="str">
        <f>IF(User[[#This Row],[Rango]]="incompleto",IF(User[[#This Row],[Reporte in]]=0,"Sin_Registro_In_Out",IF(User[[#This Row],[Reporte Out]]=0,"No_Realizo_Salida","No_cumple_el_Tiempo")),"")</f>
        <v/>
      </c>
      <c r="Y239" s="40" t="str" cm="1">
        <f t="array" ref="Y2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9"/>
      <c r="AA239"/>
      <c r="AB239"/>
      <c r="AC239"/>
      <c r="AD239"/>
      <c r="AE239"/>
      <c r="AF239"/>
      <c r="AG239"/>
      <c r="AH239"/>
      <c r="AI239"/>
      <c r="AJ239"/>
    </row>
    <row r="240" spans="1:36" x14ac:dyDescent="0.3">
      <c r="A240" s="40" t="s">
        <v>1957</v>
      </c>
      <c r="B240">
        <v>80896658</v>
      </c>
      <c r="C240" s="40" t="s">
        <v>1958</v>
      </c>
      <c r="D240" s="40" t="s">
        <v>1959</v>
      </c>
      <c r="E240" s="40" t="s">
        <v>6</v>
      </c>
      <c r="F240" s="40" t="s">
        <v>1935</v>
      </c>
      <c r="G240" s="40" t="s">
        <v>179</v>
      </c>
      <c r="H240" s="2">
        <v>45840.541909722226</v>
      </c>
      <c r="I240">
        <v>1</v>
      </c>
      <c r="J2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45931.448888888888</v>
      </c>
      <c r="K2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45931.752256944441</v>
      </c>
      <c r="L240" s="21">
        <f>_xlfn.XLOOKUP(User[[#This Row],[User Code]],RMS_Check_In_Out!A:A,RMS_Check_In_Out!D:D,"0")</f>
        <v>437</v>
      </c>
      <c r="M240" s="21" t="str">
        <f>_xlfn.XLOOKUP(User[[#This Row],[User Code]],Leave!P:P,Leave!S:S,"0")</f>
        <v>0</v>
      </c>
      <c r="N240" s="21">
        <f>User[[#This Row],[Time Leave RMS (min)]]/60</f>
        <v>0</v>
      </c>
      <c r="O240" s="15">
        <f>User[[#This Row],[Duration In Store(min)]]/60</f>
        <v>7.2833333333333332</v>
      </c>
      <c r="P240" s="28">
        <f>User[[#This Row],[Time In Store + Leave]]/24</f>
        <v>0.3034722222222222</v>
      </c>
      <c r="Q240" s="15">
        <f>(User[[#This Row],[Time Leave RMS (min)]]/60)+User[[#This Row],[Duration In Store H]]</f>
        <v>7.2833333333333332</v>
      </c>
      <c r="R240" s="40">
        <f>IF(User[[#This Row],[Check In]]="Sin Registro",0,1)</f>
        <v>1</v>
      </c>
      <c r="S240" s="40">
        <f>IF(User[[#This Row],[Check Out]]="Sin Registro",0,1)</f>
        <v>1</v>
      </c>
      <c r="T240" s="40" t="str">
        <f>IFERROR(IF(VLOOKUP(User[[#This Row],[User Code]],Justificar!$C$8:$I$1048576,6,0)=0,"Sin Justificación",VLOOKUP(User[[#This Row],[User Code]],Justificar!$C$8:$I$1048576,6,0)),"")</f>
        <v>Sin Justificación</v>
      </c>
      <c r="U240" s="40" t="str">
        <f>IFERROR(IF(VLOOKUP(User[[#This Row],[User Code]],Justificar!$C$8:$I$1048576,6,0)=0,"Sin Justificación",VLOOKUP(User[[#This Row],[User Code]],Justificar!$C$8:$I$1048576,7,0)),"")</f>
        <v>Sin Justificación</v>
      </c>
      <c r="V240" s="40" t="str" cm="1">
        <f t="array" ref="V240">_xlfn.IFS(User[[#This Row],[Time In Store + Leave]]&lt;7.8,"Incompleto",User[[#This Row],[Time In Store + Leave]]&lt;=12,"Completo",User[[#This Row],[Time In Store + Leave]]&gt;12,"Superior")</f>
        <v>Incompleto</v>
      </c>
      <c r="W2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0" s="40" t="str">
        <f>IF(User[[#This Row],[Rango]]="incompleto",IF(User[[#This Row],[Reporte in]]=0,"Sin_Registro_In_Out",IF(User[[#This Row],[Reporte Out]]=0,"No_Realizo_Salida","No_cumple_el_Tiempo")),"")</f>
        <v>No_cumple_el_Tiempo</v>
      </c>
      <c r="Y240" s="40" t="str" cm="1">
        <f t="array" ref="Y2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40"/>
      <c r="AA240"/>
      <c r="AB240"/>
      <c r="AC240"/>
      <c r="AD240"/>
      <c r="AE240"/>
      <c r="AF240"/>
      <c r="AG240"/>
      <c r="AH240"/>
      <c r="AI240"/>
      <c r="AJ240"/>
    </row>
    <row r="241" spans="1:36" x14ac:dyDescent="0.3">
      <c r="A241" s="40" t="s">
        <v>1960</v>
      </c>
      <c r="B241">
        <v>1013583917</v>
      </c>
      <c r="C241" s="40" t="s">
        <v>1961</v>
      </c>
      <c r="D241" s="40" t="s">
        <v>1962</v>
      </c>
      <c r="E241" s="40" t="s">
        <v>6</v>
      </c>
      <c r="F241" s="40" t="s">
        <v>2674</v>
      </c>
      <c r="G241" s="40" t="s">
        <v>179</v>
      </c>
      <c r="H241" s="2">
        <v>45840.521562499998</v>
      </c>
      <c r="I241">
        <v>1</v>
      </c>
      <c r="J2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45931.380057870374</v>
      </c>
      <c r="K2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45931.73940972222</v>
      </c>
      <c r="L241" s="21">
        <f>_xlfn.XLOOKUP(User[[#This Row],[User Code]],RMS_Check_In_Out!A:A,RMS_Check_In_Out!D:D,"0")</f>
        <v>517</v>
      </c>
      <c r="M241" s="21" t="str">
        <f>_xlfn.XLOOKUP(User[[#This Row],[User Code]],Leave!P:P,Leave!S:S,"0")</f>
        <v>0</v>
      </c>
      <c r="N241" s="21">
        <f>User[[#This Row],[Time Leave RMS (min)]]/60</f>
        <v>0</v>
      </c>
      <c r="O241" s="15">
        <f>User[[#This Row],[Duration In Store(min)]]/60</f>
        <v>8.6166666666666671</v>
      </c>
      <c r="P241" s="28">
        <f>User[[#This Row],[Time In Store + Leave]]/24</f>
        <v>0.35902777777777778</v>
      </c>
      <c r="Q241" s="15">
        <f>(User[[#This Row],[Time Leave RMS (min)]]/60)+User[[#This Row],[Duration In Store H]]</f>
        <v>8.6166666666666671</v>
      </c>
      <c r="R241" s="40">
        <f>IF(User[[#This Row],[Check In]]="Sin Registro",0,1)</f>
        <v>1</v>
      </c>
      <c r="S241" s="40">
        <f>IF(User[[#This Row],[Check Out]]="Sin Registro",0,1)</f>
        <v>1</v>
      </c>
      <c r="T241" s="40" t="str">
        <f>IFERROR(IF(VLOOKUP(User[[#This Row],[User Code]],Justificar!$C$8:$I$1048576,6,0)=0,"Sin Justificación",VLOOKUP(User[[#This Row],[User Code]],Justificar!$C$8:$I$1048576,6,0)),"")</f>
        <v/>
      </c>
      <c r="U241" s="40" t="str">
        <f>IFERROR(IF(VLOOKUP(User[[#This Row],[User Code]],Justificar!$C$8:$I$1048576,6,0)=0,"Sin Justificación",VLOOKUP(User[[#This Row],[User Code]],Justificar!$C$8:$I$1048576,7,0)),"")</f>
        <v/>
      </c>
      <c r="V241" s="40" t="str" cm="1">
        <f t="array" ref="V241">_xlfn.IFS(User[[#This Row],[Time In Store + Leave]]&lt;7.8,"Incompleto",User[[#This Row],[Time In Store + Leave]]&lt;=12,"Completo",User[[#This Row],[Time In Store + Leave]]&gt;12,"Superior")</f>
        <v>Completo</v>
      </c>
      <c r="W2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1" s="40" t="str">
        <f>IF(User[[#This Row],[Rango]]="incompleto",IF(User[[#This Row],[Reporte in]]=0,"Sin_Registro_In_Out",IF(User[[#This Row],[Reporte Out]]=0,"No_Realizo_Salida","No_cumple_el_Tiempo")),"")</f>
        <v/>
      </c>
      <c r="Y241" s="40" t="str" cm="1">
        <f t="array" ref="Y2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41"/>
      <c r="AA241"/>
      <c r="AB241"/>
      <c r="AC241"/>
      <c r="AD241"/>
      <c r="AE241"/>
      <c r="AF241"/>
      <c r="AG241"/>
      <c r="AH241"/>
      <c r="AI241"/>
      <c r="AJ241"/>
    </row>
    <row r="242" spans="1:36" x14ac:dyDescent="0.3">
      <c r="A242" s="40" t="s">
        <v>1963</v>
      </c>
      <c r="B242">
        <v>5230941</v>
      </c>
      <c r="C242" s="40" t="s">
        <v>1964</v>
      </c>
      <c r="D242" s="40" t="s">
        <v>1965</v>
      </c>
      <c r="E242" s="40" t="s">
        <v>6</v>
      </c>
      <c r="F242" s="40" t="s">
        <v>2088</v>
      </c>
      <c r="G242" s="40" t="s">
        <v>179</v>
      </c>
      <c r="H242" s="2">
        <v>45840.52138888889</v>
      </c>
      <c r="I242">
        <v>1</v>
      </c>
      <c r="J2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45931.412210648145</v>
      </c>
      <c r="K2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45931.755300925928</v>
      </c>
      <c r="L242" s="21">
        <f>_xlfn.XLOOKUP(User[[#This Row],[User Code]],RMS_Check_In_Out!A:A,RMS_Check_In_Out!D:D,"0")</f>
        <v>494</v>
      </c>
      <c r="M242" s="21">
        <f>_xlfn.XLOOKUP(User[[#This Row],[User Code]],Leave!P:P,Leave!S:S,"0")</f>
        <v>60</v>
      </c>
      <c r="N242" s="21">
        <f>User[[#This Row],[Time Leave RMS (min)]]/60</f>
        <v>1</v>
      </c>
      <c r="O242" s="15">
        <f>User[[#This Row],[Duration In Store(min)]]/60</f>
        <v>8.2333333333333325</v>
      </c>
      <c r="P242" s="28">
        <f>User[[#This Row],[Time In Store + Leave]]/24</f>
        <v>0.38472222222222219</v>
      </c>
      <c r="Q242" s="15">
        <f>(User[[#This Row],[Time Leave RMS (min)]]/60)+User[[#This Row],[Duration In Store H]]</f>
        <v>9.2333333333333325</v>
      </c>
      <c r="R242" s="40">
        <f>IF(User[[#This Row],[Check In]]="Sin Registro",0,1)</f>
        <v>1</v>
      </c>
      <c r="S242" s="40">
        <f>IF(User[[#This Row],[Check Out]]="Sin Registro",0,1)</f>
        <v>1</v>
      </c>
      <c r="T242" s="40" t="str">
        <f>IFERROR(IF(VLOOKUP(User[[#This Row],[User Code]],Justificar!$C$8:$I$1048576,6,0)=0,"Sin Justificación",VLOOKUP(User[[#This Row],[User Code]],Justificar!$C$8:$I$1048576,6,0)),"")</f>
        <v/>
      </c>
      <c r="U242" s="40" t="str">
        <f>IFERROR(IF(VLOOKUP(User[[#This Row],[User Code]],Justificar!$C$8:$I$1048576,6,0)=0,"Sin Justificación",VLOOKUP(User[[#This Row],[User Code]],Justificar!$C$8:$I$1048576,7,0)),"")</f>
        <v/>
      </c>
      <c r="V242" s="40" t="str" cm="1">
        <f t="array" ref="V242">_xlfn.IFS(User[[#This Row],[Time In Store + Leave]]&lt;7.8,"Incompleto",User[[#This Row],[Time In Store + Leave]]&lt;=12,"Completo",User[[#This Row],[Time In Store + Leave]]&gt;12,"Superior")</f>
        <v>Completo</v>
      </c>
      <c r="W2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2" s="40" t="str">
        <f>IF(User[[#This Row],[Rango]]="incompleto",IF(User[[#This Row],[Reporte in]]=0,"Sin_Registro_In_Out",IF(User[[#This Row],[Reporte Out]]=0,"No_Realizo_Salida","No_cumple_el_Tiempo")),"")</f>
        <v/>
      </c>
      <c r="Y242" s="40" t="str" cm="1">
        <f t="array" ref="Y2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42"/>
      <c r="AA242"/>
      <c r="AB242"/>
      <c r="AC242"/>
      <c r="AD242"/>
      <c r="AE242"/>
      <c r="AF242"/>
      <c r="AG242"/>
      <c r="AH242"/>
      <c r="AI242"/>
      <c r="AJ242"/>
    </row>
    <row r="243" spans="1:36" x14ac:dyDescent="0.3">
      <c r="A243" s="40" t="s">
        <v>1936</v>
      </c>
      <c r="B243">
        <v>458011</v>
      </c>
      <c r="C243" s="40" t="s">
        <v>1937</v>
      </c>
      <c r="D243" s="40" t="s">
        <v>1938</v>
      </c>
      <c r="E243" s="40" t="s">
        <v>84</v>
      </c>
      <c r="F243" s="40" t="s">
        <v>2544</v>
      </c>
      <c r="G243" s="40" t="s">
        <v>178</v>
      </c>
      <c r="H243" s="2">
        <v>45839.750219907408</v>
      </c>
      <c r="I243">
        <v>1</v>
      </c>
      <c r="J2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45931.388067129628</v>
      </c>
      <c r="K2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45931.675532407404</v>
      </c>
      <c r="L243" s="21">
        <f>_xlfn.XLOOKUP(User[[#This Row],[User Code]],RMS_Check_In_Out!A:A,RMS_Check_In_Out!D:D,"0")</f>
        <v>320</v>
      </c>
      <c r="M243" s="21" t="str">
        <f>_xlfn.XLOOKUP(User[[#This Row],[User Code]],Leave!P:P,Leave!S:S,"0")</f>
        <v>0</v>
      </c>
      <c r="N243" s="21">
        <f>User[[#This Row],[Time Leave RMS (min)]]/60</f>
        <v>0</v>
      </c>
      <c r="O243" s="15">
        <f>User[[#This Row],[Duration In Store(min)]]/60</f>
        <v>5.333333333333333</v>
      </c>
      <c r="P243" s="28">
        <f>User[[#This Row],[Time In Store + Leave]]/24</f>
        <v>0.22222222222222221</v>
      </c>
      <c r="Q243" s="15">
        <f>(User[[#This Row],[Time Leave RMS (min)]]/60)+User[[#This Row],[Duration In Store H]]</f>
        <v>5.333333333333333</v>
      </c>
      <c r="R243" s="40">
        <f>IF(User[[#This Row],[Check In]]="Sin Registro",0,1)</f>
        <v>1</v>
      </c>
      <c r="S243" s="40">
        <f>IF(User[[#This Row],[Check Out]]="Sin Registro",0,1)</f>
        <v>1</v>
      </c>
      <c r="T243" s="40" t="str">
        <f>IFERROR(IF(VLOOKUP(User[[#This Row],[User Code]],Justificar!$C$8:$I$1048576,6,0)=0,"Sin Justificación",VLOOKUP(User[[#This Row],[User Code]],Justificar!$C$8:$I$1048576,6,0)),"")</f>
        <v>Sin Justificación</v>
      </c>
      <c r="U243" s="40" t="str">
        <f>IFERROR(IF(VLOOKUP(User[[#This Row],[User Code]],Justificar!$C$8:$I$1048576,6,0)=0,"Sin Justificación",VLOOKUP(User[[#This Row],[User Code]],Justificar!$C$8:$I$1048576,7,0)),"")</f>
        <v>Sin Justificación</v>
      </c>
      <c r="V243" s="40" t="str" cm="1">
        <f t="array" ref="V243">_xlfn.IFS(User[[#This Row],[Time In Store + Leave]]&lt;7.8,"Incompleto",User[[#This Row],[Time In Store + Leave]]&lt;=12,"Completo",User[[#This Row],[Time In Store + Leave]]&gt;12,"Superior")</f>
        <v>Incompleto</v>
      </c>
      <c r="W2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3" s="40" t="str">
        <f>IF(User[[#This Row],[Rango]]="incompleto",IF(User[[#This Row],[Reporte in]]=0,"Sin_Registro_In_Out",IF(User[[#This Row],[Reporte Out]]=0,"No_Realizo_Salida","No_cumple_el_Tiempo")),"")</f>
        <v>No_cumple_el_Tiempo</v>
      </c>
      <c r="Y243" s="40" t="str" cm="1">
        <f t="array" ref="Y2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43"/>
      <c r="AA243"/>
      <c r="AB243"/>
      <c r="AC243"/>
      <c r="AD243"/>
      <c r="AE243"/>
      <c r="AF243"/>
      <c r="AG243"/>
      <c r="AH243"/>
      <c r="AI243"/>
      <c r="AJ243"/>
    </row>
    <row r="244" spans="1:36" x14ac:dyDescent="0.3">
      <c r="A244" s="40" t="s">
        <v>1939</v>
      </c>
      <c r="B244">
        <v>1028021570</v>
      </c>
      <c r="C244" s="40" t="s">
        <v>1940</v>
      </c>
      <c r="D244" s="40" t="s">
        <v>1941</v>
      </c>
      <c r="E244" s="40" t="s">
        <v>6</v>
      </c>
      <c r="F244" s="40" t="s">
        <v>1029</v>
      </c>
      <c r="G244" s="40" t="s">
        <v>178</v>
      </c>
      <c r="H244" s="2">
        <v>45839.625324074077</v>
      </c>
      <c r="I244">
        <v>1</v>
      </c>
      <c r="J24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4" s="21" t="str">
        <f>_xlfn.XLOOKUP(User[[#This Row],[User Code]],RMS_Check_In_Out!A:A,RMS_Check_In_Out!D:D,"0")</f>
        <v>0</v>
      </c>
      <c r="M244" s="21" t="str">
        <f>_xlfn.XLOOKUP(User[[#This Row],[User Code]],Leave!P:P,Leave!S:S,"0")</f>
        <v>0</v>
      </c>
      <c r="N244" s="21">
        <f>User[[#This Row],[Time Leave RMS (min)]]/60</f>
        <v>0</v>
      </c>
      <c r="O244" s="15">
        <f>User[[#This Row],[Duration In Store(min)]]/60</f>
        <v>0</v>
      </c>
      <c r="P244" s="28">
        <f>User[[#This Row],[Time In Store + Leave]]/24</f>
        <v>0</v>
      </c>
      <c r="Q244" s="15">
        <f>(User[[#This Row],[Time Leave RMS (min)]]/60)+User[[#This Row],[Duration In Store H]]</f>
        <v>0</v>
      </c>
      <c r="R244" s="40">
        <f>IF(User[[#This Row],[Check In]]="Sin Registro",0,1)</f>
        <v>0</v>
      </c>
      <c r="S244" s="40">
        <f>IF(User[[#This Row],[Check Out]]="Sin Registro",0,1)</f>
        <v>0</v>
      </c>
      <c r="T244" s="40" t="str">
        <f>IFERROR(IF(VLOOKUP(User[[#This Row],[User Code]],Justificar!$C$8:$I$1048576,6,0)=0,"Sin Justificación",VLOOKUP(User[[#This Row],[User Code]],Justificar!$C$8:$I$1048576,6,0)),"")</f>
        <v>Sin Justificación</v>
      </c>
      <c r="U244" s="40" t="str">
        <f>IFERROR(IF(VLOOKUP(User[[#This Row],[User Code]],Justificar!$C$8:$I$1048576,6,0)=0,"Sin Justificación",VLOOKUP(User[[#This Row],[User Code]],Justificar!$C$8:$I$1048576,7,0)),"")</f>
        <v>Sin Justificación</v>
      </c>
      <c r="V244" s="40" t="str" cm="1">
        <f t="array" ref="V244">_xlfn.IFS(User[[#This Row],[Time In Store + Leave]]&lt;7.8,"Incompleto",User[[#This Row],[Time In Store + Leave]]&lt;=12,"Completo",User[[#This Row],[Time In Store + Leave]]&gt;12,"Superior")</f>
        <v>Incompleto</v>
      </c>
      <c r="W2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4" s="40" t="str">
        <f>IF(User[[#This Row],[Rango]]="incompleto",IF(User[[#This Row],[Reporte in]]=0,"Sin_Registro_In_Out",IF(User[[#This Row],[Reporte Out]]=0,"No_Realizo_Salida","No_cumple_el_Tiempo")),"")</f>
        <v>Sin_Registro_In_Out</v>
      </c>
      <c r="Y244" s="40" t="str" cm="1">
        <f t="array" ref="Y2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44"/>
      <c r="AA244"/>
      <c r="AB244"/>
      <c r="AC244"/>
      <c r="AD244"/>
      <c r="AE244"/>
      <c r="AF244"/>
      <c r="AG244"/>
      <c r="AH244"/>
      <c r="AI244"/>
      <c r="AJ244"/>
    </row>
    <row r="245" spans="1:36" x14ac:dyDescent="0.3">
      <c r="A245" s="40" t="s">
        <v>1929</v>
      </c>
      <c r="B245">
        <v>1061709171</v>
      </c>
      <c r="C245" s="40" t="s">
        <v>1930</v>
      </c>
      <c r="D245" s="40" t="s">
        <v>1931</v>
      </c>
      <c r="E245" s="40" t="s">
        <v>6</v>
      </c>
      <c r="F245" s="40" t="s">
        <v>844</v>
      </c>
      <c r="G245" s="40" t="s">
        <v>177</v>
      </c>
      <c r="H245" s="2">
        <v>45835.791990740741</v>
      </c>
      <c r="I245">
        <v>1</v>
      </c>
      <c r="J2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45931.489699074074</v>
      </c>
      <c r="K2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45931.836134259262</v>
      </c>
      <c r="L245" s="21">
        <f>_xlfn.XLOOKUP(User[[#This Row],[User Code]],RMS_Check_In_Out!A:A,RMS_Check_In_Out!D:D,"0")</f>
        <v>499</v>
      </c>
      <c r="M245" s="21" t="str">
        <f>_xlfn.XLOOKUP(User[[#This Row],[User Code]],Leave!P:P,Leave!S:S,"0")</f>
        <v>0</v>
      </c>
      <c r="N245" s="21">
        <f>User[[#This Row],[Time Leave RMS (min)]]/60</f>
        <v>0</v>
      </c>
      <c r="O245" s="15">
        <f>User[[#This Row],[Duration In Store(min)]]/60</f>
        <v>8.3166666666666664</v>
      </c>
      <c r="P245" s="28">
        <f>User[[#This Row],[Time In Store + Leave]]/24</f>
        <v>0.34652777777777777</v>
      </c>
      <c r="Q245" s="15">
        <f>(User[[#This Row],[Time Leave RMS (min)]]/60)+User[[#This Row],[Duration In Store H]]</f>
        <v>8.3166666666666664</v>
      </c>
      <c r="R245" s="40">
        <f>IF(User[[#This Row],[Check In]]="Sin Registro",0,1)</f>
        <v>1</v>
      </c>
      <c r="S245" s="40">
        <f>IF(User[[#This Row],[Check Out]]="Sin Registro",0,1)</f>
        <v>1</v>
      </c>
      <c r="T245" s="40" t="str">
        <f>IFERROR(IF(VLOOKUP(User[[#This Row],[User Code]],Justificar!$C$8:$I$1048576,6,0)=0,"Sin Justificación",VLOOKUP(User[[#This Row],[User Code]],Justificar!$C$8:$I$1048576,6,0)),"")</f>
        <v/>
      </c>
      <c r="U245" s="40" t="str">
        <f>IFERROR(IF(VLOOKUP(User[[#This Row],[User Code]],Justificar!$C$8:$I$1048576,6,0)=0,"Sin Justificación",VLOOKUP(User[[#This Row],[User Code]],Justificar!$C$8:$I$1048576,7,0)),"")</f>
        <v/>
      </c>
      <c r="V245" s="40" t="str" cm="1">
        <f t="array" ref="V245">_xlfn.IFS(User[[#This Row],[Time In Store + Leave]]&lt;7.8,"Incompleto",User[[#This Row],[Time In Store + Leave]]&lt;=12,"Completo",User[[#This Row],[Time In Store + Leave]]&gt;12,"Superior")</f>
        <v>Completo</v>
      </c>
      <c r="W2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5" s="40" t="str">
        <f>IF(User[[#This Row],[Rango]]="incompleto",IF(User[[#This Row],[Reporte in]]=0,"Sin_Registro_In_Out",IF(User[[#This Row],[Reporte Out]]=0,"No_Realizo_Salida","No_cumple_el_Tiempo")),"")</f>
        <v/>
      </c>
      <c r="Y245" s="40" t="str" cm="1">
        <f t="array" ref="Y2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45"/>
      <c r="AA245"/>
      <c r="AB245"/>
      <c r="AC245"/>
      <c r="AD245"/>
      <c r="AE245"/>
      <c r="AF245"/>
      <c r="AG245"/>
      <c r="AH245"/>
      <c r="AI245"/>
      <c r="AJ245"/>
    </row>
    <row r="246" spans="1:36" x14ac:dyDescent="0.3">
      <c r="A246" s="40" t="s">
        <v>1932</v>
      </c>
      <c r="B246">
        <v>80048209</v>
      </c>
      <c r="C246" s="40" t="s">
        <v>1933</v>
      </c>
      <c r="D246" s="40" t="s">
        <v>1934</v>
      </c>
      <c r="E246" s="40" t="s">
        <v>84</v>
      </c>
      <c r="F246" s="40" t="s">
        <v>2508</v>
      </c>
      <c r="G246" s="40" t="s">
        <v>179</v>
      </c>
      <c r="H246" s="2">
        <v>45835.542060185187</v>
      </c>
      <c r="I246">
        <v>1</v>
      </c>
      <c r="J2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6" s="21" t="str">
        <f>_xlfn.XLOOKUP(User[[#This Row],[User Code]],RMS_Check_In_Out!A:A,RMS_Check_In_Out!D:D,"0")</f>
        <v>0</v>
      </c>
      <c r="M246" s="21" t="str">
        <f>_xlfn.XLOOKUP(User[[#This Row],[User Code]],Leave!P:P,Leave!S:S,"0")</f>
        <v>0</v>
      </c>
      <c r="N246" s="21">
        <f>User[[#This Row],[Time Leave RMS (min)]]/60</f>
        <v>0</v>
      </c>
      <c r="O246" s="15">
        <f>User[[#This Row],[Duration In Store(min)]]/60</f>
        <v>0</v>
      </c>
      <c r="P246" s="28">
        <f>User[[#This Row],[Time In Store + Leave]]/24</f>
        <v>0</v>
      </c>
      <c r="Q246" s="15">
        <f>(User[[#This Row],[Time Leave RMS (min)]]/60)+User[[#This Row],[Duration In Store H]]</f>
        <v>0</v>
      </c>
      <c r="R246" s="40">
        <f>IF(User[[#This Row],[Check In]]="Sin Registro",0,1)</f>
        <v>0</v>
      </c>
      <c r="S246" s="40">
        <f>IF(User[[#This Row],[Check Out]]="Sin Registro",0,1)</f>
        <v>0</v>
      </c>
      <c r="T246" s="40" t="str">
        <f>IFERROR(IF(VLOOKUP(User[[#This Row],[User Code]],Justificar!$C$8:$I$1048576,6,0)=0,"Sin Justificación",VLOOKUP(User[[#This Row],[User Code]],Justificar!$C$8:$I$1048576,6,0)),"")</f>
        <v>Sin Justificación</v>
      </c>
      <c r="U246" s="40" t="str">
        <f>IFERROR(IF(VLOOKUP(User[[#This Row],[User Code]],Justificar!$C$8:$I$1048576,6,0)=0,"Sin Justificación",VLOOKUP(User[[#This Row],[User Code]],Justificar!$C$8:$I$1048576,7,0)),"")</f>
        <v>Sin Justificación</v>
      </c>
      <c r="V246" s="40" t="str" cm="1">
        <f t="array" ref="V246">_xlfn.IFS(User[[#This Row],[Time In Store + Leave]]&lt;7.8,"Incompleto",User[[#This Row],[Time In Store + Leave]]&lt;=12,"Completo",User[[#This Row],[Time In Store + Leave]]&gt;12,"Superior")</f>
        <v>Incompleto</v>
      </c>
      <c r="W2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6" s="40" t="str">
        <f>IF(User[[#This Row],[Rango]]="incompleto",IF(User[[#This Row],[Reporte in]]=0,"Sin_Registro_In_Out",IF(User[[#This Row],[Reporte Out]]=0,"No_Realizo_Salida","No_cumple_el_Tiempo")),"")</f>
        <v>Sin_Registro_In_Out</v>
      </c>
      <c r="Y246" s="40" t="str" cm="1">
        <f t="array" ref="Y2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46"/>
      <c r="AA246"/>
      <c r="AB246"/>
      <c r="AC246"/>
      <c r="AD246"/>
      <c r="AE246"/>
      <c r="AF246"/>
      <c r="AG246"/>
      <c r="AH246"/>
      <c r="AI246"/>
      <c r="AJ246"/>
    </row>
    <row r="247" spans="1:36" x14ac:dyDescent="0.3">
      <c r="A247" s="40" t="s">
        <v>1924</v>
      </c>
      <c r="B247">
        <v>1010005099</v>
      </c>
      <c r="C247" s="40" t="s">
        <v>1925</v>
      </c>
      <c r="D247" s="40" t="s">
        <v>1926</v>
      </c>
      <c r="E247" s="40" t="s">
        <v>6</v>
      </c>
      <c r="F247" s="40" t="s">
        <v>1098</v>
      </c>
      <c r="G247" s="40" t="s">
        <v>177</v>
      </c>
      <c r="H247" s="2">
        <v>45834.750439814816</v>
      </c>
      <c r="I247">
        <v>1</v>
      </c>
      <c r="J2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45931.45385416667</v>
      </c>
      <c r="K2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45931.7969212963</v>
      </c>
      <c r="L247" s="21">
        <f>_xlfn.XLOOKUP(User[[#This Row],[User Code]],RMS_Check_In_Out!A:A,RMS_Check_In_Out!D:D,"0")</f>
        <v>494</v>
      </c>
      <c r="M247" s="21">
        <f>_xlfn.XLOOKUP(User[[#This Row],[User Code]],Leave!P:P,Leave!S:S,"0")</f>
        <v>60</v>
      </c>
      <c r="N247" s="21">
        <f>User[[#This Row],[Time Leave RMS (min)]]/60</f>
        <v>1</v>
      </c>
      <c r="O247" s="15">
        <f>User[[#This Row],[Duration In Store(min)]]/60</f>
        <v>8.2333333333333325</v>
      </c>
      <c r="P247" s="28">
        <f>User[[#This Row],[Time In Store + Leave]]/24</f>
        <v>0.38472222222222219</v>
      </c>
      <c r="Q247" s="15">
        <f>(User[[#This Row],[Time Leave RMS (min)]]/60)+User[[#This Row],[Duration In Store H]]</f>
        <v>9.2333333333333325</v>
      </c>
      <c r="R247" s="40">
        <f>IF(User[[#This Row],[Check In]]="Sin Registro",0,1)</f>
        <v>1</v>
      </c>
      <c r="S247" s="40">
        <f>IF(User[[#This Row],[Check Out]]="Sin Registro",0,1)</f>
        <v>1</v>
      </c>
      <c r="T247" s="40" t="str">
        <f>IFERROR(IF(VLOOKUP(User[[#This Row],[User Code]],Justificar!$C$8:$I$1048576,6,0)=0,"Sin Justificación",VLOOKUP(User[[#This Row],[User Code]],Justificar!$C$8:$I$1048576,6,0)),"")</f>
        <v/>
      </c>
      <c r="U247" s="40" t="str">
        <f>IFERROR(IF(VLOOKUP(User[[#This Row],[User Code]],Justificar!$C$8:$I$1048576,6,0)=0,"Sin Justificación",VLOOKUP(User[[#This Row],[User Code]],Justificar!$C$8:$I$1048576,7,0)),"")</f>
        <v/>
      </c>
      <c r="V247" s="40" t="str" cm="1">
        <f t="array" ref="V247">_xlfn.IFS(User[[#This Row],[Time In Store + Leave]]&lt;7.8,"Incompleto",User[[#This Row],[Time In Store + Leave]]&lt;=12,"Completo",User[[#This Row],[Time In Store + Leave]]&gt;12,"Superior")</f>
        <v>Completo</v>
      </c>
      <c r="W2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7" s="40" t="str">
        <f>IF(User[[#This Row],[Rango]]="incompleto",IF(User[[#This Row],[Reporte in]]=0,"Sin_Registro_In_Out",IF(User[[#This Row],[Reporte Out]]=0,"No_Realizo_Salida","No_cumple_el_Tiempo")),"")</f>
        <v/>
      </c>
      <c r="Y247" s="40" t="str" cm="1">
        <f t="array" ref="Y2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47"/>
      <c r="AA247"/>
      <c r="AB247"/>
      <c r="AC247"/>
      <c r="AD247"/>
      <c r="AE247"/>
      <c r="AF247"/>
      <c r="AG247"/>
      <c r="AH247"/>
      <c r="AI247"/>
      <c r="AJ247"/>
    </row>
    <row r="248" spans="1:36" x14ac:dyDescent="0.3">
      <c r="A248" s="40" t="s">
        <v>1912</v>
      </c>
      <c r="B248">
        <v>1233491240</v>
      </c>
      <c r="C248" s="40" t="s">
        <v>1913</v>
      </c>
      <c r="D248" s="40" t="s">
        <v>1914</v>
      </c>
      <c r="E248" s="40" t="s">
        <v>6</v>
      </c>
      <c r="F248" s="40" t="s">
        <v>1026</v>
      </c>
      <c r="G248" s="40" t="s">
        <v>178</v>
      </c>
      <c r="H248" s="2">
        <v>45833.500717592593</v>
      </c>
      <c r="I248">
        <v>1</v>
      </c>
      <c r="J2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8" s="21" t="str">
        <f>_xlfn.XLOOKUP(User[[#This Row],[User Code]],RMS_Check_In_Out!A:A,RMS_Check_In_Out!D:D,"0")</f>
        <v>0</v>
      </c>
      <c r="M248" s="21" t="str">
        <f>_xlfn.XLOOKUP(User[[#This Row],[User Code]],Leave!P:P,Leave!S:S,"0")</f>
        <v>0</v>
      </c>
      <c r="N248" s="21">
        <f>User[[#This Row],[Time Leave RMS (min)]]/60</f>
        <v>0</v>
      </c>
      <c r="O248" s="15">
        <f>User[[#This Row],[Duration In Store(min)]]/60</f>
        <v>0</v>
      </c>
      <c r="P248" s="28">
        <f>User[[#This Row],[Time In Store + Leave]]/24</f>
        <v>0</v>
      </c>
      <c r="Q248" s="15">
        <f>(User[[#This Row],[Time Leave RMS (min)]]/60)+User[[#This Row],[Duration In Store H]]</f>
        <v>0</v>
      </c>
      <c r="R248" s="40">
        <f>IF(User[[#This Row],[Check In]]="Sin Registro",0,1)</f>
        <v>0</v>
      </c>
      <c r="S248" s="40">
        <f>IF(User[[#This Row],[Check Out]]="Sin Registro",0,1)</f>
        <v>0</v>
      </c>
      <c r="T248" s="40" t="str">
        <f>IFERROR(IF(VLOOKUP(User[[#This Row],[User Code]],Justificar!$C$8:$I$1048576,6,0)=0,"Sin Justificación",VLOOKUP(User[[#This Row],[User Code]],Justificar!$C$8:$I$1048576,6,0)),"")</f>
        <v>Sin Justificación</v>
      </c>
      <c r="U248" s="40" t="str">
        <f>IFERROR(IF(VLOOKUP(User[[#This Row],[User Code]],Justificar!$C$8:$I$1048576,6,0)=0,"Sin Justificación",VLOOKUP(User[[#This Row],[User Code]],Justificar!$C$8:$I$1048576,7,0)),"")</f>
        <v>Sin Justificación</v>
      </c>
      <c r="V248" s="40" t="str" cm="1">
        <f t="array" ref="V248">_xlfn.IFS(User[[#This Row],[Time In Store + Leave]]&lt;7.8,"Incompleto",User[[#This Row],[Time In Store + Leave]]&lt;=12,"Completo",User[[#This Row],[Time In Store + Leave]]&gt;12,"Superior")</f>
        <v>Incompleto</v>
      </c>
      <c r="W2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8" s="40" t="str">
        <f>IF(User[[#This Row],[Rango]]="incompleto",IF(User[[#This Row],[Reporte in]]=0,"Sin_Registro_In_Out",IF(User[[#This Row],[Reporte Out]]=0,"No_Realizo_Salida","No_cumple_el_Tiempo")),"")</f>
        <v>Sin_Registro_In_Out</v>
      </c>
      <c r="Y248" s="40" t="str" cm="1">
        <f t="array" ref="Y2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8"/>
      <c r="AA248"/>
      <c r="AB248"/>
      <c r="AC248"/>
      <c r="AD248"/>
      <c r="AE248"/>
      <c r="AF248"/>
      <c r="AG248"/>
      <c r="AH248"/>
      <c r="AI248"/>
      <c r="AJ248"/>
    </row>
    <row r="249" spans="1:36" x14ac:dyDescent="0.3">
      <c r="A249" s="40" t="s">
        <v>1915</v>
      </c>
      <c r="B249">
        <v>7572875</v>
      </c>
      <c r="C249" s="40" t="s">
        <v>1916</v>
      </c>
      <c r="D249" s="40" t="s">
        <v>1917</v>
      </c>
      <c r="E249" s="40" t="s">
        <v>6</v>
      </c>
      <c r="F249" s="40" t="s">
        <v>1026</v>
      </c>
      <c r="G249" s="40" t="s">
        <v>178</v>
      </c>
      <c r="H249" s="2">
        <v>45833.500578703701</v>
      </c>
      <c r="I249">
        <v>1</v>
      </c>
      <c r="J2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9" s="21" t="str">
        <f>_xlfn.XLOOKUP(User[[#This Row],[User Code]],RMS_Check_In_Out!A:A,RMS_Check_In_Out!D:D,"0")</f>
        <v>0</v>
      </c>
      <c r="M249" s="21" t="str">
        <f>_xlfn.XLOOKUP(User[[#This Row],[User Code]],Leave!P:P,Leave!S:S,"0")</f>
        <v>0</v>
      </c>
      <c r="N249" s="21">
        <f>User[[#This Row],[Time Leave RMS (min)]]/60</f>
        <v>0</v>
      </c>
      <c r="O249" s="15">
        <f>User[[#This Row],[Duration In Store(min)]]/60</f>
        <v>0</v>
      </c>
      <c r="P249" s="28">
        <f>User[[#This Row],[Time In Store + Leave]]/24</f>
        <v>0</v>
      </c>
      <c r="Q249" s="15">
        <f>(User[[#This Row],[Time Leave RMS (min)]]/60)+User[[#This Row],[Duration In Store H]]</f>
        <v>0</v>
      </c>
      <c r="R249" s="40">
        <f>IF(User[[#This Row],[Check In]]="Sin Registro",0,1)</f>
        <v>0</v>
      </c>
      <c r="S249" s="40">
        <f>IF(User[[#This Row],[Check Out]]="Sin Registro",0,1)</f>
        <v>0</v>
      </c>
      <c r="T249" s="40" t="str">
        <f>IFERROR(IF(VLOOKUP(User[[#This Row],[User Code]],Justificar!$C$8:$I$1048576,6,0)=0,"Sin Justificación",VLOOKUP(User[[#This Row],[User Code]],Justificar!$C$8:$I$1048576,6,0)),"")</f>
        <v>Sin Justificación</v>
      </c>
      <c r="U249" s="40" t="str">
        <f>IFERROR(IF(VLOOKUP(User[[#This Row],[User Code]],Justificar!$C$8:$I$1048576,6,0)=0,"Sin Justificación",VLOOKUP(User[[#This Row],[User Code]],Justificar!$C$8:$I$1048576,7,0)),"")</f>
        <v>Sin Justificación</v>
      </c>
      <c r="V249" s="40" t="str" cm="1">
        <f t="array" ref="V249">_xlfn.IFS(User[[#This Row],[Time In Store + Leave]]&lt;7.8,"Incompleto",User[[#This Row],[Time In Store + Leave]]&lt;=12,"Completo",User[[#This Row],[Time In Store + Leave]]&gt;12,"Superior")</f>
        <v>Incompleto</v>
      </c>
      <c r="W2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9" s="40" t="str">
        <f>IF(User[[#This Row],[Rango]]="incompleto",IF(User[[#This Row],[Reporte in]]=0,"Sin_Registro_In_Out",IF(User[[#This Row],[Reporte Out]]=0,"No_Realizo_Salida","No_cumple_el_Tiempo")),"")</f>
        <v>Sin_Registro_In_Out</v>
      </c>
      <c r="Y249" s="40" t="str" cm="1">
        <f t="array" ref="Y2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9"/>
      <c r="AA249"/>
      <c r="AB249"/>
      <c r="AC249"/>
      <c r="AD249"/>
      <c r="AE249"/>
      <c r="AF249"/>
      <c r="AG249"/>
      <c r="AH249"/>
      <c r="AI249"/>
      <c r="AJ249"/>
    </row>
    <row r="250" spans="1:36" x14ac:dyDescent="0.3">
      <c r="A250" s="40" t="s">
        <v>1918</v>
      </c>
      <c r="B250">
        <v>1032488948</v>
      </c>
      <c r="C250" s="40" t="s">
        <v>1919</v>
      </c>
      <c r="D250" s="40" t="s">
        <v>1920</v>
      </c>
      <c r="E250" s="40" t="s">
        <v>1710</v>
      </c>
      <c r="F250" s="40" t="s">
        <v>1026</v>
      </c>
      <c r="G250" s="40" t="s">
        <v>178</v>
      </c>
      <c r="H250" s="2">
        <v>45833.5002662037</v>
      </c>
      <c r="I250">
        <v>1</v>
      </c>
      <c r="J2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45931.417650462965</v>
      </c>
      <c r="K2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0" s="21">
        <f>_xlfn.XLOOKUP(User[[#This Row],[User Code]],RMS_Check_In_Out!A:A,RMS_Check_In_Out!D:D,"0")</f>
        <v>0</v>
      </c>
      <c r="M250" s="21" t="str">
        <f>_xlfn.XLOOKUP(User[[#This Row],[User Code]],Leave!P:P,Leave!S:S,"0")</f>
        <v>0</v>
      </c>
      <c r="N250" s="21">
        <f>User[[#This Row],[Time Leave RMS (min)]]/60</f>
        <v>0</v>
      </c>
      <c r="O250" s="15">
        <f>User[[#This Row],[Duration In Store(min)]]/60</f>
        <v>0</v>
      </c>
      <c r="P250" s="28">
        <f>User[[#This Row],[Time In Store + Leave]]/24</f>
        <v>0</v>
      </c>
      <c r="Q250" s="15">
        <f>(User[[#This Row],[Time Leave RMS (min)]]/60)+User[[#This Row],[Duration In Store H]]</f>
        <v>0</v>
      </c>
      <c r="R250" s="40">
        <f>IF(User[[#This Row],[Check In]]="Sin Registro",0,1)</f>
        <v>1</v>
      </c>
      <c r="S250" s="40">
        <f>IF(User[[#This Row],[Check Out]]="Sin Registro",0,1)</f>
        <v>0</v>
      </c>
      <c r="T250" s="40" t="str">
        <f>IFERROR(IF(VLOOKUP(User[[#This Row],[User Code]],Justificar!$C$8:$I$1048576,6,0)=0,"Sin Justificación",VLOOKUP(User[[#This Row],[User Code]],Justificar!$C$8:$I$1048576,6,0)),"")</f>
        <v>Sin Justificación</v>
      </c>
      <c r="U250" s="40" t="str">
        <f>IFERROR(IF(VLOOKUP(User[[#This Row],[User Code]],Justificar!$C$8:$I$1048576,6,0)=0,"Sin Justificación",VLOOKUP(User[[#This Row],[User Code]],Justificar!$C$8:$I$1048576,7,0)),"")</f>
        <v>Sin Justificación</v>
      </c>
      <c r="V250" s="40" t="str" cm="1">
        <f t="array" ref="V250">_xlfn.IFS(User[[#This Row],[Time In Store + Leave]]&lt;7.8,"Incompleto",User[[#This Row],[Time In Store + Leave]]&lt;=12,"Completo",User[[#This Row],[Time In Store + Leave]]&gt;12,"Superior")</f>
        <v>Incompleto</v>
      </c>
      <c r="W2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0" s="40" t="str">
        <f>IF(User[[#This Row],[Rango]]="incompleto",IF(User[[#This Row],[Reporte in]]=0,"Sin_Registro_In_Out",IF(User[[#This Row],[Reporte Out]]=0,"No_Realizo_Salida","No_cumple_el_Tiempo")),"")</f>
        <v>No_Realizo_Salida</v>
      </c>
      <c r="Y250" s="40" t="str" cm="1">
        <f t="array" ref="Y2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0"/>
      <c r="AA250"/>
      <c r="AB250"/>
      <c r="AC250"/>
      <c r="AD250"/>
      <c r="AE250"/>
      <c r="AF250"/>
      <c r="AG250"/>
      <c r="AH250"/>
      <c r="AI250"/>
      <c r="AJ250"/>
    </row>
    <row r="251" spans="1:36" x14ac:dyDescent="0.3">
      <c r="A251" s="40" t="s">
        <v>1921</v>
      </c>
      <c r="B251">
        <v>1110444397</v>
      </c>
      <c r="C251" s="40" t="s">
        <v>1922</v>
      </c>
      <c r="D251" s="40" t="s">
        <v>1923</v>
      </c>
      <c r="E251" s="40" t="s">
        <v>6</v>
      </c>
      <c r="F251" s="40" t="s">
        <v>1026</v>
      </c>
      <c r="G251" s="40" t="s">
        <v>178</v>
      </c>
      <c r="H251" s="2">
        <v>45833.416990740741</v>
      </c>
      <c r="I251">
        <v>1</v>
      </c>
      <c r="J2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45931.428726851853</v>
      </c>
      <c r="K2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45931.772407407407</v>
      </c>
      <c r="L251" s="21">
        <f>_xlfn.XLOOKUP(User[[#This Row],[User Code]],RMS_Check_In_Out!A:A,RMS_Check_In_Out!D:D,"0")</f>
        <v>495</v>
      </c>
      <c r="M251" s="21" t="str">
        <f>_xlfn.XLOOKUP(User[[#This Row],[User Code]],Leave!P:P,Leave!S:S,"0")</f>
        <v>0</v>
      </c>
      <c r="N251" s="21">
        <f>User[[#This Row],[Time Leave RMS (min)]]/60</f>
        <v>0</v>
      </c>
      <c r="O251" s="15">
        <f>User[[#This Row],[Duration In Store(min)]]/60</f>
        <v>8.25</v>
      </c>
      <c r="P251" s="28">
        <f>User[[#This Row],[Time In Store + Leave]]/24</f>
        <v>0.34375</v>
      </c>
      <c r="Q251" s="15">
        <f>(User[[#This Row],[Time Leave RMS (min)]]/60)+User[[#This Row],[Duration In Store H]]</f>
        <v>8.25</v>
      </c>
      <c r="R251" s="40">
        <f>IF(User[[#This Row],[Check In]]="Sin Registro",0,1)</f>
        <v>1</v>
      </c>
      <c r="S251" s="40">
        <f>IF(User[[#This Row],[Check Out]]="Sin Registro",0,1)</f>
        <v>1</v>
      </c>
      <c r="T251" s="40" t="str">
        <f>IFERROR(IF(VLOOKUP(User[[#This Row],[User Code]],Justificar!$C$8:$I$1048576,6,0)=0,"Sin Justificación",VLOOKUP(User[[#This Row],[User Code]],Justificar!$C$8:$I$1048576,6,0)),"")</f>
        <v/>
      </c>
      <c r="U251" s="40" t="str">
        <f>IFERROR(IF(VLOOKUP(User[[#This Row],[User Code]],Justificar!$C$8:$I$1048576,6,0)=0,"Sin Justificación",VLOOKUP(User[[#This Row],[User Code]],Justificar!$C$8:$I$1048576,7,0)),"")</f>
        <v/>
      </c>
      <c r="V251" s="40" t="str" cm="1">
        <f t="array" ref="V251">_xlfn.IFS(User[[#This Row],[Time In Store + Leave]]&lt;7.8,"Incompleto",User[[#This Row],[Time In Store + Leave]]&lt;=12,"Completo",User[[#This Row],[Time In Store + Leave]]&gt;12,"Superior")</f>
        <v>Completo</v>
      </c>
      <c r="W2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1" s="40" t="str">
        <f>IF(User[[#This Row],[Rango]]="incompleto",IF(User[[#This Row],[Reporte in]]=0,"Sin_Registro_In_Out",IF(User[[#This Row],[Reporte Out]]=0,"No_Realizo_Salida","No_cumple_el_Tiempo")),"")</f>
        <v/>
      </c>
      <c r="Y251" s="40" t="str" cm="1">
        <f t="array" ref="Y2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1"/>
      <c r="AA251"/>
      <c r="AB251"/>
      <c r="AC251"/>
      <c r="AD251"/>
      <c r="AE251"/>
      <c r="AF251"/>
      <c r="AG251"/>
      <c r="AH251"/>
      <c r="AI251"/>
      <c r="AJ251"/>
    </row>
    <row r="252" spans="1:36" x14ac:dyDescent="0.3">
      <c r="A252" s="40" t="s">
        <v>1909</v>
      </c>
      <c r="B252">
        <v>1083028202</v>
      </c>
      <c r="C252" s="40" t="s">
        <v>1910</v>
      </c>
      <c r="D252" s="40" t="s">
        <v>1911</v>
      </c>
      <c r="E252" s="40" t="s">
        <v>6</v>
      </c>
      <c r="F252" s="40" t="s">
        <v>1467</v>
      </c>
      <c r="G252" s="40" t="s">
        <v>177</v>
      </c>
      <c r="H252" s="2">
        <v>45832.708923611113</v>
      </c>
      <c r="I252">
        <v>1</v>
      </c>
      <c r="J2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45931.415381944447</v>
      </c>
      <c r="K2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45931.751643518517</v>
      </c>
      <c r="L252" s="21">
        <f>_xlfn.XLOOKUP(User[[#This Row],[User Code]],RMS_Check_In_Out!A:A,RMS_Check_In_Out!D:D,"0")</f>
        <v>484</v>
      </c>
      <c r="M252" s="21" t="str">
        <f>_xlfn.XLOOKUP(User[[#This Row],[User Code]],Leave!P:P,Leave!S:S,"0")</f>
        <v>0</v>
      </c>
      <c r="N252" s="21">
        <f>User[[#This Row],[Time Leave RMS (min)]]/60</f>
        <v>0</v>
      </c>
      <c r="O252" s="15">
        <f>User[[#This Row],[Duration In Store(min)]]/60</f>
        <v>8.0666666666666664</v>
      </c>
      <c r="P252" s="28">
        <f>User[[#This Row],[Time In Store + Leave]]/24</f>
        <v>0.33611111111111108</v>
      </c>
      <c r="Q252" s="15">
        <f>(User[[#This Row],[Time Leave RMS (min)]]/60)+User[[#This Row],[Duration In Store H]]</f>
        <v>8.0666666666666664</v>
      </c>
      <c r="R252" s="40">
        <f>IF(User[[#This Row],[Check In]]="Sin Registro",0,1)</f>
        <v>1</v>
      </c>
      <c r="S252" s="40">
        <f>IF(User[[#This Row],[Check Out]]="Sin Registro",0,1)</f>
        <v>1</v>
      </c>
      <c r="T252" s="40" t="str">
        <f>IFERROR(IF(VLOOKUP(User[[#This Row],[User Code]],Justificar!$C$8:$I$1048576,6,0)=0,"Sin Justificación",VLOOKUP(User[[#This Row],[User Code]],Justificar!$C$8:$I$1048576,6,0)),"")</f>
        <v/>
      </c>
      <c r="U252" s="40" t="str">
        <f>IFERROR(IF(VLOOKUP(User[[#This Row],[User Code]],Justificar!$C$8:$I$1048576,6,0)=0,"Sin Justificación",VLOOKUP(User[[#This Row],[User Code]],Justificar!$C$8:$I$1048576,7,0)),"")</f>
        <v/>
      </c>
      <c r="V252" s="40" t="str" cm="1">
        <f t="array" ref="V252">_xlfn.IFS(User[[#This Row],[Time In Store + Leave]]&lt;7.8,"Incompleto",User[[#This Row],[Time In Store + Leave]]&lt;=12,"Completo",User[[#This Row],[Time In Store + Leave]]&gt;12,"Superior")</f>
        <v>Completo</v>
      </c>
      <c r="W2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2" s="40" t="str">
        <f>IF(User[[#This Row],[Rango]]="incompleto",IF(User[[#This Row],[Reporte in]]=0,"Sin_Registro_In_Out",IF(User[[#This Row],[Reporte Out]]=0,"No_Realizo_Salida","No_cumple_el_Tiempo")),"")</f>
        <v/>
      </c>
      <c r="Y252" s="40" t="str" cm="1">
        <f t="array" ref="Y2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52"/>
      <c r="AA252"/>
      <c r="AB252"/>
      <c r="AC252"/>
      <c r="AD252"/>
      <c r="AE252"/>
      <c r="AF252"/>
      <c r="AG252"/>
      <c r="AH252"/>
      <c r="AI252"/>
      <c r="AJ252"/>
    </row>
    <row r="253" spans="1:36" x14ac:dyDescent="0.3">
      <c r="A253" s="40" t="s">
        <v>1905</v>
      </c>
      <c r="B253">
        <v>35427273</v>
      </c>
      <c r="C253" s="40" t="s">
        <v>1906</v>
      </c>
      <c r="D253" s="40" t="s">
        <v>1907</v>
      </c>
      <c r="E253" s="40" t="s">
        <v>6</v>
      </c>
      <c r="F253" s="40" t="s">
        <v>2463</v>
      </c>
      <c r="G253" s="40" t="s">
        <v>178</v>
      </c>
      <c r="H253" s="2">
        <v>45828.789293981485</v>
      </c>
      <c r="I253">
        <v>1</v>
      </c>
      <c r="J2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3" s="21" t="str">
        <f>_xlfn.XLOOKUP(User[[#This Row],[User Code]],RMS_Check_In_Out!A:A,RMS_Check_In_Out!D:D,"0")</f>
        <v>0</v>
      </c>
      <c r="M253" s="21" t="str">
        <f>_xlfn.XLOOKUP(User[[#This Row],[User Code]],Leave!P:P,Leave!S:S,"0")</f>
        <v>0</v>
      </c>
      <c r="N253" s="21">
        <f>User[[#This Row],[Time Leave RMS (min)]]/60</f>
        <v>0</v>
      </c>
      <c r="O253" s="15">
        <f>User[[#This Row],[Duration In Store(min)]]/60</f>
        <v>0</v>
      </c>
      <c r="P253" s="28">
        <f>User[[#This Row],[Time In Store + Leave]]/24</f>
        <v>0</v>
      </c>
      <c r="Q253" s="15">
        <f>(User[[#This Row],[Time Leave RMS (min)]]/60)+User[[#This Row],[Duration In Store H]]</f>
        <v>0</v>
      </c>
      <c r="R253" s="40">
        <f>IF(User[[#This Row],[Check In]]="Sin Registro",0,1)</f>
        <v>0</v>
      </c>
      <c r="S253" s="40">
        <f>IF(User[[#This Row],[Check Out]]="Sin Registro",0,1)</f>
        <v>0</v>
      </c>
      <c r="T253" s="40" t="str">
        <f>IFERROR(IF(VLOOKUP(User[[#This Row],[User Code]],Justificar!$C$8:$I$1048576,6,0)=0,"Sin Justificación",VLOOKUP(User[[#This Row],[User Code]],Justificar!$C$8:$I$1048576,6,0)),"")</f>
        <v>Sin Justificación</v>
      </c>
      <c r="U253" s="40" t="str">
        <f>IFERROR(IF(VLOOKUP(User[[#This Row],[User Code]],Justificar!$C$8:$I$1048576,6,0)=0,"Sin Justificación",VLOOKUP(User[[#This Row],[User Code]],Justificar!$C$8:$I$1048576,7,0)),"")</f>
        <v>Sin Justificación</v>
      </c>
      <c r="V253" s="40" t="str" cm="1">
        <f t="array" ref="V253">_xlfn.IFS(User[[#This Row],[Time In Store + Leave]]&lt;7.8,"Incompleto",User[[#This Row],[Time In Store + Leave]]&lt;=12,"Completo",User[[#This Row],[Time In Store + Leave]]&gt;12,"Superior")</f>
        <v>Incompleto</v>
      </c>
      <c r="W2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3" s="40" t="str">
        <f>IF(User[[#This Row],[Rango]]="incompleto",IF(User[[#This Row],[Reporte in]]=0,"Sin_Registro_In_Out",IF(User[[#This Row],[Reporte Out]]=0,"No_Realizo_Salida","No_cumple_el_Tiempo")),"")</f>
        <v>Sin_Registro_In_Out</v>
      </c>
      <c r="Y253" s="40" t="str" cm="1">
        <f t="array" ref="Y2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3"/>
      <c r="AA253"/>
      <c r="AB253"/>
      <c r="AC253"/>
      <c r="AD253"/>
      <c r="AE253"/>
      <c r="AF253"/>
      <c r="AG253"/>
      <c r="AH253"/>
      <c r="AI253"/>
      <c r="AJ253"/>
    </row>
    <row r="254" spans="1:36" x14ac:dyDescent="0.3">
      <c r="A254" s="40" t="s">
        <v>1895</v>
      </c>
      <c r="B254">
        <v>64576757</v>
      </c>
      <c r="C254" s="40" t="s">
        <v>1896</v>
      </c>
      <c r="D254" s="40" t="s">
        <v>1897</v>
      </c>
      <c r="E254" s="40" t="s">
        <v>6</v>
      </c>
      <c r="F254" s="40" t="s">
        <v>1822</v>
      </c>
      <c r="G254" s="40" t="s">
        <v>179</v>
      </c>
      <c r="H254" s="2">
        <v>45827.791979166665</v>
      </c>
      <c r="I254">
        <v>1</v>
      </c>
      <c r="J2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45931.477800925924</v>
      </c>
      <c r="K2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45931.751516203702</v>
      </c>
      <c r="L254" s="21">
        <f>_xlfn.XLOOKUP(User[[#This Row],[User Code]],RMS_Check_In_Out!A:A,RMS_Check_In_Out!D:D,"0")</f>
        <v>394</v>
      </c>
      <c r="M254" s="21">
        <f>_xlfn.XLOOKUP(User[[#This Row],[User Code]],Leave!P:P,Leave!S:S,"0")</f>
        <v>90</v>
      </c>
      <c r="N254" s="21">
        <f>User[[#This Row],[Time Leave RMS (min)]]/60</f>
        <v>1.5</v>
      </c>
      <c r="O254" s="15">
        <f>User[[#This Row],[Duration In Store(min)]]/60</f>
        <v>6.5666666666666664</v>
      </c>
      <c r="P254" s="28">
        <f>User[[#This Row],[Time In Store + Leave]]/24</f>
        <v>0.33611111111111108</v>
      </c>
      <c r="Q254" s="15">
        <f>(User[[#This Row],[Time Leave RMS (min)]]/60)+User[[#This Row],[Duration In Store H]]</f>
        <v>8.0666666666666664</v>
      </c>
      <c r="R254" s="40">
        <f>IF(User[[#This Row],[Check In]]="Sin Registro",0,1)</f>
        <v>1</v>
      </c>
      <c r="S254" s="40">
        <f>IF(User[[#This Row],[Check Out]]="Sin Registro",0,1)</f>
        <v>1</v>
      </c>
      <c r="T254" s="40" t="str">
        <f>IFERROR(IF(VLOOKUP(User[[#This Row],[User Code]],Justificar!$C$8:$I$1048576,6,0)=0,"Sin Justificación",VLOOKUP(User[[#This Row],[User Code]],Justificar!$C$8:$I$1048576,6,0)),"")</f>
        <v/>
      </c>
      <c r="U254" s="40" t="str">
        <f>IFERROR(IF(VLOOKUP(User[[#This Row],[User Code]],Justificar!$C$8:$I$1048576,6,0)=0,"Sin Justificación",VLOOKUP(User[[#This Row],[User Code]],Justificar!$C$8:$I$1048576,7,0)),"")</f>
        <v/>
      </c>
      <c r="V254" s="40" t="str" cm="1">
        <f t="array" ref="V254">_xlfn.IFS(User[[#This Row],[Time In Store + Leave]]&lt;7.8,"Incompleto",User[[#This Row],[Time In Store + Leave]]&lt;=12,"Completo",User[[#This Row],[Time In Store + Leave]]&gt;12,"Superior")</f>
        <v>Completo</v>
      </c>
      <c r="W2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4" s="40" t="str">
        <f>IF(User[[#This Row],[Rango]]="incompleto",IF(User[[#This Row],[Reporte in]]=0,"Sin_Registro_In_Out",IF(User[[#This Row],[Reporte Out]]=0,"No_Realizo_Salida","No_cumple_el_Tiempo")),"")</f>
        <v/>
      </c>
      <c r="Y254" s="40" t="str" cm="1">
        <f t="array" ref="Y2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54"/>
      <c r="AA254"/>
      <c r="AB254"/>
      <c r="AC254"/>
      <c r="AD254"/>
      <c r="AE254"/>
      <c r="AF254"/>
      <c r="AG254"/>
      <c r="AH254"/>
      <c r="AI254"/>
      <c r="AJ254"/>
    </row>
    <row r="255" spans="1:36" x14ac:dyDescent="0.3">
      <c r="A255" s="40" t="s">
        <v>1898</v>
      </c>
      <c r="B255">
        <v>1117548865</v>
      </c>
      <c r="C255" s="40" t="s">
        <v>1899</v>
      </c>
      <c r="D255" s="40" t="s">
        <v>1900</v>
      </c>
      <c r="E255" s="40" t="s">
        <v>6</v>
      </c>
      <c r="F255" s="40" t="s">
        <v>1034</v>
      </c>
      <c r="G255" s="40" t="s">
        <v>179</v>
      </c>
      <c r="H255" s="2">
        <v>45827.778738425928</v>
      </c>
      <c r="I255">
        <v>1</v>
      </c>
      <c r="J2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45931.342372685183</v>
      </c>
      <c r="K2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45931.751006944447</v>
      </c>
      <c r="L255" s="21">
        <f>_xlfn.XLOOKUP(User[[#This Row],[User Code]],RMS_Check_In_Out!A:A,RMS_Check_In_Out!D:D,"0")</f>
        <v>588</v>
      </c>
      <c r="M255" s="21" t="str">
        <f>_xlfn.XLOOKUP(User[[#This Row],[User Code]],Leave!P:P,Leave!S:S,"0")</f>
        <v>0</v>
      </c>
      <c r="N255" s="21">
        <f>User[[#This Row],[Time Leave RMS (min)]]/60</f>
        <v>0</v>
      </c>
      <c r="O255" s="15">
        <f>User[[#This Row],[Duration In Store(min)]]/60</f>
        <v>9.8000000000000007</v>
      </c>
      <c r="P255" s="28">
        <f>User[[#This Row],[Time In Store + Leave]]/24</f>
        <v>0.40833333333333338</v>
      </c>
      <c r="Q255" s="15">
        <f>(User[[#This Row],[Time Leave RMS (min)]]/60)+User[[#This Row],[Duration In Store H]]</f>
        <v>9.8000000000000007</v>
      </c>
      <c r="R255" s="40">
        <f>IF(User[[#This Row],[Check In]]="Sin Registro",0,1)</f>
        <v>1</v>
      </c>
      <c r="S255" s="40">
        <f>IF(User[[#This Row],[Check Out]]="Sin Registro",0,1)</f>
        <v>1</v>
      </c>
      <c r="T255" s="40" t="str">
        <f>IFERROR(IF(VLOOKUP(User[[#This Row],[User Code]],Justificar!$C$8:$I$1048576,6,0)=0,"Sin Justificación",VLOOKUP(User[[#This Row],[User Code]],Justificar!$C$8:$I$1048576,6,0)),"")</f>
        <v/>
      </c>
      <c r="U255" s="40" t="str">
        <f>IFERROR(IF(VLOOKUP(User[[#This Row],[User Code]],Justificar!$C$8:$I$1048576,6,0)=0,"Sin Justificación",VLOOKUP(User[[#This Row],[User Code]],Justificar!$C$8:$I$1048576,7,0)),"")</f>
        <v/>
      </c>
      <c r="V255" s="40" t="str" cm="1">
        <f t="array" ref="V255">_xlfn.IFS(User[[#This Row],[Time In Store + Leave]]&lt;7.8,"Incompleto",User[[#This Row],[Time In Store + Leave]]&lt;=12,"Completo",User[[#This Row],[Time In Store + Leave]]&gt;12,"Superior")</f>
        <v>Completo</v>
      </c>
      <c r="W2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5" s="40" t="str">
        <f>IF(User[[#This Row],[Rango]]="incompleto",IF(User[[#This Row],[Reporte in]]=0,"Sin_Registro_In_Out",IF(User[[#This Row],[Reporte Out]]=0,"No_Realizo_Salida","No_cumple_el_Tiempo")),"")</f>
        <v/>
      </c>
      <c r="Y255" s="40" t="str" cm="1">
        <f t="array" ref="Y2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5"/>
      <c r="AA255"/>
      <c r="AB255"/>
      <c r="AC255"/>
      <c r="AD255"/>
      <c r="AE255"/>
      <c r="AF255"/>
      <c r="AG255"/>
      <c r="AH255"/>
      <c r="AI255"/>
      <c r="AJ255"/>
    </row>
    <row r="256" spans="1:36" x14ac:dyDescent="0.3">
      <c r="A256" s="40" t="s">
        <v>1901</v>
      </c>
      <c r="B256">
        <v>1094891683</v>
      </c>
      <c r="C256" s="40" t="s">
        <v>1908</v>
      </c>
      <c r="D256" s="40" t="s">
        <v>1902</v>
      </c>
      <c r="E256" s="40" t="s">
        <v>6</v>
      </c>
      <c r="F256" s="40" t="s">
        <v>1034</v>
      </c>
      <c r="G256" s="40" t="s">
        <v>179</v>
      </c>
      <c r="H256" s="2">
        <v>45827.778668981482</v>
      </c>
      <c r="I256">
        <v>1</v>
      </c>
      <c r="J2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45931.411504629628</v>
      </c>
      <c r="K2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45931.756180555552</v>
      </c>
      <c r="L256" s="21">
        <f>_xlfn.XLOOKUP(User[[#This Row],[User Code]],RMS_Check_In_Out!A:A,RMS_Check_In_Out!D:D,"0")</f>
        <v>496</v>
      </c>
      <c r="M256" s="21" t="str">
        <f>_xlfn.XLOOKUP(User[[#This Row],[User Code]],Leave!P:P,Leave!S:S,"0")</f>
        <v>0</v>
      </c>
      <c r="N256" s="21">
        <f>User[[#This Row],[Time Leave RMS (min)]]/60</f>
        <v>0</v>
      </c>
      <c r="O256" s="15">
        <f>User[[#This Row],[Duration In Store(min)]]/60</f>
        <v>8.2666666666666675</v>
      </c>
      <c r="P256" s="28">
        <f>User[[#This Row],[Time In Store + Leave]]/24</f>
        <v>0.3444444444444445</v>
      </c>
      <c r="Q256" s="15">
        <f>(User[[#This Row],[Time Leave RMS (min)]]/60)+User[[#This Row],[Duration In Store H]]</f>
        <v>8.2666666666666675</v>
      </c>
      <c r="R256" s="40">
        <f>IF(User[[#This Row],[Check In]]="Sin Registro",0,1)</f>
        <v>1</v>
      </c>
      <c r="S256" s="40">
        <f>IF(User[[#This Row],[Check Out]]="Sin Registro",0,1)</f>
        <v>1</v>
      </c>
      <c r="T256" s="40" t="str">
        <f>IFERROR(IF(VLOOKUP(User[[#This Row],[User Code]],Justificar!$C$8:$I$1048576,6,0)=0,"Sin Justificación",VLOOKUP(User[[#This Row],[User Code]],Justificar!$C$8:$I$1048576,6,0)),"")</f>
        <v/>
      </c>
      <c r="U256" s="40" t="str">
        <f>IFERROR(IF(VLOOKUP(User[[#This Row],[User Code]],Justificar!$C$8:$I$1048576,6,0)=0,"Sin Justificación",VLOOKUP(User[[#This Row],[User Code]],Justificar!$C$8:$I$1048576,7,0)),"")</f>
        <v/>
      </c>
      <c r="V256" s="40" t="str" cm="1">
        <f t="array" ref="V256">_xlfn.IFS(User[[#This Row],[Time In Store + Leave]]&lt;7.8,"Incompleto",User[[#This Row],[Time In Store + Leave]]&lt;=12,"Completo",User[[#This Row],[Time In Store + Leave]]&gt;12,"Superior")</f>
        <v>Completo</v>
      </c>
      <c r="W2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6" s="40" t="str">
        <f>IF(User[[#This Row],[Rango]]="incompleto",IF(User[[#This Row],[Reporte in]]=0,"Sin_Registro_In_Out",IF(User[[#This Row],[Reporte Out]]=0,"No_Realizo_Salida","No_cumple_el_Tiempo")),"")</f>
        <v/>
      </c>
      <c r="Y256" s="40" t="str" cm="1">
        <f t="array" ref="Y2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6"/>
      <c r="AA256"/>
      <c r="AB256"/>
      <c r="AC256"/>
      <c r="AD256"/>
      <c r="AE256"/>
      <c r="AF256"/>
      <c r="AG256"/>
      <c r="AH256"/>
      <c r="AI256"/>
      <c r="AJ256"/>
    </row>
    <row r="257" spans="1:36" x14ac:dyDescent="0.3">
      <c r="A257" s="40" t="s">
        <v>1887</v>
      </c>
      <c r="B257">
        <v>1063275329</v>
      </c>
      <c r="C257" s="40" t="s">
        <v>1888</v>
      </c>
      <c r="D257" s="40" t="s">
        <v>1889</v>
      </c>
      <c r="E257" s="40" t="s">
        <v>6</v>
      </c>
      <c r="F257" s="40" t="s">
        <v>1026</v>
      </c>
      <c r="G257" s="40" t="s">
        <v>178</v>
      </c>
      <c r="H257" s="2">
        <v>45826.792141203703</v>
      </c>
      <c r="I257">
        <v>1</v>
      </c>
      <c r="J2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45931.371296296296</v>
      </c>
      <c r="K2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45931.710474537038</v>
      </c>
      <c r="L257" s="21">
        <f>_xlfn.XLOOKUP(User[[#This Row],[User Code]],RMS_Check_In_Out!A:A,RMS_Check_In_Out!D:D,"0")</f>
        <v>488</v>
      </c>
      <c r="M257" s="21" t="str">
        <f>_xlfn.XLOOKUP(User[[#This Row],[User Code]],Leave!P:P,Leave!S:S,"0")</f>
        <v>0</v>
      </c>
      <c r="N257" s="21">
        <f>User[[#This Row],[Time Leave RMS (min)]]/60</f>
        <v>0</v>
      </c>
      <c r="O257" s="15">
        <f>User[[#This Row],[Duration In Store(min)]]/60</f>
        <v>8.1333333333333329</v>
      </c>
      <c r="P257" s="28">
        <f>User[[#This Row],[Time In Store + Leave]]/24</f>
        <v>0.33888888888888885</v>
      </c>
      <c r="Q257" s="15">
        <f>(User[[#This Row],[Time Leave RMS (min)]]/60)+User[[#This Row],[Duration In Store H]]</f>
        <v>8.1333333333333329</v>
      </c>
      <c r="R257" s="40">
        <f>IF(User[[#This Row],[Check In]]="Sin Registro",0,1)</f>
        <v>1</v>
      </c>
      <c r="S257" s="40">
        <f>IF(User[[#This Row],[Check Out]]="Sin Registro",0,1)</f>
        <v>1</v>
      </c>
      <c r="T257" s="40" t="str">
        <f>IFERROR(IF(VLOOKUP(User[[#This Row],[User Code]],Justificar!$C$8:$I$1048576,6,0)=0,"Sin Justificación",VLOOKUP(User[[#This Row],[User Code]],Justificar!$C$8:$I$1048576,6,0)),"")</f>
        <v/>
      </c>
      <c r="U257" s="40" t="str">
        <f>IFERROR(IF(VLOOKUP(User[[#This Row],[User Code]],Justificar!$C$8:$I$1048576,6,0)=0,"Sin Justificación",VLOOKUP(User[[#This Row],[User Code]],Justificar!$C$8:$I$1048576,7,0)),"")</f>
        <v/>
      </c>
      <c r="V257" s="40" t="str" cm="1">
        <f t="array" ref="V257">_xlfn.IFS(User[[#This Row],[Time In Store + Leave]]&lt;7.8,"Incompleto",User[[#This Row],[Time In Store + Leave]]&lt;=12,"Completo",User[[#This Row],[Time In Store + Leave]]&gt;12,"Superior")</f>
        <v>Completo</v>
      </c>
      <c r="W2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7" s="40" t="str">
        <f>IF(User[[#This Row],[Rango]]="incompleto",IF(User[[#This Row],[Reporte in]]=0,"Sin_Registro_In_Out",IF(User[[#This Row],[Reporte Out]]=0,"No_Realizo_Salida","No_cumple_el_Tiempo")),"")</f>
        <v/>
      </c>
      <c r="Y257" s="40" t="str" cm="1">
        <f t="array" ref="Y2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7"/>
      <c r="AA257"/>
      <c r="AB257"/>
      <c r="AC257"/>
      <c r="AD257"/>
      <c r="AE257"/>
      <c r="AF257"/>
      <c r="AG257"/>
      <c r="AH257"/>
      <c r="AI257"/>
      <c r="AJ257"/>
    </row>
    <row r="258" spans="1:36" x14ac:dyDescent="0.3">
      <c r="A258" s="40" t="s">
        <v>1890</v>
      </c>
      <c r="B258">
        <v>1057573971</v>
      </c>
      <c r="C258" s="40" t="s">
        <v>1903</v>
      </c>
      <c r="D258" s="40" t="s">
        <v>1891</v>
      </c>
      <c r="E258" s="40" t="s">
        <v>6</v>
      </c>
      <c r="F258" s="40" t="s">
        <v>2756</v>
      </c>
      <c r="G258" s="40" t="s">
        <v>178</v>
      </c>
      <c r="H258" s="2">
        <v>45826.791898148149</v>
      </c>
      <c r="I258">
        <v>1</v>
      </c>
      <c r="J2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45931.323483796295</v>
      </c>
      <c r="K2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45931.683125000003</v>
      </c>
      <c r="L258" s="21">
        <f>_xlfn.XLOOKUP(User[[#This Row],[User Code]],RMS_Check_In_Out!A:A,RMS_Check_In_Out!D:D,"0")</f>
        <v>518</v>
      </c>
      <c r="M258" s="21" t="str">
        <f>_xlfn.XLOOKUP(User[[#This Row],[User Code]],Leave!P:P,Leave!S:S,"0")</f>
        <v>0</v>
      </c>
      <c r="N258" s="21">
        <f>User[[#This Row],[Time Leave RMS (min)]]/60</f>
        <v>0</v>
      </c>
      <c r="O258" s="15">
        <f>User[[#This Row],[Duration In Store(min)]]/60</f>
        <v>8.6333333333333329</v>
      </c>
      <c r="P258" s="28">
        <f>User[[#This Row],[Time In Store + Leave]]/24</f>
        <v>0.35972222222222222</v>
      </c>
      <c r="Q258" s="15">
        <f>(User[[#This Row],[Time Leave RMS (min)]]/60)+User[[#This Row],[Duration In Store H]]</f>
        <v>8.6333333333333329</v>
      </c>
      <c r="R258" s="40">
        <f>IF(User[[#This Row],[Check In]]="Sin Registro",0,1)</f>
        <v>1</v>
      </c>
      <c r="S258" s="40">
        <f>IF(User[[#This Row],[Check Out]]="Sin Registro",0,1)</f>
        <v>1</v>
      </c>
      <c r="T258" s="40" t="str">
        <f>IFERROR(IF(VLOOKUP(User[[#This Row],[User Code]],Justificar!$C$8:$I$1048576,6,0)=0,"Sin Justificación",VLOOKUP(User[[#This Row],[User Code]],Justificar!$C$8:$I$1048576,6,0)),"")</f>
        <v/>
      </c>
      <c r="U258" s="40" t="str">
        <f>IFERROR(IF(VLOOKUP(User[[#This Row],[User Code]],Justificar!$C$8:$I$1048576,6,0)=0,"Sin Justificación",VLOOKUP(User[[#This Row],[User Code]],Justificar!$C$8:$I$1048576,7,0)),"")</f>
        <v/>
      </c>
      <c r="V258" s="40" t="str" cm="1">
        <f t="array" ref="V258">_xlfn.IFS(User[[#This Row],[Time In Store + Leave]]&lt;7.8,"Incompleto",User[[#This Row],[Time In Store + Leave]]&lt;=12,"Completo",User[[#This Row],[Time In Store + Leave]]&gt;12,"Superior")</f>
        <v>Completo</v>
      </c>
      <c r="W2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8" s="40" t="str">
        <f>IF(User[[#This Row],[Rango]]="incompleto",IF(User[[#This Row],[Reporte in]]=0,"Sin_Registro_In_Out",IF(User[[#This Row],[Reporte Out]]=0,"No_Realizo_Salida","No_cumple_el_Tiempo")),"")</f>
        <v/>
      </c>
      <c r="Y258" s="40" t="str" cm="1">
        <f t="array" ref="Y2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58"/>
      <c r="AA258"/>
      <c r="AB258"/>
      <c r="AC258"/>
      <c r="AD258"/>
      <c r="AE258"/>
      <c r="AF258"/>
      <c r="AG258"/>
      <c r="AH258"/>
      <c r="AI258"/>
      <c r="AJ258"/>
    </row>
    <row r="259" spans="1:36" x14ac:dyDescent="0.3">
      <c r="A259" s="40" t="s">
        <v>1892</v>
      </c>
      <c r="B259">
        <v>1107524724</v>
      </c>
      <c r="C259" s="40" t="s">
        <v>1893</v>
      </c>
      <c r="D259" s="40" t="s">
        <v>1894</v>
      </c>
      <c r="E259" s="40" t="s">
        <v>6</v>
      </c>
      <c r="F259" s="40" t="s">
        <v>1033</v>
      </c>
      <c r="G259" s="40" t="s">
        <v>179</v>
      </c>
      <c r="H259" s="2">
        <v>45826.458796296298</v>
      </c>
      <c r="I259">
        <v>1</v>
      </c>
      <c r="J2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45931.446967592594</v>
      </c>
      <c r="K2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45931.737025462964</v>
      </c>
      <c r="L259" s="21">
        <f>_xlfn.XLOOKUP(User[[#This Row],[User Code]],RMS_Check_In_Out!A:A,RMS_Check_In_Out!D:D,"0")</f>
        <v>418</v>
      </c>
      <c r="M259" s="21" t="str">
        <f>_xlfn.XLOOKUP(User[[#This Row],[User Code]],Leave!P:P,Leave!S:S,"0")</f>
        <v>0</v>
      </c>
      <c r="N259" s="21">
        <f>User[[#This Row],[Time Leave RMS (min)]]/60</f>
        <v>0</v>
      </c>
      <c r="O259" s="15">
        <f>User[[#This Row],[Duration In Store(min)]]/60</f>
        <v>6.9666666666666668</v>
      </c>
      <c r="P259" s="28">
        <f>User[[#This Row],[Time In Store + Leave]]/24</f>
        <v>0.2902777777777778</v>
      </c>
      <c r="Q259" s="15">
        <f>(User[[#This Row],[Time Leave RMS (min)]]/60)+User[[#This Row],[Duration In Store H]]</f>
        <v>6.9666666666666668</v>
      </c>
      <c r="R259" s="40">
        <f>IF(User[[#This Row],[Check In]]="Sin Registro",0,1)</f>
        <v>1</v>
      </c>
      <c r="S259" s="40">
        <f>IF(User[[#This Row],[Check Out]]="Sin Registro",0,1)</f>
        <v>1</v>
      </c>
      <c r="T259" s="40" t="str">
        <f>IFERROR(IF(VLOOKUP(User[[#This Row],[User Code]],Justificar!$C$8:$I$1048576,6,0)=0,"Sin Justificación",VLOOKUP(User[[#This Row],[User Code]],Justificar!$C$8:$I$1048576,6,0)),"")</f>
        <v>Sin Justificación</v>
      </c>
      <c r="U259" s="40" t="str">
        <f>IFERROR(IF(VLOOKUP(User[[#This Row],[User Code]],Justificar!$C$8:$I$1048576,6,0)=0,"Sin Justificación",VLOOKUP(User[[#This Row],[User Code]],Justificar!$C$8:$I$1048576,7,0)),"")</f>
        <v>Sin Justificación</v>
      </c>
      <c r="V259" s="40" t="str" cm="1">
        <f t="array" ref="V259">_xlfn.IFS(User[[#This Row],[Time In Store + Leave]]&lt;7.8,"Incompleto",User[[#This Row],[Time In Store + Leave]]&lt;=12,"Completo",User[[#This Row],[Time In Store + Leave]]&gt;12,"Superior")</f>
        <v>Incompleto</v>
      </c>
      <c r="W2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9" s="40" t="str">
        <f>IF(User[[#This Row],[Rango]]="incompleto",IF(User[[#This Row],[Reporte in]]=0,"Sin_Registro_In_Out",IF(User[[#This Row],[Reporte Out]]=0,"No_Realizo_Salida","No_cumple_el_Tiempo")),"")</f>
        <v>No_cumple_el_Tiempo</v>
      </c>
      <c r="Y259" s="40" t="str" cm="1">
        <f t="array" ref="Y2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9"/>
      <c r="AA259"/>
      <c r="AB259"/>
      <c r="AC259"/>
      <c r="AD259"/>
      <c r="AE259"/>
      <c r="AF259"/>
      <c r="AG259"/>
      <c r="AH259"/>
      <c r="AI259"/>
      <c r="AJ259"/>
    </row>
    <row r="260" spans="1:36" x14ac:dyDescent="0.3">
      <c r="A260" s="40" t="s">
        <v>1862</v>
      </c>
      <c r="B260">
        <v>1057390103</v>
      </c>
      <c r="C260" s="40" t="s">
        <v>1863</v>
      </c>
      <c r="D260" s="40" t="s">
        <v>1864</v>
      </c>
      <c r="E260" s="40" t="s">
        <v>6</v>
      </c>
      <c r="F260" s="40" t="s">
        <v>1026</v>
      </c>
      <c r="G260" s="40" t="s">
        <v>178</v>
      </c>
      <c r="H260" s="2">
        <v>45824.792824074073</v>
      </c>
      <c r="I260">
        <v>1</v>
      </c>
      <c r="J2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45931.315682870372</v>
      </c>
      <c r="K2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45931.675312500003</v>
      </c>
      <c r="L260" s="21">
        <f>_xlfn.XLOOKUP(User[[#This Row],[User Code]],RMS_Check_In_Out!A:A,RMS_Check_In_Out!D:D,"0")</f>
        <v>518</v>
      </c>
      <c r="M260" s="21" t="str">
        <f>_xlfn.XLOOKUP(User[[#This Row],[User Code]],Leave!P:P,Leave!S:S,"0")</f>
        <v>0</v>
      </c>
      <c r="N260" s="21">
        <f>User[[#This Row],[Time Leave RMS (min)]]/60</f>
        <v>0</v>
      </c>
      <c r="O260" s="15">
        <f>User[[#This Row],[Duration In Store(min)]]/60</f>
        <v>8.6333333333333329</v>
      </c>
      <c r="P260" s="28">
        <f>User[[#This Row],[Time In Store + Leave]]/24</f>
        <v>0.35972222222222222</v>
      </c>
      <c r="Q260" s="15">
        <f>(User[[#This Row],[Time Leave RMS (min)]]/60)+User[[#This Row],[Duration In Store H]]</f>
        <v>8.6333333333333329</v>
      </c>
      <c r="R260" s="40">
        <f>IF(User[[#This Row],[Check In]]="Sin Registro",0,1)</f>
        <v>1</v>
      </c>
      <c r="S260" s="40">
        <f>IF(User[[#This Row],[Check Out]]="Sin Registro",0,1)</f>
        <v>1</v>
      </c>
      <c r="T260" s="40" t="str">
        <f>IFERROR(IF(VLOOKUP(User[[#This Row],[User Code]],Justificar!$C$8:$I$1048576,6,0)=0,"Sin Justificación",VLOOKUP(User[[#This Row],[User Code]],Justificar!$C$8:$I$1048576,6,0)),"")</f>
        <v/>
      </c>
      <c r="U260" s="40" t="str">
        <f>IFERROR(IF(VLOOKUP(User[[#This Row],[User Code]],Justificar!$C$8:$I$1048576,6,0)=0,"Sin Justificación",VLOOKUP(User[[#This Row],[User Code]],Justificar!$C$8:$I$1048576,7,0)),"")</f>
        <v/>
      </c>
      <c r="V260" s="40" t="str" cm="1">
        <f t="array" ref="V260">_xlfn.IFS(User[[#This Row],[Time In Store + Leave]]&lt;7.8,"Incompleto",User[[#This Row],[Time In Store + Leave]]&lt;=12,"Completo",User[[#This Row],[Time In Store + Leave]]&gt;12,"Superior")</f>
        <v>Completo</v>
      </c>
      <c r="W2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0" s="40" t="str">
        <f>IF(User[[#This Row],[Rango]]="incompleto",IF(User[[#This Row],[Reporte in]]=0,"Sin_Registro_In_Out",IF(User[[#This Row],[Reporte Out]]=0,"No_Realizo_Salida","No_cumple_el_Tiempo")),"")</f>
        <v/>
      </c>
      <c r="Y260" s="40" t="str" cm="1">
        <f t="array" ref="Y2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60"/>
      <c r="AA260"/>
      <c r="AB260"/>
      <c r="AC260"/>
      <c r="AD260"/>
      <c r="AE260"/>
      <c r="AF260"/>
      <c r="AG260"/>
      <c r="AH260"/>
      <c r="AI260"/>
      <c r="AJ260"/>
    </row>
    <row r="261" spans="1:36" x14ac:dyDescent="0.3">
      <c r="A261" s="40" t="s">
        <v>1865</v>
      </c>
      <c r="B261">
        <v>1121946506</v>
      </c>
      <c r="C261" s="40" t="s">
        <v>1866</v>
      </c>
      <c r="D261" s="40" t="s">
        <v>1867</v>
      </c>
      <c r="E261" s="40" t="s">
        <v>1710</v>
      </c>
      <c r="F261" s="40" t="s">
        <v>2274</v>
      </c>
      <c r="G261" s="40" t="s">
        <v>177</v>
      </c>
      <c r="H261" s="2">
        <v>45824.792696759258</v>
      </c>
      <c r="I261">
        <v>1</v>
      </c>
      <c r="J2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61" s="21" t="str">
        <f>_xlfn.XLOOKUP(User[[#This Row],[User Code]],RMS_Check_In_Out!A:A,RMS_Check_In_Out!D:D,"0")</f>
        <v>0</v>
      </c>
      <c r="M261" s="21">
        <f>_xlfn.XLOOKUP(User[[#This Row],[User Code]],Leave!P:P,Leave!S:S,"0")</f>
        <v>540</v>
      </c>
      <c r="N261" s="21">
        <f>User[[#This Row],[Time Leave RMS (min)]]/60</f>
        <v>9</v>
      </c>
      <c r="O261" s="15">
        <f>User[[#This Row],[Duration In Store(min)]]/60</f>
        <v>0</v>
      </c>
      <c r="P261" s="28">
        <f>User[[#This Row],[Time In Store + Leave]]/24</f>
        <v>0.375</v>
      </c>
      <c r="Q261" s="15">
        <f>(User[[#This Row],[Time Leave RMS (min)]]/60)+User[[#This Row],[Duration In Store H]]</f>
        <v>9</v>
      </c>
      <c r="R261" s="40">
        <f>IF(User[[#This Row],[Check In]]="Sin Registro",0,1)</f>
        <v>1</v>
      </c>
      <c r="S261" s="40">
        <f>IF(User[[#This Row],[Check Out]]="Sin Registro",0,1)</f>
        <v>1</v>
      </c>
      <c r="T261" s="40" t="str">
        <f>IFERROR(IF(VLOOKUP(User[[#This Row],[User Code]],Justificar!$C$8:$I$1048576,6,0)=0,"Sin Justificación",VLOOKUP(User[[#This Row],[User Code]],Justificar!$C$8:$I$1048576,6,0)),"")</f>
        <v/>
      </c>
      <c r="U261" s="40" t="str">
        <f>IFERROR(IF(VLOOKUP(User[[#This Row],[User Code]],Justificar!$C$8:$I$1048576,6,0)=0,"Sin Justificación",VLOOKUP(User[[#This Row],[User Code]],Justificar!$C$8:$I$1048576,7,0)),"")</f>
        <v/>
      </c>
      <c r="V261" s="40" t="str" cm="1">
        <f t="array" ref="V261">_xlfn.IFS(User[[#This Row],[Time In Store + Leave]]&lt;7.8,"Incompleto",User[[#This Row],[Time In Store + Leave]]&lt;=12,"Completo",User[[#This Row],[Time In Store + Leave]]&gt;12,"Superior")</f>
        <v>Completo</v>
      </c>
      <c r="W2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1" s="40" t="str">
        <f>IF(User[[#This Row],[Rango]]="incompleto",IF(User[[#This Row],[Reporte in]]=0,"Sin_Registro_In_Out",IF(User[[#This Row],[Reporte Out]]=0,"No_Realizo_Salida","No_cumple_el_Tiempo")),"")</f>
        <v/>
      </c>
      <c r="Y261" s="40" t="str" cm="1">
        <f t="array" ref="Y2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1"/>
      <c r="AA261"/>
      <c r="AB261"/>
      <c r="AC261"/>
      <c r="AD261"/>
      <c r="AE261"/>
      <c r="AF261"/>
      <c r="AG261"/>
      <c r="AH261"/>
      <c r="AI261"/>
      <c r="AJ261"/>
    </row>
    <row r="262" spans="1:36" x14ac:dyDescent="0.3">
      <c r="A262" s="40" t="s">
        <v>1868</v>
      </c>
      <c r="B262">
        <v>1102859972</v>
      </c>
      <c r="C262" s="40" t="s">
        <v>1869</v>
      </c>
      <c r="D262" s="40" t="s">
        <v>1870</v>
      </c>
      <c r="E262" s="40" t="s">
        <v>6</v>
      </c>
      <c r="F262" s="40" t="s">
        <v>1027</v>
      </c>
      <c r="G262" s="40" t="s">
        <v>178</v>
      </c>
      <c r="H262" s="2">
        <v>45824.792407407411</v>
      </c>
      <c r="I262">
        <v>1</v>
      </c>
      <c r="J2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45931.464837962965</v>
      </c>
      <c r="K2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45931.834351851852</v>
      </c>
      <c r="L262" s="21">
        <f>_xlfn.XLOOKUP(User[[#This Row],[User Code]],RMS_Check_In_Out!A:A,RMS_Check_In_Out!D:D,"0")</f>
        <v>532</v>
      </c>
      <c r="M262" s="21">
        <f>_xlfn.XLOOKUP(User[[#This Row],[User Code]],Leave!P:P,Leave!S:S,"0")</f>
        <v>180</v>
      </c>
      <c r="N262" s="21">
        <f>User[[#This Row],[Time Leave RMS (min)]]/60</f>
        <v>3</v>
      </c>
      <c r="O262" s="15">
        <f>User[[#This Row],[Duration In Store(min)]]/60</f>
        <v>8.8666666666666671</v>
      </c>
      <c r="P262" s="28">
        <f>User[[#This Row],[Time In Store + Leave]]/24</f>
        <v>0.49444444444444446</v>
      </c>
      <c r="Q262" s="15">
        <f>(User[[#This Row],[Time Leave RMS (min)]]/60)+User[[#This Row],[Duration In Store H]]</f>
        <v>11.866666666666667</v>
      </c>
      <c r="R262" s="40">
        <f>IF(User[[#This Row],[Check In]]="Sin Registro",0,1)</f>
        <v>1</v>
      </c>
      <c r="S262" s="40">
        <f>IF(User[[#This Row],[Check Out]]="Sin Registro",0,1)</f>
        <v>1</v>
      </c>
      <c r="T262" s="40" t="str">
        <f>IFERROR(IF(VLOOKUP(User[[#This Row],[User Code]],Justificar!$C$8:$I$1048576,6,0)=0,"Sin Justificación",VLOOKUP(User[[#This Row],[User Code]],Justificar!$C$8:$I$1048576,6,0)),"")</f>
        <v/>
      </c>
      <c r="U262" s="40" t="str">
        <f>IFERROR(IF(VLOOKUP(User[[#This Row],[User Code]],Justificar!$C$8:$I$1048576,6,0)=0,"Sin Justificación",VLOOKUP(User[[#This Row],[User Code]],Justificar!$C$8:$I$1048576,7,0)),"")</f>
        <v/>
      </c>
      <c r="V262" s="40" t="str" cm="1">
        <f t="array" ref="V262">_xlfn.IFS(User[[#This Row],[Time In Store + Leave]]&lt;7.8,"Incompleto",User[[#This Row],[Time In Store + Leave]]&lt;=12,"Completo",User[[#This Row],[Time In Store + Leave]]&gt;12,"Superior")</f>
        <v>Completo</v>
      </c>
      <c r="W2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2" s="40" t="str">
        <f>IF(User[[#This Row],[Rango]]="incompleto",IF(User[[#This Row],[Reporte in]]=0,"Sin_Registro_In_Out",IF(User[[#This Row],[Reporte Out]]=0,"No_Realizo_Salida","No_cumple_el_Tiempo")),"")</f>
        <v/>
      </c>
      <c r="Y262" s="40" t="str" cm="1">
        <f t="array" ref="Y2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62"/>
      <c r="AA262"/>
      <c r="AB262"/>
      <c r="AC262"/>
      <c r="AD262"/>
      <c r="AE262"/>
      <c r="AF262"/>
      <c r="AG262"/>
      <c r="AH262"/>
      <c r="AI262"/>
      <c r="AJ262"/>
    </row>
    <row r="263" spans="1:36" x14ac:dyDescent="0.3">
      <c r="A263" s="40" t="s">
        <v>1871</v>
      </c>
      <c r="B263">
        <v>1002028602</v>
      </c>
      <c r="C263" s="40" t="s">
        <v>1872</v>
      </c>
      <c r="D263" s="40" t="s">
        <v>1873</v>
      </c>
      <c r="E263" s="40" t="s">
        <v>6</v>
      </c>
      <c r="F263" s="40" t="s">
        <v>2136</v>
      </c>
      <c r="G263" s="40" t="s">
        <v>178</v>
      </c>
      <c r="H263" s="2">
        <v>45824.792013888888</v>
      </c>
      <c r="I263">
        <v>1</v>
      </c>
      <c r="J2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45931.483634259261</v>
      </c>
      <c r="K2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45931.817465277774</v>
      </c>
      <c r="L263" s="21">
        <f>_xlfn.XLOOKUP(User[[#This Row],[User Code]],RMS_Check_In_Out!A:A,RMS_Check_In_Out!D:D,"0")</f>
        <v>481</v>
      </c>
      <c r="M263" s="21" t="str">
        <f>_xlfn.XLOOKUP(User[[#This Row],[User Code]],Leave!P:P,Leave!S:S,"0")</f>
        <v>0</v>
      </c>
      <c r="N263" s="21">
        <f>User[[#This Row],[Time Leave RMS (min)]]/60</f>
        <v>0</v>
      </c>
      <c r="O263" s="15">
        <f>User[[#This Row],[Duration In Store(min)]]/60</f>
        <v>8.0166666666666675</v>
      </c>
      <c r="P263" s="28">
        <f>User[[#This Row],[Time In Store + Leave]]/24</f>
        <v>0.33402777777777781</v>
      </c>
      <c r="Q263" s="15">
        <f>(User[[#This Row],[Time Leave RMS (min)]]/60)+User[[#This Row],[Duration In Store H]]</f>
        <v>8.0166666666666675</v>
      </c>
      <c r="R263" s="40">
        <f>IF(User[[#This Row],[Check In]]="Sin Registro",0,1)</f>
        <v>1</v>
      </c>
      <c r="S263" s="40">
        <f>IF(User[[#This Row],[Check Out]]="Sin Registro",0,1)</f>
        <v>1</v>
      </c>
      <c r="T263" s="40" t="str">
        <f>IFERROR(IF(VLOOKUP(User[[#This Row],[User Code]],Justificar!$C$8:$I$1048576,6,0)=0,"Sin Justificación",VLOOKUP(User[[#This Row],[User Code]],Justificar!$C$8:$I$1048576,6,0)),"")</f>
        <v/>
      </c>
      <c r="U263" s="40" t="str">
        <f>IFERROR(IF(VLOOKUP(User[[#This Row],[User Code]],Justificar!$C$8:$I$1048576,6,0)=0,"Sin Justificación",VLOOKUP(User[[#This Row],[User Code]],Justificar!$C$8:$I$1048576,7,0)),"")</f>
        <v/>
      </c>
      <c r="V263" s="40" t="str" cm="1">
        <f t="array" ref="V263">_xlfn.IFS(User[[#This Row],[Time In Store + Leave]]&lt;7.8,"Incompleto",User[[#This Row],[Time In Store + Leave]]&lt;=12,"Completo",User[[#This Row],[Time In Store + Leave]]&gt;12,"Superior")</f>
        <v>Completo</v>
      </c>
      <c r="W2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3" s="40" t="str">
        <f>IF(User[[#This Row],[Rango]]="incompleto",IF(User[[#This Row],[Reporte in]]=0,"Sin_Registro_In_Out",IF(User[[#This Row],[Reporte Out]]=0,"No_Realizo_Salida","No_cumple_el_Tiempo")),"")</f>
        <v/>
      </c>
      <c r="Y263" s="40" t="str" cm="1">
        <f t="array" ref="Y2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63"/>
      <c r="AA263"/>
      <c r="AB263"/>
      <c r="AC263"/>
      <c r="AD263"/>
      <c r="AE263"/>
      <c r="AF263"/>
      <c r="AG263"/>
      <c r="AH263"/>
      <c r="AI263"/>
      <c r="AJ263"/>
    </row>
    <row r="264" spans="1:36" x14ac:dyDescent="0.3">
      <c r="A264" s="40" t="s">
        <v>1874</v>
      </c>
      <c r="B264">
        <v>1012331677</v>
      </c>
      <c r="C264" s="40" t="s">
        <v>1875</v>
      </c>
      <c r="D264" s="40" t="s">
        <v>1876</v>
      </c>
      <c r="E264" s="40" t="s">
        <v>6</v>
      </c>
      <c r="F264" s="40" t="s">
        <v>2462</v>
      </c>
      <c r="G264" s="40" t="s">
        <v>178</v>
      </c>
      <c r="H264" s="2">
        <v>45824.667118055557</v>
      </c>
      <c r="I264">
        <v>1</v>
      </c>
      <c r="J2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45931.330937500003</v>
      </c>
      <c r="K2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45931.770833333336</v>
      </c>
      <c r="L264" s="21">
        <f>_xlfn.XLOOKUP(User[[#This Row],[User Code]],RMS_Check_In_Out!A:A,RMS_Check_In_Out!D:D,"0")</f>
        <v>633</v>
      </c>
      <c r="M264" s="21" t="str">
        <f>_xlfn.XLOOKUP(User[[#This Row],[User Code]],Leave!P:P,Leave!S:S,"0")</f>
        <v>0</v>
      </c>
      <c r="N264" s="21">
        <f>User[[#This Row],[Time Leave RMS (min)]]/60</f>
        <v>0</v>
      </c>
      <c r="O264" s="15">
        <f>User[[#This Row],[Duration In Store(min)]]/60</f>
        <v>10.55</v>
      </c>
      <c r="P264" s="28">
        <f>User[[#This Row],[Time In Store + Leave]]/24</f>
        <v>0.43958333333333338</v>
      </c>
      <c r="Q264" s="15">
        <f>(User[[#This Row],[Time Leave RMS (min)]]/60)+User[[#This Row],[Duration In Store H]]</f>
        <v>10.55</v>
      </c>
      <c r="R264" s="40">
        <f>IF(User[[#This Row],[Check In]]="Sin Registro",0,1)</f>
        <v>1</v>
      </c>
      <c r="S264" s="40">
        <f>IF(User[[#This Row],[Check Out]]="Sin Registro",0,1)</f>
        <v>1</v>
      </c>
      <c r="T264" s="40" t="str">
        <f>IFERROR(IF(VLOOKUP(User[[#This Row],[User Code]],Justificar!$C$8:$I$1048576,6,0)=0,"Sin Justificación",VLOOKUP(User[[#This Row],[User Code]],Justificar!$C$8:$I$1048576,6,0)),"")</f>
        <v/>
      </c>
      <c r="U264" s="40" t="str">
        <f>IFERROR(IF(VLOOKUP(User[[#This Row],[User Code]],Justificar!$C$8:$I$1048576,6,0)=0,"Sin Justificación",VLOOKUP(User[[#This Row],[User Code]],Justificar!$C$8:$I$1048576,7,0)),"")</f>
        <v/>
      </c>
      <c r="V264" s="40" t="str" cm="1">
        <f t="array" ref="V264">_xlfn.IFS(User[[#This Row],[Time In Store + Leave]]&lt;7.8,"Incompleto",User[[#This Row],[Time In Store + Leave]]&lt;=12,"Completo",User[[#This Row],[Time In Store + Leave]]&gt;12,"Superior")</f>
        <v>Completo</v>
      </c>
      <c r="W2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4" s="40" t="str">
        <f>IF(User[[#This Row],[Rango]]="incompleto",IF(User[[#This Row],[Reporte in]]=0,"Sin_Registro_In_Out",IF(User[[#This Row],[Reporte Out]]=0,"No_Realizo_Salida","No_cumple_el_Tiempo")),"")</f>
        <v/>
      </c>
      <c r="Y264" s="40" t="str" cm="1">
        <f t="array" ref="Y2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64"/>
      <c r="AA264"/>
      <c r="AB264"/>
      <c r="AC264"/>
      <c r="AD264"/>
      <c r="AE264"/>
      <c r="AF264"/>
      <c r="AG264"/>
      <c r="AH264"/>
      <c r="AI264"/>
      <c r="AJ264"/>
    </row>
    <row r="265" spans="1:36" x14ac:dyDescent="0.3">
      <c r="A265" s="40" t="s">
        <v>1877</v>
      </c>
      <c r="B265">
        <v>1031142671</v>
      </c>
      <c r="C265" s="40" t="s">
        <v>1878</v>
      </c>
      <c r="D265" s="40" t="s">
        <v>1879</v>
      </c>
      <c r="E265" s="40" t="s">
        <v>6</v>
      </c>
      <c r="F265" s="40" t="s">
        <v>2748</v>
      </c>
      <c r="G265" s="40" t="s">
        <v>177</v>
      </c>
      <c r="H265" s="2">
        <v>45824.542210648149</v>
      </c>
      <c r="I265">
        <v>1</v>
      </c>
      <c r="J2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65" s="21" t="str">
        <f>_xlfn.XLOOKUP(User[[#This Row],[User Code]],RMS_Check_In_Out!A:A,RMS_Check_In_Out!D:D,"0")</f>
        <v>0</v>
      </c>
      <c r="M265" s="21">
        <f>_xlfn.XLOOKUP(User[[#This Row],[User Code]],Leave!P:P,Leave!S:S,"0")</f>
        <v>540</v>
      </c>
      <c r="N265" s="21">
        <f>User[[#This Row],[Time Leave RMS (min)]]/60</f>
        <v>9</v>
      </c>
      <c r="O265" s="15">
        <f>User[[#This Row],[Duration In Store(min)]]/60</f>
        <v>0</v>
      </c>
      <c r="P265" s="28">
        <f>User[[#This Row],[Time In Store + Leave]]/24</f>
        <v>0.375</v>
      </c>
      <c r="Q265" s="15">
        <f>(User[[#This Row],[Time Leave RMS (min)]]/60)+User[[#This Row],[Duration In Store H]]</f>
        <v>9</v>
      </c>
      <c r="R265" s="40">
        <f>IF(User[[#This Row],[Check In]]="Sin Registro",0,1)</f>
        <v>1</v>
      </c>
      <c r="S265" s="40">
        <f>IF(User[[#This Row],[Check Out]]="Sin Registro",0,1)</f>
        <v>1</v>
      </c>
      <c r="T265" s="40" t="str">
        <f>IFERROR(IF(VLOOKUP(User[[#This Row],[User Code]],Justificar!$C$8:$I$1048576,6,0)=0,"Sin Justificación",VLOOKUP(User[[#This Row],[User Code]],Justificar!$C$8:$I$1048576,6,0)),"")</f>
        <v/>
      </c>
      <c r="U265" s="40" t="str">
        <f>IFERROR(IF(VLOOKUP(User[[#This Row],[User Code]],Justificar!$C$8:$I$1048576,6,0)=0,"Sin Justificación",VLOOKUP(User[[#This Row],[User Code]],Justificar!$C$8:$I$1048576,7,0)),"")</f>
        <v/>
      </c>
      <c r="V265" s="40" t="str" cm="1">
        <f t="array" ref="V265">_xlfn.IFS(User[[#This Row],[Time In Store + Leave]]&lt;7.8,"Incompleto",User[[#This Row],[Time In Store + Leave]]&lt;=12,"Completo",User[[#This Row],[Time In Store + Leave]]&gt;12,"Superior")</f>
        <v>Completo</v>
      </c>
      <c r="W2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5" s="40" t="str">
        <f>IF(User[[#This Row],[Rango]]="incompleto",IF(User[[#This Row],[Reporte in]]=0,"Sin_Registro_In_Out",IF(User[[#This Row],[Reporte Out]]=0,"No_Realizo_Salida","No_cumple_el_Tiempo")),"")</f>
        <v/>
      </c>
      <c r="Y265" s="40" t="str" cm="1">
        <f t="array" ref="Y2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65"/>
      <c r="AA265"/>
      <c r="AB265"/>
      <c r="AC265"/>
      <c r="AD265"/>
      <c r="AE265"/>
      <c r="AF265"/>
      <c r="AG265"/>
      <c r="AH265"/>
      <c r="AI265"/>
      <c r="AJ265"/>
    </row>
    <row r="266" spans="1:36" x14ac:dyDescent="0.3">
      <c r="A266" s="40" t="s">
        <v>1880</v>
      </c>
      <c r="B266">
        <v>1143154488</v>
      </c>
      <c r="C266" s="40" t="s">
        <v>1881</v>
      </c>
      <c r="D266" s="40" t="s">
        <v>1882</v>
      </c>
      <c r="E266" s="40" t="s">
        <v>6</v>
      </c>
      <c r="F266" s="40" t="s">
        <v>1927</v>
      </c>
      <c r="G266" s="40" t="s">
        <v>178</v>
      </c>
      <c r="H266" s="2">
        <v>45824.443553240744</v>
      </c>
      <c r="I266">
        <v>1</v>
      </c>
      <c r="J2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45931.360289351855</v>
      </c>
      <c r="K2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45931.711689814816</v>
      </c>
      <c r="L266" s="21">
        <f>_xlfn.XLOOKUP(User[[#This Row],[User Code]],RMS_Check_In_Out!A:A,RMS_Check_In_Out!D:D,"0")</f>
        <v>506</v>
      </c>
      <c r="M266" s="21" t="str">
        <f>_xlfn.XLOOKUP(User[[#This Row],[User Code]],Leave!P:P,Leave!S:S,"0")</f>
        <v>0</v>
      </c>
      <c r="N266" s="21">
        <f>User[[#This Row],[Time Leave RMS (min)]]/60</f>
        <v>0</v>
      </c>
      <c r="O266" s="15">
        <f>User[[#This Row],[Duration In Store(min)]]/60</f>
        <v>8.4333333333333336</v>
      </c>
      <c r="P266" s="28">
        <f>User[[#This Row],[Time In Store + Leave]]/24</f>
        <v>0.35138888888888892</v>
      </c>
      <c r="Q266" s="15">
        <f>(User[[#This Row],[Time Leave RMS (min)]]/60)+User[[#This Row],[Duration In Store H]]</f>
        <v>8.4333333333333336</v>
      </c>
      <c r="R266" s="40">
        <f>IF(User[[#This Row],[Check In]]="Sin Registro",0,1)</f>
        <v>1</v>
      </c>
      <c r="S266" s="40">
        <f>IF(User[[#This Row],[Check Out]]="Sin Registro",0,1)</f>
        <v>1</v>
      </c>
      <c r="T266" s="40" t="str">
        <f>IFERROR(IF(VLOOKUP(User[[#This Row],[User Code]],Justificar!$C$8:$I$1048576,6,0)=0,"Sin Justificación",VLOOKUP(User[[#This Row],[User Code]],Justificar!$C$8:$I$1048576,6,0)),"")</f>
        <v/>
      </c>
      <c r="U266" s="40" t="str">
        <f>IFERROR(IF(VLOOKUP(User[[#This Row],[User Code]],Justificar!$C$8:$I$1048576,6,0)=0,"Sin Justificación",VLOOKUP(User[[#This Row],[User Code]],Justificar!$C$8:$I$1048576,7,0)),"")</f>
        <v/>
      </c>
      <c r="V266" s="40" t="str" cm="1">
        <f t="array" ref="V266">_xlfn.IFS(User[[#This Row],[Time In Store + Leave]]&lt;7.8,"Incompleto",User[[#This Row],[Time In Store + Leave]]&lt;=12,"Completo",User[[#This Row],[Time In Store + Leave]]&gt;12,"Superior")</f>
        <v>Completo</v>
      </c>
      <c r="W2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6" s="40" t="str">
        <f>IF(User[[#This Row],[Rango]]="incompleto",IF(User[[#This Row],[Reporte in]]=0,"Sin_Registro_In_Out",IF(User[[#This Row],[Reporte Out]]=0,"No_Realizo_Salida","No_cumple_el_Tiempo")),"")</f>
        <v/>
      </c>
      <c r="Y266" s="40" t="str" cm="1">
        <f t="array" ref="Y2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66"/>
      <c r="AA266"/>
      <c r="AB266"/>
      <c r="AC266"/>
      <c r="AD266"/>
      <c r="AE266"/>
      <c r="AF266"/>
      <c r="AG266"/>
      <c r="AH266"/>
      <c r="AI266"/>
      <c r="AJ266"/>
    </row>
    <row r="267" spans="1:36" x14ac:dyDescent="0.3">
      <c r="A267" s="40" t="s">
        <v>1883</v>
      </c>
      <c r="B267">
        <v>1002027810</v>
      </c>
      <c r="C267" s="40" t="s">
        <v>1884</v>
      </c>
      <c r="D267" s="40" t="s">
        <v>1885</v>
      </c>
      <c r="E267" s="40" t="s">
        <v>6</v>
      </c>
      <c r="F267" s="40" t="s">
        <v>1029</v>
      </c>
      <c r="G267" s="40" t="s">
        <v>178</v>
      </c>
      <c r="H267" s="2">
        <v>45824.443472222221</v>
      </c>
      <c r="I267">
        <v>1</v>
      </c>
      <c r="J2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45931.325474537036</v>
      </c>
      <c r="K2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45931.72824074074</v>
      </c>
      <c r="L267" s="21">
        <f>_xlfn.XLOOKUP(User[[#This Row],[User Code]],RMS_Check_In_Out!A:A,RMS_Check_In_Out!D:D,"0")</f>
        <v>580</v>
      </c>
      <c r="M267" s="21" t="str">
        <f>_xlfn.XLOOKUP(User[[#This Row],[User Code]],Leave!P:P,Leave!S:S,"0")</f>
        <v>0</v>
      </c>
      <c r="N267" s="21">
        <f>User[[#This Row],[Time Leave RMS (min)]]/60</f>
        <v>0</v>
      </c>
      <c r="O267" s="15">
        <f>User[[#This Row],[Duration In Store(min)]]/60</f>
        <v>9.6666666666666661</v>
      </c>
      <c r="P267" s="28">
        <f>User[[#This Row],[Time In Store + Leave]]/24</f>
        <v>0.40277777777777773</v>
      </c>
      <c r="Q267" s="15">
        <f>(User[[#This Row],[Time Leave RMS (min)]]/60)+User[[#This Row],[Duration In Store H]]</f>
        <v>9.6666666666666661</v>
      </c>
      <c r="R267" s="40">
        <f>IF(User[[#This Row],[Check In]]="Sin Registro",0,1)</f>
        <v>1</v>
      </c>
      <c r="S267" s="40">
        <f>IF(User[[#This Row],[Check Out]]="Sin Registro",0,1)</f>
        <v>1</v>
      </c>
      <c r="T267" s="40" t="str">
        <f>IFERROR(IF(VLOOKUP(User[[#This Row],[User Code]],Justificar!$C$8:$I$1048576,6,0)=0,"Sin Justificación",VLOOKUP(User[[#This Row],[User Code]],Justificar!$C$8:$I$1048576,6,0)),"")</f>
        <v/>
      </c>
      <c r="U267" s="40" t="str">
        <f>IFERROR(IF(VLOOKUP(User[[#This Row],[User Code]],Justificar!$C$8:$I$1048576,6,0)=0,"Sin Justificación",VLOOKUP(User[[#This Row],[User Code]],Justificar!$C$8:$I$1048576,7,0)),"")</f>
        <v/>
      </c>
      <c r="V267" s="40" t="str" cm="1">
        <f t="array" ref="V267">_xlfn.IFS(User[[#This Row],[Time In Store + Leave]]&lt;7.8,"Incompleto",User[[#This Row],[Time In Store + Leave]]&lt;=12,"Completo",User[[#This Row],[Time In Store + Leave]]&gt;12,"Superior")</f>
        <v>Completo</v>
      </c>
      <c r="W2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7" s="40" t="str">
        <f>IF(User[[#This Row],[Rango]]="incompleto",IF(User[[#This Row],[Reporte in]]=0,"Sin_Registro_In_Out",IF(User[[#This Row],[Reporte Out]]=0,"No_Realizo_Salida","No_cumple_el_Tiempo")),"")</f>
        <v/>
      </c>
      <c r="Y267" s="40" t="str" cm="1">
        <f t="array" ref="Y2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67"/>
      <c r="AA267"/>
      <c r="AB267"/>
      <c r="AC267"/>
      <c r="AD267"/>
      <c r="AE267"/>
      <c r="AF267"/>
      <c r="AG267"/>
      <c r="AH267"/>
      <c r="AI267"/>
      <c r="AJ267"/>
    </row>
    <row r="268" spans="1:36" x14ac:dyDescent="0.3">
      <c r="A268" s="40" t="s">
        <v>1856</v>
      </c>
      <c r="B268">
        <v>74180915</v>
      </c>
      <c r="C268" s="40" t="s">
        <v>1857</v>
      </c>
      <c r="D268" s="40" t="s">
        <v>1858</v>
      </c>
      <c r="E268" s="40" t="s">
        <v>1710</v>
      </c>
      <c r="F268" s="40" t="s">
        <v>1098</v>
      </c>
      <c r="G268" s="40" t="s">
        <v>177</v>
      </c>
      <c r="H268" s="2">
        <v>45820.500231481485</v>
      </c>
      <c r="I268">
        <v>1</v>
      </c>
      <c r="J2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45931.495104166665</v>
      </c>
      <c r="K2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45931.847824074073</v>
      </c>
      <c r="L268" s="21">
        <f>_xlfn.XLOOKUP(User[[#This Row],[User Code]],RMS_Check_In_Out!A:A,RMS_Check_In_Out!D:D,"0")</f>
        <v>508</v>
      </c>
      <c r="M268" s="21">
        <f>_xlfn.XLOOKUP(User[[#This Row],[User Code]],Leave!P:P,Leave!S:S,"0")</f>
        <v>60</v>
      </c>
      <c r="N268" s="21">
        <f>User[[#This Row],[Time Leave RMS (min)]]/60</f>
        <v>1</v>
      </c>
      <c r="O268" s="15">
        <f>User[[#This Row],[Duration In Store(min)]]/60</f>
        <v>8.4666666666666668</v>
      </c>
      <c r="P268" s="28">
        <f>User[[#This Row],[Time In Store + Leave]]/24</f>
        <v>0.39444444444444443</v>
      </c>
      <c r="Q268" s="15">
        <f>(User[[#This Row],[Time Leave RMS (min)]]/60)+User[[#This Row],[Duration In Store H]]</f>
        <v>9.4666666666666668</v>
      </c>
      <c r="R268" s="40">
        <f>IF(User[[#This Row],[Check In]]="Sin Registro",0,1)</f>
        <v>1</v>
      </c>
      <c r="S268" s="40">
        <f>IF(User[[#This Row],[Check Out]]="Sin Registro",0,1)</f>
        <v>1</v>
      </c>
      <c r="T268" s="40" t="str">
        <f>IFERROR(IF(VLOOKUP(User[[#This Row],[User Code]],Justificar!$C$8:$I$1048576,6,0)=0,"Sin Justificación",VLOOKUP(User[[#This Row],[User Code]],Justificar!$C$8:$I$1048576,6,0)),"")</f>
        <v/>
      </c>
      <c r="U268" s="40" t="str">
        <f>IFERROR(IF(VLOOKUP(User[[#This Row],[User Code]],Justificar!$C$8:$I$1048576,6,0)=0,"Sin Justificación",VLOOKUP(User[[#This Row],[User Code]],Justificar!$C$8:$I$1048576,7,0)),"")</f>
        <v/>
      </c>
      <c r="V268" s="40" t="str" cm="1">
        <f t="array" ref="V268">_xlfn.IFS(User[[#This Row],[Time In Store + Leave]]&lt;7.8,"Incompleto",User[[#This Row],[Time In Store + Leave]]&lt;=12,"Completo",User[[#This Row],[Time In Store + Leave]]&gt;12,"Superior")</f>
        <v>Completo</v>
      </c>
      <c r="W2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8" s="40" t="str">
        <f>IF(User[[#This Row],[Rango]]="incompleto",IF(User[[#This Row],[Reporte in]]=0,"Sin_Registro_In_Out",IF(User[[#This Row],[Reporte Out]]=0,"No_Realizo_Salida","No_cumple_el_Tiempo")),"")</f>
        <v/>
      </c>
      <c r="Y268" s="40" t="str" cm="1">
        <f t="array" ref="Y2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68"/>
      <c r="AA268"/>
      <c r="AB268"/>
      <c r="AC268"/>
      <c r="AD268"/>
      <c r="AE268"/>
      <c r="AF268"/>
      <c r="AG268"/>
      <c r="AH268"/>
      <c r="AI268"/>
      <c r="AJ268"/>
    </row>
    <row r="269" spans="1:36" x14ac:dyDescent="0.3">
      <c r="A269" s="40" t="s">
        <v>1852</v>
      </c>
      <c r="B269">
        <v>1020111413</v>
      </c>
      <c r="C269" s="40" t="s">
        <v>1853</v>
      </c>
      <c r="D269" s="40" t="s">
        <v>1854</v>
      </c>
      <c r="E269" s="40" t="s">
        <v>6</v>
      </c>
      <c r="F269" s="40" t="s">
        <v>1036</v>
      </c>
      <c r="G269" s="40" t="s">
        <v>177</v>
      </c>
      <c r="H269" s="2">
        <v>45818.792511574073</v>
      </c>
      <c r="I269">
        <v>1</v>
      </c>
      <c r="J2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45931.458333333336</v>
      </c>
      <c r="K2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45931.793599537035</v>
      </c>
      <c r="L269" s="21">
        <f>_xlfn.XLOOKUP(User[[#This Row],[User Code]],RMS_Check_In_Out!A:A,RMS_Check_In_Out!D:D,"0")</f>
        <v>483</v>
      </c>
      <c r="M269" s="21">
        <f>_xlfn.XLOOKUP(User[[#This Row],[User Code]],Leave!P:P,Leave!S:S,"0")</f>
        <v>60</v>
      </c>
      <c r="N269" s="21">
        <f>User[[#This Row],[Time Leave RMS (min)]]/60</f>
        <v>1</v>
      </c>
      <c r="O269" s="15">
        <f>User[[#This Row],[Duration In Store(min)]]/60</f>
        <v>8.0500000000000007</v>
      </c>
      <c r="P269" s="28">
        <f>User[[#This Row],[Time In Store + Leave]]/24</f>
        <v>0.37708333333333338</v>
      </c>
      <c r="Q269" s="15">
        <f>(User[[#This Row],[Time Leave RMS (min)]]/60)+User[[#This Row],[Duration In Store H]]</f>
        <v>9.0500000000000007</v>
      </c>
      <c r="R269" s="40">
        <f>IF(User[[#This Row],[Check In]]="Sin Registro",0,1)</f>
        <v>1</v>
      </c>
      <c r="S269" s="40">
        <f>IF(User[[#This Row],[Check Out]]="Sin Registro",0,1)</f>
        <v>1</v>
      </c>
      <c r="T269" s="40" t="str">
        <f>IFERROR(IF(VLOOKUP(User[[#This Row],[User Code]],Justificar!$C$8:$I$1048576,6,0)=0,"Sin Justificación",VLOOKUP(User[[#This Row],[User Code]],Justificar!$C$8:$I$1048576,6,0)),"")</f>
        <v/>
      </c>
      <c r="U269" s="40" t="str">
        <f>IFERROR(IF(VLOOKUP(User[[#This Row],[User Code]],Justificar!$C$8:$I$1048576,6,0)=0,"Sin Justificación",VLOOKUP(User[[#This Row],[User Code]],Justificar!$C$8:$I$1048576,7,0)),"")</f>
        <v/>
      </c>
      <c r="V269" s="40" t="str" cm="1">
        <f t="array" ref="V269">_xlfn.IFS(User[[#This Row],[Time In Store + Leave]]&lt;7.8,"Incompleto",User[[#This Row],[Time In Store + Leave]]&lt;=12,"Completo",User[[#This Row],[Time In Store + Leave]]&gt;12,"Superior")</f>
        <v>Completo</v>
      </c>
      <c r="W2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9" s="40" t="str">
        <f>IF(User[[#This Row],[Rango]]="incompleto",IF(User[[#This Row],[Reporte in]]=0,"Sin_Registro_In_Out",IF(User[[#This Row],[Reporte Out]]=0,"No_Realizo_Salida","No_cumple_el_Tiempo")),"")</f>
        <v/>
      </c>
      <c r="Y269" s="40" t="str" cm="1">
        <f t="array" ref="Y2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69"/>
      <c r="AA269"/>
      <c r="AB269"/>
      <c r="AC269"/>
      <c r="AD269"/>
      <c r="AE269"/>
      <c r="AF269"/>
      <c r="AG269"/>
      <c r="AH269"/>
      <c r="AI269"/>
      <c r="AJ269"/>
    </row>
    <row r="270" spans="1:36" x14ac:dyDescent="0.3">
      <c r="A270" s="40" t="s">
        <v>1833</v>
      </c>
      <c r="B270">
        <v>1123305799</v>
      </c>
      <c r="C270" s="40" t="s">
        <v>1834</v>
      </c>
      <c r="D270" s="40" t="s">
        <v>1835</v>
      </c>
      <c r="E270" s="40" t="s">
        <v>6</v>
      </c>
      <c r="F270" s="40" t="s">
        <v>1030</v>
      </c>
      <c r="G270" s="40" t="s">
        <v>178</v>
      </c>
      <c r="H270" s="2">
        <v>45817.917581018519</v>
      </c>
      <c r="I270">
        <v>1</v>
      </c>
      <c r="J2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45931.468356481484</v>
      </c>
      <c r="K2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45931.761145833334</v>
      </c>
      <c r="L270" s="21">
        <f>_xlfn.XLOOKUP(User[[#This Row],[User Code]],RMS_Check_In_Out!A:A,RMS_Check_In_Out!D:D,"0")</f>
        <v>422</v>
      </c>
      <c r="M270" s="21">
        <f>_xlfn.XLOOKUP(User[[#This Row],[User Code]],Leave!P:P,Leave!S:S,"0")</f>
        <v>60</v>
      </c>
      <c r="N270" s="21">
        <f>User[[#This Row],[Time Leave RMS (min)]]/60</f>
        <v>1</v>
      </c>
      <c r="O270" s="15">
        <f>User[[#This Row],[Duration In Store(min)]]/60</f>
        <v>7.0333333333333332</v>
      </c>
      <c r="P270" s="28">
        <f>User[[#This Row],[Time In Store + Leave]]/24</f>
        <v>0.3347222222222222</v>
      </c>
      <c r="Q270" s="15">
        <f>(User[[#This Row],[Time Leave RMS (min)]]/60)+User[[#This Row],[Duration In Store H]]</f>
        <v>8.0333333333333332</v>
      </c>
      <c r="R270" s="40">
        <f>IF(User[[#This Row],[Check In]]="Sin Registro",0,1)</f>
        <v>1</v>
      </c>
      <c r="S270" s="40">
        <f>IF(User[[#This Row],[Check Out]]="Sin Registro",0,1)</f>
        <v>1</v>
      </c>
      <c r="T270" s="40" t="str">
        <f>IFERROR(IF(VLOOKUP(User[[#This Row],[User Code]],Justificar!$C$8:$I$1048576,6,0)=0,"Sin Justificación",VLOOKUP(User[[#This Row],[User Code]],Justificar!$C$8:$I$1048576,6,0)),"")</f>
        <v/>
      </c>
      <c r="U270" s="40" t="str">
        <f>IFERROR(IF(VLOOKUP(User[[#This Row],[User Code]],Justificar!$C$8:$I$1048576,6,0)=0,"Sin Justificación",VLOOKUP(User[[#This Row],[User Code]],Justificar!$C$8:$I$1048576,7,0)),"")</f>
        <v/>
      </c>
      <c r="V270" s="40" t="str" cm="1">
        <f t="array" ref="V270">_xlfn.IFS(User[[#This Row],[Time In Store + Leave]]&lt;7.8,"Incompleto",User[[#This Row],[Time In Store + Leave]]&lt;=12,"Completo",User[[#This Row],[Time In Store + Leave]]&gt;12,"Superior")</f>
        <v>Completo</v>
      </c>
      <c r="W2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0" s="40" t="str">
        <f>IF(User[[#This Row],[Rango]]="incompleto",IF(User[[#This Row],[Reporte in]]=0,"Sin_Registro_In_Out",IF(User[[#This Row],[Reporte Out]]=0,"No_Realizo_Salida","No_cumple_el_Tiempo")),"")</f>
        <v/>
      </c>
      <c r="Y270" s="40" t="str" cm="1">
        <f t="array" ref="Y2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70"/>
      <c r="AA270"/>
      <c r="AB270"/>
      <c r="AC270"/>
      <c r="AD270"/>
      <c r="AE270"/>
      <c r="AF270"/>
      <c r="AG270"/>
      <c r="AH270"/>
      <c r="AI270"/>
      <c r="AJ270"/>
    </row>
    <row r="271" spans="1:36" x14ac:dyDescent="0.3">
      <c r="A271" s="40" t="s">
        <v>1836</v>
      </c>
      <c r="B271">
        <v>1015480194</v>
      </c>
      <c r="C271" s="40" t="s">
        <v>1837</v>
      </c>
      <c r="D271" s="40" t="s">
        <v>1838</v>
      </c>
      <c r="E271" s="40" t="s">
        <v>6</v>
      </c>
      <c r="F271" s="40" t="s">
        <v>1026</v>
      </c>
      <c r="G271" s="40" t="s">
        <v>178</v>
      </c>
      <c r="H271" s="2">
        <v>45817.917256944442</v>
      </c>
      <c r="I271">
        <v>1</v>
      </c>
      <c r="J2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45931.437245370369</v>
      </c>
      <c r="K2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45931.753344907411</v>
      </c>
      <c r="L271" s="21">
        <f>_xlfn.XLOOKUP(User[[#This Row],[User Code]],RMS_Check_In_Out!A:A,RMS_Check_In_Out!D:D,"0")</f>
        <v>455</v>
      </c>
      <c r="M271" s="21" t="str">
        <f>_xlfn.XLOOKUP(User[[#This Row],[User Code]],Leave!P:P,Leave!S:S,"0")</f>
        <v>0</v>
      </c>
      <c r="N271" s="21">
        <f>User[[#This Row],[Time Leave RMS (min)]]/60</f>
        <v>0</v>
      </c>
      <c r="O271" s="15">
        <f>User[[#This Row],[Duration In Store(min)]]/60</f>
        <v>7.583333333333333</v>
      </c>
      <c r="P271" s="28">
        <f>User[[#This Row],[Time In Store + Leave]]/24</f>
        <v>0.31597222222222221</v>
      </c>
      <c r="Q271" s="15">
        <f>(User[[#This Row],[Time Leave RMS (min)]]/60)+User[[#This Row],[Duration In Store H]]</f>
        <v>7.583333333333333</v>
      </c>
      <c r="R271" s="40">
        <f>IF(User[[#This Row],[Check In]]="Sin Registro",0,1)</f>
        <v>1</v>
      </c>
      <c r="S271" s="40">
        <f>IF(User[[#This Row],[Check Out]]="Sin Registro",0,1)</f>
        <v>1</v>
      </c>
      <c r="T271" s="40" t="str">
        <f>IFERROR(IF(VLOOKUP(User[[#This Row],[User Code]],Justificar!$C$8:$I$1048576,6,0)=0,"Sin Justificación",VLOOKUP(User[[#This Row],[User Code]],Justificar!$C$8:$I$1048576,6,0)),"")</f>
        <v>Sin Justificación</v>
      </c>
      <c r="U271" s="40" t="str">
        <f>IFERROR(IF(VLOOKUP(User[[#This Row],[User Code]],Justificar!$C$8:$I$1048576,6,0)=0,"Sin Justificación",VLOOKUP(User[[#This Row],[User Code]],Justificar!$C$8:$I$1048576,7,0)),"")</f>
        <v>Sin Justificación</v>
      </c>
      <c r="V271" s="40" t="str" cm="1">
        <f t="array" ref="V271">_xlfn.IFS(User[[#This Row],[Time In Store + Leave]]&lt;7.8,"Incompleto",User[[#This Row],[Time In Store + Leave]]&lt;=12,"Completo",User[[#This Row],[Time In Store + Leave]]&gt;12,"Superior")</f>
        <v>Incompleto</v>
      </c>
      <c r="W2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1" s="40" t="str">
        <f>IF(User[[#This Row],[Rango]]="incompleto",IF(User[[#This Row],[Reporte in]]=0,"Sin_Registro_In_Out",IF(User[[#This Row],[Reporte Out]]=0,"No_Realizo_Salida","No_cumple_el_Tiempo")),"")</f>
        <v>No_cumple_el_Tiempo</v>
      </c>
      <c r="Y271" s="40" t="str" cm="1">
        <f t="array" ref="Y2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1"/>
      <c r="AA271"/>
      <c r="AB271"/>
      <c r="AC271"/>
      <c r="AD271"/>
      <c r="AE271"/>
      <c r="AF271"/>
      <c r="AG271"/>
      <c r="AH271"/>
      <c r="AI271"/>
      <c r="AJ271"/>
    </row>
    <row r="272" spans="1:36" x14ac:dyDescent="0.3">
      <c r="A272" s="40" t="s">
        <v>1839</v>
      </c>
      <c r="B272">
        <v>1018516208</v>
      </c>
      <c r="C272" s="40" t="s">
        <v>1840</v>
      </c>
      <c r="D272" s="40" t="s">
        <v>1841</v>
      </c>
      <c r="E272" s="40" t="s">
        <v>6</v>
      </c>
      <c r="F272" s="40" t="s">
        <v>1467</v>
      </c>
      <c r="G272" s="40" t="s">
        <v>177</v>
      </c>
      <c r="H272" s="2">
        <v>45817.544039351851</v>
      </c>
      <c r="I272">
        <v>1</v>
      </c>
      <c r="J2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45931.412523148145</v>
      </c>
      <c r="K2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45931.707812499997</v>
      </c>
      <c r="L272" s="21">
        <f>_xlfn.XLOOKUP(User[[#This Row],[User Code]],RMS_Check_In_Out!A:A,RMS_Check_In_Out!D:D,"0")</f>
        <v>425</v>
      </c>
      <c r="M272" s="21" t="str">
        <f>_xlfn.XLOOKUP(User[[#This Row],[User Code]],Leave!P:P,Leave!S:S,"0")</f>
        <v>0</v>
      </c>
      <c r="N272" s="21">
        <f>User[[#This Row],[Time Leave RMS (min)]]/60</f>
        <v>0</v>
      </c>
      <c r="O272" s="15">
        <f>User[[#This Row],[Duration In Store(min)]]/60</f>
        <v>7.083333333333333</v>
      </c>
      <c r="P272" s="28">
        <f>User[[#This Row],[Time In Store + Leave]]/24</f>
        <v>0.2951388888888889</v>
      </c>
      <c r="Q272" s="15">
        <f>(User[[#This Row],[Time Leave RMS (min)]]/60)+User[[#This Row],[Duration In Store H]]</f>
        <v>7.083333333333333</v>
      </c>
      <c r="R272" s="40">
        <f>IF(User[[#This Row],[Check In]]="Sin Registro",0,1)</f>
        <v>1</v>
      </c>
      <c r="S272" s="40">
        <f>IF(User[[#This Row],[Check Out]]="Sin Registro",0,1)</f>
        <v>1</v>
      </c>
      <c r="T272" s="40" t="str">
        <f>IFERROR(IF(VLOOKUP(User[[#This Row],[User Code]],Justificar!$C$8:$I$1048576,6,0)=0,"Sin Justificación",VLOOKUP(User[[#This Row],[User Code]],Justificar!$C$8:$I$1048576,6,0)),"")</f>
        <v>Sin Justificación</v>
      </c>
      <c r="U272" s="40" t="str">
        <f>IFERROR(IF(VLOOKUP(User[[#This Row],[User Code]],Justificar!$C$8:$I$1048576,6,0)=0,"Sin Justificación",VLOOKUP(User[[#This Row],[User Code]],Justificar!$C$8:$I$1048576,7,0)),"")</f>
        <v>Sin Justificación</v>
      </c>
      <c r="V272" s="40" t="str" cm="1">
        <f t="array" ref="V272">_xlfn.IFS(User[[#This Row],[Time In Store + Leave]]&lt;7.8,"Incompleto",User[[#This Row],[Time In Store + Leave]]&lt;=12,"Completo",User[[#This Row],[Time In Store + Leave]]&gt;12,"Superior")</f>
        <v>Incompleto</v>
      </c>
      <c r="W2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2" s="40" t="str">
        <f>IF(User[[#This Row],[Rango]]="incompleto",IF(User[[#This Row],[Reporte in]]=0,"Sin_Registro_In_Out",IF(User[[#This Row],[Reporte Out]]=0,"No_Realizo_Salida","No_cumple_el_Tiempo")),"")</f>
        <v>No_cumple_el_Tiempo</v>
      </c>
      <c r="Y272" s="40" t="str" cm="1">
        <f t="array" ref="Y2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72"/>
      <c r="AA272"/>
      <c r="AB272"/>
      <c r="AC272"/>
      <c r="AD272"/>
      <c r="AE272"/>
      <c r="AF272"/>
      <c r="AG272"/>
      <c r="AH272"/>
      <c r="AI272"/>
      <c r="AJ272"/>
    </row>
    <row r="273" spans="1:36" x14ac:dyDescent="0.3">
      <c r="A273" s="40" t="s">
        <v>1842</v>
      </c>
      <c r="B273">
        <v>1017193858</v>
      </c>
      <c r="C273" s="40" t="s">
        <v>1843</v>
      </c>
      <c r="D273" s="40" t="s">
        <v>1844</v>
      </c>
      <c r="E273" s="40" t="s">
        <v>84</v>
      </c>
      <c r="F273" s="40" t="s">
        <v>976</v>
      </c>
      <c r="G273" s="40" t="s">
        <v>223</v>
      </c>
      <c r="H273" s="2">
        <v>45817.542164351849</v>
      </c>
      <c r="I273">
        <v>1</v>
      </c>
      <c r="J2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73" s="21" t="str">
        <f>_xlfn.XLOOKUP(User[[#This Row],[User Code]],RMS_Check_In_Out!A:A,RMS_Check_In_Out!D:D,"0")</f>
        <v>0</v>
      </c>
      <c r="M273" s="21" t="str">
        <f>_xlfn.XLOOKUP(User[[#This Row],[User Code]],Leave!P:P,Leave!S:S,"0")</f>
        <v>0</v>
      </c>
      <c r="N273" s="21">
        <f>User[[#This Row],[Time Leave RMS (min)]]/60</f>
        <v>0</v>
      </c>
      <c r="O273" s="15">
        <f>User[[#This Row],[Duration In Store(min)]]/60</f>
        <v>0</v>
      </c>
      <c r="P273" s="28">
        <f>User[[#This Row],[Time In Store + Leave]]/24</f>
        <v>0</v>
      </c>
      <c r="Q273" s="15">
        <f>(User[[#This Row],[Time Leave RMS (min)]]/60)+User[[#This Row],[Duration In Store H]]</f>
        <v>0</v>
      </c>
      <c r="R273" s="40">
        <f>IF(User[[#This Row],[Check In]]="Sin Registro",0,1)</f>
        <v>0</v>
      </c>
      <c r="S273" s="40">
        <f>IF(User[[#This Row],[Check Out]]="Sin Registro",0,1)</f>
        <v>0</v>
      </c>
      <c r="T273" s="40" t="str">
        <f>IFERROR(IF(VLOOKUP(User[[#This Row],[User Code]],Justificar!$C$8:$I$1048576,6,0)=0,"Sin Justificación",VLOOKUP(User[[#This Row],[User Code]],Justificar!$C$8:$I$1048576,6,0)),"")</f>
        <v>Sin Justificación</v>
      </c>
      <c r="U273" s="40" t="str">
        <f>IFERROR(IF(VLOOKUP(User[[#This Row],[User Code]],Justificar!$C$8:$I$1048576,6,0)=0,"Sin Justificación",VLOOKUP(User[[#This Row],[User Code]],Justificar!$C$8:$I$1048576,7,0)),"")</f>
        <v>Sin Justificación</v>
      </c>
      <c r="V273" s="40" t="str" cm="1">
        <f t="array" ref="V273">_xlfn.IFS(User[[#This Row],[Time In Store + Leave]]&lt;7.8,"Incompleto",User[[#This Row],[Time In Store + Leave]]&lt;=12,"Completo",User[[#This Row],[Time In Store + Leave]]&gt;12,"Superior")</f>
        <v>Incompleto</v>
      </c>
      <c r="W2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3" s="40" t="str">
        <f>IF(User[[#This Row],[Rango]]="incompleto",IF(User[[#This Row],[Reporte in]]=0,"Sin_Registro_In_Out",IF(User[[#This Row],[Reporte Out]]=0,"No_Realizo_Salida","No_cumple_el_Tiempo")),"")</f>
        <v>Sin_Registro_In_Out</v>
      </c>
      <c r="Y273" s="40" t="str" cm="1">
        <f t="array" ref="Y2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73"/>
      <c r="AA273"/>
      <c r="AB273"/>
      <c r="AC273"/>
      <c r="AD273"/>
      <c r="AE273"/>
      <c r="AF273"/>
      <c r="AG273"/>
      <c r="AH273"/>
      <c r="AI273"/>
      <c r="AJ273"/>
    </row>
    <row r="274" spans="1:36" x14ac:dyDescent="0.3">
      <c r="A274" s="40" t="s">
        <v>1845</v>
      </c>
      <c r="B274">
        <v>1017185475</v>
      </c>
      <c r="C274" s="40" t="s">
        <v>1846</v>
      </c>
      <c r="D274" s="40" t="s">
        <v>1847</v>
      </c>
      <c r="E274" s="40" t="s">
        <v>84</v>
      </c>
      <c r="F274" s="40" t="s">
        <v>976</v>
      </c>
      <c r="G274" s="40" t="s">
        <v>223</v>
      </c>
      <c r="H274" s="2">
        <v>45817.541990740741</v>
      </c>
      <c r="I274">
        <v>1</v>
      </c>
      <c r="J2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45931.385648148149</v>
      </c>
      <c r="K2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45931.745833333334</v>
      </c>
      <c r="L274" s="21">
        <f>_xlfn.XLOOKUP(User[[#This Row],[User Code]],RMS_Check_In_Out!A:A,RMS_Check_In_Out!D:D,"0")</f>
        <v>513</v>
      </c>
      <c r="M274" s="21" t="str">
        <f>_xlfn.XLOOKUP(User[[#This Row],[User Code]],Leave!P:P,Leave!S:S,"0")</f>
        <v>0</v>
      </c>
      <c r="N274" s="21">
        <f>User[[#This Row],[Time Leave RMS (min)]]/60</f>
        <v>0</v>
      </c>
      <c r="O274" s="15">
        <f>User[[#This Row],[Duration In Store(min)]]/60</f>
        <v>8.5500000000000007</v>
      </c>
      <c r="P274" s="28">
        <f>User[[#This Row],[Time In Store + Leave]]/24</f>
        <v>0.35625000000000001</v>
      </c>
      <c r="Q274" s="15">
        <f>(User[[#This Row],[Time Leave RMS (min)]]/60)+User[[#This Row],[Duration In Store H]]</f>
        <v>8.5500000000000007</v>
      </c>
      <c r="R274" s="40">
        <f>IF(User[[#This Row],[Check In]]="Sin Registro",0,1)</f>
        <v>1</v>
      </c>
      <c r="S274" s="40">
        <f>IF(User[[#This Row],[Check Out]]="Sin Registro",0,1)</f>
        <v>1</v>
      </c>
      <c r="T274" s="40" t="str">
        <f>IFERROR(IF(VLOOKUP(User[[#This Row],[User Code]],Justificar!$C$8:$I$1048576,6,0)=0,"Sin Justificación",VLOOKUP(User[[#This Row],[User Code]],Justificar!$C$8:$I$1048576,6,0)),"")</f>
        <v/>
      </c>
      <c r="U274" s="40" t="str">
        <f>IFERROR(IF(VLOOKUP(User[[#This Row],[User Code]],Justificar!$C$8:$I$1048576,6,0)=0,"Sin Justificación",VLOOKUP(User[[#This Row],[User Code]],Justificar!$C$8:$I$1048576,7,0)),"")</f>
        <v/>
      </c>
      <c r="V274" s="40" t="str" cm="1">
        <f t="array" ref="V274">_xlfn.IFS(User[[#This Row],[Time In Store + Leave]]&lt;7.8,"Incompleto",User[[#This Row],[Time In Store + Leave]]&lt;=12,"Completo",User[[#This Row],[Time In Store + Leave]]&gt;12,"Superior")</f>
        <v>Completo</v>
      </c>
      <c r="W2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4" s="40" t="str">
        <f>IF(User[[#This Row],[Rango]]="incompleto",IF(User[[#This Row],[Reporte in]]=0,"Sin_Registro_In_Out",IF(User[[#This Row],[Reporte Out]]=0,"No_Realizo_Salida","No_cumple_el_Tiempo")),"")</f>
        <v/>
      </c>
      <c r="Y274" s="40" t="str" cm="1">
        <f t="array" ref="Y2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74"/>
      <c r="AA274"/>
      <c r="AB274"/>
      <c r="AC274"/>
      <c r="AD274"/>
      <c r="AE274"/>
      <c r="AF274"/>
      <c r="AG274"/>
      <c r="AH274"/>
      <c r="AI274"/>
      <c r="AJ274"/>
    </row>
    <row r="275" spans="1:36" x14ac:dyDescent="0.3">
      <c r="A275" s="40" t="s">
        <v>1848</v>
      </c>
      <c r="B275">
        <v>1121526647</v>
      </c>
      <c r="C275" s="40" t="s">
        <v>1849</v>
      </c>
      <c r="D275" s="40" t="s">
        <v>1850</v>
      </c>
      <c r="E275" s="40" t="s">
        <v>6</v>
      </c>
      <c r="F275" s="40" t="s">
        <v>966</v>
      </c>
      <c r="G275" s="40" t="s">
        <v>177</v>
      </c>
      <c r="H275" s="2">
        <v>45817.45884259259</v>
      </c>
      <c r="I275">
        <v>1</v>
      </c>
      <c r="J2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45931.447870370372</v>
      </c>
      <c r="K2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45931.791863425926</v>
      </c>
      <c r="L275" s="21">
        <f>_xlfn.XLOOKUP(User[[#This Row],[User Code]],RMS_Check_In_Out!A:A,RMS_Check_In_Out!D:D,"0")</f>
        <v>495</v>
      </c>
      <c r="M275" s="21">
        <f>_xlfn.XLOOKUP(User[[#This Row],[User Code]],Leave!P:P,Leave!S:S,"0")</f>
        <v>480</v>
      </c>
      <c r="N275" s="21">
        <f>User[[#This Row],[Time Leave RMS (min)]]/60</f>
        <v>8</v>
      </c>
      <c r="O275" s="15">
        <f>User[[#This Row],[Duration In Store(min)]]/60</f>
        <v>8.25</v>
      </c>
      <c r="P275" s="28">
        <f>User[[#This Row],[Time In Store + Leave]]/24</f>
        <v>0.67708333333333337</v>
      </c>
      <c r="Q275" s="15">
        <f>(User[[#This Row],[Time Leave RMS (min)]]/60)+User[[#This Row],[Duration In Store H]]</f>
        <v>16.25</v>
      </c>
      <c r="R275" s="40">
        <f>IF(User[[#This Row],[Check In]]="Sin Registro",0,1)</f>
        <v>1</v>
      </c>
      <c r="S275" s="40">
        <f>IF(User[[#This Row],[Check Out]]="Sin Registro",0,1)</f>
        <v>1</v>
      </c>
      <c r="T275" s="40" t="str">
        <f>IFERROR(IF(VLOOKUP(User[[#This Row],[User Code]],Justificar!$C$8:$I$1048576,6,0)=0,"Sin Justificación",VLOOKUP(User[[#This Row],[User Code]],Justificar!$C$8:$I$1048576,6,0)),"")</f>
        <v/>
      </c>
      <c r="U275" s="40" t="str">
        <f>IFERROR(IF(VLOOKUP(User[[#This Row],[User Code]],Justificar!$C$8:$I$1048576,6,0)=0,"Sin Justificación",VLOOKUP(User[[#This Row],[User Code]],Justificar!$C$8:$I$1048576,7,0)),"")</f>
        <v/>
      </c>
      <c r="V275" s="40" t="str" cm="1">
        <f t="array" ref="V275">_xlfn.IFS(User[[#This Row],[Time In Store + Leave]]&lt;7.8,"Incompleto",User[[#This Row],[Time In Store + Leave]]&lt;=12,"Completo",User[[#This Row],[Time In Store + Leave]]&gt;12,"Superior")</f>
        <v>Superior</v>
      </c>
      <c r="W2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5" s="40" t="str">
        <f>IF(User[[#This Row],[Rango]]="incompleto",IF(User[[#This Row],[Reporte in]]=0,"Sin_Registro_In_Out",IF(User[[#This Row],[Reporte Out]]=0,"No_Realizo_Salida","No_cumple_el_Tiempo")),"")</f>
        <v/>
      </c>
      <c r="Y275" s="40" t="str" cm="1">
        <f t="array" ref="Y2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75"/>
      <c r="AA275"/>
      <c r="AB275"/>
      <c r="AC275"/>
      <c r="AD275"/>
      <c r="AE275"/>
      <c r="AF275"/>
      <c r="AG275"/>
      <c r="AH275"/>
      <c r="AI275"/>
      <c r="AJ275"/>
    </row>
    <row r="276" spans="1:36" x14ac:dyDescent="0.3">
      <c r="A276" s="40" t="s">
        <v>1826</v>
      </c>
      <c r="B276">
        <v>1001056969</v>
      </c>
      <c r="C276" s="40" t="s">
        <v>1827</v>
      </c>
      <c r="D276" s="40" t="s">
        <v>1828</v>
      </c>
      <c r="E276" s="40" t="s">
        <v>1710</v>
      </c>
      <c r="F276" s="40" t="s">
        <v>1098</v>
      </c>
      <c r="G276" s="40" t="s">
        <v>177</v>
      </c>
      <c r="H276" s="2">
        <v>45812.58357638889</v>
      </c>
      <c r="I276">
        <v>1</v>
      </c>
      <c r="J2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45931.498124999998</v>
      </c>
      <c r="K2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45931.885046296295</v>
      </c>
      <c r="L276" s="21">
        <f>_xlfn.XLOOKUP(User[[#This Row],[User Code]],RMS_Check_In_Out!A:A,RMS_Check_In_Out!D:D,"0")</f>
        <v>557</v>
      </c>
      <c r="M276" s="21" t="str">
        <f>_xlfn.XLOOKUP(User[[#This Row],[User Code]],Leave!P:P,Leave!S:S,"0")</f>
        <v>0</v>
      </c>
      <c r="N276" s="21">
        <f>User[[#This Row],[Time Leave RMS (min)]]/60</f>
        <v>0</v>
      </c>
      <c r="O276" s="15">
        <f>User[[#This Row],[Duration In Store(min)]]/60</f>
        <v>9.2833333333333332</v>
      </c>
      <c r="P276" s="28">
        <f>User[[#This Row],[Time In Store + Leave]]/24</f>
        <v>0.38680555555555557</v>
      </c>
      <c r="Q276" s="15">
        <f>(User[[#This Row],[Time Leave RMS (min)]]/60)+User[[#This Row],[Duration In Store H]]</f>
        <v>9.2833333333333332</v>
      </c>
      <c r="R276" s="40">
        <f>IF(User[[#This Row],[Check In]]="Sin Registro",0,1)</f>
        <v>1</v>
      </c>
      <c r="S276" s="40">
        <f>IF(User[[#This Row],[Check Out]]="Sin Registro",0,1)</f>
        <v>1</v>
      </c>
      <c r="T276" s="40" t="str">
        <f>IFERROR(IF(VLOOKUP(User[[#This Row],[User Code]],Justificar!$C$8:$I$1048576,6,0)=0,"Sin Justificación",VLOOKUP(User[[#This Row],[User Code]],Justificar!$C$8:$I$1048576,6,0)),"")</f>
        <v/>
      </c>
      <c r="U276" s="40" t="str">
        <f>IFERROR(IF(VLOOKUP(User[[#This Row],[User Code]],Justificar!$C$8:$I$1048576,6,0)=0,"Sin Justificación",VLOOKUP(User[[#This Row],[User Code]],Justificar!$C$8:$I$1048576,7,0)),"")</f>
        <v/>
      </c>
      <c r="V276" s="40" t="str" cm="1">
        <f t="array" ref="V276">_xlfn.IFS(User[[#This Row],[Time In Store + Leave]]&lt;7.8,"Incompleto",User[[#This Row],[Time In Store + Leave]]&lt;=12,"Completo",User[[#This Row],[Time In Store + Leave]]&gt;12,"Superior")</f>
        <v>Completo</v>
      </c>
      <c r="W2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6" s="40" t="str">
        <f>IF(User[[#This Row],[Rango]]="incompleto",IF(User[[#This Row],[Reporte in]]=0,"Sin_Registro_In_Out",IF(User[[#This Row],[Reporte Out]]=0,"No_Realizo_Salida","No_cumple_el_Tiempo")),"")</f>
        <v/>
      </c>
      <c r="Y276" s="40" t="str" cm="1">
        <f t="array" ref="Y2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76"/>
      <c r="AA276"/>
      <c r="AB276"/>
      <c r="AC276"/>
      <c r="AD276"/>
      <c r="AE276"/>
      <c r="AF276"/>
      <c r="AG276"/>
      <c r="AH276"/>
      <c r="AI276"/>
      <c r="AJ276"/>
    </row>
    <row r="277" spans="1:36" x14ac:dyDescent="0.3">
      <c r="A277" s="40" t="s">
        <v>1816</v>
      </c>
      <c r="B277">
        <v>1025534143</v>
      </c>
      <c r="C277" s="40" t="s">
        <v>1817</v>
      </c>
      <c r="D277" s="40" t="s">
        <v>1818</v>
      </c>
      <c r="E277" s="40" t="s">
        <v>1710</v>
      </c>
      <c r="F277" s="40" t="s">
        <v>2674</v>
      </c>
      <c r="G277" s="40" t="s">
        <v>179</v>
      </c>
      <c r="H277" s="2">
        <v>45811.667118055557</v>
      </c>
      <c r="I277">
        <v>1</v>
      </c>
      <c r="J2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45931.503668981481</v>
      </c>
      <c r="K2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45931.834768518522</v>
      </c>
      <c r="L277" s="21">
        <f>_xlfn.XLOOKUP(User[[#This Row],[User Code]],RMS_Check_In_Out!A:A,RMS_Check_In_Out!D:D,"0")</f>
        <v>477</v>
      </c>
      <c r="M277" s="21" t="str">
        <f>_xlfn.XLOOKUP(User[[#This Row],[User Code]],Leave!P:P,Leave!S:S,"0")</f>
        <v>0</v>
      </c>
      <c r="N277" s="21">
        <f>User[[#This Row],[Time Leave RMS (min)]]/60</f>
        <v>0</v>
      </c>
      <c r="O277" s="15">
        <f>User[[#This Row],[Duration In Store(min)]]/60</f>
        <v>7.95</v>
      </c>
      <c r="P277" s="28">
        <f>User[[#This Row],[Time In Store + Leave]]/24</f>
        <v>0.33124999999999999</v>
      </c>
      <c r="Q277" s="15">
        <f>(User[[#This Row],[Time Leave RMS (min)]]/60)+User[[#This Row],[Duration In Store H]]</f>
        <v>7.95</v>
      </c>
      <c r="R277" s="40">
        <f>IF(User[[#This Row],[Check In]]="Sin Registro",0,1)</f>
        <v>1</v>
      </c>
      <c r="S277" s="40">
        <f>IF(User[[#This Row],[Check Out]]="Sin Registro",0,1)</f>
        <v>1</v>
      </c>
      <c r="T277" s="40" t="str">
        <f>IFERROR(IF(VLOOKUP(User[[#This Row],[User Code]],Justificar!$C$8:$I$1048576,6,0)=0,"Sin Justificación",VLOOKUP(User[[#This Row],[User Code]],Justificar!$C$8:$I$1048576,6,0)),"")</f>
        <v/>
      </c>
      <c r="U277" s="40" t="str">
        <f>IFERROR(IF(VLOOKUP(User[[#This Row],[User Code]],Justificar!$C$8:$I$1048576,6,0)=0,"Sin Justificación",VLOOKUP(User[[#This Row],[User Code]],Justificar!$C$8:$I$1048576,7,0)),"")</f>
        <v/>
      </c>
      <c r="V277" s="40" t="str" cm="1">
        <f t="array" ref="V277">_xlfn.IFS(User[[#This Row],[Time In Store + Leave]]&lt;7.8,"Incompleto",User[[#This Row],[Time In Store + Leave]]&lt;=12,"Completo",User[[#This Row],[Time In Store + Leave]]&gt;12,"Superior")</f>
        <v>Completo</v>
      </c>
      <c r="W2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7" s="40" t="str">
        <f>IF(User[[#This Row],[Rango]]="incompleto",IF(User[[#This Row],[Reporte in]]=0,"Sin_Registro_In_Out",IF(User[[#This Row],[Reporte Out]]=0,"No_Realizo_Salida","No_cumple_el_Tiempo")),"")</f>
        <v/>
      </c>
      <c r="Y277" s="40" t="str" cm="1">
        <f t="array" ref="Y2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77"/>
      <c r="AA277"/>
      <c r="AB277"/>
      <c r="AC277"/>
      <c r="AD277"/>
      <c r="AE277"/>
      <c r="AF277"/>
      <c r="AG277"/>
      <c r="AH277"/>
      <c r="AI277"/>
      <c r="AJ277"/>
    </row>
    <row r="278" spans="1:36" x14ac:dyDescent="0.3">
      <c r="A278" s="40" t="s">
        <v>1819</v>
      </c>
      <c r="B278">
        <v>1140831809</v>
      </c>
      <c r="C278" s="40" t="s">
        <v>1103</v>
      </c>
      <c r="D278" s="40" t="s">
        <v>1820</v>
      </c>
      <c r="E278" s="40" t="s">
        <v>84</v>
      </c>
      <c r="F278" s="40" t="s">
        <v>988</v>
      </c>
      <c r="G278" s="40" t="s">
        <v>179</v>
      </c>
      <c r="H278" s="2">
        <v>45811.500474537039</v>
      </c>
      <c r="I278">
        <v>1</v>
      </c>
      <c r="J2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45931.371423611112</v>
      </c>
      <c r="K2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45931.770092592589</v>
      </c>
      <c r="L278" s="21">
        <f>_xlfn.XLOOKUP(User[[#This Row],[User Code]],RMS_Check_In_Out!A:A,RMS_Check_In_Out!D:D,"0")</f>
        <v>231</v>
      </c>
      <c r="M278" s="21">
        <f>_xlfn.XLOOKUP(User[[#This Row],[User Code]],Leave!P:P,Leave!S:S,"0")</f>
        <v>180</v>
      </c>
      <c r="N278" s="21">
        <f>User[[#This Row],[Time Leave RMS (min)]]/60</f>
        <v>3</v>
      </c>
      <c r="O278" s="15">
        <f>User[[#This Row],[Duration In Store(min)]]/60</f>
        <v>3.85</v>
      </c>
      <c r="P278" s="28">
        <f>User[[#This Row],[Time In Store + Leave]]/24</f>
        <v>0.28541666666666665</v>
      </c>
      <c r="Q278" s="15">
        <f>(User[[#This Row],[Time Leave RMS (min)]]/60)+User[[#This Row],[Duration In Store H]]</f>
        <v>6.85</v>
      </c>
      <c r="R278" s="40">
        <f>IF(User[[#This Row],[Check In]]="Sin Registro",0,1)</f>
        <v>1</v>
      </c>
      <c r="S278" s="40">
        <f>IF(User[[#This Row],[Check Out]]="Sin Registro",0,1)</f>
        <v>1</v>
      </c>
      <c r="T278" s="40" t="str">
        <f>IFERROR(IF(VLOOKUP(User[[#This Row],[User Code]],Justificar!$C$8:$I$1048576,6,0)=0,"Sin Justificación",VLOOKUP(User[[#This Row],[User Code]],Justificar!$C$8:$I$1048576,6,0)),"")</f>
        <v>Sin Justificación</v>
      </c>
      <c r="U278" s="40" t="str">
        <f>IFERROR(IF(VLOOKUP(User[[#This Row],[User Code]],Justificar!$C$8:$I$1048576,6,0)=0,"Sin Justificación",VLOOKUP(User[[#This Row],[User Code]],Justificar!$C$8:$I$1048576,7,0)),"")</f>
        <v>Sin Justificación</v>
      </c>
      <c r="V278" s="40" t="str" cm="1">
        <f t="array" ref="V278">_xlfn.IFS(User[[#This Row],[Time In Store + Leave]]&lt;7.8,"Incompleto",User[[#This Row],[Time In Store + Leave]]&lt;=12,"Completo",User[[#This Row],[Time In Store + Leave]]&gt;12,"Superior")</f>
        <v>Incompleto</v>
      </c>
      <c r="W2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8" s="40" t="str">
        <f>IF(User[[#This Row],[Rango]]="incompleto",IF(User[[#This Row],[Reporte in]]=0,"Sin_Registro_In_Out",IF(User[[#This Row],[Reporte Out]]=0,"No_Realizo_Salida","No_cumple_el_Tiempo")),"")</f>
        <v>No_cumple_el_Tiempo</v>
      </c>
      <c r="Y278" s="40" t="str" cm="1">
        <f t="array" ref="Y2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78"/>
      <c r="AA278"/>
      <c r="AB278"/>
      <c r="AC278"/>
      <c r="AD278"/>
      <c r="AE278"/>
      <c r="AF278"/>
      <c r="AG278"/>
      <c r="AH278"/>
      <c r="AI278"/>
      <c r="AJ278"/>
    </row>
    <row r="279" spans="1:36" x14ac:dyDescent="0.3">
      <c r="A279" s="40" t="s">
        <v>1804</v>
      </c>
      <c r="B279">
        <v>1085946233</v>
      </c>
      <c r="C279" s="40" t="s">
        <v>1805</v>
      </c>
      <c r="D279" s="40" t="s">
        <v>1806</v>
      </c>
      <c r="E279" s="40" t="s">
        <v>6</v>
      </c>
      <c r="F279" s="40" t="s">
        <v>1024</v>
      </c>
      <c r="G279" s="40" t="s">
        <v>177</v>
      </c>
      <c r="H279" s="2">
        <v>45808.750381944446</v>
      </c>
      <c r="I279">
        <v>1</v>
      </c>
      <c r="J2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79" s="21" t="str">
        <f>_xlfn.XLOOKUP(User[[#This Row],[User Code]],RMS_Check_In_Out!A:A,RMS_Check_In_Out!D:D,"0")</f>
        <v>0</v>
      </c>
      <c r="M279" s="21" t="str">
        <f>_xlfn.XLOOKUP(User[[#This Row],[User Code]],Leave!P:P,Leave!S:S,"0")</f>
        <v>0</v>
      </c>
      <c r="N279" s="21">
        <f>User[[#This Row],[Time Leave RMS (min)]]/60</f>
        <v>0</v>
      </c>
      <c r="O279" s="15">
        <f>User[[#This Row],[Duration In Store(min)]]/60</f>
        <v>0</v>
      </c>
      <c r="P279" s="28">
        <f>User[[#This Row],[Time In Store + Leave]]/24</f>
        <v>0</v>
      </c>
      <c r="Q279" s="15">
        <f>(User[[#This Row],[Time Leave RMS (min)]]/60)+User[[#This Row],[Duration In Store H]]</f>
        <v>0</v>
      </c>
      <c r="R279" s="40">
        <f>IF(User[[#This Row],[Check In]]="Sin Registro",0,1)</f>
        <v>0</v>
      </c>
      <c r="S279" s="40">
        <f>IF(User[[#This Row],[Check Out]]="Sin Registro",0,1)</f>
        <v>0</v>
      </c>
      <c r="T279" s="40" t="str">
        <f>IFERROR(IF(VLOOKUP(User[[#This Row],[User Code]],Justificar!$C$8:$I$1048576,6,0)=0,"Sin Justificación",VLOOKUP(User[[#This Row],[User Code]],Justificar!$C$8:$I$1048576,6,0)),"")</f>
        <v>Sin Justificación</v>
      </c>
      <c r="U279" s="40" t="str">
        <f>IFERROR(IF(VLOOKUP(User[[#This Row],[User Code]],Justificar!$C$8:$I$1048576,6,0)=0,"Sin Justificación",VLOOKUP(User[[#This Row],[User Code]],Justificar!$C$8:$I$1048576,7,0)),"")</f>
        <v>Sin Justificación</v>
      </c>
      <c r="V279" s="40" t="str" cm="1">
        <f t="array" ref="V279">_xlfn.IFS(User[[#This Row],[Time In Store + Leave]]&lt;7.8,"Incompleto",User[[#This Row],[Time In Store + Leave]]&lt;=12,"Completo",User[[#This Row],[Time In Store + Leave]]&gt;12,"Superior")</f>
        <v>Incompleto</v>
      </c>
      <c r="W2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9" s="40" t="str">
        <f>IF(User[[#This Row],[Rango]]="incompleto",IF(User[[#This Row],[Reporte in]]=0,"Sin_Registro_In_Out",IF(User[[#This Row],[Reporte Out]]=0,"No_Realizo_Salida","No_cumple_el_Tiempo")),"")</f>
        <v>Sin_Registro_In_Out</v>
      </c>
      <c r="Y279" s="40" t="str" cm="1">
        <f t="array" ref="Y2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79"/>
      <c r="AA279"/>
      <c r="AB279"/>
      <c r="AC279"/>
      <c r="AD279"/>
      <c r="AE279"/>
      <c r="AF279"/>
      <c r="AG279"/>
      <c r="AH279"/>
      <c r="AI279"/>
      <c r="AJ279"/>
    </row>
    <row r="280" spans="1:36" x14ac:dyDescent="0.3">
      <c r="A280" s="40" t="s">
        <v>1807</v>
      </c>
      <c r="B280">
        <v>1128058692</v>
      </c>
      <c r="C280" s="40" t="s">
        <v>1808</v>
      </c>
      <c r="D280" s="40" t="s">
        <v>1809</v>
      </c>
      <c r="E280" s="40" t="s">
        <v>6</v>
      </c>
      <c r="F280" s="40" t="s">
        <v>2727</v>
      </c>
      <c r="G280" s="40" t="s">
        <v>178</v>
      </c>
      <c r="H280" s="2">
        <v>45807.832094907404</v>
      </c>
      <c r="I280">
        <v>1</v>
      </c>
      <c r="J2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45931.331041666665</v>
      </c>
      <c r="K2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45931.751076388886</v>
      </c>
      <c r="L280" s="21">
        <f>_xlfn.XLOOKUP(User[[#This Row],[User Code]],RMS_Check_In_Out!A:A,RMS_Check_In_Out!D:D,"0")</f>
        <v>605</v>
      </c>
      <c r="M280" s="21" t="str">
        <f>_xlfn.XLOOKUP(User[[#This Row],[User Code]],Leave!P:P,Leave!S:S,"0")</f>
        <v>0</v>
      </c>
      <c r="N280" s="21">
        <f>User[[#This Row],[Time Leave RMS (min)]]/60</f>
        <v>0</v>
      </c>
      <c r="O280" s="15">
        <f>User[[#This Row],[Duration In Store(min)]]/60</f>
        <v>10.083333333333334</v>
      </c>
      <c r="P280" s="28">
        <f>User[[#This Row],[Time In Store + Leave]]/24</f>
        <v>0.4201388888888889</v>
      </c>
      <c r="Q280" s="15">
        <f>(User[[#This Row],[Time Leave RMS (min)]]/60)+User[[#This Row],[Duration In Store H]]</f>
        <v>10.083333333333334</v>
      </c>
      <c r="R280" s="40">
        <f>IF(User[[#This Row],[Check In]]="Sin Registro",0,1)</f>
        <v>1</v>
      </c>
      <c r="S280" s="40">
        <f>IF(User[[#This Row],[Check Out]]="Sin Registro",0,1)</f>
        <v>1</v>
      </c>
      <c r="T280" s="40" t="str">
        <f>IFERROR(IF(VLOOKUP(User[[#This Row],[User Code]],Justificar!$C$8:$I$1048576,6,0)=0,"Sin Justificación",VLOOKUP(User[[#This Row],[User Code]],Justificar!$C$8:$I$1048576,6,0)),"")</f>
        <v/>
      </c>
      <c r="U280" s="40" t="str">
        <f>IFERROR(IF(VLOOKUP(User[[#This Row],[User Code]],Justificar!$C$8:$I$1048576,6,0)=0,"Sin Justificación",VLOOKUP(User[[#This Row],[User Code]],Justificar!$C$8:$I$1048576,7,0)),"")</f>
        <v/>
      </c>
      <c r="V280" s="40" t="str" cm="1">
        <f t="array" ref="V280">_xlfn.IFS(User[[#This Row],[Time In Store + Leave]]&lt;7.8,"Incompleto",User[[#This Row],[Time In Store + Leave]]&lt;=12,"Completo",User[[#This Row],[Time In Store + Leave]]&gt;12,"Superior")</f>
        <v>Completo</v>
      </c>
      <c r="W2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0" s="40" t="str">
        <f>IF(User[[#This Row],[Rango]]="incompleto",IF(User[[#This Row],[Reporte in]]=0,"Sin_Registro_In_Out",IF(User[[#This Row],[Reporte Out]]=0,"No_Realizo_Salida","No_cumple_el_Tiempo")),"")</f>
        <v/>
      </c>
      <c r="Y280" s="40" t="str" cm="1">
        <f t="array" ref="Y2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80"/>
      <c r="AA280"/>
      <c r="AB280"/>
      <c r="AC280"/>
      <c r="AD280"/>
      <c r="AE280"/>
      <c r="AF280"/>
      <c r="AG280"/>
      <c r="AH280"/>
      <c r="AI280"/>
      <c r="AJ280"/>
    </row>
    <row r="281" spans="1:36" x14ac:dyDescent="0.3">
      <c r="A281" s="40" t="s">
        <v>1810</v>
      </c>
      <c r="B281">
        <v>1030676761</v>
      </c>
      <c r="C281" s="40" t="s">
        <v>1811</v>
      </c>
      <c r="D281" s="40" t="s">
        <v>1812</v>
      </c>
      <c r="E281" s="40" t="s">
        <v>6</v>
      </c>
      <c r="F281" s="40" t="s">
        <v>1033</v>
      </c>
      <c r="G281" s="40" t="s">
        <v>179</v>
      </c>
      <c r="H281" s="2">
        <v>45807.458599537036</v>
      </c>
      <c r="I281">
        <v>1</v>
      </c>
      <c r="J2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1" s="21" t="str">
        <f>_xlfn.XLOOKUP(User[[#This Row],[User Code]],RMS_Check_In_Out!A:A,RMS_Check_In_Out!D:D,"0")</f>
        <v>0</v>
      </c>
      <c r="M281" s="21" t="str">
        <f>_xlfn.XLOOKUP(User[[#This Row],[User Code]],Leave!P:P,Leave!S:S,"0")</f>
        <v>0</v>
      </c>
      <c r="N281" s="21">
        <f>User[[#This Row],[Time Leave RMS (min)]]/60</f>
        <v>0</v>
      </c>
      <c r="O281" s="15">
        <f>User[[#This Row],[Duration In Store(min)]]/60</f>
        <v>0</v>
      </c>
      <c r="P281" s="28">
        <f>User[[#This Row],[Time In Store + Leave]]/24</f>
        <v>0</v>
      </c>
      <c r="Q281" s="15">
        <f>(User[[#This Row],[Time Leave RMS (min)]]/60)+User[[#This Row],[Duration In Store H]]</f>
        <v>0</v>
      </c>
      <c r="R281" s="40">
        <f>IF(User[[#This Row],[Check In]]="Sin Registro",0,1)</f>
        <v>0</v>
      </c>
      <c r="S281" s="40">
        <f>IF(User[[#This Row],[Check Out]]="Sin Registro",0,1)</f>
        <v>0</v>
      </c>
      <c r="T281" s="40" t="str">
        <f>IFERROR(IF(VLOOKUP(User[[#This Row],[User Code]],Justificar!$C$8:$I$1048576,6,0)=0,"Sin Justificación",VLOOKUP(User[[#This Row],[User Code]],Justificar!$C$8:$I$1048576,6,0)),"")</f>
        <v>Sin Justificación</v>
      </c>
      <c r="U281" s="40" t="str">
        <f>IFERROR(IF(VLOOKUP(User[[#This Row],[User Code]],Justificar!$C$8:$I$1048576,6,0)=0,"Sin Justificación",VLOOKUP(User[[#This Row],[User Code]],Justificar!$C$8:$I$1048576,7,0)),"")</f>
        <v>Sin Justificación</v>
      </c>
      <c r="V281" s="40" t="str" cm="1">
        <f t="array" ref="V281">_xlfn.IFS(User[[#This Row],[Time In Store + Leave]]&lt;7.8,"Incompleto",User[[#This Row],[Time In Store + Leave]]&lt;=12,"Completo",User[[#This Row],[Time In Store + Leave]]&gt;12,"Superior")</f>
        <v>Incompleto</v>
      </c>
      <c r="W2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1" s="40" t="str">
        <f>IF(User[[#This Row],[Rango]]="incompleto",IF(User[[#This Row],[Reporte in]]=0,"Sin_Registro_In_Out",IF(User[[#This Row],[Reporte Out]]=0,"No_Realizo_Salida","No_cumple_el_Tiempo")),"")</f>
        <v>Sin_Registro_In_Out</v>
      </c>
      <c r="Y281" s="40" t="str" cm="1">
        <f t="array" ref="Y2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81"/>
      <c r="AA281"/>
      <c r="AB281"/>
      <c r="AC281"/>
      <c r="AD281"/>
      <c r="AE281"/>
      <c r="AF281"/>
      <c r="AG281"/>
      <c r="AH281"/>
      <c r="AI281"/>
      <c r="AJ281"/>
    </row>
    <row r="282" spans="1:36" x14ac:dyDescent="0.3">
      <c r="A282" s="40" t="s">
        <v>1799</v>
      </c>
      <c r="B282">
        <v>1193079126</v>
      </c>
      <c r="C282" s="40" t="s">
        <v>1821</v>
      </c>
      <c r="D282" s="40" t="s">
        <v>1800</v>
      </c>
      <c r="E282" s="40" t="s">
        <v>130</v>
      </c>
      <c r="F282" s="40" t="s">
        <v>1426</v>
      </c>
      <c r="G282" s="40" t="s">
        <v>178</v>
      </c>
      <c r="H282" s="2">
        <v>45806.419560185182</v>
      </c>
      <c r="I282">
        <v>1</v>
      </c>
      <c r="J2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45931.35087962963</v>
      </c>
      <c r="K2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45931.744270833333</v>
      </c>
      <c r="L282" s="21">
        <f>_xlfn.XLOOKUP(User[[#This Row],[User Code]],RMS_Check_In_Out!A:A,RMS_Check_In_Out!D:D,"0")</f>
        <v>566</v>
      </c>
      <c r="M282" s="21" t="str">
        <f>_xlfn.XLOOKUP(User[[#This Row],[User Code]],Leave!P:P,Leave!S:S,"0")</f>
        <v>0</v>
      </c>
      <c r="N282" s="21">
        <f>User[[#This Row],[Time Leave RMS (min)]]/60</f>
        <v>0</v>
      </c>
      <c r="O282" s="15">
        <f>User[[#This Row],[Duration In Store(min)]]/60</f>
        <v>9.4333333333333336</v>
      </c>
      <c r="P282" s="28">
        <f>User[[#This Row],[Time In Store + Leave]]/24</f>
        <v>0.39305555555555555</v>
      </c>
      <c r="Q282" s="15">
        <f>(User[[#This Row],[Time Leave RMS (min)]]/60)+User[[#This Row],[Duration In Store H]]</f>
        <v>9.4333333333333336</v>
      </c>
      <c r="R282" s="40">
        <f>IF(User[[#This Row],[Check In]]="Sin Registro",0,1)</f>
        <v>1</v>
      </c>
      <c r="S282" s="40">
        <f>IF(User[[#This Row],[Check Out]]="Sin Registro",0,1)</f>
        <v>1</v>
      </c>
      <c r="T282" s="40" t="str">
        <f>IFERROR(IF(VLOOKUP(User[[#This Row],[User Code]],Justificar!$C$8:$I$1048576,6,0)=0,"Sin Justificación",VLOOKUP(User[[#This Row],[User Code]],Justificar!$C$8:$I$1048576,6,0)),"")</f>
        <v/>
      </c>
      <c r="U282" s="40" t="str">
        <f>IFERROR(IF(VLOOKUP(User[[#This Row],[User Code]],Justificar!$C$8:$I$1048576,6,0)=0,"Sin Justificación",VLOOKUP(User[[#This Row],[User Code]],Justificar!$C$8:$I$1048576,7,0)),"")</f>
        <v/>
      </c>
      <c r="V282" s="40" t="str" cm="1">
        <f t="array" ref="V282">_xlfn.IFS(User[[#This Row],[Time In Store + Leave]]&lt;7.8,"Incompleto",User[[#This Row],[Time In Store + Leave]]&lt;=12,"Completo",User[[#This Row],[Time In Store + Leave]]&gt;12,"Superior")</f>
        <v>Completo</v>
      </c>
      <c r="W2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2" s="40" t="str">
        <f>IF(User[[#This Row],[Rango]]="incompleto",IF(User[[#This Row],[Reporte in]]=0,"Sin_Registro_In_Out",IF(User[[#This Row],[Reporte Out]]=0,"No_Realizo_Salida","No_cumple_el_Tiempo")),"")</f>
        <v/>
      </c>
      <c r="Y282" s="40" t="str" cm="1">
        <f t="array" ref="Y2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82"/>
      <c r="AA282"/>
      <c r="AB282"/>
      <c r="AC282"/>
      <c r="AD282"/>
      <c r="AE282"/>
      <c r="AF282"/>
      <c r="AG282"/>
      <c r="AH282"/>
      <c r="AI282"/>
      <c r="AJ282"/>
    </row>
    <row r="283" spans="1:36" x14ac:dyDescent="0.3">
      <c r="A283" s="40" t="s">
        <v>1801</v>
      </c>
      <c r="B283">
        <v>1082987843</v>
      </c>
      <c r="C283" s="40" t="s">
        <v>1928</v>
      </c>
      <c r="D283" s="40" t="s">
        <v>1802</v>
      </c>
      <c r="E283" s="40" t="s">
        <v>6</v>
      </c>
      <c r="F283" s="40" t="s">
        <v>2748</v>
      </c>
      <c r="G283" s="40" t="s">
        <v>177</v>
      </c>
      <c r="H283" s="2">
        <v>45806.418703703705</v>
      </c>
      <c r="I283">
        <v>1</v>
      </c>
      <c r="J2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3" s="21" t="str">
        <f>_xlfn.XLOOKUP(User[[#This Row],[User Code]],RMS_Check_In_Out!A:A,RMS_Check_In_Out!D:D,"0")</f>
        <v>0</v>
      </c>
      <c r="M283" s="21" t="str">
        <f>_xlfn.XLOOKUP(User[[#This Row],[User Code]],Leave!P:P,Leave!S:S,"0")</f>
        <v>0</v>
      </c>
      <c r="N283" s="21">
        <f>User[[#This Row],[Time Leave RMS (min)]]/60</f>
        <v>0</v>
      </c>
      <c r="O283" s="15">
        <f>User[[#This Row],[Duration In Store(min)]]/60</f>
        <v>0</v>
      </c>
      <c r="P283" s="28">
        <f>User[[#This Row],[Time In Store + Leave]]/24</f>
        <v>0</v>
      </c>
      <c r="Q283" s="15">
        <f>(User[[#This Row],[Time Leave RMS (min)]]/60)+User[[#This Row],[Duration In Store H]]</f>
        <v>0</v>
      </c>
      <c r="R283" s="40">
        <f>IF(User[[#This Row],[Check In]]="Sin Registro",0,1)</f>
        <v>0</v>
      </c>
      <c r="S283" s="40">
        <f>IF(User[[#This Row],[Check Out]]="Sin Registro",0,1)</f>
        <v>0</v>
      </c>
      <c r="T283" s="40" t="str">
        <f>IFERROR(IF(VLOOKUP(User[[#This Row],[User Code]],Justificar!$C$8:$I$1048576,6,0)=0,"Sin Justificación",VLOOKUP(User[[#This Row],[User Code]],Justificar!$C$8:$I$1048576,6,0)),"")</f>
        <v>Sin Justificación</v>
      </c>
      <c r="U283" s="40" t="str">
        <f>IFERROR(IF(VLOOKUP(User[[#This Row],[User Code]],Justificar!$C$8:$I$1048576,6,0)=0,"Sin Justificación",VLOOKUP(User[[#This Row],[User Code]],Justificar!$C$8:$I$1048576,7,0)),"")</f>
        <v>Sin Justificación</v>
      </c>
      <c r="V283" s="40" t="str" cm="1">
        <f t="array" ref="V283">_xlfn.IFS(User[[#This Row],[Time In Store + Leave]]&lt;7.8,"Incompleto",User[[#This Row],[Time In Store + Leave]]&lt;=12,"Completo",User[[#This Row],[Time In Store + Leave]]&gt;12,"Superior")</f>
        <v>Incompleto</v>
      </c>
      <c r="W2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3" s="40" t="str">
        <f>IF(User[[#This Row],[Rango]]="incompleto",IF(User[[#This Row],[Reporte in]]=0,"Sin_Registro_In_Out",IF(User[[#This Row],[Reporte Out]]=0,"No_Realizo_Salida","No_cumple_el_Tiempo")),"")</f>
        <v>Sin_Registro_In_Out</v>
      </c>
      <c r="Y283" s="40" t="str" cm="1">
        <f t="array" ref="Y2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83"/>
      <c r="AA283"/>
      <c r="AB283"/>
      <c r="AC283"/>
      <c r="AD283"/>
      <c r="AE283"/>
      <c r="AF283"/>
      <c r="AG283"/>
      <c r="AH283"/>
      <c r="AI283"/>
      <c r="AJ283"/>
    </row>
    <row r="284" spans="1:36" x14ac:dyDescent="0.3">
      <c r="A284" s="40" t="s">
        <v>1789</v>
      </c>
      <c r="B284">
        <v>1013581578</v>
      </c>
      <c r="C284" s="40" t="s">
        <v>1790</v>
      </c>
      <c r="D284" s="40" t="s">
        <v>1791</v>
      </c>
      <c r="E284" s="40" t="s">
        <v>6</v>
      </c>
      <c r="F284" s="40" t="s">
        <v>1035</v>
      </c>
      <c r="G284" s="40" t="s">
        <v>178</v>
      </c>
      <c r="H284" s="2">
        <v>45800.667361111111</v>
      </c>
      <c r="I284">
        <v>1</v>
      </c>
      <c r="J2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45931.516064814816</v>
      </c>
      <c r="K2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45931.797361111108</v>
      </c>
      <c r="L284" s="21">
        <f>_xlfn.XLOOKUP(User[[#This Row],[User Code]],RMS_Check_In_Out!A:A,RMS_Check_In_Out!D:D,"0")</f>
        <v>405</v>
      </c>
      <c r="M284" s="21">
        <f>_xlfn.XLOOKUP(User[[#This Row],[User Code]],Leave!P:P,Leave!S:S,"0")</f>
        <v>180</v>
      </c>
      <c r="N284" s="21">
        <f>User[[#This Row],[Time Leave RMS (min)]]/60</f>
        <v>3</v>
      </c>
      <c r="O284" s="15">
        <f>User[[#This Row],[Duration In Store(min)]]/60</f>
        <v>6.75</v>
      </c>
      <c r="P284" s="28">
        <f>User[[#This Row],[Time In Store + Leave]]/24</f>
        <v>0.40625</v>
      </c>
      <c r="Q284" s="15">
        <f>(User[[#This Row],[Time Leave RMS (min)]]/60)+User[[#This Row],[Duration In Store H]]</f>
        <v>9.75</v>
      </c>
      <c r="R284" s="40">
        <f>IF(User[[#This Row],[Check In]]="Sin Registro",0,1)</f>
        <v>1</v>
      </c>
      <c r="S284" s="40">
        <f>IF(User[[#This Row],[Check Out]]="Sin Registro",0,1)</f>
        <v>1</v>
      </c>
      <c r="T284" s="40" t="str">
        <f>IFERROR(IF(VLOOKUP(User[[#This Row],[User Code]],Justificar!$C$8:$I$1048576,6,0)=0,"Sin Justificación",VLOOKUP(User[[#This Row],[User Code]],Justificar!$C$8:$I$1048576,6,0)),"")</f>
        <v/>
      </c>
      <c r="U284" s="40" t="str">
        <f>IFERROR(IF(VLOOKUP(User[[#This Row],[User Code]],Justificar!$C$8:$I$1048576,6,0)=0,"Sin Justificación",VLOOKUP(User[[#This Row],[User Code]],Justificar!$C$8:$I$1048576,7,0)),"")</f>
        <v/>
      </c>
      <c r="V284" s="40" t="str" cm="1">
        <f t="array" ref="V284">_xlfn.IFS(User[[#This Row],[Time In Store + Leave]]&lt;7.8,"Incompleto",User[[#This Row],[Time In Store + Leave]]&lt;=12,"Completo",User[[#This Row],[Time In Store + Leave]]&gt;12,"Superior")</f>
        <v>Completo</v>
      </c>
      <c r="W2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4" s="40" t="str">
        <f>IF(User[[#This Row],[Rango]]="incompleto",IF(User[[#This Row],[Reporte in]]=0,"Sin_Registro_In_Out",IF(User[[#This Row],[Reporte Out]]=0,"No_Realizo_Salida","No_cumple_el_Tiempo")),"")</f>
        <v/>
      </c>
      <c r="Y284" s="40" t="str" cm="1">
        <f t="array" ref="Y2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84"/>
      <c r="AA284"/>
      <c r="AB284"/>
      <c r="AC284"/>
      <c r="AD284"/>
      <c r="AE284"/>
      <c r="AF284"/>
      <c r="AG284"/>
      <c r="AH284"/>
      <c r="AI284"/>
      <c r="AJ284"/>
    </row>
    <row r="285" spans="1:36" x14ac:dyDescent="0.3">
      <c r="A285" s="40" t="s">
        <v>1792</v>
      </c>
      <c r="B285">
        <v>1025889376</v>
      </c>
      <c r="C285" s="40" t="s">
        <v>1793</v>
      </c>
      <c r="D285" s="40" t="s">
        <v>1794</v>
      </c>
      <c r="E285" s="40" t="s">
        <v>6</v>
      </c>
      <c r="F285" s="40" t="s">
        <v>1029</v>
      </c>
      <c r="G285" s="40" t="s">
        <v>178</v>
      </c>
      <c r="H285" s="2">
        <v>45800.667129629626</v>
      </c>
      <c r="I285">
        <v>1</v>
      </c>
      <c r="J28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5" s="21" t="str">
        <f>_xlfn.XLOOKUP(User[[#This Row],[User Code]],RMS_Check_In_Out!A:A,RMS_Check_In_Out!D:D,"0")</f>
        <v>0</v>
      </c>
      <c r="M285" s="21" t="str">
        <f>_xlfn.XLOOKUP(User[[#This Row],[User Code]],Leave!P:P,Leave!S:S,"0")</f>
        <v>0</v>
      </c>
      <c r="N285" s="21">
        <f>User[[#This Row],[Time Leave RMS (min)]]/60</f>
        <v>0</v>
      </c>
      <c r="O285" s="15">
        <f>User[[#This Row],[Duration In Store(min)]]/60</f>
        <v>0</v>
      </c>
      <c r="P285" s="28">
        <f>User[[#This Row],[Time In Store + Leave]]/24</f>
        <v>0</v>
      </c>
      <c r="Q285" s="15">
        <f>(User[[#This Row],[Time Leave RMS (min)]]/60)+User[[#This Row],[Duration In Store H]]</f>
        <v>0</v>
      </c>
      <c r="R285" s="40">
        <f>IF(User[[#This Row],[Check In]]="Sin Registro",0,1)</f>
        <v>0</v>
      </c>
      <c r="S285" s="40">
        <f>IF(User[[#This Row],[Check Out]]="Sin Registro",0,1)</f>
        <v>0</v>
      </c>
      <c r="T285" s="40" t="str">
        <f>IFERROR(IF(VLOOKUP(User[[#This Row],[User Code]],Justificar!$C$8:$I$1048576,6,0)=0,"Sin Justificación",VLOOKUP(User[[#This Row],[User Code]],Justificar!$C$8:$I$1048576,6,0)),"")</f>
        <v>Sin Justificación</v>
      </c>
      <c r="U285" s="40" t="str">
        <f>IFERROR(IF(VLOOKUP(User[[#This Row],[User Code]],Justificar!$C$8:$I$1048576,6,0)=0,"Sin Justificación",VLOOKUP(User[[#This Row],[User Code]],Justificar!$C$8:$I$1048576,7,0)),"")</f>
        <v>Sin Justificación</v>
      </c>
      <c r="V285" s="40" t="str" cm="1">
        <f t="array" ref="V285">_xlfn.IFS(User[[#This Row],[Time In Store + Leave]]&lt;7.8,"Incompleto",User[[#This Row],[Time In Store + Leave]]&lt;=12,"Completo",User[[#This Row],[Time In Store + Leave]]&gt;12,"Superior")</f>
        <v>Incompleto</v>
      </c>
      <c r="W2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5" s="40" t="str">
        <f>IF(User[[#This Row],[Rango]]="incompleto",IF(User[[#This Row],[Reporte in]]=0,"Sin_Registro_In_Out",IF(User[[#This Row],[Reporte Out]]=0,"No_Realizo_Salida","No_cumple_el_Tiempo")),"")</f>
        <v>Sin_Registro_In_Out</v>
      </c>
      <c r="Y285" s="40" t="str" cm="1">
        <f t="array" ref="Y2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85"/>
      <c r="AA285"/>
      <c r="AB285"/>
      <c r="AC285"/>
      <c r="AD285"/>
      <c r="AE285"/>
      <c r="AF285"/>
      <c r="AG285"/>
      <c r="AH285"/>
      <c r="AI285"/>
      <c r="AJ285"/>
    </row>
    <row r="286" spans="1:36" x14ac:dyDescent="0.3">
      <c r="A286" s="40" t="s">
        <v>1795</v>
      </c>
      <c r="B286">
        <v>91534184</v>
      </c>
      <c r="C286" s="40" t="s">
        <v>1796</v>
      </c>
      <c r="D286" s="40" t="s">
        <v>1797</v>
      </c>
      <c r="E286" s="40" t="s">
        <v>84</v>
      </c>
      <c r="F286" s="40" t="s">
        <v>975</v>
      </c>
      <c r="G286" s="40" t="s">
        <v>179</v>
      </c>
      <c r="H286" s="2">
        <v>45800.666967592595</v>
      </c>
      <c r="I286">
        <v>1</v>
      </c>
      <c r="J2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45931.355405092596</v>
      </c>
      <c r="K2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45931.744733796295</v>
      </c>
      <c r="L286" s="21">
        <f>_xlfn.XLOOKUP(User[[#This Row],[User Code]],RMS_Check_In_Out!A:A,RMS_Check_In_Out!D:D,"0")</f>
        <v>558</v>
      </c>
      <c r="M286" s="21" t="str">
        <f>_xlfn.XLOOKUP(User[[#This Row],[User Code]],Leave!P:P,Leave!S:S,"0")</f>
        <v>0</v>
      </c>
      <c r="N286" s="21">
        <f>User[[#This Row],[Time Leave RMS (min)]]/60</f>
        <v>0</v>
      </c>
      <c r="O286" s="15">
        <f>User[[#This Row],[Duration In Store(min)]]/60</f>
        <v>9.3000000000000007</v>
      </c>
      <c r="P286" s="28">
        <f>User[[#This Row],[Time In Store + Leave]]/24</f>
        <v>0.38750000000000001</v>
      </c>
      <c r="Q286" s="15">
        <f>(User[[#This Row],[Time Leave RMS (min)]]/60)+User[[#This Row],[Duration In Store H]]</f>
        <v>9.3000000000000007</v>
      </c>
      <c r="R286" s="40">
        <f>IF(User[[#This Row],[Check In]]="Sin Registro",0,1)</f>
        <v>1</v>
      </c>
      <c r="S286" s="40">
        <f>IF(User[[#This Row],[Check Out]]="Sin Registro",0,1)</f>
        <v>1</v>
      </c>
      <c r="T286" s="40" t="str">
        <f>IFERROR(IF(VLOOKUP(User[[#This Row],[User Code]],Justificar!$C$8:$I$1048576,6,0)=0,"Sin Justificación",VLOOKUP(User[[#This Row],[User Code]],Justificar!$C$8:$I$1048576,6,0)),"")</f>
        <v/>
      </c>
      <c r="U286" s="40" t="str">
        <f>IFERROR(IF(VLOOKUP(User[[#This Row],[User Code]],Justificar!$C$8:$I$1048576,6,0)=0,"Sin Justificación",VLOOKUP(User[[#This Row],[User Code]],Justificar!$C$8:$I$1048576,7,0)),"")</f>
        <v/>
      </c>
      <c r="V286" s="40" t="str" cm="1">
        <f t="array" ref="V286">_xlfn.IFS(User[[#This Row],[Time In Store + Leave]]&lt;7.8,"Incompleto",User[[#This Row],[Time In Store + Leave]]&lt;=12,"Completo",User[[#This Row],[Time In Store + Leave]]&gt;12,"Superior")</f>
        <v>Completo</v>
      </c>
      <c r="W2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6" s="40" t="str">
        <f>IF(User[[#This Row],[Rango]]="incompleto",IF(User[[#This Row],[Reporte in]]=0,"Sin_Registro_In_Out",IF(User[[#This Row],[Reporte Out]]=0,"No_Realizo_Salida","No_cumple_el_Tiempo")),"")</f>
        <v/>
      </c>
      <c r="Y286" s="40" t="str" cm="1">
        <f t="array" ref="Y2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86"/>
      <c r="AA286"/>
      <c r="AB286"/>
      <c r="AC286"/>
      <c r="AD286"/>
      <c r="AE286"/>
      <c r="AF286"/>
      <c r="AG286"/>
      <c r="AH286"/>
      <c r="AI286"/>
      <c r="AJ286"/>
    </row>
    <row r="287" spans="1:36" x14ac:dyDescent="0.3">
      <c r="A287" s="40" t="s">
        <v>1785</v>
      </c>
      <c r="B287">
        <v>1072646908</v>
      </c>
      <c r="C287" s="40" t="s">
        <v>1786</v>
      </c>
      <c r="D287" s="40" t="s">
        <v>1787</v>
      </c>
      <c r="E287" s="40" t="s">
        <v>1710</v>
      </c>
      <c r="F287" s="40" t="s">
        <v>1098</v>
      </c>
      <c r="G287" s="40" t="s">
        <v>177</v>
      </c>
      <c r="H287" s="2">
        <v>45798.519745370373</v>
      </c>
      <c r="I287">
        <v>1</v>
      </c>
      <c r="J2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87" s="21" t="str">
        <f>_xlfn.XLOOKUP(User[[#This Row],[User Code]],RMS_Check_In_Out!A:A,RMS_Check_In_Out!D:D,"0")</f>
        <v>0</v>
      </c>
      <c r="M287" s="21">
        <f>_xlfn.XLOOKUP(User[[#This Row],[User Code]],Leave!P:P,Leave!S:S,"0")</f>
        <v>480</v>
      </c>
      <c r="N287" s="21">
        <f>User[[#This Row],[Time Leave RMS (min)]]/60</f>
        <v>8</v>
      </c>
      <c r="O287" s="15">
        <f>User[[#This Row],[Duration In Store(min)]]/60</f>
        <v>0</v>
      </c>
      <c r="P287" s="28">
        <f>User[[#This Row],[Time In Store + Leave]]/24</f>
        <v>0.33333333333333331</v>
      </c>
      <c r="Q287" s="15">
        <f>(User[[#This Row],[Time Leave RMS (min)]]/60)+User[[#This Row],[Duration In Store H]]</f>
        <v>8</v>
      </c>
      <c r="R287" s="40">
        <f>IF(User[[#This Row],[Check In]]="Sin Registro",0,1)</f>
        <v>1</v>
      </c>
      <c r="S287" s="40">
        <f>IF(User[[#This Row],[Check Out]]="Sin Registro",0,1)</f>
        <v>1</v>
      </c>
      <c r="T287" s="40" t="str">
        <f>IFERROR(IF(VLOOKUP(User[[#This Row],[User Code]],Justificar!$C$8:$I$1048576,6,0)=0,"Sin Justificación",VLOOKUP(User[[#This Row],[User Code]],Justificar!$C$8:$I$1048576,6,0)),"")</f>
        <v/>
      </c>
      <c r="U287" s="40" t="str">
        <f>IFERROR(IF(VLOOKUP(User[[#This Row],[User Code]],Justificar!$C$8:$I$1048576,6,0)=0,"Sin Justificación",VLOOKUP(User[[#This Row],[User Code]],Justificar!$C$8:$I$1048576,7,0)),"")</f>
        <v/>
      </c>
      <c r="V287" s="40" t="str" cm="1">
        <f t="array" ref="V287">_xlfn.IFS(User[[#This Row],[Time In Store + Leave]]&lt;7.8,"Incompleto",User[[#This Row],[Time In Store + Leave]]&lt;=12,"Completo",User[[#This Row],[Time In Store + Leave]]&gt;12,"Superior")</f>
        <v>Completo</v>
      </c>
      <c r="W2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7" s="40" t="str">
        <f>IF(User[[#This Row],[Rango]]="incompleto",IF(User[[#This Row],[Reporte in]]=0,"Sin_Registro_In_Out",IF(User[[#This Row],[Reporte Out]]=0,"No_Realizo_Salida","No_cumple_el_Tiempo")),"")</f>
        <v/>
      </c>
      <c r="Y287" s="40" t="str" cm="1">
        <f t="array" ref="Y2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7"/>
      <c r="AA287"/>
      <c r="AB287"/>
      <c r="AC287"/>
      <c r="AD287"/>
      <c r="AE287"/>
      <c r="AF287"/>
      <c r="AG287"/>
      <c r="AH287"/>
      <c r="AI287"/>
      <c r="AJ287"/>
    </row>
    <row r="288" spans="1:36" x14ac:dyDescent="0.3">
      <c r="A288" s="40" t="s">
        <v>1780</v>
      </c>
      <c r="B288">
        <v>1005873507</v>
      </c>
      <c r="C288" s="40" t="s">
        <v>1280</v>
      </c>
      <c r="D288" s="40" t="s">
        <v>1781</v>
      </c>
      <c r="E288" s="40" t="s">
        <v>6</v>
      </c>
      <c r="F288" s="40" t="s">
        <v>1038</v>
      </c>
      <c r="G288" s="40" t="s">
        <v>177</v>
      </c>
      <c r="H288" s="2">
        <v>45797.7502662037</v>
      </c>
      <c r="I288">
        <v>1</v>
      </c>
      <c r="J2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2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288" s="21" t="str">
        <f>_xlfn.XLOOKUP(User[[#This Row],[User Code]],RMS_Check_In_Out!A:A,RMS_Check_In_Out!D:D,"0")</f>
        <v>0</v>
      </c>
      <c r="M288" s="21">
        <f>_xlfn.XLOOKUP(User[[#This Row],[User Code]],Leave!P:P,Leave!S:S,"0")</f>
        <v>540</v>
      </c>
      <c r="N288" s="21">
        <f>User[[#This Row],[Time Leave RMS (min)]]/60</f>
        <v>9</v>
      </c>
      <c r="O288" s="15">
        <f>User[[#This Row],[Duration In Store(min)]]/60</f>
        <v>0</v>
      </c>
      <c r="P288" s="28">
        <f>User[[#This Row],[Time In Store + Leave]]/24</f>
        <v>0.375</v>
      </c>
      <c r="Q288" s="15">
        <f>(User[[#This Row],[Time Leave RMS (min)]]/60)+User[[#This Row],[Duration In Store H]]</f>
        <v>9</v>
      </c>
      <c r="R288" s="40">
        <f>IF(User[[#This Row],[Check In]]="Sin Registro",0,1)</f>
        <v>1</v>
      </c>
      <c r="S288" s="40">
        <f>IF(User[[#This Row],[Check Out]]="Sin Registro",0,1)</f>
        <v>1</v>
      </c>
      <c r="T288" s="40" t="str">
        <f>IFERROR(IF(VLOOKUP(User[[#This Row],[User Code]],Justificar!$C$8:$I$1048576,6,0)=0,"Sin Justificación",VLOOKUP(User[[#This Row],[User Code]],Justificar!$C$8:$I$1048576,6,0)),"")</f>
        <v/>
      </c>
      <c r="U288" s="40" t="str">
        <f>IFERROR(IF(VLOOKUP(User[[#This Row],[User Code]],Justificar!$C$8:$I$1048576,6,0)=0,"Sin Justificación",VLOOKUP(User[[#This Row],[User Code]],Justificar!$C$8:$I$1048576,7,0)),"")</f>
        <v/>
      </c>
      <c r="V288" s="40" t="str" cm="1">
        <f t="array" ref="V288">_xlfn.IFS(User[[#This Row],[Time In Store + Leave]]&lt;7.8,"Incompleto",User[[#This Row],[Time In Store + Leave]]&lt;=12,"Completo",User[[#This Row],[Time In Store + Leave]]&gt;12,"Superior")</f>
        <v>Completo</v>
      </c>
      <c r="W2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8" s="40" t="str">
        <f>IF(User[[#This Row],[Rango]]="incompleto",IF(User[[#This Row],[Reporte in]]=0,"Sin_Registro_In_Out",IF(User[[#This Row],[Reporte Out]]=0,"No_Realizo_Salida","No_cumple_el_Tiempo")),"")</f>
        <v/>
      </c>
      <c r="Y288" s="40" t="str" cm="1">
        <f t="array" ref="Y2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88"/>
      <c r="AA288"/>
      <c r="AB288"/>
      <c r="AC288"/>
      <c r="AD288"/>
      <c r="AE288"/>
      <c r="AF288"/>
      <c r="AG288"/>
      <c r="AH288"/>
      <c r="AI288"/>
      <c r="AJ288"/>
    </row>
    <row r="289" spans="1:36" x14ac:dyDescent="0.3">
      <c r="A289" s="40" t="s">
        <v>1782</v>
      </c>
      <c r="B289">
        <v>1001975078</v>
      </c>
      <c r="C289" s="40" t="s">
        <v>1783</v>
      </c>
      <c r="D289" s="40" t="s">
        <v>1784</v>
      </c>
      <c r="E289" s="40" t="s">
        <v>6</v>
      </c>
      <c r="F289" s="40" t="s">
        <v>2727</v>
      </c>
      <c r="G289" s="40" t="s">
        <v>178</v>
      </c>
      <c r="H289" s="2">
        <v>45797.458738425928</v>
      </c>
      <c r="I289">
        <v>1</v>
      </c>
      <c r="J2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45931.421458333331</v>
      </c>
      <c r="K2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45931.723900462966</v>
      </c>
      <c r="L289" s="21">
        <f>_xlfn.XLOOKUP(User[[#This Row],[User Code]],RMS_Check_In_Out!A:A,RMS_Check_In_Out!D:D,"0")</f>
        <v>436</v>
      </c>
      <c r="M289" s="21" t="str">
        <f>_xlfn.XLOOKUP(User[[#This Row],[User Code]],Leave!P:P,Leave!S:S,"0")</f>
        <v>0</v>
      </c>
      <c r="N289" s="21">
        <f>User[[#This Row],[Time Leave RMS (min)]]/60</f>
        <v>0</v>
      </c>
      <c r="O289" s="15">
        <f>User[[#This Row],[Duration In Store(min)]]/60</f>
        <v>7.2666666666666666</v>
      </c>
      <c r="P289" s="28">
        <f>User[[#This Row],[Time In Store + Leave]]/24</f>
        <v>0.30277777777777776</v>
      </c>
      <c r="Q289" s="15">
        <f>(User[[#This Row],[Time Leave RMS (min)]]/60)+User[[#This Row],[Duration In Store H]]</f>
        <v>7.2666666666666666</v>
      </c>
      <c r="R289" s="40">
        <f>IF(User[[#This Row],[Check In]]="Sin Registro",0,1)</f>
        <v>1</v>
      </c>
      <c r="S289" s="40">
        <f>IF(User[[#This Row],[Check Out]]="Sin Registro",0,1)</f>
        <v>1</v>
      </c>
      <c r="T289" s="40" t="str">
        <f>IFERROR(IF(VLOOKUP(User[[#This Row],[User Code]],Justificar!$C$8:$I$1048576,6,0)=0,"Sin Justificación",VLOOKUP(User[[#This Row],[User Code]],Justificar!$C$8:$I$1048576,6,0)),"")</f>
        <v>Sin Justificación</v>
      </c>
      <c r="U289" s="40" t="str">
        <f>IFERROR(IF(VLOOKUP(User[[#This Row],[User Code]],Justificar!$C$8:$I$1048576,6,0)=0,"Sin Justificación",VLOOKUP(User[[#This Row],[User Code]],Justificar!$C$8:$I$1048576,7,0)),"")</f>
        <v>Sin Justificación</v>
      </c>
      <c r="V289" s="40" t="str" cm="1">
        <f t="array" ref="V289">_xlfn.IFS(User[[#This Row],[Time In Store + Leave]]&lt;7.8,"Incompleto",User[[#This Row],[Time In Store + Leave]]&lt;=12,"Completo",User[[#This Row],[Time In Store + Leave]]&gt;12,"Superior")</f>
        <v>Incompleto</v>
      </c>
      <c r="W2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9" s="40" t="str">
        <f>IF(User[[#This Row],[Rango]]="incompleto",IF(User[[#This Row],[Reporte in]]=0,"Sin_Registro_In_Out",IF(User[[#This Row],[Reporte Out]]=0,"No_Realizo_Salida","No_cumple_el_Tiempo")),"")</f>
        <v>No_cumple_el_Tiempo</v>
      </c>
      <c r="Y289" s="40" t="str" cm="1">
        <f t="array" ref="Y2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89"/>
      <c r="AA289"/>
      <c r="AB289"/>
      <c r="AC289"/>
      <c r="AD289"/>
      <c r="AE289"/>
      <c r="AF289"/>
      <c r="AG289"/>
      <c r="AH289"/>
      <c r="AI289"/>
      <c r="AJ289"/>
    </row>
    <row r="290" spans="1:36" x14ac:dyDescent="0.3">
      <c r="A290" s="40" t="s">
        <v>1777</v>
      </c>
      <c r="B290">
        <v>1007694313</v>
      </c>
      <c r="C290" s="40" t="s">
        <v>1778</v>
      </c>
      <c r="D290" s="40" t="s">
        <v>1779</v>
      </c>
      <c r="E290" s="40" t="s">
        <v>6</v>
      </c>
      <c r="F290" s="40" t="s">
        <v>1025</v>
      </c>
      <c r="G290" s="40" t="s">
        <v>177</v>
      </c>
      <c r="H290" s="2">
        <v>45793.458715277775</v>
      </c>
      <c r="I290">
        <v>1</v>
      </c>
      <c r="J2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45931.583090277774</v>
      </c>
      <c r="K2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45931.877488425926</v>
      </c>
      <c r="L290" s="21">
        <f>_xlfn.XLOOKUP(User[[#This Row],[User Code]],RMS_Check_In_Out!A:A,RMS_Check_In_Out!D:D,"0")</f>
        <v>424</v>
      </c>
      <c r="M290" s="21">
        <f>_xlfn.XLOOKUP(User[[#This Row],[User Code]],Leave!P:P,Leave!S:S,"0")</f>
        <v>60</v>
      </c>
      <c r="N290" s="21">
        <f>User[[#This Row],[Time Leave RMS (min)]]/60</f>
        <v>1</v>
      </c>
      <c r="O290" s="15">
        <f>User[[#This Row],[Duration In Store(min)]]/60</f>
        <v>7.0666666666666664</v>
      </c>
      <c r="P290" s="28">
        <f>User[[#This Row],[Time In Store + Leave]]/24</f>
        <v>0.33611111111111108</v>
      </c>
      <c r="Q290" s="15">
        <f>(User[[#This Row],[Time Leave RMS (min)]]/60)+User[[#This Row],[Duration In Store H]]</f>
        <v>8.0666666666666664</v>
      </c>
      <c r="R290" s="40">
        <f>IF(User[[#This Row],[Check In]]="Sin Registro",0,1)</f>
        <v>1</v>
      </c>
      <c r="S290" s="40">
        <f>IF(User[[#This Row],[Check Out]]="Sin Registro",0,1)</f>
        <v>1</v>
      </c>
      <c r="T290" s="40" t="str">
        <f>IFERROR(IF(VLOOKUP(User[[#This Row],[User Code]],Justificar!$C$8:$I$1048576,6,0)=0,"Sin Justificación",VLOOKUP(User[[#This Row],[User Code]],Justificar!$C$8:$I$1048576,6,0)),"")</f>
        <v/>
      </c>
      <c r="U290" s="40" t="str">
        <f>IFERROR(IF(VLOOKUP(User[[#This Row],[User Code]],Justificar!$C$8:$I$1048576,6,0)=0,"Sin Justificación",VLOOKUP(User[[#This Row],[User Code]],Justificar!$C$8:$I$1048576,7,0)),"")</f>
        <v/>
      </c>
      <c r="V290" s="40" t="str" cm="1">
        <f t="array" ref="V290">_xlfn.IFS(User[[#This Row],[Time In Store + Leave]]&lt;7.8,"Incompleto",User[[#This Row],[Time In Store + Leave]]&lt;=12,"Completo",User[[#This Row],[Time In Store + Leave]]&gt;12,"Superior")</f>
        <v>Completo</v>
      </c>
      <c r="W2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0" s="40" t="str">
        <f>IF(User[[#This Row],[Rango]]="incompleto",IF(User[[#This Row],[Reporte in]]=0,"Sin_Registro_In_Out",IF(User[[#This Row],[Reporte Out]]=0,"No_Realizo_Salida","No_cumple_el_Tiempo")),"")</f>
        <v/>
      </c>
      <c r="Y290" s="40" t="str" cm="1">
        <f t="array" ref="Y2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90"/>
      <c r="AA290"/>
      <c r="AB290"/>
      <c r="AC290"/>
      <c r="AD290"/>
      <c r="AE290"/>
      <c r="AF290"/>
      <c r="AG290"/>
      <c r="AH290"/>
      <c r="AI290"/>
      <c r="AJ290"/>
    </row>
    <row r="291" spans="1:36" x14ac:dyDescent="0.3">
      <c r="A291" s="40" t="s">
        <v>1762</v>
      </c>
      <c r="B291">
        <v>1020712118</v>
      </c>
      <c r="C291" s="40" t="s">
        <v>1763</v>
      </c>
      <c r="D291" s="40" t="s">
        <v>1764</v>
      </c>
      <c r="E291" s="40" t="s">
        <v>6</v>
      </c>
      <c r="F291" s="40" t="s">
        <v>1098</v>
      </c>
      <c r="G291" s="40" t="s">
        <v>177</v>
      </c>
      <c r="H291" s="2">
        <v>45792.626388888886</v>
      </c>
      <c r="I291">
        <v>1</v>
      </c>
      <c r="J2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45931.456250000003</v>
      </c>
      <c r="K2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45931.79277777778</v>
      </c>
      <c r="L291" s="21">
        <f>_xlfn.XLOOKUP(User[[#This Row],[User Code]],RMS_Check_In_Out!A:A,RMS_Check_In_Out!D:D,"0")</f>
        <v>485</v>
      </c>
      <c r="M291" s="21">
        <f>_xlfn.XLOOKUP(User[[#This Row],[User Code]],Leave!P:P,Leave!S:S,"0")</f>
        <v>60</v>
      </c>
      <c r="N291" s="21">
        <f>User[[#This Row],[Time Leave RMS (min)]]/60</f>
        <v>1</v>
      </c>
      <c r="O291" s="15">
        <f>User[[#This Row],[Duration In Store(min)]]/60</f>
        <v>8.0833333333333339</v>
      </c>
      <c r="P291" s="28">
        <f>User[[#This Row],[Time In Store + Leave]]/24</f>
        <v>0.37847222222222227</v>
      </c>
      <c r="Q291" s="15">
        <f>(User[[#This Row],[Time Leave RMS (min)]]/60)+User[[#This Row],[Duration In Store H]]</f>
        <v>9.0833333333333339</v>
      </c>
      <c r="R291" s="40">
        <f>IF(User[[#This Row],[Check In]]="Sin Registro",0,1)</f>
        <v>1</v>
      </c>
      <c r="S291" s="40">
        <f>IF(User[[#This Row],[Check Out]]="Sin Registro",0,1)</f>
        <v>1</v>
      </c>
      <c r="T291" s="40" t="str">
        <f>IFERROR(IF(VLOOKUP(User[[#This Row],[User Code]],Justificar!$C$8:$I$1048576,6,0)=0,"Sin Justificación",VLOOKUP(User[[#This Row],[User Code]],Justificar!$C$8:$I$1048576,6,0)),"")</f>
        <v/>
      </c>
      <c r="U291" s="40" t="str">
        <f>IFERROR(IF(VLOOKUP(User[[#This Row],[User Code]],Justificar!$C$8:$I$1048576,6,0)=0,"Sin Justificación",VLOOKUP(User[[#This Row],[User Code]],Justificar!$C$8:$I$1048576,7,0)),"")</f>
        <v/>
      </c>
      <c r="V291" s="40" t="str" cm="1">
        <f t="array" ref="V291">_xlfn.IFS(User[[#This Row],[Time In Store + Leave]]&lt;7.8,"Incompleto",User[[#This Row],[Time In Store + Leave]]&lt;=12,"Completo",User[[#This Row],[Time In Store + Leave]]&gt;12,"Superior")</f>
        <v>Completo</v>
      </c>
      <c r="W2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1" s="40" t="str">
        <f>IF(User[[#This Row],[Rango]]="incompleto",IF(User[[#This Row],[Reporte in]]=0,"Sin_Registro_In_Out",IF(User[[#This Row],[Reporte Out]]=0,"No_Realizo_Salida","No_cumple_el_Tiempo")),"")</f>
        <v/>
      </c>
      <c r="Y291" s="40" t="str" cm="1">
        <f t="array" ref="Y2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91"/>
      <c r="AA291"/>
      <c r="AB291"/>
      <c r="AC291"/>
      <c r="AD291"/>
      <c r="AE291"/>
      <c r="AF291"/>
      <c r="AG291"/>
      <c r="AH291"/>
      <c r="AI291"/>
      <c r="AJ291"/>
    </row>
    <row r="292" spans="1:36" x14ac:dyDescent="0.3">
      <c r="A292" s="40" t="s">
        <v>1765</v>
      </c>
      <c r="B292">
        <v>1143114842</v>
      </c>
      <c r="C292" s="40" t="s">
        <v>1766</v>
      </c>
      <c r="D292" s="40" t="s">
        <v>1767</v>
      </c>
      <c r="E292" s="40" t="s">
        <v>6</v>
      </c>
      <c r="F292" s="40" t="s">
        <v>967</v>
      </c>
      <c r="G292" s="40" t="s">
        <v>177</v>
      </c>
      <c r="H292" s="2">
        <v>45792.62604166667</v>
      </c>
      <c r="I292">
        <v>1</v>
      </c>
      <c r="J29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9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92" s="21" t="str">
        <f>_xlfn.XLOOKUP(User[[#This Row],[User Code]],RMS_Check_In_Out!A:A,RMS_Check_In_Out!D:D,"0")</f>
        <v>0</v>
      </c>
      <c r="M292" s="21">
        <f>_xlfn.XLOOKUP(User[[#This Row],[User Code]],Leave!P:P,Leave!S:S,"0")</f>
        <v>540</v>
      </c>
      <c r="N292" s="21">
        <f>User[[#This Row],[Time Leave RMS (min)]]/60</f>
        <v>9</v>
      </c>
      <c r="O292" s="15">
        <f>User[[#This Row],[Duration In Store(min)]]/60</f>
        <v>0</v>
      </c>
      <c r="P292" s="28">
        <f>User[[#This Row],[Time In Store + Leave]]/24</f>
        <v>0.375</v>
      </c>
      <c r="Q292" s="15">
        <f>(User[[#This Row],[Time Leave RMS (min)]]/60)+User[[#This Row],[Duration In Store H]]</f>
        <v>9</v>
      </c>
      <c r="R292" s="40">
        <f>IF(User[[#This Row],[Check In]]="Sin Registro",0,1)</f>
        <v>1</v>
      </c>
      <c r="S292" s="40">
        <f>IF(User[[#This Row],[Check Out]]="Sin Registro",0,1)</f>
        <v>1</v>
      </c>
      <c r="T292" s="40" t="str">
        <f>IFERROR(IF(VLOOKUP(User[[#This Row],[User Code]],Justificar!$C$8:$I$1048576,6,0)=0,"Sin Justificación",VLOOKUP(User[[#This Row],[User Code]],Justificar!$C$8:$I$1048576,6,0)),"")</f>
        <v/>
      </c>
      <c r="U292" s="40" t="str">
        <f>IFERROR(IF(VLOOKUP(User[[#This Row],[User Code]],Justificar!$C$8:$I$1048576,6,0)=0,"Sin Justificación",VLOOKUP(User[[#This Row],[User Code]],Justificar!$C$8:$I$1048576,7,0)),"")</f>
        <v/>
      </c>
      <c r="V292" s="40" t="str" cm="1">
        <f t="array" ref="V292">_xlfn.IFS(User[[#This Row],[Time In Store + Leave]]&lt;7.8,"Incompleto",User[[#This Row],[Time In Store + Leave]]&lt;=12,"Completo",User[[#This Row],[Time In Store + Leave]]&gt;12,"Superior")</f>
        <v>Completo</v>
      </c>
      <c r="W2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2" s="40" t="str">
        <f>IF(User[[#This Row],[Rango]]="incompleto",IF(User[[#This Row],[Reporte in]]=0,"Sin_Registro_In_Out",IF(User[[#This Row],[Reporte Out]]=0,"No_Realizo_Salida","No_cumple_el_Tiempo")),"")</f>
        <v/>
      </c>
      <c r="Y292" s="40" t="str" cm="1">
        <f t="array" ref="Y2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92"/>
      <c r="AA292"/>
      <c r="AB292"/>
      <c r="AC292"/>
      <c r="AD292"/>
      <c r="AE292"/>
      <c r="AF292"/>
      <c r="AG292"/>
      <c r="AH292"/>
      <c r="AI292"/>
      <c r="AJ292"/>
    </row>
    <row r="293" spans="1:36" x14ac:dyDescent="0.3">
      <c r="A293" s="40" t="s">
        <v>1768</v>
      </c>
      <c r="B293">
        <v>1014478163</v>
      </c>
      <c r="C293" s="40" t="s">
        <v>1769</v>
      </c>
      <c r="D293" s="40" t="s">
        <v>1770</v>
      </c>
      <c r="E293" s="40" t="s">
        <v>6</v>
      </c>
      <c r="F293" s="40" t="s">
        <v>970</v>
      </c>
      <c r="G293" s="40" t="s">
        <v>179</v>
      </c>
      <c r="H293" s="2">
        <v>45792.625810185185</v>
      </c>
      <c r="I293">
        <v>1</v>
      </c>
      <c r="J2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3" s="21" t="str">
        <f>_xlfn.XLOOKUP(User[[#This Row],[User Code]],RMS_Check_In_Out!A:A,RMS_Check_In_Out!D:D,"0")</f>
        <v>0</v>
      </c>
      <c r="M293" s="21" t="str">
        <f>_xlfn.XLOOKUP(User[[#This Row],[User Code]],Leave!P:P,Leave!S:S,"0")</f>
        <v>0</v>
      </c>
      <c r="N293" s="21">
        <f>User[[#This Row],[Time Leave RMS (min)]]/60</f>
        <v>0</v>
      </c>
      <c r="O293" s="15">
        <f>User[[#This Row],[Duration In Store(min)]]/60</f>
        <v>0</v>
      </c>
      <c r="P293" s="28">
        <f>User[[#This Row],[Time In Store + Leave]]/24</f>
        <v>0</v>
      </c>
      <c r="Q293" s="15">
        <f>(User[[#This Row],[Time Leave RMS (min)]]/60)+User[[#This Row],[Duration In Store H]]</f>
        <v>0</v>
      </c>
      <c r="R293" s="40">
        <f>IF(User[[#This Row],[Check In]]="Sin Registro",0,1)</f>
        <v>0</v>
      </c>
      <c r="S293" s="40">
        <f>IF(User[[#This Row],[Check Out]]="Sin Registro",0,1)</f>
        <v>0</v>
      </c>
      <c r="T293" s="40" t="str">
        <f>IFERROR(IF(VLOOKUP(User[[#This Row],[User Code]],Justificar!$C$8:$I$1048576,6,0)=0,"Sin Justificación",VLOOKUP(User[[#This Row],[User Code]],Justificar!$C$8:$I$1048576,6,0)),"")</f>
        <v>Sin Justificación</v>
      </c>
      <c r="U293" s="40" t="str">
        <f>IFERROR(IF(VLOOKUP(User[[#This Row],[User Code]],Justificar!$C$8:$I$1048576,6,0)=0,"Sin Justificación",VLOOKUP(User[[#This Row],[User Code]],Justificar!$C$8:$I$1048576,7,0)),"")</f>
        <v>Sin Justificación</v>
      </c>
      <c r="V293" s="40" t="str" cm="1">
        <f t="array" ref="V293">_xlfn.IFS(User[[#This Row],[Time In Store + Leave]]&lt;7.8,"Incompleto",User[[#This Row],[Time In Store + Leave]]&lt;=12,"Completo",User[[#This Row],[Time In Store + Leave]]&gt;12,"Superior")</f>
        <v>Incompleto</v>
      </c>
      <c r="W2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3" s="40" t="str">
        <f>IF(User[[#This Row],[Rango]]="incompleto",IF(User[[#This Row],[Reporte in]]=0,"Sin_Registro_In_Out",IF(User[[#This Row],[Reporte Out]]=0,"No_Realizo_Salida","No_cumple_el_Tiempo")),"")</f>
        <v>Sin_Registro_In_Out</v>
      </c>
      <c r="Y293" s="40" t="str" cm="1">
        <f t="array" ref="Y2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3"/>
      <c r="AA293"/>
      <c r="AB293"/>
      <c r="AC293"/>
      <c r="AD293"/>
      <c r="AE293"/>
      <c r="AF293"/>
      <c r="AG293"/>
      <c r="AH293"/>
      <c r="AI293"/>
      <c r="AJ293"/>
    </row>
    <row r="294" spans="1:36" x14ac:dyDescent="0.3">
      <c r="A294" s="40" t="s">
        <v>1771</v>
      </c>
      <c r="B294">
        <v>80213916</v>
      </c>
      <c r="C294" s="40" t="s">
        <v>1772</v>
      </c>
      <c r="D294" s="40" t="s">
        <v>1773</v>
      </c>
      <c r="E294" s="40" t="s">
        <v>6</v>
      </c>
      <c r="F294" s="40" t="s">
        <v>1935</v>
      </c>
      <c r="G294" s="40" t="s">
        <v>179</v>
      </c>
      <c r="H294" s="2">
        <v>45792.625601851854</v>
      </c>
      <c r="I294">
        <v>1</v>
      </c>
      <c r="J2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45931.399351851855</v>
      </c>
      <c r="K2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45931.72923611111</v>
      </c>
      <c r="L294" s="21">
        <f>_xlfn.XLOOKUP(User[[#This Row],[User Code]],RMS_Check_In_Out!A:A,RMS_Check_In_Out!D:D,"0")</f>
        <v>475</v>
      </c>
      <c r="M294" s="21" t="str">
        <f>_xlfn.XLOOKUP(User[[#This Row],[User Code]],Leave!P:P,Leave!S:S,"0")</f>
        <v>0</v>
      </c>
      <c r="N294" s="21">
        <f>User[[#This Row],[Time Leave RMS (min)]]/60</f>
        <v>0</v>
      </c>
      <c r="O294" s="15">
        <f>User[[#This Row],[Duration In Store(min)]]/60</f>
        <v>7.916666666666667</v>
      </c>
      <c r="P294" s="28">
        <f>User[[#This Row],[Time In Store + Leave]]/24</f>
        <v>0.3298611111111111</v>
      </c>
      <c r="Q294" s="15">
        <f>(User[[#This Row],[Time Leave RMS (min)]]/60)+User[[#This Row],[Duration In Store H]]</f>
        <v>7.916666666666667</v>
      </c>
      <c r="R294" s="40">
        <f>IF(User[[#This Row],[Check In]]="Sin Registro",0,1)</f>
        <v>1</v>
      </c>
      <c r="S294" s="40">
        <f>IF(User[[#This Row],[Check Out]]="Sin Registro",0,1)</f>
        <v>1</v>
      </c>
      <c r="T294" s="40" t="str">
        <f>IFERROR(IF(VLOOKUP(User[[#This Row],[User Code]],Justificar!$C$8:$I$1048576,6,0)=0,"Sin Justificación",VLOOKUP(User[[#This Row],[User Code]],Justificar!$C$8:$I$1048576,6,0)),"")</f>
        <v/>
      </c>
      <c r="U294" s="40" t="str">
        <f>IFERROR(IF(VLOOKUP(User[[#This Row],[User Code]],Justificar!$C$8:$I$1048576,6,0)=0,"Sin Justificación",VLOOKUP(User[[#This Row],[User Code]],Justificar!$C$8:$I$1048576,7,0)),"")</f>
        <v/>
      </c>
      <c r="V294" s="40" t="str" cm="1">
        <f t="array" ref="V294">_xlfn.IFS(User[[#This Row],[Time In Store + Leave]]&lt;7.8,"Incompleto",User[[#This Row],[Time In Store + Leave]]&lt;=12,"Completo",User[[#This Row],[Time In Store + Leave]]&gt;12,"Superior")</f>
        <v>Completo</v>
      </c>
      <c r="W2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4" s="40" t="str">
        <f>IF(User[[#This Row],[Rango]]="incompleto",IF(User[[#This Row],[Reporte in]]=0,"Sin_Registro_In_Out",IF(User[[#This Row],[Reporte Out]]=0,"No_Realizo_Salida","No_cumple_el_Tiempo")),"")</f>
        <v/>
      </c>
      <c r="Y294" s="40" t="str" cm="1">
        <f t="array" ref="Y2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4"/>
      <c r="AA294"/>
      <c r="AB294"/>
      <c r="AC294"/>
      <c r="AD294"/>
      <c r="AE294"/>
      <c r="AF294"/>
      <c r="AG294"/>
      <c r="AH294"/>
      <c r="AI294"/>
      <c r="AJ294"/>
    </row>
    <row r="295" spans="1:36" x14ac:dyDescent="0.3">
      <c r="A295" s="40" t="s">
        <v>1774</v>
      </c>
      <c r="B295">
        <v>1140852634</v>
      </c>
      <c r="C295" s="40" t="s">
        <v>1775</v>
      </c>
      <c r="D295" s="40" t="s">
        <v>1776</v>
      </c>
      <c r="E295" s="40" t="s">
        <v>6</v>
      </c>
      <c r="F295" s="40" t="s">
        <v>967</v>
      </c>
      <c r="G295" s="40" t="s">
        <v>177</v>
      </c>
      <c r="H295" s="2">
        <v>45792.604618055557</v>
      </c>
      <c r="I295">
        <v>1</v>
      </c>
      <c r="J2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5" s="21" t="str">
        <f>_xlfn.XLOOKUP(User[[#This Row],[User Code]],RMS_Check_In_Out!A:A,RMS_Check_In_Out!D:D,"0")</f>
        <v>0</v>
      </c>
      <c r="M295" s="21" t="str">
        <f>_xlfn.XLOOKUP(User[[#This Row],[User Code]],Leave!P:P,Leave!S:S,"0")</f>
        <v>0</v>
      </c>
      <c r="N295" s="21">
        <f>User[[#This Row],[Time Leave RMS (min)]]/60</f>
        <v>0</v>
      </c>
      <c r="O295" s="15">
        <f>User[[#This Row],[Duration In Store(min)]]/60</f>
        <v>0</v>
      </c>
      <c r="P295" s="28">
        <f>User[[#This Row],[Time In Store + Leave]]/24</f>
        <v>0</v>
      </c>
      <c r="Q295" s="15">
        <f>(User[[#This Row],[Time Leave RMS (min)]]/60)+User[[#This Row],[Duration In Store H]]</f>
        <v>0</v>
      </c>
      <c r="R295" s="40">
        <f>IF(User[[#This Row],[Check In]]="Sin Registro",0,1)</f>
        <v>0</v>
      </c>
      <c r="S295" s="40">
        <f>IF(User[[#This Row],[Check Out]]="Sin Registro",0,1)</f>
        <v>0</v>
      </c>
      <c r="T295" s="40" t="str">
        <f>IFERROR(IF(VLOOKUP(User[[#This Row],[User Code]],Justificar!$C$8:$I$1048576,6,0)=0,"Sin Justificación",VLOOKUP(User[[#This Row],[User Code]],Justificar!$C$8:$I$1048576,6,0)),"")</f>
        <v>Sin Justificación</v>
      </c>
      <c r="U295" s="40" t="str">
        <f>IFERROR(IF(VLOOKUP(User[[#This Row],[User Code]],Justificar!$C$8:$I$1048576,6,0)=0,"Sin Justificación",VLOOKUP(User[[#This Row],[User Code]],Justificar!$C$8:$I$1048576,7,0)),"")</f>
        <v>Sin Justificación</v>
      </c>
      <c r="V295" s="40" t="str" cm="1">
        <f t="array" ref="V295">_xlfn.IFS(User[[#This Row],[Time In Store + Leave]]&lt;7.8,"Incompleto",User[[#This Row],[Time In Store + Leave]]&lt;=12,"Completo",User[[#This Row],[Time In Store + Leave]]&gt;12,"Superior")</f>
        <v>Incompleto</v>
      </c>
      <c r="W2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5" s="40" t="str">
        <f>IF(User[[#This Row],[Rango]]="incompleto",IF(User[[#This Row],[Reporte in]]=0,"Sin_Registro_In_Out",IF(User[[#This Row],[Reporte Out]]=0,"No_Realizo_Salida","No_cumple_el_Tiempo")),"")</f>
        <v>Sin_Registro_In_Out</v>
      </c>
      <c r="Y295" s="40" t="str" cm="1">
        <f t="array" ref="Y2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95"/>
      <c r="AA295"/>
      <c r="AB295"/>
      <c r="AC295"/>
      <c r="AD295"/>
      <c r="AE295"/>
      <c r="AF295"/>
      <c r="AG295"/>
      <c r="AH295"/>
      <c r="AI295"/>
      <c r="AJ295"/>
    </row>
    <row r="296" spans="1:36" x14ac:dyDescent="0.3">
      <c r="A296" s="40" t="s">
        <v>1753</v>
      </c>
      <c r="B296">
        <v>1006050836</v>
      </c>
      <c r="C296" s="40" t="s">
        <v>1754</v>
      </c>
      <c r="D296" s="40" t="s">
        <v>1755</v>
      </c>
      <c r="E296" s="40" t="s">
        <v>6</v>
      </c>
      <c r="F296" s="40" t="s">
        <v>1033</v>
      </c>
      <c r="G296" s="40" t="s">
        <v>179</v>
      </c>
      <c r="H296" s="2">
        <v>45791.45988425926</v>
      </c>
      <c r="I296">
        <v>1</v>
      </c>
      <c r="J2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45931.379965277774</v>
      </c>
      <c r="K2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45931.749664351853</v>
      </c>
      <c r="L296" s="21">
        <f>_xlfn.XLOOKUP(User[[#This Row],[User Code]],RMS_Check_In_Out!A:A,RMS_Check_In_Out!D:D,"0")</f>
        <v>532</v>
      </c>
      <c r="M296" s="21">
        <f>_xlfn.XLOOKUP(User[[#This Row],[User Code]],Leave!P:P,Leave!S:S,"0")</f>
        <v>30</v>
      </c>
      <c r="N296" s="21">
        <f>User[[#This Row],[Time Leave RMS (min)]]/60</f>
        <v>0.5</v>
      </c>
      <c r="O296" s="15">
        <f>User[[#This Row],[Duration In Store(min)]]/60</f>
        <v>8.8666666666666671</v>
      </c>
      <c r="P296" s="28">
        <f>User[[#This Row],[Time In Store + Leave]]/24</f>
        <v>0.39027777777777778</v>
      </c>
      <c r="Q296" s="15">
        <f>(User[[#This Row],[Time Leave RMS (min)]]/60)+User[[#This Row],[Duration In Store H]]</f>
        <v>9.3666666666666671</v>
      </c>
      <c r="R296" s="40">
        <f>IF(User[[#This Row],[Check In]]="Sin Registro",0,1)</f>
        <v>1</v>
      </c>
      <c r="S296" s="40">
        <f>IF(User[[#This Row],[Check Out]]="Sin Registro",0,1)</f>
        <v>1</v>
      </c>
      <c r="T296" s="40" t="str">
        <f>IFERROR(IF(VLOOKUP(User[[#This Row],[User Code]],Justificar!$C$8:$I$1048576,6,0)=0,"Sin Justificación",VLOOKUP(User[[#This Row],[User Code]],Justificar!$C$8:$I$1048576,6,0)),"")</f>
        <v/>
      </c>
      <c r="U296" s="40" t="str">
        <f>IFERROR(IF(VLOOKUP(User[[#This Row],[User Code]],Justificar!$C$8:$I$1048576,6,0)=0,"Sin Justificación",VLOOKUP(User[[#This Row],[User Code]],Justificar!$C$8:$I$1048576,7,0)),"")</f>
        <v/>
      </c>
      <c r="V296" s="40" t="str" cm="1">
        <f t="array" ref="V296">_xlfn.IFS(User[[#This Row],[Time In Store + Leave]]&lt;7.8,"Incompleto",User[[#This Row],[Time In Store + Leave]]&lt;=12,"Completo",User[[#This Row],[Time In Store + Leave]]&gt;12,"Superior")</f>
        <v>Completo</v>
      </c>
      <c r="W2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6" s="40" t="str">
        <f>IF(User[[#This Row],[Rango]]="incompleto",IF(User[[#This Row],[Reporte in]]=0,"Sin_Registro_In_Out",IF(User[[#This Row],[Reporte Out]]=0,"No_Realizo_Salida","No_cumple_el_Tiempo")),"")</f>
        <v/>
      </c>
      <c r="Y296" s="40" t="str" cm="1">
        <f t="array" ref="Y2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96"/>
      <c r="AA296"/>
      <c r="AB296"/>
      <c r="AC296"/>
      <c r="AD296"/>
      <c r="AE296"/>
      <c r="AF296"/>
      <c r="AG296"/>
      <c r="AH296"/>
      <c r="AI296"/>
      <c r="AJ296"/>
    </row>
    <row r="297" spans="1:36" x14ac:dyDescent="0.3">
      <c r="A297" s="40" t="s">
        <v>1756</v>
      </c>
      <c r="B297">
        <v>1110581145</v>
      </c>
      <c r="C297" s="40" t="s">
        <v>1757</v>
      </c>
      <c r="D297" s="40" t="s">
        <v>1758</v>
      </c>
      <c r="E297" s="40" t="s">
        <v>6</v>
      </c>
      <c r="F297" s="40" t="s">
        <v>1467</v>
      </c>
      <c r="G297" s="40" t="s">
        <v>177</v>
      </c>
      <c r="H297" s="2">
        <v>45791.458969907406</v>
      </c>
      <c r="I297">
        <v>1</v>
      </c>
      <c r="J2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45931.453067129631</v>
      </c>
      <c r="K2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45931.900046296294</v>
      </c>
      <c r="L297" s="21">
        <f>_xlfn.XLOOKUP(User[[#This Row],[User Code]],RMS_Check_In_Out!A:A,RMS_Check_In_Out!D:D,"0")</f>
        <v>644</v>
      </c>
      <c r="M297" s="21" t="str">
        <f>_xlfn.XLOOKUP(User[[#This Row],[User Code]],Leave!P:P,Leave!S:S,"0")</f>
        <v>0</v>
      </c>
      <c r="N297" s="21">
        <f>User[[#This Row],[Time Leave RMS (min)]]/60</f>
        <v>0</v>
      </c>
      <c r="O297" s="15">
        <f>User[[#This Row],[Duration In Store(min)]]/60</f>
        <v>10.733333333333333</v>
      </c>
      <c r="P297" s="28">
        <f>User[[#This Row],[Time In Store + Leave]]/24</f>
        <v>0.44722222222222219</v>
      </c>
      <c r="Q297" s="15">
        <f>(User[[#This Row],[Time Leave RMS (min)]]/60)+User[[#This Row],[Duration In Store H]]</f>
        <v>10.733333333333333</v>
      </c>
      <c r="R297" s="40">
        <f>IF(User[[#This Row],[Check In]]="Sin Registro",0,1)</f>
        <v>1</v>
      </c>
      <c r="S297" s="40">
        <f>IF(User[[#This Row],[Check Out]]="Sin Registro",0,1)</f>
        <v>1</v>
      </c>
      <c r="T297" s="40" t="str">
        <f>IFERROR(IF(VLOOKUP(User[[#This Row],[User Code]],Justificar!$C$8:$I$1048576,6,0)=0,"Sin Justificación",VLOOKUP(User[[#This Row],[User Code]],Justificar!$C$8:$I$1048576,6,0)),"")</f>
        <v/>
      </c>
      <c r="U297" s="40" t="str">
        <f>IFERROR(IF(VLOOKUP(User[[#This Row],[User Code]],Justificar!$C$8:$I$1048576,6,0)=0,"Sin Justificación",VLOOKUP(User[[#This Row],[User Code]],Justificar!$C$8:$I$1048576,7,0)),"")</f>
        <v/>
      </c>
      <c r="V297" s="40" t="str" cm="1">
        <f t="array" ref="V297">_xlfn.IFS(User[[#This Row],[Time In Store + Leave]]&lt;7.8,"Incompleto",User[[#This Row],[Time In Store + Leave]]&lt;=12,"Completo",User[[#This Row],[Time In Store + Leave]]&gt;12,"Superior")</f>
        <v>Completo</v>
      </c>
      <c r="W2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7" s="40" t="str">
        <f>IF(User[[#This Row],[Rango]]="incompleto",IF(User[[#This Row],[Reporte in]]=0,"Sin_Registro_In_Out",IF(User[[#This Row],[Reporte Out]]=0,"No_Realizo_Salida","No_cumple_el_Tiempo")),"")</f>
        <v/>
      </c>
      <c r="Y297" s="40" t="str" cm="1">
        <f t="array" ref="Y2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97"/>
      <c r="AA297"/>
      <c r="AB297"/>
      <c r="AC297"/>
      <c r="AD297"/>
      <c r="AE297"/>
      <c r="AF297"/>
      <c r="AG297"/>
      <c r="AH297"/>
      <c r="AI297"/>
      <c r="AJ297"/>
    </row>
    <row r="298" spans="1:36" x14ac:dyDescent="0.3">
      <c r="A298" s="40" t="s">
        <v>1759</v>
      </c>
      <c r="B298">
        <v>1004381342</v>
      </c>
      <c r="C298" s="40" t="s">
        <v>1760</v>
      </c>
      <c r="D298" s="40" t="s">
        <v>1761</v>
      </c>
      <c r="E298" s="40" t="s">
        <v>6</v>
      </c>
      <c r="F298" s="40" t="s">
        <v>965</v>
      </c>
      <c r="G298" s="40" t="s">
        <v>178</v>
      </c>
      <c r="H298" s="2">
        <v>45791.417546296296</v>
      </c>
      <c r="I298">
        <v>1</v>
      </c>
      <c r="J2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45931.485243055555</v>
      </c>
      <c r="K2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45931.751006944447</v>
      </c>
      <c r="L298" s="21">
        <f>_xlfn.XLOOKUP(User[[#This Row],[User Code]],RMS_Check_In_Out!A:A,RMS_Check_In_Out!D:D,"0")</f>
        <v>383</v>
      </c>
      <c r="M298" s="21" t="str">
        <f>_xlfn.XLOOKUP(User[[#This Row],[User Code]],Leave!P:P,Leave!S:S,"0")</f>
        <v>0</v>
      </c>
      <c r="N298" s="21">
        <f>User[[#This Row],[Time Leave RMS (min)]]/60</f>
        <v>0</v>
      </c>
      <c r="O298" s="15">
        <f>User[[#This Row],[Duration In Store(min)]]/60</f>
        <v>6.3833333333333337</v>
      </c>
      <c r="P298" s="28">
        <f>User[[#This Row],[Time In Store + Leave]]/24</f>
        <v>0.26597222222222222</v>
      </c>
      <c r="Q298" s="15">
        <f>(User[[#This Row],[Time Leave RMS (min)]]/60)+User[[#This Row],[Duration In Store H]]</f>
        <v>6.3833333333333337</v>
      </c>
      <c r="R298" s="40">
        <f>IF(User[[#This Row],[Check In]]="Sin Registro",0,1)</f>
        <v>1</v>
      </c>
      <c r="S298" s="40">
        <f>IF(User[[#This Row],[Check Out]]="Sin Registro",0,1)</f>
        <v>1</v>
      </c>
      <c r="T298" s="40" t="str">
        <f>IFERROR(IF(VLOOKUP(User[[#This Row],[User Code]],Justificar!$C$8:$I$1048576,6,0)=0,"Sin Justificación",VLOOKUP(User[[#This Row],[User Code]],Justificar!$C$8:$I$1048576,6,0)),"")</f>
        <v>Sin Justificación</v>
      </c>
      <c r="U298" s="40" t="str">
        <f>IFERROR(IF(VLOOKUP(User[[#This Row],[User Code]],Justificar!$C$8:$I$1048576,6,0)=0,"Sin Justificación",VLOOKUP(User[[#This Row],[User Code]],Justificar!$C$8:$I$1048576,7,0)),"")</f>
        <v>Sin Justificación</v>
      </c>
      <c r="V298" s="40" t="str" cm="1">
        <f t="array" ref="V298">_xlfn.IFS(User[[#This Row],[Time In Store + Leave]]&lt;7.8,"Incompleto",User[[#This Row],[Time In Store + Leave]]&lt;=12,"Completo",User[[#This Row],[Time In Store + Leave]]&gt;12,"Superior")</f>
        <v>Incompleto</v>
      </c>
      <c r="W2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8" s="40" t="str">
        <f>IF(User[[#This Row],[Rango]]="incompleto",IF(User[[#This Row],[Reporte in]]=0,"Sin_Registro_In_Out",IF(User[[#This Row],[Reporte Out]]=0,"No_Realizo_Salida","No_cumple_el_Tiempo")),"")</f>
        <v>No_cumple_el_Tiempo</v>
      </c>
      <c r="Y298" s="40" t="str" cm="1">
        <f t="array" ref="Y2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8"/>
      <c r="AA298"/>
      <c r="AB298"/>
      <c r="AC298"/>
      <c r="AD298"/>
      <c r="AE298"/>
      <c r="AF298"/>
      <c r="AG298"/>
      <c r="AH298"/>
      <c r="AI298"/>
      <c r="AJ298"/>
    </row>
    <row r="299" spans="1:36" x14ac:dyDescent="0.3">
      <c r="A299" s="40" t="s">
        <v>1741</v>
      </c>
      <c r="B299">
        <v>41962505</v>
      </c>
      <c r="C299" s="40" t="s">
        <v>1742</v>
      </c>
      <c r="D299" s="40" t="s">
        <v>1743</v>
      </c>
      <c r="E299" s="40" t="s">
        <v>6</v>
      </c>
      <c r="F299" s="40" t="s">
        <v>1034</v>
      </c>
      <c r="G299" s="40" t="s">
        <v>179</v>
      </c>
      <c r="H299" s="2">
        <v>45790.917025462964</v>
      </c>
      <c r="I299">
        <v>1</v>
      </c>
      <c r="J2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45931.332314814812</v>
      </c>
      <c r="K2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45931.721087962964</v>
      </c>
      <c r="L299" s="21">
        <f>_xlfn.XLOOKUP(User[[#This Row],[User Code]],RMS_Check_In_Out!A:A,RMS_Check_In_Out!D:D,"0")</f>
        <v>560</v>
      </c>
      <c r="M299" s="21" t="str">
        <f>_xlfn.XLOOKUP(User[[#This Row],[User Code]],Leave!P:P,Leave!S:S,"0")</f>
        <v>0</v>
      </c>
      <c r="N299" s="21">
        <f>User[[#This Row],[Time Leave RMS (min)]]/60</f>
        <v>0</v>
      </c>
      <c r="O299" s="15">
        <f>User[[#This Row],[Duration In Store(min)]]/60</f>
        <v>9.3333333333333339</v>
      </c>
      <c r="P299" s="28">
        <f>User[[#This Row],[Time In Store + Leave]]/24</f>
        <v>0.3888888888888889</v>
      </c>
      <c r="Q299" s="15">
        <f>(User[[#This Row],[Time Leave RMS (min)]]/60)+User[[#This Row],[Duration In Store H]]</f>
        <v>9.3333333333333339</v>
      </c>
      <c r="R299" s="40">
        <f>IF(User[[#This Row],[Check In]]="Sin Registro",0,1)</f>
        <v>1</v>
      </c>
      <c r="S299" s="40">
        <f>IF(User[[#This Row],[Check Out]]="Sin Registro",0,1)</f>
        <v>1</v>
      </c>
      <c r="T299" s="40" t="str">
        <f>IFERROR(IF(VLOOKUP(User[[#This Row],[User Code]],Justificar!$C$8:$I$1048576,6,0)=0,"Sin Justificación",VLOOKUP(User[[#This Row],[User Code]],Justificar!$C$8:$I$1048576,6,0)),"")</f>
        <v/>
      </c>
      <c r="U299" s="40" t="str">
        <f>IFERROR(IF(VLOOKUP(User[[#This Row],[User Code]],Justificar!$C$8:$I$1048576,6,0)=0,"Sin Justificación",VLOOKUP(User[[#This Row],[User Code]],Justificar!$C$8:$I$1048576,7,0)),"")</f>
        <v/>
      </c>
      <c r="V299" s="40" t="str" cm="1">
        <f t="array" ref="V299">_xlfn.IFS(User[[#This Row],[Time In Store + Leave]]&lt;7.8,"Incompleto",User[[#This Row],[Time In Store + Leave]]&lt;=12,"Completo",User[[#This Row],[Time In Store + Leave]]&gt;12,"Superior")</f>
        <v>Completo</v>
      </c>
      <c r="W2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9" s="40" t="str">
        <f>IF(User[[#This Row],[Rango]]="incompleto",IF(User[[#This Row],[Reporte in]]=0,"Sin_Registro_In_Out",IF(User[[#This Row],[Reporte Out]]=0,"No_Realizo_Salida","No_cumple_el_Tiempo")),"")</f>
        <v/>
      </c>
      <c r="Y299" s="40" t="str" cm="1">
        <f t="array" ref="Y2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99"/>
      <c r="AA299"/>
      <c r="AB299"/>
      <c r="AC299"/>
      <c r="AD299"/>
      <c r="AE299"/>
      <c r="AF299"/>
      <c r="AG299"/>
      <c r="AH299"/>
      <c r="AI299"/>
      <c r="AJ299"/>
    </row>
    <row r="300" spans="1:36" x14ac:dyDescent="0.3">
      <c r="A300" s="40" t="s">
        <v>1744</v>
      </c>
      <c r="B300">
        <v>1010223254</v>
      </c>
      <c r="C300" s="40" t="s">
        <v>1745</v>
      </c>
      <c r="D300" s="40" t="s">
        <v>1746</v>
      </c>
      <c r="E300" s="40" t="s">
        <v>6</v>
      </c>
      <c r="F300" s="40" t="s">
        <v>2463</v>
      </c>
      <c r="G300" s="40" t="s">
        <v>178</v>
      </c>
      <c r="H300" s="2">
        <v>45790.542488425926</v>
      </c>
      <c r="I300">
        <v>1</v>
      </c>
      <c r="J3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45931.457071759258</v>
      </c>
      <c r="K3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45931.797592592593</v>
      </c>
      <c r="L300" s="21">
        <f>_xlfn.XLOOKUP(User[[#This Row],[User Code]],RMS_Check_In_Out!A:A,RMS_Check_In_Out!D:D,"0")</f>
        <v>490</v>
      </c>
      <c r="M300" s="21" t="str">
        <f>_xlfn.XLOOKUP(User[[#This Row],[User Code]],Leave!P:P,Leave!S:S,"0")</f>
        <v>0</v>
      </c>
      <c r="N300" s="21">
        <f>User[[#This Row],[Time Leave RMS (min)]]/60</f>
        <v>0</v>
      </c>
      <c r="O300" s="15">
        <f>User[[#This Row],[Duration In Store(min)]]/60</f>
        <v>8.1666666666666661</v>
      </c>
      <c r="P300" s="28">
        <f>User[[#This Row],[Time In Store + Leave]]/24</f>
        <v>0.34027777777777773</v>
      </c>
      <c r="Q300" s="15">
        <f>(User[[#This Row],[Time Leave RMS (min)]]/60)+User[[#This Row],[Duration In Store H]]</f>
        <v>8.1666666666666661</v>
      </c>
      <c r="R300" s="40">
        <f>IF(User[[#This Row],[Check In]]="Sin Registro",0,1)</f>
        <v>1</v>
      </c>
      <c r="S300" s="40">
        <f>IF(User[[#This Row],[Check Out]]="Sin Registro",0,1)</f>
        <v>1</v>
      </c>
      <c r="T300" s="40" t="str">
        <f>IFERROR(IF(VLOOKUP(User[[#This Row],[User Code]],Justificar!$C$8:$I$1048576,6,0)=0,"Sin Justificación",VLOOKUP(User[[#This Row],[User Code]],Justificar!$C$8:$I$1048576,6,0)),"")</f>
        <v/>
      </c>
      <c r="U300" s="40" t="str">
        <f>IFERROR(IF(VLOOKUP(User[[#This Row],[User Code]],Justificar!$C$8:$I$1048576,6,0)=0,"Sin Justificación",VLOOKUP(User[[#This Row],[User Code]],Justificar!$C$8:$I$1048576,7,0)),"")</f>
        <v/>
      </c>
      <c r="V300" s="40" t="str" cm="1">
        <f t="array" ref="V300">_xlfn.IFS(User[[#This Row],[Time In Store + Leave]]&lt;7.8,"Incompleto",User[[#This Row],[Time In Store + Leave]]&lt;=12,"Completo",User[[#This Row],[Time In Store + Leave]]&gt;12,"Superior")</f>
        <v>Completo</v>
      </c>
      <c r="W3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0" s="40" t="str">
        <f>IF(User[[#This Row],[Rango]]="incompleto",IF(User[[#This Row],[Reporte in]]=0,"Sin_Registro_In_Out",IF(User[[#This Row],[Reporte Out]]=0,"No_Realizo_Salida","No_cumple_el_Tiempo")),"")</f>
        <v/>
      </c>
      <c r="Y300" s="40" t="str" cm="1">
        <f t="array" ref="Y3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0"/>
      <c r="AA300"/>
      <c r="AB300"/>
      <c r="AC300"/>
      <c r="AD300"/>
      <c r="AE300"/>
      <c r="AF300"/>
      <c r="AG300"/>
      <c r="AH300"/>
      <c r="AI300"/>
      <c r="AJ300"/>
    </row>
    <row r="301" spans="1:36" x14ac:dyDescent="0.3">
      <c r="A301" s="40" t="s">
        <v>1747</v>
      </c>
      <c r="B301">
        <v>1001534963</v>
      </c>
      <c r="C301" s="40" t="s">
        <v>1748</v>
      </c>
      <c r="D301" s="40" t="s">
        <v>1749</v>
      </c>
      <c r="E301" s="40" t="s">
        <v>6</v>
      </c>
      <c r="F301" s="40" t="s">
        <v>973</v>
      </c>
      <c r="G301" s="40" t="s">
        <v>178</v>
      </c>
      <c r="H301" s="2">
        <v>45790.542337962965</v>
      </c>
      <c r="I301">
        <v>1</v>
      </c>
      <c r="J30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0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01" s="21" t="str">
        <f>_xlfn.XLOOKUP(User[[#This Row],[User Code]],RMS_Check_In_Out!A:A,RMS_Check_In_Out!D:D,"0")</f>
        <v>0</v>
      </c>
      <c r="M301" s="21">
        <f>_xlfn.XLOOKUP(User[[#This Row],[User Code]],Leave!P:P,Leave!S:S,"0")</f>
        <v>540</v>
      </c>
      <c r="N301" s="21">
        <f>User[[#This Row],[Time Leave RMS (min)]]/60</f>
        <v>9</v>
      </c>
      <c r="O301" s="15">
        <f>User[[#This Row],[Duration In Store(min)]]/60</f>
        <v>0</v>
      </c>
      <c r="P301" s="28">
        <f>User[[#This Row],[Time In Store + Leave]]/24</f>
        <v>0.375</v>
      </c>
      <c r="Q301" s="15">
        <f>(User[[#This Row],[Time Leave RMS (min)]]/60)+User[[#This Row],[Duration In Store H]]</f>
        <v>9</v>
      </c>
      <c r="R301" s="40">
        <f>IF(User[[#This Row],[Check In]]="Sin Registro",0,1)</f>
        <v>1</v>
      </c>
      <c r="S301" s="40">
        <f>IF(User[[#This Row],[Check Out]]="Sin Registro",0,1)</f>
        <v>1</v>
      </c>
      <c r="T301" s="40" t="str">
        <f>IFERROR(IF(VLOOKUP(User[[#This Row],[User Code]],Justificar!$C$8:$I$1048576,6,0)=0,"Sin Justificación",VLOOKUP(User[[#This Row],[User Code]],Justificar!$C$8:$I$1048576,6,0)),"")</f>
        <v/>
      </c>
      <c r="U301" s="40" t="str">
        <f>IFERROR(IF(VLOOKUP(User[[#This Row],[User Code]],Justificar!$C$8:$I$1048576,6,0)=0,"Sin Justificación",VLOOKUP(User[[#This Row],[User Code]],Justificar!$C$8:$I$1048576,7,0)),"")</f>
        <v/>
      </c>
      <c r="V301" s="40" t="str" cm="1">
        <f t="array" ref="V301">_xlfn.IFS(User[[#This Row],[Time In Store + Leave]]&lt;7.8,"Incompleto",User[[#This Row],[Time In Store + Leave]]&lt;=12,"Completo",User[[#This Row],[Time In Store + Leave]]&gt;12,"Superior")</f>
        <v>Completo</v>
      </c>
      <c r="W3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1" s="40" t="str">
        <f>IF(User[[#This Row],[Rango]]="incompleto",IF(User[[#This Row],[Reporte in]]=0,"Sin_Registro_In_Out",IF(User[[#This Row],[Reporte Out]]=0,"No_Realizo_Salida","No_cumple_el_Tiempo")),"")</f>
        <v/>
      </c>
      <c r="Y301" s="40" t="str" cm="1">
        <f t="array" ref="Y3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01"/>
      <c r="AA301"/>
      <c r="AB301"/>
      <c r="AC301"/>
      <c r="AD301"/>
      <c r="AE301"/>
      <c r="AF301"/>
      <c r="AG301"/>
      <c r="AH301"/>
      <c r="AI301"/>
      <c r="AJ301"/>
    </row>
    <row r="302" spans="1:36" x14ac:dyDescent="0.3">
      <c r="A302" s="40" t="s">
        <v>1750</v>
      </c>
      <c r="B302">
        <v>5105822</v>
      </c>
      <c r="C302" s="40" t="s">
        <v>1751</v>
      </c>
      <c r="D302" s="40" t="s">
        <v>1752</v>
      </c>
      <c r="E302" s="40" t="s">
        <v>1710</v>
      </c>
      <c r="F302" s="40" t="s">
        <v>1026</v>
      </c>
      <c r="G302" s="40" t="s">
        <v>178</v>
      </c>
      <c r="H302" s="2">
        <v>45790.541967592595</v>
      </c>
      <c r="I302">
        <v>1</v>
      </c>
      <c r="J30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0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02" s="21" t="str">
        <f>_xlfn.XLOOKUP(User[[#This Row],[User Code]],RMS_Check_In_Out!A:A,RMS_Check_In_Out!D:D,"0")</f>
        <v>0</v>
      </c>
      <c r="M302" s="21" t="str">
        <f>_xlfn.XLOOKUP(User[[#This Row],[User Code]],Leave!P:P,Leave!S:S,"0")</f>
        <v>0</v>
      </c>
      <c r="N302" s="21">
        <f>User[[#This Row],[Time Leave RMS (min)]]/60</f>
        <v>0</v>
      </c>
      <c r="O302" s="15">
        <f>User[[#This Row],[Duration In Store(min)]]/60</f>
        <v>0</v>
      </c>
      <c r="P302" s="28">
        <f>User[[#This Row],[Time In Store + Leave]]/24</f>
        <v>0</v>
      </c>
      <c r="Q302" s="15">
        <f>(User[[#This Row],[Time Leave RMS (min)]]/60)+User[[#This Row],[Duration In Store H]]</f>
        <v>0</v>
      </c>
      <c r="R302" s="40">
        <f>IF(User[[#This Row],[Check In]]="Sin Registro",0,1)</f>
        <v>0</v>
      </c>
      <c r="S302" s="40">
        <f>IF(User[[#This Row],[Check Out]]="Sin Registro",0,1)</f>
        <v>0</v>
      </c>
      <c r="T302" s="40" t="str">
        <f>IFERROR(IF(VLOOKUP(User[[#This Row],[User Code]],Justificar!$C$8:$I$1048576,6,0)=0,"Sin Justificación",VLOOKUP(User[[#This Row],[User Code]],Justificar!$C$8:$I$1048576,6,0)),"")</f>
        <v>Sin Justificación</v>
      </c>
      <c r="U302" s="40" t="str">
        <f>IFERROR(IF(VLOOKUP(User[[#This Row],[User Code]],Justificar!$C$8:$I$1048576,6,0)=0,"Sin Justificación",VLOOKUP(User[[#This Row],[User Code]],Justificar!$C$8:$I$1048576,7,0)),"")</f>
        <v>Sin Justificación</v>
      </c>
      <c r="V302" s="40" t="str" cm="1">
        <f t="array" ref="V302">_xlfn.IFS(User[[#This Row],[Time In Store + Leave]]&lt;7.8,"Incompleto",User[[#This Row],[Time In Store + Leave]]&lt;=12,"Completo",User[[#This Row],[Time In Store + Leave]]&gt;12,"Superior")</f>
        <v>Incompleto</v>
      </c>
      <c r="W3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2" s="40" t="str">
        <f>IF(User[[#This Row],[Rango]]="incompleto",IF(User[[#This Row],[Reporte in]]=0,"Sin_Registro_In_Out",IF(User[[#This Row],[Reporte Out]]=0,"No_Realizo_Salida","No_cumple_el_Tiempo")),"")</f>
        <v>Sin_Registro_In_Out</v>
      </c>
      <c r="Y302" s="40" t="str" cm="1">
        <f t="array" ref="Y3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2"/>
      <c r="AA302"/>
      <c r="AB302"/>
      <c r="AC302"/>
      <c r="AD302"/>
      <c r="AE302"/>
      <c r="AF302"/>
      <c r="AG302"/>
      <c r="AH302"/>
      <c r="AI302"/>
      <c r="AJ302"/>
    </row>
    <row r="303" spans="1:36" x14ac:dyDescent="0.3">
      <c r="A303" s="40" t="s">
        <v>1724</v>
      </c>
      <c r="B303">
        <v>4900679</v>
      </c>
      <c r="C303" s="40" t="s">
        <v>1725</v>
      </c>
      <c r="D303" s="40" t="s">
        <v>1726</v>
      </c>
      <c r="E303" s="40" t="s">
        <v>1710</v>
      </c>
      <c r="F303" s="40" t="s">
        <v>1803</v>
      </c>
      <c r="G303" s="40" t="s">
        <v>179</v>
      </c>
      <c r="H303" s="2">
        <v>45789.834247685183</v>
      </c>
      <c r="I303">
        <v>1</v>
      </c>
      <c r="J3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45931.366342592592</v>
      </c>
      <c r="K3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45931.749039351853</v>
      </c>
      <c r="L303" s="21">
        <f>_xlfn.XLOOKUP(User[[#This Row],[User Code]],RMS_Check_In_Out!A:A,RMS_Check_In_Out!D:D,"0")</f>
        <v>551</v>
      </c>
      <c r="M303" s="21" t="str">
        <f>_xlfn.XLOOKUP(User[[#This Row],[User Code]],Leave!P:P,Leave!S:S,"0")</f>
        <v>0</v>
      </c>
      <c r="N303" s="21">
        <f>User[[#This Row],[Time Leave RMS (min)]]/60</f>
        <v>0</v>
      </c>
      <c r="O303" s="15">
        <f>User[[#This Row],[Duration In Store(min)]]/60</f>
        <v>9.1833333333333336</v>
      </c>
      <c r="P303" s="28">
        <f>User[[#This Row],[Time In Store + Leave]]/24</f>
        <v>0.38263888888888892</v>
      </c>
      <c r="Q303" s="15">
        <f>(User[[#This Row],[Time Leave RMS (min)]]/60)+User[[#This Row],[Duration In Store H]]</f>
        <v>9.1833333333333336</v>
      </c>
      <c r="R303" s="40">
        <f>IF(User[[#This Row],[Check In]]="Sin Registro",0,1)</f>
        <v>1</v>
      </c>
      <c r="S303" s="40">
        <f>IF(User[[#This Row],[Check Out]]="Sin Registro",0,1)</f>
        <v>1</v>
      </c>
      <c r="T303" s="40" t="str">
        <f>IFERROR(IF(VLOOKUP(User[[#This Row],[User Code]],Justificar!$C$8:$I$1048576,6,0)=0,"Sin Justificación",VLOOKUP(User[[#This Row],[User Code]],Justificar!$C$8:$I$1048576,6,0)),"")</f>
        <v/>
      </c>
      <c r="U303" s="40" t="str">
        <f>IFERROR(IF(VLOOKUP(User[[#This Row],[User Code]],Justificar!$C$8:$I$1048576,6,0)=0,"Sin Justificación",VLOOKUP(User[[#This Row],[User Code]],Justificar!$C$8:$I$1048576,7,0)),"")</f>
        <v/>
      </c>
      <c r="V303" s="40" t="str" cm="1">
        <f t="array" ref="V303">_xlfn.IFS(User[[#This Row],[Time In Store + Leave]]&lt;7.8,"Incompleto",User[[#This Row],[Time In Store + Leave]]&lt;=12,"Completo",User[[#This Row],[Time In Store + Leave]]&gt;12,"Superior")</f>
        <v>Completo</v>
      </c>
      <c r="W3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3" s="40" t="str">
        <f>IF(User[[#This Row],[Rango]]="incompleto",IF(User[[#This Row],[Reporte in]]=0,"Sin_Registro_In_Out",IF(User[[#This Row],[Reporte Out]]=0,"No_Realizo_Salida","No_cumple_el_Tiempo")),"")</f>
        <v/>
      </c>
      <c r="Y303" s="40" t="str" cm="1">
        <f t="array" ref="Y3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3"/>
      <c r="AA303"/>
      <c r="AB303"/>
      <c r="AC303"/>
      <c r="AD303"/>
      <c r="AE303"/>
      <c r="AF303"/>
      <c r="AG303"/>
      <c r="AH303"/>
      <c r="AI303"/>
      <c r="AJ303"/>
    </row>
    <row r="304" spans="1:36" x14ac:dyDescent="0.3">
      <c r="A304" s="40" t="s">
        <v>1727</v>
      </c>
      <c r="B304">
        <v>1098811467</v>
      </c>
      <c r="C304" s="40" t="s">
        <v>1728</v>
      </c>
      <c r="D304" s="40" t="s">
        <v>1729</v>
      </c>
      <c r="E304" s="40" t="s">
        <v>1710</v>
      </c>
      <c r="F304" s="40" t="s">
        <v>1803</v>
      </c>
      <c r="G304" s="40" t="s">
        <v>179</v>
      </c>
      <c r="H304" s="2">
        <v>45789.833854166667</v>
      </c>
      <c r="I304">
        <v>1</v>
      </c>
      <c r="J3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45931.333506944444</v>
      </c>
      <c r="K3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45931.71570601852</v>
      </c>
      <c r="L304" s="21">
        <f>_xlfn.XLOOKUP(User[[#This Row],[User Code]],RMS_Check_In_Out!A:A,RMS_Check_In_Out!D:D,"0")</f>
        <v>550</v>
      </c>
      <c r="M304" s="21" t="str">
        <f>_xlfn.XLOOKUP(User[[#This Row],[User Code]],Leave!P:P,Leave!S:S,"0")</f>
        <v>0</v>
      </c>
      <c r="N304" s="21">
        <f>User[[#This Row],[Time Leave RMS (min)]]/60</f>
        <v>0</v>
      </c>
      <c r="O304" s="15">
        <f>User[[#This Row],[Duration In Store(min)]]/60</f>
        <v>9.1666666666666661</v>
      </c>
      <c r="P304" s="28">
        <f>User[[#This Row],[Time In Store + Leave]]/24</f>
        <v>0.38194444444444442</v>
      </c>
      <c r="Q304" s="15">
        <f>(User[[#This Row],[Time Leave RMS (min)]]/60)+User[[#This Row],[Duration In Store H]]</f>
        <v>9.1666666666666661</v>
      </c>
      <c r="R304" s="40">
        <f>IF(User[[#This Row],[Check In]]="Sin Registro",0,1)</f>
        <v>1</v>
      </c>
      <c r="S304" s="40">
        <f>IF(User[[#This Row],[Check Out]]="Sin Registro",0,1)</f>
        <v>1</v>
      </c>
      <c r="T304" s="40" t="str">
        <f>IFERROR(IF(VLOOKUP(User[[#This Row],[User Code]],Justificar!$C$8:$I$1048576,6,0)=0,"Sin Justificación",VLOOKUP(User[[#This Row],[User Code]],Justificar!$C$8:$I$1048576,6,0)),"")</f>
        <v/>
      </c>
      <c r="U304" s="40" t="str">
        <f>IFERROR(IF(VLOOKUP(User[[#This Row],[User Code]],Justificar!$C$8:$I$1048576,6,0)=0,"Sin Justificación",VLOOKUP(User[[#This Row],[User Code]],Justificar!$C$8:$I$1048576,7,0)),"")</f>
        <v/>
      </c>
      <c r="V304" s="40" t="str" cm="1">
        <f t="array" ref="V304">_xlfn.IFS(User[[#This Row],[Time In Store + Leave]]&lt;7.8,"Incompleto",User[[#This Row],[Time In Store + Leave]]&lt;=12,"Completo",User[[#This Row],[Time In Store + Leave]]&gt;12,"Superior")</f>
        <v>Completo</v>
      </c>
      <c r="W3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4" s="40" t="str">
        <f>IF(User[[#This Row],[Rango]]="incompleto",IF(User[[#This Row],[Reporte in]]=0,"Sin_Registro_In_Out",IF(User[[#This Row],[Reporte Out]]=0,"No_Realizo_Salida","No_cumple_el_Tiempo")),"")</f>
        <v/>
      </c>
      <c r="Y304" s="40" t="str" cm="1">
        <f t="array" ref="Y3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4"/>
      <c r="AA304"/>
      <c r="AB304"/>
      <c r="AC304"/>
      <c r="AD304"/>
      <c r="AE304"/>
      <c r="AF304"/>
      <c r="AG304"/>
      <c r="AH304"/>
      <c r="AI304"/>
      <c r="AJ304"/>
    </row>
    <row r="305" spans="1:36" x14ac:dyDescent="0.3">
      <c r="A305" s="40" t="s">
        <v>1730</v>
      </c>
      <c r="B305">
        <v>1091971602</v>
      </c>
      <c r="C305" s="40" t="s">
        <v>1731</v>
      </c>
      <c r="D305" s="40" t="s">
        <v>1732</v>
      </c>
      <c r="E305" s="40" t="s">
        <v>1710</v>
      </c>
      <c r="F305" s="40" t="s">
        <v>1548</v>
      </c>
      <c r="G305" s="40" t="s">
        <v>179</v>
      </c>
      <c r="H305" s="2">
        <v>45789.833611111113</v>
      </c>
      <c r="I305">
        <v>1</v>
      </c>
      <c r="J3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45931.34207175926</v>
      </c>
      <c r="K3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45931.758819444447</v>
      </c>
      <c r="L305" s="21">
        <f>_xlfn.XLOOKUP(User[[#This Row],[User Code]],RMS_Check_In_Out!A:A,RMS_Check_In_Out!D:D,"0")</f>
        <v>600</v>
      </c>
      <c r="M305" s="21" t="str">
        <f>_xlfn.XLOOKUP(User[[#This Row],[User Code]],Leave!P:P,Leave!S:S,"0")</f>
        <v>0</v>
      </c>
      <c r="N305" s="21">
        <f>User[[#This Row],[Time Leave RMS (min)]]/60</f>
        <v>0</v>
      </c>
      <c r="O305" s="15">
        <f>User[[#This Row],[Duration In Store(min)]]/60</f>
        <v>10</v>
      </c>
      <c r="P305" s="28">
        <f>User[[#This Row],[Time In Store + Leave]]/24</f>
        <v>0.41666666666666669</v>
      </c>
      <c r="Q305" s="15">
        <f>(User[[#This Row],[Time Leave RMS (min)]]/60)+User[[#This Row],[Duration In Store H]]</f>
        <v>10</v>
      </c>
      <c r="R305" s="40">
        <f>IF(User[[#This Row],[Check In]]="Sin Registro",0,1)</f>
        <v>1</v>
      </c>
      <c r="S305" s="40">
        <f>IF(User[[#This Row],[Check Out]]="Sin Registro",0,1)</f>
        <v>1</v>
      </c>
      <c r="T305" s="40" t="str">
        <f>IFERROR(IF(VLOOKUP(User[[#This Row],[User Code]],Justificar!$C$8:$I$1048576,6,0)=0,"Sin Justificación",VLOOKUP(User[[#This Row],[User Code]],Justificar!$C$8:$I$1048576,6,0)),"")</f>
        <v/>
      </c>
      <c r="U305" s="40" t="str">
        <f>IFERROR(IF(VLOOKUP(User[[#This Row],[User Code]],Justificar!$C$8:$I$1048576,6,0)=0,"Sin Justificación",VLOOKUP(User[[#This Row],[User Code]],Justificar!$C$8:$I$1048576,7,0)),"")</f>
        <v/>
      </c>
      <c r="V305" s="40" t="str" cm="1">
        <f t="array" ref="V305">_xlfn.IFS(User[[#This Row],[Time In Store + Leave]]&lt;7.8,"Incompleto",User[[#This Row],[Time In Store + Leave]]&lt;=12,"Completo",User[[#This Row],[Time In Store + Leave]]&gt;12,"Superior")</f>
        <v>Completo</v>
      </c>
      <c r="W3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5" s="40" t="str">
        <f>IF(User[[#This Row],[Rango]]="incompleto",IF(User[[#This Row],[Reporte in]]=0,"Sin_Registro_In_Out",IF(User[[#This Row],[Reporte Out]]=0,"No_Realizo_Salida","No_cumple_el_Tiempo")),"")</f>
        <v/>
      </c>
      <c r="Y305" s="40" t="str" cm="1">
        <f t="array" ref="Y3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5"/>
      <c r="AA305"/>
      <c r="AB305"/>
      <c r="AC305"/>
      <c r="AD305"/>
      <c r="AE305"/>
      <c r="AF305"/>
      <c r="AG305"/>
      <c r="AH305"/>
      <c r="AI305"/>
      <c r="AJ305"/>
    </row>
    <row r="306" spans="1:36" x14ac:dyDescent="0.3">
      <c r="A306" s="40" t="s">
        <v>1733</v>
      </c>
      <c r="B306">
        <v>1124002245</v>
      </c>
      <c r="C306" s="40" t="s">
        <v>1734</v>
      </c>
      <c r="D306" s="40" t="s">
        <v>1735</v>
      </c>
      <c r="E306" s="40" t="s">
        <v>6</v>
      </c>
      <c r="F306" s="40" t="s">
        <v>2463</v>
      </c>
      <c r="G306" s="40" t="s">
        <v>178</v>
      </c>
      <c r="H306" s="2">
        <v>45789.6252662037</v>
      </c>
      <c r="I306">
        <v>1</v>
      </c>
      <c r="J3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45931.407060185185</v>
      </c>
      <c r="K3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45931.765046296299</v>
      </c>
      <c r="L306" s="21">
        <f>_xlfn.XLOOKUP(User[[#This Row],[User Code]],RMS_Check_In_Out!A:A,RMS_Check_In_Out!D:D,"0")</f>
        <v>516</v>
      </c>
      <c r="M306" s="21" t="str">
        <f>_xlfn.XLOOKUP(User[[#This Row],[User Code]],Leave!P:P,Leave!S:S,"0")</f>
        <v>0</v>
      </c>
      <c r="N306" s="21">
        <f>User[[#This Row],[Time Leave RMS (min)]]/60</f>
        <v>0</v>
      </c>
      <c r="O306" s="15">
        <f>User[[#This Row],[Duration In Store(min)]]/60</f>
        <v>8.6</v>
      </c>
      <c r="P306" s="28">
        <f>User[[#This Row],[Time In Store + Leave]]/24</f>
        <v>0.35833333333333334</v>
      </c>
      <c r="Q306" s="15">
        <f>(User[[#This Row],[Time Leave RMS (min)]]/60)+User[[#This Row],[Duration In Store H]]</f>
        <v>8.6</v>
      </c>
      <c r="R306" s="40">
        <f>IF(User[[#This Row],[Check In]]="Sin Registro",0,1)</f>
        <v>1</v>
      </c>
      <c r="S306" s="40">
        <f>IF(User[[#This Row],[Check Out]]="Sin Registro",0,1)</f>
        <v>1</v>
      </c>
      <c r="T306" s="40" t="str">
        <f>IFERROR(IF(VLOOKUP(User[[#This Row],[User Code]],Justificar!$C$8:$I$1048576,6,0)=0,"Sin Justificación",VLOOKUP(User[[#This Row],[User Code]],Justificar!$C$8:$I$1048576,6,0)),"")</f>
        <v/>
      </c>
      <c r="U306" s="40" t="str">
        <f>IFERROR(IF(VLOOKUP(User[[#This Row],[User Code]],Justificar!$C$8:$I$1048576,6,0)=0,"Sin Justificación",VLOOKUP(User[[#This Row],[User Code]],Justificar!$C$8:$I$1048576,7,0)),"")</f>
        <v/>
      </c>
      <c r="V306" s="40" t="str" cm="1">
        <f t="array" ref="V306">_xlfn.IFS(User[[#This Row],[Time In Store + Leave]]&lt;7.8,"Incompleto",User[[#This Row],[Time In Store + Leave]]&lt;=12,"Completo",User[[#This Row],[Time In Store + Leave]]&gt;12,"Superior")</f>
        <v>Completo</v>
      </c>
      <c r="W3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6" s="40" t="str">
        <f>IF(User[[#This Row],[Rango]]="incompleto",IF(User[[#This Row],[Reporte in]]=0,"Sin_Registro_In_Out",IF(User[[#This Row],[Reporte Out]]=0,"No_Realizo_Salida","No_cumple_el_Tiempo")),"")</f>
        <v/>
      </c>
      <c r="Y306" s="40" t="str" cm="1">
        <f t="array" ref="Y3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6"/>
      <c r="AA306"/>
      <c r="AB306"/>
      <c r="AC306"/>
      <c r="AD306"/>
      <c r="AE306"/>
      <c r="AF306"/>
      <c r="AG306"/>
      <c r="AH306"/>
      <c r="AI306"/>
      <c r="AJ306"/>
    </row>
    <row r="307" spans="1:36" x14ac:dyDescent="0.3">
      <c r="A307" s="40" t="s">
        <v>1736</v>
      </c>
      <c r="B307">
        <v>1022359100</v>
      </c>
      <c r="C307" s="40" t="s">
        <v>1737</v>
      </c>
      <c r="D307" s="40" t="s">
        <v>1738</v>
      </c>
      <c r="E307" s="40" t="s">
        <v>6</v>
      </c>
      <c r="F307" s="40" t="s">
        <v>1098</v>
      </c>
      <c r="G307" s="40" t="s">
        <v>177</v>
      </c>
      <c r="H307" s="2">
        <v>45789.458668981482</v>
      </c>
      <c r="I307">
        <v>1</v>
      </c>
      <c r="J3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45931.417847222219</v>
      </c>
      <c r="K3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45931.750150462962</v>
      </c>
      <c r="L307" s="21">
        <f>_xlfn.XLOOKUP(User[[#This Row],[User Code]],RMS_Check_In_Out!A:A,RMS_Check_In_Out!D:D,"0")</f>
        <v>479</v>
      </c>
      <c r="M307" s="21">
        <f>_xlfn.XLOOKUP(User[[#This Row],[User Code]],Leave!P:P,Leave!S:S,"0")</f>
        <v>60</v>
      </c>
      <c r="N307" s="21">
        <f>User[[#This Row],[Time Leave RMS (min)]]/60</f>
        <v>1</v>
      </c>
      <c r="O307" s="15">
        <f>User[[#This Row],[Duration In Store(min)]]/60</f>
        <v>7.9833333333333334</v>
      </c>
      <c r="P307" s="28">
        <f>User[[#This Row],[Time In Store + Leave]]/24</f>
        <v>0.37430555555555561</v>
      </c>
      <c r="Q307" s="15">
        <f>(User[[#This Row],[Time Leave RMS (min)]]/60)+User[[#This Row],[Duration In Store H]]</f>
        <v>8.9833333333333343</v>
      </c>
      <c r="R307" s="40">
        <f>IF(User[[#This Row],[Check In]]="Sin Registro",0,1)</f>
        <v>1</v>
      </c>
      <c r="S307" s="40">
        <f>IF(User[[#This Row],[Check Out]]="Sin Registro",0,1)</f>
        <v>1</v>
      </c>
      <c r="T307" s="40" t="str">
        <f>IFERROR(IF(VLOOKUP(User[[#This Row],[User Code]],Justificar!$C$8:$I$1048576,6,0)=0,"Sin Justificación",VLOOKUP(User[[#This Row],[User Code]],Justificar!$C$8:$I$1048576,6,0)),"")</f>
        <v/>
      </c>
      <c r="U307" s="40" t="str">
        <f>IFERROR(IF(VLOOKUP(User[[#This Row],[User Code]],Justificar!$C$8:$I$1048576,6,0)=0,"Sin Justificación",VLOOKUP(User[[#This Row],[User Code]],Justificar!$C$8:$I$1048576,7,0)),"")</f>
        <v/>
      </c>
      <c r="V307" s="40" t="str" cm="1">
        <f t="array" ref="V307">_xlfn.IFS(User[[#This Row],[Time In Store + Leave]]&lt;7.8,"Incompleto",User[[#This Row],[Time In Store + Leave]]&lt;=12,"Completo",User[[#This Row],[Time In Store + Leave]]&gt;12,"Superior")</f>
        <v>Completo</v>
      </c>
      <c r="W3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7" s="40" t="str">
        <f>IF(User[[#This Row],[Rango]]="incompleto",IF(User[[#This Row],[Reporte in]]=0,"Sin_Registro_In_Out",IF(User[[#This Row],[Reporte Out]]=0,"No_Realizo_Salida","No_cumple_el_Tiempo")),"")</f>
        <v/>
      </c>
      <c r="Y307" s="40" t="str" cm="1">
        <f t="array" ref="Y3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07"/>
      <c r="AA307"/>
      <c r="AB307"/>
      <c r="AC307"/>
      <c r="AD307"/>
      <c r="AE307"/>
      <c r="AF307"/>
      <c r="AG307"/>
      <c r="AH307"/>
      <c r="AI307"/>
      <c r="AJ307"/>
    </row>
    <row r="308" spans="1:36" x14ac:dyDescent="0.3">
      <c r="A308" s="40" t="s">
        <v>1707</v>
      </c>
      <c r="B308">
        <v>1144174233</v>
      </c>
      <c r="C308" s="40" t="s">
        <v>1708</v>
      </c>
      <c r="D308" s="40" t="s">
        <v>1709</v>
      </c>
      <c r="E308" s="40" t="s">
        <v>1710</v>
      </c>
      <c r="F308" s="40" t="s">
        <v>1121</v>
      </c>
      <c r="G308" s="40" t="s">
        <v>178</v>
      </c>
      <c r="H308" s="2">
        <v>45786.542870370373</v>
      </c>
      <c r="I308">
        <v>1</v>
      </c>
      <c r="J3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45931.362928240742</v>
      </c>
      <c r="K3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45931.721145833333</v>
      </c>
      <c r="L308" s="21">
        <f>_xlfn.XLOOKUP(User[[#This Row],[User Code]],RMS_Check_In_Out!A:A,RMS_Check_In_Out!D:D,"0")</f>
        <v>516</v>
      </c>
      <c r="M308" s="21" t="str">
        <f>_xlfn.XLOOKUP(User[[#This Row],[User Code]],Leave!P:P,Leave!S:S,"0")</f>
        <v>0</v>
      </c>
      <c r="N308" s="21">
        <f>User[[#This Row],[Time Leave RMS (min)]]/60</f>
        <v>0</v>
      </c>
      <c r="O308" s="15">
        <f>User[[#This Row],[Duration In Store(min)]]/60</f>
        <v>8.6</v>
      </c>
      <c r="P308" s="28">
        <f>User[[#This Row],[Time In Store + Leave]]/24</f>
        <v>0.35833333333333334</v>
      </c>
      <c r="Q308" s="15">
        <f>(User[[#This Row],[Time Leave RMS (min)]]/60)+User[[#This Row],[Duration In Store H]]</f>
        <v>8.6</v>
      </c>
      <c r="R308" s="40">
        <f>IF(User[[#This Row],[Check In]]="Sin Registro",0,1)</f>
        <v>1</v>
      </c>
      <c r="S308" s="40">
        <f>IF(User[[#This Row],[Check Out]]="Sin Registro",0,1)</f>
        <v>1</v>
      </c>
      <c r="T308" s="40" t="str">
        <f>IFERROR(IF(VLOOKUP(User[[#This Row],[User Code]],Justificar!$C$8:$I$1048576,6,0)=0,"Sin Justificación",VLOOKUP(User[[#This Row],[User Code]],Justificar!$C$8:$I$1048576,6,0)),"")</f>
        <v/>
      </c>
      <c r="U308" s="40" t="str">
        <f>IFERROR(IF(VLOOKUP(User[[#This Row],[User Code]],Justificar!$C$8:$I$1048576,6,0)=0,"Sin Justificación",VLOOKUP(User[[#This Row],[User Code]],Justificar!$C$8:$I$1048576,7,0)),"")</f>
        <v/>
      </c>
      <c r="V308" s="40" t="str" cm="1">
        <f t="array" ref="V308">_xlfn.IFS(User[[#This Row],[Time In Store + Leave]]&lt;7.8,"Incompleto",User[[#This Row],[Time In Store + Leave]]&lt;=12,"Completo",User[[#This Row],[Time In Store + Leave]]&gt;12,"Superior")</f>
        <v>Completo</v>
      </c>
      <c r="W3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8" s="40" t="str">
        <f>IF(User[[#This Row],[Rango]]="incompleto",IF(User[[#This Row],[Reporte in]]=0,"Sin_Registro_In_Out",IF(User[[#This Row],[Reporte Out]]=0,"No_Realizo_Salida","No_cumple_el_Tiempo")),"")</f>
        <v/>
      </c>
      <c r="Y308" s="40" t="str" cm="1">
        <f t="array" ref="Y3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8"/>
      <c r="AA308"/>
      <c r="AB308"/>
      <c r="AC308"/>
      <c r="AD308"/>
      <c r="AE308"/>
      <c r="AF308"/>
      <c r="AG308"/>
      <c r="AH308"/>
      <c r="AI308"/>
      <c r="AJ308"/>
    </row>
    <row r="309" spans="1:36" x14ac:dyDescent="0.3">
      <c r="A309" s="40" t="s">
        <v>1711</v>
      </c>
      <c r="B309">
        <v>1193395024</v>
      </c>
      <c r="C309" s="40" t="s">
        <v>1712</v>
      </c>
      <c r="D309" s="40" t="s">
        <v>1713</v>
      </c>
      <c r="E309" s="40" t="s">
        <v>1710</v>
      </c>
      <c r="F309" s="40" t="s">
        <v>1121</v>
      </c>
      <c r="G309" s="40" t="s">
        <v>178</v>
      </c>
      <c r="H309" s="2">
        <v>45786.542592592596</v>
      </c>
      <c r="I309">
        <v>1</v>
      </c>
      <c r="J3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45931.429201388892</v>
      </c>
      <c r="K3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45931.806898148148</v>
      </c>
      <c r="L309" s="21">
        <f>_xlfn.XLOOKUP(User[[#This Row],[User Code]],RMS_Check_In_Out!A:A,RMS_Check_In_Out!D:D,"0")</f>
        <v>544</v>
      </c>
      <c r="M309" s="21" t="str">
        <f>_xlfn.XLOOKUP(User[[#This Row],[User Code]],Leave!P:P,Leave!S:S,"0")</f>
        <v>0</v>
      </c>
      <c r="N309" s="21">
        <f>User[[#This Row],[Time Leave RMS (min)]]/60</f>
        <v>0</v>
      </c>
      <c r="O309" s="15">
        <f>User[[#This Row],[Duration In Store(min)]]/60</f>
        <v>9.0666666666666664</v>
      </c>
      <c r="P309" s="28">
        <f>User[[#This Row],[Time In Store + Leave]]/24</f>
        <v>0.37777777777777777</v>
      </c>
      <c r="Q309" s="15">
        <f>(User[[#This Row],[Time Leave RMS (min)]]/60)+User[[#This Row],[Duration In Store H]]</f>
        <v>9.0666666666666664</v>
      </c>
      <c r="R309" s="40">
        <f>IF(User[[#This Row],[Check In]]="Sin Registro",0,1)</f>
        <v>1</v>
      </c>
      <c r="S309" s="40">
        <f>IF(User[[#This Row],[Check Out]]="Sin Registro",0,1)</f>
        <v>1</v>
      </c>
      <c r="T309" s="40" t="str">
        <f>IFERROR(IF(VLOOKUP(User[[#This Row],[User Code]],Justificar!$C$8:$I$1048576,6,0)=0,"Sin Justificación",VLOOKUP(User[[#This Row],[User Code]],Justificar!$C$8:$I$1048576,6,0)),"")</f>
        <v/>
      </c>
      <c r="U309" s="40" t="str">
        <f>IFERROR(IF(VLOOKUP(User[[#This Row],[User Code]],Justificar!$C$8:$I$1048576,6,0)=0,"Sin Justificación",VLOOKUP(User[[#This Row],[User Code]],Justificar!$C$8:$I$1048576,7,0)),"")</f>
        <v/>
      </c>
      <c r="V309" s="40" t="str" cm="1">
        <f t="array" ref="V309">_xlfn.IFS(User[[#This Row],[Time In Store + Leave]]&lt;7.8,"Incompleto",User[[#This Row],[Time In Store + Leave]]&lt;=12,"Completo",User[[#This Row],[Time In Store + Leave]]&gt;12,"Superior")</f>
        <v>Completo</v>
      </c>
      <c r="W3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9" s="40" t="str">
        <f>IF(User[[#This Row],[Rango]]="incompleto",IF(User[[#This Row],[Reporte in]]=0,"Sin_Registro_In_Out",IF(User[[#This Row],[Reporte Out]]=0,"No_Realizo_Salida","No_cumple_el_Tiempo")),"")</f>
        <v/>
      </c>
      <c r="Y309" s="40" t="str" cm="1">
        <f t="array" ref="Y3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9"/>
      <c r="AA309"/>
      <c r="AB309"/>
      <c r="AC309"/>
      <c r="AD309"/>
      <c r="AE309"/>
      <c r="AF309"/>
      <c r="AG309"/>
      <c r="AH309"/>
      <c r="AI309"/>
      <c r="AJ309"/>
    </row>
    <row r="310" spans="1:36" x14ac:dyDescent="0.3">
      <c r="A310" s="40" t="s">
        <v>1714</v>
      </c>
      <c r="B310">
        <v>1052391981</v>
      </c>
      <c r="C310" s="40" t="s">
        <v>1715</v>
      </c>
      <c r="D310" s="40" t="s">
        <v>1716</v>
      </c>
      <c r="E310" s="40" t="s">
        <v>6</v>
      </c>
      <c r="F310" s="40" t="s">
        <v>2756</v>
      </c>
      <c r="G310" s="40" t="s">
        <v>178</v>
      </c>
      <c r="H310" s="2">
        <v>45786.530752314815</v>
      </c>
      <c r="I310">
        <v>1</v>
      </c>
      <c r="J3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45931.451805555553</v>
      </c>
      <c r="K3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45931.753298611111</v>
      </c>
      <c r="L310" s="21">
        <f>_xlfn.XLOOKUP(User[[#This Row],[User Code]],RMS_Check_In_Out!A:A,RMS_Check_In_Out!D:D,"0")</f>
        <v>434</v>
      </c>
      <c r="M310" s="21" t="str">
        <f>_xlfn.XLOOKUP(User[[#This Row],[User Code]],Leave!P:P,Leave!S:S,"0")</f>
        <v>0</v>
      </c>
      <c r="N310" s="21">
        <f>User[[#This Row],[Time Leave RMS (min)]]/60</f>
        <v>0</v>
      </c>
      <c r="O310" s="15">
        <f>User[[#This Row],[Duration In Store(min)]]/60</f>
        <v>7.2333333333333334</v>
      </c>
      <c r="P310" s="28">
        <f>User[[#This Row],[Time In Store + Leave]]/24</f>
        <v>0.30138888888888887</v>
      </c>
      <c r="Q310" s="15">
        <f>(User[[#This Row],[Time Leave RMS (min)]]/60)+User[[#This Row],[Duration In Store H]]</f>
        <v>7.2333333333333334</v>
      </c>
      <c r="R310" s="40">
        <f>IF(User[[#This Row],[Check In]]="Sin Registro",0,1)</f>
        <v>1</v>
      </c>
      <c r="S310" s="40">
        <f>IF(User[[#This Row],[Check Out]]="Sin Registro",0,1)</f>
        <v>1</v>
      </c>
      <c r="T310" s="40" t="str">
        <f>IFERROR(IF(VLOOKUP(User[[#This Row],[User Code]],Justificar!$C$8:$I$1048576,6,0)=0,"Sin Justificación",VLOOKUP(User[[#This Row],[User Code]],Justificar!$C$8:$I$1048576,6,0)),"")</f>
        <v>Sin Justificación</v>
      </c>
      <c r="U310" s="40" t="str">
        <f>IFERROR(IF(VLOOKUP(User[[#This Row],[User Code]],Justificar!$C$8:$I$1048576,6,0)=0,"Sin Justificación",VLOOKUP(User[[#This Row],[User Code]],Justificar!$C$8:$I$1048576,7,0)),"")</f>
        <v>Sin Justificación</v>
      </c>
      <c r="V310" s="40" t="str" cm="1">
        <f t="array" ref="V310">_xlfn.IFS(User[[#This Row],[Time In Store + Leave]]&lt;7.8,"Incompleto",User[[#This Row],[Time In Store + Leave]]&lt;=12,"Completo",User[[#This Row],[Time In Store + Leave]]&gt;12,"Superior")</f>
        <v>Incompleto</v>
      </c>
      <c r="W3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0" s="40" t="str">
        <f>IF(User[[#This Row],[Rango]]="incompleto",IF(User[[#This Row],[Reporte in]]=0,"Sin_Registro_In_Out",IF(User[[#This Row],[Reporte Out]]=0,"No_Realizo_Salida","No_cumple_el_Tiempo")),"")</f>
        <v>No_cumple_el_Tiempo</v>
      </c>
      <c r="Y310" s="40" t="str" cm="1">
        <f t="array" ref="Y3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10"/>
      <c r="AA310"/>
      <c r="AB310"/>
      <c r="AC310"/>
      <c r="AD310"/>
      <c r="AE310"/>
      <c r="AF310"/>
      <c r="AG310"/>
      <c r="AH310"/>
      <c r="AI310"/>
      <c r="AJ310"/>
    </row>
    <row r="311" spans="1:36" x14ac:dyDescent="0.3">
      <c r="A311" s="40" t="s">
        <v>1717</v>
      </c>
      <c r="B311">
        <v>1112219346</v>
      </c>
      <c r="C311" s="40" t="s">
        <v>1718</v>
      </c>
      <c r="D311" s="40" t="s">
        <v>1719</v>
      </c>
      <c r="E311" s="40" t="s">
        <v>6</v>
      </c>
      <c r="F311" s="40" t="s">
        <v>1121</v>
      </c>
      <c r="G311" s="40" t="s">
        <v>178</v>
      </c>
      <c r="H311" s="2">
        <v>45786.530682870369</v>
      </c>
      <c r="I311">
        <v>1</v>
      </c>
      <c r="J3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45931.461423611108</v>
      </c>
      <c r="K3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45931.792569444442</v>
      </c>
      <c r="L311" s="21">
        <f>_xlfn.XLOOKUP(User[[#This Row],[User Code]],RMS_Check_In_Out!A:A,RMS_Check_In_Out!D:D,"0")</f>
        <v>477</v>
      </c>
      <c r="M311" s="21" t="str">
        <f>_xlfn.XLOOKUP(User[[#This Row],[User Code]],Leave!P:P,Leave!S:S,"0")</f>
        <v>0</v>
      </c>
      <c r="N311" s="21">
        <f>User[[#This Row],[Time Leave RMS (min)]]/60</f>
        <v>0</v>
      </c>
      <c r="O311" s="15">
        <f>User[[#This Row],[Duration In Store(min)]]/60</f>
        <v>7.95</v>
      </c>
      <c r="P311" s="28">
        <f>User[[#This Row],[Time In Store + Leave]]/24</f>
        <v>0.33124999999999999</v>
      </c>
      <c r="Q311" s="15">
        <f>(User[[#This Row],[Time Leave RMS (min)]]/60)+User[[#This Row],[Duration In Store H]]</f>
        <v>7.95</v>
      </c>
      <c r="R311" s="40">
        <f>IF(User[[#This Row],[Check In]]="Sin Registro",0,1)</f>
        <v>1</v>
      </c>
      <c r="S311" s="40">
        <f>IF(User[[#This Row],[Check Out]]="Sin Registro",0,1)</f>
        <v>1</v>
      </c>
      <c r="T311" s="40" t="str">
        <f>IFERROR(IF(VLOOKUP(User[[#This Row],[User Code]],Justificar!$C$8:$I$1048576,6,0)=0,"Sin Justificación",VLOOKUP(User[[#This Row],[User Code]],Justificar!$C$8:$I$1048576,6,0)),"")</f>
        <v/>
      </c>
      <c r="U311" s="40" t="str">
        <f>IFERROR(IF(VLOOKUP(User[[#This Row],[User Code]],Justificar!$C$8:$I$1048576,6,0)=0,"Sin Justificación",VLOOKUP(User[[#This Row],[User Code]],Justificar!$C$8:$I$1048576,7,0)),"")</f>
        <v/>
      </c>
      <c r="V311" s="40" t="str" cm="1">
        <f t="array" ref="V311">_xlfn.IFS(User[[#This Row],[Time In Store + Leave]]&lt;7.8,"Incompleto",User[[#This Row],[Time In Store + Leave]]&lt;=12,"Completo",User[[#This Row],[Time In Store + Leave]]&gt;12,"Superior")</f>
        <v>Completo</v>
      </c>
      <c r="W3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1" s="40" t="str">
        <f>IF(User[[#This Row],[Rango]]="incompleto",IF(User[[#This Row],[Reporte in]]=0,"Sin_Registro_In_Out",IF(User[[#This Row],[Reporte Out]]=0,"No_Realizo_Salida","No_cumple_el_Tiempo")),"")</f>
        <v/>
      </c>
      <c r="Y311" s="40" t="str" cm="1">
        <f t="array" ref="Y3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11"/>
      <c r="AA311"/>
      <c r="AB311"/>
      <c r="AC311"/>
      <c r="AD311"/>
      <c r="AE311"/>
      <c r="AF311"/>
      <c r="AG311"/>
      <c r="AH311"/>
      <c r="AI311"/>
      <c r="AJ311"/>
    </row>
    <row r="312" spans="1:36" x14ac:dyDescent="0.3">
      <c r="A312" s="40" t="s">
        <v>1720</v>
      </c>
      <c r="B312">
        <v>1022408985</v>
      </c>
      <c r="C312" s="40" t="s">
        <v>1721</v>
      </c>
      <c r="D312" s="40" t="s">
        <v>1722</v>
      </c>
      <c r="E312" s="40" t="s">
        <v>6</v>
      </c>
      <c r="F312" s="40" t="s">
        <v>1349</v>
      </c>
      <c r="G312" s="40" t="s">
        <v>178</v>
      </c>
      <c r="H312" s="2">
        <v>45786.514884259261</v>
      </c>
      <c r="I312">
        <v>1</v>
      </c>
      <c r="J3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12" s="21" t="str">
        <f>_xlfn.XLOOKUP(User[[#This Row],[User Code]],RMS_Check_In_Out!A:A,RMS_Check_In_Out!D:D,"0")</f>
        <v>0</v>
      </c>
      <c r="M312" s="21">
        <f>_xlfn.XLOOKUP(User[[#This Row],[User Code]],Leave!P:P,Leave!S:S,"0")</f>
        <v>480</v>
      </c>
      <c r="N312" s="21">
        <f>User[[#This Row],[Time Leave RMS (min)]]/60</f>
        <v>8</v>
      </c>
      <c r="O312" s="15">
        <f>User[[#This Row],[Duration In Store(min)]]/60</f>
        <v>0</v>
      </c>
      <c r="P312" s="28">
        <f>User[[#This Row],[Time In Store + Leave]]/24</f>
        <v>0.33333333333333331</v>
      </c>
      <c r="Q312" s="15">
        <f>(User[[#This Row],[Time Leave RMS (min)]]/60)+User[[#This Row],[Duration In Store H]]</f>
        <v>8</v>
      </c>
      <c r="R312" s="40">
        <f>IF(User[[#This Row],[Check In]]="Sin Registro",0,1)</f>
        <v>1</v>
      </c>
      <c r="S312" s="40">
        <f>IF(User[[#This Row],[Check Out]]="Sin Registro",0,1)</f>
        <v>1</v>
      </c>
      <c r="T312" s="40" t="str">
        <f>IFERROR(IF(VLOOKUP(User[[#This Row],[User Code]],Justificar!$C$8:$I$1048576,6,0)=0,"Sin Justificación",VLOOKUP(User[[#This Row],[User Code]],Justificar!$C$8:$I$1048576,6,0)),"")</f>
        <v/>
      </c>
      <c r="U312" s="40" t="str">
        <f>IFERROR(IF(VLOOKUP(User[[#This Row],[User Code]],Justificar!$C$8:$I$1048576,6,0)=0,"Sin Justificación",VLOOKUP(User[[#This Row],[User Code]],Justificar!$C$8:$I$1048576,7,0)),"")</f>
        <v/>
      </c>
      <c r="V312" s="40" t="str" cm="1">
        <f t="array" ref="V312">_xlfn.IFS(User[[#This Row],[Time In Store + Leave]]&lt;7.8,"Incompleto",User[[#This Row],[Time In Store + Leave]]&lt;=12,"Completo",User[[#This Row],[Time In Store + Leave]]&gt;12,"Superior")</f>
        <v>Completo</v>
      </c>
      <c r="W3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2" s="40" t="str">
        <f>IF(User[[#This Row],[Rango]]="incompleto",IF(User[[#This Row],[Reporte in]]=0,"Sin_Registro_In_Out",IF(User[[#This Row],[Reporte Out]]=0,"No_Realizo_Salida","No_cumple_el_Tiempo")),"")</f>
        <v/>
      </c>
      <c r="Y312" s="40" t="str" cm="1">
        <f t="array" ref="Y3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12"/>
      <c r="AA312"/>
      <c r="AB312"/>
      <c r="AC312"/>
      <c r="AD312"/>
      <c r="AE312"/>
      <c r="AF312"/>
      <c r="AG312"/>
      <c r="AH312"/>
      <c r="AI312"/>
      <c r="AJ312"/>
    </row>
    <row r="313" spans="1:36" x14ac:dyDescent="0.3">
      <c r="A313" s="40" t="s">
        <v>1698</v>
      </c>
      <c r="B313">
        <v>1005330777</v>
      </c>
      <c r="C313" s="40" t="s">
        <v>1699</v>
      </c>
      <c r="D313" s="40" t="s">
        <v>1700</v>
      </c>
      <c r="E313" s="40" t="s">
        <v>6</v>
      </c>
      <c r="F313" s="40" t="s">
        <v>1482</v>
      </c>
      <c r="G313" s="40" t="s">
        <v>177</v>
      </c>
      <c r="H313" s="2">
        <v>45785.66747685185</v>
      </c>
      <c r="I313">
        <v>1</v>
      </c>
      <c r="J3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13" s="21" t="str">
        <f>_xlfn.XLOOKUP(User[[#This Row],[User Code]],RMS_Check_In_Out!A:A,RMS_Check_In_Out!D:D,"0")</f>
        <v>0</v>
      </c>
      <c r="M313" s="21">
        <f>_xlfn.XLOOKUP(User[[#This Row],[User Code]],Leave!P:P,Leave!S:S,"0")</f>
        <v>540</v>
      </c>
      <c r="N313" s="21">
        <f>User[[#This Row],[Time Leave RMS (min)]]/60</f>
        <v>9</v>
      </c>
      <c r="O313" s="15">
        <f>User[[#This Row],[Duration In Store(min)]]/60</f>
        <v>0</v>
      </c>
      <c r="P313" s="28">
        <f>User[[#This Row],[Time In Store + Leave]]/24</f>
        <v>0.375</v>
      </c>
      <c r="Q313" s="15">
        <f>(User[[#This Row],[Time Leave RMS (min)]]/60)+User[[#This Row],[Duration In Store H]]</f>
        <v>9</v>
      </c>
      <c r="R313" s="40">
        <f>IF(User[[#This Row],[Check In]]="Sin Registro",0,1)</f>
        <v>1</v>
      </c>
      <c r="S313" s="40">
        <f>IF(User[[#This Row],[Check Out]]="Sin Registro",0,1)</f>
        <v>1</v>
      </c>
      <c r="T313" s="40" t="str">
        <f>IFERROR(IF(VLOOKUP(User[[#This Row],[User Code]],Justificar!$C$8:$I$1048576,6,0)=0,"Sin Justificación",VLOOKUP(User[[#This Row],[User Code]],Justificar!$C$8:$I$1048576,6,0)),"")</f>
        <v/>
      </c>
      <c r="U313" s="40" t="str">
        <f>IFERROR(IF(VLOOKUP(User[[#This Row],[User Code]],Justificar!$C$8:$I$1048576,6,0)=0,"Sin Justificación",VLOOKUP(User[[#This Row],[User Code]],Justificar!$C$8:$I$1048576,7,0)),"")</f>
        <v/>
      </c>
      <c r="V313" s="40" t="str" cm="1">
        <f t="array" ref="V313">_xlfn.IFS(User[[#This Row],[Time In Store + Leave]]&lt;7.8,"Incompleto",User[[#This Row],[Time In Store + Leave]]&lt;=12,"Completo",User[[#This Row],[Time In Store + Leave]]&gt;12,"Superior")</f>
        <v>Completo</v>
      </c>
      <c r="W3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3" s="40" t="str">
        <f>IF(User[[#This Row],[Rango]]="incompleto",IF(User[[#This Row],[Reporte in]]=0,"Sin_Registro_In_Out",IF(User[[#This Row],[Reporte Out]]=0,"No_Realizo_Salida","No_cumple_el_Tiempo")),"")</f>
        <v/>
      </c>
      <c r="Y313" s="40" t="str" cm="1">
        <f t="array" ref="Y3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13"/>
      <c r="AA313"/>
      <c r="AB313"/>
      <c r="AC313"/>
      <c r="AD313"/>
      <c r="AE313"/>
      <c r="AF313"/>
      <c r="AG313"/>
      <c r="AH313"/>
      <c r="AI313"/>
      <c r="AJ313"/>
    </row>
    <row r="314" spans="1:36" x14ac:dyDescent="0.3">
      <c r="A314" s="40" t="s">
        <v>1701</v>
      </c>
      <c r="B314">
        <v>1000274492</v>
      </c>
      <c r="C314" s="40" t="s">
        <v>1702</v>
      </c>
      <c r="D314" s="40" t="s">
        <v>1703</v>
      </c>
      <c r="E314" s="40" t="s">
        <v>6</v>
      </c>
      <c r="F314" s="40" t="s">
        <v>1098</v>
      </c>
      <c r="G314" s="40" t="s">
        <v>177</v>
      </c>
      <c r="H314" s="2">
        <v>45785.667175925926</v>
      </c>
      <c r="I314">
        <v>1</v>
      </c>
      <c r="J3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45931.455868055556</v>
      </c>
      <c r="K3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45931.796435185184</v>
      </c>
      <c r="L314" s="21">
        <f>_xlfn.XLOOKUP(User[[#This Row],[User Code]],RMS_Check_In_Out!A:A,RMS_Check_In_Out!D:D,"0")</f>
        <v>490</v>
      </c>
      <c r="M314" s="21">
        <f>_xlfn.XLOOKUP(User[[#This Row],[User Code]],Leave!P:P,Leave!S:S,"0")</f>
        <v>60</v>
      </c>
      <c r="N314" s="21">
        <f>User[[#This Row],[Time Leave RMS (min)]]/60</f>
        <v>1</v>
      </c>
      <c r="O314" s="15">
        <f>User[[#This Row],[Duration In Store(min)]]/60</f>
        <v>8.1666666666666661</v>
      </c>
      <c r="P314" s="28">
        <f>User[[#This Row],[Time In Store + Leave]]/24</f>
        <v>0.38194444444444442</v>
      </c>
      <c r="Q314" s="15">
        <f>(User[[#This Row],[Time Leave RMS (min)]]/60)+User[[#This Row],[Duration In Store H]]</f>
        <v>9.1666666666666661</v>
      </c>
      <c r="R314" s="40">
        <f>IF(User[[#This Row],[Check In]]="Sin Registro",0,1)</f>
        <v>1</v>
      </c>
      <c r="S314" s="40">
        <f>IF(User[[#This Row],[Check Out]]="Sin Registro",0,1)</f>
        <v>1</v>
      </c>
      <c r="T314" s="40" t="str">
        <f>IFERROR(IF(VLOOKUP(User[[#This Row],[User Code]],Justificar!$C$8:$I$1048576,6,0)=0,"Sin Justificación",VLOOKUP(User[[#This Row],[User Code]],Justificar!$C$8:$I$1048576,6,0)),"")</f>
        <v/>
      </c>
      <c r="U314" s="40" t="str">
        <f>IFERROR(IF(VLOOKUP(User[[#This Row],[User Code]],Justificar!$C$8:$I$1048576,6,0)=0,"Sin Justificación",VLOOKUP(User[[#This Row],[User Code]],Justificar!$C$8:$I$1048576,7,0)),"")</f>
        <v/>
      </c>
      <c r="V314" s="40" t="str" cm="1">
        <f t="array" ref="V314">_xlfn.IFS(User[[#This Row],[Time In Store + Leave]]&lt;7.8,"Incompleto",User[[#This Row],[Time In Store + Leave]]&lt;=12,"Completo",User[[#This Row],[Time In Store + Leave]]&gt;12,"Superior")</f>
        <v>Completo</v>
      </c>
      <c r="W3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4" s="40" t="str">
        <f>IF(User[[#This Row],[Rango]]="incompleto",IF(User[[#This Row],[Reporte in]]=0,"Sin_Registro_In_Out",IF(User[[#This Row],[Reporte Out]]=0,"No_Realizo_Salida","No_cumple_el_Tiempo")),"")</f>
        <v/>
      </c>
      <c r="Y314" s="40" t="str" cm="1">
        <f t="array" ref="Y3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14"/>
      <c r="AA314"/>
      <c r="AB314"/>
      <c r="AC314"/>
      <c r="AD314"/>
      <c r="AE314"/>
      <c r="AF314"/>
      <c r="AG314"/>
      <c r="AH314"/>
      <c r="AI314"/>
      <c r="AJ314"/>
    </row>
    <row r="315" spans="1:36" x14ac:dyDescent="0.3">
      <c r="A315" s="40" t="s">
        <v>1704</v>
      </c>
      <c r="B315">
        <v>1071062234</v>
      </c>
      <c r="C315" s="40" t="s">
        <v>1705</v>
      </c>
      <c r="D315" s="40" t="s">
        <v>1706</v>
      </c>
      <c r="E315" s="40" t="s">
        <v>6</v>
      </c>
      <c r="F315" s="40" t="s">
        <v>1044</v>
      </c>
      <c r="G315" s="40" t="s">
        <v>177</v>
      </c>
      <c r="H315" s="2">
        <v>45785.658090277779</v>
      </c>
      <c r="I315">
        <v>1</v>
      </c>
      <c r="J3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15" s="21" t="str">
        <f>_xlfn.XLOOKUP(User[[#This Row],[User Code]],RMS_Check_In_Out!A:A,RMS_Check_In_Out!D:D,"0")</f>
        <v>0</v>
      </c>
      <c r="M315" s="21" t="str">
        <f>_xlfn.XLOOKUP(User[[#This Row],[User Code]],Leave!P:P,Leave!S:S,"0")</f>
        <v>0</v>
      </c>
      <c r="N315" s="21">
        <f>User[[#This Row],[Time Leave RMS (min)]]/60</f>
        <v>0</v>
      </c>
      <c r="O315" s="15">
        <f>User[[#This Row],[Duration In Store(min)]]/60</f>
        <v>0</v>
      </c>
      <c r="P315" s="28">
        <f>User[[#This Row],[Time In Store + Leave]]/24</f>
        <v>0</v>
      </c>
      <c r="Q315" s="15">
        <f>(User[[#This Row],[Time Leave RMS (min)]]/60)+User[[#This Row],[Duration In Store H]]</f>
        <v>0</v>
      </c>
      <c r="R315" s="40">
        <f>IF(User[[#This Row],[Check In]]="Sin Registro",0,1)</f>
        <v>0</v>
      </c>
      <c r="S315" s="40">
        <f>IF(User[[#This Row],[Check Out]]="Sin Registro",0,1)</f>
        <v>0</v>
      </c>
      <c r="T315" s="40" t="str">
        <f>IFERROR(IF(VLOOKUP(User[[#This Row],[User Code]],Justificar!$C$8:$I$1048576,6,0)=0,"Sin Justificación",VLOOKUP(User[[#This Row],[User Code]],Justificar!$C$8:$I$1048576,6,0)),"")</f>
        <v>Sin Justificación</v>
      </c>
      <c r="U315" s="40" t="str">
        <f>IFERROR(IF(VLOOKUP(User[[#This Row],[User Code]],Justificar!$C$8:$I$1048576,6,0)=0,"Sin Justificación",VLOOKUP(User[[#This Row],[User Code]],Justificar!$C$8:$I$1048576,7,0)),"")</f>
        <v>Sin Justificación</v>
      </c>
      <c r="V315" s="40" t="str" cm="1">
        <f t="array" ref="V315">_xlfn.IFS(User[[#This Row],[Time In Store + Leave]]&lt;7.8,"Incompleto",User[[#This Row],[Time In Store + Leave]]&lt;=12,"Completo",User[[#This Row],[Time In Store + Leave]]&gt;12,"Superior")</f>
        <v>Incompleto</v>
      </c>
      <c r="W3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5" s="40" t="str">
        <f>IF(User[[#This Row],[Rango]]="incompleto",IF(User[[#This Row],[Reporte in]]=0,"Sin_Registro_In_Out",IF(User[[#This Row],[Reporte Out]]=0,"No_Realizo_Salida","No_cumple_el_Tiempo")),"")</f>
        <v>Sin_Registro_In_Out</v>
      </c>
      <c r="Y315" s="40" t="str" cm="1">
        <f t="array" ref="Y3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15"/>
      <c r="AA315"/>
      <c r="AB315"/>
      <c r="AC315"/>
      <c r="AD315"/>
      <c r="AE315"/>
      <c r="AF315"/>
      <c r="AG315"/>
      <c r="AH315"/>
      <c r="AI315"/>
      <c r="AJ315"/>
    </row>
    <row r="316" spans="1:36" x14ac:dyDescent="0.3">
      <c r="A316" s="40" t="s">
        <v>1683</v>
      </c>
      <c r="B316">
        <v>1129527594</v>
      </c>
      <c r="C316" s="40" t="s">
        <v>1684</v>
      </c>
      <c r="D316" s="40" t="s">
        <v>1685</v>
      </c>
      <c r="E316" s="40" t="s">
        <v>6</v>
      </c>
      <c r="F316" s="40" t="s">
        <v>2136</v>
      </c>
      <c r="G316" s="40" t="s">
        <v>178</v>
      </c>
      <c r="H316" s="2">
        <v>45784.541990740741</v>
      </c>
      <c r="I316">
        <v>1</v>
      </c>
      <c r="J3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45931.375393518516</v>
      </c>
      <c r="K3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45931.799467592595</v>
      </c>
      <c r="L316" s="21">
        <f>_xlfn.XLOOKUP(User[[#This Row],[User Code]],RMS_Check_In_Out!A:A,RMS_Check_In_Out!D:D,"0")</f>
        <v>611</v>
      </c>
      <c r="M316" s="21" t="str">
        <f>_xlfn.XLOOKUP(User[[#This Row],[User Code]],Leave!P:P,Leave!S:S,"0")</f>
        <v>0</v>
      </c>
      <c r="N316" s="21">
        <f>User[[#This Row],[Time Leave RMS (min)]]/60</f>
        <v>0</v>
      </c>
      <c r="O316" s="15">
        <f>User[[#This Row],[Duration In Store(min)]]/60</f>
        <v>10.183333333333334</v>
      </c>
      <c r="P316" s="28">
        <f>User[[#This Row],[Time In Store + Leave]]/24</f>
        <v>0.42430555555555555</v>
      </c>
      <c r="Q316" s="15">
        <f>(User[[#This Row],[Time Leave RMS (min)]]/60)+User[[#This Row],[Duration In Store H]]</f>
        <v>10.183333333333334</v>
      </c>
      <c r="R316" s="40">
        <f>IF(User[[#This Row],[Check In]]="Sin Registro",0,1)</f>
        <v>1</v>
      </c>
      <c r="S316" s="40">
        <f>IF(User[[#This Row],[Check Out]]="Sin Registro",0,1)</f>
        <v>1</v>
      </c>
      <c r="T316" s="40" t="str">
        <f>IFERROR(IF(VLOOKUP(User[[#This Row],[User Code]],Justificar!$C$8:$I$1048576,6,0)=0,"Sin Justificación",VLOOKUP(User[[#This Row],[User Code]],Justificar!$C$8:$I$1048576,6,0)),"")</f>
        <v/>
      </c>
      <c r="U316" s="40" t="str">
        <f>IFERROR(IF(VLOOKUP(User[[#This Row],[User Code]],Justificar!$C$8:$I$1048576,6,0)=0,"Sin Justificación",VLOOKUP(User[[#This Row],[User Code]],Justificar!$C$8:$I$1048576,7,0)),"")</f>
        <v/>
      </c>
      <c r="V316" s="40" t="str" cm="1">
        <f t="array" ref="V316">_xlfn.IFS(User[[#This Row],[Time In Store + Leave]]&lt;7.8,"Incompleto",User[[#This Row],[Time In Store + Leave]]&lt;=12,"Completo",User[[#This Row],[Time In Store + Leave]]&gt;12,"Superior")</f>
        <v>Completo</v>
      </c>
      <c r="W3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6" s="40" t="str">
        <f>IF(User[[#This Row],[Rango]]="incompleto",IF(User[[#This Row],[Reporte in]]=0,"Sin_Registro_In_Out",IF(User[[#This Row],[Reporte Out]]=0,"No_Realizo_Salida","No_cumple_el_Tiempo")),"")</f>
        <v/>
      </c>
      <c r="Y316" s="40" t="str" cm="1">
        <f t="array" ref="Y3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16"/>
      <c r="AA316"/>
      <c r="AB316"/>
      <c r="AC316"/>
      <c r="AD316"/>
      <c r="AE316"/>
      <c r="AF316"/>
      <c r="AG316"/>
      <c r="AH316"/>
      <c r="AI316"/>
      <c r="AJ316"/>
    </row>
    <row r="317" spans="1:36" x14ac:dyDescent="0.3">
      <c r="A317" s="40" t="s">
        <v>1686</v>
      </c>
      <c r="B317">
        <v>1026285753</v>
      </c>
      <c r="C317" s="40" t="s">
        <v>1687</v>
      </c>
      <c r="D317" s="40" t="s">
        <v>1688</v>
      </c>
      <c r="E317" s="40" t="s">
        <v>6</v>
      </c>
      <c r="F317" s="40" t="s">
        <v>1935</v>
      </c>
      <c r="G317" s="40" t="s">
        <v>179</v>
      </c>
      <c r="H317" s="2">
        <v>45783.751388888886</v>
      </c>
      <c r="I317">
        <v>1</v>
      </c>
      <c r="J3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45931.477326388886</v>
      </c>
      <c r="K3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45931.770821759259</v>
      </c>
      <c r="L317" s="21">
        <f>_xlfn.XLOOKUP(User[[#This Row],[User Code]],RMS_Check_In_Out!A:A,RMS_Check_In_Out!D:D,"0")</f>
        <v>423</v>
      </c>
      <c r="M317" s="21" t="str">
        <f>_xlfn.XLOOKUP(User[[#This Row],[User Code]],Leave!P:P,Leave!S:S,"0")</f>
        <v>0</v>
      </c>
      <c r="N317" s="21">
        <f>User[[#This Row],[Time Leave RMS (min)]]/60</f>
        <v>0</v>
      </c>
      <c r="O317" s="15">
        <f>User[[#This Row],[Duration In Store(min)]]/60</f>
        <v>7.05</v>
      </c>
      <c r="P317" s="28">
        <f>User[[#This Row],[Time In Store + Leave]]/24</f>
        <v>0.29375000000000001</v>
      </c>
      <c r="Q317" s="15">
        <f>(User[[#This Row],[Time Leave RMS (min)]]/60)+User[[#This Row],[Duration In Store H]]</f>
        <v>7.05</v>
      </c>
      <c r="R317" s="40">
        <f>IF(User[[#This Row],[Check In]]="Sin Registro",0,1)</f>
        <v>1</v>
      </c>
      <c r="S317" s="40">
        <f>IF(User[[#This Row],[Check Out]]="Sin Registro",0,1)</f>
        <v>1</v>
      </c>
      <c r="T317" s="40" t="str">
        <f>IFERROR(IF(VLOOKUP(User[[#This Row],[User Code]],Justificar!$C$8:$I$1048576,6,0)=0,"Sin Justificación",VLOOKUP(User[[#This Row],[User Code]],Justificar!$C$8:$I$1048576,6,0)),"")</f>
        <v>Sin Justificación</v>
      </c>
      <c r="U317" s="40" t="str">
        <f>IFERROR(IF(VLOOKUP(User[[#This Row],[User Code]],Justificar!$C$8:$I$1048576,6,0)=0,"Sin Justificación",VLOOKUP(User[[#This Row],[User Code]],Justificar!$C$8:$I$1048576,7,0)),"")</f>
        <v>Sin Justificación</v>
      </c>
      <c r="V317" s="40" t="str" cm="1">
        <f t="array" ref="V317">_xlfn.IFS(User[[#This Row],[Time In Store + Leave]]&lt;7.8,"Incompleto",User[[#This Row],[Time In Store + Leave]]&lt;=12,"Completo",User[[#This Row],[Time In Store + Leave]]&gt;12,"Superior")</f>
        <v>Incompleto</v>
      </c>
      <c r="W3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7" s="40" t="str">
        <f>IF(User[[#This Row],[Rango]]="incompleto",IF(User[[#This Row],[Reporte in]]=0,"Sin_Registro_In_Out",IF(User[[#This Row],[Reporte Out]]=0,"No_Realizo_Salida","No_cumple_el_Tiempo")),"")</f>
        <v>No_cumple_el_Tiempo</v>
      </c>
      <c r="Y317" s="40" t="str" cm="1">
        <f t="array" ref="Y3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7"/>
      <c r="AA317"/>
      <c r="AB317"/>
      <c r="AC317"/>
      <c r="AD317"/>
      <c r="AE317"/>
      <c r="AF317"/>
      <c r="AG317"/>
      <c r="AH317"/>
      <c r="AI317"/>
      <c r="AJ317"/>
    </row>
    <row r="318" spans="1:36" x14ac:dyDescent="0.3">
      <c r="A318" s="40" t="s">
        <v>1689</v>
      </c>
      <c r="B318">
        <v>6157808</v>
      </c>
      <c r="C318" s="40" t="s">
        <v>1690</v>
      </c>
      <c r="D318" s="40" t="s">
        <v>1691</v>
      </c>
      <c r="E318" s="40" t="s">
        <v>6</v>
      </c>
      <c r="F318" s="40" t="s">
        <v>1935</v>
      </c>
      <c r="G318" s="40" t="s">
        <v>179</v>
      </c>
      <c r="H318" s="2">
        <v>45783.750717592593</v>
      </c>
      <c r="I318">
        <v>1</v>
      </c>
      <c r="J3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18" s="21" t="str">
        <f>_xlfn.XLOOKUP(User[[#This Row],[User Code]],RMS_Check_In_Out!A:A,RMS_Check_In_Out!D:D,"0")</f>
        <v>0</v>
      </c>
      <c r="M318" s="21">
        <f>_xlfn.XLOOKUP(User[[#This Row],[User Code]],Leave!P:P,Leave!S:S,"0")</f>
        <v>540</v>
      </c>
      <c r="N318" s="21">
        <f>User[[#This Row],[Time Leave RMS (min)]]/60</f>
        <v>9</v>
      </c>
      <c r="O318" s="15">
        <f>User[[#This Row],[Duration In Store(min)]]/60</f>
        <v>0</v>
      </c>
      <c r="P318" s="28">
        <f>User[[#This Row],[Time In Store + Leave]]/24</f>
        <v>0.375</v>
      </c>
      <c r="Q318" s="15">
        <f>(User[[#This Row],[Time Leave RMS (min)]]/60)+User[[#This Row],[Duration In Store H]]</f>
        <v>9</v>
      </c>
      <c r="R318" s="40">
        <f>IF(User[[#This Row],[Check In]]="Sin Registro",0,1)</f>
        <v>1</v>
      </c>
      <c r="S318" s="40">
        <f>IF(User[[#This Row],[Check Out]]="Sin Registro",0,1)</f>
        <v>1</v>
      </c>
      <c r="T318" s="40" t="str">
        <f>IFERROR(IF(VLOOKUP(User[[#This Row],[User Code]],Justificar!$C$8:$I$1048576,6,0)=0,"Sin Justificación",VLOOKUP(User[[#This Row],[User Code]],Justificar!$C$8:$I$1048576,6,0)),"")</f>
        <v/>
      </c>
      <c r="U318" s="40" t="str">
        <f>IFERROR(IF(VLOOKUP(User[[#This Row],[User Code]],Justificar!$C$8:$I$1048576,6,0)=0,"Sin Justificación",VLOOKUP(User[[#This Row],[User Code]],Justificar!$C$8:$I$1048576,7,0)),"")</f>
        <v/>
      </c>
      <c r="V318" s="40" t="str" cm="1">
        <f t="array" ref="V318">_xlfn.IFS(User[[#This Row],[Time In Store + Leave]]&lt;7.8,"Incompleto",User[[#This Row],[Time In Store + Leave]]&lt;=12,"Completo",User[[#This Row],[Time In Store + Leave]]&gt;12,"Superior")</f>
        <v>Completo</v>
      </c>
      <c r="W3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8" s="40" t="str">
        <f>IF(User[[#This Row],[Rango]]="incompleto",IF(User[[#This Row],[Reporte in]]=0,"Sin_Registro_In_Out",IF(User[[#This Row],[Reporte Out]]=0,"No_Realizo_Salida","No_cumple_el_Tiempo")),"")</f>
        <v/>
      </c>
      <c r="Y318" s="40" t="str" cm="1">
        <f t="array" ref="Y3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8"/>
      <c r="AA318"/>
      <c r="AB318"/>
      <c r="AC318"/>
      <c r="AD318"/>
      <c r="AE318"/>
      <c r="AF318"/>
      <c r="AG318"/>
      <c r="AH318"/>
      <c r="AI318"/>
      <c r="AJ318"/>
    </row>
    <row r="319" spans="1:36" x14ac:dyDescent="0.3">
      <c r="A319" s="40" t="s">
        <v>1692</v>
      </c>
      <c r="B319">
        <v>1088358973</v>
      </c>
      <c r="C319" s="40" t="s">
        <v>1693</v>
      </c>
      <c r="D319" s="40" t="s">
        <v>1694</v>
      </c>
      <c r="E319" s="40" t="s">
        <v>6</v>
      </c>
      <c r="F319" s="40" t="s">
        <v>1822</v>
      </c>
      <c r="G319" s="40" t="s">
        <v>179</v>
      </c>
      <c r="H319" s="2">
        <v>45783.708587962959</v>
      </c>
      <c r="I319">
        <v>1</v>
      </c>
      <c r="J3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45931.494432870371</v>
      </c>
      <c r="K3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45931.802025462966</v>
      </c>
      <c r="L319" s="21">
        <f>_xlfn.XLOOKUP(User[[#This Row],[User Code]],RMS_Check_In_Out!A:A,RMS_Check_In_Out!D:D,"0")</f>
        <v>443</v>
      </c>
      <c r="M319" s="21">
        <f>_xlfn.XLOOKUP(User[[#This Row],[User Code]],Leave!P:P,Leave!S:S,"0")</f>
        <v>180</v>
      </c>
      <c r="N319" s="21">
        <f>User[[#This Row],[Time Leave RMS (min)]]/60</f>
        <v>3</v>
      </c>
      <c r="O319" s="15">
        <f>User[[#This Row],[Duration In Store(min)]]/60</f>
        <v>7.3833333333333337</v>
      </c>
      <c r="P319" s="28">
        <f>User[[#This Row],[Time In Store + Leave]]/24</f>
        <v>0.43263888888888885</v>
      </c>
      <c r="Q319" s="15">
        <f>(User[[#This Row],[Time Leave RMS (min)]]/60)+User[[#This Row],[Duration In Store H]]</f>
        <v>10.383333333333333</v>
      </c>
      <c r="R319" s="40">
        <f>IF(User[[#This Row],[Check In]]="Sin Registro",0,1)</f>
        <v>1</v>
      </c>
      <c r="S319" s="40">
        <f>IF(User[[#This Row],[Check Out]]="Sin Registro",0,1)</f>
        <v>1</v>
      </c>
      <c r="T319" s="40" t="str">
        <f>IFERROR(IF(VLOOKUP(User[[#This Row],[User Code]],Justificar!$C$8:$I$1048576,6,0)=0,"Sin Justificación",VLOOKUP(User[[#This Row],[User Code]],Justificar!$C$8:$I$1048576,6,0)),"")</f>
        <v/>
      </c>
      <c r="U319" s="40" t="str">
        <f>IFERROR(IF(VLOOKUP(User[[#This Row],[User Code]],Justificar!$C$8:$I$1048576,6,0)=0,"Sin Justificación",VLOOKUP(User[[#This Row],[User Code]],Justificar!$C$8:$I$1048576,7,0)),"")</f>
        <v/>
      </c>
      <c r="V319" s="40" t="str" cm="1">
        <f t="array" ref="V319">_xlfn.IFS(User[[#This Row],[Time In Store + Leave]]&lt;7.8,"Incompleto",User[[#This Row],[Time In Store + Leave]]&lt;=12,"Completo",User[[#This Row],[Time In Store + Leave]]&gt;12,"Superior")</f>
        <v>Completo</v>
      </c>
      <c r="W3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9" s="40" t="str">
        <f>IF(User[[#This Row],[Rango]]="incompleto",IF(User[[#This Row],[Reporte in]]=0,"Sin_Registro_In_Out",IF(User[[#This Row],[Reporte Out]]=0,"No_Realizo_Salida","No_cumple_el_Tiempo")),"")</f>
        <v/>
      </c>
      <c r="Y319" s="40" t="str" cm="1">
        <f t="array" ref="Y3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19"/>
      <c r="AA319"/>
      <c r="AB319"/>
      <c r="AC319"/>
      <c r="AD319"/>
      <c r="AE319"/>
      <c r="AF319"/>
      <c r="AG319"/>
      <c r="AH319"/>
      <c r="AI319"/>
      <c r="AJ319"/>
    </row>
    <row r="320" spans="1:36" x14ac:dyDescent="0.3">
      <c r="A320" s="40" t="s">
        <v>1695</v>
      </c>
      <c r="B320">
        <v>1193577171</v>
      </c>
      <c r="C320" s="40" t="s">
        <v>1696</v>
      </c>
      <c r="D320" s="40" t="s">
        <v>1697</v>
      </c>
      <c r="E320" s="40" t="s">
        <v>6</v>
      </c>
      <c r="F320" s="40" t="s">
        <v>1038</v>
      </c>
      <c r="G320" s="40" t="s">
        <v>177</v>
      </c>
      <c r="H320" s="2">
        <v>45783.491782407407</v>
      </c>
      <c r="I320">
        <v>1</v>
      </c>
      <c r="J3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45931.582199074073</v>
      </c>
      <c r="K3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45931.885659722226</v>
      </c>
      <c r="L320" s="21">
        <f>_xlfn.XLOOKUP(User[[#This Row],[User Code]],RMS_Check_In_Out!A:A,RMS_Check_In_Out!D:D,"0")</f>
        <v>437</v>
      </c>
      <c r="M320" s="21">
        <f>_xlfn.XLOOKUP(User[[#This Row],[User Code]],Leave!P:P,Leave!S:S,"0")</f>
        <v>60</v>
      </c>
      <c r="N320" s="21">
        <f>User[[#This Row],[Time Leave RMS (min)]]/60</f>
        <v>1</v>
      </c>
      <c r="O320" s="15">
        <f>User[[#This Row],[Duration In Store(min)]]/60</f>
        <v>7.2833333333333332</v>
      </c>
      <c r="P320" s="28">
        <f>User[[#This Row],[Time In Store + Leave]]/24</f>
        <v>0.34513888888888888</v>
      </c>
      <c r="Q320" s="15">
        <f>(User[[#This Row],[Time Leave RMS (min)]]/60)+User[[#This Row],[Duration In Store H]]</f>
        <v>8.2833333333333332</v>
      </c>
      <c r="R320" s="40">
        <f>IF(User[[#This Row],[Check In]]="Sin Registro",0,1)</f>
        <v>1</v>
      </c>
      <c r="S320" s="40">
        <f>IF(User[[#This Row],[Check Out]]="Sin Registro",0,1)</f>
        <v>1</v>
      </c>
      <c r="T320" s="40" t="str">
        <f>IFERROR(IF(VLOOKUP(User[[#This Row],[User Code]],Justificar!$C$8:$I$1048576,6,0)=0,"Sin Justificación",VLOOKUP(User[[#This Row],[User Code]],Justificar!$C$8:$I$1048576,6,0)),"")</f>
        <v/>
      </c>
      <c r="U320" s="40" t="str">
        <f>IFERROR(IF(VLOOKUP(User[[#This Row],[User Code]],Justificar!$C$8:$I$1048576,6,0)=0,"Sin Justificación",VLOOKUP(User[[#This Row],[User Code]],Justificar!$C$8:$I$1048576,7,0)),"")</f>
        <v/>
      </c>
      <c r="V320" s="40" t="str" cm="1">
        <f t="array" ref="V320">_xlfn.IFS(User[[#This Row],[Time In Store + Leave]]&lt;7.8,"Incompleto",User[[#This Row],[Time In Store + Leave]]&lt;=12,"Completo",User[[#This Row],[Time In Store + Leave]]&gt;12,"Superior")</f>
        <v>Completo</v>
      </c>
      <c r="W3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0" s="40" t="str">
        <f>IF(User[[#This Row],[Rango]]="incompleto",IF(User[[#This Row],[Reporte in]]=0,"Sin_Registro_In_Out",IF(User[[#This Row],[Reporte Out]]=0,"No_Realizo_Salida","No_cumple_el_Tiempo")),"")</f>
        <v/>
      </c>
      <c r="Y320" s="40" t="str" cm="1">
        <f t="array" ref="Y3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20"/>
      <c r="AA320"/>
      <c r="AB320"/>
      <c r="AC320"/>
      <c r="AD320"/>
      <c r="AE320"/>
      <c r="AF320"/>
      <c r="AG320"/>
      <c r="AH320"/>
      <c r="AI320"/>
      <c r="AJ320"/>
    </row>
    <row r="321" spans="1:36" x14ac:dyDescent="0.3">
      <c r="A321" s="40" t="s">
        <v>1680</v>
      </c>
      <c r="B321">
        <v>1022350900</v>
      </c>
      <c r="C321" s="40" t="s">
        <v>1681</v>
      </c>
      <c r="D321" s="40" t="s">
        <v>1682</v>
      </c>
      <c r="E321" s="40" t="s">
        <v>6</v>
      </c>
      <c r="F321" s="40" t="s">
        <v>1467</v>
      </c>
      <c r="G321" s="40" t="s">
        <v>177</v>
      </c>
      <c r="H321" s="2">
        <v>45782.640625</v>
      </c>
      <c r="I321">
        <v>1</v>
      </c>
      <c r="J3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45931.516481481478</v>
      </c>
      <c r="K3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45931.852476851855</v>
      </c>
      <c r="L321" s="21">
        <f>_xlfn.XLOOKUP(User[[#This Row],[User Code]],RMS_Check_In_Out!A:A,RMS_Check_In_Out!D:D,"0")</f>
        <v>484</v>
      </c>
      <c r="M321" s="21">
        <f>_xlfn.XLOOKUP(User[[#This Row],[User Code]],Leave!P:P,Leave!S:S,"0")</f>
        <v>540</v>
      </c>
      <c r="N321" s="21">
        <f>User[[#This Row],[Time Leave RMS (min)]]/60</f>
        <v>9</v>
      </c>
      <c r="O321" s="15">
        <f>User[[#This Row],[Duration In Store(min)]]/60</f>
        <v>8.0666666666666664</v>
      </c>
      <c r="P321" s="28">
        <f>User[[#This Row],[Time In Store + Leave]]/24</f>
        <v>0.71111111111111114</v>
      </c>
      <c r="Q321" s="15">
        <f>(User[[#This Row],[Time Leave RMS (min)]]/60)+User[[#This Row],[Duration In Store H]]</f>
        <v>17.066666666666666</v>
      </c>
      <c r="R321" s="40">
        <f>IF(User[[#This Row],[Check In]]="Sin Registro",0,1)</f>
        <v>1</v>
      </c>
      <c r="S321" s="40">
        <f>IF(User[[#This Row],[Check Out]]="Sin Registro",0,1)</f>
        <v>1</v>
      </c>
      <c r="T321" s="40" t="str">
        <f>IFERROR(IF(VLOOKUP(User[[#This Row],[User Code]],Justificar!$C$8:$I$1048576,6,0)=0,"Sin Justificación",VLOOKUP(User[[#This Row],[User Code]],Justificar!$C$8:$I$1048576,6,0)),"")</f>
        <v/>
      </c>
      <c r="U321" s="40" t="str">
        <f>IFERROR(IF(VLOOKUP(User[[#This Row],[User Code]],Justificar!$C$8:$I$1048576,6,0)=0,"Sin Justificación",VLOOKUP(User[[#This Row],[User Code]],Justificar!$C$8:$I$1048576,7,0)),"")</f>
        <v/>
      </c>
      <c r="V321" s="40" t="str" cm="1">
        <f t="array" ref="V321">_xlfn.IFS(User[[#This Row],[Time In Store + Leave]]&lt;7.8,"Incompleto",User[[#This Row],[Time In Store + Leave]]&lt;=12,"Completo",User[[#This Row],[Time In Store + Leave]]&gt;12,"Superior")</f>
        <v>Superior</v>
      </c>
      <c r="W3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1" s="40" t="str">
        <f>IF(User[[#This Row],[Rango]]="incompleto",IF(User[[#This Row],[Reporte in]]=0,"Sin_Registro_In_Out",IF(User[[#This Row],[Reporte Out]]=0,"No_Realizo_Salida","No_cumple_el_Tiempo")),"")</f>
        <v/>
      </c>
      <c r="Y321" s="40" t="str" cm="1">
        <f t="array" ref="Y3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21"/>
      <c r="AA321"/>
      <c r="AB321"/>
      <c r="AC321"/>
      <c r="AD321"/>
      <c r="AE321"/>
      <c r="AF321"/>
      <c r="AG321"/>
      <c r="AH321"/>
      <c r="AI321"/>
      <c r="AJ321"/>
    </row>
    <row r="322" spans="1:36" x14ac:dyDescent="0.3">
      <c r="A322" s="40" t="s">
        <v>1660</v>
      </c>
      <c r="B322">
        <v>1082888826</v>
      </c>
      <c r="C322" s="40" t="s">
        <v>1661</v>
      </c>
      <c r="D322" s="40" t="s">
        <v>1662</v>
      </c>
      <c r="E322" s="40" t="s">
        <v>6</v>
      </c>
      <c r="F322" s="40" t="s">
        <v>1822</v>
      </c>
      <c r="G322" s="40" t="s">
        <v>179</v>
      </c>
      <c r="H322" s="2">
        <v>45777.793124999997</v>
      </c>
      <c r="I322">
        <v>1</v>
      </c>
      <c r="J3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45931.479537037034</v>
      </c>
      <c r="K3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45931.813391203701</v>
      </c>
      <c r="L322" s="21">
        <f>_xlfn.XLOOKUP(User[[#This Row],[User Code]],RMS_Check_In_Out!A:A,RMS_Check_In_Out!D:D,"0")</f>
        <v>481</v>
      </c>
      <c r="M322" s="21">
        <f>_xlfn.XLOOKUP(User[[#This Row],[User Code]],Leave!P:P,Leave!S:S,"0")</f>
        <v>120</v>
      </c>
      <c r="N322" s="21">
        <f>User[[#This Row],[Time Leave RMS (min)]]/60</f>
        <v>2</v>
      </c>
      <c r="O322" s="15">
        <f>User[[#This Row],[Duration In Store(min)]]/60</f>
        <v>8.0166666666666675</v>
      </c>
      <c r="P322" s="28">
        <f>User[[#This Row],[Time In Store + Leave]]/24</f>
        <v>0.41736111111111113</v>
      </c>
      <c r="Q322" s="15">
        <f>(User[[#This Row],[Time Leave RMS (min)]]/60)+User[[#This Row],[Duration In Store H]]</f>
        <v>10.016666666666667</v>
      </c>
      <c r="R322" s="40">
        <f>IF(User[[#This Row],[Check In]]="Sin Registro",0,1)</f>
        <v>1</v>
      </c>
      <c r="S322" s="40">
        <f>IF(User[[#This Row],[Check Out]]="Sin Registro",0,1)</f>
        <v>1</v>
      </c>
      <c r="T322" s="40" t="str">
        <f>IFERROR(IF(VLOOKUP(User[[#This Row],[User Code]],Justificar!$C$8:$I$1048576,6,0)=0,"Sin Justificación",VLOOKUP(User[[#This Row],[User Code]],Justificar!$C$8:$I$1048576,6,0)),"")</f>
        <v/>
      </c>
      <c r="U322" s="40" t="str">
        <f>IFERROR(IF(VLOOKUP(User[[#This Row],[User Code]],Justificar!$C$8:$I$1048576,6,0)=0,"Sin Justificación",VLOOKUP(User[[#This Row],[User Code]],Justificar!$C$8:$I$1048576,7,0)),"")</f>
        <v/>
      </c>
      <c r="V322" s="40" t="str" cm="1">
        <f t="array" ref="V322">_xlfn.IFS(User[[#This Row],[Time In Store + Leave]]&lt;7.8,"Incompleto",User[[#This Row],[Time In Store + Leave]]&lt;=12,"Completo",User[[#This Row],[Time In Store + Leave]]&gt;12,"Superior")</f>
        <v>Completo</v>
      </c>
      <c r="W3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2" s="40" t="str">
        <f>IF(User[[#This Row],[Rango]]="incompleto",IF(User[[#This Row],[Reporte in]]=0,"Sin_Registro_In_Out",IF(User[[#This Row],[Reporte Out]]=0,"No_Realizo_Salida","No_cumple_el_Tiempo")),"")</f>
        <v/>
      </c>
      <c r="Y322" s="40" t="str" cm="1">
        <f t="array" ref="Y3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2"/>
      <c r="AA322"/>
      <c r="AB322"/>
      <c r="AC322"/>
      <c r="AD322"/>
      <c r="AE322"/>
      <c r="AF322"/>
      <c r="AG322"/>
      <c r="AH322"/>
      <c r="AI322"/>
      <c r="AJ322"/>
    </row>
    <row r="323" spans="1:36" x14ac:dyDescent="0.3">
      <c r="A323" s="40" t="s">
        <v>1663</v>
      </c>
      <c r="B323">
        <v>1045738577</v>
      </c>
      <c r="C323" s="40" t="s">
        <v>1664</v>
      </c>
      <c r="D323" s="40" t="s">
        <v>1665</v>
      </c>
      <c r="E323" s="40" t="s">
        <v>6</v>
      </c>
      <c r="F323" s="40" t="s">
        <v>1822</v>
      </c>
      <c r="G323" s="40" t="s">
        <v>179</v>
      </c>
      <c r="H323" s="2">
        <v>45777.792824074073</v>
      </c>
      <c r="I323">
        <v>1</v>
      </c>
      <c r="J3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45931.403622685182</v>
      </c>
      <c r="K3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45931.756435185183</v>
      </c>
      <c r="L323" s="21">
        <f>_xlfn.XLOOKUP(User[[#This Row],[User Code]],RMS_Check_In_Out!A:A,RMS_Check_In_Out!D:D,"0")</f>
        <v>508</v>
      </c>
      <c r="M323" s="21">
        <f>_xlfn.XLOOKUP(User[[#This Row],[User Code]],Leave!P:P,Leave!S:S,"0")</f>
        <v>60</v>
      </c>
      <c r="N323" s="21">
        <f>User[[#This Row],[Time Leave RMS (min)]]/60</f>
        <v>1</v>
      </c>
      <c r="O323" s="15">
        <f>User[[#This Row],[Duration In Store(min)]]/60</f>
        <v>8.4666666666666668</v>
      </c>
      <c r="P323" s="28">
        <f>User[[#This Row],[Time In Store + Leave]]/24</f>
        <v>0.39444444444444443</v>
      </c>
      <c r="Q323" s="15">
        <f>(User[[#This Row],[Time Leave RMS (min)]]/60)+User[[#This Row],[Duration In Store H]]</f>
        <v>9.4666666666666668</v>
      </c>
      <c r="R323" s="40">
        <f>IF(User[[#This Row],[Check In]]="Sin Registro",0,1)</f>
        <v>1</v>
      </c>
      <c r="S323" s="40">
        <f>IF(User[[#This Row],[Check Out]]="Sin Registro",0,1)</f>
        <v>1</v>
      </c>
      <c r="T323" s="40" t="str">
        <f>IFERROR(IF(VLOOKUP(User[[#This Row],[User Code]],Justificar!$C$8:$I$1048576,6,0)=0,"Sin Justificación",VLOOKUP(User[[#This Row],[User Code]],Justificar!$C$8:$I$1048576,6,0)),"")</f>
        <v/>
      </c>
      <c r="U323" s="40" t="str">
        <f>IFERROR(IF(VLOOKUP(User[[#This Row],[User Code]],Justificar!$C$8:$I$1048576,6,0)=0,"Sin Justificación",VLOOKUP(User[[#This Row],[User Code]],Justificar!$C$8:$I$1048576,7,0)),"")</f>
        <v/>
      </c>
      <c r="V323" s="40" t="str" cm="1">
        <f t="array" ref="V323">_xlfn.IFS(User[[#This Row],[Time In Store + Leave]]&lt;7.8,"Incompleto",User[[#This Row],[Time In Store + Leave]]&lt;=12,"Completo",User[[#This Row],[Time In Store + Leave]]&gt;12,"Superior")</f>
        <v>Completo</v>
      </c>
      <c r="W3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3" s="40" t="str">
        <f>IF(User[[#This Row],[Rango]]="incompleto",IF(User[[#This Row],[Reporte in]]=0,"Sin_Registro_In_Out",IF(User[[#This Row],[Reporte Out]]=0,"No_Realizo_Salida","No_cumple_el_Tiempo")),"")</f>
        <v/>
      </c>
      <c r="Y323" s="40" t="str" cm="1">
        <f t="array" ref="Y3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3"/>
      <c r="AA323"/>
      <c r="AB323"/>
      <c r="AC323"/>
      <c r="AD323"/>
      <c r="AE323"/>
      <c r="AF323"/>
      <c r="AG323"/>
      <c r="AH323"/>
      <c r="AI323"/>
      <c r="AJ323"/>
    </row>
    <row r="324" spans="1:36" x14ac:dyDescent="0.3">
      <c r="A324" s="40" t="s">
        <v>1666</v>
      </c>
      <c r="B324">
        <v>1051418621</v>
      </c>
      <c r="C324" s="40" t="s">
        <v>1667</v>
      </c>
      <c r="D324" s="40" t="s">
        <v>1668</v>
      </c>
      <c r="E324" s="40" t="s">
        <v>6</v>
      </c>
      <c r="F324" s="40" t="s">
        <v>1822</v>
      </c>
      <c r="G324" s="40" t="s">
        <v>179</v>
      </c>
      <c r="H324" s="2">
        <v>45777.792303240742</v>
      </c>
      <c r="I324">
        <v>1</v>
      </c>
      <c r="J3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45931.460196759261</v>
      </c>
      <c r="K3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45931.807997685188</v>
      </c>
      <c r="L324" s="21">
        <f>_xlfn.XLOOKUP(User[[#This Row],[User Code]],RMS_Check_In_Out!A:A,RMS_Check_In_Out!D:D,"0")</f>
        <v>501</v>
      </c>
      <c r="M324" s="21">
        <f>_xlfn.XLOOKUP(User[[#This Row],[User Code]],Leave!P:P,Leave!S:S,"0")</f>
        <v>60</v>
      </c>
      <c r="N324" s="21">
        <f>User[[#This Row],[Time Leave RMS (min)]]/60</f>
        <v>1</v>
      </c>
      <c r="O324" s="15">
        <f>User[[#This Row],[Duration In Store(min)]]/60</f>
        <v>8.35</v>
      </c>
      <c r="P324" s="28">
        <f>User[[#This Row],[Time In Store + Leave]]/24</f>
        <v>0.38958333333333334</v>
      </c>
      <c r="Q324" s="15">
        <f>(User[[#This Row],[Time Leave RMS (min)]]/60)+User[[#This Row],[Duration In Store H]]</f>
        <v>9.35</v>
      </c>
      <c r="R324" s="40">
        <f>IF(User[[#This Row],[Check In]]="Sin Registro",0,1)</f>
        <v>1</v>
      </c>
      <c r="S324" s="40">
        <f>IF(User[[#This Row],[Check Out]]="Sin Registro",0,1)</f>
        <v>1</v>
      </c>
      <c r="T324" s="40" t="str">
        <f>IFERROR(IF(VLOOKUP(User[[#This Row],[User Code]],Justificar!$C$8:$I$1048576,6,0)=0,"Sin Justificación",VLOOKUP(User[[#This Row],[User Code]],Justificar!$C$8:$I$1048576,6,0)),"")</f>
        <v/>
      </c>
      <c r="U324" s="40" t="str">
        <f>IFERROR(IF(VLOOKUP(User[[#This Row],[User Code]],Justificar!$C$8:$I$1048576,6,0)=0,"Sin Justificación",VLOOKUP(User[[#This Row],[User Code]],Justificar!$C$8:$I$1048576,7,0)),"")</f>
        <v/>
      </c>
      <c r="V324" s="40" t="str" cm="1">
        <f t="array" ref="V324">_xlfn.IFS(User[[#This Row],[Time In Store + Leave]]&lt;7.8,"Incompleto",User[[#This Row],[Time In Store + Leave]]&lt;=12,"Completo",User[[#This Row],[Time In Store + Leave]]&gt;12,"Superior")</f>
        <v>Completo</v>
      </c>
      <c r="W3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4" s="40" t="str">
        <f>IF(User[[#This Row],[Rango]]="incompleto",IF(User[[#This Row],[Reporte in]]=0,"Sin_Registro_In_Out",IF(User[[#This Row],[Reporte Out]]=0,"No_Realizo_Salida","No_cumple_el_Tiempo")),"")</f>
        <v/>
      </c>
      <c r="Y324" s="40" t="str" cm="1">
        <f t="array" ref="Y3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4"/>
      <c r="AA324"/>
      <c r="AB324"/>
      <c r="AC324"/>
      <c r="AD324"/>
      <c r="AE324"/>
      <c r="AF324"/>
      <c r="AG324"/>
      <c r="AH324"/>
      <c r="AI324"/>
      <c r="AJ324"/>
    </row>
    <row r="325" spans="1:36" x14ac:dyDescent="0.3">
      <c r="A325" s="40" t="s">
        <v>1669</v>
      </c>
      <c r="B325">
        <v>1013584135</v>
      </c>
      <c r="C325" s="40" t="s">
        <v>1670</v>
      </c>
      <c r="D325" s="40" t="s">
        <v>1671</v>
      </c>
      <c r="E325" s="40" t="s">
        <v>6</v>
      </c>
      <c r="F325" s="40" t="s">
        <v>1036</v>
      </c>
      <c r="G325" s="40" t="s">
        <v>177</v>
      </c>
      <c r="H325" s="2">
        <v>45777.715543981481</v>
      </c>
      <c r="I325">
        <v>1</v>
      </c>
      <c r="J3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45931.30940972222</v>
      </c>
      <c r="K3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45931.667673611111</v>
      </c>
      <c r="L325" s="21">
        <f>_xlfn.XLOOKUP(User[[#This Row],[User Code]],RMS_Check_In_Out!A:A,RMS_Check_In_Out!D:D,"0")</f>
        <v>516</v>
      </c>
      <c r="M325" s="21">
        <f>_xlfn.XLOOKUP(User[[#This Row],[User Code]],Leave!P:P,Leave!S:S,"0")</f>
        <v>60</v>
      </c>
      <c r="N325" s="21">
        <f>User[[#This Row],[Time Leave RMS (min)]]/60</f>
        <v>1</v>
      </c>
      <c r="O325" s="15">
        <f>User[[#This Row],[Duration In Store(min)]]/60</f>
        <v>8.6</v>
      </c>
      <c r="P325" s="28">
        <f>User[[#This Row],[Time In Store + Leave]]/24</f>
        <v>0.39999999999999997</v>
      </c>
      <c r="Q325" s="15">
        <f>(User[[#This Row],[Time Leave RMS (min)]]/60)+User[[#This Row],[Duration In Store H]]</f>
        <v>9.6</v>
      </c>
      <c r="R325" s="40">
        <f>IF(User[[#This Row],[Check In]]="Sin Registro",0,1)</f>
        <v>1</v>
      </c>
      <c r="S325" s="40">
        <f>IF(User[[#This Row],[Check Out]]="Sin Registro",0,1)</f>
        <v>1</v>
      </c>
      <c r="T325" s="40" t="str">
        <f>IFERROR(IF(VLOOKUP(User[[#This Row],[User Code]],Justificar!$C$8:$I$1048576,6,0)=0,"Sin Justificación",VLOOKUP(User[[#This Row],[User Code]],Justificar!$C$8:$I$1048576,6,0)),"")</f>
        <v/>
      </c>
      <c r="U325" s="40" t="str">
        <f>IFERROR(IF(VLOOKUP(User[[#This Row],[User Code]],Justificar!$C$8:$I$1048576,6,0)=0,"Sin Justificación",VLOOKUP(User[[#This Row],[User Code]],Justificar!$C$8:$I$1048576,7,0)),"")</f>
        <v/>
      </c>
      <c r="V325" s="40" t="str" cm="1">
        <f t="array" ref="V325">_xlfn.IFS(User[[#This Row],[Time In Store + Leave]]&lt;7.8,"Incompleto",User[[#This Row],[Time In Store + Leave]]&lt;=12,"Completo",User[[#This Row],[Time In Store + Leave]]&gt;12,"Superior")</f>
        <v>Completo</v>
      </c>
      <c r="W3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5" s="40" t="str">
        <f>IF(User[[#This Row],[Rango]]="incompleto",IF(User[[#This Row],[Reporte in]]=0,"Sin_Registro_In_Out",IF(User[[#This Row],[Reporte Out]]=0,"No_Realizo_Salida","No_cumple_el_Tiempo")),"")</f>
        <v/>
      </c>
      <c r="Y325" s="40" t="str" cm="1">
        <f t="array" ref="Y3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25"/>
      <c r="AA325"/>
      <c r="AB325"/>
      <c r="AC325"/>
      <c r="AD325"/>
      <c r="AE325"/>
      <c r="AF325"/>
      <c r="AG325"/>
      <c r="AH325"/>
      <c r="AI325"/>
      <c r="AJ325"/>
    </row>
    <row r="326" spans="1:36" x14ac:dyDescent="0.3">
      <c r="A326" s="40" t="s">
        <v>1672</v>
      </c>
      <c r="B326">
        <v>1046911698</v>
      </c>
      <c r="C326" s="40" t="s">
        <v>1673</v>
      </c>
      <c r="D326" s="40" t="s">
        <v>1674</v>
      </c>
      <c r="E326" s="40" t="s">
        <v>6</v>
      </c>
      <c r="F326" s="40" t="s">
        <v>966</v>
      </c>
      <c r="G326" s="40" t="s">
        <v>177</v>
      </c>
      <c r="H326" s="2">
        <v>45777.715381944443</v>
      </c>
      <c r="I326">
        <v>1</v>
      </c>
      <c r="J3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45931.444722222222</v>
      </c>
      <c r="K3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45931.820034722223</v>
      </c>
      <c r="L326" s="21">
        <f>_xlfn.XLOOKUP(User[[#This Row],[User Code]],RMS_Check_In_Out!A:A,RMS_Check_In_Out!D:D,"0")</f>
        <v>540</v>
      </c>
      <c r="M326" s="21" t="str">
        <f>_xlfn.XLOOKUP(User[[#This Row],[User Code]],Leave!P:P,Leave!S:S,"0")</f>
        <v>0</v>
      </c>
      <c r="N326" s="21">
        <f>User[[#This Row],[Time Leave RMS (min)]]/60</f>
        <v>0</v>
      </c>
      <c r="O326" s="15">
        <f>User[[#This Row],[Duration In Store(min)]]/60</f>
        <v>9</v>
      </c>
      <c r="P326" s="28">
        <f>User[[#This Row],[Time In Store + Leave]]/24</f>
        <v>0.375</v>
      </c>
      <c r="Q326" s="15">
        <f>(User[[#This Row],[Time Leave RMS (min)]]/60)+User[[#This Row],[Duration In Store H]]</f>
        <v>9</v>
      </c>
      <c r="R326" s="40">
        <f>IF(User[[#This Row],[Check In]]="Sin Registro",0,1)</f>
        <v>1</v>
      </c>
      <c r="S326" s="40">
        <f>IF(User[[#This Row],[Check Out]]="Sin Registro",0,1)</f>
        <v>1</v>
      </c>
      <c r="T326" s="40" t="str">
        <f>IFERROR(IF(VLOOKUP(User[[#This Row],[User Code]],Justificar!$C$8:$I$1048576,6,0)=0,"Sin Justificación",VLOOKUP(User[[#This Row],[User Code]],Justificar!$C$8:$I$1048576,6,0)),"")</f>
        <v/>
      </c>
      <c r="U326" s="40" t="str">
        <f>IFERROR(IF(VLOOKUP(User[[#This Row],[User Code]],Justificar!$C$8:$I$1048576,6,0)=0,"Sin Justificación",VLOOKUP(User[[#This Row],[User Code]],Justificar!$C$8:$I$1048576,7,0)),"")</f>
        <v/>
      </c>
      <c r="V326" s="40" t="str" cm="1">
        <f t="array" ref="V326">_xlfn.IFS(User[[#This Row],[Time In Store + Leave]]&lt;7.8,"Incompleto",User[[#This Row],[Time In Store + Leave]]&lt;=12,"Completo",User[[#This Row],[Time In Store + Leave]]&gt;12,"Superior")</f>
        <v>Completo</v>
      </c>
      <c r="W3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6" s="40" t="str">
        <f>IF(User[[#This Row],[Rango]]="incompleto",IF(User[[#This Row],[Reporte in]]=0,"Sin_Registro_In_Out",IF(User[[#This Row],[Reporte Out]]=0,"No_Realizo_Salida","No_cumple_el_Tiempo")),"")</f>
        <v/>
      </c>
      <c r="Y326" s="40" t="str" cm="1">
        <f t="array" ref="Y3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26"/>
      <c r="AA326"/>
      <c r="AB326"/>
      <c r="AC326"/>
      <c r="AD326"/>
      <c r="AE326"/>
      <c r="AF326"/>
      <c r="AG326"/>
      <c r="AH326"/>
      <c r="AI326"/>
      <c r="AJ326"/>
    </row>
    <row r="327" spans="1:36" x14ac:dyDescent="0.3">
      <c r="A327" s="40" t="s">
        <v>1651</v>
      </c>
      <c r="B327">
        <v>1006772876</v>
      </c>
      <c r="C327" s="40" t="s">
        <v>1652</v>
      </c>
      <c r="D327" s="40" t="s">
        <v>1653</v>
      </c>
      <c r="E327" s="40" t="s">
        <v>6</v>
      </c>
      <c r="F327" s="40" t="s">
        <v>2274</v>
      </c>
      <c r="G327" s="40" t="s">
        <v>177</v>
      </c>
      <c r="H327" s="2">
        <v>45776.792013888888</v>
      </c>
      <c r="I327">
        <v>1</v>
      </c>
      <c r="J3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45931.401412037034</v>
      </c>
      <c r="K3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45931.757905092592</v>
      </c>
      <c r="L327" s="21">
        <f>_xlfn.XLOOKUP(User[[#This Row],[User Code]],RMS_Check_In_Out!A:A,RMS_Check_In_Out!D:D,"0")</f>
        <v>513</v>
      </c>
      <c r="M327" s="21" t="str">
        <f>_xlfn.XLOOKUP(User[[#This Row],[User Code]],Leave!P:P,Leave!S:S,"0")</f>
        <v>0</v>
      </c>
      <c r="N327" s="21">
        <f>User[[#This Row],[Time Leave RMS (min)]]/60</f>
        <v>0</v>
      </c>
      <c r="O327" s="15">
        <f>User[[#This Row],[Duration In Store(min)]]/60</f>
        <v>8.5500000000000007</v>
      </c>
      <c r="P327" s="28">
        <f>User[[#This Row],[Time In Store + Leave]]/24</f>
        <v>0.35625000000000001</v>
      </c>
      <c r="Q327" s="15">
        <f>(User[[#This Row],[Time Leave RMS (min)]]/60)+User[[#This Row],[Duration In Store H]]</f>
        <v>8.5500000000000007</v>
      </c>
      <c r="R327" s="40">
        <f>IF(User[[#This Row],[Check In]]="Sin Registro",0,1)</f>
        <v>1</v>
      </c>
      <c r="S327" s="40">
        <f>IF(User[[#This Row],[Check Out]]="Sin Registro",0,1)</f>
        <v>1</v>
      </c>
      <c r="T327" s="40" t="str">
        <f>IFERROR(IF(VLOOKUP(User[[#This Row],[User Code]],Justificar!$C$8:$I$1048576,6,0)=0,"Sin Justificación",VLOOKUP(User[[#This Row],[User Code]],Justificar!$C$8:$I$1048576,6,0)),"")</f>
        <v/>
      </c>
      <c r="U327" s="40" t="str">
        <f>IFERROR(IF(VLOOKUP(User[[#This Row],[User Code]],Justificar!$C$8:$I$1048576,6,0)=0,"Sin Justificación",VLOOKUP(User[[#This Row],[User Code]],Justificar!$C$8:$I$1048576,7,0)),"")</f>
        <v/>
      </c>
      <c r="V327" s="40" t="str" cm="1">
        <f t="array" ref="V327">_xlfn.IFS(User[[#This Row],[Time In Store + Leave]]&lt;7.8,"Incompleto",User[[#This Row],[Time In Store + Leave]]&lt;=12,"Completo",User[[#This Row],[Time In Store + Leave]]&gt;12,"Superior")</f>
        <v>Completo</v>
      </c>
      <c r="W3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7" s="40" t="str">
        <f>IF(User[[#This Row],[Rango]]="incompleto",IF(User[[#This Row],[Reporte in]]=0,"Sin_Registro_In_Out",IF(User[[#This Row],[Reporte Out]]=0,"No_Realizo_Salida","No_cumple_el_Tiempo")),"")</f>
        <v/>
      </c>
      <c r="Y327" s="40" t="str" cm="1">
        <f t="array" ref="Y3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27"/>
      <c r="AA327"/>
      <c r="AB327"/>
      <c r="AC327"/>
      <c r="AD327"/>
      <c r="AE327"/>
      <c r="AF327"/>
      <c r="AG327"/>
      <c r="AH327"/>
      <c r="AI327"/>
      <c r="AJ327"/>
    </row>
    <row r="328" spans="1:36" x14ac:dyDescent="0.3">
      <c r="A328" s="40" t="s">
        <v>1654</v>
      </c>
      <c r="B328">
        <v>1022334715</v>
      </c>
      <c r="C328" s="40" t="s">
        <v>1655</v>
      </c>
      <c r="D328" s="40" t="s">
        <v>1656</v>
      </c>
      <c r="E328" s="40" t="s">
        <v>6</v>
      </c>
      <c r="F328" s="40" t="s">
        <v>1026</v>
      </c>
      <c r="G328" s="40" t="s">
        <v>178</v>
      </c>
      <c r="H328" s="2">
        <v>45776.672361111108</v>
      </c>
      <c r="I328">
        <v>1</v>
      </c>
      <c r="J3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45931.394641203704</v>
      </c>
      <c r="K3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45931.688240740739</v>
      </c>
      <c r="L328" s="21">
        <f>_xlfn.XLOOKUP(User[[#This Row],[User Code]],RMS_Check_In_Out!A:A,RMS_Check_In_Out!D:D,"0")</f>
        <v>423</v>
      </c>
      <c r="M328" s="21" t="str">
        <f>_xlfn.XLOOKUP(User[[#This Row],[User Code]],Leave!P:P,Leave!S:S,"0")</f>
        <v>0</v>
      </c>
      <c r="N328" s="21">
        <f>User[[#This Row],[Time Leave RMS (min)]]/60</f>
        <v>0</v>
      </c>
      <c r="O328" s="15">
        <f>User[[#This Row],[Duration In Store(min)]]/60</f>
        <v>7.05</v>
      </c>
      <c r="P328" s="28">
        <f>User[[#This Row],[Time In Store + Leave]]/24</f>
        <v>0.29375000000000001</v>
      </c>
      <c r="Q328" s="15">
        <f>(User[[#This Row],[Time Leave RMS (min)]]/60)+User[[#This Row],[Duration In Store H]]</f>
        <v>7.05</v>
      </c>
      <c r="R328" s="40">
        <f>IF(User[[#This Row],[Check In]]="Sin Registro",0,1)</f>
        <v>1</v>
      </c>
      <c r="S328" s="40">
        <f>IF(User[[#This Row],[Check Out]]="Sin Registro",0,1)</f>
        <v>1</v>
      </c>
      <c r="T328" s="40" t="str">
        <f>IFERROR(IF(VLOOKUP(User[[#This Row],[User Code]],Justificar!$C$8:$I$1048576,6,0)=0,"Sin Justificación",VLOOKUP(User[[#This Row],[User Code]],Justificar!$C$8:$I$1048576,6,0)),"")</f>
        <v>Sin Justificación</v>
      </c>
      <c r="U328" s="40" t="str">
        <f>IFERROR(IF(VLOOKUP(User[[#This Row],[User Code]],Justificar!$C$8:$I$1048576,6,0)=0,"Sin Justificación",VLOOKUP(User[[#This Row],[User Code]],Justificar!$C$8:$I$1048576,7,0)),"")</f>
        <v>Sin Justificación</v>
      </c>
      <c r="V328" s="40" t="str" cm="1">
        <f t="array" ref="V328">_xlfn.IFS(User[[#This Row],[Time In Store + Leave]]&lt;7.8,"Incompleto",User[[#This Row],[Time In Store + Leave]]&lt;=12,"Completo",User[[#This Row],[Time In Store + Leave]]&gt;12,"Superior")</f>
        <v>Incompleto</v>
      </c>
      <c r="W3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8" s="40" t="str">
        <f>IF(User[[#This Row],[Rango]]="incompleto",IF(User[[#This Row],[Reporte in]]=0,"Sin_Registro_In_Out",IF(User[[#This Row],[Reporte Out]]=0,"No_Realizo_Salida","No_cumple_el_Tiempo")),"")</f>
        <v>No_cumple_el_Tiempo</v>
      </c>
      <c r="Y328" s="40" t="str" cm="1">
        <f t="array" ref="Y3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8"/>
      <c r="AA328"/>
      <c r="AB328"/>
      <c r="AC328"/>
      <c r="AD328"/>
      <c r="AE328"/>
      <c r="AF328"/>
      <c r="AG328"/>
      <c r="AH328"/>
      <c r="AI328"/>
      <c r="AJ328"/>
    </row>
    <row r="329" spans="1:36" x14ac:dyDescent="0.3">
      <c r="A329" s="40" t="s">
        <v>1657</v>
      </c>
      <c r="B329">
        <v>1021670490</v>
      </c>
      <c r="C329" s="40" t="s">
        <v>1658</v>
      </c>
      <c r="D329" s="40" t="s">
        <v>1659</v>
      </c>
      <c r="E329" s="40" t="s">
        <v>6</v>
      </c>
      <c r="F329" s="40" t="s">
        <v>1026</v>
      </c>
      <c r="G329" s="40" t="s">
        <v>178</v>
      </c>
      <c r="H329" s="2">
        <v>45776.672199074077</v>
      </c>
      <c r="I329">
        <v>1</v>
      </c>
      <c r="J3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45931.366747685184</v>
      </c>
      <c r="K3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45931.754849537036</v>
      </c>
      <c r="L329" s="21">
        <f>_xlfn.XLOOKUP(User[[#This Row],[User Code]],RMS_Check_In_Out!A:A,RMS_Check_In_Out!D:D,"0")</f>
        <v>559</v>
      </c>
      <c r="M329" s="21" t="str">
        <f>_xlfn.XLOOKUP(User[[#This Row],[User Code]],Leave!P:P,Leave!S:S,"0")</f>
        <v>0</v>
      </c>
      <c r="N329" s="21">
        <f>User[[#This Row],[Time Leave RMS (min)]]/60</f>
        <v>0</v>
      </c>
      <c r="O329" s="15">
        <f>User[[#This Row],[Duration In Store(min)]]/60</f>
        <v>9.3166666666666664</v>
      </c>
      <c r="P329" s="28">
        <f>User[[#This Row],[Time In Store + Leave]]/24</f>
        <v>0.38819444444444445</v>
      </c>
      <c r="Q329" s="15">
        <f>(User[[#This Row],[Time Leave RMS (min)]]/60)+User[[#This Row],[Duration In Store H]]</f>
        <v>9.3166666666666664</v>
      </c>
      <c r="R329" s="40">
        <f>IF(User[[#This Row],[Check In]]="Sin Registro",0,1)</f>
        <v>1</v>
      </c>
      <c r="S329" s="40">
        <f>IF(User[[#This Row],[Check Out]]="Sin Registro",0,1)</f>
        <v>1</v>
      </c>
      <c r="T329" s="40" t="str">
        <f>IFERROR(IF(VLOOKUP(User[[#This Row],[User Code]],Justificar!$C$8:$I$1048576,6,0)=0,"Sin Justificación",VLOOKUP(User[[#This Row],[User Code]],Justificar!$C$8:$I$1048576,6,0)),"")</f>
        <v/>
      </c>
      <c r="U329" s="40" t="str">
        <f>IFERROR(IF(VLOOKUP(User[[#This Row],[User Code]],Justificar!$C$8:$I$1048576,6,0)=0,"Sin Justificación",VLOOKUP(User[[#This Row],[User Code]],Justificar!$C$8:$I$1048576,7,0)),"")</f>
        <v/>
      </c>
      <c r="V329" s="40" t="str" cm="1">
        <f t="array" ref="V329">_xlfn.IFS(User[[#This Row],[Time In Store + Leave]]&lt;7.8,"Incompleto",User[[#This Row],[Time In Store + Leave]]&lt;=12,"Completo",User[[#This Row],[Time In Store + Leave]]&gt;12,"Superior")</f>
        <v>Completo</v>
      </c>
      <c r="W3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9" s="40" t="str">
        <f>IF(User[[#This Row],[Rango]]="incompleto",IF(User[[#This Row],[Reporte in]]=0,"Sin_Registro_In_Out",IF(User[[#This Row],[Reporte Out]]=0,"No_Realizo_Salida","No_cumple_el_Tiempo")),"")</f>
        <v/>
      </c>
      <c r="Y329" s="40" t="str" cm="1">
        <f t="array" ref="Y3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9"/>
      <c r="AA329"/>
      <c r="AB329"/>
      <c r="AC329"/>
      <c r="AD329"/>
      <c r="AE329"/>
      <c r="AF329"/>
      <c r="AG329"/>
      <c r="AH329"/>
      <c r="AI329"/>
      <c r="AJ329"/>
    </row>
    <row r="330" spans="1:36" x14ac:dyDescent="0.3">
      <c r="A330" s="40" t="s">
        <v>1645</v>
      </c>
      <c r="B330">
        <v>1192713995</v>
      </c>
      <c r="C330" s="40" t="s">
        <v>1646</v>
      </c>
      <c r="D330" s="40" t="s">
        <v>1647</v>
      </c>
      <c r="E330" s="40" t="s">
        <v>130</v>
      </c>
      <c r="F330" s="40" t="s">
        <v>1532</v>
      </c>
      <c r="G330" s="40" t="s">
        <v>179</v>
      </c>
      <c r="H330" s="2">
        <v>45775.501793981479</v>
      </c>
      <c r="I330">
        <v>1</v>
      </c>
      <c r="J3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45931.376354166663</v>
      </c>
      <c r="K3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45931.755798611113</v>
      </c>
      <c r="L330" s="21">
        <f>_xlfn.XLOOKUP(User[[#This Row],[User Code]],RMS_Check_In_Out!A:A,RMS_Check_In_Out!D:D,"0")</f>
        <v>546</v>
      </c>
      <c r="M330" s="21" t="str">
        <f>_xlfn.XLOOKUP(User[[#This Row],[User Code]],Leave!P:P,Leave!S:S,"0")</f>
        <v>0</v>
      </c>
      <c r="N330" s="21">
        <f>User[[#This Row],[Time Leave RMS (min)]]/60</f>
        <v>0</v>
      </c>
      <c r="O330" s="15">
        <f>User[[#This Row],[Duration In Store(min)]]/60</f>
        <v>9.1</v>
      </c>
      <c r="P330" s="28">
        <f>User[[#This Row],[Time In Store + Leave]]/24</f>
        <v>0.37916666666666665</v>
      </c>
      <c r="Q330" s="15">
        <f>(User[[#This Row],[Time Leave RMS (min)]]/60)+User[[#This Row],[Duration In Store H]]</f>
        <v>9.1</v>
      </c>
      <c r="R330" s="40">
        <f>IF(User[[#This Row],[Check In]]="Sin Registro",0,1)</f>
        <v>1</v>
      </c>
      <c r="S330" s="40">
        <f>IF(User[[#This Row],[Check Out]]="Sin Registro",0,1)</f>
        <v>1</v>
      </c>
      <c r="T330" s="40" t="str">
        <f>IFERROR(IF(VLOOKUP(User[[#This Row],[User Code]],Justificar!$C$8:$I$1048576,6,0)=0,"Sin Justificación",VLOOKUP(User[[#This Row],[User Code]],Justificar!$C$8:$I$1048576,6,0)),"")</f>
        <v/>
      </c>
      <c r="U330" s="40" t="str">
        <f>IFERROR(IF(VLOOKUP(User[[#This Row],[User Code]],Justificar!$C$8:$I$1048576,6,0)=0,"Sin Justificación",VLOOKUP(User[[#This Row],[User Code]],Justificar!$C$8:$I$1048576,7,0)),"")</f>
        <v/>
      </c>
      <c r="V330" s="40" t="str" cm="1">
        <f t="array" ref="V330">_xlfn.IFS(User[[#This Row],[Time In Store + Leave]]&lt;7.8,"Incompleto",User[[#This Row],[Time In Store + Leave]]&lt;=12,"Completo",User[[#This Row],[Time In Store + Leave]]&gt;12,"Superior")</f>
        <v>Completo</v>
      </c>
      <c r="W3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0" s="40" t="str">
        <f>IF(User[[#This Row],[Rango]]="incompleto",IF(User[[#This Row],[Reporte in]]=0,"Sin_Registro_In_Out",IF(User[[#This Row],[Reporte Out]]=0,"No_Realizo_Salida","No_cumple_el_Tiempo")),"")</f>
        <v/>
      </c>
      <c r="Y330" s="40" t="str" cm="1">
        <f t="array" ref="Y3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30"/>
      <c r="AA330"/>
      <c r="AB330"/>
      <c r="AC330"/>
      <c r="AD330"/>
      <c r="AE330"/>
      <c r="AF330"/>
      <c r="AG330"/>
      <c r="AH330"/>
      <c r="AI330"/>
      <c r="AJ330"/>
    </row>
    <row r="331" spans="1:36" x14ac:dyDescent="0.3">
      <c r="A331" s="40" t="s">
        <v>1648</v>
      </c>
      <c r="B331">
        <v>1148445921</v>
      </c>
      <c r="C331" s="40" t="s">
        <v>1649</v>
      </c>
      <c r="D331" s="40" t="s">
        <v>1650</v>
      </c>
      <c r="E331" s="40" t="s">
        <v>6</v>
      </c>
      <c r="F331" s="40" t="s">
        <v>1033</v>
      </c>
      <c r="G331" s="40" t="s">
        <v>179</v>
      </c>
      <c r="H331" s="2">
        <v>45775.45853009259</v>
      </c>
      <c r="I331">
        <v>1</v>
      </c>
      <c r="J3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45931.437615740739</v>
      </c>
      <c r="K3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45931.751076388886</v>
      </c>
      <c r="L331" s="21">
        <f>_xlfn.XLOOKUP(User[[#This Row],[User Code]],RMS_Check_In_Out!A:A,RMS_Check_In_Out!D:D,"0")</f>
        <v>451</v>
      </c>
      <c r="M331" s="21" t="str">
        <f>_xlfn.XLOOKUP(User[[#This Row],[User Code]],Leave!P:P,Leave!S:S,"0")</f>
        <v>0</v>
      </c>
      <c r="N331" s="21">
        <f>User[[#This Row],[Time Leave RMS (min)]]/60</f>
        <v>0</v>
      </c>
      <c r="O331" s="15">
        <f>User[[#This Row],[Duration In Store(min)]]/60</f>
        <v>7.5166666666666666</v>
      </c>
      <c r="P331" s="28">
        <f>User[[#This Row],[Time In Store + Leave]]/24</f>
        <v>0.31319444444444444</v>
      </c>
      <c r="Q331" s="15">
        <f>(User[[#This Row],[Time Leave RMS (min)]]/60)+User[[#This Row],[Duration In Store H]]</f>
        <v>7.5166666666666666</v>
      </c>
      <c r="R331" s="40">
        <f>IF(User[[#This Row],[Check In]]="Sin Registro",0,1)</f>
        <v>1</v>
      </c>
      <c r="S331" s="40">
        <f>IF(User[[#This Row],[Check Out]]="Sin Registro",0,1)</f>
        <v>1</v>
      </c>
      <c r="T331" s="40" t="str">
        <f>IFERROR(IF(VLOOKUP(User[[#This Row],[User Code]],Justificar!$C$8:$I$1048576,6,0)=0,"Sin Justificación",VLOOKUP(User[[#This Row],[User Code]],Justificar!$C$8:$I$1048576,6,0)),"")</f>
        <v>Sin Justificación</v>
      </c>
      <c r="U331" s="40" t="str">
        <f>IFERROR(IF(VLOOKUP(User[[#This Row],[User Code]],Justificar!$C$8:$I$1048576,6,0)=0,"Sin Justificación",VLOOKUP(User[[#This Row],[User Code]],Justificar!$C$8:$I$1048576,7,0)),"")</f>
        <v>Sin Justificación</v>
      </c>
      <c r="V331" s="40" t="str" cm="1">
        <f t="array" ref="V331">_xlfn.IFS(User[[#This Row],[Time In Store + Leave]]&lt;7.8,"Incompleto",User[[#This Row],[Time In Store + Leave]]&lt;=12,"Completo",User[[#This Row],[Time In Store + Leave]]&gt;12,"Superior")</f>
        <v>Incompleto</v>
      </c>
      <c r="W3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1" s="40" t="str">
        <f>IF(User[[#This Row],[Rango]]="incompleto",IF(User[[#This Row],[Reporte in]]=0,"Sin_Registro_In_Out",IF(User[[#This Row],[Reporte Out]]=0,"No_Realizo_Salida","No_cumple_el_Tiempo")),"")</f>
        <v>No_cumple_el_Tiempo</v>
      </c>
      <c r="Y331" s="40" t="str" cm="1">
        <f t="array" ref="Y3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1"/>
      <c r="AA331"/>
      <c r="AB331"/>
      <c r="AC331"/>
      <c r="AD331"/>
      <c r="AE331"/>
      <c r="AF331"/>
      <c r="AG331"/>
      <c r="AH331"/>
      <c r="AI331"/>
      <c r="AJ331"/>
    </row>
    <row r="332" spans="1:36" x14ac:dyDescent="0.3">
      <c r="A332" s="40" t="s">
        <v>1642</v>
      </c>
      <c r="B332">
        <v>1143874189</v>
      </c>
      <c r="C332" s="40" t="s">
        <v>1643</v>
      </c>
      <c r="D332" s="40" t="s">
        <v>1644</v>
      </c>
      <c r="E332" s="40" t="s">
        <v>6</v>
      </c>
      <c r="F332" s="40" t="s">
        <v>1038</v>
      </c>
      <c r="G332" s="40" t="s">
        <v>177</v>
      </c>
      <c r="H332" s="2">
        <v>45772.542638888888</v>
      </c>
      <c r="I332">
        <v>1</v>
      </c>
      <c r="J3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32" s="21" t="str">
        <f>_xlfn.XLOOKUP(User[[#This Row],[User Code]],RMS_Check_In_Out!A:A,RMS_Check_In_Out!D:D,"0")</f>
        <v>0</v>
      </c>
      <c r="M332" s="21">
        <f>_xlfn.XLOOKUP(User[[#This Row],[User Code]],Leave!P:P,Leave!S:S,"0")</f>
        <v>540</v>
      </c>
      <c r="N332" s="21">
        <f>User[[#This Row],[Time Leave RMS (min)]]/60</f>
        <v>9</v>
      </c>
      <c r="O332" s="15">
        <f>User[[#This Row],[Duration In Store(min)]]/60</f>
        <v>0</v>
      </c>
      <c r="P332" s="28">
        <f>User[[#This Row],[Time In Store + Leave]]/24</f>
        <v>0.375</v>
      </c>
      <c r="Q332" s="15">
        <f>(User[[#This Row],[Time Leave RMS (min)]]/60)+User[[#This Row],[Duration In Store H]]</f>
        <v>9</v>
      </c>
      <c r="R332" s="40">
        <f>IF(User[[#This Row],[Check In]]="Sin Registro",0,1)</f>
        <v>1</v>
      </c>
      <c r="S332" s="40">
        <f>IF(User[[#This Row],[Check Out]]="Sin Registro",0,1)</f>
        <v>1</v>
      </c>
      <c r="T332" s="40" t="str">
        <f>IFERROR(IF(VLOOKUP(User[[#This Row],[User Code]],Justificar!$C$8:$I$1048576,6,0)=0,"Sin Justificación",VLOOKUP(User[[#This Row],[User Code]],Justificar!$C$8:$I$1048576,6,0)),"")</f>
        <v/>
      </c>
      <c r="U332" s="40" t="str">
        <f>IFERROR(IF(VLOOKUP(User[[#This Row],[User Code]],Justificar!$C$8:$I$1048576,6,0)=0,"Sin Justificación",VLOOKUP(User[[#This Row],[User Code]],Justificar!$C$8:$I$1048576,7,0)),"")</f>
        <v/>
      </c>
      <c r="V332" s="40" t="str" cm="1">
        <f t="array" ref="V332">_xlfn.IFS(User[[#This Row],[Time In Store + Leave]]&lt;7.8,"Incompleto",User[[#This Row],[Time In Store + Leave]]&lt;=12,"Completo",User[[#This Row],[Time In Store + Leave]]&gt;12,"Superior")</f>
        <v>Completo</v>
      </c>
      <c r="W3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2" s="40" t="str">
        <f>IF(User[[#This Row],[Rango]]="incompleto",IF(User[[#This Row],[Reporte in]]=0,"Sin_Registro_In_Out",IF(User[[#This Row],[Reporte Out]]=0,"No_Realizo_Salida","No_cumple_el_Tiempo")),"")</f>
        <v/>
      </c>
      <c r="Y332" s="40" t="str" cm="1">
        <f t="array" ref="Y3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32"/>
      <c r="AA332"/>
      <c r="AB332"/>
      <c r="AC332"/>
      <c r="AD332"/>
      <c r="AE332"/>
      <c r="AF332"/>
      <c r="AG332"/>
      <c r="AH332"/>
      <c r="AI332"/>
      <c r="AJ332"/>
    </row>
    <row r="333" spans="1:36" x14ac:dyDescent="0.3">
      <c r="A333" s="40" t="s">
        <v>1638</v>
      </c>
      <c r="B333">
        <v>1040746119</v>
      </c>
      <c r="C333" s="40" t="s">
        <v>1639</v>
      </c>
      <c r="D333" s="40" t="s">
        <v>1640</v>
      </c>
      <c r="E333" s="40" t="s">
        <v>6</v>
      </c>
      <c r="F333" s="40" t="s">
        <v>966</v>
      </c>
      <c r="G333" s="40" t="s">
        <v>177</v>
      </c>
      <c r="H333" s="2">
        <v>45771.500277777777</v>
      </c>
      <c r="I333">
        <v>1</v>
      </c>
      <c r="J3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45931.498252314814</v>
      </c>
      <c r="K3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45931.8512962963</v>
      </c>
      <c r="L333" s="21">
        <f>_xlfn.XLOOKUP(User[[#This Row],[User Code]],RMS_Check_In_Out!A:A,RMS_Check_In_Out!D:D,"0")</f>
        <v>508</v>
      </c>
      <c r="M333" s="21">
        <f>_xlfn.XLOOKUP(User[[#This Row],[User Code]],Leave!P:P,Leave!S:S,"0")</f>
        <v>60</v>
      </c>
      <c r="N333" s="21">
        <f>User[[#This Row],[Time Leave RMS (min)]]/60</f>
        <v>1</v>
      </c>
      <c r="O333" s="15">
        <f>User[[#This Row],[Duration In Store(min)]]/60</f>
        <v>8.4666666666666668</v>
      </c>
      <c r="P333" s="28">
        <f>User[[#This Row],[Time In Store + Leave]]/24</f>
        <v>0.39444444444444443</v>
      </c>
      <c r="Q333" s="15">
        <f>(User[[#This Row],[Time Leave RMS (min)]]/60)+User[[#This Row],[Duration In Store H]]</f>
        <v>9.4666666666666668</v>
      </c>
      <c r="R333" s="40">
        <f>IF(User[[#This Row],[Check In]]="Sin Registro",0,1)</f>
        <v>1</v>
      </c>
      <c r="S333" s="40">
        <f>IF(User[[#This Row],[Check Out]]="Sin Registro",0,1)</f>
        <v>1</v>
      </c>
      <c r="T333" s="40" t="str">
        <f>IFERROR(IF(VLOOKUP(User[[#This Row],[User Code]],Justificar!$C$8:$I$1048576,6,0)=0,"Sin Justificación",VLOOKUP(User[[#This Row],[User Code]],Justificar!$C$8:$I$1048576,6,0)),"")</f>
        <v/>
      </c>
      <c r="U333" s="40" t="str">
        <f>IFERROR(IF(VLOOKUP(User[[#This Row],[User Code]],Justificar!$C$8:$I$1048576,6,0)=0,"Sin Justificación",VLOOKUP(User[[#This Row],[User Code]],Justificar!$C$8:$I$1048576,7,0)),"")</f>
        <v/>
      </c>
      <c r="V333" s="40" t="str" cm="1">
        <f t="array" ref="V333">_xlfn.IFS(User[[#This Row],[Time In Store + Leave]]&lt;7.8,"Incompleto",User[[#This Row],[Time In Store + Leave]]&lt;=12,"Completo",User[[#This Row],[Time In Store + Leave]]&gt;12,"Superior")</f>
        <v>Completo</v>
      </c>
      <c r="W3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3" s="40" t="str">
        <f>IF(User[[#This Row],[Rango]]="incompleto",IF(User[[#This Row],[Reporte in]]=0,"Sin_Registro_In_Out",IF(User[[#This Row],[Reporte Out]]=0,"No_Realizo_Salida","No_cumple_el_Tiempo")),"")</f>
        <v/>
      </c>
      <c r="Y333" s="40" t="str" cm="1">
        <f t="array" ref="Y3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33"/>
      <c r="AA333"/>
      <c r="AB333"/>
      <c r="AC333"/>
      <c r="AD333"/>
      <c r="AE333"/>
      <c r="AF333"/>
      <c r="AG333"/>
      <c r="AH333"/>
      <c r="AI333"/>
      <c r="AJ333"/>
    </row>
    <row r="334" spans="1:36" x14ac:dyDescent="0.3">
      <c r="A334" s="40" t="s">
        <v>1632</v>
      </c>
      <c r="B334">
        <v>1057600151</v>
      </c>
      <c r="C334" s="40" t="s">
        <v>1633</v>
      </c>
      <c r="D334" s="40" t="s">
        <v>1634</v>
      </c>
      <c r="E334" s="40" t="s">
        <v>6</v>
      </c>
      <c r="F334" s="40" t="s">
        <v>2756</v>
      </c>
      <c r="G334" s="40" t="s">
        <v>178</v>
      </c>
      <c r="H334" s="2">
        <v>45770.750335648147</v>
      </c>
      <c r="I334">
        <v>1</v>
      </c>
      <c r="J3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45931.5859375</v>
      </c>
      <c r="K3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45931.799131944441</v>
      </c>
      <c r="L334" s="21">
        <f>_xlfn.XLOOKUP(User[[#This Row],[User Code]],RMS_Check_In_Out!A:A,RMS_Check_In_Out!D:D,"0")</f>
        <v>307</v>
      </c>
      <c r="M334" s="21" t="str">
        <f>_xlfn.XLOOKUP(User[[#This Row],[User Code]],Leave!P:P,Leave!S:S,"0")</f>
        <v>0</v>
      </c>
      <c r="N334" s="21">
        <f>User[[#This Row],[Time Leave RMS (min)]]/60</f>
        <v>0</v>
      </c>
      <c r="O334" s="15">
        <f>User[[#This Row],[Duration In Store(min)]]/60</f>
        <v>5.1166666666666663</v>
      </c>
      <c r="P334" s="28">
        <f>User[[#This Row],[Time In Store + Leave]]/24</f>
        <v>0.21319444444444444</v>
      </c>
      <c r="Q334" s="15">
        <f>(User[[#This Row],[Time Leave RMS (min)]]/60)+User[[#This Row],[Duration In Store H]]</f>
        <v>5.1166666666666663</v>
      </c>
      <c r="R334" s="40">
        <f>IF(User[[#This Row],[Check In]]="Sin Registro",0,1)</f>
        <v>1</v>
      </c>
      <c r="S334" s="40">
        <f>IF(User[[#This Row],[Check Out]]="Sin Registro",0,1)</f>
        <v>1</v>
      </c>
      <c r="T334" s="40" t="str">
        <f>IFERROR(IF(VLOOKUP(User[[#This Row],[User Code]],Justificar!$C$8:$I$1048576,6,0)=0,"Sin Justificación",VLOOKUP(User[[#This Row],[User Code]],Justificar!$C$8:$I$1048576,6,0)),"")</f>
        <v>Sin Justificación</v>
      </c>
      <c r="U334" s="40" t="str">
        <f>IFERROR(IF(VLOOKUP(User[[#This Row],[User Code]],Justificar!$C$8:$I$1048576,6,0)=0,"Sin Justificación",VLOOKUP(User[[#This Row],[User Code]],Justificar!$C$8:$I$1048576,7,0)),"")</f>
        <v>Sin Justificación</v>
      </c>
      <c r="V334" s="40" t="str" cm="1">
        <f t="array" ref="V334">_xlfn.IFS(User[[#This Row],[Time In Store + Leave]]&lt;7.8,"Incompleto",User[[#This Row],[Time In Store + Leave]]&lt;=12,"Completo",User[[#This Row],[Time In Store + Leave]]&gt;12,"Superior")</f>
        <v>Incompleto</v>
      </c>
      <c r="W3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4" s="40" t="str">
        <f>IF(User[[#This Row],[Rango]]="incompleto",IF(User[[#This Row],[Reporte in]]=0,"Sin_Registro_In_Out",IF(User[[#This Row],[Reporte Out]]=0,"No_Realizo_Salida","No_cumple_el_Tiempo")),"")</f>
        <v>No_cumple_el_Tiempo</v>
      </c>
      <c r="Y334" s="40" t="str" cm="1">
        <f t="array" ref="Y3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34"/>
      <c r="AA334"/>
      <c r="AB334"/>
      <c r="AC334"/>
      <c r="AD334"/>
      <c r="AE334"/>
      <c r="AF334"/>
      <c r="AG334"/>
      <c r="AH334"/>
      <c r="AI334"/>
      <c r="AJ334"/>
    </row>
    <row r="335" spans="1:36" x14ac:dyDescent="0.3">
      <c r="A335" s="40" t="s">
        <v>1635</v>
      </c>
      <c r="B335">
        <v>6289060</v>
      </c>
      <c r="C335" s="40" t="s">
        <v>1636</v>
      </c>
      <c r="D335" s="40" t="s">
        <v>1637</v>
      </c>
      <c r="E335" s="40" t="s">
        <v>6</v>
      </c>
      <c r="F335" s="40" t="s">
        <v>1121</v>
      </c>
      <c r="G335" s="40" t="s">
        <v>178</v>
      </c>
      <c r="H335" s="2">
        <v>45770.458935185183</v>
      </c>
      <c r="I335">
        <v>1</v>
      </c>
      <c r="J3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35" s="21" t="str">
        <f>_xlfn.XLOOKUP(User[[#This Row],[User Code]],RMS_Check_In_Out!A:A,RMS_Check_In_Out!D:D,"0")</f>
        <v>0</v>
      </c>
      <c r="M335" s="21" t="str">
        <f>_xlfn.XLOOKUP(User[[#This Row],[User Code]],Leave!P:P,Leave!S:S,"0")</f>
        <v>0</v>
      </c>
      <c r="N335" s="21">
        <f>User[[#This Row],[Time Leave RMS (min)]]/60</f>
        <v>0</v>
      </c>
      <c r="O335" s="15">
        <f>User[[#This Row],[Duration In Store(min)]]/60</f>
        <v>0</v>
      </c>
      <c r="P335" s="28">
        <f>User[[#This Row],[Time In Store + Leave]]/24</f>
        <v>0</v>
      </c>
      <c r="Q335" s="15">
        <f>(User[[#This Row],[Time Leave RMS (min)]]/60)+User[[#This Row],[Duration In Store H]]</f>
        <v>0</v>
      </c>
      <c r="R335" s="40">
        <f>IF(User[[#This Row],[Check In]]="Sin Registro",0,1)</f>
        <v>0</v>
      </c>
      <c r="S335" s="40">
        <f>IF(User[[#This Row],[Check Out]]="Sin Registro",0,1)</f>
        <v>0</v>
      </c>
      <c r="T335" s="40" t="str">
        <f>IFERROR(IF(VLOOKUP(User[[#This Row],[User Code]],Justificar!$C$8:$I$1048576,6,0)=0,"Sin Justificación",VLOOKUP(User[[#This Row],[User Code]],Justificar!$C$8:$I$1048576,6,0)),"")</f>
        <v>Sin Justificación</v>
      </c>
      <c r="U335" s="40" t="str">
        <f>IFERROR(IF(VLOOKUP(User[[#This Row],[User Code]],Justificar!$C$8:$I$1048576,6,0)=0,"Sin Justificación",VLOOKUP(User[[#This Row],[User Code]],Justificar!$C$8:$I$1048576,7,0)),"")</f>
        <v>Sin Justificación</v>
      </c>
      <c r="V335" s="40" t="str" cm="1">
        <f t="array" ref="V335">_xlfn.IFS(User[[#This Row],[Time In Store + Leave]]&lt;7.8,"Incompleto",User[[#This Row],[Time In Store + Leave]]&lt;=12,"Completo",User[[#This Row],[Time In Store + Leave]]&gt;12,"Superior")</f>
        <v>Incompleto</v>
      </c>
      <c r="W3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5" s="40" t="str">
        <f>IF(User[[#This Row],[Rango]]="incompleto",IF(User[[#This Row],[Reporte in]]=0,"Sin_Registro_In_Out",IF(User[[#This Row],[Reporte Out]]=0,"No_Realizo_Salida","No_cumple_el_Tiempo")),"")</f>
        <v>Sin_Registro_In_Out</v>
      </c>
      <c r="Y335" s="40" t="str" cm="1">
        <f t="array" ref="Y3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35"/>
      <c r="AA335"/>
      <c r="AB335"/>
      <c r="AC335"/>
      <c r="AD335"/>
      <c r="AE335"/>
      <c r="AF335"/>
      <c r="AG335"/>
      <c r="AH335"/>
      <c r="AI335"/>
      <c r="AJ335"/>
    </row>
    <row r="336" spans="1:36" x14ac:dyDescent="0.3">
      <c r="A336" s="40" t="s">
        <v>1629</v>
      </c>
      <c r="B336">
        <v>1193552990</v>
      </c>
      <c r="C336" s="40" t="s">
        <v>1630</v>
      </c>
      <c r="D336" s="40" t="s">
        <v>1631</v>
      </c>
      <c r="E336" s="40" t="s">
        <v>6</v>
      </c>
      <c r="F336" s="40" t="s">
        <v>1548</v>
      </c>
      <c r="G336" s="40" t="s">
        <v>179</v>
      </c>
      <c r="H336" s="2">
        <v>45768.458958333336</v>
      </c>
      <c r="I336">
        <v>1</v>
      </c>
      <c r="J3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45931.335081018522</v>
      </c>
      <c r="K3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45931.744212962964</v>
      </c>
      <c r="L336" s="21">
        <f>_xlfn.XLOOKUP(User[[#This Row],[User Code]],RMS_Check_In_Out!A:A,RMS_Check_In_Out!D:D,"0")</f>
        <v>589</v>
      </c>
      <c r="M336" s="21" t="str">
        <f>_xlfn.XLOOKUP(User[[#This Row],[User Code]],Leave!P:P,Leave!S:S,"0")</f>
        <v>0</v>
      </c>
      <c r="N336" s="21">
        <f>User[[#This Row],[Time Leave RMS (min)]]/60</f>
        <v>0</v>
      </c>
      <c r="O336" s="15">
        <f>User[[#This Row],[Duration In Store(min)]]/60</f>
        <v>9.8166666666666664</v>
      </c>
      <c r="P336" s="28">
        <f>User[[#This Row],[Time In Store + Leave]]/24</f>
        <v>0.40902777777777777</v>
      </c>
      <c r="Q336" s="15">
        <f>(User[[#This Row],[Time Leave RMS (min)]]/60)+User[[#This Row],[Duration In Store H]]</f>
        <v>9.8166666666666664</v>
      </c>
      <c r="R336" s="40">
        <f>IF(User[[#This Row],[Check In]]="Sin Registro",0,1)</f>
        <v>1</v>
      </c>
      <c r="S336" s="40">
        <f>IF(User[[#This Row],[Check Out]]="Sin Registro",0,1)</f>
        <v>1</v>
      </c>
      <c r="T336" s="40" t="str">
        <f>IFERROR(IF(VLOOKUP(User[[#This Row],[User Code]],Justificar!$C$8:$I$1048576,6,0)=0,"Sin Justificación",VLOOKUP(User[[#This Row],[User Code]],Justificar!$C$8:$I$1048576,6,0)),"")</f>
        <v/>
      </c>
      <c r="U336" s="40" t="str">
        <f>IFERROR(IF(VLOOKUP(User[[#This Row],[User Code]],Justificar!$C$8:$I$1048576,6,0)=0,"Sin Justificación",VLOOKUP(User[[#This Row],[User Code]],Justificar!$C$8:$I$1048576,7,0)),"")</f>
        <v/>
      </c>
      <c r="V336" s="40" t="str" cm="1">
        <f t="array" ref="V336">_xlfn.IFS(User[[#This Row],[Time In Store + Leave]]&lt;7.8,"Incompleto",User[[#This Row],[Time In Store + Leave]]&lt;=12,"Completo",User[[#This Row],[Time In Store + Leave]]&gt;12,"Superior")</f>
        <v>Completo</v>
      </c>
      <c r="W3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6" s="40" t="str">
        <f>IF(User[[#This Row],[Rango]]="incompleto",IF(User[[#This Row],[Reporte in]]=0,"Sin_Registro_In_Out",IF(User[[#This Row],[Reporte Out]]=0,"No_Realizo_Salida","No_cumple_el_Tiempo")),"")</f>
        <v/>
      </c>
      <c r="Y336" s="40" t="str" cm="1">
        <f t="array" ref="Y3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36"/>
      <c r="AA336"/>
      <c r="AB336"/>
      <c r="AC336"/>
      <c r="AD336"/>
      <c r="AE336"/>
      <c r="AF336"/>
      <c r="AG336"/>
      <c r="AH336"/>
      <c r="AI336"/>
      <c r="AJ336"/>
    </row>
    <row r="337" spans="1:36" x14ac:dyDescent="0.3">
      <c r="A337" s="40" t="s">
        <v>1626</v>
      </c>
      <c r="B337">
        <v>1088244294</v>
      </c>
      <c r="C337" s="40" t="s">
        <v>1627</v>
      </c>
      <c r="D337" s="40" t="s">
        <v>1628</v>
      </c>
      <c r="E337" s="40" t="s">
        <v>130</v>
      </c>
      <c r="F337" s="40" t="s">
        <v>1034</v>
      </c>
      <c r="G337" s="40" t="s">
        <v>179</v>
      </c>
      <c r="H337" s="2">
        <v>45763.542002314818</v>
      </c>
      <c r="I337">
        <v>1</v>
      </c>
      <c r="J3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45931.364895833336</v>
      </c>
      <c r="K3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45931.750081018516</v>
      </c>
      <c r="L337" s="21">
        <f>_xlfn.XLOOKUP(User[[#This Row],[User Code]],RMS_Check_In_Out!A:A,RMS_Check_In_Out!D:D,"0")</f>
        <v>555</v>
      </c>
      <c r="M337" s="21" t="str">
        <f>_xlfn.XLOOKUP(User[[#This Row],[User Code]],Leave!P:P,Leave!S:S,"0")</f>
        <v>0</v>
      </c>
      <c r="N337" s="21">
        <f>User[[#This Row],[Time Leave RMS (min)]]/60</f>
        <v>0</v>
      </c>
      <c r="O337" s="15">
        <f>User[[#This Row],[Duration In Store(min)]]/60</f>
        <v>9.25</v>
      </c>
      <c r="P337" s="28">
        <f>User[[#This Row],[Time In Store + Leave]]/24</f>
        <v>0.38541666666666669</v>
      </c>
      <c r="Q337" s="15">
        <f>(User[[#This Row],[Time Leave RMS (min)]]/60)+User[[#This Row],[Duration In Store H]]</f>
        <v>9.25</v>
      </c>
      <c r="R337" s="40">
        <f>IF(User[[#This Row],[Check In]]="Sin Registro",0,1)</f>
        <v>1</v>
      </c>
      <c r="S337" s="40">
        <f>IF(User[[#This Row],[Check Out]]="Sin Registro",0,1)</f>
        <v>1</v>
      </c>
      <c r="T337" s="40" t="str">
        <f>IFERROR(IF(VLOOKUP(User[[#This Row],[User Code]],Justificar!$C$8:$I$1048576,6,0)=0,"Sin Justificación",VLOOKUP(User[[#This Row],[User Code]],Justificar!$C$8:$I$1048576,6,0)),"")</f>
        <v/>
      </c>
      <c r="U337" s="40" t="str">
        <f>IFERROR(IF(VLOOKUP(User[[#This Row],[User Code]],Justificar!$C$8:$I$1048576,6,0)=0,"Sin Justificación",VLOOKUP(User[[#This Row],[User Code]],Justificar!$C$8:$I$1048576,7,0)),"")</f>
        <v/>
      </c>
      <c r="V337" s="40" t="str" cm="1">
        <f t="array" ref="V337">_xlfn.IFS(User[[#This Row],[Time In Store + Leave]]&lt;7.8,"Incompleto",User[[#This Row],[Time In Store + Leave]]&lt;=12,"Completo",User[[#This Row],[Time In Store + Leave]]&gt;12,"Superior")</f>
        <v>Completo</v>
      </c>
      <c r="W3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7" s="40" t="str">
        <f>IF(User[[#This Row],[Rango]]="incompleto",IF(User[[#This Row],[Reporte in]]=0,"Sin_Registro_In_Out",IF(User[[#This Row],[Reporte Out]]=0,"No_Realizo_Salida","No_cumple_el_Tiempo")),"")</f>
        <v/>
      </c>
      <c r="Y337" s="40" t="str" cm="1">
        <f t="array" ref="Y3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7"/>
      <c r="AA337"/>
      <c r="AB337"/>
      <c r="AC337"/>
      <c r="AD337"/>
      <c r="AE337"/>
      <c r="AF337"/>
      <c r="AG337"/>
      <c r="AH337"/>
      <c r="AI337"/>
      <c r="AJ337"/>
    </row>
    <row r="338" spans="1:36" x14ac:dyDescent="0.3">
      <c r="A338" s="40" t="s">
        <v>1619</v>
      </c>
      <c r="B338">
        <v>1143926626</v>
      </c>
      <c r="C338" s="40" t="s">
        <v>1620</v>
      </c>
      <c r="D338" s="40" t="s">
        <v>1621</v>
      </c>
      <c r="E338" s="40" t="s">
        <v>6</v>
      </c>
      <c r="F338" s="40" t="s">
        <v>1033</v>
      </c>
      <c r="G338" s="40" t="s">
        <v>179</v>
      </c>
      <c r="H338" s="2">
        <v>45761.627013888887</v>
      </c>
      <c r="I338">
        <v>1</v>
      </c>
      <c r="J3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45931.348217592589</v>
      </c>
      <c r="K3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45931.729826388888</v>
      </c>
      <c r="L338" s="21">
        <f>_xlfn.XLOOKUP(User[[#This Row],[User Code]],RMS_Check_In_Out!A:A,RMS_Check_In_Out!D:D,"0")</f>
        <v>550</v>
      </c>
      <c r="M338" s="21" t="str">
        <f>_xlfn.XLOOKUP(User[[#This Row],[User Code]],Leave!P:P,Leave!S:S,"0")</f>
        <v>0</v>
      </c>
      <c r="N338" s="21">
        <f>User[[#This Row],[Time Leave RMS (min)]]/60</f>
        <v>0</v>
      </c>
      <c r="O338" s="15">
        <f>User[[#This Row],[Duration In Store(min)]]/60</f>
        <v>9.1666666666666661</v>
      </c>
      <c r="P338" s="28">
        <f>User[[#This Row],[Time In Store + Leave]]/24</f>
        <v>0.38194444444444442</v>
      </c>
      <c r="Q338" s="15">
        <f>(User[[#This Row],[Time Leave RMS (min)]]/60)+User[[#This Row],[Duration In Store H]]</f>
        <v>9.1666666666666661</v>
      </c>
      <c r="R338" s="40">
        <f>IF(User[[#This Row],[Check In]]="Sin Registro",0,1)</f>
        <v>1</v>
      </c>
      <c r="S338" s="40">
        <f>IF(User[[#This Row],[Check Out]]="Sin Registro",0,1)</f>
        <v>1</v>
      </c>
      <c r="T338" s="40" t="str">
        <f>IFERROR(IF(VLOOKUP(User[[#This Row],[User Code]],Justificar!$C$8:$I$1048576,6,0)=0,"Sin Justificación",VLOOKUP(User[[#This Row],[User Code]],Justificar!$C$8:$I$1048576,6,0)),"")</f>
        <v/>
      </c>
      <c r="U338" s="40" t="str">
        <f>IFERROR(IF(VLOOKUP(User[[#This Row],[User Code]],Justificar!$C$8:$I$1048576,6,0)=0,"Sin Justificación",VLOOKUP(User[[#This Row],[User Code]],Justificar!$C$8:$I$1048576,7,0)),"")</f>
        <v/>
      </c>
      <c r="V338" s="40" t="str" cm="1">
        <f t="array" ref="V338">_xlfn.IFS(User[[#This Row],[Time In Store + Leave]]&lt;7.8,"Incompleto",User[[#This Row],[Time In Store + Leave]]&lt;=12,"Completo",User[[#This Row],[Time In Store + Leave]]&gt;12,"Superior")</f>
        <v>Completo</v>
      </c>
      <c r="W3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8" s="40" t="str">
        <f>IF(User[[#This Row],[Rango]]="incompleto",IF(User[[#This Row],[Reporte in]]=0,"Sin_Registro_In_Out",IF(User[[#This Row],[Reporte Out]]=0,"No_Realizo_Salida","No_cumple_el_Tiempo")),"")</f>
        <v/>
      </c>
      <c r="Y338" s="40" t="str" cm="1">
        <f t="array" ref="Y3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8"/>
      <c r="AA338"/>
      <c r="AB338"/>
      <c r="AC338"/>
      <c r="AD338"/>
      <c r="AE338"/>
      <c r="AF338"/>
      <c r="AG338"/>
      <c r="AH338"/>
      <c r="AI338"/>
      <c r="AJ338"/>
    </row>
    <row r="339" spans="1:36" x14ac:dyDescent="0.3">
      <c r="A339" s="40" t="s">
        <v>1622</v>
      </c>
      <c r="B339">
        <v>79923973</v>
      </c>
      <c r="C339" s="40" t="s">
        <v>1623</v>
      </c>
      <c r="D339" s="40" t="s">
        <v>1624</v>
      </c>
      <c r="E339" s="40" t="s">
        <v>130</v>
      </c>
      <c r="F339" s="40" t="s">
        <v>1942</v>
      </c>
      <c r="G339" s="40" t="s">
        <v>178</v>
      </c>
      <c r="H339" s="2">
        <v>45761.626701388886</v>
      </c>
      <c r="I339">
        <v>1</v>
      </c>
      <c r="J3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45931.403854166667</v>
      </c>
      <c r="K3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45931.792384259257</v>
      </c>
      <c r="L339" s="21">
        <f>_xlfn.XLOOKUP(User[[#This Row],[User Code]],RMS_Check_In_Out!A:A,RMS_Check_In_Out!D:D,"0")</f>
        <v>559</v>
      </c>
      <c r="M339" s="21" t="str">
        <f>_xlfn.XLOOKUP(User[[#This Row],[User Code]],Leave!P:P,Leave!S:S,"0")</f>
        <v>0</v>
      </c>
      <c r="N339" s="21">
        <f>User[[#This Row],[Time Leave RMS (min)]]/60</f>
        <v>0</v>
      </c>
      <c r="O339" s="15">
        <f>User[[#This Row],[Duration In Store(min)]]/60</f>
        <v>9.3166666666666664</v>
      </c>
      <c r="P339" s="28">
        <f>User[[#This Row],[Time In Store + Leave]]/24</f>
        <v>0.38819444444444445</v>
      </c>
      <c r="Q339" s="15">
        <f>(User[[#This Row],[Time Leave RMS (min)]]/60)+User[[#This Row],[Duration In Store H]]</f>
        <v>9.3166666666666664</v>
      </c>
      <c r="R339" s="40">
        <f>IF(User[[#This Row],[Check In]]="Sin Registro",0,1)</f>
        <v>1</v>
      </c>
      <c r="S339" s="40">
        <f>IF(User[[#This Row],[Check Out]]="Sin Registro",0,1)</f>
        <v>1</v>
      </c>
      <c r="T339" s="40" t="str">
        <f>IFERROR(IF(VLOOKUP(User[[#This Row],[User Code]],Justificar!$C$8:$I$1048576,6,0)=0,"Sin Justificación",VLOOKUP(User[[#This Row],[User Code]],Justificar!$C$8:$I$1048576,6,0)),"")</f>
        <v/>
      </c>
      <c r="U339" s="40" t="str">
        <f>IFERROR(IF(VLOOKUP(User[[#This Row],[User Code]],Justificar!$C$8:$I$1048576,6,0)=0,"Sin Justificación",VLOOKUP(User[[#This Row],[User Code]],Justificar!$C$8:$I$1048576,7,0)),"")</f>
        <v/>
      </c>
      <c r="V339" s="40" t="str" cm="1">
        <f t="array" ref="V339">_xlfn.IFS(User[[#This Row],[Time In Store + Leave]]&lt;7.8,"Incompleto",User[[#This Row],[Time In Store + Leave]]&lt;=12,"Completo",User[[#This Row],[Time In Store + Leave]]&gt;12,"Superior")</f>
        <v>Completo</v>
      </c>
      <c r="W3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9" s="40" t="str">
        <f>IF(User[[#This Row],[Rango]]="incompleto",IF(User[[#This Row],[Reporte in]]=0,"Sin_Registro_In_Out",IF(User[[#This Row],[Reporte Out]]=0,"No_Realizo_Salida","No_cumple_el_Tiempo")),"")</f>
        <v/>
      </c>
      <c r="Y339" s="40" t="str" cm="1">
        <f t="array" ref="Y3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39"/>
      <c r="AA339"/>
      <c r="AB339"/>
      <c r="AC339"/>
      <c r="AD339"/>
      <c r="AE339"/>
      <c r="AF339"/>
      <c r="AG339"/>
      <c r="AH339"/>
      <c r="AI339"/>
      <c r="AJ339"/>
    </row>
    <row r="340" spans="1:36" x14ac:dyDescent="0.3">
      <c r="A340" s="40" t="s">
        <v>1616</v>
      </c>
      <c r="B340">
        <v>1073240242</v>
      </c>
      <c r="C340" s="40" t="s">
        <v>1617</v>
      </c>
      <c r="D340" s="40" t="s">
        <v>1618</v>
      </c>
      <c r="E340" s="40" t="s">
        <v>6</v>
      </c>
      <c r="F340" s="40" t="s">
        <v>1098</v>
      </c>
      <c r="G340" s="40" t="s">
        <v>177</v>
      </c>
      <c r="H340" s="2">
        <v>45758.417256944442</v>
      </c>
      <c r="I340">
        <v>1</v>
      </c>
      <c r="J3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45931.411458333336</v>
      </c>
      <c r="K3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45931.755046296297</v>
      </c>
      <c r="L340" s="21">
        <f>_xlfn.XLOOKUP(User[[#This Row],[User Code]],RMS_Check_In_Out!A:A,RMS_Check_In_Out!D:D,"0")</f>
        <v>495</v>
      </c>
      <c r="M340" s="21">
        <f>_xlfn.XLOOKUP(User[[#This Row],[User Code]],Leave!P:P,Leave!S:S,"0")</f>
        <v>540</v>
      </c>
      <c r="N340" s="21">
        <f>User[[#This Row],[Time Leave RMS (min)]]/60</f>
        <v>9</v>
      </c>
      <c r="O340" s="15">
        <f>User[[#This Row],[Duration In Store(min)]]/60</f>
        <v>8.25</v>
      </c>
      <c r="P340" s="28">
        <f>User[[#This Row],[Time In Store + Leave]]/24</f>
        <v>0.71875</v>
      </c>
      <c r="Q340" s="15">
        <f>(User[[#This Row],[Time Leave RMS (min)]]/60)+User[[#This Row],[Duration In Store H]]</f>
        <v>17.25</v>
      </c>
      <c r="R340" s="40">
        <f>IF(User[[#This Row],[Check In]]="Sin Registro",0,1)</f>
        <v>1</v>
      </c>
      <c r="S340" s="40">
        <f>IF(User[[#This Row],[Check Out]]="Sin Registro",0,1)</f>
        <v>1</v>
      </c>
      <c r="T340" s="40" t="str">
        <f>IFERROR(IF(VLOOKUP(User[[#This Row],[User Code]],Justificar!$C$8:$I$1048576,6,0)=0,"Sin Justificación",VLOOKUP(User[[#This Row],[User Code]],Justificar!$C$8:$I$1048576,6,0)),"")</f>
        <v/>
      </c>
      <c r="U340" s="40" t="str">
        <f>IFERROR(IF(VLOOKUP(User[[#This Row],[User Code]],Justificar!$C$8:$I$1048576,6,0)=0,"Sin Justificación",VLOOKUP(User[[#This Row],[User Code]],Justificar!$C$8:$I$1048576,7,0)),"")</f>
        <v/>
      </c>
      <c r="V340" s="40" t="str" cm="1">
        <f t="array" ref="V340">_xlfn.IFS(User[[#This Row],[Time In Store + Leave]]&lt;7.8,"Incompleto",User[[#This Row],[Time In Store + Leave]]&lt;=12,"Completo",User[[#This Row],[Time In Store + Leave]]&gt;12,"Superior")</f>
        <v>Superior</v>
      </c>
      <c r="W3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0" s="40" t="str">
        <f>IF(User[[#This Row],[Rango]]="incompleto",IF(User[[#This Row],[Reporte in]]=0,"Sin_Registro_In_Out",IF(User[[#This Row],[Reporte Out]]=0,"No_Realizo_Salida","No_cumple_el_Tiempo")),"")</f>
        <v/>
      </c>
      <c r="Y340" s="40" t="str" cm="1">
        <f t="array" ref="Y3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40"/>
      <c r="AA340"/>
      <c r="AB340"/>
      <c r="AC340"/>
      <c r="AD340"/>
      <c r="AE340"/>
      <c r="AF340"/>
      <c r="AG340"/>
      <c r="AH340"/>
      <c r="AI340"/>
      <c r="AJ340"/>
    </row>
    <row r="341" spans="1:36" x14ac:dyDescent="0.3">
      <c r="A341" s="40" t="s">
        <v>1611</v>
      </c>
      <c r="B341">
        <v>79916563</v>
      </c>
      <c r="C341" s="40" t="s">
        <v>1612</v>
      </c>
      <c r="D341" s="40" t="s">
        <v>1613</v>
      </c>
      <c r="E341" s="40" t="s">
        <v>6</v>
      </c>
      <c r="F341" s="40" t="s">
        <v>1026</v>
      </c>
      <c r="G341" s="40" t="s">
        <v>178</v>
      </c>
      <c r="H341" s="2">
        <v>45757.500439814816</v>
      </c>
      <c r="I341">
        <v>1</v>
      </c>
      <c r="J3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45931.453877314816</v>
      </c>
      <c r="K3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45931.793009259258</v>
      </c>
      <c r="L341" s="21">
        <f>_xlfn.XLOOKUP(User[[#This Row],[User Code]],RMS_Check_In_Out!A:A,RMS_Check_In_Out!D:D,"0")</f>
        <v>488</v>
      </c>
      <c r="M341" s="21" t="str">
        <f>_xlfn.XLOOKUP(User[[#This Row],[User Code]],Leave!P:P,Leave!S:S,"0")</f>
        <v>0</v>
      </c>
      <c r="N341" s="21">
        <f>User[[#This Row],[Time Leave RMS (min)]]/60</f>
        <v>0</v>
      </c>
      <c r="O341" s="15">
        <f>User[[#This Row],[Duration In Store(min)]]/60</f>
        <v>8.1333333333333329</v>
      </c>
      <c r="P341" s="28">
        <f>User[[#This Row],[Time In Store + Leave]]/24</f>
        <v>0.33888888888888885</v>
      </c>
      <c r="Q341" s="15">
        <f>(User[[#This Row],[Time Leave RMS (min)]]/60)+User[[#This Row],[Duration In Store H]]</f>
        <v>8.1333333333333329</v>
      </c>
      <c r="R341" s="40">
        <f>IF(User[[#This Row],[Check In]]="Sin Registro",0,1)</f>
        <v>1</v>
      </c>
      <c r="S341" s="40">
        <f>IF(User[[#This Row],[Check Out]]="Sin Registro",0,1)</f>
        <v>1</v>
      </c>
      <c r="T341" s="40" t="str">
        <f>IFERROR(IF(VLOOKUP(User[[#This Row],[User Code]],Justificar!$C$8:$I$1048576,6,0)=0,"Sin Justificación",VLOOKUP(User[[#This Row],[User Code]],Justificar!$C$8:$I$1048576,6,0)),"")</f>
        <v/>
      </c>
      <c r="U341" s="40" t="str">
        <f>IFERROR(IF(VLOOKUP(User[[#This Row],[User Code]],Justificar!$C$8:$I$1048576,6,0)=0,"Sin Justificación",VLOOKUP(User[[#This Row],[User Code]],Justificar!$C$8:$I$1048576,7,0)),"")</f>
        <v/>
      </c>
      <c r="V341" s="40" t="str" cm="1">
        <f t="array" ref="V341">_xlfn.IFS(User[[#This Row],[Time In Store + Leave]]&lt;7.8,"Incompleto",User[[#This Row],[Time In Store + Leave]]&lt;=12,"Completo",User[[#This Row],[Time In Store + Leave]]&gt;12,"Superior")</f>
        <v>Completo</v>
      </c>
      <c r="W3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1" s="40" t="str">
        <f>IF(User[[#This Row],[Rango]]="incompleto",IF(User[[#This Row],[Reporte in]]=0,"Sin_Registro_In_Out",IF(User[[#This Row],[Reporte Out]]=0,"No_Realizo_Salida","No_cumple_el_Tiempo")),"")</f>
        <v/>
      </c>
      <c r="Y341" s="40" t="str" cm="1">
        <f t="array" ref="Y3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1"/>
      <c r="AA341"/>
      <c r="AB341"/>
      <c r="AC341"/>
      <c r="AD341"/>
      <c r="AE341"/>
      <c r="AF341"/>
      <c r="AG341"/>
      <c r="AH341"/>
      <c r="AI341"/>
      <c r="AJ341"/>
    </row>
    <row r="342" spans="1:36" x14ac:dyDescent="0.3">
      <c r="A342" s="40" t="s">
        <v>1608</v>
      </c>
      <c r="B342">
        <v>1082804832</v>
      </c>
      <c r="C342" s="40" t="s">
        <v>1609</v>
      </c>
      <c r="D342" s="40" t="s">
        <v>1610</v>
      </c>
      <c r="E342" s="40" t="s">
        <v>6</v>
      </c>
      <c r="F342" s="40" t="s">
        <v>2462</v>
      </c>
      <c r="G342" s="40" t="s">
        <v>178</v>
      </c>
      <c r="H342" s="2">
        <v>45756.458587962959</v>
      </c>
      <c r="I342">
        <v>1</v>
      </c>
      <c r="J3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45931.537928240738</v>
      </c>
      <c r="K3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45931.792337962965</v>
      </c>
      <c r="L342" s="21">
        <f>_xlfn.XLOOKUP(User[[#This Row],[User Code]],RMS_Check_In_Out!A:A,RMS_Check_In_Out!D:D,"0")</f>
        <v>366</v>
      </c>
      <c r="M342" s="21">
        <f>_xlfn.XLOOKUP(User[[#This Row],[User Code]],Leave!P:P,Leave!S:S,"0")</f>
        <v>180</v>
      </c>
      <c r="N342" s="21">
        <f>User[[#This Row],[Time Leave RMS (min)]]/60</f>
        <v>3</v>
      </c>
      <c r="O342" s="15">
        <f>User[[#This Row],[Duration In Store(min)]]/60</f>
        <v>6.1</v>
      </c>
      <c r="P342" s="28">
        <f>User[[#This Row],[Time In Store + Leave]]/24</f>
        <v>0.37916666666666665</v>
      </c>
      <c r="Q342" s="15">
        <f>(User[[#This Row],[Time Leave RMS (min)]]/60)+User[[#This Row],[Duration In Store H]]</f>
        <v>9.1</v>
      </c>
      <c r="R342" s="40">
        <f>IF(User[[#This Row],[Check In]]="Sin Registro",0,1)</f>
        <v>1</v>
      </c>
      <c r="S342" s="40">
        <f>IF(User[[#This Row],[Check Out]]="Sin Registro",0,1)</f>
        <v>1</v>
      </c>
      <c r="T342" s="40" t="str">
        <f>IFERROR(IF(VLOOKUP(User[[#This Row],[User Code]],Justificar!$C$8:$I$1048576,6,0)=0,"Sin Justificación",VLOOKUP(User[[#This Row],[User Code]],Justificar!$C$8:$I$1048576,6,0)),"")</f>
        <v/>
      </c>
      <c r="U342" s="40" t="str">
        <f>IFERROR(IF(VLOOKUP(User[[#This Row],[User Code]],Justificar!$C$8:$I$1048576,6,0)=0,"Sin Justificación",VLOOKUP(User[[#This Row],[User Code]],Justificar!$C$8:$I$1048576,7,0)),"")</f>
        <v/>
      </c>
      <c r="V342" s="40" t="str" cm="1">
        <f t="array" ref="V342">_xlfn.IFS(User[[#This Row],[Time In Store + Leave]]&lt;7.8,"Incompleto",User[[#This Row],[Time In Store + Leave]]&lt;=12,"Completo",User[[#This Row],[Time In Store + Leave]]&gt;12,"Superior")</f>
        <v>Completo</v>
      </c>
      <c r="W3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2" s="40" t="str">
        <f>IF(User[[#This Row],[Rango]]="incompleto",IF(User[[#This Row],[Reporte in]]=0,"Sin_Registro_In_Out",IF(User[[#This Row],[Reporte Out]]=0,"No_Realizo_Salida","No_cumple_el_Tiempo")),"")</f>
        <v/>
      </c>
      <c r="Y342" s="40" t="str" cm="1">
        <f t="array" ref="Y3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2"/>
      <c r="AA342"/>
      <c r="AB342"/>
      <c r="AC342"/>
      <c r="AD342"/>
      <c r="AE342"/>
      <c r="AF342"/>
      <c r="AG342"/>
      <c r="AH342"/>
      <c r="AI342"/>
      <c r="AJ342"/>
    </row>
    <row r="343" spans="1:36" x14ac:dyDescent="0.3">
      <c r="A343" s="40" t="s">
        <v>1603</v>
      </c>
      <c r="B343">
        <v>80813397</v>
      </c>
      <c r="C343" s="40" t="s">
        <v>1604</v>
      </c>
      <c r="D343" s="40" t="s">
        <v>1605</v>
      </c>
      <c r="E343" s="40" t="s">
        <v>6</v>
      </c>
      <c r="F343" s="40" t="s">
        <v>1026</v>
      </c>
      <c r="G343" s="40" t="s">
        <v>178</v>
      </c>
      <c r="H343" s="2">
        <v>45755.750462962962</v>
      </c>
      <c r="I343">
        <v>1</v>
      </c>
      <c r="J3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45931.49255787037</v>
      </c>
      <c r="K3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45931.808749999997</v>
      </c>
      <c r="L343" s="21">
        <f>_xlfn.XLOOKUP(User[[#This Row],[User Code]],RMS_Check_In_Out!A:A,RMS_Check_In_Out!D:D,"0")</f>
        <v>455</v>
      </c>
      <c r="M343" s="21" t="str">
        <f>_xlfn.XLOOKUP(User[[#This Row],[User Code]],Leave!P:P,Leave!S:S,"0")</f>
        <v>0</v>
      </c>
      <c r="N343" s="21">
        <f>User[[#This Row],[Time Leave RMS (min)]]/60</f>
        <v>0</v>
      </c>
      <c r="O343" s="15">
        <f>User[[#This Row],[Duration In Store(min)]]/60</f>
        <v>7.583333333333333</v>
      </c>
      <c r="P343" s="28">
        <f>User[[#This Row],[Time In Store + Leave]]/24</f>
        <v>0.31597222222222221</v>
      </c>
      <c r="Q343" s="15">
        <f>(User[[#This Row],[Time Leave RMS (min)]]/60)+User[[#This Row],[Duration In Store H]]</f>
        <v>7.583333333333333</v>
      </c>
      <c r="R343" s="40">
        <f>IF(User[[#This Row],[Check In]]="Sin Registro",0,1)</f>
        <v>1</v>
      </c>
      <c r="S343" s="40">
        <f>IF(User[[#This Row],[Check Out]]="Sin Registro",0,1)</f>
        <v>1</v>
      </c>
      <c r="T343" s="40" t="str">
        <f>IFERROR(IF(VLOOKUP(User[[#This Row],[User Code]],Justificar!$C$8:$I$1048576,6,0)=0,"Sin Justificación",VLOOKUP(User[[#This Row],[User Code]],Justificar!$C$8:$I$1048576,6,0)),"")</f>
        <v>Sin Justificación</v>
      </c>
      <c r="U343" s="40" t="str">
        <f>IFERROR(IF(VLOOKUP(User[[#This Row],[User Code]],Justificar!$C$8:$I$1048576,6,0)=0,"Sin Justificación",VLOOKUP(User[[#This Row],[User Code]],Justificar!$C$8:$I$1048576,7,0)),"")</f>
        <v>Sin Justificación</v>
      </c>
      <c r="V343" s="40" t="str" cm="1">
        <f t="array" ref="V343">_xlfn.IFS(User[[#This Row],[Time In Store + Leave]]&lt;7.8,"Incompleto",User[[#This Row],[Time In Store + Leave]]&lt;=12,"Completo",User[[#This Row],[Time In Store + Leave]]&gt;12,"Superior")</f>
        <v>Incompleto</v>
      </c>
      <c r="W3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3" s="40" t="str">
        <f>IF(User[[#This Row],[Rango]]="incompleto",IF(User[[#This Row],[Reporte in]]=0,"Sin_Registro_In_Out",IF(User[[#This Row],[Reporte Out]]=0,"No_Realizo_Salida","No_cumple_el_Tiempo")),"")</f>
        <v>No_cumple_el_Tiempo</v>
      </c>
      <c r="Y343" s="40" t="str" cm="1">
        <f t="array" ref="Y3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3"/>
      <c r="AA343"/>
      <c r="AB343"/>
      <c r="AC343"/>
      <c r="AD343"/>
      <c r="AE343"/>
      <c r="AF343"/>
      <c r="AG343"/>
      <c r="AH343"/>
      <c r="AI343"/>
      <c r="AJ343"/>
    </row>
    <row r="344" spans="1:36" x14ac:dyDescent="0.3">
      <c r="A344" s="40" t="s">
        <v>1592</v>
      </c>
      <c r="B344">
        <v>1003661311</v>
      </c>
      <c r="C344" s="40" t="s">
        <v>1593</v>
      </c>
      <c r="D344" s="40" t="s">
        <v>1594</v>
      </c>
      <c r="E344" s="40" t="s">
        <v>6</v>
      </c>
      <c r="F344" s="40" t="s">
        <v>1026</v>
      </c>
      <c r="G344" s="40" t="s">
        <v>178</v>
      </c>
      <c r="H344" s="2">
        <v>45754.792256944442</v>
      </c>
      <c r="I344">
        <v>1</v>
      </c>
      <c r="J3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45931.467627314814</v>
      </c>
      <c r="K3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45931.717615740738</v>
      </c>
      <c r="L344" s="21">
        <f>_xlfn.XLOOKUP(User[[#This Row],[User Code]],RMS_Check_In_Out!A:A,RMS_Check_In_Out!D:D,"0")</f>
        <v>360</v>
      </c>
      <c r="M344" s="21" t="str">
        <f>_xlfn.XLOOKUP(User[[#This Row],[User Code]],Leave!P:P,Leave!S:S,"0")</f>
        <v>0</v>
      </c>
      <c r="N344" s="21">
        <f>User[[#This Row],[Time Leave RMS (min)]]/60</f>
        <v>0</v>
      </c>
      <c r="O344" s="15">
        <f>User[[#This Row],[Duration In Store(min)]]/60</f>
        <v>6</v>
      </c>
      <c r="P344" s="28">
        <f>User[[#This Row],[Time In Store + Leave]]/24</f>
        <v>0.25</v>
      </c>
      <c r="Q344" s="15">
        <f>(User[[#This Row],[Time Leave RMS (min)]]/60)+User[[#This Row],[Duration In Store H]]</f>
        <v>6</v>
      </c>
      <c r="R344" s="40">
        <f>IF(User[[#This Row],[Check In]]="Sin Registro",0,1)</f>
        <v>1</v>
      </c>
      <c r="S344" s="40">
        <f>IF(User[[#This Row],[Check Out]]="Sin Registro",0,1)</f>
        <v>1</v>
      </c>
      <c r="T344" s="40" t="str">
        <f>IFERROR(IF(VLOOKUP(User[[#This Row],[User Code]],Justificar!$C$8:$I$1048576,6,0)=0,"Sin Justificación",VLOOKUP(User[[#This Row],[User Code]],Justificar!$C$8:$I$1048576,6,0)),"")</f>
        <v>Sin Justificación</v>
      </c>
      <c r="U344" s="40" t="str">
        <f>IFERROR(IF(VLOOKUP(User[[#This Row],[User Code]],Justificar!$C$8:$I$1048576,6,0)=0,"Sin Justificación",VLOOKUP(User[[#This Row],[User Code]],Justificar!$C$8:$I$1048576,7,0)),"")</f>
        <v>Sin Justificación</v>
      </c>
      <c r="V344" s="40" t="str" cm="1">
        <f t="array" ref="V344">_xlfn.IFS(User[[#This Row],[Time In Store + Leave]]&lt;7.8,"Incompleto",User[[#This Row],[Time In Store + Leave]]&lt;=12,"Completo",User[[#This Row],[Time In Store + Leave]]&gt;12,"Superior")</f>
        <v>Incompleto</v>
      </c>
      <c r="W3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4" s="40" t="str">
        <f>IF(User[[#This Row],[Rango]]="incompleto",IF(User[[#This Row],[Reporte in]]=0,"Sin_Registro_In_Out",IF(User[[#This Row],[Reporte Out]]=0,"No_Realizo_Salida","No_cumple_el_Tiempo")),"")</f>
        <v>No_cumple_el_Tiempo</v>
      </c>
      <c r="Y344" s="40" t="str" cm="1">
        <f t="array" ref="Y3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4"/>
      <c r="AA344"/>
      <c r="AB344"/>
      <c r="AC344"/>
      <c r="AD344"/>
      <c r="AE344"/>
      <c r="AF344"/>
      <c r="AG344"/>
      <c r="AH344"/>
      <c r="AI344"/>
      <c r="AJ344"/>
    </row>
    <row r="345" spans="1:36" x14ac:dyDescent="0.3">
      <c r="A345" s="40" t="s">
        <v>1595</v>
      </c>
      <c r="B345">
        <v>1012339558</v>
      </c>
      <c r="C345" s="40" t="s">
        <v>1596</v>
      </c>
      <c r="D345" s="40" t="s">
        <v>1597</v>
      </c>
      <c r="E345" s="40" t="s">
        <v>6</v>
      </c>
      <c r="F345" s="40" t="s">
        <v>1467</v>
      </c>
      <c r="G345" s="40" t="s">
        <v>177</v>
      </c>
      <c r="H345" s="2">
        <v>45754.667627314811</v>
      </c>
      <c r="I345">
        <v>1</v>
      </c>
      <c r="J3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5" s="21" t="str">
        <f>_xlfn.XLOOKUP(User[[#This Row],[User Code]],RMS_Check_In_Out!A:A,RMS_Check_In_Out!D:D,"0")</f>
        <v>0</v>
      </c>
      <c r="M345" s="21" t="str">
        <f>_xlfn.XLOOKUP(User[[#This Row],[User Code]],Leave!P:P,Leave!S:S,"0")</f>
        <v>0</v>
      </c>
      <c r="N345" s="21">
        <f>User[[#This Row],[Time Leave RMS (min)]]/60</f>
        <v>0</v>
      </c>
      <c r="O345" s="15">
        <f>User[[#This Row],[Duration In Store(min)]]/60</f>
        <v>0</v>
      </c>
      <c r="P345" s="28">
        <f>User[[#This Row],[Time In Store + Leave]]/24</f>
        <v>0</v>
      </c>
      <c r="Q345" s="15">
        <f>(User[[#This Row],[Time Leave RMS (min)]]/60)+User[[#This Row],[Duration In Store H]]</f>
        <v>0</v>
      </c>
      <c r="R345" s="40">
        <f>IF(User[[#This Row],[Check In]]="Sin Registro",0,1)</f>
        <v>0</v>
      </c>
      <c r="S345" s="40">
        <f>IF(User[[#This Row],[Check Out]]="Sin Registro",0,1)</f>
        <v>0</v>
      </c>
      <c r="T345" s="40" t="str">
        <f>IFERROR(IF(VLOOKUP(User[[#This Row],[User Code]],Justificar!$C$8:$I$1048576,6,0)=0,"Sin Justificación",VLOOKUP(User[[#This Row],[User Code]],Justificar!$C$8:$I$1048576,6,0)),"")</f>
        <v>Sin Justificación</v>
      </c>
      <c r="U345" s="40" t="str">
        <f>IFERROR(IF(VLOOKUP(User[[#This Row],[User Code]],Justificar!$C$8:$I$1048576,6,0)=0,"Sin Justificación",VLOOKUP(User[[#This Row],[User Code]],Justificar!$C$8:$I$1048576,7,0)),"")</f>
        <v>Sin Justificación</v>
      </c>
      <c r="V345" s="40" t="str" cm="1">
        <f t="array" ref="V345">_xlfn.IFS(User[[#This Row],[Time In Store + Leave]]&lt;7.8,"Incompleto",User[[#This Row],[Time In Store + Leave]]&lt;=12,"Completo",User[[#This Row],[Time In Store + Leave]]&gt;12,"Superior")</f>
        <v>Incompleto</v>
      </c>
      <c r="W3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5" s="40" t="str">
        <f>IF(User[[#This Row],[Rango]]="incompleto",IF(User[[#This Row],[Reporte in]]=0,"Sin_Registro_In_Out",IF(User[[#This Row],[Reporte Out]]=0,"No_Realizo_Salida","No_cumple_el_Tiempo")),"")</f>
        <v>Sin_Registro_In_Out</v>
      </c>
      <c r="Y345" s="40" t="str" cm="1">
        <f t="array" ref="Y3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45"/>
      <c r="AA345"/>
      <c r="AB345"/>
      <c r="AC345"/>
      <c r="AD345"/>
      <c r="AE345"/>
      <c r="AF345"/>
      <c r="AG345"/>
      <c r="AH345"/>
      <c r="AI345"/>
      <c r="AJ345"/>
    </row>
    <row r="346" spans="1:36" x14ac:dyDescent="0.3">
      <c r="A346" s="40" t="s">
        <v>1598</v>
      </c>
      <c r="B346">
        <v>1067974909</v>
      </c>
      <c r="C346" s="40" t="s">
        <v>1599</v>
      </c>
      <c r="D346" s="40" t="s">
        <v>1600</v>
      </c>
      <c r="E346" s="40" t="s">
        <v>6</v>
      </c>
      <c r="F346" s="40" t="s">
        <v>967</v>
      </c>
      <c r="G346" s="40" t="s">
        <v>177</v>
      </c>
      <c r="H346" s="2">
        <v>45754.417002314818</v>
      </c>
      <c r="I346">
        <v>1</v>
      </c>
      <c r="J3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45931.457951388889</v>
      </c>
      <c r="K3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45931.796979166669</v>
      </c>
      <c r="L346" s="21">
        <f>_xlfn.XLOOKUP(User[[#This Row],[User Code]],RMS_Check_In_Out!A:A,RMS_Check_In_Out!D:D,"0")</f>
        <v>488</v>
      </c>
      <c r="M346" s="21" t="str">
        <f>_xlfn.XLOOKUP(User[[#This Row],[User Code]],Leave!P:P,Leave!S:S,"0")</f>
        <v>0</v>
      </c>
      <c r="N346" s="21">
        <f>User[[#This Row],[Time Leave RMS (min)]]/60</f>
        <v>0</v>
      </c>
      <c r="O346" s="15">
        <f>User[[#This Row],[Duration In Store(min)]]/60</f>
        <v>8.1333333333333329</v>
      </c>
      <c r="P346" s="28">
        <f>User[[#This Row],[Time In Store + Leave]]/24</f>
        <v>0.33888888888888885</v>
      </c>
      <c r="Q346" s="15">
        <f>(User[[#This Row],[Time Leave RMS (min)]]/60)+User[[#This Row],[Duration In Store H]]</f>
        <v>8.1333333333333329</v>
      </c>
      <c r="R346" s="40">
        <f>IF(User[[#This Row],[Check In]]="Sin Registro",0,1)</f>
        <v>1</v>
      </c>
      <c r="S346" s="40">
        <f>IF(User[[#This Row],[Check Out]]="Sin Registro",0,1)</f>
        <v>1</v>
      </c>
      <c r="T346" s="40" t="str">
        <f>IFERROR(IF(VLOOKUP(User[[#This Row],[User Code]],Justificar!$C$8:$I$1048576,6,0)=0,"Sin Justificación",VLOOKUP(User[[#This Row],[User Code]],Justificar!$C$8:$I$1048576,6,0)),"")</f>
        <v/>
      </c>
      <c r="U346" s="40" t="str">
        <f>IFERROR(IF(VLOOKUP(User[[#This Row],[User Code]],Justificar!$C$8:$I$1048576,6,0)=0,"Sin Justificación",VLOOKUP(User[[#This Row],[User Code]],Justificar!$C$8:$I$1048576,7,0)),"")</f>
        <v/>
      </c>
      <c r="V346" s="40" t="str" cm="1">
        <f t="array" ref="V346">_xlfn.IFS(User[[#This Row],[Time In Store + Leave]]&lt;7.8,"Incompleto",User[[#This Row],[Time In Store + Leave]]&lt;=12,"Completo",User[[#This Row],[Time In Store + Leave]]&gt;12,"Superior")</f>
        <v>Completo</v>
      </c>
      <c r="W3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6" s="40" t="str">
        <f>IF(User[[#This Row],[Rango]]="incompleto",IF(User[[#This Row],[Reporte in]]=0,"Sin_Registro_In_Out",IF(User[[#This Row],[Reporte Out]]=0,"No_Realizo_Salida","No_cumple_el_Tiempo")),"")</f>
        <v/>
      </c>
      <c r="Y346" s="40" t="str" cm="1">
        <f t="array" ref="Y3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46"/>
      <c r="AA346"/>
      <c r="AB346"/>
      <c r="AC346"/>
      <c r="AD346"/>
      <c r="AE346"/>
      <c r="AF346"/>
      <c r="AG346"/>
      <c r="AH346"/>
      <c r="AI346"/>
      <c r="AJ346"/>
    </row>
    <row r="347" spans="1:36" x14ac:dyDescent="0.3">
      <c r="A347" s="40" t="s">
        <v>1582</v>
      </c>
      <c r="B347">
        <v>1108998712</v>
      </c>
      <c r="C347" s="40" t="s">
        <v>1583</v>
      </c>
      <c r="D347" s="40" t="s">
        <v>1584</v>
      </c>
      <c r="E347" s="40" t="s">
        <v>6</v>
      </c>
      <c r="F347" s="40" t="s">
        <v>2462</v>
      </c>
      <c r="G347" s="40" t="s">
        <v>178</v>
      </c>
      <c r="H347" s="2">
        <v>45750.625671296293</v>
      </c>
      <c r="I347">
        <v>1</v>
      </c>
      <c r="J3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45931.357812499999</v>
      </c>
      <c r="K3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45931.793749999997</v>
      </c>
      <c r="L347" s="21">
        <f>_xlfn.XLOOKUP(User[[#This Row],[User Code]],RMS_Check_In_Out!A:A,RMS_Check_In_Out!D:D,"0")</f>
        <v>628</v>
      </c>
      <c r="M347" s="21" t="str">
        <f>_xlfn.XLOOKUP(User[[#This Row],[User Code]],Leave!P:P,Leave!S:S,"0")</f>
        <v>0</v>
      </c>
      <c r="N347" s="21">
        <f>User[[#This Row],[Time Leave RMS (min)]]/60</f>
        <v>0</v>
      </c>
      <c r="O347" s="15">
        <f>User[[#This Row],[Duration In Store(min)]]/60</f>
        <v>10.466666666666667</v>
      </c>
      <c r="P347" s="28">
        <f>User[[#This Row],[Time In Store + Leave]]/24</f>
        <v>0.43611111111111112</v>
      </c>
      <c r="Q347" s="15">
        <f>(User[[#This Row],[Time Leave RMS (min)]]/60)+User[[#This Row],[Duration In Store H]]</f>
        <v>10.466666666666667</v>
      </c>
      <c r="R347" s="40">
        <f>IF(User[[#This Row],[Check In]]="Sin Registro",0,1)</f>
        <v>1</v>
      </c>
      <c r="S347" s="40">
        <f>IF(User[[#This Row],[Check Out]]="Sin Registro",0,1)</f>
        <v>1</v>
      </c>
      <c r="T347" s="40" t="str">
        <f>IFERROR(IF(VLOOKUP(User[[#This Row],[User Code]],Justificar!$C$8:$I$1048576,6,0)=0,"Sin Justificación",VLOOKUP(User[[#This Row],[User Code]],Justificar!$C$8:$I$1048576,6,0)),"")</f>
        <v/>
      </c>
      <c r="U347" s="40" t="str">
        <f>IFERROR(IF(VLOOKUP(User[[#This Row],[User Code]],Justificar!$C$8:$I$1048576,6,0)=0,"Sin Justificación",VLOOKUP(User[[#This Row],[User Code]],Justificar!$C$8:$I$1048576,7,0)),"")</f>
        <v/>
      </c>
      <c r="V347" s="40" t="str" cm="1">
        <f t="array" ref="V347">_xlfn.IFS(User[[#This Row],[Time In Store + Leave]]&lt;7.8,"Incompleto",User[[#This Row],[Time In Store + Leave]]&lt;=12,"Completo",User[[#This Row],[Time In Store + Leave]]&gt;12,"Superior")</f>
        <v>Completo</v>
      </c>
      <c r="W3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7" s="40" t="str">
        <f>IF(User[[#This Row],[Rango]]="incompleto",IF(User[[#This Row],[Reporte in]]=0,"Sin_Registro_In_Out",IF(User[[#This Row],[Reporte Out]]=0,"No_Realizo_Salida","No_cumple_el_Tiempo")),"")</f>
        <v/>
      </c>
      <c r="Y347" s="40" t="str" cm="1">
        <f t="array" ref="Y3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7"/>
      <c r="AA347"/>
      <c r="AB347"/>
      <c r="AC347"/>
      <c r="AD347"/>
      <c r="AE347"/>
      <c r="AF347"/>
      <c r="AG347"/>
      <c r="AH347"/>
      <c r="AI347"/>
      <c r="AJ347"/>
    </row>
    <row r="348" spans="1:36" x14ac:dyDescent="0.3">
      <c r="A348" s="40" t="s">
        <v>1585</v>
      </c>
      <c r="B348">
        <v>1005869593</v>
      </c>
      <c r="C348" s="40" t="s">
        <v>1586</v>
      </c>
      <c r="D348" s="40" t="s">
        <v>1587</v>
      </c>
      <c r="E348" s="40" t="s">
        <v>6</v>
      </c>
      <c r="F348" s="40" t="s">
        <v>1121</v>
      </c>
      <c r="G348" s="40" t="s">
        <v>178</v>
      </c>
      <c r="H348" s="2">
        <v>45750.625347222223</v>
      </c>
      <c r="I348">
        <v>1</v>
      </c>
      <c r="J3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8" s="21" t="str">
        <f>_xlfn.XLOOKUP(User[[#This Row],[User Code]],RMS_Check_In_Out!A:A,RMS_Check_In_Out!D:D,"0")</f>
        <v>0</v>
      </c>
      <c r="M348" s="21" t="str">
        <f>_xlfn.XLOOKUP(User[[#This Row],[User Code]],Leave!P:P,Leave!S:S,"0")</f>
        <v>0</v>
      </c>
      <c r="N348" s="21">
        <f>User[[#This Row],[Time Leave RMS (min)]]/60</f>
        <v>0</v>
      </c>
      <c r="O348" s="15">
        <f>User[[#This Row],[Duration In Store(min)]]/60</f>
        <v>0</v>
      </c>
      <c r="P348" s="28">
        <f>User[[#This Row],[Time In Store + Leave]]/24</f>
        <v>0</v>
      </c>
      <c r="Q348" s="15">
        <f>(User[[#This Row],[Time Leave RMS (min)]]/60)+User[[#This Row],[Duration In Store H]]</f>
        <v>0</v>
      </c>
      <c r="R348" s="40">
        <f>IF(User[[#This Row],[Check In]]="Sin Registro",0,1)</f>
        <v>0</v>
      </c>
      <c r="S348" s="40">
        <f>IF(User[[#This Row],[Check Out]]="Sin Registro",0,1)</f>
        <v>0</v>
      </c>
      <c r="T348" s="40" t="str">
        <f>IFERROR(IF(VLOOKUP(User[[#This Row],[User Code]],Justificar!$C$8:$I$1048576,6,0)=0,"Sin Justificación",VLOOKUP(User[[#This Row],[User Code]],Justificar!$C$8:$I$1048576,6,0)),"")</f>
        <v>Sin Justificación</v>
      </c>
      <c r="U348" s="40" t="str">
        <f>IFERROR(IF(VLOOKUP(User[[#This Row],[User Code]],Justificar!$C$8:$I$1048576,6,0)=0,"Sin Justificación",VLOOKUP(User[[#This Row],[User Code]],Justificar!$C$8:$I$1048576,7,0)),"")</f>
        <v>Sin Justificación</v>
      </c>
      <c r="V348" s="40" t="str" cm="1">
        <f t="array" ref="V348">_xlfn.IFS(User[[#This Row],[Time In Store + Leave]]&lt;7.8,"Incompleto",User[[#This Row],[Time In Store + Leave]]&lt;=12,"Completo",User[[#This Row],[Time In Store + Leave]]&gt;12,"Superior")</f>
        <v>Incompleto</v>
      </c>
      <c r="W3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8" s="40" t="str">
        <f>IF(User[[#This Row],[Rango]]="incompleto",IF(User[[#This Row],[Reporte in]]=0,"Sin_Registro_In_Out",IF(User[[#This Row],[Reporte Out]]=0,"No_Realizo_Salida","No_cumple_el_Tiempo")),"")</f>
        <v>Sin_Registro_In_Out</v>
      </c>
      <c r="Y348" s="40" t="str" cm="1">
        <f t="array" ref="Y3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8"/>
      <c r="AA348"/>
      <c r="AB348"/>
      <c r="AC348"/>
      <c r="AD348"/>
      <c r="AE348"/>
      <c r="AF348"/>
      <c r="AG348"/>
      <c r="AH348"/>
      <c r="AI348"/>
      <c r="AJ348"/>
    </row>
    <row r="349" spans="1:36" x14ac:dyDescent="0.3">
      <c r="A349" s="40" t="s">
        <v>1588</v>
      </c>
      <c r="B349">
        <v>1000225662</v>
      </c>
      <c r="C349" s="40" t="s">
        <v>1589</v>
      </c>
      <c r="D349" s="40" t="s">
        <v>1590</v>
      </c>
      <c r="E349" s="40" t="s">
        <v>6</v>
      </c>
      <c r="F349" s="40" t="s">
        <v>2152</v>
      </c>
      <c r="G349" s="40" t="s">
        <v>177</v>
      </c>
      <c r="H349" s="2">
        <v>45750.460752314815</v>
      </c>
      <c r="I349">
        <v>1</v>
      </c>
      <c r="J3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49" s="21" t="str">
        <f>_xlfn.XLOOKUP(User[[#This Row],[User Code]],RMS_Check_In_Out!A:A,RMS_Check_In_Out!D:D,"0")</f>
        <v>0</v>
      </c>
      <c r="M349" s="21">
        <f>_xlfn.XLOOKUP(User[[#This Row],[User Code]],Leave!P:P,Leave!S:S,"0")</f>
        <v>60</v>
      </c>
      <c r="N349" s="21">
        <f>User[[#This Row],[Time Leave RMS (min)]]/60</f>
        <v>1</v>
      </c>
      <c r="O349" s="15">
        <f>User[[#This Row],[Duration In Store(min)]]/60</f>
        <v>0</v>
      </c>
      <c r="P349" s="28">
        <f>User[[#This Row],[Time In Store + Leave]]/24</f>
        <v>4.1666666666666664E-2</v>
      </c>
      <c r="Q349" s="15">
        <f>(User[[#This Row],[Time Leave RMS (min)]]/60)+User[[#This Row],[Duration In Store H]]</f>
        <v>1</v>
      </c>
      <c r="R349" s="40">
        <f>IF(User[[#This Row],[Check In]]="Sin Registro",0,1)</f>
        <v>1</v>
      </c>
      <c r="S349" s="40">
        <f>IF(User[[#This Row],[Check Out]]="Sin Registro",0,1)</f>
        <v>1</v>
      </c>
      <c r="T349" s="40" t="str">
        <f>IFERROR(IF(VLOOKUP(User[[#This Row],[User Code]],Justificar!$C$8:$I$1048576,6,0)=0,"Sin Justificación",VLOOKUP(User[[#This Row],[User Code]],Justificar!$C$8:$I$1048576,6,0)),"")</f>
        <v>Sin Justificación</v>
      </c>
      <c r="U349" s="40" t="str">
        <f>IFERROR(IF(VLOOKUP(User[[#This Row],[User Code]],Justificar!$C$8:$I$1048576,6,0)=0,"Sin Justificación",VLOOKUP(User[[#This Row],[User Code]],Justificar!$C$8:$I$1048576,7,0)),"")</f>
        <v>Sin Justificación</v>
      </c>
      <c r="V349" s="40" t="str" cm="1">
        <f t="array" ref="V349">_xlfn.IFS(User[[#This Row],[Time In Store + Leave]]&lt;7.8,"Incompleto",User[[#This Row],[Time In Store + Leave]]&lt;=12,"Completo",User[[#This Row],[Time In Store + Leave]]&gt;12,"Superior")</f>
        <v>Incompleto</v>
      </c>
      <c r="W3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9" s="40" t="str">
        <f>IF(User[[#This Row],[Rango]]="incompleto",IF(User[[#This Row],[Reporte in]]=0,"Sin_Registro_In_Out",IF(User[[#This Row],[Reporte Out]]=0,"No_Realizo_Salida","No_cumple_el_Tiempo")),"")</f>
        <v>No_cumple_el_Tiempo</v>
      </c>
      <c r="Y349" s="40" t="str" cm="1">
        <f t="array" ref="Y3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49"/>
      <c r="AA349"/>
      <c r="AB349"/>
      <c r="AC349"/>
      <c r="AD349"/>
      <c r="AE349"/>
      <c r="AF349"/>
      <c r="AG349"/>
      <c r="AH349"/>
      <c r="AI349"/>
      <c r="AJ349"/>
    </row>
    <row r="350" spans="1:36" x14ac:dyDescent="0.3">
      <c r="A350" s="40" t="s">
        <v>1575</v>
      </c>
      <c r="B350">
        <v>1003614616</v>
      </c>
      <c r="C350" s="40" t="s">
        <v>1576</v>
      </c>
      <c r="D350" s="40" t="s">
        <v>1577</v>
      </c>
      <c r="E350" s="40" t="s">
        <v>6</v>
      </c>
      <c r="F350" s="40" t="s">
        <v>1467</v>
      </c>
      <c r="G350" s="40" t="s">
        <v>177</v>
      </c>
      <c r="H350" s="2">
        <v>45749.500694444447</v>
      </c>
      <c r="I350">
        <v>1</v>
      </c>
      <c r="J3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50" s="21" t="str">
        <f>_xlfn.XLOOKUP(User[[#This Row],[User Code]],RMS_Check_In_Out!A:A,RMS_Check_In_Out!D:D,"0")</f>
        <v>0</v>
      </c>
      <c r="M350" s="21" t="str">
        <f>_xlfn.XLOOKUP(User[[#This Row],[User Code]],Leave!P:P,Leave!S:S,"0")</f>
        <v>0</v>
      </c>
      <c r="N350" s="21">
        <f>User[[#This Row],[Time Leave RMS (min)]]/60</f>
        <v>0</v>
      </c>
      <c r="O350" s="15">
        <f>User[[#This Row],[Duration In Store(min)]]/60</f>
        <v>0</v>
      </c>
      <c r="P350" s="28">
        <f>User[[#This Row],[Time In Store + Leave]]/24</f>
        <v>0</v>
      </c>
      <c r="Q350" s="15">
        <f>(User[[#This Row],[Time Leave RMS (min)]]/60)+User[[#This Row],[Duration In Store H]]</f>
        <v>0</v>
      </c>
      <c r="R350" s="40">
        <f>IF(User[[#This Row],[Check In]]="Sin Registro",0,1)</f>
        <v>0</v>
      </c>
      <c r="S350" s="40">
        <f>IF(User[[#This Row],[Check Out]]="Sin Registro",0,1)</f>
        <v>0</v>
      </c>
      <c r="T350" s="40" t="str">
        <f>IFERROR(IF(VLOOKUP(User[[#This Row],[User Code]],Justificar!$C$8:$I$1048576,6,0)=0,"Sin Justificación",VLOOKUP(User[[#This Row],[User Code]],Justificar!$C$8:$I$1048576,6,0)),"")</f>
        <v>Sin Justificación</v>
      </c>
      <c r="U350" s="40" t="str">
        <f>IFERROR(IF(VLOOKUP(User[[#This Row],[User Code]],Justificar!$C$8:$I$1048576,6,0)=0,"Sin Justificación",VLOOKUP(User[[#This Row],[User Code]],Justificar!$C$8:$I$1048576,7,0)),"")</f>
        <v>Sin Justificación</v>
      </c>
      <c r="V350" s="40" t="str" cm="1">
        <f t="array" ref="V350">_xlfn.IFS(User[[#This Row],[Time In Store + Leave]]&lt;7.8,"Incompleto",User[[#This Row],[Time In Store + Leave]]&lt;=12,"Completo",User[[#This Row],[Time In Store + Leave]]&gt;12,"Superior")</f>
        <v>Incompleto</v>
      </c>
      <c r="W3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50" s="40" t="str">
        <f>IF(User[[#This Row],[Rango]]="incompleto",IF(User[[#This Row],[Reporte in]]=0,"Sin_Registro_In_Out",IF(User[[#This Row],[Reporte Out]]=0,"No_Realizo_Salida","No_cumple_el_Tiempo")),"")</f>
        <v>Sin_Registro_In_Out</v>
      </c>
      <c r="Y350" s="40" t="str" cm="1">
        <f t="array" ref="Y3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50"/>
      <c r="AA350"/>
      <c r="AB350"/>
      <c r="AC350"/>
      <c r="AD350"/>
      <c r="AE350"/>
      <c r="AF350"/>
      <c r="AG350"/>
      <c r="AH350"/>
      <c r="AI350"/>
      <c r="AJ350"/>
    </row>
    <row r="351" spans="1:36" x14ac:dyDescent="0.3">
      <c r="A351" s="40" t="s">
        <v>1578</v>
      </c>
      <c r="B351">
        <v>1098755702</v>
      </c>
      <c r="C351" s="40" t="s">
        <v>1579</v>
      </c>
      <c r="D351" s="40" t="s">
        <v>1580</v>
      </c>
      <c r="E351" s="40" t="s">
        <v>6</v>
      </c>
      <c r="F351" s="40" t="s">
        <v>1482</v>
      </c>
      <c r="G351" s="40" t="s">
        <v>177</v>
      </c>
      <c r="H351" s="2">
        <v>45749.500254629631</v>
      </c>
      <c r="I351">
        <v>1</v>
      </c>
      <c r="J3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45931.41978009259</v>
      </c>
      <c r="K3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45931.759467592594</v>
      </c>
      <c r="L351" s="21">
        <f>_xlfn.XLOOKUP(User[[#This Row],[User Code]],RMS_Check_In_Out!A:A,RMS_Check_In_Out!D:D,"0")</f>
        <v>489</v>
      </c>
      <c r="M351" s="21">
        <f>_xlfn.XLOOKUP(User[[#This Row],[User Code]],Leave!P:P,Leave!S:S,"0")</f>
        <v>60</v>
      </c>
      <c r="N351" s="21">
        <f>User[[#This Row],[Time Leave RMS (min)]]/60</f>
        <v>1</v>
      </c>
      <c r="O351" s="15">
        <f>User[[#This Row],[Duration In Store(min)]]/60</f>
        <v>8.15</v>
      </c>
      <c r="P351" s="28">
        <f>User[[#This Row],[Time In Store + Leave]]/24</f>
        <v>0.38125000000000003</v>
      </c>
      <c r="Q351" s="15">
        <f>(User[[#This Row],[Time Leave RMS (min)]]/60)+User[[#This Row],[Duration In Store H]]</f>
        <v>9.15</v>
      </c>
      <c r="R351" s="40">
        <f>IF(User[[#This Row],[Check In]]="Sin Registro",0,1)</f>
        <v>1</v>
      </c>
      <c r="S351" s="40">
        <f>IF(User[[#This Row],[Check Out]]="Sin Registro",0,1)</f>
        <v>1</v>
      </c>
      <c r="T351" s="40" t="str">
        <f>IFERROR(IF(VLOOKUP(User[[#This Row],[User Code]],Justificar!$C$8:$I$1048576,6,0)=0,"Sin Justificación",VLOOKUP(User[[#This Row],[User Code]],Justificar!$C$8:$I$1048576,6,0)),"")</f>
        <v/>
      </c>
      <c r="U351" s="40" t="str">
        <f>IFERROR(IF(VLOOKUP(User[[#This Row],[User Code]],Justificar!$C$8:$I$1048576,6,0)=0,"Sin Justificación",VLOOKUP(User[[#This Row],[User Code]],Justificar!$C$8:$I$1048576,7,0)),"")</f>
        <v/>
      </c>
      <c r="V351" s="40" t="str" cm="1">
        <f t="array" ref="V351">_xlfn.IFS(User[[#This Row],[Time In Store + Leave]]&lt;7.8,"Incompleto",User[[#This Row],[Time In Store + Leave]]&lt;=12,"Completo",User[[#This Row],[Time In Store + Leave]]&gt;12,"Superior")</f>
        <v>Completo</v>
      </c>
      <c r="W3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1" s="40" t="str">
        <f>IF(User[[#This Row],[Rango]]="incompleto",IF(User[[#This Row],[Reporte in]]=0,"Sin_Registro_In_Out",IF(User[[#This Row],[Reporte Out]]=0,"No_Realizo_Salida","No_cumple_el_Tiempo")),"")</f>
        <v/>
      </c>
      <c r="Y351" s="40" t="str" cm="1">
        <f t="array" ref="Y3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1"/>
      <c r="AA351"/>
      <c r="AB351"/>
      <c r="AC351"/>
      <c r="AD351"/>
      <c r="AE351"/>
      <c r="AF351"/>
      <c r="AG351"/>
      <c r="AH351"/>
      <c r="AI351"/>
      <c r="AJ351"/>
    </row>
    <row r="352" spans="1:36" x14ac:dyDescent="0.3">
      <c r="A352" s="40" t="s">
        <v>1571</v>
      </c>
      <c r="B352">
        <v>1099549344</v>
      </c>
      <c r="C352" s="40" t="s">
        <v>1572</v>
      </c>
      <c r="D352" s="40" t="s">
        <v>1573</v>
      </c>
      <c r="E352" s="40" t="s">
        <v>6</v>
      </c>
      <c r="F352" s="40" t="s">
        <v>1036</v>
      </c>
      <c r="G352" s="40" t="s">
        <v>177</v>
      </c>
      <c r="H352" s="2">
        <v>45748.625243055554</v>
      </c>
      <c r="I352">
        <v>1</v>
      </c>
      <c r="J3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45931.456759259258</v>
      </c>
      <c r="K3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45931.791863425926</v>
      </c>
      <c r="L352" s="21">
        <f>_xlfn.XLOOKUP(User[[#This Row],[User Code]],RMS_Check_In_Out!A:A,RMS_Check_In_Out!D:D,"0")</f>
        <v>483</v>
      </c>
      <c r="M352" s="21">
        <f>_xlfn.XLOOKUP(User[[#This Row],[User Code]],Leave!P:P,Leave!S:S,"0")</f>
        <v>60</v>
      </c>
      <c r="N352" s="21">
        <f>User[[#This Row],[Time Leave RMS (min)]]/60</f>
        <v>1</v>
      </c>
      <c r="O352" s="15">
        <f>User[[#This Row],[Duration In Store(min)]]/60</f>
        <v>8.0500000000000007</v>
      </c>
      <c r="P352" s="28">
        <f>User[[#This Row],[Time In Store + Leave]]/24</f>
        <v>0.37708333333333338</v>
      </c>
      <c r="Q352" s="15">
        <f>(User[[#This Row],[Time Leave RMS (min)]]/60)+User[[#This Row],[Duration In Store H]]</f>
        <v>9.0500000000000007</v>
      </c>
      <c r="R352" s="40">
        <f>IF(User[[#This Row],[Check In]]="Sin Registro",0,1)</f>
        <v>1</v>
      </c>
      <c r="S352" s="40">
        <f>IF(User[[#This Row],[Check Out]]="Sin Registro",0,1)</f>
        <v>1</v>
      </c>
      <c r="T352" s="40" t="str">
        <f>IFERROR(IF(VLOOKUP(User[[#This Row],[User Code]],Justificar!$C$8:$I$1048576,6,0)=0,"Sin Justificación",VLOOKUP(User[[#This Row],[User Code]],Justificar!$C$8:$I$1048576,6,0)),"")</f>
        <v/>
      </c>
      <c r="U352" s="40" t="str">
        <f>IFERROR(IF(VLOOKUP(User[[#This Row],[User Code]],Justificar!$C$8:$I$1048576,6,0)=0,"Sin Justificación",VLOOKUP(User[[#This Row],[User Code]],Justificar!$C$8:$I$1048576,7,0)),"")</f>
        <v/>
      </c>
      <c r="V352" s="40" t="str" cm="1">
        <f t="array" ref="V352">_xlfn.IFS(User[[#This Row],[Time In Store + Leave]]&lt;7.8,"Incompleto",User[[#This Row],[Time In Store + Leave]]&lt;=12,"Completo",User[[#This Row],[Time In Store + Leave]]&gt;12,"Superior")</f>
        <v>Completo</v>
      </c>
      <c r="W3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2" s="40" t="str">
        <f>IF(User[[#This Row],[Rango]]="incompleto",IF(User[[#This Row],[Reporte in]]=0,"Sin_Registro_In_Out",IF(User[[#This Row],[Reporte Out]]=0,"No_Realizo_Salida","No_cumple_el_Tiempo")),"")</f>
        <v/>
      </c>
      <c r="Y352" s="40" t="str" cm="1">
        <f t="array" ref="Y3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52"/>
      <c r="AA352"/>
      <c r="AB352"/>
      <c r="AC352"/>
      <c r="AD352"/>
      <c r="AE352"/>
      <c r="AF352"/>
      <c r="AG352"/>
      <c r="AH352"/>
      <c r="AI352"/>
      <c r="AJ352"/>
    </row>
    <row r="353" spans="1:36" x14ac:dyDescent="0.3">
      <c r="A353" s="40" t="s">
        <v>1564</v>
      </c>
      <c r="B353">
        <v>1007848492</v>
      </c>
      <c r="C353" s="40" t="s">
        <v>1565</v>
      </c>
      <c r="D353" s="40" t="s">
        <v>1566</v>
      </c>
      <c r="E353" s="40" t="s">
        <v>6</v>
      </c>
      <c r="F353" s="40" t="s">
        <v>967</v>
      </c>
      <c r="G353" s="40" t="s">
        <v>177</v>
      </c>
      <c r="H353" s="2">
        <v>45743.500694444447</v>
      </c>
      <c r="I353">
        <v>1</v>
      </c>
      <c r="J3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45931.461423611108</v>
      </c>
      <c r="K3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45931.797789351855</v>
      </c>
      <c r="L353" s="21">
        <f>_xlfn.XLOOKUP(User[[#This Row],[User Code]],RMS_Check_In_Out!A:A,RMS_Check_In_Out!D:D,"0")</f>
        <v>484</v>
      </c>
      <c r="M353" s="21" t="str">
        <f>_xlfn.XLOOKUP(User[[#This Row],[User Code]],Leave!P:P,Leave!S:S,"0")</f>
        <v>0</v>
      </c>
      <c r="N353" s="21">
        <f>User[[#This Row],[Time Leave RMS (min)]]/60</f>
        <v>0</v>
      </c>
      <c r="O353" s="15">
        <f>User[[#This Row],[Duration In Store(min)]]/60</f>
        <v>8.0666666666666664</v>
      </c>
      <c r="P353" s="28">
        <f>User[[#This Row],[Time In Store + Leave]]/24</f>
        <v>0.33611111111111108</v>
      </c>
      <c r="Q353" s="15">
        <f>(User[[#This Row],[Time Leave RMS (min)]]/60)+User[[#This Row],[Duration In Store H]]</f>
        <v>8.0666666666666664</v>
      </c>
      <c r="R353" s="40">
        <f>IF(User[[#This Row],[Check In]]="Sin Registro",0,1)</f>
        <v>1</v>
      </c>
      <c r="S353" s="40">
        <f>IF(User[[#This Row],[Check Out]]="Sin Registro",0,1)</f>
        <v>1</v>
      </c>
      <c r="T353" s="40" t="str">
        <f>IFERROR(IF(VLOOKUP(User[[#This Row],[User Code]],Justificar!$C$8:$I$1048576,6,0)=0,"Sin Justificación",VLOOKUP(User[[#This Row],[User Code]],Justificar!$C$8:$I$1048576,6,0)),"")</f>
        <v/>
      </c>
      <c r="U353" s="40" t="str">
        <f>IFERROR(IF(VLOOKUP(User[[#This Row],[User Code]],Justificar!$C$8:$I$1048576,6,0)=0,"Sin Justificación",VLOOKUP(User[[#This Row],[User Code]],Justificar!$C$8:$I$1048576,7,0)),"")</f>
        <v/>
      </c>
      <c r="V353" s="40" t="str" cm="1">
        <f t="array" ref="V353">_xlfn.IFS(User[[#This Row],[Time In Store + Leave]]&lt;7.8,"Incompleto",User[[#This Row],[Time In Store + Leave]]&lt;=12,"Completo",User[[#This Row],[Time In Store + Leave]]&gt;12,"Superior")</f>
        <v>Completo</v>
      </c>
      <c r="W3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3" s="40" t="str">
        <f>IF(User[[#This Row],[Rango]]="incompleto",IF(User[[#This Row],[Reporte in]]=0,"Sin_Registro_In_Out",IF(User[[#This Row],[Reporte Out]]=0,"No_Realizo_Salida","No_cumple_el_Tiempo")),"")</f>
        <v/>
      </c>
      <c r="Y353" s="40" t="str" cm="1">
        <f t="array" ref="Y3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53"/>
      <c r="AA353"/>
      <c r="AB353"/>
      <c r="AC353"/>
      <c r="AD353"/>
      <c r="AE353"/>
      <c r="AF353"/>
      <c r="AG353"/>
      <c r="AH353"/>
      <c r="AI353"/>
      <c r="AJ353"/>
    </row>
    <row r="354" spans="1:36" x14ac:dyDescent="0.3">
      <c r="A354" s="40" t="s">
        <v>1567</v>
      </c>
      <c r="B354">
        <v>1073240397</v>
      </c>
      <c r="C354" s="40" t="s">
        <v>1568</v>
      </c>
      <c r="D354" s="40" t="s">
        <v>1569</v>
      </c>
      <c r="E354" s="40" t="s">
        <v>4</v>
      </c>
      <c r="F354" s="40" t="s">
        <v>555</v>
      </c>
      <c r="G354" s="40" t="s">
        <v>556</v>
      </c>
      <c r="H354" s="2">
        <v>45743.500381944446</v>
      </c>
      <c r="I354">
        <v>1</v>
      </c>
      <c r="J3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45931.396145833336</v>
      </c>
      <c r="K3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45931.714108796295</v>
      </c>
      <c r="L354" s="21">
        <f>_xlfn.XLOOKUP(User[[#This Row],[User Code]],RMS_Check_In_Out!A:A,RMS_Check_In_Out!D:D,"0")</f>
        <v>364</v>
      </c>
      <c r="M354" s="21">
        <f>_xlfn.XLOOKUP(User[[#This Row],[User Code]],Leave!P:P,Leave!S:S,"0")</f>
        <v>180</v>
      </c>
      <c r="N354" s="21">
        <f>User[[#This Row],[Time Leave RMS (min)]]/60</f>
        <v>3</v>
      </c>
      <c r="O354" s="15">
        <f>User[[#This Row],[Duration In Store(min)]]/60</f>
        <v>6.0666666666666664</v>
      </c>
      <c r="P354" s="28">
        <f>User[[#This Row],[Time In Store + Leave]]/24</f>
        <v>0.37777777777777777</v>
      </c>
      <c r="Q354" s="15">
        <f>(User[[#This Row],[Time Leave RMS (min)]]/60)+User[[#This Row],[Duration In Store H]]</f>
        <v>9.0666666666666664</v>
      </c>
      <c r="R354" s="40">
        <f>IF(User[[#This Row],[Check In]]="Sin Registro",0,1)</f>
        <v>1</v>
      </c>
      <c r="S354" s="40">
        <f>IF(User[[#This Row],[Check Out]]="Sin Registro",0,1)</f>
        <v>1</v>
      </c>
      <c r="T354" s="40" t="str">
        <f>IFERROR(IF(VLOOKUP(User[[#This Row],[User Code]],Justificar!$C$8:$I$1048576,6,0)=0,"Sin Justificación",VLOOKUP(User[[#This Row],[User Code]],Justificar!$C$8:$I$1048576,6,0)),"")</f>
        <v/>
      </c>
      <c r="U354" s="40" t="str">
        <f>IFERROR(IF(VLOOKUP(User[[#This Row],[User Code]],Justificar!$C$8:$I$1048576,6,0)=0,"Sin Justificación",VLOOKUP(User[[#This Row],[User Code]],Justificar!$C$8:$I$1048576,7,0)),"")</f>
        <v/>
      </c>
      <c r="V354" s="40" t="str" cm="1">
        <f t="array" ref="V354">_xlfn.IFS(User[[#This Row],[Time In Store + Leave]]&lt;7.8,"Incompleto",User[[#This Row],[Time In Store + Leave]]&lt;=12,"Completo",User[[#This Row],[Time In Store + Leave]]&gt;12,"Superior")</f>
        <v>Completo</v>
      </c>
      <c r="W3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4" s="40" t="str">
        <f>IF(User[[#This Row],[Rango]]="incompleto",IF(User[[#This Row],[Reporte in]]=0,"Sin_Registro_In_Out",IF(User[[#This Row],[Reporte Out]]=0,"No_Realizo_Salida","No_cumple_el_Tiempo")),"")</f>
        <v/>
      </c>
      <c r="Y354" s="40" t="str" cm="1">
        <f t="array" ref="Y3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54"/>
      <c r="AA354"/>
      <c r="AB354"/>
      <c r="AC354"/>
      <c r="AD354"/>
      <c r="AE354"/>
      <c r="AF354"/>
      <c r="AG354"/>
      <c r="AH354"/>
      <c r="AI354"/>
      <c r="AJ354"/>
    </row>
    <row r="355" spans="1:36" x14ac:dyDescent="0.3">
      <c r="A355" s="40" t="s">
        <v>1561</v>
      </c>
      <c r="B355">
        <v>1018443994</v>
      </c>
      <c r="C355" s="40" t="s">
        <v>1562</v>
      </c>
      <c r="D355" s="40" t="s">
        <v>1563</v>
      </c>
      <c r="E355" s="40" t="s">
        <v>6</v>
      </c>
      <c r="F355" s="40" t="s">
        <v>1482</v>
      </c>
      <c r="G355" s="40" t="s">
        <v>177</v>
      </c>
      <c r="H355" s="2">
        <v>45742.458599537036</v>
      </c>
      <c r="I355">
        <v>1</v>
      </c>
      <c r="J3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45931.466435185182</v>
      </c>
      <c r="K3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45931.822962962964</v>
      </c>
      <c r="L355" s="21">
        <f>_xlfn.XLOOKUP(User[[#This Row],[User Code]],RMS_Check_In_Out!A:A,RMS_Check_In_Out!D:D,"0")</f>
        <v>513</v>
      </c>
      <c r="M355" s="21">
        <f>_xlfn.XLOOKUP(User[[#This Row],[User Code]],Leave!P:P,Leave!S:S,"0")</f>
        <v>60</v>
      </c>
      <c r="N355" s="21">
        <f>User[[#This Row],[Time Leave RMS (min)]]/60</f>
        <v>1</v>
      </c>
      <c r="O355" s="15">
        <f>User[[#This Row],[Duration In Store(min)]]/60</f>
        <v>8.5500000000000007</v>
      </c>
      <c r="P355" s="28">
        <f>User[[#This Row],[Time In Store + Leave]]/24</f>
        <v>0.3979166666666667</v>
      </c>
      <c r="Q355" s="15">
        <f>(User[[#This Row],[Time Leave RMS (min)]]/60)+User[[#This Row],[Duration In Store H]]</f>
        <v>9.5500000000000007</v>
      </c>
      <c r="R355" s="40">
        <f>IF(User[[#This Row],[Check In]]="Sin Registro",0,1)</f>
        <v>1</v>
      </c>
      <c r="S355" s="40">
        <f>IF(User[[#This Row],[Check Out]]="Sin Registro",0,1)</f>
        <v>1</v>
      </c>
      <c r="T355" s="40" t="str">
        <f>IFERROR(IF(VLOOKUP(User[[#This Row],[User Code]],Justificar!$C$8:$I$1048576,6,0)=0,"Sin Justificación",VLOOKUP(User[[#This Row],[User Code]],Justificar!$C$8:$I$1048576,6,0)),"")</f>
        <v/>
      </c>
      <c r="U355" s="40" t="str">
        <f>IFERROR(IF(VLOOKUP(User[[#This Row],[User Code]],Justificar!$C$8:$I$1048576,6,0)=0,"Sin Justificación",VLOOKUP(User[[#This Row],[User Code]],Justificar!$C$8:$I$1048576,7,0)),"")</f>
        <v/>
      </c>
      <c r="V355" s="40" t="str" cm="1">
        <f t="array" ref="V355">_xlfn.IFS(User[[#This Row],[Time In Store + Leave]]&lt;7.8,"Incompleto",User[[#This Row],[Time In Store + Leave]]&lt;=12,"Completo",User[[#This Row],[Time In Store + Leave]]&gt;12,"Superior")</f>
        <v>Completo</v>
      </c>
      <c r="W3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5" s="40" t="str">
        <f>IF(User[[#This Row],[Rango]]="incompleto",IF(User[[#This Row],[Reporte in]]=0,"Sin_Registro_In_Out",IF(User[[#This Row],[Reporte Out]]=0,"No_Realizo_Salida","No_cumple_el_Tiempo")),"")</f>
        <v/>
      </c>
      <c r="Y355" s="40" t="str" cm="1">
        <f t="array" ref="Y3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5"/>
      <c r="AA355"/>
      <c r="AB355"/>
      <c r="AC355"/>
      <c r="AD355"/>
      <c r="AE355"/>
      <c r="AF355"/>
      <c r="AG355"/>
      <c r="AH355"/>
      <c r="AI355"/>
      <c r="AJ355"/>
    </row>
    <row r="356" spans="1:36" x14ac:dyDescent="0.3">
      <c r="A356" s="40" t="s">
        <v>1558</v>
      </c>
      <c r="B356">
        <v>1000623808</v>
      </c>
      <c r="C356" s="40" t="s">
        <v>1559</v>
      </c>
      <c r="D356" s="40" t="s">
        <v>1560</v>
      </c>
      <c r="E356" s="40" t="s">
        <v>6</v>
      </c>
      <c r="F356" s="40" t="s">
        <v>2748</v>
      </c>
      <c r="G356" s="40" t="s">
        <v>177</v>
      </c>
      <c r="H356" s="2">
        <v>45741.542175925926</v>
      </c>
      <c r="I356">
        <v>1</v>
      </c>
      <c r="J3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56" s="21" t="str">
        <f>_xlfn.XLOOKUP(User[[#This Row],[User Code]],RMS_Check_In_Out!A:A,RMS_Check_In_Out!D:D,"0")</f>
        <v>0</v>
      </c>
      <c r="M356" s="21" t="str">
        <f>_xlfn.XLOOKUP(User[[#This Row],[User Code]],Leave!P:P,Leave!S:S,"0")</f>
        <v>0</v>
      </c>
      <c r="N356" s="21">
        <f>User[[#This Row],[Time Leave RMS (min)]]/60</f>
        <v>0</v>
      </c>
      <c r="O356" s="15">
        <f>User[[#This Row],[Duration In Store(min)]]/60</f>
        <v>0</v>
      </c>
      <c r="P356" s="28">
        <f>User[[#This Row],[Time In Store + Leave]]/24</f>
        <v>0</v>
      </c>
      <c r="Q356" s="15">
        <f>(User[[#This Row],[Time Leave RMS (min)]]/60)+User[[#This Row],[Duration In Store H]]</f>
        <v>0</v>
      </c>
      <c r="R356" s="40">
        <f>IF(User[[#This Row],[Check In]]="Sin Registro",0,1)</f>
        <v>0</v>
      </c>
      <c r="S356" s="40">
        <f>IF(User[[#This Row],[Check Out]]="Sin Registro",0,1)</f>
        <v>0</v>
      </c>
      <c r="T356" s="40" t="str">
        <f>IFERROR(IF(VLOOKUP(User[[#This Row],[User Code]],Justificar!$C$8:$I$1048576,6,0)=0,"Sin Justificación",VLOOKUP(User[[#This Row],[User Code]],Justificar!$C$8:$I$1048576,6,0)),"")</f>
        <v>Sin Justificación</v>
      </c>
      <c r="U356" s="40" t="str">
        <f>IFERROR(IF(VLOOKUP(User[[#This Row],[User Code]],Justificar!$C$8:$I$1048576,6,0)=0,"Sin Justificación",VLOOKUP(User[[#This Row],[User Code]],Justificar!$C$8:$I$1048576,7,0)),"")</f>
        <v>Sin Justificación</v>
      </c>
      <c r="V356" s="40" t="str" cm="1">
        <f t="array" ref="V356">_xlfn.IFS(User[[#This Row],[Time In Store + Leave]]&lt;7.8,"Incompleto",User[[#This Row],[Time In Store + Leave]]&lt;=12,"Completo",User[[#This Row],[Time In Store + Leave]]&gt;12,"Superior")</f>
        <v>Incompleto</v>
      </c>
      <c r="W3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56" s="40" t="str">
        <f>IF(User[[#This Row],[Rango]]="incompleto",IF(User[[#This Row],[Reporte in]]=0,"Sin_Registro_In_Out",IF(User[[#This Row],[Reporte Out]]=0,"No_Realizo_Salida","No_cumple_el_Tiempo")),"")</f>
        <v>Sin_Registro_In_Out</v>
      </c>
      <c r="Y356" s="40" t="str" cm="1">
        <f t="array" ref="Y3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56"/>
      <c r="AA356"/>
      <c r="AB356"/>
      <c r="AC356"/>
      <c r="AD356"/>
      <c r="AE356"/>
      <c r="AF356"/>
      <c r="AG356"/>
      <c r="AH356"/>
      <c r="AI356"/>
      <c r="AJ356"/>
    </row>
    <row r="357" spans="1:36" x14ac:dyDescent="0.3">
      <c r="A357" s="40" t="s">
        <v>1550</v>
      </c>
      <c r="B357">
        <v>1112107302</v>
      </c>
      <c r="C357" s="40" t="s">
        <v>1551</v>
      </c>
      <c r="D357" s="40" t="s">
        <v>1552</v>
      </c>
      <c r="E357" s="40" t="s">
        <v>6</v>
      </c>
      <c r="F357" s="40" t="s">
        <v>1033</v>
      </c>
      <c r="G357" s="40" t="s">
        <v>179</v>
      </c>
      <c r="H357" s="2">
        <v>45736.667118055557</v>
      </c>
      <c r="I357">
        <v>1</v>
      </c>
      <c r="J3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45931.446134259262</v>
      </c>
      <c r="K3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45931.747395833336</v>
      </c>
      <c r="L357" s="21">
        <f>_xlfn.XLOOKUP(User[[#This Row],[User Code]],RMS_Check_In_Out!A:A,RMS_Check_In_Out!D:D,"0")</f>
        <v>434</v>
      </c>
      <c r="M357" s="21">
        <f>_xlfn.XLOOKUP(User[[#This Row],[User Code]],Leave!P:P,Leave!S:S,"0")</f>
        <v>120</v>
      </c>
      <c r="N357" s="21">
        <f>User[[#This Row],[Time Leave RMS (min)]]/60</f>
        <v>2</v>
      </c>
      <c r="O357" s="15">
        <f>User[[#This Row],[Duration In Store(min)]]/60</f>
        <v>7.2333333333333334</v>
      </c>
      <c r="P357" s="28">
        <f>User[[#This Row],[Time In Store + Leave]]/24</f>
        <v>0.38472222222222224</v>
      </c>
      <c r="Q357" s="15">
        <f>(User[[#This Row],[Time Leave RMS (min)]]/60)+User[[#This Row],[Duration In Store H]]</f>
        <v>9.2333333333333343</v>
      </c>
      <c r="R357" s="40">
        <f>IF(User[[#This Row],[Check In]]="Sin Registro",0,1)</f>
        <v>1</v>
      </c>
      <c r="S357" s="40">
        <f>IF(User[[#This Row],[Check Out]]="Sin Registro",0,1)</f>
        <v>1</v>
      </c>
      <c r="T357" s="40" t="str">
        <f>IFERROR(IF(VLOOKUP(User[[#This Row],[User Code]],Justificar!$C$8:$I$1048576,6,0)=0,"Sin Justificación",VLOOKUP(User[[#This Row],[User Code]],Justificar!$C$8:$I$1048576,6,0)),"")</f>
        <v/>
      </c>
      <c r="U357" s="40" t="str">
        <f>IFERROR(IF(VLOOKUP(User[[#This Row],[User Code]],Justificar!$C$8:$I$1048576,6,0)=0,"Sin Justificación",VLOOKUP(User[[#This Row],[User Code]],Justificar!$C$8:$I$1048576,7,0)),"")</f>
        <v/>
      </c>
      <c r="V357" s="40" t="str" cm="1">
        <f t="array" ref="V357">_xlfn.IFS(User[[#This Row],[Time In Store + Leave]]&lt;7.8,"Incompleto",User[[#This Row],[Time In Store + Leave]]&lt;=12,"Completo",User[[#This Row],[Time In Store + Leave]]&gt;12,"Superior")</f>
        <v>Completo</v>
      </c>
      <c r="W3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7" s="40" t="str">
        <f>IF(User[[#This Row],[Rango]]="incompleto",IF(User[[#This Row],[Reporte in]]=0,"Sin_Registro_In_Out",IF(User[[#This Row],[Reporte Out]]=0,"No_Realizo_Salida","No_cumple_el_Tiempo")),"")</f>
        <v/>
      </c>
      <c r="Y357" s="40" t="str" cm="1">
        <f t="array" ref="Y3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57"/>
      <c r="AA357"/>
      <c r="AB357"/>
      <c r="AC357"/>
      <c r="AD357"/>
      <c r="AE357"/>
      <c r="AF357"/>
      <c r="AG357"/>
      <c r="AH357"/>
      <c r="AI357"/>
      <c r="AJ357"/>
    </row>
    <row r="358" spans="1:36" x14ac:dyDescent="0.3">
      <c r="A358" s="40" t="s">
        <v>1553</v>
      </c>
      <c r="B358">
        <v>1144154643</v>
      </c>
      <c r="C358" s="40" t="s">
        <v>1554</v>
      </c>
      <c r="D358" s="40" t="s">
        <v>1555</v>
      </c>
      <c r="E358" s="40" t="s">
        <v>6</v>
      </c>
      <c r="F358" s="40" t="s">
        <v>844</v>
      </c>
      <c r="G358" s="40" t="s">
        <v>177</v>
      </c>
      <c r="H358" s="2">
        <v>45736.666863425926</v>
      </c>
      <c r="I358">
        <v>1</v>
      </c>
      <c r="J3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45931.495972222219</v>
      </c>
      <c r="K3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45931.848402777781</v>
      </c>
      <c r="L358" s="21">
        <f>_xlfn.XLOOKUP(User[[#This Row],[User Code]],RMS_Check_In_Out!A:A,RMS_Check_In_Out!D:D,"0")</f>
        <v>508</v>
      </c>
      <c r="M358" s="21" t="str">
        <f>_xlfn.XLOOKUP(User[[#This Row],[User Code]],Leave!P:P,Leave!S:S,"0")</f>
        <v>0</v>
      </c>
      <c r="N358" s="21">
        <f>User[[#This Row],[Time Leave RMS (min)]]/60</f>
        <v>0</v>
      </c>
      <c r="O358" s="15">
        <f>User[[#This Row],[Duration In Store(min)]]/60</f>
        <v>8.4666666666666668</v>
      </c>
      <c r="P358" s="28">
        <f>User[[#This Row],[Time In Store + Leave]]/24</f>
        <v>0.3527777777777778</v>
      </c>
      <c r="Q358" s="15">
        <f>(User[[#This Row],[Time Leave RMS (min)]]/60)+User[[#This Row],[Duration In Store H]]</f>
        <v>8.4666666666666668</v>
      </c>
      <c r="R358" s="40">
        <f>IF(User[[#This Row],[Check In]]="Sin Registro",0,1)</f>
        <v>1</v>
      </c>
      <c r="S358" s="40">
        <f>IF(User[[#This Row],[Check Out]]="Sin Registro",0,1)</f>
        <v>1</v>
      </c>
      <c r="T358" s="40" t="str">
        <f>IFERROR(IF(VLOOKUP(User[[#This Row],[User Code]],Justificar!$C$8:$I$1048576,6,0)=0,"Sin Justificación",VLOOKUP(User[[#This Row],[User Code]],Justificar!$C$8:$I$1048576,6,0)),"")</f>
        <v/>
      </c>
      <c r="U358" s="40" t="str">
        <f>IFERROR(IF(VLOOKUP(User[[#This Row],[User Code]],Justificar!$C$8:$I$1048576,6,0)=0,"Sin Justificación",VLOOKUP(User[[#This Row],[User Code]],Justificar!$C$8:$I$1048576,7,0)),"")</f>
        <v/>
      </c>
      <c r="V358" s="40" t="str" cm="1">
        <f t="array" ref="V358">_xlfn.IFS(User[[#This Row],[Time In Store + Leave]]&lt;7.8,"Incompleto",User[[#This Row],[Time In Store + Leave]]&lt;=12,"Completo",User[[#This Row],[Time In Store + Leave]]&gt;12,"Superior")</f>
        <v>Completo</v>
      </c>
      <c r="W3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8" s="40" t="str">
        <f>IF(User[[#This Row],[Rango]]="incompleto",IF(User[[#This Row],[Reporte in]]=0,"Sin_Registro_In_Out",IF(User[[#This Row],[Reporte Out]]=0,"No_Realizo_Salida","No_cumple_el_Tiempo")),"")</f>
        <v/>
      </c>
      <c r="Y358" s="40" t="str" cm="1">
        <f t="array" ref="Y3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58"/>
      <c r="AA358"/>
      <c r="AB358"/>
      <c r="AC358"/>
      <c r="AD358"/>
      <c r="AE358"/>
      <c r="AF358"/>
      <c r="AG358"/>
      <c r="AH358"/>
      <c r="AI358"/>
      <c r="AJ358"/>
    </row>
    <row r="359" spans="1:36" x14ac:dyDescent="0.3">
      <c r="A359" s="40" t="s">
        <v>1539</v>
      </c>
      <c r="B359">
        <v>1094346956</v>
      </c>
      <c r="C359" s="40" t="s">
        <v>1540</v>
      </c>
      <c r="D359" s="40" t="s">
        <v>1541</v>
      </c>
      <c r="E359" s="40" t="s">
        <v>84</v>
      </c>
      <c r="F359" s="40" t="s">
        <v>975</v>
      </c>
      <c r="G359" s="40" t="s">
        <v>179</v>
      </c>
      <c r="H359" s="2">
        <v>45735.958807870367</v>
      </c>
      <c r="I359">
        <v>1</v>
      </c>
      <c r="J3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45931.341898148145</v>
      </c>
      <c r="K3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45931.730821759258</v>
      </c>
      <c r="L359" s="21">
        <f>_xlfn.XLOOKUP(User[[#This Row],[User Code]],RMS_Check_In_Out!A:A,RMS_Check_In_Out!D:D,"0")</f>
        <v>502</v>
      </c>
      <c r="M359" s="21" t="str">
        <f>_xlfn.XLOOKUP(User[[#This Row],[User Code]],Leave!P:P,Leave!S:S,"0")</f>
        <v>0</v>
      </c>
      <c r="N359" s="21">
        <f>User[[#This Row],[Time Leave RMS (min)]]/60</f>
        <v>0</v>
      </c>
      <c r="O359" s="15">
        <f>User[[#This Row],[Duration In Store(min)]]/60</f>
        <v>8.3666666666666671</v>
      </c>
      <c r="P359" s="28">
        <f>User[[#This Row],[Time In Store + Leave]]/24</f>
        <v>0.34861111111111115</v>
      </c>
      <c r="Q359" s="15">
        <f>(User[[#This Row],[Time Leave RMS (min)]]/60)+User[[#This Row],[Duration In Store H]]</f>
        <v>8.3666666666666671</v>
      </c>
      <c r="R359" s="40">
        <f>IF(User[[#This Row],[Check In]]="Sin Registro",0,1)</f>
        <v>1</v>
      </c>
      <c r="S359" s="40">
        <f>IF(User[[#This Row],[Check Out]]="Sin Registro",0,1)</f>
        <v>1</v>
      </c>
      <c r="T359" s="40" t="str">
        <f>IFERROR(IF(VLOOKUP(User[[#This Row],[User Code]],Justificar!$C$8:$I$1048576,6,0)=0,"Sin Justificación",VLOOKUP(User[[#This Row],[User Code]],Justificar!$C$8:$I$1048576,6,0)),"")</f>
        <v/>
      </c>
      <c r="U359" s="40" t="str">
        <f>IFERROR(IF(VLOOKUP(User[[#This Row],[User Code]],Justificar!$C$8:$I$1048576,6,0)=0,"Sin Justificación",VLOOKUP(User[[#This Row],[User Code]],Justificar!$C$8:$I$1048576,7,0)),"")</f>
        <v/>
      </c>
      <c r="V359" s="40" t="str" cm="1">
        <f t="array" ref="V359">_xlfn.IFS(User[[#This Row],[Time In Store + Leave]]&lt;7.8,"Incompleto",User[[#This Row],[Time In Store + Leave]]&lt;=12,"Completo",User[[#This Row],[Time In Store + Leave]]&gt;12,"Superior")</f>
        <v>Completo</v>
      </c>
      <c r="W3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9" s="40" t="str">
        <f>IF(User[[#This Row],[Rango]]="incompleto",IF(User[[#This Row],[Reporte in]]=0,"Sin_Registro_In_Out",IF(User[[#This Row],[Reporte Out]]=0,"No_Realizo_Salida","No_cumple_el_Tiempo")),"")</f>
        <v/>
      </c>
      <c r="Y359" s="40" t="str" cm="1">
        <f t="array" ref="Y3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59"/>
      <c r="AA359"/>
      <c r="AB359"/>
      <c r="AC359"/>
      <c r="AD359"/>
      <c r="AE359"/>
      <c r="AF359"/>
      <c r="AG359"/>
      <c r="AH359"/>
      <c r="AI359"/>
      <c r="AJ359"/>
    </row>
    <row r="360" spans="1:36" x14ac:dyDescent="0.3">
      <c r="A360" s="40" t="s">
        <v>1542</v>
      </c>
      <c r="B360">
        <v>1015992989</v>
      </c>
      <c r="C360" s="40" t="s">
        <v>1543</v>
      </c>
      <c r="D360" s="40" t="s">
        <v>1544</v>
      </c>
      <c r="E360" s="40" t="s">
        <v>130</v>
      </c>
      <c r="F360" s="40" t="s">
        <v>1532</v>
      </c>
      <c r="G360" s="40" t="s">
        <v>179</v>
      </c>
      <c r="H360" s="2">
        <v>45735.95857638889</v>
      </c>
      <c r="I360">
        <v>1</v>
      </c>
      <c r="J3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45931.338067129633</v>
      </c>
      <c r="K3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45931.714398148149</v>
      </c>
      <c r="L360" s="21">
        <f>_xlfn.XLOOKUP(User[[#This Row],[User Code]],RMS_Check_In_Out!A:A,RMS_Check_In_Out!D:D,"0")</f>
        <v>542</v>
      </c>
      <c r="M360" s="21" t="str">
        <f>_xlfn.XLOOKUP(User[[#This Row],[User Code]],Leave!P:P,Leave!S:S,"0")</f>
        <v>0</v>
      </c>
      <c r="N360" s="21">
        <f>User[[#This Row],[Time Leave RMS (min)]]/60</f>
        <v>0</v>
      </c>
      <c r="O360" s="15">
        <f>User[[#This Row],[Duration In Store(min)]]/60</f>
        <v>9.0333333333333332</v>
      </c>
      <c r="P360" s="28">
        <f>User[[#This Row],[Time In Store + Leave]]/24</f>
        <v>0.37638888888888888</v>
      </c>
      <c r="Q360" s="15">
        <f>(User[[#This Row],[Time Leave RMS (min)]]/60)+User[[#This Row],[Duration In Store H]]</f>
        <v>9.0333333333333332</v>
      </c>
      <c r="R360" s="40">
        <f>IF(User[[#This Row],[Check In]]="Sin Registro",0,1)</f>
        <v>1</v>
      </c>
      <c r="S360" s="40">
        <f>IF(User[[#This Row],[Check Out]]="Sin Registro",0,1)</f>
        <v>1</v>
      </c>
      <c r="T360" s="40" t="str">
        <f>IFERROR(IF(VLOOKUP(User[[#This Row],[User Code]],Justificar!$C$8:$I$1048576,6,0)=0,"Sin Justificación",VLOOKUP(User[[#This Row],[User Code]],Justificar!$C$8:$I$1048576,6,0)),"")</f>
        <v/>
      </c>
      <c r="U360" s="40" t="str">
        <f>IFERROR(IF(VLOOKUP(User[[#This Row],[User Code]],Justificar!$C$8:$I$1048576,6,0)=0,"Sin Justificación",VLOOKUP(User[[#This Row],[User Code]],Justificar!$C$8:$I$1048576,7,0)),"")</f>
        <v/>
      </c>
      <c r="V360" s="40" t="str" cm="1">
        <f t="array" ref="V360">_xlfn.IFS(User[[#This Row],[Time In Store + Leave]]&lt;7.8,"Incompleto",User[[#This Row],[Time In Store + Leave]]&lt;=12,"Completo",User[[#This Row],[Time In Store + Leave]]&gt;12,"Superior")</f>
        <v>Completo</v>
      </c>
      <c r="W3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0" s="40" t="str">
        <f>IF(User[[#This Row],[Rango]]="incompleto",IF(User[[#This Row],[Reporte in]]=0,"Sin_Registro_In_Out",IF(User[[#This Row],[Reporte Out]]=0,"No_Realizo_Salida","No_cumple_el_Tiempo")),"")</f>
        <v/>
      </c>
      <c r="Y360" s="40" t="str" cm="1">
        <f t="array" ref="Y3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60"/>
      <c r="AA360"/>
      <c r="AB360"/>
      <c r="AC360"/>
      <c r="AD360"/>
      <c r="AE360"/>
      <c r="AF360"/>
      <c r="AG360"/>
      <c r="AH360"/>
      <c r="AI360"/>
      <c r="AJ360"/>
    </row>
    <row r="361" spans="1:36" x14ac:dyDescent="0.3">
      <c r="A361" s="40" t="s">
        <v>1545</v>
      </c>
      <c r="B361">
        <v>22521695</v>
      </c>
      <c r="C361" s="40" t="s">
        <v>1546</v>
      </c>
      <c r="D361" s="40" t="s">
        <v>1547</v>
      </c>
      <c r="E361" s="40" t="s">
        <v>6</v>
      </c>
      <c r="F361" s="40" t="s">
        <v>1822</v>
      </c>
      <c r="G361" s="40" t="s">
        <v>179</v>
      </c>
      <c r="H361" s="2">
        <v>45735.541909722226</v>
      </c>
      <c r="I361">
        <v>1</v>
      </c>
      <c r="J3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45931.391875000001</v>
      </c>
      <c r="K3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45931.729467592595</v>
      </c>
      <c r="L361" s="21">
        <f>_xlfn.XLOOKUP(User[[#This Row],[User Code]],RMS_Check_In_Out!A:A,RMS_Check_In_Out!D:D,"0")</f>
        <v>486</v>
      </c>
      <c r="M361" s="21">
        <f>_xlfn.XLOOKUP(User[[#This Row],[User Code]],Leave!P:P,Leave!S:S,"0")</f>
        <v>60</v>
      </c>
      <c r="N361" s="21">
        <f>User[[#This Row],[Time Leave RMS (min)]]/60</f>
        <v>1</v>
      </c>
      <c r="O361" s="15">
        <f>User[[#This Row],[Duration In Store(min)]]/60</f>
        <v>8.1</v>
      </c>
      <c r="P361" s="28">
        <f>User[[#This Row],[Time In Store + Leave]]/24</f>
        <v>0.37916666666666665</v>
      </c>
      <c r="Q361" s="15">
        <f>(User[[#This Row],[Time Leave RMS (min)]]/60)+User[[#This Row],[Duration In Store H]]</f>
        <v>9.1</v>
      </c>
      <c r="R361" s="40">
        <f>IF(User[[#This Row],[Check In]]="Sin Registro",0,1)</f>
        <v>1</v>
      </c>
      <c r="S361" s="40">
        <f>IF(User[[#This Row],[Check Out]]="Sin Registro",0,1)</f>
        <v>1</v>
      </c>
      <c r="T361" s="40" t="str">
        <f>IFERROR(IF(VLOOKUP(User[[#This Row],[User Code]],Justificar!$C$8:$I$1048576,6,0)=0,"Sin Justificación",VLOOKUP(User[[#This Row],[User Code]],Justificar!$C$8:$I$1048576,6,0)),"")</f>
        <v/>
      </c>
      <c r="U361" s="40" t="str">
        <f>IFERROR(IF(VLOOKUP(User[[#This Row],[User Code]],Justificar!$C$8:$I$1048576,6,0)=0,"Sin Justificación",VLOOKUP(User[[#This Row],[User Code]],Justificar!$C$8:$I$1048576,7,0)),"")</f>
        <v/>
      </c>
      <c r="V361" s="40" t="str" cm="1">
        <f t="array" ref="V361">_xlfn.IFS(User[[#This Row],[Time In Store + Leave]]&lt;7.8,"Incompleto",User[[#This Row],[Time In Store + Leave]]&lt;=12,"Completo",User[[#This Row],[Time In Store + Leave]]&gt;12,"Superior")</f>
        <v>Completo</v>
      </c>
      <c r="W3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1" s="40" t="str">
        <f>IF(User[[#This Row],[Rango]]="incompleto",IF(User[[#This Row],[Reporte in]]=0,"Sin_Registro_In_Out",IF(User[[#This Row],[Reporte Out]]=0,"No_Realizo_Salida","No_cumple_el_Tiempo")),"")</f>
        <v/>
      </c>
      <c r="Y361" s="40" t="str" cm="1">
        <f t="array" ref="Y3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61"/>
      <c r="AA361"/>
      <c r="AB361"/>
      <c r="AC361"/>
      <c r="AD361"/>
      <c r="AE361"/>
      <c r="AF361"/>
      <c r="AG361"/>
      <c r="AH361"/>
      <c r="AI361"/>
      <c r="AJ361"/>
    </row>
    <row r="362" spans="1:36" x14ac:dyDescent="0.3">
      <c r="A362" s="40" t="s">
        <v>1529</v>
      </c>
      <c r="B362">
        <v>1001415272</v>
      </c>
      <c r="C362" s="40" t="s">
        <v>1530</v>
      </c>
      <c r="D362" s="40" t="s">
        <v>1531</v>
      </c>
      <c r="E362" s="40" t="s">
        <v>6</v>
      </c>
      <c r="F362" s="40" t="s">
        <v>1084</v>
      </c>
      <c r="G362" s="40" t="s">
        <v>178</v>
      </c>
      <c r="H362" s="2">
        <v>45733.667094907411</v>
      </c>
      <c r="I362">
        <v>1</v>
      </c>
      <c r="J3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45931.413344907407</v>
      </c>
      <c r="K3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45931.768530092595</v>
      </c>
      <c r="L362" s="21">
        <f>_xlfn.XLOOKUP(User[[#This Row],[User Code]],RMS_Check_In_Out!A:A,RMS_Check_In_Out!D:D,"0")</f>
        <v>511</v>
      </c>
      <c r="M362" s="21">
        <f>_xlfn.XLOOKUP(User[[#This Row],[User Code]],Leave!P:P,Leave!S:S,"0")</f>
        <v>60</v>
      </c>
      <c r="N362" s="21">
        <f>User[[#This Row],[Time Leave RMS (min)]]/60</f>
        <v>1</v>
      </c>
      <c r="O362" s="15">
        <f>User[[#This Row],[Duration In Store(min)]]/60</f>
        <v>8.5166666666666675</v>
      </c>
      <c r="P362" s="28">
        <f>User[[#This Row],[Time In Store + Leave]]/24</f>
        <v>0.39652777777777781</v>
      </c>
      <c r="Q362" s="15">
        <f>(User[[#This Row],[Time Leave RMS (min)]]/60)+User[[#This Row],[Duration In Store H]]</f>
        <v>9.5166666666666675</v>
      </c>
      <c r="R362" s="40">
        <f>IF(User[[#This Row],[Check In]]="Sin Registro",0,1)</f>
        <v>1</v>
      </c>
      <c r="S362" s="40">
        <f>IF(User[[#This Row],[Check Out]]="Sin Registro",0,1)</f>
        <v>1</v>
      </c>
      <c r="T362" s="40" t="str">
        <f>IFERROR(IF(VLOOKUP(User[[#This Row],[User Code]],Justificar!$C$8:$I$1048576,6,0)=0,"Sin Justificación",VLOOKUP(User[[#This Row],[User Code]],Justificar!$C$8:$I$1048576,6,0)),"")</f>
        <v/>
      </c>
      <c r="U362" s="40" t="str">
        <f>IFERROR(IF(VLOOKUP(User[[#This Row],[User Code]],Justificar!$C$8:$I$1048576,6,0)=0,"Sin Justificación",VLOOKUP(User[[#This Row],[User Code]],Justificar!$C$8:$I$1048576,7,0)),"")</f>
        <v/>
      </c>
      <c r="V362" s="40" t="str" cm="1">
        <f t="array" ref="V362">_xlfn.IFS(User[[#This Row],[Time In Store + Leave]]&lt;7.8,"Incompleto",User[[#This Row],[Time In Store + Leave]]&lt;=12,"Completo",User[[#This Row],[Time In Store + Leave]]&gt;12,"Superior")</f>
        <v>Completo</v>
      </c>
      <c r="W3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2" s="40" t="str">
        <f>IF(User[[#This Row],[Rango]]="incompleto",IF(User[[#This Row],[Reporte in]]=0,"Sin_Registro_In_Out",IF(User[[#This Row],[Reporte Out]]=0,"No_Realizo_Salida","No_cumple_el_Tiempo")),"")</f>
        <v/>
      </c>
      <c r="Y362" s="40" t="str" cm="1">
        <f t="array" ref="Y3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62"/>
      <c r="AA362"/>
      <c r="AB362"/>
      <c r="AC362"/>
      <c r="AD362"/>
      <c r="AE362"/>
      <c r="AF362"/>
      <c r="AG362"/>
      <c r="AH362"/>
      <c r="AI362"/>
      <c r="AJ362"/>
    </row>
    <row r="363" spans="1:36" x14ac:dyDescent="0.3">
      <c r="A363" s="40" t="s">
        <v>1533</v>
      </c>
      <c r="B363">
        <v>1072666965</v>
      </c>
      <c r="C363" s="40" t="s">
        <v>1534</v>
      </c>
      <c r="D363" s="40" t="s">
        <v>1535</v>
      </c>
      <c r="E363" s="40" t="s">
        <v>6</v>
      </c>
      <c r="F363" s="40" t="s">
        <v>2674</v>
      </c>
      <c r="G363" s="40" t="s">
        <v>179</v>
      </c>
      <c r="H363" s="2">
        <v>45733.45884259259</v>
      </c>
      <c r="I363">
        <v>1</v>
      </c>
      <c r="J3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45931.399907407409</v>
      </c>
      <c r="K3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45931.753101851849</v>
      </c>
      <c r="L363" s="21">
        <f>_xlfn.XLOOKUP(User[[#This Row],[User Code]],RMS_Check_In_Out!A:A,RMS_Check_In_Out!D:D,"0")</f>
        <v>509</v>
      </c>
      <c r="M363" s="21" t="str">
        <f>_xlfn.XLOOKUP(User[[#This Row],[User Code]],Leave!P:P,Leave!S:S,"0")</f>
        <v>0</v>
      </c>
      <c r="N363" s="21">
        <f>User[[#This Row],[Time Leave RMS (min)]]/60</f>
        <v>0</v>
      </c>
      <c r="O363" s="15">
        <f>User[[#This Row],[Duration In Store(min)]]/60</f>
        <v>8.4833333333333325</v>
      </c>
      <c r="P363" s="28">
        <f>User[[#This Row],[Time In Store + Leave]]/24</f>
        <v>0.35347222222222219</v>
      </c>
      <c r="Q363" s="15">
        <f>(User[[#This Row],[Time Leave RMS (min)]]/60)+User[[#This Row],[Duration In Store H]]</f>
        <v>8.4833333333333325</v>
      </c>
      <c r="R363" s="40">
        <f>IF(User[[#This Row],[Check In]]="Sin Registro",0,1)</f>
        <v>1</v>
      </c>
      <c r="S363" s="40">
        <f>IF(User[[#This Row],[Check Out]]="Sin Registro",0,1)</f>
        <v>1</v>
      </c>
      <c r="T363" s="40" t="str">
        <f>IFERROR(IF(VLOOKUP(User[[#This Row],[User Code]],Justificar!$C$8:$I$1048576,6,0)=0,"Sin Justificación",VLOOKUP(User[[#This Row],[User Code]],Justificar!$C$8:$I$1048576,6,0)),"")</f>
        <v/>
      </c>
      <c r="U363" s="40" t="str">
        <f>IFERROR(IF(VLOOKUP(User[[#This Row],[User Code]],Justificar!$C$8:$I$1048576,6,0)=0,"Sin Justificación",VLOOKUP(User[[#This Row],[User Code]],Justificar!$C$8:$I$1048576,7,0)),"")</f>
        <v/>
      </c>
      <c r="V363" s="40" t="str" cm="1">
        <f t="array" ref="V363">_xlfn.IFS(User[[#This Row],[Time In Store + Leave]]&lt;7.8,"Incompleto",User[[#This Row],[Time In Store + Leave]]&lt;=12,"Completo",User[[#This Row],[Time In Store + Leave]]&gt;12,"Superior")</f>
        <v>Completo</v>
      </c>
      <c r="W3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3" s="40" t="str">
        <f>IF(User[[#This Row],[Rango]]="incompleto",IF(User[[#This Row],[Reporte in]]=0,"Sin_Registro_In_Out",IF(User[[#This Row],[Reporte Out]]=0,"No_Realizo_Salida","No_cumple_el_Tiempo")),"")</f>
        <v/>
      </c>
      <c r="Y363" s="40" t="str" cm="1">
        <f t="array" ref="Y3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63"/>
      <c r="AA363"/>
      <c r="AB363"/>
      <c r="AC363"/>
      <c r="AD363"/>
      <c r="AE363"/>
      <c r="AF363"/>
      <c r="AG363"/>
      <c r="AH363"/>
      <c r="AI363"/>
      <c r="AJ363"/>
    </row>
    <row r="364" spans="1:36" x14ac:dyDescent="0.3">
      <c r="A364" s="40" t="s">
        <v>1536</v>
      </c>
      <c r="B364">
        <v>1118203155</v>
      </c>
      <c r="C364" s="40" t="s">
        <v>1537</v>
      </c>
      <c r="D364" s="40" t="s">
        <v>1538</v>
      </c>
      <c r="E364" s="40" t="s">
        <v>6</v>
      </c>
      <c r="F364" s="40" t="s">
        <v>1040</v>
      </c>
      <c r="G364" s="40" t="s">
        <v>178</v>
      </c>
      <c r="H364" s="2">
        <v>45730.500289351854</v>
      </c>
      <c r="I364">
        <v>1</v>
      </c>
      <c r="J3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45931.328553240739</v>
      </c>
      <c r="K3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45931.735497685186</v>
      </c>
      <c r="L364" s="21">
        <f>_xlfn.XLOOKUP(User[[#This Row],[User Code]],RMS_Check_In_Out!A:A,RMS_Check_In_Out!D:D,"0")</f>
        <v>586</v>
      </c>
      <c r="M364" s="21">
        <f>_xlfn.XLOOKUP(User[[#This Row],[User Code]],Leave!P:P,Leave!S:S,"0")</f>
        <v>60</v>
      </c>
      <c r="N364" s="21">
        <f>User[[#This Row],[Time Leave RMS (min)]]/60</f>
        <v>1</v>
      </c>
      <c r="O364" s="15">
        <f>User[[#This Row],[Duration In Store(min)]]/60</f>
        <v>9.7666666666666675</v>
      </c>
      <c r="P364" s="28">
        <f>User[[#This Row],[Time In Store + Leave]]/24</f>
        <v>0.44861111111111113</v>
      </c>
      <c r="Q364" s="15">
        <f>(User[[#This Row],[Time Leave RMS (min)]]/60)+User[[#This Row],[Duration In Store H]]</f>
        <v>10.766666666666667</v>
      </c>
      <c r="R364" s="40">
        <f>IF(User[[#This Row],[Check In]]="Sin Registro",0,1)</f>
        <v>1</v>
      </c>
      <c r="S364" s="40">
        <f>IF(User[[#This Row],[Check Out]]="Sin Registro",0,1)</f>
        <v>1</v>
      </c>
      <c r="T364" s="40" t="str">
        <f>IFERROR(IF(VLOOKUP(User[[#This Row],[User Code]],Justificar!$C$8:$I$1048576,6,0)=0,"Sin Justificación",VLOOKUP(User[[#This Row],[User Code]],Justificar!$C$8:$I$1048576,6,0)),"")</f>
        <v/>
      </c>
      <c r="U364" s="40" t="str">
        <f>IFERROR(IF(VLOOKUP(User[[#This Row],[User Code]],Justificar!$C$8:$I$1048576,6,0)=0,"Sin Justificación",VLOOKUP(User[[#This Row],[User Code]],Justificar!$C$8:$I$1048576,7,0)),"")</f>
        <v/>
      </c>
      <c r="V364" s="40" t="str" cm="1">
        <f t="array" ref="V364">_xlfn.IFS(User[[#This Row],[Time In Store + Leave]]&lt;7.8,"Incompleto",User[[#This Row],[Time In Store + Leave]]&lt;=12,"Completo",User[[#This Row],[Time In Store + Leave]]&gt;12,"Superior")</f>
        <v>Completo</v>
      </c>
      <c r="W3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4" s="40" t="str">
        <f>IF(User[[#This Row],[Rango]]="incompleto",IF(User[[#This Row],[Reporte in]]=0,"Sin_Registro_In_Out",IF(User[[#This Row],[Reporte Out]]=0,"No_Realizo_Salida","No_cumple_el_Tiempo")),"")</f>
        <v/>
      </c>
      <c r="Y364" s="40" t="str" cm="1">
        <f t="array" ref="Y3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64"/>
      <c r="AA364"/>
      <c r="AB364"/>
      <c r="AC364"/>
      <c r="AD364"/>
      <c r="AE364"/>
      <c r="AF364"/>
      <c r="AG364"/>
      <c r="AH364"/>
      <c r="AI364"/>
      <c r="AJ364"/>
    </row>
    <row r="365" spans="1:36" x14ac:dyDescent="0.3">
      <c r="A365" s="40" t="s">
        <v>1525</v>
      </c>
      <c r="B365">
        <v>1030622006</v>
      </c>
      <c r="C365" s="40" t="s">
        <v>1526</v>
      </c>
      <c r="D365" s="40" t="s">
        <v>1527</v>
      </c>
      <c r="E365" s="40" t="s">
        <v>6</v>
      </c>
      <c r="F365" s="40" t="s">
        <v>972</v>
      </c>
      <c r="G365" s="40" t="s">
        <v>178</v>
      </c>
      <c r="H365" s="2">
        <v>45727.792129629626</v>
      </c>
      <c r="I365">
        <v>1</v>
      </c>
      <c r="J3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65" s="21" t="str">
        <f>_xlfn.XLOOKUP(User[[#This Row],[User Code]],RMS_Check_In_Out!A:A,RMS_Check_In_Out!D:D,"0")</f>
        <v>0</v>
      </c>
      <c r="M365" s="21" t="str">
        <f>_xlfn.XLOOKUP(User[[#This Row],[User Code]],Leave!P:P,Leave!S:S,"0")</f>
        <v>0</v>
      </c>
      <c r="N365" s="21">
        <f>User[[#This Row],[Time Leave RMS (min)]]/60</f>
        <v>0</v>
      </c>
      <c r="O365" s="15">
        <f>User[[#This Row],[Duration In Store(min)]]/60</f>
        <v>0</v>
      </c>
      <c r="P365" s="28">
        <f>User[[#This Row],[Time In Store + Leave]]/24</f>
        <v>0</v>
      </c>
      <c r="Q365" s="15">
        <f>(User[[#This Row],[Time Leave RMS (min)]]/60)+User[[#This Row],[Duration In Store H]]</f>
        <v>0</v>
      </c>
      <c r="R365" s="40">
        <f>IF(User[[#This Row],[Check In]]="Sin Registro",0,1)</f>
        <v>0</v>
      </c>
      <c r="S365" s="40">
        <f>IF(User[[#This Row],[Check Out]]="Sin Registro",0,1)</f>
        <v>0</v>
      </c>
      <c r="T365" s="40" t="str">
        <f>IFERROR(IF(VLOOKUP(User[[#This Row],[User Code]],Justificar!$C$8:$I$1048576,6,0)=0,"Sin Justificación",VLOOKUP(User[[#This Row],[User Code]],Justificar!$C$8:$I$1048576,6,0)),"")</f>
        <v>Sin Justificación</v>
      </c>
      <c r="U365" s="40" t="str">
        <f>IFERROR(IF(VLOOKUP(User[[#This Row],[User Code]],Justificar!$C$8:$I$1048576,6,0)=0,"Sin Justificación",VLOOKUP(User[[#This Row],[User Code]],Justificar!$C$8:$I$1048576,7,0)),"")</f>
        <v>Sin Justificación</v>
      </c>
      <c r="V365" s="40" t="str" cm="1">
        <f t="array" ref="V365">_xlfn.IFS(User[[#This Row],[Time In Store + Leave]]&lt;7.8,"Incompleto",User[[#This Row],[Time In Store + Leave]]&lt;=12,"Completo",User[[#This Row],[Time In Store + Leave]]&gt;12,"Superior")</f>
        <v>Incompleto</v>
      </c>
      <c r="W3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5" s="40" t="str">
        <f>IF(User[[#This Row],[Rango]]="incompleto",IF(User[[#This Row],[Reporte in]]=0,"Sin_Registro_In_Out",IF(User[[#This Row],[Reporte Out]]=0,"No_Realizo_Salida","No_cumple_el_Tiempo")),"")</f>
        <v>Sin_Registro_In_Out</v>
      </c>
      <c r="Y365" s="40" t="str" cm="1">
        <f t="array" ref="Y3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5"/>
      <c r="AA365"/>
      <c r="AB365"/>
      <c r="AC365"/>
      <c r="AD365"/>
      <c r="AE365"/>
      <c r="AF365"/>
      <c r="AG365"/>
      <c r="AH365"/>
      <c r="AI365"/>
      <c r="AJ365"/>
    </row>
    <row r="366" spans="1:36" x14ac:dyDescent="0.3">
      <c r="A366" s="40" t="s">
        <v>1519</v>
      </c>
      <c r="B366">
        <v>1000005913</v>
      </c>
      <c r="C366" s="40" t="s">
        <v>1520</v>
      </c>
      <c r="D366" s="40" t="s">
        <v>1521</v>
      </c>
      <c r="E366" s="40" t="s">
        <v>6</v>
      </c>
      <c r="F366" s="40" t="s">
        <v>2463</v>
      </c>
      <c r="G366" s="40" t="s">
        <v>178</v>
      </c>
      <c r="H366" s="2">
        <v>45726.667847222219</v>
      </c>
      <c r="I366">
        <v>1</v>
      </c>
      <c r="J3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45931.499328703707</v>
      </c>
      <c r="K3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45931.836261574077</v>
      </c>
      <c r="L366" s="21">
        <f>_xlfn.XLOOKUP(User[[#This Row],[User Code]],RMS_Check_In_Out!A:A,RMS_Check_In_Out!D:D,"0")</f>
        <v>485</v>
      </c>
      <c r="M366" s="21" t="str">
        <f>_xlfn.XLOOKUP(User[[#This Row],[User Code]],Leave!P:P,Leave!S:S,"0")</f>
        <v>0</v>
      </c>
      <c r="N366" s="21">
        <f>User[[#This Row],[Time Leave RMS (min)]]/60</f>
        <v>0</v>
      </c>
      <c r="O366" s="15">
        <f>User[[#This Row],[Duration In Store(min)]]/60</f>
        <v>8.0833333333333339</v>
      </c>
      <c r="P366" s="28">
        <f>User[[#This Row],[Time In Store + Leave]]/24</f>
        <v>0.33680555555555558</v>
      </c>
      <c r="Q366" s="15">
        <f>(User[[#This Row],[Time Leave RMS (min)]]/60)+User[[#This Row],[Duration In Store H]]</f>
        <v>8.0833333333333339</v>
      </c>
      <c r="R366" s="40">
        <f>IF(User[[#This Row],[Check In]]="Sin Registro",0,1)</f>
        <v>1</v>
      </c>
      <c r="S366" s="40">
        <f>IF(User[[#This Row],[Check Out]]="Sin Registro",0,1)</f>
        <v>1</v>
      </c>
      <c r="T366" s="40" t="str">
        <f>IFERROR(IF(VLOOKUP(User[[#This Row],[User Code]],Justificar!$C$8:$I$1048576,6,0)=0,"Sin Justificación",VLOOKUP(User[[#This Row],[User Code]],Justificar!$C$8:$I$1048576,6,0)),"")</f>
        <v/>
      </c>
      <c r="U366" s="40" t="str">
        <f>IFERROR(IF(VLOOKUP(User[[#This Row],[User Code]],Justificar!$C$8:$I$1048576,6,0)=0,"Sin Justificación",VLOOKUP(User[[#This Row],[User Code]],Justificar!$C$8:$I$1048576,7,0)),"")</f>
        <v/>
      </c>
      <c r="V366" s="40" t="str" cm="1">
        <f t="array" ref="V366">_xlfn.IFS(User[[#This Row],[Time In Store + Leave]]&lt;7.8,"Incompleto",User[[#This Row],[Time In Store + Leave]]&lt;=12,"Completo",User[[#This Row],[Time In Store + Leave]]&gt;12,"Superior")</f>
        <v>Completo</v>
      </c>
      <c r="W3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6" s="40" t="str">
        <f>IF(User[[#This Row],[Rango]]="incompleto",IF(User[[#This Row],[Reporte in]]=0,"Sin_Registro_In_Out",IF(User[[#This Row],[Reporte Out]]=0,"No_Realizo_Salida","No_cumple_el_Tiempo")),"")</f>
        <v/>
      </c>
      <c r="Y366" s="40" t="str" cm="1">
        <f t="array" ref="Y3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6"/>
      <c r="AA366"/>
      <c r="AB366"/>
      <c r="AC366"/>
      <c r="AD366"/>
      <c r="AE366"/>
      <c r="AF366"/>
      <c r="AG366"/>
      <c r="AH366"/>
      <c r="AI366"/>
      <c r="AJ366"/>
    </row>
    <row r="367" spans="1:36" x14ac:dyDescent="0.3">
      <c r="A367" s="40" t="s">
        <v>1515</v>
      </c>
      <c r="B367">
        <v>1002526954</v>
      </c>
      <c r="C367" s="40" t="s">
        <v>1516</v>
      </c>
      <c r="D367" s="40" t="s">
        <v>1517</v>
      </c>
      <c r="E367" s="40" t="s">
        <v>6</v>
      </c>
      <c r="F367" s="40" t="s">
        <v>2152</v>
      </c>
      <c r="G367" s="40" t="s">
        <v>177</v>
      </c>
      <c r="H367" s="2">
        <v>45724.417002314818</v>
      </c>
      <c r="I367">
        <v>1</v>
      </c>
      <c r="J3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45931.410717592589</v>
      </c>
      <c r="K3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45931.784571759257</v>
      </c>
      <c r="L367" s="21">
        <f>_xlfn.XLOOKUP(User[[#This Row],[User Code]],RMS_Check_In_Out!A:A,RMS_Check_In_Out!D:D,"0")</f>
        <v>538</v>
      </c>
      <c r="M367" s="21" t="str">
        <f>_xlfn.XLOOKUP(User[[#This Row],[User Code]],Leave!P:P,Leave!S:S,"0")</f>
        <v>0</v>
      </c>
      <c r="N367" s="21">
        <f>User[[#This Row],[Time Leave RMS (min)]]/60</f>
        <v>0</v>
      </c>
      <c r="O367" s="15">
        <f>User[[#This Row],[Duration In Store(min)]]/60</f>
        <v>8.9666666666666668</v>
      </c>
      <c r="P367" s="28">
        <f>User[[#This Row],[Time In Store + Leave]]/24</f>
        <v>0.37361111111111112</v>
      </c>
      <c r="Q367" s="15">
        <f>(User[[#This Row],[Time Leave RMS (min)]]/60)+User[[#This Row],[Duration In Store H]]</f>
        <v>8.9666666666666668</v>
      </c>
      <c r="R367" s="40">
        <f>IF(User[[#This Row],[Check In]]="Sin Registro",0,1)</f>
        <v>1</v>
      </c>
      <c r="S367" s="40">
        <f>IF(User[[#This Row],[Check Out]]="Sin Registro",0,1)</f>
        <v>1</v>
      </c>
      <c r="T367" s="40" t="str">
        <f>IFERROR(IF(VLOOKUP(User[[#This Row],[User Code]],Justificar!$C$8:$I$1048576,6,0)=0,"Sin Justificación",VLOOKUP(User[[#This Row],[User Code]],Justificar!$C$8:$I$1048576,6,0)),"")</f>
        <v/>
      </c>
      <c r="U367" s="40" t="str">
        <f>IFERROR(IF(VLOOKUP(User[[#This Row],[User Code]],Justificar!$C$8:$I$1048576,6,0)=0,"Sin Justificación",VLOOKUP(User[[#This Row],[User Code]],Justificar!$C$8:$I$1048576,7,0)),"")</f>
        <v/>
      </c>
      <c r="V367" s="40" t="str" cm="1">
        <f t="array" ref="V367">_xlfn.IFS(User[[#This Row],[Time In Store + Leave]]&lt;7.8,"Incompleto",User[[#This Row],[Time In Store + Leave]]&lt;=12,"Completo",User[[#This Row],[Time In Store + Leave]]&gt;12,"Superior")</f>
        <v>Completo</v>
      </c>
      <c r="W3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7" s="40" t="str">
        <f>IF(User[[#This Row],[Rango]]="incompleto",IF(User[[#This Row],[Reporte in]]=0,"Sin_Registro_In_Out",IF(User[[#This Row],[Reporte Out]]=0,"No_Realizo_Salida","No_cumple_el_Tiempo")),"")</f>
        <v/>
      </c>
      <c r="Y367" s="40" t="str" cm="1">
        <f t="array" ref="Y3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67"/>
      <c r="AA367"/>
      <c r="AB367"/>
      <c r="AC367"/>
      <c r="AD367"/>
      <c r="AE367"/>
      <c r="AF367"/>
      <c r="AG367"/>
      <c r="AH367"/>
      <c r="AI367"/>
      <c r="AJ367"/>
    </row>
    <row r="368" spans="1:36" x14ac:dyDescent="0.3">
      <c r="A368" s="40" t="s">
        <v>1509</v>
      </c>
      <c r="B368">
        <v>1015996431</v>
      </c>
      <c r="C368" s="40" t="s">
        <v>1510</v>
      </c>
      <c r="D368" s="40" t="s">
        <v>1511</v>
      </c>
      <c r="E368" s="40" t="s">
        <v>6</v>
      </c>
      <c r="F368" s="40" t="s">
        <v>1098</v>
      </c>
      <c r="G368" s="40" t="s">
        <v>177</v>
      </c>
      <c r="H368" s="2">
        <v>45723.458599537036</v>
      </c>
      <c r="I368">
        <v>1</v>
      </c>
      <c r="J3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45931.461921296293</v>
      </c>
      <c r="K3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45931.839803240742</v>
      </c>
      <c r="L368" s="21">
        <f>_xlfn.XLOOKUP(User[[#This Row],[User Code]],RMS_Check_In_Out!A:A,RMS_Check_In_Out!D:D,"0")</f>
        <v>544</v>
      </c>
      <c r="M368" s="21">
        <f>_xlfn.XLOOKUP(User[[#This Row],[User Code]],Leave!P:P,Leave!S:S,"0")</f>
        <v>60</v>
      </c>
      <c r="N368" s="21">
        <f>User[[#This Row],[Time Leave RMS (min)]]/60</f>
        <v>1</v>
      </c>
      <c r="O368" s="15">
        <f>User[[#This Row],[Duration In Store(min)]]/60</f>
        <v>9.0666666666666664</v>
      </c>
      <c r="P368" s="28">
        <f>User[[#This Row],[Time In Store + Leave]]/24</f>
        <v>0.41944444444444445</v>
      </c>
      <c r="Q368" s="15">
        <f>(User[[#This Row],[Time Leave RMS (min)]]/60)+User[[#This Row],[Duration In Store H]]</f>
        <v>10.066666666666666</v>
      </c>
      <c r="R368" s="40">
        <f>IF(User[[#This Row],[Check In]]="Sin Registro",0,1)</f>
        <v>1</v>
      </c>
      <c r="S368" s="40">
        <f>IF(User[[#This Row],[Check Out]]="Sin Registro",0,1)</f>
        <v>1</v>
      </c>
      <c r="T368" s="40" t="str">
        <f>IFERROR(IF(VLOOKUP(User[[#This Row],[User Code]],Justificar!$C$8:$I$1048576,6,0)=0,"Sin Justificación",VLOOKUP(User[[#This Row],[User Code]],Justificar!$C$8:$I$1048576,6,0)),"")</f>
        <v/>
      </c>
      <c r="U368" s="40" t="str">
        <f>IFERROR(IF(VLOOKUP(User[[#This Row],[User Code]],Justificar!$C$8:$I$1048576,6,0)=0,"Sin Justificación",VLOOKUP(User[[#This Row],[User Code]],Justificar!$C$8:$I$1048576,7,0)),"")</f>
        <v/>
      </c>
      <c r="V368" s="40" t="str" cm="1">
        <f t="array" ref="V368">_xlfn.IFS(User[[#This Row],[Time In Store + Leave]]&lt;7.8,"Incompleto",User[[#This Row],[Time In Store + Leave]]&lt;=12,"Completo",User[[#This Row],[Time In Store + Leave]]&gt;12,"Superior")</f>
        <v>Completo</v>
      </c>
      <c r="W3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8" s="40" t="str">
        <f>IF(User[[#This Row],[Rango]]="incompleto",IF(User[[#This Row],[Reporte in]]=0,"Sin_Registro_In_Out",IF(User[[#This Row],[Reporte Out]]=0,"No_Realizo_Salida","No_cumple_el_Tiempo")),"")</f>
        <v/>
      </c>
      <c r="Y368" s="40" t="str" cm="1">
        <f t="array" ref="Y3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68"/>
      <c r="AA368"/>
      <c r="AB368"/>
      <c r="AC368"/>
      <c r="AD368"/>
      <c r="AE368"/>
      <c r="AF368"/>
      <c r="AG368"/>
      <c r="AH368"/>
      <c r="AI368"/>
      <c r="AJ368"/>
    </row>
    <row r="369" spans="1:36" x14ac:dyDescent="0.3">
      <c r="A369" s="40" t="s">
        <v>1512</v>
      </c>
      <c r="B369">
        <v>94074811</v>
      </c>
      <c r="C369" s="40" t="s">
        <v>1513</v>
      </c>
      <c r="D369" s="40" t="s">
        <v>1514</v>
      </c>
      <c r="E369" s="40" t="s">
        <v>6</v>
      </c>
      <c r="F369" s="40" t="s">
        <v>2700</v>
      </c>
      <c r="G369" s="40" t="s">
        <v>178</v>
      </c>
      <c r="H369" s="2">
        <v>45722.750243055554</v>
      </c>
      <c r="I369">
        <v>1</v>
      </c>
      <c r="J3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45931.378703703704</v>
      </c>
      <c r="K3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45931.727719907409</v>
      </c>
      <c r="L369" s="21">
        <f>_xlfn.XLOOKUP(User[[#This Row],[User Code]],RMS_Check_In_Out!A:A,RMS_Check_In_Out!D:D,"0")</f>
        <v>503</v>
      </c>
      <c r="M369" s="21">
        <f>_xlfn.XLOOKUP(User[[#This Row],[User Code]],Leave!P:P,Leave!S:S,"0")</f>
        <v>120</v>
      </c>
      <c r="N369" s="21">
        <f>User[[#This Row],[Time Leave RMS (min)]]/60</f>
        <v>2</v>
      </c>
      <c r="O369" s="15">
        <f>User[[#This Row],[Duration In Store(min)]]/60</f>
        <v>8.3833333333333329</v>
      </c>
      <c r="P369" s="28">
        <f>User[[#This Row],[Time In Store + Leave]]/24</f>
        <v>0.43263888888888885</v>
      </c>
      <c r="Q369" s="15">
        <f>(User[[#This Row],[Time Leave RMS (min)]]/60)+User[[#This Row],[Duration In Store H]]</f>
        <v>10.383333333333333</v>
      </c>
      <c r="R369" s="40">
        <f>IF(User[[#This Row],[Check In]]="Sin Registro",0,1)</f>
        <v>1</v>
      </c>
      <c r="S369" s="40">
        <f>IF(User[[#This Row],[Check Out]]="Sin Registro",0,1)</f>
        <v>1</v>
      </c>
      <c r="T369" s="40" t="str">
        <f>IFERROR(IF(VLOOKUP(User[[#This Row],[User Code]],Justificar!$C$8:$I$1048576,6,0)=0,"Sin Justificación",VLOOKUP(User[[#This Row],[User Code]],Justificar!$C$8:$I$1048576,6,0)),"")</f>
        <v/>
      </c>
      <c r="U369" s="40" t="str">
        <f>IFERROR(IF(VLOOKUP(User[[#This Row],[User Code]],Justificar!$C$8:$I$1048576,6,0)=0,"Sin Justificación",VLOOKUP(User[[#This Row],[User Code]],Justificar!$C$8:$I$1048576,7,0)),"")</f>
        <v/>
      </c>
      <c r="V369" s="40" t="str" cm="1">
        <f t="array" ref="V369">_xlfn.IFS(User[[#This Row],[Time In Store + Leave]]&lt;7.8,"Incompleto",User[[#This Row],[Time In Store + Leave]]&lt;=12,"Completo",User[[#This Row],[Time In Store + Leave]]&gt;12,"Superior")</f>
        <v>Completo</v>
      </c>
      <c r="W3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9" s="40" t="str">
        <f>IF(User[[#This Row],[Rango]]="incompleto",IF(User[[#This Row],[Reporte in]]=0,"Sin_Registro_In_Out",IF(User[[#This Row],[Reporte Out]]=0,"No_Realizo_Salida","No_cumple_el_Tiempo")),"")</f>
        <v/>
      </c>
      <c r="Y369" s="40" t="str" cm="1">
        <f t="array" ref="Y3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69"/>
      <c r="AA369"/>
      <c r="AB369"/>
      <c r="AC369"/>
      <c r="AD369"/>
      <c r="AE369"/>
      <c r="AF369"/>
      <c r="AG369"/>
      <c r="AH369"/>
      <c r="AI369"/>
      <c r="AJ369"/>
    </row>
    <row r="370" spans="1:36" x14ac:dyDescent="0.3">
      <c r="A370" s="40" t="s">
        <v>1498</v>
      </c>
      <c r="B370">
        <v>1001391180</v>
      </c>
      <c r="C370" s="40" t="s">
        <v>1570</v>
      </c>
      <c r="D370" s="40" t="s">
        <v>1499</v>
      </c>
      <c r="E370" s="40" t="s">
        <v>6</v>
      </c>
      <c r="F370" s="40" t="s">
        <v>1029</v>
      </c>
      <c r="G370" s="40" t="s">
        <v>178</v>
      </c>
      <c r="H370" s="2">
        <v>45721.75072916667</v>
      </c>
      <c r="I370">
        <v>1</v>
      </c>
      <c r="J3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45931.461747685185</v>
      </c>
      <c r="K3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45931.79179398148</v>
      </c>
      <c r="L370" s="21">
        <f>_xlfn.XLOOKUP(User[[#This Row],[User Code]],RMS_Check_In_Out!A:A,RMS_Check_In_Out!D:D,"0")</f>
        <v>475</v>
      </c>
      <c r="M370" s="21" t="str">
        <f>_xlfn.XLOOKUP(User[[#This Row],[User Code]],Leave!P:P,Leave!S:S,"0")</f>
        <v>0</v>
      </c>
      <c r="N370" s="21">
        <f>User[[#This Row],[Time Leave RMS (min)]]/60</f>
        <v>0</v>
      </c>
      <c r="O370" s="15">
        <f>User[[#This Row],[Duration In Store(min)]]/60</f>
        <v>7.916666666666667</v>
      </c>
      <c r="P370" s="28">
        <f>User[[#This Row],[Time In Store + Leave]]/24</f>
        <v>0.3298611111111111</v>
      </c>
      <c r="Q370" s="15">
        <f>(User[[#This Row],[Time Leave RMS (min)]]/60)+User[[#This Row],[Duration In Store H]]</f>
        <v>7.916666666666667</v>
      </c>
      <c r="R370" s="40">
        <f>IF(User[[#This Row],[Check In]]="Sin Registro",0,1)</f>
        <v>1</v>
      </c>
      <c r="S370" s="40">
        <f>IF(User[[#This Row],[Check Out]]="Sin Registro",0,1)</f>
        <v>1</v>
      </c>
      <c r="T370" s="40" t="str">
        <f>IFERROR(IF(VLOOKUP(User[[#This Row],[User Code]],Justificar!$C$8:$I$1048576,6,0)=0,"Sin Justificación",VLOOKUP(User[[#This Row],[User Code]],Justificar!$C$8:$I$1048576,6,0)),"")</f>
        <v/>
      </c>
      <c r="U370" s="40" t="str">
        <f>IFERROR(IF(VLOOKUP(User[[#This Row],[User Code]],Justificar!$C$8:$I$1048576,6,0)=0,"Sin Justificación",VLOOKUP(User[[#This Row],[User Code]],Justificar!$C$8:$I$1048576,7,0)),"")</f>
        <v/>
      </c>
      <c r="V370" s="40" t="str" cm="1">
        <f t="array" ref="V370">_xlfn.IFS(User[[#This Row],[Time In Store + Leave]]&lt;7.8,"Incompleto",User[[#This Row],[Time In Store + Leave]]&lt;=12,"Completo",User[[#This Row],[Time In Store + Leave]]&gt;12,"Superior")</f>
        <v>Completo</v>
      </c>
      <c r="W3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0" s="40" t="str">
        <f>IF(User[[#This Row],[Rango]]="incompleto",IF(User[[#This Row],[Reporte in]]=0,"Sin_Registro_In_Out",IF(User[[#This Row],[Reporte Out]]=0,"No_Realizo_Salida","No_cumple_el_Tiempo")),"")</f>
        <v/>
      </c>
      <c r="Y370" s="40" t="str" cm="1">
        <f t="array" ref="Y3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0"/>
      <c r="AA370"/>
      <c r="AB370"/>
      <c r="AC370"/>
      <c r="AD370"/>
      <c r="AE370"/>
      <c r="AF370"/>
      <c r="AG370"/>
      <c r="AH370"/>
      <c r="AI370"/>
      <c r="AJ370"/>
    </row>
    <row r="371" spans="1:36" x14ac:dyDescent="0.3">
      <c r="A371" s="40" t="s">
        <v>1500</v>
      </c>
      <c r="B371">
        <v>1038101076</v>
      </c>
      <c r="C371" s="40" t="s">
        <v>1501</v>
      </c>
      <c r="D371" s="40" t="s">
        <v>1502</v>
      </c>
      <c r="E371" s="40" t="s">
        <v>6</v>
      </c>
      <c r="F371" s="40" t="s">
        <v>1029</v>
      </c>
      <c r="G371" s="40" t="s">
        <v>178</v>
      </c>
      <c r="H371" s="2">
        <v>45721.750613425924</v>
      </c>
      <c r="I371">
        <v>1</v>
      </c>
      <c r="J3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45931.369942129626</v>
      </c>
      <c r="K3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45931.708738425928</v>
      </c>
      <c r="L371" s="21">
        <f>_xlfn.XLOOKUP(User[[#This Row],[User Code]],RMS_Check_In_Out!A:A,RMS_Check_In_Out!D:D,"0")</f>
        <v>488</v>
      </c>
      <c r="M371" s="21" t="str">
        <f>_xlfn.XLOOKUP(User[[#This Row],[User Code]],Leave!P:P,Leave!S:S,"0")</f>
        <v>0</v>
      </c>
      <c r="N371" s="21">
        <f>User[[#This Row],[Time Leave RMS (min)]]/60</f>
        <v>0</v>
      </c>
      <c r="O371" s="15">
        <f>User[[#This Row],[Duration In Store(min)]]/60</f>
        <v>8.1333333333333329</v>
      </c>
      <c r="P371" s="28">
        <f>User[[#This Row],[Time In Store + Leave]]/24</f>
        <v>0.33888888888888885</v>
      </c>
      <c r="Q371" s="15">
        <f>(User[[#This Row],[Time Leave RMS (min)]]/60)+User[[#This Row],[Duration In Store H]]</f>
        <v>8.1333333333333329</v>
      </c>
      <c r="R371" s="40">
        <f>IF(User[[#This Row],[Check In]]="Sin Registro",0,1)</f>
        <v>1</v>
      </c>
      <c r="S371" s="40">
        <f>IF(User[[#This Row],[Check Out]]="Sin Registro",0,1)</f>
        <v>1</v>
      </c>
      <c r="T371" s="40" t="str">
        <f>IFERROR(IF(VLOOKUP(User[[#This Row],[User Code]],Justificar!$C$8:$I$1048576,6,0)=0,"Sin Justificación",VLOOKUP(User[[#This Row],[User Code]],Justificar!$C$8:$I$1048576,6,0)),"")</f>
        <v/>
      </c>
      <c r="U371" s="40" t="str">
        <f>IFERROR(IF(VLOOKUP(User[[#This Row],[User Code]],Justificar!$C$8:$I$1048576,6,0)=0,"Sin Justificación",VLOOKUP(User[[#This Row],[User Code]],Justificar!$C$8:$I$1048576,7,0)),"")</f>
        <v/>
      </c>
      <c r="V371" s="40" t="str" cm="1">
        <f t="array" ref="V371">_xlfn.IFS(User[[#This Row],[Time In Store + Leave]]&lt;7.8,"Incompleto",User[[#This Row],[Time In Store + Leave]]&lt;=12,"Completo",User[[#This Row],[Time In Store + Leave]]&gt;12,"Superior")</f>
        <v>Completo</v>
      </c>
      <c r="W3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1" s="40" t="str">
        <f>IF(User[[#This Row],[Rango]]="incompleto",IF(User[[#This Row],[Reporte in]]=0,"Sin_Registro_In_Out",IF(User[[#This Row],[Reporte Out]]=0,"No_Realizo_Salida","No_cumple_el_Tiempo")),"")</f>
        <v/>
      </c>
      <c r="Y371" s="40" t="str" cm="1">
        <f t="array" ref="Y3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1"/>
      <c r="AA371"/>
      <c r="AB371"/>
      <c r="AC371"/>
      <c r="AD371"/>
      <c r="AE371"/>
      <c r="AF371"/>
      <c r="AG371"/>
      <c r="AH371"/>
      <c r="AI371"/>
      <c r="AJ371"/>
    </row>
    <row r="372" spans="1:36" x14ac:dyDescent="0.3">
      <c r="A372" s="40" t="s">
        <v>1503</v>
      </c>
      <c r="B372">
        <v>35532766</v>
      </c>
      <c r="C372" s="40" t="s">
        <v>1504</v>
      </c>
      <c r="D372" s="40" t="s">
        <v>1505</v>
      </c>
      <c r="E372" s="40" t="s">
        <v>6</v>
      </c>
      <c r="F372" s="40" t="s">
        <v>2756</v>
      </c>
      <c r="G372" s="40" t="s">
        <v>178</v>
      </c>
      <c r="H372" s="2">
        <v>45721.750289351854</v>
      </c>
      <c r="I372">
        <v>1</v>
      </c>
      <c r="J3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45931.434953703705</v>
      </c>
      <c r="K3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45931.751817129632</v>
      </c>
      <c r="L372" s="21">
        <f>_xlfn.XLOOKUP(User[[#This Row],[User Code]],RMS_Check_In_Out!A:A,RMS_Check_In_Out!D:D,"0")</f>
        <v>456</v>
      </c>
      <c r="M372" s="21" t="str">
        <f>_xlfn.XLOOKUP(User[[#This Row],[User Code]],Leave!P:P,Leave!S:S,"0")</f>
        <v>0</v>
      </c>
      <c r="N372" s="21">
        <f>User[[#This Row],[Time Leave RMS (min)]]/60</f>
        <v>0</v>
      </c>
      <c r="O372" s="15">
        <f>User[[#This Row],[Duration In Store(min)]]/60</f>
        <v>7.6</v>
      </c>
      <c r="P372" s="28">
        <f>User[[#This Row],[Time In Store + Leave]]/24</f>
        <v>0.31666666666666665</v>
      </c>
      <c r="Q372" s="15">
        <f>(User[[#This Row],[Time Leave RMS (min)]]/60)+User[[#This Row],[Duration In Store H]]</f>
        <v>7.6</v>
      </c>
      <c r="R372" s="40">
        <f>IF(User[[#This Row],[Check In]]="Sin Registro",0,1)</f>
        <v>1</v>
      </c>
      <c r="S372" s="40">
        <f>IF(User[[#This Row],[Check Out]]="Sin Registro",0,1)</f>
        <v>1</v>
      </c>
      <c r="T372" s="40" t="str">
        <f>IFERROR(IF(VLOOKUP(User[[#This Row],[User Code]],Justificar!$C$8:$I$1048576,6,0)=0,"Sin Justificación",VLOOKUP(User[[#This Row],[User Code]],Justificar!$C$8:$I$1048576,6,0)),"")</f>
        <v>Sin Justificación</v>
      </c>
      <c r="U372" s="40" t="str">
        <f>IFERROR(IF(VLOOKUP(User[[#This Row],[User Code]],Justificar!$C$8:$I$1048576,6,0)=0,"Sin Justificación",VLOOKUP(User[[#This Row],[User Code]],Justificar!$C$8:$I$1048576,7,0)),"")</f>
        <v>Sin Justificación</v>
      </c>
      <c r="V372" s="40" t="str" cm="1">
        <f t="array" ref="V372">_xlfn.IFS(User[[#This Row],[Time In Store + Leave]]&lt;7.8,"Incompleto",User[[#This Row],[Time In Store + Leave]]&lt;=12,"Completo",User[[#This Row],[Time In Store + Leave]]&gt;12,"Superior")</f>
        <v>Incompleto</v>
      </c>
      <c r="W3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72" s="40" t="str">
        <f>IF(User[[#This Row],[Rango]]="incompleto",IF(User[[#This Row],[Reporte in]]=0,"Sin_Registro_In_Out",IF(User[[#This Row],[Reporte Out]]=0,"No_Realizo_Salida","No_cumple_el_Tiempo")),"")</f>
        <v>No_cumple_el_Tiempo</v>
      </c>
      <c r="Y372" s="40" t="str" cm="1">
        <f t="array" ref="Y3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2"/>
      <c r="AA372"/>
      <c r="AB372"/>
      <c r="AC372"/>
      <c r="AD372"/>
      <c r="AE372"/>
      <c r="AF372"/>
      <c r="AG372"/>
      <c r="AH372"/>
      <c r="AI372"/>
      <c r="AJ372"/>
    </row>
    <row r="373" spans="1:36" x14ac:dyDescent="0.3">
      <c r="A373" s="40" t="s">
        <v>1506</v>
      </c>
      <c r="B373">
        <v>1085303651</v>
      </c>
      <c r="C373" s="40" t="s">
        <v>1507</v>
      </c>
      <c r="D373" s="40" t="s">
        <v>1508</v>
      </c>
      <c r="E373" s="40" t="s">
        <v>6</v>
      </c>
      <c r="F373" s="40" t="s">
        <v>1024</v>
      </c>
      <c r="G373" s="40" t="s">
        <v>177</v>
      </c>
      <c r="H373" s="2">
        <v>45721.500659722224</v>
      </c>
      <c r="I373">
        <v>1</v>
      </c>
      <c r="J3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45931.497291666667</v>
      </c>
      <c r="K3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45931.838182870371</v>
      </c>
      <c r="L373" s="21">
        <f>_xlfn.XLOOKUP(User[[#This Row],[User Code]],RMS_Check_In_Out!A:A,RMS_Check_In_Out!D:D,"0")</f>
        <v>491</v>
      </c>
      <c r="M373" s="21" t="str">
        <f>_xlfn.XLOOKUP(User[[#This Row],[User Code]],Leave!P:P,Leave!S:S,"0")</f>
        <v>0</v>
      </c>
      <c r="N373" s="21">
        <f>User[[#This Row],[Time Leave RMS (min)]]/60</f>
        <v>0</v>
      </c>
      <c r="O373" s="15">
        <f>User[[#This Row],[Duration In Store(min)]]/60</f>
        <v>8.1833333333333336</v>
      </c>
      <c r="P373" s="28">
        <f>User[[#This Row],[Time In Store + Leave]]/24</f>
        <v>0.34097222222222223</v>
      </c>
      <c r="Q373" s="15">
        <f>(User[[#This Row],[Time Leave RMS (min)]]/60)+User[[#This Row],[Duration In Store H]]</f>
        <v>8.1833333333333336</v>
      </c>
      <c r="R373" s="40">
        <f>IF(User[[#This Row],[Check In]]="Sin Registro",0,1)</f>
        <v>1</v>
      </c>
      <c r="S373" s="40">
        <f>IF(User[[#This Row],[Check Out]]="Sin Registro",0,1)</f>
        <v>1</v>
      </c>
      <c r="T373" s="40" t="str">
        <f>IFERROR(IF(VLOOKUP(User[[#This Row],[User Code]],Justificar!$C$8:$I$1048576,6,0)=0,"Sin Justificación",VLOOKUP(User[[#This Row],[User Code]],Justificar!$C$8:$I$1048576,6,0)),"")</f>
        <v/>
      </c>
      <c r="U373" s="40" t="str">
        <f>IFERROR(IF(VLOOKUP(User[[#This Row],[User Code]],Justificar!$C$8:$I$1048576,6,0)=0,"Sin Justificación",VLOOKUP(User[[#This Row],[User Code]],Justificar!$C$8:$I$1048576,7,0)),"")</f>
        <v/>
      </c>
      <c r="V373" s="40" t="str" cm="1">
        <f t="array" ref="V373">_xlfn.IFS(User[[#This Row],[Time In Store + Leave]]&lt;7.8,"Incompleto",User[[#This Row],[Time In Store + Leave]]&lt;=12,"Completo",User[[#This Row],[Time In Store + Leave]]&gt;12,"Superior")</f>
        <v>Completo</v>
      </c>
      <c r="W3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3" s="40" t="str">
        <f>IF(User[[#This Row],[Rango]]="incompleto",IF(User[[#This Row],[Reporte in]]=0,"Sin_Registro_In_Out",IF(User[[#This Row],[Reporte Out]]=0,"No_Realizo_Salida","No_cumple_el_Tiempo")),"")</f>
        <v/>
      </c>
      <c r="Y373" s="40" t="str" cm="1">
        <f t="array" ref="Y3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3"/>
      <c r="AA373"/>
      <c r="AB373"/>
      <c r="AC373"/>
      <c r="AD373"/>
      <c r="AE373"/>
      <c r="AF373"/>
      <c r="AG373"/>
      <c r="AH373"/>
      <c r="AI373"/>
      <c r="AJ373"/>
    </row>
    <row r="374" spans="1:36" x14ac:dyDescent="0.3">
      <c r="A374" s="40" t="s">
        <v>1486</v>
      </c>
      <c r="B374">
        <v>1214464431</v>
      </c>
      <c r="C374" s="40" t="s">
        <v>1487</v>
      </c>
      <c r="D374" s="40" t="s">
        <v>1488</v>
      </c>
      <c r="E374" s="40" t="s">
        <v>6</v>
      </c>
      <c r="F374" s="40" t="s">
        <v>1927</v>
      </c>
      <c r="G374" s="40" t="s">
        <v>178</v>
      </c>
      <c r="H374" s="2">
        <v>45720.583599537036</v>
      </c>
      <c r="I374">
        <v>1</v>
      </c>
      <c r="J3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45931.352476851855</v>
      </c>
      <c r="K3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45931.709016203706</v>
      </c>
      <c r="L374" s="21">
        <f>_xlfn.XLOOKUP(User[[#This Row],[User Code]],RMS_Check_In_Out!A:A,RMS_Check_In_Out!D:D,"0")</f>
        <v>513</v>
      </c>
      <c r="M374" s="21" t="str">
        <f>_xlfn.XLOOKUP(User[[#This Row],[User Code]],Leave!P:P,Leave!S:S,"0")</f>
        <v>0</v>
      </c>
      <c r="N374" s="21">
        <f>User[[#This Row],[Time Leave RMS (min)]]/60</f>
        <v>0</v>
      </c>
      <c r="O374" s="15">
        <f>User[[#This Row],[Duration In Store(min)]]/60</f>
        <v>8.5500000000000007</v>
      </c>
      <c r="P374" s="28">
        <f>User[[#This Row],[Time In Store + Leave]]/24</f>
        <v>0.35625000000000001</v>
      </c>
      <c r="Q374" s="15">
        <f>(User[[#This Row],[Time Leave RMS (min)]]/60)+User[[#This Row],[Duration In Store H]]</f>
        <v>8.5500000000000007</v>
      </c>
      <c r="R374" s="40">
        <f>IF(User[[#This Row],[Check In]]="Sin Registro",0,1)</f>
        <v>1</v>
      </c>
      <c r="S374" s="40">
        <f>IF(User[[#This Row],[Check Out]]="Sin Registro",0,1)</f>
        <v>1</v>
      </c>
      <c r="T374" s="40" t="str">
        <f>IFERROR(IF(VLOOKUP(User[[#This Row],[User Code]],Justificar!$C$8:$I$1048576,6,0)=0,"Sin Justificación",VLOOKUP(User[[#This Row],[User Code]],Justificar!$C$8:$I$1048576,6,0)),"")</f>
        <v/>
      </c>
      <c r="U374" s="40" t="str">
        <f>IFERROR(IF(VLOOKUP(User[[#This Row],[User Code]],Justificar!$C$8:$I$1048576,6,0)=0,"Sin Justificación",VLOOKUP(User[[#This Row],[User Code]],Justificar!$C$8:$I$1048576,7,0)),"")</f>
        <v/>
      </c>
      <c r="V374" s="40" t="str" cm="1">
        <f t="array" ref="V374">_xlfn.IFS(User[[#This Row],[Time In Store + Leave]]&lt;7.8,"Incompleto",User[[#This Row],[Time In Store + Leave]]&lt;=12,"Completo",User[[#This Row],[Time In Store + Leave]]&gt;12,"Superior")</f>
        <v>Completo</v>
      </c>
      <c r="W3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4" s="40" t="str">
        <f>IF(User[[#This Row],[Rango]]="incompleto",IF(User[[#This Row],[Reporte in]]=0,"Sin_Registro_In_Out",IF(User[[#This Row],[Reporte Out]]=0,"No_Realizo_Salida","No_cumple_el_Tiempo")),"")</f>
        <v/>
      </c>
      <c r="Y374" s="40" t="str" cm="1">
        <f t="array" ref="Y3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4"/>
      <c r="AA374"/>
      <c r="AB374"/>
      <c r="AC374"/>
      <c r="AD374"/>
      <c r="AE374"/>
      <c r="AF374"/>
      <c r="AG374"/>
      <c r="AH374"/>
      <c r="AI374"/>
      <c r="AJ374"/>
    </row>
    <row r="375" spans="1:36" x14ac:dyDescent="0.3">
      <c r="A375" s="40" t="s">
        <v>1489</v>
      </c>
      <c r="B375">
        <v>1088270283</v>
      </c>
      <c r="C375" s="40" t="s">
        <v>1490</v>
      </c>
      <c r="D375" s="40" t="s">
        <v>1491</v>
      </c>
      <c r="E375" s="40" t="s">
        <v>6</v>
      </c>
      <c r="F375" s="40" t="s">
        <v>1034</v>
      </c>
      <c r="G375" s="40" t="s">
        <v>179</v>
      </c>
      <c r="H375" s="2">
        <v>45720.54241898148</v>
      </c>
      <c r="I375">
        <v>1</v>
      </c>
      <c r="J3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45931.327719907407</v>
      </c>
      <c r="K3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45931.71769675926</v>
      </c>
      <c r="L375" s="21">
        <f>_xlfn.XLOOKUP(User[[#This Row],[User Code]],RMS_Check_In_Out!A:A,RMS_Check_In_Out!D:D,"0")</f>
        <v>562</v>
      </c>
      <c r="M375" s="21" t="str">
        <f>_xlfn.XLOOKUP(User[[#This Row],[User Code]],Leave!P:P,Leave!S:S,"0")</f>
        <v>0</v>
      </c>
      <c r="N375" s="21">
        <f>User[[#This Row],[Time Leave RMS (min)]]/60</f>
        <v>0</v>
      </c>
      <c r="O375" s="15">
        <f>User[[#This Row],[Duration In Store(min)]]/60</f>
        <v>9.3666666666666671</v>
      </c>
      <c r="P375" s="28">
        <f>User[[#This Row],[Time In Store + Leave]]/24</f>
        <v>0.39027777777777778</v>
      </c>
      <c r="Q375" s="15">
        <f>(User[[#This Row],[Time Leave RMS (min)]]/60)+User[[#This Row],[Duration In Store H]]</f>
        <v>9.3666666666666671</v>
      </c>
      <c r="R375" s="40">
        <f>IF(User[[#This Row],[Check In]]="Sin Registro",0,1)</f>
        <v>1</v>
      </c>
      <c r="S375" s="40">
        <f>IF(User[[#This Row],[Check Out]]="Sin Registro",0,1)</f>
        <v>1</v>
      </c>
      <c r="T375" s="40" t="str">
        <f>IFERROR(IF(VLOOKUP(User[[#This Row],[User Code]],Justificar!$C$8:$I$1048576,6,0)=0,"Sin Justificación",VLOOKUP(User[[#This Row],[User Code]],Justificar!$C$8:$I$1048576,6,0)),"")</f>
        <v/>
      </c>
      <c r="U375" s="40" t="str">
        <f>IFERROR(IF(VLOOKUP(User[[#This Row],[User Code]],Justificar!$C$8:$I$1048576,6,0)=0,"Sin Justificación",VLOOKUP(User[[#This Row],[User Code]],Justificar!$C$8:$I$1048576,7,0)),"")</f>
        <v/>
      </c>
      <c r="V375" s="40" t="str" cm="1">
        <f t="array" ref="V375">_xlfn.IFS(User[[#This Row],[Time In Store + Leave]]&lt;7.8,"Incompleto",User[[#This Row],[Time In Store + Leave]]&lt;=12,"Completo",User[[#This Row],[Time In Store + Leave]]&gt;12,"Superior")</f>
        <v>Completo</v>
      </c>
      <c r="W3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5" s="40" t="str">
        <f>IF(User[[#This Row],[Rango]]="incompleto",IF(User[[#This Row],[Reporte in]]=0,"Sin_Registro_In_Out",IF(User[[#This Row],[Reporte Out]]=0,"No_Realizo_Salida","No_cumple_el_Tiempo")),"")</f>
        <v/>
      </c>
      <c r="Y375" s="40" t="str" cm="1">
        <f t="array" ref="Y3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75"/>
      <c r="AA375"/>
      <c r="AB375"/>
      <c r="AC375"/>
      <c r="AD375"/>
      <c r="AE375"/>
      <c r="AF375"/>
      <c r="AG375"/>
      <c r="AH375"/>
      <c r="AI375"/>
      <c r="AJ375"/>
    </row>
    <row r="376" spans="1:36" x14ac:dyDescent="0.3">
      <c r="A376" s="40" t="s">
        <v>1492</v>
      </c>
      <c r="B376">
        <v>39426948</v>
      </c>
      <c r="C376" s="40" t="s">
        <v>1493</v>
      </c>
      <c r="D376" s="40" t="s">
        <v>1494</v>
      </c>
      <c r="E376" s="40" t="s">
        <v>6</v>
      </c>
      <c r="F376" s="40" t="s">
        <v>973</v>
      </c>
      <c r="G376" s="40" t="s">
        <v>178</v>
      </c>
      <c r="H376" s="2">
        <v>45720.542199074072</v>
      </c>
      <c r="I376">
        <v>1</v>
      </c>
      <c r="J3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45931.416319444441</v>
      </c>
      <c r="K3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45931.750636574077</v>
      </c>
      <c r="L376" s="21">
        <f>_xlfn.XLOOKUP(User[[#This Row],[User Code]],RMS_Check_In_Out!A:A,RMS_Check_In_Out!D:D,"0")</f>
        <v>481</v>
      </c>
      <c r="M376" s="21">
        <f>_xlfn.XLOOKUP(User[[#This Row],[User Code]],Leave!P:P,Leave!S:S,"0")</f>
        <v>60</v>
      </c>
      <c r="N376" s="21">
        <f>User[[#This Row],[Time Leave RMS (min)]]/60</f>
        <v>1</v>
      </c>
      <c r="O376" s="15">
        <f>User[[#This Row],[Duration In Store(min)]]/60</f>
        <v>8.0166666666666675</v>
      </c>
      <c r="P376" s="28">
        <f>User[[#This Row],[Time In Store + Leave]]/24</f>
        <v>0.3756944444444445</v>
      </c>
      <c r="Q376" s="15">
        <f>(User[[#This Row],[Time Leave RMS (min)]]/60)+User[[#This Row],[Duration In Store H]]</f>
        <v>9.0166666666666675</v>
      </c>
      <c r="R376" s="40">
        <f>IF(User[[#This Row],[Check In]]="Sin Registro",0,1)</f>
        <v>1</v>
      </c>
      <c r="S376" s="40">
        <f>IF(User[[#This Row],[Check Out]]="Sin Registro",0,1)</f>
        <v>1</v>
      </c>
      <c r="T376" s="40" t="str">
        <f>IFERROR(IF(VLOOKUP(User[[#This Row],[User Code]],Justificar!$C$8:$I$1048576,6,0)=0,"Sin Justificación",VLOOKUP(User[[#This Row],[User Code]],Justificar!$C$8:$I$1048576,6,0)),"")</f>
        <v/>
      </c>
      <c r="U376" s="40" t="str">
        <f>IFERROR(IF(VLOOKUP(User[[#This Row],[User Code]],Justificar!$C$8:$I$1048576,6,0)=0,"Sin Justificación",VLOOKUP(User[[#This Row],[User Code]],Justificar!$C$8:$I$1048576,7,0)),"")</f>
        <v/>
      </c>
      <c r="V376" s="40" t="str" cm="1">
        <f t="array" ref="V376">_xlfn.IFS(User[[#This Row],[Time In Store + Leave]]&lt;7.8,"Incompleto",User[[#This Row],[Time In Store + Leave]]&lt;=12,"Completo",User[[#This Row],[Time In Store + Leave]]&gt;12,"Superior")</f>
        <v>Completo</v>
      </c>
      <c r="W3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6" s="40" t="str">
        <f>IF(User[[#This Row],[Rango]]="incompleto",IF(User[[#This Row],[Reporte in]]=0,"Sin_Registro_In_Out",IF(User[[#This Row],[Reporte Out]]=0,"No_Realizo_Salida","No_cumple_el_Tiempo")),"")</f>
        <v/>
      </c>
      <c r="Y376" s="40" t="str" cm="1">
        <f t="array" ref="Y3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6"/>
      <c r="AA376"/>
      <c r="AB376"/>
      <c r="AC376"/>
      <c r="AD376"/>
      <c r="AE376"/>
      <c r="AF376"/>
      <c r="AG376"/>
      <c r="AH376"/>
      <c r="AI376"/>
      <c r="AJ376"/>
    </row>
    <row r="377" spans="1:36" x14ac:dyDescent="0.3">
      <c r="A377" s="40" t="s">
        <v>1495</v>
      </c>
      <c r="B377">
        <v>9773754</v>
      </c>
      <c r="C377" s="40" t="s">
        <v>1496</v>
      </c>
      <c r="D377" s="40" t="s">
        <v>1497</v>
      </c>
      <c r="E377" s="40" t="s">
        <v>6</v>
      </c>
      <c r="F377" s="40" t="s">
        <v>1035</v>
      </c>
      <c r="G377" s="40" t="s">
        <v>178</v>
      </c>
      <c r="H377" s="2">
        <v>45720.542025462964</v>
      </c>
      <c r="I377">
        <v>1</v>
      </c>
      <c r="J3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45931.505312499998</v>
      </c>
      <c r="K3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45931.754525462966</v>
      </c>
      <c r="L377" s="21">
        <f>_xlfn.XLOOKUP(User[[#This Row],[User Code]],RMS_Check_In_Out!A:A,RMS_Check_In_Out!D:D,"0")</f>
        <v>359</v>
      </c>
      <c r="M377" s="21">
        <f>_xlfn.XLOOKUP(User[[#This Row],[User Code]],Leave!P:P,Leave!S:S,"0")</f>
        <v>180</v>
      </c>
      <c r="N377" s="21">
        <f>User[[#This Row],[Time Leave RMS (min)]]/60</f>
        <v>3</v>
      </c>
      <c r="O377" s="15">
        <f>User[[#This Row],[Duration In Store(min)]]/60</f>
        <v>5.9833333333333334</v>
      </c>
      <c r="P377" s="28">
        <f>User[[#This Row],[Time In Store + Leave]]/24</f>
        <v>0.37430555555555561</v>
      </c>
      <c r="Q377" s="15">
        <f>(User[[#This Row],[Time Leave RMS (min)]]/60)+User[[#This Row],[Duration In Store H]]</f>
        <v>8.9833333333333343</v>
      </c>
      <c r="R377" s="40">
        <f>IF(User[[#This Row],[Check In]]="Sin Registro",0,1)</f>
        <v>1</v>
      </c>
      <c r="S377" s="40">
        <f>IF(User[[#This Row],[Check Out]]="Sin Registro",0,1)</f>
        <v>1</v>
      </c>
      <c r="T377" s="40" t="str">
        <f>IFERROR(IF(VLOOKUP(User[[#This Row],[User Code]],Justificar!$C$8:$I$1048576,6,0)=0,"Sin Justificación",VLOOKUP(User[[#This Row],[User Code]],Justificar!$C$8:$I$1048576,6,0)),"")</f>
        <v/>
      </c>
      <c r="U377" s="40" t="str">
        <f>IFERROR(IF(VLOOKUP(User[[#This Row],[User Code]],Justificar!$C$8:$I$1048576,6,0)=0,"Sin Justificación",VLOOKUP(User[[#This Row],[User Code]],Justificar!$C$8:$I$1048576,7,0)),"")</f>
        <v/>
      </c>
      <c r="V377" s="40" t="str" cm="1">
        <f t="array" ref="V377">_xlfn.IFS(User[[#This Row],[Time In Store + Leave]]&lt;7.8,"Incompleto",User[[#This Row],[Time In Store + Leave]]&lt;=12,"Completo",User[[#This Row],[Time In Store + Leave]]&gt;12,"Superior")</f>
        <v>Completo</v>
      </c>
      <c r="W3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7" s="40" t="str">
        <f>IF(User[[#This Row],[Rango]]="incompleto",IF(User[[#This Row],[Reporte in]]=0,"Sin_Registro_In_Out",IF(User[[#This Row],[Reporte Out]]=0,"No_Realizo_Salida","No_cumple_el_Tiempo")),"")</f>
        <v/>
      </c>
      <c r="Y377" s="40" t="str" cm="1">
        <f t="array" ref="Y3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7"/>
      <c r="AA377"/>
      <c r="AB377"/>
      <c r="AC377"/>
      <c r="AD377"/>
      <c r="AE377"/>
      <c r="AF377"/>
      <c r="AG377"/>
      <c r="AH377"/>
      <c r="AI377"/>
      <c r="AJ377"/>
    </row>
    <row r="378" spans="1:36" x14ac:dyDescent="0.3">
      <c r="A378" s="40" t="s">
        <v>1476</v>
      </c>
      <c r="B378">
        <v>1057580161</v>
      </c>
      <c r="C378" s="40" t="s">
        <v>1477</v>
      </c>
      <c r="D378" s="40" t="s">
        <v>1478</v>
      </c>
      <c r="E378" s="40" t="s">
        <v>6</v>
      </c>
      <c r="F378" s="40" t="s">
        <v>1099</v>
      </c>
      <c r="G378" s="40" t="s">
        <v>178</v>
      </c>
      <c r="H378" s="2">
        <v>45719.666990740741</v>
      </c>
      <c r="I378">
        <v>1</v>
      </c>
      <c r="J3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45931.459328703706</v>
      </c>
      <c r="K3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45931.793055555558</v>
      </c>
      <c r="L378" s="21">
        <f>_xlfn.XLOOKUP(User[[#This Row],[User Code]],RMS_Check_In_Out!A:A,RMS_Check_In_Out!D:D,"0")</f>
        <v>481</v>
      </c>
      <c r="M378" s="21">
        <f>_xlfn.XLOOKUP(User[[#This Row],[User Code]],Leave!P:P,Leave!S:S,"0")</f>
        <v>540</v>
      </c>
      <c r="N378" s="21">
        <f>User[[#This Row],[Time Leave RMS (min)]]/60</f>
        <v>9</v>
      </c>
      <c r="O378" s="15">
        <f>User[[#This Row],[Duration In Store(min)]]/60</f>
        <v>8.0166666666666675</v>
      </c>
      <c r="P378" s="28">
        <f>User[[#This Row],[Time In Store + Leave]]/24</f>
        <v>0.7090277777777777</v>
      </c>
      <c r="Q378" s="15">
        <f>(User[[#This Row],[Time Leave RMS (min)]]/60)+User[[#This Row],[Duration In Store H]]</f>
        <v>17.016666666666666</v>
      </c>
      <c r="R378" s="40">
        <f>IF(User[[#This Row],[Check In]]="Sin Registro",0,1)</f>
        <v>1</v>
      </c>
      <c r="S378" s="40">
        <f>IF(User[[#This Row],[Check Out]]="Sin Registro",0,1)</f>
        <v>1</v>
      </c>
      <c r="T378" s="40" t="str">
        <f>IFERROR(IF(VLOOKUP(User[[#This Row],[User Code]],Justificar!$C$8:$I$1048576,6,0)=0,"Sin Justificación",VLOOKUP(User[[#This Row],[User Code]],Justificar!$C$8:$I$1048576,6,0)),"")</f>
        <v/>
      </c>
      <c r="U378" s="40" t="str">
        <f>IFERROR(IF(VLOOKUP(User[[#This Row],[User Code]],Justificar!$C$8:$I$1048576,6,0)=0,"Sin Justificación",VLOOKUP(User[[#This Row],[User Code]],Justificar!$C$8:$I$1048576,7,0)),"")</f>
        <v/>
      </c>
      <c r="V378" s="40" t="str" cm="1">
        <f t="array" ref="V378">_xlfn.IFS(User[[#This Row],[Time In Store + Leave]]&lt;7.8,"Incompleto",User[[#This Row],[Time In Store + Leave]]&lt;=12,"Completo",User[[#This Row],[Time In Store + Leave]]&gt;12,"Superior")</f>
        <v>Superior</v>
      </c>
      <c r="W3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8" s="40" t="str">
        <f>IF(User[[#This Row],[Rango]]="incompleto",IF(User[[#This Row],[Reporte in]]=0,"Sin_Registro_In_Out",IF(User[[#This Row],[Reporte Out]]=0,"No_Realizo_Salida","No_cumple_el_Tiempo")),"")</f>
        <v/>
      </c>
      <c r="Y378" s="40" t="str" cm="1">
        <f t="array" ref="Y3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8"/>
      <c r="AA378"/>
      <c r="AB378"/>
      <c r="AC378"/>
      <c r="AD378"/>
      <c r="AE378"/>
      <c r="AF378"/>
      <c r="AG378"/>
      <c r="AH378"/>
      <c r="AI378"/>
      <c r="AJ378"/>
    </row>
    <row r="379" spans="1:36" x14ac:dyDescent="0.3">
      <c r="A379" s="40" t="s">
        <v>1479</v>
      </c>
      <c r="B379">
        <v>1020781452</v>
      </c>
      <c r="C379" s="40" t="s">
        <v>1480</v>
      </c>
      <c r="D379" s="40" t="s">
        <v>1481</v>
      </c>
      <c r="E379" s="40" t="s">
        <v>6</v>
      </c>
      <c r="F379" s="40" t="s">
        <v>1098</v>
      </c>
      <c r="G379" s="40" t="s">
        <v>177</v>
      </c>
      <c r="H379" s="2">
        <v>45719.625324074077</v>
      </c>
      <c r="I379">
        <v>1</v>
      </c>
      <c r="J3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45931.45685185185</v>
      </c>
      <c r="K3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45931.81521990741</v>
      </c>
      <c r="L379" s="21">
        <f>_xlfn.XLOOKUP(User[[#This Row],[User Code]],RMS_Check_In_Out!A:A,RMS_Check_In_Out!D:D,"0")</f>
        <v>516</v>
      </c>
      <c r="M379" s="21" t="str">
        <f>_xlfn.XLOOKUP(User[[#This Row],[User Code]],Leave!P:P,Leave!S:S,"0")</f>
        <v>0</v>
      </c>
      <c r="N379" s="21">
        <f>User[[#This Row],[Time Leave RMS (min)]]/60</f>
        <v>0</v>
      </c>
      <c r="O379" s="15">
        <f>User[[#This Row],[Duration In Store(min)]]/60</f>
        <v>8.6</v>
      </c>
      <c r="P379" s="28">
        <f>User[[#This Row],[Time In Store + Leave]]/24</f>
        <v>0.35833333333333334</v>
      </c>
      <c r="Q379" s="15">
        <f>(User[[#This Row],[Time Leave RMS (min)]]/60)+User[[#This Row],[Duration In Store H]]</f>
        <v>8.6</v>
      </c>
      <c r="R379" s="40">
        <f>IF(User[[#This Row],[Check In]]="Sin Registro",0,1)</f>
        <v>1</v>
      </c>
      <c r="S379" s="40">
        <f>IF(User[[#This Row],[Check Out]]="Sin Registro",0,1)</f>
        <v>1</v>
      </c>
      <c r="T379" s="40" t="str">
        <f>IFERROR(IF(VLOOKUP(User[[#This Row],[User Code]],Justificar!$C$8:$I$1048576,6,0)=0,"Sin Justificación",VLOOKUP(User[[#This Row],[User Code]],Justificar!$C$8:$I$1048576,6,0)),"")</f>
        <v/>
      </c>
      <c r="U379" s="40" t="str">
        <f>IFERROR(IF(VLOOKUP(User[[#This Row],[User Code]],Justificar!$C$8:$I$1048576,6,0)=0,"Sin Justificación",VLOOKUP(User[[#This Row],[User Code]],Justificar!$C$8:$I$1048576,7,0)),"")</f>
        <v/>
      </c>
      <c r="V379" s="40" t="str" cm="1">
        <f t="array" ref="V379">_xlfn.IFS(User[[#This Row],[Time In Store + Leave]]&lt;7.8,"Incompleto",User[[#This Row],[Time In Store + Leave]]&lt;=12,"Completo",User[[#This Row],[Time In Store + Leave]]&gt;12,"Superior")</f>
        <v>Completo</v>
      </c>
      <c r="W3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9" s="40" t="str">
        <f>IF(User[[#This Row],[Rango]]="incompleto",IF(User[[#This Row],[Reporte in]]=0,"Sin_Registro_In_Out",IF(User[[#This Row],[Reporte Out]]=0,"No_Realizo_Salida","No_cumple_el_Tiempo")),"")</f>
        <v/>
      </c>
      <c r="Y379" s="40" t="str" cm="1">
        <f t="array" ref="Y3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79"/>
      <c r="AA379"/>
      <c r="AB379"/>
      <c r="AC379"/>
      <c r="AD379"/>
      <c r="AE379"/>
      <c r="AF379"/>
      <c r="AG379"/>
      <c r="AH379"/>
      <c r="AI379"/>
      <c r="AJ379"/>
    </row>
    <row r="380" spans="1:36" x14ac:dyDescent="0.3">
      <c r="A380" s="40" t="s">
        <v>1471</v>
      </c>
      <c r="B380">
        <v>1006820319</v>
      </c>
      <c r="C380" s="40" t="s">
        <v>1472</v>
      </c>
      <c r="D380" s="40" t="s">
        <v>1473</v>
      </c>
      <c r="E380" s="40" t="s">
        <v>130</v>
      </c>
      <c r="F380" s="40" t="s">
        <v>1426</v>
      </c>
      <c r="G380" s="40" t="s">
        <v>178</v>
      </c>
      <c r="H380" s="2">
        <v>45716.625289351854</v>
      </c>
      <c r="I380">
        <v>1</v>
      </c>
      <c r="J3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45931.359837962962</v>
      </c>
      <c r="K3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45931.749710648146</v>
      </c>
      <c r="L380" s="21">
        <f>_xlfn.XLOOKUP(User[[#This Row],[User Code]],RMS_Check_In_Out!A:A,RMS_Check_In_Out!D:D,"0")</f>
        <v>561</v>
      </c>
      <c r="M380" s="21" t="str">
        <f>_xlfn.XLOOKUP(User[[#This Row],[User Code]],Leave!P:P,Leave!S:S,"0")</f>
        <v>0</v>
      </c>
      <c r="N380" s="21">
        <f>User[[#This Row],[Time Leave RMS (min)]]/60</f>
        <v>0</v>
      </c>
      <c r="O380" s="15">
        <f>User[[#This Row],[Duration In Store(min)]]/60</f>
        <v>9.35</v>
      </c>
      <c r="P380" s="28">
        <f>User[[#This Row],[Time In Store + Leave]]/24</f>
        <v>0.38958333333333334</v>
      </c>
      <c r="Q380" s="15">
        <f>(User[[#This Row],[Time Leave RMS (min)]]/60)+User[[#This Row],[Duration In Store H]]</f>
        <v>9.35</v>
      </c>
      <c r="R380" s="40">
        <f>IF(User[[#This Row],[Check In]]="Sin Registro",0,1)</f>
        <v>1</v>
      </c>
      <c r="S380" s="40">
        <f>IF(User[[#This Row],[Check Out]]="Sin Registro",0,1)</f>
        <v>1</v>
      </c>
      <c r="T380" s="40" t="str">
        <f>IFERROR(IF(VLOOKUP(User[[#This Row],[User Code]],Justificar!$C$8:$I$1048576,6,0)=0,"Sin Justificación",VLOOKUP(User[[#This Row],[User Code]],Justificar!$C$8:$I$1048576,6,0)),"")</f>
        <v/>
      </c>
      <c r="U380" s="40" t="str">
        <f>IFERROR(IF(VLOOKUP(User[[#This Row],[User Code]],Justificar!$C$8:$I$1048576,6,0)=0,"Sin Justificación",VLOOKUP(User[[#This Row],[User Code]],Justificar!$C$8:$I$1048576,7,0)),"")</f>
        <v/>
      </c>
      <c r="V380" s="40" t="str" cm="1">
        <f t="array" ref="V380">_xlfn.IFS(User[[#This Row],[Time In Store + Leave]]&lt;7.8,"Incompleto",User[[#This Row],[Time In Store + Leave]]&lt;=12,"Completo",User[[#This Row],[Time In Store + Leave]]&gt;12,"Superior")</f>
        <v>Completo</v>
      </c>
      <c r="W3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0" s="40" t="str">
        <f>IF(User[[#This Row],[Rango]]="incompleto",IF(User[[#This Row],[Reporte in]]=0,"Sin_Registro_In_Out",IF(User[[#This Row],[Reporte Out]]=0,"No_Realizo_Salida","No_cumple_el_Tiempo")),"")</f>
        <v/>
      </c>
      <c r="Y380" s="40" t="str" cm="1">
        <f t="array" ref="Y3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80"/>
      <c r="AA380"/>
      <c r="AB380"/>
      <c r="AC380"/>
      <c r="AD380"/>
      <c r="AE380"/>
      <c r="AF380"/>
      <c r="AG380"/>
      <c r="AH380"/>
      <c r="AI380"/>
      <c r="AJ380"/>
    </row>
    <row r="381" spans="1:36" x14ac:dyDescent="0.3">
      <c r="A381" s="40" t="s">
        <v>1461</v>
      </c>
      <c r="B381">
        <v>1030675061</v>
      </c>
      <c r="C381" s="40" t="s">
        <v>1462</v>
      </c>
      <c r="D381" s="40" t="s">
        <v>1463</v>
      </c>
      <c r="E381" s="40" t="s">
        <v>6</v>
      </c>
      <c r="F381" s="40" t="s">
        <v>1935</v>
      </c>
      <c r="G381" s="40" t="s">
        <v>179</v>
      </c>
      <c r="H381" s="2">
        <v>45713.708657407406</v>
      </c>
      <c r="I381">
        <v>1</v>
      </c>
      <c r="J3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1" s="21" t="str">
        <f>_xlfn.XLOOKUP(User[[#This Row],[User Code]],RMS_Check_In_Out!A:A,RMS_Check_In_Out!D:D,"0")</f>
        <v>0</v>
      </c>
      <c r="M381" s="21" t="str">
        <f>_xlfn.XLOOKUP(User[[#This Row],[User Code]],Leave!P:P,Leave!S:S,"0")</f>
        <v>0</v>
      </c>
      <c r="N381" s="21">
        <f>User[[#This Row],[Time Leave RMS (min)]]/60</f>
        <v>0</v>
      </c>
      <c r="O381" s="15">
        <f>User[[#This Row],[Duration In Store(min)]]/60</f>
        <v>0</v>
      </c>
      <c r="P381" s="28">
        <f>User[[#This Row],[Time In Store + Leave]]/24</f>
        <v>0</v>
      </c>
      <c r="Q381" s="15">
        <f>(User[[#This Row],[Time Leave RMS (min)]]/60)+User[[#This Row],[Duration In Store H]]</f>
        <v>0</v>
      </c>
      <c r="R381" s="40">
        <f>IF(User[[#This Row],[Check In]]="Sin Registro",0,1)</f>
        <v>0</v>
      </c>
      <c r="S381" s="40">
        <f>IF(User[[#This Row],[Check Out]]="Sin Registro",0,1)</f>
        <v>0</v>
      </c>
      <c r="T381" s="40" t="str">
        <f>IFERROR(IF(VLOOKUP(User[[#This Row],[User Code]],Justificar!$C$8:$I$1048576,6,0)=0,"Sin Justificación",VLOOKUP(User[[#This Row],[User Code]],Justificar!$C$8:$I$1048576,6,0)),"")</f>
        <v>Sin Justificación</v>
      </c>
      <c r="U381" s="40" t="str">
        <f>IFERROR(IF(VLOOKUP(User[[#This Row],[User Code]],Justificar!$C$8:$I$1048576,6,0)=0,"Sin Justificación",VLOOKUP(User[[#This Row],[User Code]],Justificar!$C$8:$I$1048576,7,0)),"")</f>
        <v>Sin Justificación</v>
      </c>
      <c r="V381" s="40" t="str" cm="1">
        <f t="array" ref="V381">_xlfn.IFS(User[[#This Row],[Time In Store + Leave]]&lt;7.8,"Incompleto",User[[#This Row],[Time In Store + Leave]]&lt;=12,"Completo",User[[#This Row],[Time In Store + Leave]]&gt;12,"Superior")</f>
        <v>Incompleto</v>
      </c>
      <c r="W3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1" s="40" t="str">
        <f>IF(User[[#This Row],[Rango]]="incompleto",IF(User[[#This Row],[Reporte in]]=0,"Sin_Registro_In_Out",IF(User[[#This Row],[Reporte Out]]=0,"No_Realizo_Salida","No_cumple_el_Tiempo")),"")</f>
        <v>Sin_Registro_In_Out</v>
      </c>
      <c r="Y381" s="40" t="str" cm="1">
        <f t="array" ref="Y3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81"/>
      <c r="AA381"/>
      <c r="AB381"/>
      <c r="AC381"/>
      <c r="AD381"/>
      <c r="AE381"/>
      <c r="AF381"/>
      <c r="AG381"/>
      <c r="AH381"/>
      <c r="AI381"/>
      <c r="AJ381"/>
    </row>
    <row r="382" spans="1:36" x14ac:dyDescent="0.3">
      <c r="A382" s="40" t="s">
        <v>1464</v>
      </c>
      <c r="B382">
        <v>1015411072</v>
      </c>
      <c r="C382" s="40" t="s">
        <v>1465</v>
      </c>
      <c r="D382" s="40" t="s">
        <v>1466</v>
      </c>
      <c r="E382" s="40" t="s">
        <v>6</v>
      </c>
      <c r="F382" s="40" t="s">
        <v>1098</v>
      </c>
      <c r="G382" s="40" t="s">
        <v>177</v>
      </c>
      <c r="H382" s="2">
        <v>45713.541990740741</v>
      </c>
      <c r="I382">
        <v>1</v>
      </c>
      <c r="J38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8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82" s="21" t="str">
        <f>_xlfn.XLOOKUP(User[[#This Row],[User Code]],RMS_Check_In_Out!A:A,RMS_Check_In_Out!D:D,"0")</f>
        <v>0</v>
      </c>
      <c r="M382" s="21">
        <f>_xlfn.XLOOKUP(User[[#This Row],[User Code]],Leave!P:P,Leave!S:S,"0")</f>
        <v>540</v>
      </c>
      <c r="N382" s="21">
        <f>User[[#This Row],[Time Leave RMS (min)]]/60</f>
        <v>9</v>
      </c>
      <c r="O382" s="15">
        <f>User[[#This Row],[Duration In Store(min)]]/60</f>
        <v>0</v>
      </c>
      <c r="P382" s="28">
        <f>User[[#This Row],[Time In Store + Leave]]/24</f>
        <v>0.375</v>
      </c>
      <c r="Q382" s="15">
        <f>(User[[#This Row],[Time Leave RMS (min)]]/60)+User[[#This Row],[Duration In Store H]]</f>
        <v>9</v>
      </c>
      <c r="R382" s="40">
        <f>IF(User[[#This Row],[Check In]]="Sin Registro",0,1)</f>
        <v>1</v>
      </c>
      <c r="S382" s="40">
        <f>IF(User[[#This Row],[Check Out]]="Sin Registro",0,1)</f>
        <v>1</v>
      </c>
      <c r="T382" s="40" t="str">
        <f>IFERROR(IF(VLOOKUP(User[[#This Row],[User Code]],Justificar!$C$8:$I$1048576,6,0)=0,"Sin Justificación",VLOOKUP(User[[#This Row],[User Code]],Justificar!$C$8:$I$1048576,6,0)),"")</f>
        <v/>
      </c>
      <c r="U382" s="40" t="str">
        <f>IFERROR(IF(VLOOKUP(User[[#This Row],[User Code]],Justificar!$C$8:$I$1048576,6,0)=0,"Sin Justificación",VLOOKUP(User[[#This Row],[User Code]],Justificar!$C$8:$I$1048576,7,0)),"")</f>
        <v/>
      </c>
      <c r="V382" s="40" t="str" cm="1">
        <f t="array" ref="V382">_xlfn.IFS(User[[#This Row],[Time In Store + Leave]]&lt;7.8,"Incompleto",User[[#This Row],[Time In Store + Leave]]&lt;=12,"Completo",User[[#This Row],[Time In Store + Leave]]&gt;12,"Superior")</f>
        <v>Completo</v>
      </c>
      <c r="W3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2" s="40" t="str">
        <f>IF(User[[#This Row],[Rango]]="incompleto",IF(User[[#This Row],[Reporte in]]=0,"Sin_Registro_In_Out",IF(User[[#This Row],[Reporte Out]]=0,"No_Realizo_Salida","No_cumple_el_Tiempo")),"")</f>
        <v/>
      </c>
      <c r="Y382" s="40" t="str" cm="1">
        <f t="array" ref="Y3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82"/>
      <c r="AA382"/>
      <c r="AB382"/>
      <c r="AC382"/>
      <c r="AD382"/>
      <c r="AE382"/>
      <c r="AF382"/>
      <c r="AG382"/>
      <c r="AH382"/>
      <c r="AI382"/>
      <c r="AJ382"/>
    </row>
    <row r="383" spans="1:36" x14ac:dyDescent="0.3">
      <c r="A383" s="40" t="s">
        <v>1440</v>
      </c>
      <c r="B383">
        <v>1129519907</v>
      </c>
      <c r="C383" s="40" t="s">
        <v>1441</v>
      </c>
      <c r="D383" s="40" t="s">
        <v>1442</v>
      </c>
      <c r="E383" s="40" t="s">
        <v>6</v>
      </c>
      <c r="F383" s="40" t="s">
        <v>1822</v>
      </c>
      <c r="G383" s="40" t="s">
        <v>179</v>
      </c>
      <c r="H383" s="2">
        <v>45712.79247685185</v>
      </c>
      <c r="I383">
        <v>1</v>
      </c>
      <c r="J3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45931.343472222223</v>
      </c>
      <c r="K3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45931.729039351849</v>
      </c>
      <c r="L383" s="21">
        <f>_xlfn.XLOOKUP(User[[#This Row],[User Code]],RMS_Check_In_Out!A:A,RMS_Check_In_Out!D:D,"0")</f>
        <v>555</v>
      </c>
      <c r="M383" s="21">
        <f>_xlfn.XLOOKUP(User[[#This Row],[User Code]],Leave!P:P,Leave!S:S,"0")</f>
        <v>30</v>
      </c>
      <c r="N383" s="21">
        <f>User[[#This Row],[Time Leave RMS (min)]]/60</f>
        <v>0.5</v>
      </c>
      <c r="O383" s="15">
        <f>User[[#This Row],[Duration In Store(min)]]/60</f>
        <v>9.25</v>
      </c>
      <c r="P383" s="28">
        <f>User[[#This Row],[Time In Store + Leave]]/24</f>
        <v>0.40625</v>
      </c>
      <c r="Q383" s="15">
        <f>(User[[#This Row],[Time Leave RMS (min)]]/60)+User[[#This Row],[Duration In Store H]]</f>
        <v>9.75</v>
      </c>
      <c r="R383" s="40">
        <f>IF(User[[#This Row],[Check In]]="Sin Registro",0,1)</f>
        <v>1</v>
      </c>
      <c r="S383" s="40">
        <f>IF(User[[#This Row],[Check Out]]="Sin Registro",0,1)</f>
        <v>1</v>
      </c>
      <c r="T383" s="40" t="str">
        <f>IFERROR(IF(VLOOKUP(User[[#This Row],[User Code]],Justificar!$C$8:$I$1048576,6,0)=0,"Sin Justificación",VLOOKUP(User[[#This Row],[User Code]],Justificar!$C$8:$I$1048576,6,0)),"")</f>
        <v/>
      </c>
      <c r="U383" s="40" t="str">
        <f>IFERROR(IF(VLOOKUP(User[[#This Row],[User Code]],Justificar!$C$8:$I$1048576,6,0)=0,"Sin Justificación",VLOOKUP(User[[#This Row],[User Code]],Justificar!$C$8:$I$1048576,7,0)),"")</f>
        <v/>
      </c>
      <c r="V383" s="40" t="str" cm="1">
        <f t="array" ref="V383">_xlfn.IFS(User[[#This Row],[Time In Store + Leave]]&lt;7.8,"Incompleto",User[[#This Row],[Time In Store + Leave]]&lt;=12,"Completo",User[[#This Row],[Time In Store + Leave]]&gt;12,"Superior")</f>
        <v>Completo</v>
      </c>
      <c r="W3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3" s="40" t="str">
        <f>IF(User[[#This Row],[Rango]]="incompleto",IF(User[[#This Row],[Reporte in]]=0,"Sin_Registro_In_Out",IF(User[[#This Row],[Reporte Out]]=0,"No_Realizo_Salida","No_cumple_el_Tiempo")),"")</f>
        <v/>
      </c>
      <c r="Y383" s="40" t="str" cm="1">
        <f t="array" ref="Y3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83"/>
      <c r="AA383"/>
      <c r="AB383"/>
      <c r="AC383"/>
      <c r="AD383"/>
      <c r="AE383"/>
      <c r="AF383"/>
      <c r="AG383"/>
      <c r="AH383"/>
      <c r="AI383"/>
      <c r="AJ383"/>
    </row>
    <row r="384" spans="1:36" x14ac:dyDescent="0.3">
      <c r="A384" s="40" t="s">
        <v>1443</v>
      </c>
      <c r="B384">
        <v>1001882726</v>
      </c>
      <c r="C384" s="40" t="s">
        <v>1444</v>
      </c>
      <c r="D384" s="40" t="s">
        <v>1445</v>
      </c>
      <c r="E384" s="40" t="s">
        <v>6</v>
      </c>
      <c r="F384" s="40" t="s">
        <v>1822</v>
      </c>
      <c r="G384" s="40" t="s">
        <v>179</v>
      </c>
      <c r="H384" s="2">
        <v>45712.792268518519</v>
      </c>
      <c r="I384">
        <v>1</v>
      </c>
      <c r="J3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45931.405810185184</v>
      </c>
      <c r="K3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45931.754131944443</v>
      </c>
      <c r="L384" s="21">
        <f>_xlfn.XLOOKUP(User[[#This Row],[User Code]],RMS_Check_In_Out!A:A,RMS_Check_In_Out!D:D,"0")</f>
        <v>502</v>
      </c>
      <c r="M384" s="21">
        <f>_xlfn.XLOOKUP(User[[#This Row],[User Code]],Leave!P:P,Leave!S:S,"0")</f>
        <v>60</v>
      </c>
      <c r="N384" s="21">
        <f>User[[#This Row],[Time Leave RMS (min)]]/60</f>
        <v>1</v>
      </c>
      <c r="O384" s="15">
        <f>User[[#This Row],[Duration In Store(min)]]/60</f>
        <v>8.3666666666666671</v>
      </c>
      <c r="P384" s="28">
        <f>User[[#This Row],[Time In Store + Leave]]/24</f>
        <v>0.39027777777777778</v>
      </c>
      <c r="Q384" s="15">
        <f>(User[[#This Row],[Time Leave RMS (min)]]/60)+User[[#This Row],[Duration In Store H]]</f>
        <v>9.3666666666666671</v>
      </c>
      <c r="R384" s="40">
        <f>IF(User[[#This Row],[Check In]]="Sin Registro",0,1)</f>
        <v>1</v>
      </c>
      <c r="S384" s="40">
        <f>IF(User[[#This Row],[Check Out]]="Sin Registro",0,1)</f>
        <v>1</v>
      </c>
      <c r="T384" s="40" t="str">
        <f>IFERROR(IF(VLOOKUP(User[[#This Row],[User Code]],Justificar!$C$8:$I$1048576,6,0)=0,"Sin Justificación",VLOOKUP(User[[#This Row],[User Code]],Justificar!$C$8:$I$1048576,6,0)),"")</f>
        <v/>
      </c>
      <c r="U384" s="40" t="str">
        <f>IFERROR(IF(VLOOKUP(User[[#This Row],[User Code]],Justificar!$C$8:$I$1048576,6,0)=0,"Sin Justificación",VLOOKUP(User[[#This Row],[User Code]],Justificar!$C$8:$I$1048576,7,0)),"")</f>
        <v/>
      </c>
      <c r="V384" s="40" t="str" cm="1">
        <f t="array" ref="V384">_xlfn.IFS(User[[#This Row],[Time In Store + Leave]]&lt;7.8,"Incompleto",User[[#This Row],[Time In Store + Leave]]&lt;=12,"Completo",User[[#This Row],[Time In Store + Leave]]&gt;12,"Superior")</f>
        <v>Completo</v>
      </c>
      <c r="W3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4" s="40" t="str">
        <f>IF(User[[#This Row],[Rango]]="incompleto",IF(User[[#This Row],[Reporte in]]=0,"Sin_Registro_In_Out",IF(User[[#This Row],[Reporte Out]]=0,"No_Realizo_Salida","No_cumple_el_Tiempo")),"")</f>
        <v/>
      </c>
      <c r="Y384" s="40" t="str" cm="1">
        <f t="array" ref="Y3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84"/>
      <c r="AA384"/>
      <c r="AB384"/>
      <c r="AC384"/>
      <c r="AD384"/>
      <c r="AE384"/>
      <c r="AF384"/>
      <c r="AG384"/>
      <c r="AH384"/>
      <c r="AI384"/>
      <c r="AJ384"/>
    </row>
    <row r="385" spans="1:36" x14ac:dyDescent="0.3">
      <c r="A385" s="40" t="s">
        <v>1446</v>
      </c>
      <c r="B385">
        <v>1065838018</v>
      </c>
      <c r="C385" s="40" t="s">
        <v>1447</v>
      </c>
      <c r="D385" s="40" t="s">
        <v>1448</v>
      </c>
      <c r="E385" s="40" t="s">
        <v>6</v>
      </c>
      <c r="F385" s="40" t="s">
        <v>965</v>
      </c>
      <c r="G385" s="40" t="s">
        <v>178</v>
      </c>
      <c r="H385" s="2">
        <v>45712.791932870372</v>
      </c>
      <c r="I385">
        <v>1</v>
      </c>
      <c r="J3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45931.585833333331</v>
      </c>
      <c r="K3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45931.795567129629</v>
      </c>
      <c r="L385" s="21">
        <f>_xlfn.XLOOKUP(User[[#This Row],[User Code]],RMS_Check_In_Out!A:A,RMS_Check_In_Out!D:D,"0")</f>
        <v>302</v>
      </c>
      <c r="M385" s="21" t="str">
        <f>_xlfn.XLOOKUP(User[[#This Row],[User Code]],Leave!P:P,Leave!S:S,"0")</f>
        <v>0</v>
      </c>
      <c r="N385" s="21">
        <f>User[[#This Row],[Time Leave RMS (min)]]/60</f>
        <v>0</v>
      </c>
      <c r="O385" s="15">
        <f>User[[#This Row],[Duration In Store(min)]]/60</f>
        <v>5.0333333333333332</v>
      </c>
      <c r="P385" s="28">
        <f>User[[#This Row],[Time In Store + Leave]]/24</f>
        <v>0.20972222222222223</v>
      </c>
      <c r="Q385" s="15">
        <f>(User[[#This Row],[Time Leave RMS (min)]]/60)+User[[#This Row],[Duration In Store H]]</f>
        <v>5.0333333333333332</v>
      </c>
      <c r="R385" s="40">
        <f>IF(User[[#This Row],[Check In]]="Sin Registro",0,1)</f>
        <v>1</v>
      </c>
      <c r="S385" s="40">
        <f>IF(User[[#This Row],[Check Out]]="Sin Registro",0,1)</f>
        <v>1</v>
      </c>
      <c r="T385" s="40" t="str">
        <f>IFERROR(IF(VLOOKUP(User[[#This Row],[User Code]],Justificar!$C$8:$I$1048576,6,0)=0,"Sin Justificación",VLOOKUP(User[[#This Row],[User Code]],Justificar!$C$8:$I$1048576,6,0)),"")</f>
        <v>Sin Justificación</v>
      </c>
      <c r="U385" s="40" t="str">
        <f>IFERROR(IF(VLOOKUP(User[[#This Row],[User Code]],Justificar!$C$8:$I$1048576,6,0)=0,"Sin Justificación",VLOOKUP(User[[#This Row],[User Code]],Justificar!$C$8:$I$1048576,7,0)),"")</f>
        <v>Sin Justificación</v>
      </c>
      <c r="V385" s="40" t="str" cm="1">
        <f t="array" ref="V385">_xlfn.IFS(User[[#This Row],[Time In Store + Leave]]&lt;7.8,"Incompleto",User[[#This Row],[Time In Store + Leave]]&lt;=12,"Completo",User[[#This Row],[Time In Store + Leave]]&gt;12,"Superior")</f>
        <v>Incompleto</v>
      </c>
      <c r="W3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5" s="40" t="str">
        <f>IF(User[[#This Row],[Rango]]="incompleto",IF(User[[#This Row],[Reporte in]]=0,"Sin_Registro_In_Out",IF(User[[#This Row],[Reporte Out]]=0,"No_Realizo_Salida","No_cumple_el_Tiempo")),"")</f>
        <v>No_cumple_el_Tiempo</v>
      </c>
      <c r="Y385" s="40" t="str" cm="1">
        <f t="array" ref="Y3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85"/>
      <c r="AA385"/>
      <c r="AB385"/>
      <c r="AC385"/>
      <c r="AD385"/>
      <c r="AE385"/>
      <c r="AF385"/>
      <c r="AG385"/>
      <c r="AH385"/>
      <c r="AI385"/>
      <c r="AJ385"/>
    </row>
    <row r="386" spans="1:36" x14ac:dyDescent="0.3">
      <c r="A386" s="40" t="s">
        <v>1449</v>
      </c>
      <c r="B386">
        <v>1001712091</v>
      </c>
      <c r="C386" s="40" t="s">
        <v>1450</v>
      </c>
      <c r="D386" s="40" t="s">
        <v>1451</v>
      </c>
      <c r="E386" s="40" t="s">
        <v>6</v>
      </c>
      <c r="F386" s="40" t="s">
        <v>1084</v>
      </c>
      <c r="G386" s="40" t="s">
        <v>178</v>
      </c>
      <c r="H386" s="2">
        <v>45712.626296296294</v>
      </c>
      <c r="I386">
        <v>1</v>
      </c>
      <c r="J3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45931.368541666663</v>
      </c>
      <c r="K3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45931.750057870369</v>
      </c>
      <c r="L386" s="21">
        <f>_xlfn.XLOOKUP(User[[#This Row],[User Code]],RMS_Check_In_Out!A:A,RMS_Check_In_Out!D:D,"0")</f>
        <v>549</v>
      </c>
      <c r="M386" s="21" t="str">
        <f>_xlfn.XLOOKUP(User[[#This Row],[User Code]],Leave!P:P,Leave!S:S,"0")</f>
        <v>0</v>
      </c>
      <c r="N386" s="21">
        <f>User[[#This Row],[Time Leave RMS (min)]]/60</f>
        <v>0</v>
      </c>
      <c r="O386" s="15">
        <f>User[[#This Row],[Duration In Store(min)]]/60</f>
        <v>9.15</v>
      </c>
      <c r="P386" s="28">
        <f>User[[#This Row],[Time In Store + Leave]]/24</f>
        <v>0.38125000000000003</v>
      </c>
      <c r="Q386" s="15">
        <f>(User[[#This Row],[Time Leave RMS (min)]]/60)+User[[#This Row],[Duration In Store H]]</f>
        <v>9.15</v>
      </c>
      <c r="R386" s="40">
        <f>IF(User[[#This Row],[Check In]]="Sin Registro",0,1)</f>
        <v>1</v>
      </c>
      <c r="S386" s="40">
        <f>IF(User[[#This Row],[Check Out]]="Sin Registro",0,1)</f>
        <v>1</v>
      </c>
      <c r="T386" s="40" t="str">
        <f>IFERROR(IF(VLOOKUP(User[[#This Row],[User Code]],Justificar!$C$8:$I$1048576,6,0)=0,"Sin Justificación",VLOOKUP(User[[#This Row],[User Code]],Justificar!$C$8:$I$1048576,6,0)),"")</f>
        <v/>
      </c>
      <c r="U386" s="40" t="str">
        <f>IFERROR(IF(VLOOKUP(User[[#This Row],[User Code]],Justificar!$C$8:$I$1048576,6,0)=0,"Sin Justificación",VLOOKUP(User[[#This Row],[User Code]],Justificar!$C$8:$I$1048576,7,0)),"")</f>
        <v/>
      </c>
      <c r="V386" s="40" t="str" cm="1">
        <f t="array" ref="V386">_xlfn.IFS(User[[#This Row],[Time In Store + Leave]]&lt;7.8,"Incompleto",User[[#This Row],[Time In Store + Leave]]&lt;=12,"Completo",User[[#This Row],[Time In Store + Leave]]&gt;12,"Superior")</f>
        <v>Completo</v>
      </c>
      <c r="W3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6" s="40" t="str">
        <f>IF(User[[#This Row],[Rango]]="incompleto",IF(User[[#This Row],[Reporte in]]=0,"Sin_Registro_In_Out",IF(User[[#This Row],[Reporte Out]]=0,"No_Realizo_Salida","No_cumple_el_Tiempo")),"")</f>
        <v/>
      </c>
      <c r="Y386" s="40" t="str" cm="1">
        <f t="array" ref="Y3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86"/>
      <c r="AA386"/>
      <c r="AB386"/>
      <c r="AC386"/>
      <c r="AD386"/>
      <c r="AE386"/>
      <c r="AF386"/>
      <c r="AG386"/>
      <c r="AH386"/>
      <c r="AI386"/>
      <c r="AJ386"/>
    </row>
    <row r="387" spans="1:36" x14ac:dyDescent="0.3">
      <c r="A387" s="40" t="s">
        <v>1452</v>
      </c>
      <c r="B387">
        <v>1053800046</v>
      </c>
      <c r="C387" s="40" t="s">
        <v>1453</v>
      </c>
      <c r="D387" s="40" t="s">
        <v>1454</v>
      </c>
      <c r="E387" s="40" t="s">
        <v>6</v>
      </c>
      <c r="F387" s="40" t="s">
        <v>1035</v>
      </c>
      <c r="G387" s="40" t="s">
        <v>178</v>
      </c>
      <c r="H387" s="2">
        <v>45712.626111111109</v>
      </c>
      <c r="I387">
        <v>1</v>
      </c>
      <c r="J3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45931.415277777778</v>
      </c>
      <c r="K3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45931.750798611109</v>
      </c>
      <c r="L387" s="21">
        <f>_xlfn.XLOOKUP(User[[#This Row],[User Code]],RMS_Check_In_Out!A:A,RMS_Check_In_Out!D:D,"0")</f>
        <v>483</v>
      </c>
      <c r="M387" s="21">
        <f>_xlfn.XLOOKUP(User[[#This Row],[User Code]],Leave!P:P,Leave!S:S,"0")</f>
        <v>180</v>
      </c>
      <c r="N387" s="21">
        <f>User[[#This Row],[Time Leave RMS (min)]]/60</f>
        <v>3</v>
      </c>
      <c r="O387" s="15">
        <f>User[[#This Row],[Duration In Store(min)]]/60</f>
        <v>8.0500000000000007</v>
      </c>
      <c r="P387" s="28">
        <f>User[[#This Row],[Time In Store + Leave]]/24</f>
        <v>0.4604166666666667</v>
      </c>
      <c r="Q387" s="15">
        <f>(User[[#This Row],[Time Leave RMS (min)]]/60)+User[[#This Row],[Duration In Store H]]</f>
        <v>11.05</v>
      </c>
      <c r="R387" s="40">
        <f>IF(User[[#This Row],[Check In]]="Sin Registro",0,1)</f>
        <v>1</v>
      </c>
      <c r="S387" s="40">
        <f>IF(User[[#This Row],[Check Out]]="Sin Registro",0,1)</f>
        <v>1</v>
      </c>
      <c r="T387" s="40" t="str">
        <f>IFERROR(IF(VLOOKUP(User[[#This Row],[User Code]],Justificar!$C$8:$I$1048576,6,0)=0,"Sin Justificación",VLOOKUP(User[[#This Row],[User Code]],Justificar!$C$8:$I$1048576,6,0)),"")</f>
        <v/>
      </c>
      <c r="U387" s="40" t="str">
        <f>IFERROR(IF(VLOOKUP(User[[#This Row],[User Code]],Justificar!$C$8:$I$1048576,6,0)=0,"Sin Justificación",VLOOKUP(User[[#This Row],[User Code]],Justificar!$C$8:$I$1048576,7,0)),"")</f>
        <v/>
      </c>
      <c r="V387" s="40" t="str" cm="1">
        <f t="array" ref="V387">_xlfn.IFS(User[[#This Row],[Time In Store + Leave]]&lt;7.8,"Incompleto",User[[#This Row],[Time In Store + Leave]]&lt;=12,"Completo",User[[#This Row],[Time In Store + Leave]]&gt;12,"Superior")</f>
        <v>Completo</v>
      </c>
      <c r="W3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7" s="40" t="str">
        <f>IF(User[[#This Row],[Rango]]="incompleto",IF(User[[#This Row],[Reporte in]]=0,"Sin_Registro_In_Out",IF(User[[#This Row],[Reporte Out]]=0,"No_Realizo_Salida","No_cumple_el_Tiempo")),"")</f>
        <v/>
      </c>
      <c r="Y387" s="40" t="str" cm="1">
        <f t="array" ref="Y3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87"/>
      <c r="AA387"/>
      <c r="AB387"/>
      <c r="AC387"/>
      <c r="AD387"/>
      <c r="AE387"/>
      <c r="AF387"/>
      <c r="AG387"/>
      <c r="AH387"/>
      <c r="AI387"/>
      <c r="AJ387"/>
    </row>
    <row r="388" spans="1:36" x14ac:dyDescent="0.3">
      <c r="A388" s="40" t="s">
        <v>1455</v>
      </c>
      <c r="B388">
        <v>46672674</v>
      </c>
      <c r="C388" s="40" t="s">
        <v>1456</v>
      </c>
      <c r="D388" s="40" t="s">
        <v>1457</v>
      </c>
      <c r="E388" s="40" t="s">
        <v>6</v>
      </c>
      <c r="F388" s="40" t="s">
        <v>2756</v>
      </c>
      <c r="G388" s="40" t="s">
        <v>178</v>
      </c>
      <c r="H388" s="2">
        <v>45712.500648148147</v>
      </c>
      <c r="I388">
        <v>1</v>
      </c>
      <c r="J3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45931.370254629626</v>
      </c>
      <c r="K3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45931.753460648149</v>
      </c>
      <c r="L388" s="21">
        <f>_xlfn.XLOOKUP(User[[#This Row],[User Code]],RMS_Check_In_Out!A:A,RMS_Check_In_Out!D:D,"0")</f>
        <v>552</v>
      </c>
      <c r="M388" s="21" t="str">
        <f>_xlfn.XLOOKUP(User[[#This Row],[User Code]],Leave!P:P,Leave!S:S,"0")</f>
        <v>0</v>
      </c>
      <c r="N388" s="21">
        <f>User[[#This Row],[Time Leave RMS (min)]]/60</f>
        <v>0</v>
      </c>
      <c r="O388" s="15">
        <f>User[[#This Row],[Duration In Store(min)]]/60</f>
        <v>9.1999999999999993</v>
      </c>
      <c r="P388" s="28">
        <f>User[[#This Row],[Time In Store + Leave]]/24</f>
        <v>0.3833333333333333</v>
      </c>
      <c r="Q388" s="15">
        <f>(User[[#This Row],[Time Leave RMS (min)]]/60)+User[[#This Row],[Duration In Store H]]</f>
        <v>9.1999999999999993</v>
      </c>
      <c r="R388" s="40">
        <f>IF(User[[#This Row],[Check In]]="Sin Registro",0,1)</f>
        <v>1</v>
      </c>
      <c r="S388" s="40">
        <f>IF(User[[#This Row],[Check Out]]="Sin Registro",0,1)</f>
        <v>1</v>
      </c>
      <c r="T388" s="40" t="str">
        <f>IFERROR(IF(VLOOKUP(User[[#This Row],[User Code]],Justificar!$C$8:$I$1048576,6,0)=0,"Sin Justificación",VLOOKUP(User[[#This Row],[User Code]],Justificar!$C$8:$I$1048576,6,0)),"")</f>
        <v/>
      </c>
      <c r="U388" s="40" t="str">
        <f>IFERROR(IF(VLOOKUP(User[[#This Row],[User Code]],Justificar!$C$8:$I$1048576,6,0)=0,"Sin Justificación",VLOOKUP(User[[#This Row],[User Code]],Justificar!$C$8:$I$1048576,7,0)),"")</f>
        <v/>
      </c>
      <c r="V388" s="40" t="str" cm="1">
        <f t="array" ref="V388">_xlfn.IFS(User[[#This Row],[Time In Store + Leave]]&lt;7.8,"Incompleto",User[[#This Row],[Time In Store + Leave]]&lt;=12,"Completo",User[[#This Row],[Time In Store + Leave]]&gt;12,"Superior")</f>
        <v>Completo</v>
      </c>
      <c r="W3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8" s="40" t="str">
        <f>IF(User[[#This Row],[Rango]]="incompleto",IF(User[[#This Row],[Reporte in]]=0,"Sin_Registro_In_Out",IF(User[[#This Row],[Reporte Out]]=0,"No_Realizo_Salida","No_cumple_el_Tiempo")),"")</f>
        <v/>
      </c>
      <c r="Y388" s="40" t="str" cm="1">
        <f t="array" ref="Y3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88"/>
      <c r="AA388"/>
      <c r="AB388"/>
      <c r="AC388"/>
      <c r="AD388"/>
      <c r="AE388"/>
      <c r="AF388"/>
      <c r="AG388"/>
      <c r="AH388"/>
      <c r="AI388"/>
      <c r="AJ388"/>
    </row>
    <row r="389" spans="1:36" x14ac:dyDescent="0.3">
      <c r="A389" s="40" t="s">
        <v>1458</v>
      </c>
      <c r="B389">
        <v>1000795604</v>
      </c>
      <c r="C389" s="40" t="s">
        <v>1459</v>
      </c>
      <c r="D389" s="40" t="s">
        <v>1460</v>
      </c>
      <c r="E389" s="40" t="s">
        <v>6</v>
      </c>
      <c r="F389" s="40" t="s">
        <v>2756</v>
      </c>
      <c r="G389" s="40" t="s">
        <v>178</v>
      </c>
      <c r="H389" s="2">
        <v>45712.500335648147</v>
      </c>
      <c r="I389">
        <v>1</v>
      </c>
      <c r="J3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9" s="21" t="str">
        <f>_xlfn.XLOOKUP(User[[#This Row],[User Code]],RMS_Check_In_Out!A:A,RMS_Check_In_Out!D:D,"0")</f>
        <v>0</v>
      </c>
      <c r="M389" s="21" t="str">
        <f>_xlfn.XLOOKUP(User[[#This Row],[User Code]],Leave!P:P,Leave!S:S,"0")</f>
        <v>0</v>
      </c>
      <c r="N389" s="21">
        <f>User[[#This Row],[Time Leave RMS (min)]]/60</f>
        <v>0</v>
      </c>
      <c r="O389" s="15">
        <f>User[[#This Row],[Duration In Store(min)]]/60</f>
        <v>0</v>
      </c>
      <c r="P389" s="28">
        <f>User[[#This Row],[Time In Store + Leave]]/24</f>
        <v>0</v>
      </c>
      <c r="Q389" s="15">
        <f>(User[[#This Row],[Time Leave RMS (min)]]/60)+User[[#This Row],[Duration In Store H]]</f>
        <v>0</v>
      </c>
      <c r="R389" s="40">
        <f>IF(User[[#This Row],[Check In]]="Sin Registro",0,1)</f>
        <v>0</v>
      </c>
      <c r="S389" s="40">
        <f>IF(User[[#This Row],[Check Out]]="Sin Registro",0,1)</f>
        <v>0</v>
      </c>
      <c r="T389" s="40" t="str">
        <f>IFERROR(IF(VLOOKUP(User[[#This Row],[User Code]],Justificar!$C$8:$I$1048576,6,0)=0,"Sin Justificación",VLOOKUP(User[[#This Row],[User Code]],Justificar!$C$8:$I$1048576,6,0)),"")</f>
        <v>Sin Justificación</v>
      </c>
      <c r="U389" s="40" t="str">
        <f>IFERROR(IF(VLOOKUP(User[[#This Row],[User Code]],Justificar!$C$8:$I$1048576,6,0)=0,"Sin Justificación",VLOOKUP(User[[#This Row],[User Code]],Justificar!$C$8:$I$1048576,7,0)),"")</f>
        <v>Sin Justificación</v>
      </c>
      <c r="V389" s="40" t="str" cm="1">
        <f t="array" ref="V389">_xlfn.IFS(User[[#This Row],[Time In Store + Leave]]&lt;7.8,"Incompleto",User[[#This Row],[Time In Store + Leave]]&lt;=12,"Completo",User[[#This Row],[Time In Store + Leave]]&gt;12,"Superior")</f>
        <v>Incompleto</v>
      </c>
      <c r="W3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9" s="40" t="str">
        <f>IF(User[[#This Row],[Rango]]="incompleto",IF(User[[#This Row],[Reporte in]]=0,"Sin_Registro_In_Out",IF(User[[#This Row],[Reporte Out]]=0,"No_Realizo_Salida","No_cumple_el_Tiempo")),"")</f>
        <v>Sin_Registro_In_Out</v>
      </c>
      <c r="Y389" s="40" t="str" cm="1">
        <f t="array" ref="Y3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89"/>
      <c r="AA389"/>
      <c r="AB389"/>
      <c r="AC389"/>
      <c r="AD389"/>
      <c r="AE389"/>
      <c r="AF389"/>
      <c r="AG389"/>
      <c r="AH389"/>
      <c r="AI389"/>
      <c r="AJ389"/>
    </row>
    <row r="390" spans="1:36" x14ac:dyDescent="0.3">
      <c r="A390" s="40" t="s">
        <v>1433</v>
      </c>
      <c r="B390">
        <v>1002670849</v>
      </c>
      <c r="C390" s="40" t="s">
        <v>1434</v>
      </c>
      <c r="D390" s="40" t="s">
        <v>1435</v>
      </c>
      <c r="E390" s="40" t="s">
        <v>6</v>
      </c>
      <c r="F390" s="40" t="s">
        <v>966</v>
      </c>
      <c r="G390" s="40" t="s">
        <v>177</v>
      </c>
      <c r="H390" s="2">
        <v>45708.500555555554</v>
      </c>
      <c r="I390">
        <v>1</v>
      </c>
      <c r="J3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45931.377557870372</v>
      </c>
      <c r="K3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45931.671458333331</v>
      </c>
      <c r="L390" s="21">
        <f>_xlfn.XLOOKUP(User[[#This Row],[User Code]],RMS_Check_In_Out!A:A,RMS_Check_In_Out!D:D,"0")</f>
        <v>423</v>
      </c>
      <c r="M390" s="21">
        <f>_xlfn.XLOOKUP(User[[#This Row],[User Code]],Leave!P:P,Leave!S:S,"0")</f>
        <v>120</v>
      </c>
      <c r="N390" s="21">
        <f>User[[#This Row],[Time Leave RMS (min)]]/60</f>
        <v>2</v>
      </c>
      <c r="O390" s="15">
        <f>User[[#This Row],[Duration In Store(min)]]/60</f>
        <v>7.05</v>
      </c>
      <c r="P390" s="28">
        <f>User[[#This Row],[Time In Store + Leave]]/24</f>
        <v>0.37708333333333338</v>
      </c>
      <c r="Q390" s="15">
        <f>(User[[#This Row],[Time Leave RMS (min)]]/60)+User[[#This Row],[Duration In Store H]]</f>
        <v>9.0500000000000007</v>
      </c>
      <c r="R390" s="40">
        <f>IF(User[[#This Row],[Check In]]="Sin Registro",0,1)</f>
        <v>1</v>
      </c>
      <c r="S390" s="40">
        <f>IF(User[[#This Row],[Check Out]]="Sin Registro",0,1)</f>
        <v>1</v>
      </c>
      <c r="T390" s="40" t="str">
        <f>IFERROR(IF(VLOOKUP(User[[#This Row],[User Code]],Justificar!$C$8:$I$1048576,6,0)=0,"Sin Justificación",VLOOKUP(User[[#This Row],[User Code]],Justificar!$C$8:$I$1048576,6,0)),"")</f>
        <v/>
      </c>
      <c r="U390" s="40" t="str">
        <f>IFERROR(IF(VLOOKUP(User[[#This Row],[User Code]],Justificar!$C$8:$I$1048576,6,0)=0,"Sin Justificación",VLOOKUP(User[[#This Row],[User Code]],Justificar!$C$8:$I$1048576,7,0)),"")</f>
        <v/>
      </c>
      <c r="V390" s="40" t="str" cm="1">
        <f t="array" ref="V390">_xlfn.IFS(User[[#This Row],[Time In Store + Leave]]&lt;7.8,"Incompleto",User[[#This Row],[Time In Store + Leave]]&lt;=12,"Completo",User[[#This Row],[Time In Store + Leave]]&gt;12,"Superior")</f>
        <v>Completo</v>
      </c>
      <c r="W3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0" s="40" t="str">
        <f>IF(User[[#This Row],[Rango]]="incompleto",IF(User[[#This Row],[Reporte in]]=0,"Sin_Registro_In_Out",IF(User[[#This Row],[Reporte Out]]=0,"No_Realizo_Salida","No_cumple_el_Tiempo")),"")</f>
        <v/>
      </c>
      <c r="Y390" s="40" t="str" cm="1">
        <f t="array" ref="Y3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0"/>
      <c r="AA390"/>
      <c r="AB390"/>
      <c r="AC390"/>
      <c r="AD390"/>
      <c r="AE390"/>
      <c r="AF390"/>
      <c r="AG390"/>
      <c r="AH390"/>
      <c r="AI390"/>
      <c r="AJ390"/>
    </row>
    <row r="391" spans="1:36" x14ac:dyDescent="0.3">
      <c r="A391" s="40" t="s">
        <v>1436</v>
      </c>
      <c r="B391">
        <v>1126910221</v>
      </c>
      <c r="C391" s="40" t="s">
        <v>1437</v>
      </c>
      <c r="D391" s="40" t="s">
        <v>1438</v>
      </c>
      <c r="E391" s="40" t="s">
        <v>6</v>
      </c>
      <c r="F391" s="40" t="s">
        <v>1036</v>
      </c>
      <c r="G391" s="40" t="s">
        <v>177</v>
      </c>
      <c r="H391" s="2">
        <v>45708.500358796293</v>
      </c>
      <c r="I391">
        <v>1</v>
      </c>
      <c r="J3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45931.501863425925</v>
      </c>
      <c r="K3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45931.83761574074</v>
      </c>
      <c r="L391" s="21">
        <f>_xlfn.XLOOKUP(User[[#This Row],[User Code]],RMS_Check_In_Out!A:A,RMS_Check_In_Out!D:D,"0")</f>
        <v>483</v>
      </c>
      <c r="M391" s="21" t="str">
        <f>_xlfn.XLOOKUP(User[[#This Row],[User Code]],Leave!P:P,Leave!S:S,"0")</f>
        <v>0</v>
      </c>
      <c r="N391" s="21">
        <f>User[[#This Row],[Time Leave RMS (min)]]/60</f>
        <v>0</v>
      </c>
      <c r="O391" s="15">
        <f>User[[#This Row],[Duration In Store(min)]]/60</f>
        <v>8.0500000000000007</v>
      </c>
      <c r="P391" s="28">
        <f>User[[#This Row],[Time In Store + Leave]]/24</f>
        <v>0.3354166666666667</v>
      </c>
      <c r="Q391" s="15">
        <f>(User[[#This Row],[Time Leave RMS (min)]]/60)+User[[#This Row],[Duration In Store H]]</f>
        <v>8.0500000000000007</v>
      </c>
      <c r="R391" s="40">
        <f>IF(User[[#This Row],[Check In]]="Sin Registro",0,1)</f>
        <v>1</v>
      </c>
      <c r="S391" s="40">
        <f>IF(User[[#This Row],[Check Out]]="Sin Registro",0,1)</f>
        <v>1</v>
      </c>
      <c r="T391" s="40" t="str">
        <f>IFERROR(IF(VLOOKUP(User[[#This Row],[User Code]],Justificar!$C$8:$I$1048576,6,0)=0,"Sin Justificación",VLOOKUP(User[[#This Row],[User Code]],Justificar!$C$8:$I$1048576,6,0)),"")</f>
        <v/>
      </c>
      <c r="U391" s="40" t="str">
        <f>IFERROR(IF(VLOOKUP(User[[#This Row],[User Code]],Justificar!$C$8:$I$1048576,6,0)=0,"Sin Justificación",VLOOKUP(User[[#This Row],[User Code]],Justificar!$C$8:$I$1048576,7,0)),"")</f>
        <v/>
      </c>
      <c r="V391" s="40" t="str" cm="1">
        <f t="array" ref="V391">_xlfn.IFS(User[[#This Row],[Time In Store + Leave]]&lt;7.8,"Incompleto",User[[#This Row],[Time In Store + Leave]]&lt;=12,"Completo",User[[#This Row],[Time In Store + Leave]]&gt;12,"Superior")</f>
        <v>Completo</v>
      </c>
      <c r="W3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1" s="40" t="str">
        <f>IF(User[[#This Row],[Rango]]="incompleto",IF(User[[#This Row],[Reporte in]]=0,"Sin_Registro_In_Out",IF(User[[#This Row],[Reporte Out]]=0,"No_Realizo_Salida","No_cumple_el_Tiempo")),"")</f>
        <v/>
      </c>
      <c r="Y391" s="40" t="str" cm="1">
        <f t="array" ref="Y3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1"/>
      <c r="AA391"/>
      <c r="AB391"/>
      <c r="AC391"/>
      <c r="AD391"/>
      <c r="AE391"/>
      <c r="AF391"/>
      <c r="AG391"/>
      <c r="AH391"/>
      <c r="AI391"/>
      <c r="AJ391"/>
    </row>
    <row r="392" spans="1:36" x14ac:dyDescent="0.3">
      <c r="A392" s="40" t="s">
        <v>1427</v>
      </c>
      <c r="B392">
        <v>1013597857</v>
      </c>
      <c r="C392" s="40" t="s">
        <v>1428</v>
      </c>
      <c r="D392" s="40" t="s">
        <v>1429</v>
      </c>
      <c r="E392" s="40" t="s">
        <v>84</v>
      </c>
      <c r="F392" s="40" t="s">
        <v>2508</v>
      </c>
      <c r="G392" s="40" t="s">
        <v>179</v>
      </c>
      <c r="H392" s="2">
        <v>45707.667291666665</v>
      </c>
      <c r="I392">
        <v>1</v>
      </c>
      <c r="J3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45931.3903587963</v>
      </c>
      <c r="K3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45931.890752314815</v>
      </c>
      <c r="L392" s="21">
        <f>_xlfn.XLOOKUP(User[[#This Row],[User Code]],RMS_Check_In_Out!A:A,RMS_Check_In_Out!D:D,"0")</f>
        <v>718</v>
      </c>
      <c r="M392" s="21" t="str">
        <f>_xlfn.XLOOKUP(User[[#This Row],[User Code]],Leave!P:P,Leave!S:S,"0")</f>
        <v>0</v>
      </c>
      <c r="N392" s="21">
        <f>User[[#This Row],[Time Leave RMS (min)]]/60</f>
        <v>0</v>
      </c>
      <c r="O392" s="15">
        <f>User[[#This Row],[Duration In Store(min)]]/60</f>
        <v>11.966666666666667</v>
      </c>
      <c r="P392" s="28">
        <f>User[[#This Row],[Time In Store + Leave]]/24</f>
        <v>0.49861111111111112</v>
      </c>
      <c r="Q392" s="15">
        <f>(User[[#This Row],[Time Leave RMS (min)]]/60)+User[[#This Row],[Duration In Store H]]</f>
        <v>11.966666666666667</v>
      </c>
      <c r="R392" s="40">
        <f>IF(User[[#This Row],[Check In]]="Sin Registro",0,1)</f>
        <v>1</v>
      </c>
      <c r="S392" s="40">
        <f>IF(User[[#This Row],[Check Out]]="Sin Registro",0,1)</f>
        <v>1</v>
      </c>
      <c r="T392" s="40" t="str">
        <f>IFERROR(IF(VLOOKUP(User[[#This Row],[User Code]],Justificar!$C$8:$I$1048576,6,0)=0,"Sin Justificación",VLOOKUP(User[[#This Row],[User Code]],Justificar!$C$8:$I$1048576,6,0)),"")</f>
        <v/>
      </c>
      <c r="U392" s="40" t="str">
        <f>IFERROR(IF(VLOOKUP(User[[#This Row],[User Code]],Justificar!$C$8:$I$1048576,6,0)=0,"Sin Justificación",VLOOKUP(User[[#This Row],[User Code]],Justificar!$C$8:$I$1048576,7,0)),"")</f>
        <v/>
      </c>
      <c r="V392" s="40" t="str" cm="1">
        <f t="array" ref="V392">_xlfn.IFS(User[[#This Row],[Time In Store + Leave]]&lt;7.8,"Incompleto",User[[#This Row],[Time In Store + Leave]]&lt;=12,"Completo",User[[#This Row],[Time In Store + Leave]]&gt;12,"Superior")</f>
        <v>Completo</v>
      </c>
      <c r="W3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2" s="40" t="str">
        <f>IF(User[[#This Row],[Rango]]="incompleto",IF(User[[#This Row],[Reporte in]]=0,"Sin_Registro_In_Out",IF(User[[#This Row],[Reporte Out]]=0,"No_Realizo_Salida","No_cumple_el_Tiempo")),"")</f>
        <v/>
      </c>
      <c r="Y392" s="40" t="str" cm="1">
        <f t="array" ref="Y3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92"/>
      <c r="AA392"/>
      <c r="AB392"/>
      <c r="AC392"/>
      <c r="AD392"/>
      <c r="AE392"/>
      <c r="AF392"/>
      <c r="AG392"/>
      <c r="AH392"/>
      <c r="AI392"/>
      <c r="AJ392"/>
    </row>
    <row r="393" spans="1:36" x14ac:dyDescent="0.3">
      <c r="A393" s="40" t="s">
        <v>1430</v>
      </c>
      <c r="B393">
        <v>1061761425</v>
      </c>
      <c r="C393" s="40" t="s">
        <v>1431</v>
      </c>
      <c r="D393" s="40" t="s">
        <v>1432</v>
      </c>
      <c r="E393" s="40" t="s">
        <v>6</v>
      </c>
      <c r="F393" s="40" t="s">
        <v>1121</v>
      </c>
      <c r="G393" s="40" t="s">
        <v>178</v>
      </c>
      <c r="H393" s="2">
        <v>45707.66710648148</v>
      </c>
      <c r="I393">
        <v>1</v>
      </c>
      <c r="J3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45931.467245370368</v>
      </c>
      <c r="K3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45931.832615740743</v>
      </c>
      <c r="L393" s="21">
        <f>_xlfn.XLOOKUP(User[[#This Row],[User Code]],RMS_Check_In_Out!A:A,RMS_Check_In_Out!D:D,"0")</f>
        <v>526</v>
      </c>
      <c r="M393" s="21" t="str">
        <f>_xlfn.XLOOKUP(User[[#This Row],[User Code]],Leave!P:P,Leave!S:S,"0")</f>
        <v>0</v>
      </c>
      <c r="N393" s="21">
        <f>User[[#This Row],[Time Leave RMS (min)]]/60</f>
        <v>0</v>
      </c>
      <c r="O393" s="15">
        <f>User[[#This Row],[Duration In Store(min)]]/60</f>
        <v>8.7666666666666675</v>
      </c>
      <c r="P393" s="28">
        <f>User[[#This Row],[Time In Store + Leave]]/24</f>
        <v>0.36527777777777781</v>
      </c>
      <c r="Q393" s="15">
        <f>(User[[#This Row],[Time Leave RMS (min)]]/60)+User[[#This Row],[Duration In Store H]]</f>
        <v>8.7666666666666675</v>
      </c>
      <c r="R393" s="40">
        <f>IF(User[[#This Row],[Check In]]="Sin Registro",0,1)</f>
        <v>1</v>
      </c>
      <c r="S393" s="40">
        <f>IF(User[[#This Row],[Check Out]]="Sin Registro",0,1)</f>
        <v>1</v>
      </c>
      <c r="T393" s="40" t="str">
        <f>IFERROR(IF(VLOOKUP(User[[#This Row],[User Code]],Justificar!$C$8:$I$1048576,6,0)=0,"Sin Justificación",VLOOKUP(User[[#This Row],[User Code]],Justificar!$C$8:$I$1048576,6,0)),"")</f>
        <v/>
      </c>
      <c r="U393" s="40" t="str">
        <f>IFERROR(IF(VLOOKUP(User[[#This Row],[User Code]],Justificar!$C$8:$I$1048576,6,0)=0,"Sin Justificación",VLOOKUP(User[[#This Row],[User Code]],Justificar!$C$8:$I$1048576,7,0)),"")</f>
        <v/>
      </c>
      <c r="V393" s="40" t="str" cm="1">
        <f t="array" ref="V393">_xlfn.IFS(User[[#This Row],[Time In Store + Leave]]&lt;7.8,"Incompleto",User[[#This Row],[Time In Store + Leave]]&lt;=12,"Completo",User[[#This Row],[Time In Store + Leave]]&gt;12,"Superior")</f>
        <v>Completo</v>
      </c>
      <c r="W3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3" s="40" t="str">
        <f>IF(User[[#This Row],[Rango]]="incompleto",IF(User[[#This Row],[Reporte in]]=0,"Sin_Registro_In_Out",IF(User[[#This Row],[Reporte Out]]=0,"No_Realizo_Salida","No_cumple_el_Tiempo")),"")</f>
        <v/>
      </c>
      <c r="Y393" s="40" t="str" cm="1">
        <f t="array" ref="Y3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93"/>
      <c r="AA393"/>
      <c r="AB393"/>
      <c r="AC393"/>
      <c r="AD393"/>
      <c r="AE393"/>
      <c r="AF393"/>
      <c r="AG393"/>
      <c r="AH393"/>
      <c r="AI393"/>
      <c r="AJ393"/>
    </row>
    <row r="394" spans="1:36" x14ac:dyDescent="0.3">
      <c r="A394" s="40" t="s">
        <v>1423</v>
      </c>
      <c r="B394">
        <v>1000516177</v>
      </c>
      <c r="C394" s="40" t="s">
        <v>1424</v>
      </c>
      <c r="D394" s="40" t="s">
        <v>1425</v>
      </c>
      <c r="E394" s="40" t="s">
        <v>130</v>
      </c>
      <c r="F394" s="40" t="s">
        <v>1426</v>
      </c>
      <c r="G394" s="40" t="s">
        <v>178</v>
      </c>
      <c r="H394" s="2">
        <v>45705.875775462962</v>
      </c>
      <c r="I394">
        <v>1</v>
      </c>
      <c r="J3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4" s="21" t="str">
        <f>_xlfn.XLOOKUP(User[[#This Row],[User Code]],RMS_Check_In_Out!A:A,RMS_Check_In_Out!D:D,"0")</f>
        <v>0</v>
      </c>
      <c r="M394" s="21" t="str">
        <f>_xlfn.XLOOKUP(User[[#This Row],[User Code]],Leave!P:P,Leave!S:S,"0")</f>
        <v>0</v>
      </c>
      <c r="N394" s="21">
        <f>User[[#This Row],[Time Leave RMS (min)]]/60</f>
        <v>0</v>
      </c>
      <c r="O394" s="15">
        <f>User[[#This Row],[Duration In Store(min)]]/60</f>
        <v>0</v>
      </c>
      <c r="P394" s="28">
        <f>User[[#This Row],[Time In Store + Leave]]/24</f>
        <v>0</v>
      </c>
      <c r="Q394" s="15">
        <f>(User[[#This Row],[Time Leave RMS (min)]]/60)+User[[#This Row],[Duration In Store H]]</f>
        <v>0</v>
      </c>
      <c r="R394" s="40">
        <f>IF(User[[#This Row],[Check In]]="Sin Registro",0,1)</f>
        <v>0</v>
      </c>
      <c r="S394" s="40">
        <f>IF(User[[#This Row],[Check Out]]="Sin Registro",0,1)</f>
        <v>0</v>
      </c>
      <c r="T394" s="40" t="str">
        <f>IFERROR(IF(VLOOKUP(User[[#This Row],[User Code]],Justificar!$C$8:$I$1048576,6,0)=0,"Sin Justificación",VLOOKUP(User[[#This Row],[User Code]],Justificar!$C$8:$I$1048576,6,0)),"")</f>
        <v>Sin Justificación</v>
      </c>
      <c r="U394" s="40" t="str">
        <f>IFERROR(IF(VLOOKUP(User[[#This Row],[User Code]],Justificar!$C$8:$I$1048576,6,0)=0,"Sin Justificación",VLOOKUP(User[[#This Row],[User Code]],Justificar!$C$8:$I$1048576,7,0)),"")</f>
        <v>Sin Justificación</v>
      </c>
      <c r="V394" s="40" t="str" cm="1">
        <f t="array" ref="V394">_xlfn.IFS(User[[#This Row],[Time In Store + Leave]]&lt;7.8,"Incompleto",User[[#This Row],[Time In Store + Leave]]&lt;=12,"Completo",User[[#This Row],[Time In Store + Leave]]&gt;12,"Superior")</f>
        <v>Incompleto</v>
      </c>
      <c r="W3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4" s="40" t="str">
        <f>IF(User[[#This Row],[Rango]]="incompleto",IF(User[[#This Row],[Reporte in]]=0,"Sin_Registro_In_Out",IF(User[[#This Row],[Reporte Out]]=0,"No_Realizo_Salida","No_cumple_el_Tiempo")),"")</f>
        <v>Sin_Registro_In_Out</v>
      </c>
      <c r="Y394" s="40" t="str" cm="1">
        <f t="array" ref="Y3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94"/>
      <c r="AA394"/>
      <c r="AB394"/>
      <c r="AC394"/>
      <c r="AD394"/>
      <c r="AE394"/>
      <c r="AF394"/>
      <c r="AG394"/>
      <c r="AH394"/>
      <c r="AI394"/>
      <c r="AJ394"/>
    </row>
    <row r="395" spans="1:36" x14ac:dyDescent="0.3">
      <c r="A395" s="40" t="s">
        <v>1414</v>
      </c>
      <c r="B395">
        <v>79813538</v>
      </c>
      <c r="C395" s="40" t="s">
        <v>1415</v>
      </c>
      <c r="D395" s="40" t="s">
        <v>1416</v>
      </c>
      <c r="E395" s="40" t="s">
        <v>6</v>
      </c>
      <c r="F395" s="40" t="s">
        <v>2463</v>
      </c>
      <c r="G395" s="40" t="s">
        <v>178</v>
      </c>
      <c r="H395" s="2">
        <v>45699.708541666667</v>
      </c>
      <c r="I395">
        <v>1</v>
      </c>
      <c r="J3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45931.499502314815</v>
      </c>
      <c r="K3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45931.834178240744</v>
      </c>
      <c r="L395" s="21">
        <f>_xlfn.XLOOKUP(User[[#This Row],[User Code]],RMS_Check_In_Out!A:A,RMS_Check_In_Out!D:D,"0")</f>
        <v>482</v>
      </c>
      <c r="M395" s="21" t="str">
        <f>_xlfn.XLOOKUP(User[[#This Row],[User Code]],Leave!P:P,Leave!S:S,"0")</f>
        <v>0</v>
      </c>
      <c r="N395" s="21">
        <f>User[[#This Row],[Time Leave RMS (min)]]/60</f>
        <v>0</v>
      </c>
      <c r="O395" s="15">
        <f>User[[#This Row],[Duration In Store(min)]]/60</f>
        <v>8.0333333333333332</v>
      </c>
      <c r="P395" s="28">
        <f>User[[#This Row],[Time In Store + Leave]]/24</f>
        <v>0.3347222222222222</v>
      </c>
      <c r="Q395" s="15">
        <f>(User[[#This Row],[Time Leave RMS (min)]]/60)+User[[#This Row],[Duration In Store H]]</f>
        <v>8.0333333333333332</v>
      </c>
      <c r="R395" s="40">
        <f>IF(User[[#This Row],[Check In]]="Sin Registro",0,1)</f>
        <v>1</v>
      </c>
      <c r="S395" s="40">
        <f>IF(User[[#This Row],[Check Out]]="Sin Registro",0,1)</f>
        <v>1</v>
      </c>
      <c r="T395" s="40" t="str">
        <f>IFERROR(IF(VLOOKUP(User[[#This Row],[User Code]],Justificar!$C$8:$I$1048576,6,0)=0,"Sin Justificación",VLOOKUP(User[[#This Row],[User Code]],Justificar!$C$8:$I$1048576,6,0)),"")</f>
        <v/>
      </c>
      <c r="U395" s="40" t="str">
        <f>IFERROR(IF(VLOOKUP(User[[#This Row],[User Code]],Justificar!$C$8:$I$1048576,6,0)=0,"Sin Justificación",VLOOKUP(User[[#This Row],[User Code]],Justificar!$C$8:$I$1048576,7,0)),"")</f>
        <v/>
      </c>
      <c r="V395" s="40" t="str" cm="1">
        <f t="array" ref="V395">_xlfn.IFS(User[[#This Row],[Time In Store + Leave]]&lt;7.8,"Incompleto",User[[#This Row],[Time In Store + Leave]]&lt;=12,"Completo",User[[#This Row],[Time In Store + Leave]]&gt;12,"Superior")</f>
        <v>Completo</v>
      </c>
      <c r="W3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5" s="40" t="str">
        <f>IF(User[[#This Row],[Rango]]="incompleto",IF(User[[#This Row],[Reporte in]]=0,"Sin_Registro_In_Out",IF(User[[#This Row],[Reporte Out]]=0,"No_Realizo_Salida","No_cumple_el_Tiempo")),"")</f>
        <v/>
      </c>
      <c r="Y395" s="40" t="str" cm="1">
        <f t="array" ref="Y3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5"/>
      <c r="AA395"/>
      <c r="AB395"/>
      <c r="AC395"/>
      <c r="AD395"/>
      <c r="AE395"/>
      <c r="AF395"/>
      <c r="AG395"/>
      <c r="AH395"/>
      <c r="AI395"/>
      <c r="AJ395"/>
    </row>
    <row r="396" spans="1:36" x14ac:dyDescent="0.3">
      <c r="A396" s="40" t="s">
        <v>1417</v>
      </c>
      <c r="B396">
        <v>1118804033</v>
      </c>
      <c r="C396" s="40" t="s">
        <v>1418</v>
      </c>
      <c r="D396" s="40" t="s">
        <v>1419</v>
      </c>
      <c r="E396" s="40" t="s">
        <v>6</v>
      </c>
      <c r="F396" s="40" t="s">
        <v>1026</v>
      </c>
      <c r="G396" s="40" t="s">
        <v>178</v>
      </c>
      <c r="H396" s="2">
        <v>45699.541944444441</v>
      </c>
      <c r="I396">
        <v>1</v>
      </c>
      <c r="J39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6" s="21" t="str">
        <f>_xlfn.XLOOKUP(User[[#This Row],[User Code]],RMS_Check_In_Out!A:A,RMS_Check_In_Out!D:D,"0")</f>
        <v>0</v>
      </c>
      <c r="M396" s="21" t="str">
        <f>_xlfn.XLOOKUP(User[[#This Row],[User Code]],Leave!P:P,Leave!S:S,"0")</f>
        <v>0</v>
      </c>
      <c r="N396" s="21">
        <f>User[[#This Row],[Time Leave RMS (min)]]/60</f>
        <v>0</v>
      </c>
      <c r="O396" s="15">
        <f>User[[#This Row],[Duration In Store(min)]]/60</f>
        <v>0</v>
      </c>
      <c r="P396" s="28">
        <f>User[[#This Row],[Time In Store + Leave]]/24</f>
        <v>0</v>
      </c>
      <c r="Q396" s="15">
        <f>(User[[#This Row],[Time Leave RMS (min)]]/60)+User[[#This Row],[Duration In Store H]]</f>
        <v>0</v>
      </c>
      <c r="R396" s="40">
        <f>IF(User[[#This Row],[Check In]]="Sin Registro",0,1)</f>
        <v>0</v>
      </c>
      <c r="S396" s="40">
        <f>IF(User[[#This Row],[Check Out]]="Sin Registro",0,1)</f>
        <v>0</v>
      </c>
      <c r="T396" s="40" t="str">
        <f>IFERROR(IF(VLOOKUP(User[[#This Row],[User Code]],Justificar!$C$8:$I$1048576,6,0)=0,"Sin Justificación",VLOOKUP(User[[#This Row],[User Code]],Justificar!$C$8:$I$1048576,6,0)),"")</f>
        <v>Sin Justificación</v>
      </c>
      <c r="U396" s="40" t="str">
        <f>IFERROR(IF(VLOOKUP(User[[#This Row],[User Code]],Justificar!$C$8:$I$1048576,6,0)=0,"Sin Justificación",VLOOKUP(User[[#This Row],[User Code]],Justificar!$C$8:$I$1048576,7,0)),"")</f>
        <v>Sin Justificación</v>
      </c>
      <c r="V396" s="40" t="str" cm="1">
        <f t="array" ref="V396">_xlfn.IFS(User[[#This Row],[Time In Store + Leave]]&lt;7.8,"Incompleto",User[[#This Row],[Time In Store + Leave]]&lt;=12,"Completo",User[[#This Row],[Time In Store + Leave]]&gt;12,"Superior")</f>
        <v>Incompleto</v>
      </c>
      <c r="W3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6" s="40" t="str">
        <f>IF(User[[#This Row],[Rango]]="incompleto",IF(User[[#This Row],[Reporte in]]=0,"Sin_Registro_In_Out",IF(User[[#This Row],[Reporte Out]]=0,"No_Realizo_Salida","No_cumple_el_Tiempo")),"")</f>
        <v>Sin_Registro_In_Out</v>
      </c>
      <c r="Y396" s="40" t="str" cm="1">
        <f t="array" ref="Y3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6"/>
      <c r="AA396"/>
      <c r="AB396"/>
      <c r="AC396"/>
      <c r="AD396"/>
      <c r="AE396"/>
      <c r="AF396"/>
      <c r="AG396"/>
      <c r="AH396"/>
      <c r="AI396"/>
      <c r="AJ396"/>
    </row>
    <row r="397" spans="1:36" x14ac:dyDescent="0.3">
      <c r="A397" s="40" t="s">
        <v>1420</v>
      </c>
      <c r="B397">
        <v>1073822263</v>
      </c>
      <c r="C397" s="40" t="s">
        <v>1421</v>
      </c>
      <c r="D397" s="40" t="s">
        <v>1422</v>
      </c>
      <c r="E397" s="40" t="s">
        <v>6</v>
      </c>
      <c r="F397" s="40" t="s">
        <v>966</v>
      </c>
      <c r="G397" s="40" t="s">
        <v>177</v>
      </c>
      <c r="H397" s="2">
        <v>45699.459490740737</v>
      </c>
      <c r="I397">
        <v>1</v>
      </c>
      <c r="J3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45931.507453703707</v>
      </c>
      <c r="K3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45931.803553240738</v>
      </c>
      <c r="L397" s="21">
        <f>_xlfn.XLOOKUP(User[[#This Row],[User Code]],RMS_Check_In_Out!A:A,RMS_Check_In_Out!D:D,"0")</f>
        <v>426</v>
      </c>
      <c r="M397" s="21">
        <f>_xlfn.XLOOKUP(User[[#This Row],[User Code]],Leave!P:P,Leave!S:S,"0")</f>
        <v>60</v>
      </c>
      <c r="N397" s="21">
        <f>User[[#This Row],[Time Leave RMS (min)]]/60</f>
        <v>1</v>
      </c>
      <c r="O397" s="15">
        <f>User[[#This Row],[Duration In Store(min)]]/60</f>
        <v>7.1</v>
      </c>
      <c r="P397" s="28">
        <f>User[[#This Row],[Time In Store + Leave]]/24</f>
        <v>0.33749999999999997</v>
      </c>
      <c r="Q397" s="15">
        <f>(User[[#This Row],[Time Leave RMS (min)]]/60)+User[[#This Row],[Duration In Store H]]</f>
        <v>8.1</v>
      </c>
      <c r="R397" s="40">
        <f>IF(User[[#This Row],[Check In]]="Sin Registro",0,1)</f>
        <v>1</v>
      </c>
      <c r="S397" s="40">
        <f>IF(User[[#This Row],[Check Out]]="Sin Registro",0,1)</f>
        <v>1</v>
      </c>
      <c r="T397" s="40" t="str">
        <f>IFERROR(IF(VLOOKUP(User[[#This Row],[User Code]],Justificar!$C$8:$I$1048576,6,0)=0,"Sin Justificación",VLOOKUP(User[[#This Row],[User Code]],Justificar!$C$8:$I$1048576,6,0)),"")</f>
        <v/>
      </c>
      <c r="U397" s="40" t="str">
        <f>IFERROR(IF(VLOOKUP(User[[#This Row],[User Code]],Justificar!$C$8:$I$1048576,6,0)=0,"Sin Justificación",VLOOKUP(User[[#This Row],[User Code]],Justificar!$C$8:$I$1048576,7,0)),"")</f>
        <v/>
      </c>
      <c r="V397" s="40" t="str" cm="1">
        <f t="array" ref="V397">_xlfn.IFS(User[[#This Row],[Time In Store + Leave]]&lt;7.8,"Incompleto",User[[#This Row],[Time In Store + Leave]]&lt;=12,"Completo",User[[#This Row],[Time In Store + Leave]]&gt;12,"Superior")</f>
        <v>Completo</v>
      </c>
      <c r="W3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7" s="40" t="str">
        <f>IF(User[[#This Row],[Rango]]="incompleto",IF(User[[#This Row],[Reporte in]]=0,"Sin_Registro_In_Out",IF(User[[#This Row],[Reporte Out]]=0,"No_Realizo_Salida","No_cumple_el_Tiempo")),"")</f>
        <v/>
      </c>
      <c r="Y397" s="40" t="str" cm="1">
        <f t="array" ref="Y3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7"/>
      <c r="AA397"/>
      <c r="AB397"/>
      <c r="AC397"/>
      <c r="AD397"/>
      <c r="AE397"/>
      <c r="AF397"/>
      <c r="AG397"/>
      <c r="AH397"/>
      <c r="AI397"/>
      <c r="AJ397"/>
    </row>
    <row r="398" spans="1:36" x14ac:dyDescent="0.3">
      <c r="A398" s="40" t="s">
        <v>1469</v>
      </c>
      <c r="B398">
        <v>1090365773</v>
      </c>
      <c r="C398" s="40" t="s">
        <v>1474</v>
      </c>
      <c r="D398" s="40" t="s">
        <v>1475</v>
      </c>
      <c r="E398" s="40" t="s">
        <v>163</v>
      </c>
      <c r="F398" s="40" t="s">
        <v>1556</v>
      </c>
      <c r="G398" s="40" t="s">
        <v>163</v>
      </c>
      <c r="H398" s="2">
        <v>45698.542256944442</v>
      </c>
      <c r="I398">
        <v>1</v>
      </c>
      <c r="J3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98" s="21" t="str">
        <f>_xlfn.XLOOKUP(User[[#This Row],[User Code]],RMS_Check_In_Out!A:A,RMS_Check_In_Out!D:D,"0")</f>
        <v>0</v>
      </c>
      <c r="M398" s="21">
        <f>_xlfn.XLOOKUP(User[[#This Row],[User Code]],Leave!P:P,Leave!S:S,"0")</f>
        <v>540</v>
      </c>
      <c r="N398" s="21">
        <f>User[[#This Row],[Time Leave RMS (min)]]/60</f>
        <v>9</v>
      </c>
      <c r="O398" s="15">
        <f>User[[#This Row],[Duration In Store(min)]]/60</f>
        <v>0</v>
      </c>
      <c r="P398" s="28">
        <f>User[[#This Row],[Time In Store + Leave]]/24</f>
        <v>0.375</v>
      </c>
      <c r="Q398" s="15">
        <f>(User[[#This Row],[Time Leave RMS (min)]]/60)+User[[#This Row],[Duration In Store H]]</f>
        <v>9</v>
      </c>
      <c r="R398" s="40">
        <f>IF(User[[#This Row],[Check In]]="Sin Registro",0,1)</f>
        <v>1</v>
      </c>
      <c r="S398" s="40">
        <f>IF(User[[#This Row],[Check Out]]="Sin Registro",0,1)</f>
        <v>1</v>
      </c>
      <c r="T398" s="40" t="str">
        <f>IFERROR(IF(VLOOKUP(User[[#This Row],[User Code]],Justificar!$C$8:$I$1048576,6,0)=0,"Sin Justificación",VLOOKUP(User[[#This Row],[User Code]],Justificar!$C$8:$I$1048576,6,0)),"")</f>
        <v/>
      </c>
      <c r="U398" s="40" t="str">
        <f>IFERROR(IF(VLOOKUP(User[[#This Row],[User Code]],Justificar!$C$8:$I$1048576,6,0)=0,"Sin Justificación",VLOOKUP(User[[#This Row],[User Code]],Justificar!$C$8:$I$1048576,7,0)),"")</f>
        <v/>
      </c>
      <c r="V398" s="40" t="str" cm="1">
        <f t="array" ref="V398">_xlfn.IFS(User[[#This Row],[Time In Store + Leave]]&lt;7.8,"Incompleto",User[[#This Row],[Time In Store + Leave]]&lt;=12,"Completo",User[[#This Row],[Time In Store + Leave]]&gt;12,"Superior")</f>
        <v>Completo</v>
      </c>
      <c r="W3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8" s="40" t="str">
        <f>IF(User[[#This Row],[Rango]]="incompleto",IF(User[[#This Row],[Reporte in]]=0,"Sin_Registro_In_Out",IF(User[[#This Row],[Reporte Out]]=0,"No_Realizo_Salida","No_cumple_el_Tiempo")),"")</f>
        <v/>
      </c>
      <c r="Y398" s="40" t="str" cm="1">
        <f t="array" ref="Y3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398"/>
      <c r="AA398"/>
      <c r="AB398"/>
      <c r="AC398"/>
      <c r="AD398"/>
      <c r="AE398"/>
      <c r="AF398"/>
      <c r="AG398"/>
      <c r="AH398"/>
      <c r="AI398"/>
      <c r="AJ398"/>
    </row>
    <row r="399" spans="1:36" x14ac:dyDescent="0.3">
      <c r="A399" s="40" t="s">
        <v>1407</v>
      </c>
      <c r="B399">
        <v>1121872689</v>
      </c>
      <c r="C399" s="40" t="s">
        <v>1408</v>
      </c>
      <c r="D399" s="40" t="s">
        <v>1409</v>
      </c>
      <c r="E399" s="40" t="s">
        <v>6</v>
      </c>
      <c r="F399" s="40" t="s">
        <v>966</v>
      </c>
      <c r="G399" s="40" t="s">
        <v>177</v>
      </c>
      <c r="H399" s="2">
        <v>45695.751469907409</v>
      </c>
      <c r="I399">
        <v>1</v>
      </c>
      <c r="J3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45931.470902777779</v>
      </c>
      <c r="K3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45931.808263888888</v>
      </c>
      <c r="L399" s="21">
        <f>_xlfn.XLOOKUP(User[[#This Row],[User Code]],RMS_Check_In_Out!A:A,RMS_Check_In_Out!D:D,"0")</f>
        <v>486</v>
      </c>
      <c r="M399" s="21">
        <f>_xlfn.XLOOKUP(User[[#This Row],[User Code]],Leave!P:P,Leave!S:S,"0")</f>
        <v>60</v>
      </c>
      <c r="N399" s="21">
        <f>User[[#This Row],[Time Leave RMS (min)]]/60</f>
        <v>1</v>
      </c>
      <c r="O399" s="15">
        <f>User[[#This Row],[Duration In Store(min)]]/60</f>
        <v>8.1</v>
      </c>
      <c r="P399" s="28">
        <f>User[[#This Row],[Time In Store + Leave]]/24</f>
        <v>0.37916666666666665</v>
      </c>
      <c r="Q399" s="15">
        <f>(User[[#This Row],[Time Leave RMS (min)]]/60)+User[[#This Row],[Duration In Store H]]</f>
        <v>9.1</v>
      </c>
      <c r="R399" s="40">
        <f>IF(User[[#This Row],[Check In]]="Sin Registro",0,1)</f>
        <v>1</v>
      </c>
      <c r="S399" s="40">
        <f>IF(User[[#This Row],[Check Out]]="Sin Registro",0,1)</f>
        <v>1</v>
      </c>
      <c r="T399" s="40" t="str">
        <f>IFERROR(IF(VLOOKUP(User[[#This Row],[User Code]],Justificar!$C$8:$I$1048576,6,0)=0,"Sin Justificación",VLOOKUP(User[[#This Row],[User Code]],Justificar!$C$8:$I$1048576,6,0)),"")</f>
        <v/>
      </c>
      <c r="U399" s="40" t="str">
        <f>IFERROR(IF(VLOOKUP(User[[#This Row],[User Code]],Justificar!$C$8:$I$1048576,6,0)=0,"Sin Justificación",VLOOKUP(User[[#This Row],[User Code]],Justificar!$C$8:$I$1048576,7,0)),"")</f>
        <v/>
      </c>
      <c r="V399" s="40" t="str" cm="1">
        <f t="array" ref="V399">_xlfn.IFS(User[[#This Row],[Time In Store + Leave]]&lt;7.8,"Incompleto",User[[#This Row],[Time In Store + Leave]]&lt;=12,"Completo",User[[#This Row],[Time In Store + Leave]]&gt;12,"Superior")</f>
        <v>Completo</v>
      </c>
      <c r="W3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9" s="40" t="str">
        <f>IF(User[[#This Row],[Rango]]="incompleto",IF(User[[#This Row],[Reporte in]]=0,"Sin_Registro_In_Out",IF(User[[#This Row],[Reporte Out]]=0,"No_Realizo_Salida","No_cumple_el_Tiempo")),"")</f>
        <v/>
      </c>
      <c r="Y399" s="40" t="str" cm="1">
        <f t="array" ref="Y3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9"/>
      <c r="AA399"/>
      <c r="AB399"/>
      <c r="AC399"/>
      <c r="AD399"/>
      <c r="AE399"/>
      <c r="AF399"/>
      <c r="AG399"/>
      <c r="AH399"/>
      <c r="AI399"/>
      <c r="AJ399"/>
    </row>
    <row r="400" spans="1:36" x14ac:dyDescent="0.3">
      <c r="A400" s="40" t="s">
        <v>1410</v>
      </c>
      <c r="B400">
        <v>1005539753</v>
      </c>
      <c r="C400" s="40" t="s">
        <v>1411</v>
      </c>
      <c r="D400" s="40" t="s">
        <v>1412</v>
      </c>
      <c r="E400" s="40" t="s">
        <v>6</v>
      </c>
      <c r="F400" s="40" t="s">
        <v>1482</v>
      </c>
      <c r="G400" s="40" t="s">
        <v>177</v>
      </c>
      <c r="H400" s="2">
        <v>45695.750914351855</v>
      </c>
      <c r="I400">
        <v>1</v>
      </c>
      <c r="J4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45931.457731481481</v>
      </c>
      <c r="K4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45931.80704861111</v>
      </c>
      <c r="L400" s="21">
        <f>_xlfn.XLOOKUP(User[[#This Row],[User Code]],RMS_Check_In_Out!A:A,RMS_Check_In_Out!D:D,"0")</f>
        <v>503</v>
      </c>
      <c r="M400" s="21">
        <f>_xlfn.XLOOKUP(User[[#This Row],[User Code]],Leave!P:P,Leave!S:S,"0")</f>
        <v>60</v>
      </c>
      <c r="N400" s="21">
        <f>User[[#This Row],[Time Leave RMS (min)]]/60</f>
        <v>1</v>
      </c>
      <c r="O400" s="15">
        <f>User[[#This Row],[Duration In Store(min)]]/60</f>
        <v>8.3833333333333329</v>
      </c>
      <c r="P400" s="28">
        <f>User[[#This Row],[Time In Store + Leave]]/24</f>
        <v>0.39097222222222222</v>
      </c>
      <c r="Q400" s="15">
        <f>(User[[#This Row],[Time Leave RMS (min)]]/60)+User[[#This Row],[Duration In Store H]]</f>
        <v>9.3833333333333329</v>
      </c>
      <c r="R400" s="40">
        <f>IF(User[[#This Row],[Check In]]="Sin Registro",0,1)</f>
        <v>1</v>
      </c>
      <c r="S400" s="40">
        <f>IF(User[[#This Row],[Check Out]]="Sin Registro",0,1)</f>
        <v>1</v>
      </c>
      <c r="T400" s="40" t="str">
        <f>IFERROR(IF(VLOOKUP(User[[#This Row],[User Code]],Justificar!$C$8:$I$1048576,6,0)=0,"Sin Justificación",VLOOKUP(User[[#This Row],[User Code]],Justificar!$C$8:$I$1048576,6,0)),"")</f>
        <v/>
      </c>
      <c r="U400" s="40" t="str">
        <f>IFERROR(IF(VLOOKUP(User[[#This Row],[User Code]],Justificar!$C$8:$I$1048576,6,0)=0,"Sin Justificación",VLOOKUP(User[[#This Row],[User Code]],Justificar!$C$8:$I$1048576,7,0)),"")</f>
        <v/>
      </c>
      <c r="V400" s="40" t="str" cm="1">
        <f t="array" ref="V400">_xlfn.IFS(User[[#This Row],[Time In Store + Leave]]&lt;7.8,"Incompleto",User[[#This Row],[Time In Store + Leave]]&lt;=12,"Completo",User[[#This Row],[Time In Store + Leave]]&gt;12,"Superior")</f>
        <v>Completo</v>
      </c>
      <c r="W4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0" s="40" t="str">
        <f>IF(User[[#This Row],[Rango]]="incompleto",IF(User[[#This Row],[Reporte in]]=0,"Sin_Registro_In_Out",IF(User[[#This Row],[Reporte Out]]=0,"No_Realizo_Salida","No_cumple_el_Tiempo")),"")</f>
        <v/>
      </c>
      <c r="Y400" s="40" t="str" cm="1">
        <f t="array" ref="Y4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00"/>
      <c r="AA400"/>
      <c r="AB400"/>
      <c r="AC400"/>
      <c r="AD400"/>
      <c r="AE400"/>
      <c r="AF400"/>
      <c r="AG400"/>
      <c r="AH400"/>
      <c r="AI400"/>
      <c r="AJ400"/>
    </row>
    <row r="401" spans="1:36" x14ac:dyDescent="0.3">
      <c r="A401" s="40" t="s">
        <v>1402</v>
      </c>
      <c r="B401">
        <v>1214718134</v>
      </c>
      <c r="C401" s="40" t="s">
        <v>1403</v>
      </c>
      <c r="D401" s="40" t="s">
        <v>1404</v>
      </c>
      <c r="E401" s="40" t="s">
        <v>6</v>
      </c>
      <c r="F401" s="40" t="s">
        <v>1036</v>
      </c>
      <c r="G401" s="40" t="s">
        <v>177</v>
      </c>
      <c r="H401" s="2">
        <v>45694.411689814813</v>
      </c>
      <c r="I401">
        <v>1</v>
      </c>
      <c r="J4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45931.338159722225</v>
      </c>
      <c r="K4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45931.632268518515</v>
      </c>
      <c r="L401" s="21">
        <f>_xlfn.XLOOKUP(User[[#This Row],[User Code]],RMS_Check_In_Out!A:A,RMS_Check_In_Out!D:D,"0")</f>
        <v>424</v>
      </c>
      <c r="M401" s="21">
        <f>_xlfn.XLOOKUP(User[[#This Row],[User Code]],Leave!P:P,Leave!S:S,"0")</f>
        <v>120</v>
      </c>
      <c r="N401" s="21">
        <f>User[[#This Row],[Time Leave RMS (min)]]/60</f>
        <v>2</v>
      </c>
      <c r="O401" s="15">
        <f>User[[#This Row],[Duration In Store(min)]]/60</f>
        <v>7.0666666666666664</v>
      </c>
      <c r="P401" s="28">
        <f>User[[#This Row],[Time In Store + Leave]]/24</f>
        <v>0.37777777777777777</v>
      </c>
      <c r="Q401" s="15">
        <f>(User[[#This Row],[Time Leave RMS (min)]]/60)+User[[#This Row],[Duration In Store H]]</f>
        <v>9.0666666666666664</v>
      </c>
      <c r="R401" s="40">
        <f>IF(User[[#This Row],[Check In]]="Sin Registro",0,1)</f>
        <v>1</v>
      </c>
      <c r="S401" s="40">
        <f>IF(User[[#This Row],[Check Out]]="Sin Registro",0,1)</f>
        <v>1</v>
      </c>
      <c r="T401" s="40" t="str">
        <f>IFERROR(IF(VLOOKUP(User[[#This Row],[User Code]],Justificar!$C$8:$I$1048576,6,0)=0,"Sin Justificación",VLOOKUP(User[[#This Row],[User Code]],Justificar!$C$8:$I$1048576,6,0)),"")</f>
        <v/>
      </c>
      <c r="U401" s="40" t="str">
        <f>IFERROR(IF(VLOOKUP(User[[#This Row],[User Code]],Justificar!$C$8:$I$1048576,6,0)=0,"Sin Justificación",VLOOKUP(User[[#This Row],[User Code]],Justificar!$C$8:$I$1048576,7,0)),"")</f>
        <v/>
      </c>
      <c r="V401" s="40" t="str" cm="1">
        <f t="array" ref="V401">_xlfn.IFS(User[[#This Row],[Time In Store + Leave]]&lt;7.8,"Incompleto",User[[#This Row],[Time In Store + Leave]]&lt;=12,"Completo",User[[#This Row],[Time In Store + Leave]]&gt;12,"Superior")</f>
        <v>Completo</v>
      </c>
      <c r="W4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1" s="40" t="str">
        <f>IF(User[[#This Row],[Rango]]="incompleto",IF(User[[#This Row],[Reporte in]]=0,"Sin_Registro_In_Out",IF(User[[#This Row],[Reporte Out]]=0,"No_Realizo_Salida","No_cumple_el_Tiempo")),"")</f>
        <v/>
      </c>
      <c r="Y401" s="40" t="str" cm="1">
        <f t="array" ref="Y4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01"/>
      <c r="AA401"/>
      <c r="AB401"/>
      <c r="AC401"/>
      <c r="AD401"/>
      <c r="AE401"/>
      <c r="AF401"/>
      <c r="AG401"/>
      <c r="AH401"/>
      <c r="AI401"/>
      <c r="AJ401"/>
    </row>
    <row r="402" spans="1:36" x14ac:dyDescent="0.3">
      <c r="A402" s="40" t="s">
        <v>1396</v>
      </c>
      <c r="B402">
        <v>1098758394</v>
      </c>
      <c r="C402" s="40" t="s">
        <v>1397</v>
      </c>
      <c r="D402" s="40" t="s">
        <v>1398</v>
      </c>
      <c r="E402" s="40" t="s">
        <v>6</v>
      </c>
      <c r="F402" s="40" t="s">
        <v>1927</v>
      </c>
      <c r="G402" s="40" t="s">
        <v>178</v>
      </c>
      <c r="H402" s="2">
        <v>45692.500243055554</v>
      </c>
      <c r="I402">
        <v>1</v>
      </c>
      <c r="J4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45931.383437500001</v>
      </c>
      <c r="K4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45931.761597222219</v>
      </c>
      <c r="L402" s="21">
        <f>_xlfn.XLOOKUP(User[[#This Row],[User Code]],RMS_Check_In_Out!A:A,RMS_Check_In_Out!D:D,"0")</f>
        <v>545</v>
      </c>
      <c r="M402" s="21" t="str">
        <f>_xlfn.XLOOKUP(User[[#This Row],[User Code]],Leave!P:P,Leave!S:S,"0")</f>
        <v>0</v>
      </c>
      <c r="N402" s="21">
        <f>User[[#This Row],[Time Leave RMS (min)]]/60</f>
        <v>0</v>
      </c>
      <c r="O402" s="15">
        <f>User[[#This Row],[Duration In Store(min)]]/60</f>
        <v>9.0833333333333339</v>
      </c>
      <c r="P402" s="28">
        <f>User[[#This Row],[Time In Store + Leave]]/24</f>
        <v>0.37847222222222227</v>
      </c>
      <c r="Q402" s="15">
        <f>(User[[#This Row],[Time Leave RMS (min)]]/60)+User[[#This Row],[Duration In Store H]]</f>
        <v>9.0833333333333339</v>
      </c>
      <c r="R402" s="40">
        <f>IF(User[[#This Row],[Check In]]="Sin Registro",0,1)</f>
        <v>1</v>
      </c>
      <c r="S402" s="40">
        <f>IF(User[[#This Row],[Check Out]]="Sin Registro",0,1)</f>
        <v>1</v>
      </c>
      <c r="T402" s="40" t="str">
        <f>IFERROR(IF(VLOOKUP(User[[#This Row],[User Code]],Justificar!$C$8:$I$1048576,6,0)=0,"Sin Justificación",VLOOKUP(User[[#This Row],[User Code]],Justificar!$C$8:$I$1048576,6,0)),"")</f>
        <v/>
      </c>
      <c r="U402" s="40" t="str">
        <f>IFERROR(IF(VLOOKUP(User[[#This Row],[User Code]],Justificar!$C$8:$I$1048576,6,0)=0,"Sin Justificación",VLOOKUP(User[[#This Row],[User Code]],Justificar!$C$8:$I$1048576,7,0)),"")</f>
        <v/>
      </c>
      <c r="V402" s="40" t="str" cm="1">
        <f t="array" ref="V402">_xlfn.IFS(User[[#This Row],[Time In Store + Leave]]&lt;7.8,"Incompleto",User[[#This Row],[Time In Store + Leave]]&lt;=12,"Completo",User[[#This Row],[Time In Store + Leave]]&gt;12,"Superior")</f>
        <v>Completo</v>
      </c>
      <c r="W4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2" s="40" t="str">
        <f>IF(User[[#This Row],[Rango]]="incompleto",IF(User[[#This Row],[Reporte in]]=0,"Sin_Registro_In_Out",IF(User[[#This Row],[Reporte Out]]=0,"No_Realizo_Salida","No_cumple_el_Tiempo")),"")</f>
        <v/>
      </c>
      <c r="Y402" s="40" t="str" cm="1">
        <f t="array" ref="Y4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02"/>
      <c r="AA402"/>
      <c r="AB402"/>
      <c r="AC402"/>
      <c r="AD402"/>
      <c r="AE402"/>
      <c r="AF402"/>
      <c r="AG402"/>
      <c r="AH402"/>
      <c r="AI402"/>
      <c r="AJ402"/>
    </row>
    <row r="403" spans="1:36" x14ac:dyDescent="0.3">
      <c r="A403" s="40" t="s">
        <v>1399</v>
      </c>
      <c r="B403">
        <v>1000135245</v>
      </c>
      <c r="C403" s="40" t="s">
        <v>1400</v>
      </c>
      <c r="D403" s="40" t="s">
        <v>1401</v>
      </c>
      <c r="E403" s="40" t="s">
        <v>6</v>
      </c>
      <c r="F403" s="40" t="s">
        <v>1026</v>
      </c>
      <c r="G403" s="40" t="s">
        <v>178</v>
      </c>
      <c r="H403" s="2">
        <v>45692.459386574075</v>
      </c>
      <c r="I403">
        <v>1</v>
      </c>
      <c r="J4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45931.426736111112</v>
      </c>
      <c r="K40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03" s="21">
        <f>_xlfn.XLOOKUP(User[[#This Row],[User Code]],RMS_Check_In_Out!A:A,RMS_Check_In_Out!D:D,"0")</f>
        <v>0</v>
      </c>
      <c r="M403" s="21" t="str">
        <f>_xlfn.XLOOKUP(User[[#This Row],[User Code]],Leave!P:P,Leave!S:S,"0")</f>
        <v>0</v>
      </c>
      <c r="N403" s="21">
        <f>User[[#This Row],[Time Leave RMS (min)]]/60</f>
        <v>0</v>
      </c>
      <c r="O403" s="15">
        <f>User[[#This Row],[Duration In Store(min)]]/60</f>
        <v>0</v>
      </c>
      <c r="P403" s="28">
        <f>User[[#This Row],[Time In Store + Leave]]/24</f>
        <v>0</v>
      </c>
      <c r="Q403" s="15">
        <f>(User[[#This Row],[Time Leave RMS (min)]]/60)+User[[#This Row],[Duration In Store H]]</f>
        <v>0</v>
      </c>
      <c r="R403" s="40">
        <f>IF(User[[#This Row],[Check In]]="Sin Registro",0,1)</f>
        <v>1</v>
      </c>
      <c r="S403" s="40">
        <f>IF(User[[#This Row],[Check Out]]="Sin Registro",0,1)</f>
        <v>0</v>
      </c>
      <c r="T403" s="40" t="str">
        <f>IFERROR(IF(VLOOKUP(User[[#This Row],[User Code]],Justificar!$C$8:$I$1048576,6,0)=0,"Sin Justificación",VLOOKUP(User[[#This Row],[User Code]],Justificar!$C$8:$I$1048576,6,0)),"")</f>
        <v>Sin Justificación</v>
      </c>
      <c r="U403" s="40" t="str">
        <f>IFERROR(IF(VLOOKUP(User[[#This Row],[User Code]],Justificar!$C$8:$I$1048576,6,0)=0,"Sin Justificación",VLOOKUP(User[[#This Row],[User Code]],Justificar!$C$8:$I$1048576,7,0)),"")</f>
        <v>Sin Justificación</v>
      </c>
      <c r="V403" s="40" t="str" cm="1">
        <f t="array" ref="V403">_xlfn.IFS(User[[#This Row],[Time In Store + Leave]]&lt;7.8,"Incompleto",User[[#This Row],[Time In Store + Leave]]&lt;=12,"Completo",User[[#This Row],[Time In Store + Leave]]&gt;12,"Superior")</f>
        <v>Incompleto</v>
      </c>
      <c r="W4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3" s="40" t="str">
        <f>IF(User[[#This Row],[Rango]]="incompleto",IF(User[[#This Row],[Reporte in]]=0,"Sin_Registro_In_Out",IF(User[[#This Row],[Reporte Out]]=0,"No_Realizo_Salida","No_cumple_el_Tiempo")),"")</f>
        <v>No_Realizo_Salida</v>
      </c>
      <c r="Y403" s="40" t="str" cm="1">
        <f t="array" ref="Y4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03"/>
      <c r="AA403"/>
      <c r="AB403"/>
      <c r="AC403"/>
      <c r="AD403"/>
      <c r="AE403"/>
      <c r="AF403"/>
      <c r="AG403"/>
      <c r="AH403"/>
      <c r="AI403"/>
      <c r="AJ403"/>
    </row>
    <row r="404" spans="1:36" x14ac:dyDescent="0.3">
      <c r="A404" s="40" t="s">
        <v>1387</v>
      </c>
      <c r="B404">
        <v>1095828933</v>
      </c>
      <c r="C404" s="40" t="s">
        <v>1388</v>
      </c>
      <c r="D404" s="40" t="s">
        <v>1389</v>
      </c>
      <c r="E404" s="40" t="s">
        <v>6</v>
      </c>
      <c r="F404" s="40" t="s">
        <v>1040</v>
      </c>
      <c r="G404" s="40" t="s">
        <v>178</v>
      </c>
      <c r="H404" s="2">
        <v>45688.792048611111</v>
      </c>
      <c r="I404">
        <v>1</v>
      </c>
      <c r="J4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45931.437361111108</v>
      </c>
      <c r="K4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45931.722916666666</v>
      </c>
      <c r="L404" s="21">
        <f>_xlfn.XLOOKUP(User[[#This Row],[User Code]],RMS_Check_In_Out!A:A,RMS_Check_In_Out!D:D,"0")</f>
        <v>411</v>
      </c>
      <c r="M404" s="21">
        <f>_xlfn.XLOOKUP(User[[#This Row],[User Code]],Leave!P:P,Leave!S:S,"0")</f>
        <v>60</v>
      </c>
      <c r="N404" s="21">
        <f>User[[#This Row],[Time Leave RMS (min)]]/60</f>
        <v>1</v>
      </c>
      <c r="O404" s="15">
        <f>User[[#This Row],[Duration In Store(min)]]/60</f>
        <v>6.85</v>
      </c>
      <c r="P404" s="28">
        <f>User[[#This Row],[Time In Store + Leave]]/24</f>
        <v>0.32708333333333334</v>
      </c>
      <c r="Q404" s="15">
        <f>(User[[#This Row],[Time Leave RMS (min)]]/60)+User[[#This Row],[Duration In Store H]]</f>
        <v>7.85</v>
      </c>
      <c r="R404" s="40">
        <f>IF(User[[#This Row],[Check In]]="Sin Registro",0,1)</f>
        <v>1</v>
      </c>
      <c r="S404" s="40">
        <f>IF(User[[#This Row],[Check Out]]="Sin Registro",0,1)</f>
        <v>1</v>
      </c>
      <c r="T404" s="40" t="str">
        <f>IFERROR(IF(VLOOKUP(User[[#This Row],[User Code]],Justificar!$C$8:$I$1048576,6,0)=0,"Sin Justificación",VLOOKUP(User[[#This Row],[User Code]],Justificar!$C$8:$I$1048576,6,0)),"")</f>
        <v/>
      </c>
      <c r="U404" s="40" t="str">
        <f>IFERROR(IF(VLOOKUP(User[[#This Row],[User Code]],Justificar!$C$8:$I$1048576,6,0)=0,"Sin Justificación",VLOOKUP(User[[#This Row],[User Code]],Justificar!$C$8:$I$1048576,7,0)),"")</f>
        <v/>
      </c>
      <c r="V404" s="40" t="str" cm="1">
        <f t="array" ref="V404">_xlfn.IFS(User[[#This Row],[Time In Store + Leave]]&lt;7.8,"Incompleto",User[[#This Row],[Time In Store + Leave]]&lt;=12,"Completo",User[[#This Row],[Time In Store + Leave]]&gt;12,"Superior")</f>
        <v>Completo</v>
      </c>
      <c r="W4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4" s="40" t="str">
        <f>IF(User[[#This Row],[Rango]]="incompleto",IF(User[[#This Row],[Reporte in]]=0,"Sin_Registro_In_Out",IF(User[[#This Row],[Reporte Out]]=0,"No_Realizo_Salida","No_cumple_el_Tiempo")),"")</f>
        <v/>
      </c>
      <c r="Y404" s="40" t="str" cm="1">
        <f t="array" ref="Y4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04"/>
      <c r="AA404"/>
      <c r="AB404"/>
      <c r="AC404"/>
      <c r="AD404"/>
      <c r="AE404"/>
      <c r="AF404"/>
      <c r="AG404"/>
      <c r="AH404"/>
      <c r="AI404"/>
      <c r="AJ404"/>
    </row>
    <row r="405" spans="1:36" x14ac:dyDescent="0.3">
      <c r="A405" s="40" t="s">
        <v>1390</v>
      </c>
      <c r="B405">
        <v>1112484877</v>
      </c>
      <c r="C405" s="40" t="s">
        <v>1391</v>
      </c>
      <c r="D405" s="40" t="s">
        <v>1392</v>
      </c>
      <c r="E405" s="40" t="s">
        <v>6</v>
      </c>
      <c r="F405" s="40" t="s">
        <v>1038</v>
      </c>
      <c r="G405" s="40" t="s">
        <v>177</v>
      </c>
      <c r="H405" s="2">
        <v>45688.708587962959</v>
      </c>
      <c r="I405">
        <v>1</v>
      </c>
      <c r="J4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45931.457372685189</v>
      </c>
      <c r="K4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45931.800347222219</v>
      </c>
      <c r="L405" s="21">
        <f>_xlfn.XLOOKUP(User[[#This Row],[User Code]],RMS_Check_In_Out!A:A,RMS_Check_In_Out!D:D,"0")</f>
        <v>494</v>
      </c>
      <c r="M405" s="21">
        <f>_xlfn.XLOOKUP(User[[#This Row],[User Code]],Leave!P:P,Leave!S:S,"0")</f>
        <v>60</v>
      </c>
      <c r="N405" s="21">
        <f>User[[#This Row],[Time Leave RMS (min)]]/60</f>
        <v>1</v>
      </c>
      <c r="O405" s="15">
        <f>User[[#This Row],[Duration In Store(min)]]/60</f>
        <v>8.2333333333333325</v>
      </c>
      <c r="P405" s="28">
        <f>User[[#This Row],[Time In Store + Leave]]/24</f>
        <v>0.38472222222222219</v>
      </c>
      <c r="Q405" s="15">
        <f>(User[[#This Row],[Time Leave RMS (min)]]/60)+User[[#This Row],[Duration In Store H]]</f>
        <v>9.2333333333333325</v>
      </c>
      <c r="R405" s="40">
        <f>IF(User[[#This Row],[Check In]]="Sin Registro",0,1)</f>
        <v>1</v>
      </c>
      <c r="S405" s="40">
        <f>IF(User[[#This Row],[Check Out]]="Sin Registro",0,1)</f>
        <v>1</v>
      </c>
      <c r="T405" s="40" t="str">
        <f>IFERROR(IF(VLOOKUP(User[[#This Row],[User Code]],Justificar!$C$8:$I$1048576,6,0)=0,"Sin Justificación",VLOOKUP(User[[#This Row],[User Code]],Justificar!$C$8:$I$1048576,6,0)),"")</f>
        <v/>
      </c>
      <c r="U405" s="40" t="str">
        <f>IFERROR(IF(VLOOKUP(User[[#This Row],[User Code]],Justificar!$C$8:$I$1048576,6,0)=0,"Sin Justificación",VLOOKUP(User[[#This Row],[User Code]],Justificar!$C$8:$I$1048576,7,0)),"")</f>
        <v/>
      </c>
      <c r="V405" s="40" t="str" cm="1">
        <f t="array" ref="V405">_xlfn.IFS(User[[#This Row],[Time In Store + Leave]]&lt;7.8,"Incompleto",User[[#This Row],[Time In Store + Leave]]&lt;=12,"Completo",User[[#This Row],[Time In Store + Leave]]&gt;12,"Superior")</f>
        <v>Completo</v>
      </c>
      <c r="W4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5" s="40" t="str">
        <f>IF(User[[#This Row],[Rango]]="incompleto",IF(User[[#This Row],[Reporte in]]=0,"Sin_Registro_In_Out",IF(User[[#This Row],[Reporte Out]]=0,"No_Realizo_Salida","No_cumple_el_Tiempo")),"")</f>
        <v/>
      </c>
      <c r="Y405" s="40" t="str" cm="1">
        <f t="array" ref="Y4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5"/>
      <c r="AA405"/>
      <c r="AB405"/>
      <c r="AC405"/>
      <c r="AD405"/>
      <c r="AE405"/>
      <c r="AF405"/>
      <c r="AG405"/>
      <c r="AH405"/>
      <c r="AI405"/>
      <c r="AJ405"/>
    </row>
    <row r="406" spans="1:36" x14ac:dyDescent="0.3">
      <c r="A406" s="40" t="s">
        <v>1357</v>
      </c>
      <c r="B406">
        <v>1143832561</v>
      </c>
      <c r="C406" s="40" t="s">
        <v>1358</v>
      </c>
      <c r="D406" s="40" t="s">
        <v>1359</v>
      </c>
      <c r="E406" s="40" t="s">
        <v>6</v>
      </c>
      <c r="F406" s="40" t="s">
        <v>844</v>
      </c>
      <c r="G406" s="40" t="s">
        <v>177</v>
      </c>
      <c r="H406" s="2">
        <v>45687.917083333334</v>
      </c>
      <c r="I406">
        <v>1</v>
      </c>
      <c r="J40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0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06" s="21" t="str">
        <f>_xlfn.XLOOKUP(User[[#This Row],[User Code]],RMS_Check_In_Out!A:A,RMS_Check_In_Out!D:D,"0")</f>
        <v>0</v>
      </c>
      <c r="M406" s="21">
        <f>_xlfn.XLOOKUP(User[[#This Row],[User Code]],Leave!P:P,Leave!S:S,"0")</f>
        <v>540</v>
      </c>
      <c r="N406" s="21">
        <f>User[[#This Row],[Time Leave RMS (min)]]/60</f>
        <v>9</v>
      </c>
      <c r="O406" s="15">
        <f>User[[#This Row],[Duration In Store(min)]]/60</f>
        <v>0</v>
      </c>
      <c r="P406" s="28">
        <f>User[[#This Row],[Time In Store + Leave]]/24</f>
        <v>0.375</v>
      </c>
      <c r="Q406" s="15">
        <f>(User[[#This Row],[Time Leave RMS (min)]]/60)+User[[#This Row],[Duration In Store H]]</f>
        <v>9</v>
      </c>
      <c r="R406" s="40">
        <f>IF(User[[#This Row],[Check In]]="Sin Registro",0,1)</f>
        <v>1</v>
      </c>
      <c r="S406" s="40">
        <f>IF(User[[#This Row],[Check Out]]="Sin Registro",0,1)</f>
        <v>1</v>
      </c>
      <c r="T406" s="40" t="str">
        <f>IFERROR(IF(VLOOKUP(User[[#This Row],[User Code]],Justificar!$C$8:$I$1048576,6,0)=0,"Sin Justificación",VLOOKUP(User[[#This Row],[User Code]],Justificar!$C$8:$I$1048576,6,0)),"")</f>
        <v/>
      </c>
      <c r="U406" s="40" t="str">
        <f>IFERROR(IF(VLOOKUP(User[[#This Row],[User Code]],Justificar!$C$8:$I$1048576,6,0)=0,"Sin Justificación",VLOOKUP(User[[#This Row],[User Code]],Justificar!$C$8:$I$1048576,7,0)),"")</f>
        <v/>
      </c>
      <c r="V406" s="40" t="str" cm="1">
        <f t="array" ref="V406">_xlfn.IFS(User[[#This Row],[Time In Store + Leave]]&lt;7.8,"Incompleto",User[[#This Row],[Time In Store + Leave]]&lt;=12,"Completo",User[[#This Row],[Time In Store + Leave]]&gt;12,"Superior")</f>
        <v>Completo</v>
      </c>
      <c r="W4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6" s="40" t="str">
        <f>IF(User[[#This Row],[Rango]]="incompleto",IF(User[[#This Row],[Reporte in]]=0,"Sin_Registro_In_Out",IF(User[[#This Row],[Reporte Out]]=0,"No_Realizo_Salida","No_cumple_el_Tiempo")),"")</f>
        <v/>
      </c>
      <c r="Y406" s="40" t="str" cm="1">
        <f t="array" ref="Y4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6"/>
      <c r="AA406"/>
      <c r="AB406"/>
      <c r="AC406"/>
      <c r="AD406"/>
      <c r="AE406"/>
      <c r="AF406"/>
      <c r="AG406"/>
      <c r="AH406"/>
      <c r="AI406"/>
      <c r="AJ406"/>
    </row>
    <row r="407" spans="1:36" x14ac:dyDescent="0.3">
      <c r="A407" s="40" t="s">
        <v>1360</v>
      </c>
      <c r="B407">
        <v>8486089</v>
      </c>
      <c r="C407" s="40" t="s">
        <v>1361</v>
      </c>
      <c r="D407" s="40" t="s">
        <v>1362</v>
      </c>
      <c r="E407" s="40" t="s">
        <v>6</v>
      </c>
      <c r="F407" s="40" t="s">
        <v>2136</v>
      </c>
      <c r="G407" s="40" t="s">
        <v>178</v>
      </c>
      <c r="H407" s="2">
        <v>45687.501747685186</v>
      </c>
      <c r="I407">
        <v>1</v>
      </c>
      <c r="J4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45931.369930555556</v>
      </c>
      <c r="K4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45931.757986111108</v>
      </c>
      <c r="L407" s="21">
        <f>_xlfn.XLOOKUP(User[[#This Row],[User Code]],RMS_Check_In_Out!A:A,RMS_Check_In_Out!D:D,"0")</f>
        <v>559</v>
      </c>
      <c r="M407" s="21" t="str">
        <f>_xlfn.XLOOKUP(User[[#This Row],[User Code]],Leave!P:P,Leave!S:S,"0")</f>
        <v>0</v>
      </c>
      <c r="N407" s="21">
        <f>User[[#This Row],[Time Leave RMS (min)]]/60</f>
        <v>0</v>
      </c>
      <c r="O407" s="15">
        <f>User[[#This Row],[Duration In Store(min)]]/60</f>
        <v>9.3166666666666664</v>
      </c>
      <c r="P407" s="28">
        <f>User[[#This Row],[Time In Store + Leave]]/24</f>
        <v>0.38819444444444445</v>
      </c>
      <c r="Q407" s="15">
        <f>(User[[#This Row],[Time Leave RMS (min)]]/60)+User[[#This Row],[Duration In Store H]]</f>
        <v>9.3166666666666664</v>
      </c>
      <c r="R407" s="40">
        <f>IF(User[[#This Row],[Check In]]="Sin Registro",0,1)</f>
        <v>1</v>
      </c>
      <c r="S407" s="40">
        <f>IF(User[[#This Row],[Check Out]]="Sin Registro",0,1)</f>
        <v>1</v>
      </c>
      <c r="T407" s="40" t="str">
        <f>IFERROR(IF(VLOOKUP(User[[#This Row],[User Code]],Justificar!$C$8:$I$1048576,6,0)=0,"Sin Justificación",VLOOKUP(User[[#This Row],[User Code]],Justificar!$C$8:$I$1048576,6,0)),"")</f>
        <v/>
      </c>
      <c r="U407" s="40" t="str">
        <f>IFERROR(IF(VLOOKUP(User[[#This Row],[User Code]],Justificar!$C$8:$I$1048576,6,0)=0,"Sin Justificación",VLOOKUP(User[[#This Row],[User Code]],Justificar!$C$8:$I$1048576,7,0)),"")</f>
        <v/>
      </c>
      <c r="V407" s="40" t="str" cm="1">
        <f t="array" ref="V407">_xlfn.IFS(User[[#This Row],[Time In Store + Leave]]&lt;7.8,"Incompleto",User[[#This Row],[Time In Store + Leave]]&lt;=12,"Completo",User[[#This Row],[Time In Store + Leave]]&gt;12,"Superior")</f>
        <v>Completo</v>
      </c>
      <c r="W4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7" s="40" t="str">
        <f>IF(User[[#This Row],[Rango]]="incompleto",IF(User[[#This Row],[Reporte in]]=0,"Sin_Registro_In_Out",IF(User[[#This Row],[Reporte Out]]=0,"No_Realizo_Salida","No_cumple_el_Tiempo")),"")</f>
        <v/>
      </c>
      <c r="Y407" s="40" t="str" cm="1">
        <f t="array" ref="Y4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7"/>
      <c r="AA407"/>
      <c r="AB407"/>
      <c r="AC407"/>
      <c r="AD407"/>
      <c r="AE407"/>
      <c r="AF407"/>
      <c r="AG407"/>
      <c r="AH407"/>
      <c r="AI407"/>
      <c r="AJ407"/>
    </row>
    <row r="408" spans="1:36" x14ac:dyDescent="0.3">
      <c r="A408" s="40" t="s">
        <v>1363</v>
      </c>
      <c r="B408">
        <v>1065631191</v>
      </c>
      <c r="C408" s="40" t="s">
        <v>1364</v>
      </c>
      <c r="D408" s="40" t="s">
        <v>1365</v>
      </c>
      <c r="E408" s="40" t="s">
        <v>6</v>
      </c>
      <c r="F408" s="40" t="s">
        <v>965</v>
      </c>
      <c r="G408" s="40" t="s">
        <v>178</v>
      </c>
      <c r="H408" s="2">
        <v>45687.501574074071</v>
      </c>
      <c r="I408">
        <v>1</v>
      </c>
      <c r="J4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45931.485127314816</v>
      </c>
      <c r="K4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45931.74324074074</v>
      </c>
      <c r="L408" s="21">
        <f>_xlfn.XLOOKUP(User[[#This Row],[User Code]],RMS_Check_In_Out!A:A,RMS_Check_In_Out!D:D,"0")</f>
        <v>372</v>
      </c>
      <c r="M408" s="21">
        <f>_xlfn.XLOOKUP(User[[#This Row],[User Code]],Leave!P:P,Leave!S:S,"0")</f>
        <v>210</v>
      </c>
      <c r="N408" s="21">
        <f>User[[#This Row],[Time Leave RMS (min)]]/60</f>
        <v>3.5</v>
      </c>
      <c r="O408" s="15">
        <f>User[[#This Row],[Duration In Store(min)]]/60</f>
        <v>6.2</v>
      </c>
      <c r="P408" s="28">
        <f>User[[#This Row],[Time In Store + Leave]]/24</f>
        <v>0.40416666666666662</v>
      </c>
      <c r="Q408" s="15">
        <f>(User[[#This Row],[Time Leave RMS (min)]]/60)+User[[#This Row],[Duration In Store H]]</f>
        <v>9.6999999999999993</v>
      </c>
      <c r="R408" s="40">
        <f>IF(User[[#This Row],[Check In]]="Sin Registro",0,1)</f>
        <v>1</v>
      </c>
      <c r="S408" s="40">
        <f>IF(User[[#This Row],[Check Out]]="Sin Registro",0,1)</f>
        <v>1</v>
      </c>
      <c r="T408" s="40" t="str">
        <f>IFERROR(IF(VLOOKUP(User[[#This Row],[User Code]],Justificar!$C$8:$I$1048576,6,0)=0,"Sin Justificación",VLOOKUP(User[[#This Row],[User Code]],Justificar!$C$8:$I$1048576,6,0)),"")</f>
        <v/>
      </c>
      <c r="U408" s="40" t="str">
        <f>IFERROR(IF(VLOOKUP(User[[#This Row],[User Code]],Justificar!$C$8:$I$1048576,6,0)=0,"Sin Justificación",VLOOKUP(User[[#This Row],[User Code]],Justificar!$C$8:$I$1048576,7,0)),"")</f>
        <v/>
      </c>
      <c r="V408" s="40" t="str" cm="1">
        <f t="array" ref="V408">_xlfn.IFS(User[[#This Row],[Time In Store + Leave]]&lt;7.8,"Incompleto",User[[#This Row],[Time In Store + Leave]]&lt;=12,"Completo",User[[#This Row],[Time In Store + Leave]]&gt;12,"Superior")</f>
        <v>Completo</v>
      </c>
      <c r="W4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8" s="40" t="str">
        <f>IF(User[[#This Row],[Rango]]="incompleto",IF(User[[#This Row],[Reporte in]]=0,"Sin_Registro_In_Out",IF(User[[#This Row],[Reporte Out]]=0,"No_Realizo_Salida","No_cumple_el_Tiempo")),"")</f>
        <v/>
      </c>
      <c r="Y408" s="40" t="str" cm="1">
        <f t="array" ref="Y4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08"/>
      <c r="AA408"/>
      <c r="AB408"/>
      <c r="AC408"/>
      <c r="AD408"/>
      <c r="AE408"/>
      <c r="AF408"/>
      <c r="AG408"/>
      <c r="AH408"/>
      <c r="AI408"/>
      <c r="AJ408"/>
    </row>
    <row r="409" spans="1:36" x14ac:dyDescent="0.3">
      <c r="A409" s="40" t="s">
        <v>1366</v>
      </c>
      <c r="B409">
        <v>57460912</v>
      </c>
      <c r="C409" s="40" t="s">
        <v>1367</v>
      </c>
      <c r="D409" s="40" t="s">
        <v>1368</v>
      </c>
      <c r="E409" s="40" t="s">
        <v>6</v>
      </c>
      <c r="F409" s="40" t="s">
        <v>965</v>
      </c>
      <c r="G409" s="40" t="s">
        <v>178</v>
      </c>
      <c r="H409" s="2">
        <v>45687.501157407409</v>
      </c>
      <c r="I409">
        <v>1</v>
      </c>
      <c r="J4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45931.485891203702</v>
      </c>
      <c r="K4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45931.794131944444</v>
      </c>
      <c r="L409" s="21">
        <f>_xlfn.XLOOKUP(User[[#This Row],[User Code]],RMS_Check_In_Out!A:A,RMS_Check_In_Out!D:D,"0")</f>
        <v>444</v>
      </c>
      <c r="M409" s="21">
        <f>_xlfn.XLOOKUP(User[[#This Row],[User Code]],Leave!P:P,Leave!S:S,"0")</f>
        <v>210</v>
      </c>
      <c r="N409" s="21">
        <f>User[[#This Row],[Time Leave RMS (min)]]/60</f>
        <v>3.5</v>
      </c>
      <c r="O409" s="15">
        <f>User[[#This Row],[Duration In Store(min)]]/60</f>
        <v>7.4</v>
      </c>
      <c r="P409" s="28">
        <f>User[[#This Row],[Time In Store + Leave]]/24</f>
        <v>0.45416666666666666</v>
      </c>
      <c r="Q409" s="15">
        <f>(User[[#This Row],[Time Leave RMS (min)]]/60)+User[[#This Row],[Duration In Store H]]</f>
        <v>10.9</v>
      </c>
      <c r="R409" s="40">
        <f>IF(User[[#This Row],[Check In]]="Sin Registro",0,1)</f>
        <v>1</v>
      </c>
      <c r="S409" s="40">
        <f>IF(User[[#This Row],[Check Out]]="Sin Registro",0,1)</f>
        <v>1</v>
      </c>
      <c r="T409" s="40" t="str">
        <f>IFERROR(IF(VLOOKUP(User[[#This Row],[User Code]],Justificar!$C$8:$I$1048576,6,0)=0,"Sin Justificación",VLOOKUP(User[[#This Row],[User Code]],Justificar!$C$8:$I$1048576,6,0)),"")</f>
        <v/>
      </c>
      <c r="U409" s="40" t="str">
        <f>IFERROR(IF(VLOOKUP(User[[#This Row],[User Code]],Justificar!$C$8:$I$1048576,6,0)=0,"Sin Justificación",VLOOKUP(User[[#This Row],[User Code]],Justificar!$C$8:$I$1048576,7,0)),"")</f>
        <v/>
      </c>
      <c r="V409" s="40" t="str" cm="1">
        <f t="array" ref="V409">_xlfn.IFS(User[[#This Row],[Time In Store + Leave]]&lt;7.8,"Incompleto",User[[#This Row],[Time In Store + Leave]]&lt;=12,"Completo",User[[#This Row],[Time In Store + Leave]]&gt;12,"Superior")</f>
        <v>Completo</v>
      </c>
      <c r="W4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9" s="40" t="str">
        <f>IF(User[[#This Row],[Rango]]="incompleto",IF(User[[#This Row],[Reporte in]]=0,"Sin_Registro_In_Out",IF(User[[#This Row],[Reporte Out]]=0,"No_Realizo_Salida","No_cumple_el_Tiempo")),"")</f>
        <v/>
      </c>
      <c r="Y409" s="40" t="str" cm="1">
        <f t="array" ref="Y4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09"/>
      <c r="AA409"/>
      <c r="AB409"/>
      <c r="AC409"/>
      <c r="AD409"/>
      <c r="AE409"/>
      <c r="AF409"/>
      <c r="AG409"/>
      <c r="AH409"/>
      <c r="AI409"/>
      <c r="AJ409"/>
    </row>
    <row r="410" spans="1:36" x14ac:dyDescent="0.3">
      <c r="A410" s="40" t="s">
        <v>1369</v>
      </c>
      <c r="B410">
        <v>1096235592</v>
      </c>
      <c r="C410" s="40" t="s">
        <v>1370</v>
      </c>
      <c r="D410" s="40" t="s">
        <v>1371</v>
      </c>
      <c r="E410" s="40" t="s">
        <v>6</v>
      </c>
      <c r="F410" s="40" t="s">
        <v>965</v>
      </c>
      <c r="G410" s="40" t="s">
        <v>178</v>
      </c>
      <c r="H410" s="2">
        <v>45687.500868055555</v>
      </c>
      <c r="I410">
        <v>1</v>
      </c>
      <c r="J4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45931.462013888886</v>
      </c>
      <c r="K4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45931.699155092596</v>
      </c>
      <c r="L410" s="21">
        <f>_xlfn.XLOOKUP(User[[#This Row],[User Code]],RMS_Check_In_Out!A:A,RMS_Check_In_Out!D:D,"0")</f>
        <v>341</v>
      </c>
      <c r="M410" s="21">
        <f>_xlfn.XLOOKUP(User[[#This Row],[User Code]],Leave!P:P,Leave!S:S,"0")</f>
        <v>180</v>
      </c>
      <c r="N410" s="21">
        <f>User[[#This Row],[Time Leave RMS (min)]]/60</f>
        <v>3</v>
      </c>
      <c r="O410" s="15">
        <f>User[[#This Row],[Duration In Store(min)]]/60</f>
        <v>5.6833333333333336</v>
      </c>
      <c r="P410" s="28">
        <f>User[[#This Row],[Time In Store + Leave]]/24</f>
        <v>0.36180555555555555</v>
      </c>
      <c r="Q410" s="15">
        <f>(User[[#This Row],[Time Leave RMS (min)]]/60)+User[[#This Row],[Duration In Store H]]</f>
        <v>8.6833333333333336</v>
      </c>
      <c r="R410" s="40">
        <f>IF(User[[#This Row],[Check In]]="Sin Registro",0,1)</f>
        <v>1</v>
      </c>
      <c r="S410" s="40">
        <f>IF(User[[#This Row],[Check Out]]="Sin Registro",0,1)</f>
        <v>1</v>
      </c>
      <c r="T410" s="40" t="str">
        <f>IFERROR(IF(VLOOKUP(User[[#This Row],[User Code]],Justificar!$C$8:$I$1048576,6,0)=0,"Sin Justificación",VLOOKUP(User[[#This Row],[User Code]],Justificar!$C$8:$I$1048576,6,0)),"")</f>
        <v/>
      </c>
      <c r="U410" s="40" t="str">
        <f>IFERROR(IF(VLOOKUP(User[[#This Row],[User Code]],Justificar!$C$8:$I$1048576,6,0)=0,"Sin Justificación",VLOOKUP(User[[#This Row],[User Code]],Justificar!$C$8:$I$1048576,7,0)),"")</f>
        <v/>
      </c>
      <c r="V410" s="40" t="str" cm="1">
        <f t="array" ref="V410">_xlfn.IFS(User[[#This Row],[Time In Store + Leave]]&lt;7.8,"Incompleto",User[[#This Row],[Time In Store + Leave]]&lt;=12,"Completo",User[[#This Row],[Time In Store + Leave]]&gt;12,"Superior")</f>
        <v>Completo</v>
      </c>
      <c r="W4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0" s="40" t="str">
        <f>IF(User[[#This Row],[Rango]]="incompleto",IF(User[[#This Row],[Reporte in]]=0,"Sin_Registro_In_Out",IF(User[[#This Row],[Reporte Out]]=0,"No_Realizo_Salida","No_cumple_el_Tiempo")),"")</f>
        <v/>
      </c>
      <c r="Y410" s="40" t="str" cm="1">
        <f t="array" ref="Y4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0"/>
      <c r="AA410"/>
      <c r="AB410"/>
      <c r="AC410"/>
      <c r="AD410"/>
      <c r="AE410"/>
      <c r="AF410"/>
      <c r="AG410"/>
      <c r="AH410"/>
      <c r="AI410"/>
      <c r="AJ410"/>
    </row>
    <row r="411" spans="1:36" x14ac:dyDescent="0.3">
      <c r="A411" s="40" t="s">
        <v>1372</v>
      </c>
      <c r="B411">
        <v>1047414885</v>
      </c>
      <c r="C411" s="40" t="s">
        <v>1373</v>
      </c>
      <c r="D411" s="40" t="s">
        <v>1374</v>
      </c>
      <c r="E411" s="40" t="s">
        <v>6</v>
      </c>
      <c r="F411" s="40" t="s">
        <v>2727</v>
      </c>
      <c r="G411" s="40" t="s">
        <v>178</v>
      </c>
      <c r="H411" s="2">
        <v>45687.500451388885</v>
      </c>
      <c r="I411">
        <v>1</v>
      </c>
      <c r="J4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45931.495104166665</v>
      </c>
      <c r="K4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45931.794791666667</v>
      </c>
      <c r="L411" s="21">
        <f>_xlfn.XLOOKUP(User[[#This Row],[User Code]],RMS_Check_In_Out!A:A,RMS_Check_In_Out!D:D,"0")</f>
        <v>432</v>
      </c>
      <c r="M411" s="21" t="str">
        <f>_xlfn.XLOOKUP(User[[#This Row],[User Code]],Leave!P:P,Leave!S:S,"0")</f>
        <v>0</v>
      </c>
      <c r="N411" s="21">
        <f>User[[#This Row],[Time Leave RMS (min)]]/60</f>
        <v>0</v>
      </c>
      <c r="O411" s="15">
        <f>User[[#This Row],[Duration In Store(min)]]/60</f>
        <v>7.2</v>
      </c>
      <c r="P411" s="28">
        <f>User[[#This Row],[Time In Store + Leave]]/24</f>
        <v>0.3</v>
      </c>
      <c r="Q411" s="15">
        <f>(User[[#This Row],[Time Leave RMS (min)]]/60)+User[[#This Row],[Duration In Store H]]</f>
        <v>7.2</v>
      </c>
      <c r="R411" s="40">
        <f>IF(User[[#This Row],[Check In]]="Sin Registro",0,1)</f>
        <v>1</v>
      </c>
      <c r="S411" s="40">
        <f>IF(User[[#This Row],[Check Out]]="Sin Registro",0,1)</f>
        <v>1</v>
      </c>
      <c r="T411" s="40" t="str">
        <f>IFERROR(IF(VLOOKUP(User[[#This Row],[User Code]],Justificar!$C$8:$I$1048576,6,0)=0,"Sin Justificación",VLOOKUP(User[[#This Row],[User Code]],Justificar!$C$8:$I$1048576,6,0)),"")</f>
        <v>Sin Justificación</v>
      </c>
      <c r="U411" s="40" t="str">
        <f>IFERROR(IF(VLOOKUP(User[[#This Row],[User Code]],Justificar!$C$8:$I$1048576,6,0)=0,"Sin Justificación",VLOOKUP(User[[#This Row],[User Code]],Justificar!$C$8:$I$1048576,7,0)),"")</f>
        <v>Sin Justificación</v>
      </c>
      <c r="V411" s="40" t="str" cm="1">
        <f t="array" ref="V411">_xlfn.IFS(User[[#This Row],[Time In Store + Leave]]&lt;7.8,"Incompleto",User[[#This Row],[Time In Store + Leave]]&lt;=12,"Completo",User[[#This Row],[Time In Store + Leave]]&gt;12,"Superior")</f>
        <v>Incompleto</v>
      </c>
      <c r="W4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1" s="40" t="str">
        <f>IF(User[[#This Row],[Rango]]="incompleto",IF(User[[#This Row],[Reporte in]]=0,"Sin_Registro_In_Out",IF(User[[#This Row],[Reporte Out]]=0,"No_Realizo_Salida","No_cumple_el_Tiempo")),"")</f>
        <v>No_cumple_el_Tiempo</v>
      </c>
      <c r="Y411" s="40" t="str" cm="1">
        <f t="array" ref="Y4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11"/>
      <c r="AA411"/>
      <c r="AB411"/>
      <c r="AC411"/>
      <c r="AD411"/>
      <c r="AE411"/>
      <c r="AF411"/>
      <c r="AG411"/>
      <c r="AH411"/>
      <c r="AI411"/>
      <c r="AJ411"/>
    </row>
    <row r="412" spans="1:36" x14ac:dyDescent="0.3">
      <c r="A412" s="40" t="s">
        <v>1375</v>
      </c>
      <c r="B412">
        <v>1193573630</v>
      </c>
      <c r="C412" s="40" t="s">
        <v>1376</v>
      </c>
      <c r="D412" s="40" t="s">
        <v>1377</v>
      </c>
      <c r="E412" s="40" t="s">
        <v>6</v>
      </c>
      <c r="F412" s="40" t="s">
        <v>2700</v>
      </c>
      <c r="G412" s="40" t="s">
        <v>178</v>
      </c>
      <c r="H412" s="2">
        <v>45687.45952546296</v>
      </c>
      <c r="I412">
        <v>1</v>
      </c>
      <c r="J4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45931.503831018519</v>
      </c>
      <c r="K4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45931.750428240739</v>
      </c>
      <c r="L412" s="21">
        <f>_xlfn.XLOOKUP(User[[#This Row],[User Code]],RMS_Check_In_Out!A:A,RMS_Check_In_Out!D:D,"0")</f>
        <v>355</v>
      </c>
      <c r="M412" s="21">
        <f>_xlfn.XLOOKUP(User[[#This Row],[User Code]],Leave!P:P,Leave!S:S,"0")</f>
        <v>180</v>
      </c>
      <c r="N412" s="21">
        <f>User[[#This Row],[Time Leave RMS (min)]]/60</f>
        <v>3</v>
      </c>
      <c r="O412" s="15">
        <f>User[[#This Row],[Duration In Store(min)]]/60</f>
        <v>5.916666666666667</v>
      </c>
      <c r="P412" s="28">
        <f>User[[#This Row],[Time In Store + Leave]]/24</f>
        <v>0.37152777777777785</v>
      </c>
      <c r="Q412" s="15">
        <f>(User[[#This Row],[Time Leave RMS (min)]]/60)+User[[#This Row],[Duration In Store H]]</f>
        <v>8.9166666666666679</v>
      </c>
      <c r="R412" s="40">
        <f>IF(User[[#This Row],[Check In]]="Sin Registro",0,1)</f>
        <v>1</v>
      </c>
      <c r="S412" s="40">
        <f>IF(User[[#This Row],[Check Out]]="Sin Registro",0,1)</f>
        <v>1</v>
      </c>
      <c r="T412" s="40" t="str">
        <f>IFERROR(IF(VLOOKUP(User[[#This Row],[User Code]],Justificar!$C$8:$I$1048576,6,0)=0,"Sin Justificación",VLOOKUP(User[[#This Row],[User Code]],Justificar!$C$8:$I$1048576,6,0)),"")</f>
        <v/>
      </c>
      <c r="U412" s="40" t="str">
        <f>IFERROR(IF(VLOOKUP(User[[#This Row],[User Code]],Justificar!$C$8:$I$1048576,6,0)=0,"Sin Justificación",VLOOKUP(User[[#This Row],[User Code]],Justificar!$C$8:$I$1048576,7,0)),"")</f>
        <v/>
      </c>
      <c r="V412" s="40" t="str" cm="1">
        <f t="array" ref="V412">_xlfn.IFS(User[[#This Row],[Time In Store + Leave]]&lt;7.8,"Incompleto",User[[#This Row],[Time In Store + Leave]]&lt;=12,"Completo",User[[#This Row],[Time In Store + Leave]]&gt;12,"Superior")</f>
        <v>Completo</v>
      </c>
      <c r="W4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2" s="40" t="str">
        <f>IF(User[[#This Row],[Rango]]="incompleto",IF(User[[#This Row],[Reporte in]]=0,"Sin_Registro_In_Out",IF(User[[#This Row],[Reporte Out]]=0,"No_Realizo_Salida","No_cumple_el_Tiempo")),"")</f>
        <v/>
      </c>
      <c r="Y412" s="40" t="str" cm="1">
        <f t="array" ref="Y4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2"/>
      <c r="AA412"/>
      <c r="AB412"/>
      <c r="AC412"/>
      <c r="AD412"/>
      <c r="AE412"/>
      <c r="AF412"/>
      <c r="AG412"/>
      <c r="AH412"/>
      <c r="AI412"/>
      <c r="AJ412"/>
    </row>
    <row r="413" spans="1:36" x14ac:dyDescent="0.3">
      <c r="A413" s="40" t="s">
        <v>1378</v>
      </c>
      <c r="B413">
        <v>1000935934</v>
      </c>
      <c r="C413" s="40" t="s">
        <v>1379</v>
      </c>
      <c r="D413" s="40" t="s">
        <v>1380</v>
      </c>
      <c r="E413" s="40" t="s">
        <v>4</v>
      </c>
      <c r="F413" s="40" t="s">
        <v>555</v>
      </c>
      <c r="G413" s="40" t="s">
        <v>556</v>
      </c>
      <c r="H413" s="2">
        <v>45687.459097222221</v>
      </c>
      <c r="I413">
        <v>1</v>
      </c>
      <c r="J4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13" s="21" t="str">
        <f>_xlfn.XLOOKUP(User[[#This Row],[User Code]],RMS_Check_In_Out!A:A,RMS_Check_In_Out!D:D,"0")</f>
        <v>0</v>
      </c>
      <c r="M413" s="21">
        <f>_xlfn.XLOOKUP(User[[#This Row],[User Code]],Leave!P:P,Leave!S:S,"0")</f>
        <v>330</v>
      </c>
      <c r="N413" s="21">
        <f>User[[#This Row],[Time Leave RMS (min)]]/60</f>
        <v>5.5</v>
      </c>
      <c r="O413" s="15">
        <f>User[[#This Row],[Duration In Store(min)]]/60</f>
        <v>0</v>
      </c>
      <c r="P413" s="28">
        <f>User[[#This Row],[Time In Store + Leave]]/24</f>
        <v>0.22916666666666666</v>
      </c>
      <c r="Q413" s="15">
        <f>(User[[#This Row],[Time Leave RMS (min)]]/60)+User[[#This Row],[Duration In Store H]]</f>
        <v>5.5</v>
      </c>
      <c r="R413" s="40">
        <f>IF(User[[#This Row],[Check In]]="Sin Registro",0,1)</f>
        <v>1</v>
      </c>
      <c r="S413" s="40">
        <f>IF(User[[#This Row],[Check Out]]="Sin Registro",0,1)</f>
        <v>1</v>
      </c>
      <c r="T413" s="40" t="str">
        <f>IFERROR(IF(VLOOKUP(User[[#This Row],[User Code]],Justificar!$C$8:$I$1048576,6,0)=0,"Sin Justificación",VLOOKUP(User[[#This Row],[User Code]],Justificar!$C$8:$I$1048576,6,0)),"")</f>
        <v>Sin Justificación</v>
      </c>
      <c r="U413" s="40" t="str">
        <f>IFERROR(IF(VLOOKUP(User[[#This Row],[User Code]],Justificar!$C$8:$I$1048576,6,0)=0,"Sin Justificación",VLOOKUP(User[[#This Row],[User Code]],Justificar!$C$8:$I$1048576,7,0)),"")</f>
        <v>Sin Justificación</v>
      </c>
      <c r="V413" s="40" t="str" cm="1">
        <f t="array" ref="V413">_xlfn.IFS(User[[#This Row],[Time In Store + Leave]]&lt;7.8,"Incompleto",User[[#This Row],[Time In Store + Leave]]&lt;=12,"Completo",User[[#This Row],[Time In Store + Leave]]&gt;12,"Superior")</f>
        <v>Incompleto</v>
      </c>
      <c r="W4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3" s="40" t="str">
        <f>IF(User[[#This Row],[Rango]]="incompleto",IF(User[[#This Row],[Reporte in]]=0,"Sin_Registro_In_Out",IF(User[[#This Row],[Reporte Out]]=0,"No_Realizo_Salida","No_cumple_el_Tiempo")),"")</f>
        <v>No_cumple_el_Tiempo</v>
      </c>
      <c r="Y413" s="40" t="str" cm="1">
        <f t="array" ref="Y4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13"/>
      <c r="AA413"/>
      <c r="AB413"/>
      <c r="AC413"/>
      <c r="AD413"/>
      <c r="AE413"/>
      <c r="AF413"/>
      <c r="AG413"/>
      <c r="AH413"/>
      <c r="AI413"/>
      <c r="AJ413"/>
    </row>
    <row r="414" spans="1:36" x14ac:dyDescent="0.3">
      <c r="A414" s="40" t="s">
        <v>1381</v>
      </c>
      <c r="B414">
        <v>1013604404</v>
      </c>
      <c r="C414" s="40" t="s">
        <v>1382</v>
      </c>
      <c r="D414" s="40" t="s">
        <v>1383</v>
      </c>
      <c r="E414" s="40" t="s">
        <v>4</v>
      </c>
      <c r="F414" s="40" t="s">
        <v>555</v>
      </c>
      <c r="G414" s="40" t="s">
        <v>556</v>
      </c>
      <c r="H414" s="2">
        <v>45687.45888888889</v>
      </c>
      <c r="I414">
        <v>1</v>
      </c>
      <c r="J4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45931.346805555557</v>
      </c>
      <c r="K4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45931.767766203702</v>
      </c>
      <c r="L414" s="21">
        <f>_xlfn.XLOOKUP(User[[#This Row],[User Code]],RMS_Check_In_Out!A:A,RMS_Check_In_Out!D:D,"0")</f>
        <v>606</v>
      </c>
      <c r="M414" s="21" t="str">
        <f>_xlfn.XLOOKUP(User[[#This Row],[User Code]],Leave!P:P,Leave!S:S,"0")</f>
        <v>0</v>
      </c>
      <c r="N414" s="21">
        <f>User[[#This Row],[Time Leave RMS (min)]]/60</f>
        <v>0</v>
      </c>
      <c r="O414" s="15">
        <f>User[[#This Row],[Duration In Store(min)]]/60</f>
        <v>10.1</v>
      </c>
      <c r="P414" s="28">
        <f>User[[#This Row],[Time In Store + Leave]]/24</f>
        <v>0.42083333333333334</v>
      </c>
      <c r="Q414" s="15">
        <f>(User[[#This Row],[Time Leave RMS (min)]]/60)+User[[#This Row],[Duration In Store H]]</f>
        <v>10.1</v>
      </c>
      <c r="R414" s="40">
        <f>IF(User[[#This Row],[Check In]]="Sin Registro",0,1)</f>
        <v>1</v>
      </c>
      <c r="S414" s="40">
        <f>IF(User[[#This Row],[Check Out]]="Sin Registro",0,1)</f>
        <v>1</v>
      </c>
      <c r="T414" s="40" t="str">
        <f>IFERROR(IF(VLOOKUP(User[[#This Row],[User Code]],Justificar!$C$8:$I$1048576,6,0)=0,"Sin Justificación",VLOOKUP(User[[#This Row],[User Code]],Justificar!$C$8:$I$1048576,6,0)),"")</f>
        <v/>
      </c>
      <c r="U414" s="40" t="str">
        <f>IFERROR(IF(VLOOKUP(User[[#This Row],[User Code]],Justificar!$C$8:$I$1048576,6,0)=0,"Sin Justificación",VLOOKUP(User[[#This Row],[User Code]],Justificar!$C$8:$I$1048576,7,0)),"")</f>
        <v/>
      </c>
      <c r="V414" s="40" t="str" cm="1">
        <f t="array" ref="V414">_xlfn.IFS(User[[#This Row],[Time In Store + Leave]]&lt;7.8,"Incompleto",User[[#This Row],[Time In Store + Leave]]&lt;=12,"Completo",User[[#This Row],[Time In Store + Leave]]&gt;12,"Superior")</f>
        <v>Completo</v>
      </c>
      <c r="W4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4" s="40" t="str">
        <f>IF(User[[#This Row],[Rango]]="incompleto",IF(User[[#This Row],[Reporte in]]=0,"Sin_Registro_In_Out",IF(User[[#This Row],[Reporte Out]]=0,"No_Realizo_Salida","No_cumple_el_Tiempo")),"")</f>
        <v/>
      </c>
      <c r="Y414" s="40" t="str" cm="1">
        <f t="array" ref="Y4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14"/>
      <c r="AA414"/>
      <c r="AB414"/>
      <c r="AC414"/>
      <c r="AD414"/>
      <c r="AE414"/>
      <c r="AF414"/>
      <c r="AG414"/>
      <c r="AH414"/>
      <c r="AI414"/>
      <c r="AJ414"/>
    </row>
    <row r="415" spans="1:36" x14ac:dyDescent="0.3">
      <c r="A415" s="40" t="s">
        <v>1384</v>
      </c>
      <c r="B415">
        <v>1848978</v>
      </c>
      <c r="C415" s="40" t="s">
        <v>1385</v>
      </c>
      <c r="D415" s="40" t="s">
        <v>1386</v>
      </c>
      <c r="E415" s="40" t="s">
        <v>6</v>
      </c>
      <c r="F415" s="40" t="s">
        <v>1030</v>
      </c>
      <c r="G415" s="40" t="s">
        <v>178</v>
      </c>
      <c r="H415" s="2">
        <v>45687.458645833336</v>
      </c>
      <c r="I415">
        <v>1</v>
      </c>
      <c r="J4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45931.349386574075</v>
      </c>
      <c r="K4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45931.740081018521</v>
      </c>
      <c r="L415" s="21">
        <f>_xlfn.XLOOKUP(User[[#This Row],[User Code]],RMS_Check_In_Out!A:A,RMS_Check_In_Out!D:D,"0")</f>
        <v>563</v>
      </c>
      <c r="M415" s="21" t="str">
        <f>_xlfn.XLOOKUP(User[[#This Row],[User Code]],Leave!P:P,Leave!S:S,"0")</f>
        <v>0</v>
      </c>
      <c r="N415" s="21">
        <f>User[[#This Row],[Time Leave RMS (min)]]/60</f>
        <v>0</v>
      </c>
      <c r="O415" s="15">
        <f>User[[#This Row],[Duration In Store(min)]]/60</f>
        <v>9.3833333333333329</v>
      </c>
      <c r="P415" s="28">
        <f>User[[#This Row],[Time In Store + Leave]]/24</f>
        <v>0.39097222222222222</v>
      </c>
      <c r="Q415" s="15">
        <f>(User[[#This Row],[Time Leave RMS (min)]]/60)+User[[#This Row],[Duration In Store H]]</f>
        <v>9.3833333333333329</v>
      </c>
      <c r="R415" s="40">
        <f>IF(User[[#This Row],[Check In]]="Sin Registro",0,1)</f>
        <v>1</v>
      </c>
      <c r="S415" s="40">
        <f>IF(User[[#This Row],[Check Out]]="Sin Registro",0,1)</f>
        <v>1</v>
      </c>
      <c r="T415" s="40" t="str">
        <f>IFERROR(IF(VLOOKUP(User[[#This Row],[User Code]],Justificar!$C$8:$I$1048576,6,0)=0,"Sin Justificación",VLOOKUP(User[[#This Row],[User Code]],Justificar!$C$8:$I$1048576,6,0)),"")</f>
        <v/>
      </c>
      <c r="U415" s="40" t="str">
        <f>IFERROR(IF(VLOOKUP(User[[#This Row],[User Code]],Justificar!$C$8:$I$1048576,6,0)=0,"Sin Justificación",VLOOKUP(User[[#This Row],[User Code]],Justificar!$C$8:$I$1048576,7,0)),"")</f>
        <v/>
      </c>
      <c r="V415" s="40" t="str" cm="1">
        <f t="array" ref="V415">_xlfn.IFS(User[[#This Row],[Time In Store + Leave]]&lt;7.8,"Incompleto",User[[#This Row],[Time In Store + Leave]]&lt;=12,"Completo",User[[#This Row],[Time In Store + Leave]]&gt;12,"Superior")</f>
        <v>Completo</v>
      </c>
      <c r="W4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5" s="40" t="str">
        <f>IF(User[[#This Row],[Rango]]="incompleto",IF(User[[#This Row],[Reporte in]]=0,"Sin_Registro_In_Out",IF(User[[#This Row],[Reporte Out]]=0,"No_Realizo_Salida","No_cumple_el_Tiempo")),"")</f>
        <v/>
      </c>
      <c r="Y415" s="40" t="str" cm="1">
        <f t="array" ref="Y4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5"/>
      <c r="AA415"/>
      <c r="AB415"/>
      <c r="AC415"/>
      <c r="AD415"/>
      <c r="AE415"/>
      <c r="AF415"/>
      <c r="AG415"/>
      <c r="AH415"/>
      <c r="AI415"/>
      <c r="AJ415"/>
    </row>
    <row r="416" spans="1:36" x14ac:dyDescent="0.3">
      <c r="A416" s="40" t="s">
        <v>1354</v>
      </c>
      <c r="B416">
        <v>1072644849</v>
      </c>
      <c r="C416" s="40" t="s">
        <v>1355</v>
      </c>
      <c r="D416" s="40" t="s">
        <v>1356</v>
      </c>
      <c r="E416" s="40" t="s">
        <v>6</v>
      </c>
      <c r="F416" s="40" t="s">
        <v>1098</v>
      </c>
      <c r="G416" s="40" t="s">
        <v>177</v>
      </c>
      <c r="H416" s="2">
        <v>45685.541944444441</v>
      </c>
      <c r="I416">
        <v>1</v>
      </c>
      <c r="J4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16" s="21" t="str">
        <f>_xlfn.XLOOKUP(User[[#This Row],[User Code]],RMS_Check_In_Out!A:A,RMS_Check_In_Out!D:D,"0")</f>
        <v>0</v>
      </c>
      <c r="M416" s="21">
        <f>_xlfn.XLOOKUP(User[[#This Row],[User Code]],Leave!P:P,Leave!S:S,"0")</f>
        <v>540</v>
      </c>
      <c r="N416" s="21">
        <f>User[[#This Row],[Time Leave RMS (min)]]/60</f>
        <v>9</v>
      </c>
      <c r="O416" s="15">
        <f>User[[#This Row],[Duration In Store(min)]]/60</f>
        <v>0</v>
      </c>
      <c r="P416" s="28">
        <f>User[[#This Row],[Time In Store + Leave]]/24</f>
        <v>0.375</v>
      </c>
      <c r="Q416" s="15">
        <f>(User[[#This Row],[Time Leave RMS (min)]]/60)+User[[#This Row],[Duration In Store H]]</f>
        <v>9</v>
      </c>
      <c r="R416" s="40">
        <f>IF(User[[#This Row],[Check In]]="Sin Registro",0,1)</f>
        <v>1</v>
      </c>
      <c r="S416" s="40">
        <f>IF(User[[#This Row],[Check Out]]="Sin Registro",0,1)</f>
        <v>1</v>
      </c>
      <c r="T416" s="40" t="str">
        <f>IFERROR(IF(VLOOKUP(User[[#This Row],[User Code]],Justificar!$C$8:$I$1048576,6,0)=0,"Sin Justificación",VLOOKUP(User[[#This Row],[User Code]],Justificar!$C$8:$I$1048576,6,0)),"")</f>
        <v/>
      </c>
      <c r="U416" s="40" t="str">
        <f>IFERROR(IF(VLOOKUP(User[[#This Row],[User Code]],Justificar!$C$8:$I$1048576,6,0)=0,"Sin Justificación",VLOOKUP(User[[#This Row],[User Code]],Justificar!$C$8:$I$1048576,7,0)),"")</f>
        <v/>
      </c>
      <c r="V416" s="40" t="str" cm="1">
        <f t="array" ref="V416">_xlfn.IFS(User[[#This Row],[Time In Store + Leave]]&lt;7.8,"Incompleto",User[[#This Row],[Time In Store + Leave]]&lt;=12,"Completo",User[[#This Row],[Time In Store + Leave]]&gt;12,"Superior")</f>
        <v>Completo</v>
      </c>
      <c r="W4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6" s="40" t="str">
        <f>IF(User[[#This Row],[Rango]]="incompleto",IF(User[[#This Row],[Reporte in]]=0,"Sin_Registro_In_Out",IF(User[[#This Row],[Reporte Out]]=0,"No_Realizo_Salida","No_cumple_el_Tiempo")),"")</f>
        <v/>
      </c>
      <c r="Y416" s="40" t="str" cm="1">
        <f t="array" ref="Y4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16"/>
      <c r="AA416"/>
      <c r="AB416"/>
      <c r="AC416"/>
      <c r="AD416"/>
      <c r="AE416"/>
      <c r="AF416"/>
      <c r="AG416"/>
      <c r="AH416"/>
      <c r="AI416"/>
      <c r="AJ416"/>
    </row>
    <row r="417" spans="1:36" x14ac:dyDescent="0.3">
      <c r="A417" s="40" t="s">
        <v>1351</v>
      </c>
      <c r="B417">
        <v>1031153314</v>
      </c>
      <c r="C417" s="40" t="s">
        <v>1352</v>
      </c>
      <c r="D417" s="40" t="s">
        <v>1353</v>
      </c>
      <c r="E417" s="40" t="s">
        <v>6</v>
      </c>
      <c r="F417" s="40" t="s">
        <v>1467</v>
      </c>
      <c r="G417" s="40" t="s">
        <v>177</v>
      </c>
      <c r="H417" s="2">
        <v>45684.541921296295</v>
      </c>
      <c r="I417">
        <v>1</v>
      </c>
      <c r="J4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17" s="21" t="str">
        <f>_xlfn.XLOOKUP(User[[#This Row],[User Code]],RMS_Check_In_Out!A:A,RMS_Check_In_Out!D:D,"0")</f>
        <v>0</v>
      </c>
      <c r="M417" s="21" t="str">
        <f>_xlfn.XLOOKUP(User[[#This Row],[User Code]],Leave!P:P,Leave!S:S,"0")</f>
        <v>0</v>
      </c>
      <c r="N417" s="21">
        <f>User[[#This Row],[Time Leave RMS (min)]]/60</f>
        <v>0</v>
      </c>
      <c r="O417" s="15">
        <f>User[[#This Row],[Duration In Store(min)]]/60</f>
        <v>0</v>
      </c>
      <c r="P417" s="28">
        <f>User[[#This Row],[Time In Store + Leave]]/24</f>
        <v>0</v>
      </c>
      <c r="Q417" s="15">
        <f>(User[[#This Row],[Time Leave RMS (min)]]/60)+User[[#This Row],[Duration In Store H]]</f>
        <v>0</v>
      </c>
      <c r="R417" s="40">
        <f>IF(User[[#This Row],[Check In]]="Sin Registro",0,1)</f>
        <v>0</v>
      </c>
      <c r="S417" s="40">
        <f>IF(User[[#This Row],[Check Out]]="Sin Registro",0,1)</f>
        <v>0</v>
      </c>
      <c r="T417" s="40" t="str">
        <f>IFERROR(IF(VLOOKUP(User[[#This Row],[User Code]],Justificar!$C$8:$I$1048576,6,0)=0,"Sin Justificación",VLOOKUP(User[[#This Row],[User Code]],Justificar!$C$8:$I$1048576,6,0)),"")</f>
        <v>Sin Justificación</v>
      </c>
      <c r="U417" s="40" t="str">
        <f>IFERROR(IF(VLOOKUP(User[[#This Row],[User Code]],Justificar!$C$8:$I$1048576,6,0)=0,"Sin Justificación",VLOOKUP(User[[#This Row],[User Code]],Justificar!$C$8:$I$1048576,7,0)),"")</f>
        <v>Sin Justificación</v>
      </c>
      <c r="V417" s="40" t="str" cm="1">
        <f t="array" ref="V417">_xlfn.IFS(User[[#This Row],[Time In Store + Leave]]&lt;7.8,"Incompleto",User[[#This Row],[Time In Store + Leave]]&lt;=12,"Completo",User[[#This Row],[Time In Store + Leave]]&gt;12,"Superior")</f>
        <v>Incompleto</v>
      </c>
      <c r="W4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7" s="40" t="str">
        <f>IF(User[[#This Row],[Rango]]="incompleto",IF(User[[#This Row],[Reporte in]]=0,"Sin_Registro_In_Out",IF(User[[#This Row],[Reporte Out]]=0,"No_Realizo_Salida","No_cumple_el_Tiempo")),"")</f>
        <v>Sin_Registro_In_Out</v>
      </c>
      <c r="Y417" s="40" t="str" cm="1">
        <f t="array" ref="Y4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17"/>
      <c r="AA417"/>
      <c r="AB417"/>
      <c r="AC417"/>
      <c r="AD417"/>
      <c r="AE417"/>
      <c r="AF417"/>
      <c r="AG417"/>
      <c r="AH417"/>
      <c r="AI417"/>
      <c r="AJ417"/>
    </row>
    <row r="418" spans="1:36" x14ac:dyDescent="0.3">
      <c r="A418" s="40" t="s">
        <v>1343</v>
      </c>
      <c r="B418">
        <v>1020828207</v>
      </c>
      <c r="C418" s="40" t="s">
        <v>1344</v>
      </c>
      <c r="D418" s="40" t="s">
        <v>1345</v>
      </c>
      <c r="E418" s="40" t="s">
        <v>84</v>
      </c>
      <c r="F418" s="40" t="s">
        <v>2544</v>
      </c>
      <c r="G418" s="40" t="s">
        <v>178</v>
      </c>
      <c r="H418" s="2">
        <v>45681.584479166668</v>
      </c>
      <c r="I418">
        <v>1</v>
      </c>
      <c r="J4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45931.389108796298</v>
      </c>
      <c r="K4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45931.78869212963</v>
      </c>
      <c r="L418" s="21">
        <f>_xlfn.XLOOKUP(User[[#This Row],[User Code]],RMS_Check_In_Out!A:A,RMS_Check_In_Out!D:D,"0")</f>
        <v>488</v>
      </c>
      <c r="M418" s="21" t="str">
        <f>_xlfn.XLOOKUP(User[[#This Row],[User Code]],Leave!P:P,Leave!S:S,"0")</f>
        <v>0</v>
      </c>
      <c r="N418" s="21">
        <f>User[[#This Row],[Time Leave RMS (min)]]/60</f>
        <v>0</v>
      </c>
      <c r="O418" s="15">
        <f>User[[#This Row],[Duration In Store(min)]]/60</f>
        <v>8.1333333333333329</v>
      </c>
      <c r="P418" s="28">
        <f>User[[#This Row],[Time In Store + Leave]]/24</f>
        <v>0.33888888888888885</v>
      </c>
      <c r="Q418" s="15">
        <f>(User[[#This Row],[Time Leave RMS (min)]]/60)+User[[#This Row],[Duration In Store H]]</f>
        <v>8.1333333333333329</v>
      </c>
      <c r="R418" s="40">
        <f>IF(User[[#This Row],[Check In]]="Sin Registro",0,1)</f>
        <v>1</v>
      </c>
      <c r="S418" s="40">
        <f>IF(User[[#This Row],[Check Out]]="Sin Registro",0,1)</f>
        <v>1</v>
      </c>
      <c r="T418" s="40" t="str">
        <f>IFERROR(IF(VLOOKUP(User[[#This Row],[User Code]],Justificar!$C$8:$I$1048576,6,0)=0,"Sin Justificación",VLOOKUP(User[[#This Row],[User Code]],Justificar!$C$8:$I$1048576,6,0)),"")</f>
        <v/>
      </c>
      <c r="U418" s="40" t="str">
        <f>IFERROR(IF(VLOOKUP(User[[#This Row],[User Code]],Justificar!$C$8:$I$1048576,6,0)=0,"Sin Justificación",VLOOKUP(User[[#This Row],[User Code]],Justificar!$C$8:$I$1048576,7,0)),"")</f>
        <v/>
      </c>
      <c r="V418" s="40" t="str" cm="1">
        <f t="array" ref="V418">_xlfn.IFS(User[[#This Row],[Time In Store + Leave]]&lt;7.8,"Incompleto",User[[#This Row],[Time In Store + Leave]]&lt;=12,"Completo",User[[#This Row],[Time In Store + Leave]]&gt;12,"Superior")</f>
        <v>Completo</v>
      </c>
      <c r="W4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8" s="40" t="str">
        <f>IF(User[[#This Row],[Rango]]="incompleto",IF(User[[#This Row],[Reporte in]]=0,"Sin_Registro_In_Out",IF(User[[#This Row],[Reporte Out]]=0,"No_Realizo_Salida","No_cumple_el_Tiempo")),"")</f>
        <v/>
      </c>
      <c r="Y418" s="40" t="str" cm="1">
        <f t="array" ref="Y4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418"/>
      <c r="AA418"/>
      <c r="AB418"/>
      <c r="AC418"/>
      <c r="AD418"/>
      <c r="AE418"/>
      <c r="AF418"/>
      <c r="AG418"/>
      <c r="AH418"/>
      <c r="AI418"/>
      <c r="AJ418"/>
    </row>
    <row r="419" spans="1:36" x14ac:dyDescent="0.3">
      <c r="A419" s="40" t="s">
        <v>1346</v>
      </c>
      <c r="B419">
        <v>1006178777</v>
      </c>
      <c r="C419" s="40" t="s">
        <v>1347</v>
      </c>
      <c r="D419" s="40" t="s">
        <v>1348</v>
      </c>
      <c r="E419" s="40" t="s">
        <v>6</v>
      </c>
      <c r="F419" s="40" t="s">
        <v>1038</v>
      </c>
      <c r="G419" s="40" t="s">
        <v>177</v>
      </c>
      <c r="H419" s="2">
        <v>45681.583634259259</v>
      </c>
      <c r="I419">
        <v>1</v>
      </c>
      <c r="J4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45931.408553240741</v>
      </c>
      <c r="K4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45931.720335648148</v>
      </c>
      <c r="L419" s="21">
        <f>_xlfn.XLOOKUP(User[[#This Row],[User Code]],RMS_Check_In_Out!A:A,RMS_Check_In_Out!D:D,"0")</f>
        <v>449</v>
      </c>
      <c r="M419" s="21" t="str">
        <f>_xlfn.XLOOKUP(User[[#This Row],[User Code]],Leave!P:P,Leave!S:S,"0")</f>
        <v>0</v>
      </c>
      <c r="N419" s="21">
        <f>User[[#This Row],[Time Leave RMS (min)]]/60</f>
        <v>0</v>
      </c>
      <c r="O419" s="15">
        <f>User[[#This Row],[Duration In Store(min)]]/60</f>
        <v>7.4833333333333334</v>
      </c>
      <c r="P419" s="28">
        <f>User[[#This Row],[Time In Store + Leave]]/24</f>
        <v>0.31180555555555556</v>
      </c>
      <c r="Q419" s="15">
        <f>(User[[#This Row],[Time Leave RMS (min)]]/60)+User[[#This Row],[Duration In Store H]]</f>
        <v>7.4833333333333334</v>
      </c>
      <c r="R419" s="40">
        <f>IF(User[[#This Row],[Check In]]="Sin Registro",0,1)</f>
        <v>1</v>
      </c>
      <c r="S419" s="40">
        <f>IF(User[[#This Row],[Check Out]]="Sin Registro",0,1)</f>
        <v>1</v>
      </c>
      <c r="T419" s="40" t="str">
        <f>IFERROR(IF(VLOOKUP(User[[#This Row],[User Code]],Justificar!$C$8:$I$1048576,6,0)=0,"Sin Justificación",VLOOKUP(User[[#This Row],[User Code]],Justificar!$C$8:$I$1048576,6,0)),"")</f>
        <v>Sin Justificación</v>
      </c>
      <c r="U419" s="40" t="str">
        <f>IFERROR(IF(VLOOKUP(User[[#This Row],[User Code]],Justificar!$C$8:$I$1048576,6,0)=0,"Sin Justificación",VLOOKUP(User[[#This Row],[User Code]],Justificar!$C$8:$I$1048576,7,0)),"")</f>
        <v>Sin Justificación</v>
      </c>
      <c r="V419" s="40" t="str" cm="1">
        <f t="array" ref="V419">_xlfn.IFS(User[[#This Row],[Time In Store + Leave]]&lt;7.8,"Incompleto",User[[#This Row],[Time In Store + Leave]]&lt;=12,"Completo",User[[#This Row],[Time In Store + Leave]]&gt;12,"Superior")</f>
        <v>Incompleto</v>
      </c>
      <c r="W4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9" s="40" t="str">
        <f>IF(User[[#This Row],[Rango]]="incompleto",IF(User[[#This Row],[Reporte in]]=0,"Sin_Registro_In_Out",IF(User[[#This Row],[Reporte Out]]=0,"No_Realizo_Salida","No_cumple_el_Tiempo")),"")</f>
        <v>No_cumple_el_Tiempo</v>
      </c>
      <c r="Y419" s="40" t="str" cm="1">
        <f t="array" ref="Y4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19"/>
      <c r="AA419"/>
      <c r="AB419"/>
      <c r="AC419"/>
      <c r="AD419"/>
      <c r="AE419"/>
      <c r="AF419"/>
      <c r="AG419"/>
      <c r="AH419"/>
      <c r="AI419"/>
      <c r="AJ419"/>
    </row>
    <row r="420" spans="1:36" x14ac:dyDescent="0.3">
      <c r="A420" s="40" t="s">
        <v>1335</v>
      </c>
      <c r="B420">
        <v>1023921168</v>
      </c>
      <c r="C420" s="40" t="s">
        <v>1336</v>
      </c>
      <c r="D420" s="40" t="s">
        <v>1337</v>
      </c>
      <c r="E420" s="40" t="s">
        <v>6</v>
      </c>
      <c r="F420" s="40" t="s">
        <v>1467</v>
      </c>
      <c r="G420" s="40" t="s">
        <v>177</v>
      </c>
      <c r="H420" s="2">
        <v>45677.709560185183</v>
      </c>
      <c r="I420">
        <v>1</v>
      </c>
      <c r="J4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45931.438576388886</v>
      </c>
      <c r="K4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45931.77103009259</v>
      </c>
      <c r="L420" s="21">
        <f>_xlfn.XLOOKUP(User[[#This Row],[User Code]],RMS_Check_In_Out!A:A,RMS_Check_In_Out!D:D,"0")</f>
        <v>479</v>
      </c>
      <c r="M420" s="21">
        <f>_xlfn.XLOOKUP(User[[#This Row],[User Code]],Leave!P:P,Leave!S:S,"0")</f>
        <v>60</v>
      </c>
      <c r="N420" s="21">
        <f>User[[#This Row],[Time Leave RMS (min)]]/60</f>
        <v>1</v>
      </c>
      <c r="O420" s="15">
        <f>User[[#This Row],[Duration In Store(min)]]/60</f>
        <v>7.9833333333333334</v>
      </c>
      <c r="P420" s="28">
        <f>User[[#This Row],[Time In Store + Leave]]/24</f>
        <v>0.37430555555555561</v>
      </c>
      <c r="Q420" s="15">
        <f>(User[[#This Row],[Time Leave RMS (min)]]/60)+User[[#This Row],[Duration In Store H]]</f>
        <v>8.9833333333333343</v>
      </c>
      <c r="R420" s="40">
        <f>IF(User[[#This Row],[Check In]]="Sin Registro",0,1)</f>
        <v>1</v>
      </c>
      <c r="S420" s="40">
        <f>IF(User[[#This Row],[Check Out]]="Sin Registro",0,1)</f>
        <v>1</v>
      </c>
      <c r="T420" s="40" t="str">
        <f>IFERROR(IF(VLOOKUP(User[[#This Row],[User Code]],Justificar!$C$8:$I$1048576,6,0)=0,"Sin Justificación",VLOOKUP(User[[#This Row],[User Code]],Justificar!$C$8:$I$1048576,6,0)),"")</f>
        <v/>
      </c>
      <c r="U420" s="40" t="str">
        <f>IFERROR(IF(VLOOKUP(User[[#This Row],[User Code]],Justificar!$C$8:$I$1048576,6,0)=0,"Sin Justificación",VLOOKUP(User[[#This Row],[User Code]],Justificar!$C$8:$I$1048576,7,0)),"")</f>
        <v/>
      </c>
      <c r="V420" s="40" t="str" cm="1">
        <f t="array" ref="V420">_xlfn.IFS(User[[#This Row],[Time In Store + Leave]]&lt;7.8,"Incompleto",User[[#This Row],[Time In Store + Leave]]&lt;=12,"Completo",User[[#This Row],[Time In Store + Leave]]&gt;12,"Superior")</f>
        <v>Completo</v>
      </c>
      <c r="W4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0" s="40" t="str">
        <f>IF(User[[#This Row],[Rango]]="incompleto",IF(User[[#This Row],[Reporte in]]=0,"Sin_Registro_In_Out",IF(User[[#This Row],[Reporte Out]]=0,"No_Realizo_Salida","No_cumple_el_Tiempo")),"")</f>
        <v/>
      </c>
      <c r="Y420" s="40" t="str" cm="1">
        <f t="array" ref="Y4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20"/>
      <c r="AA420"/>
      <c r="AB420"/>
      <c r="AC420"/>
      <c r="AD420"/>
      <c r="AE420"/>
      <c r="AF420"/>
      <c r="AG420"/>
      <c r="AH420"/>
      <c r="AI420"/>
      <c r="AJ420"/>
    </row>
    <row r="421" spans="1:36" x14ac:dyDescent="0.3">
      <c r="A421" s="40" t="s">
        <v>1338</v>
      </c>
      <c r="B421">
        <v>1094895756</v>
      </c>
      <c r="C421" s="40" t="s">
        <v>1339</v>
      </c>
      <c r="D421" s="40" t="s">
        <v>1340</v>
      </c>
      <c r="E421" s="40" t="s">
        <v>6</v>
      </c>
      <c r="F421" s="40" t="s">
        <v>1025</v>
      </c>
      <c r="G421" s="40" t="s">
        <v>177</v>
      </c>
      <c r="H421" s="2">
        <v>45677.458657407406</v>
      </c>
      <c r="I421">
        <v>1</v>
      </c>
      <c r="J4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45931.457824074074</v>
      </c>
      <c r="K4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45931.792083333334</v>
      </c>
      <c r="L421" s="21">
        <f>_xlfn.XLOOKUP(User[[#This Row],[User Code]],RMS_Check_In_Out!A:A,RMS_Check_In_Out!D:D,"0")</f>
        <v>481</v>
      </c>
      <c r="M421" s="21">
        <f>_xlfn.XLOOKUP(User[[#This Row],[User Code]],Leave!P:P,Leave!S:S,"0")</f>
        <v>60</v>
      </c>
      <c r="N421" s="21">
        <f>User[[#This Row],[Time Leave RMS (min)]]/60</f>
        <v>1</v>
      </c>
      <c r="O421" s="15">
        <f>User[[#This Row],[Duration In Store(min)]]/60</f>
        <v>8.0166666666666675</v>
      </c>
      <c r="P421" s="28">
        <f>User[[#This Row],[Time In Store + Leave]]/24</f>
        <v>0.3756944444444445</v>
      </c>
      <c r="Q421" s="15">
        <f>(User[[#This Row],[Time Leave RMS (min)]]/60)+User[[#This Row],[Duration In Store H]]</f>
        <v>9.0166666666666675</v>
      </c>
      <c r="R421" s="40">
        <f>IF(User[[#This Row],[Check In]]="Sin Registro",0,1)</f>
        <v>1</v>
      </c>
      <c r="S421" s="40">
        <f>IF(User[[#This Row],[Check Out]]="Sin Registro",0,1)</f>
        <v>1</v>
      </c>
      <c r="T421" s="40" t="str">
        <f>IFERROR(IF(VLOOKUP(User[[#This Row],[User Code]],Justificar!$C$8:$I$1048576,6,0)=0,"Sin Justificación",VLOOKUP(User[[#This Row],[User Code]],Justificar!$C$8:$I$1048576,6,0)),"")</f>
        <v/>
      </c>
      <c r="U421" s="40" t="str">
        <f>IFERROR(IF(VLOOKUP(User[[#This Row],[User Code]],Justificar!$C$8:$I$1048576,6,0)=0,"Sin Justificación",VLOOKUP(User[[#This Row],[User Code]],Justificar!$C$8:$I$1048576,7,0)),"")</f>
        <v/>
      </c>
      <c r="V421" s="40" t="str" cm="1">
        <f t="array" ref="V421">_xlfn.IFS(User[[#This Row],[Time In Store + Leave]]&lt;7.8,"Incompleto",User[[#This Row],[Time In Store + Leave]]&lt;=12,"Completo",User[[#This Row],[Time In Store + Leave]]&gt;12,"Superior")</f>
        <v>Completo</v>
      </c>
      <c r="W4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1" s="40" t="str">
        <f>IF(User[[#This Row],[Rango]]="incompleto",IF(User[[#This Row],[Reporte in]]=0,"Sin_Registro_In_Out",IF(User[[#This Row],[Reporte Out]]=0,"No_Realizo_Salida","No_cumple_el_Tiempo")),"")</f>
        <v/>
      </c>
      <c r="Y421" s="40" t="str" cm="1">
        <f t="array" ref="Y4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1"/>
      <c r="AA421"/>
      <c r="AB421"/>
      <c r="AC421"/>
      <c r="AD421"/>
      <c r="AE421"/>
      <c r="AF421"/>
      <c r="AG421"/>
      <c r="AH421"/>
      <c r="AI421"/>
      <c r="AJ421"/>
    </row>
    <row r="422" spans="1:36" x14ac:dyDescent="0.3">
      <c r="A422" s="40" t="s">
        <v>1332</v>
      </c>
      <c r="B422">
        <v>1028012995</v>
      </c>
      <c r="C422" s="40" t="s">
        <v>1333</v>
      </c>
      <c r="D422" s="40" t="s">
        <v>1334</v>
      </c>
      <c r="E422" s="40" t="s">
        <v>6</v>
      </c>
      <c r="F422" s="40" t="s">
        <v>973</v>
      </c>
      <c r="G422" s="40" t="s">
        <v>178</v>
      </c>
      <c r="H422" s="2">
        <v>45674.500289351854</v>
      </c>
      <c r="I422">
        <v>1</v>
      </c>
      <c r="J4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45931.411597222221</v>
      </c>
      <c r="K4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45931.750092592592</v>
      </c>
      <c r="L422" s="21">
        <f>_xlfn.XLOOKUP(User[[#This Row],[User Code]],RMS_Check_In_Out!A:A,RMS_Check_In_Out!D:D,"0")</f>
        <v>487</v>
      </c>
      <c r="M422" s="21" t="str">
        <f>_xlfn.XLOOKUP(User[[#This Row],[User Code]],Leave!P:P,Leave!S:S,"0")</f>
        <v>0</v>
      </c>
      <c r="N422" s="21">
        <f>User[[#This Row],[Time Leave RMS (min)]]/60</f>
        <v>0</v>
      </c>
      <c r="O422" s="15">
        <f>User[[#This Row],[Duration In Store(min)]]/60</f>
        <v>8.1166666666666671</v>
      </c>
      <c r="P422" s="28">
        <f>User[[#This Row],[Time In Store + Leave]]/24</f>
        <v>0.33819444444444446</v>
      </c>
      <c r="Q422" s="15">
        <f>(User[[#This Row],[Time Leave RMS (min)]]/60)+User[[#This Row],[Duration In Store H]]</f>
        <v>8.1166666666666671</v>
      </c>
      <c r="R422" s="40">
        <f>IF(User[[#This Row],[Check In]]="Sin Registro",0,1)</f>
        <v>1</v>
      </c>
      <c r="S422" s="40">
        <f>IF(User[[#This Row],[Check Out]]="Sin Registro",0,1)</f>
        <v>1</v>
      </c>
      <c r="T422" s="40" t="str">
        <f>IFERROR(IF(VLOOKUP(User[[#This Row],[User Code]],Justificar!$C$8:$I$1048576,6,0)=0,"Sin Justificación",VLOOKUP(User[[#This Row],[User Code]],Justificar!$C$8:$I$1048576,6,0)),"")</f>
        <v/>
      </c>
      <c r="U422" s="40" t="str">
        <f>IFERROR(IF(VLOOKUP(User[[#This Row],[User Code]],Justificar!$C$8:$I$1048576,6,0)=0,"Sin Justificación",VLOOKUP(User[[#This Row],[User Code]],Justificar!$C$8:$I$1048576,7,0)),"")</f>
        <v/>
      </c>
      <c r="V422" s="40" t="str" cm="1">
        <f t="array" ref="V422">_xlfn.IFS(User[[#This Row],[Time In Store + Leave]]&lt;7.8,"Incompleto",User[[#This Row],[Time In Store + Leave]]&lt;=12,"Completo",User[[#This Row],[Time In Store + Leave]]&gt;12,"Superior")</f>
        <v>Completo</v>
      </c>
      <c r="W4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2" s="40" t="str">
        <f>IF(User[[#This Row],[Rango]]="incompleto",IF(User[[#This Row],[Reporte in]]=0,"Sin_Registro_In_Out",IF(User[[#This Row],[Reporte Out]]=0,"No_Realizo_Salida","No_cumple_el_Tiempo")),"")</f>
        <v/>
      </c>
      <c r="Y422" s="40" t="str" cm="1">
        <f t="array" ref="Y4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2"/>
      <c r="AA422"/>
      <c r="AB422"/>
      <c r="AC422"/>
      <c r="AD422"/>
      <c r="AE422"/>
      <c r="AF422"/>
      <c r="AG422"/>
      <c r="AH422"/>
      <c r="AI422"/>
      <c r="AJ422"/>
    </row>
    <row r="423" spans="1:36" x14ac:dyDescent="0.3">
      <c r="A423" s="40" t="s">
        <v>1329</v>
      </c>
      <c r="B423">
        <v>1006291372</v>
      </c>
      <c r="C423" s="40" t="s">
        <v>1330</v>
      </c>
      <c r="D423" s="40" t="s">
        <v>1331</v>
      </c>
      <c r="E423" s="40" t="s">
        <v>6</v>
      </c>
      <c r="F423" s="40" t="s">
        <v>1025</v>
      </c>
      <c r="G423" s="40" t="s">
        <v>177</v>
      </c>
      <c r="H423" s="2">
        <v>45673.541944444441</v>
      </c>
      <c r="I423">
        <v>1</v>
      </c>
      <c r="J4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45931.487060185187</v>
      </c>
      <c r="K4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45931.792280092595</v>
      </c>
      <c r="L423" s="21">
        <f>_xlfn.XLOOKUP(User[[#This Row],[User Code]],RMS_Check_In_Out!A:A,RMS_Check_In_Out!D:D,"0")</f>
        <v>440</v>
      </c>
      <c r="M423" s="21" t="str">
        <f>_xlfn.XLOOKUP(User[[#This Row],[User Code]],Leave!P:P,Leave!S:S,"0")</f>
        <v>0</v>
      </c>
      <c r="N423" s="21">
        <f>User[[#This Row],[Time Leave RMS (min)]]/60</f>
        <v>0</v>
      </c>
      <c r="O423" s="15">
        <f>User[[#This Row],[Duration In Store(min)]]/60</f>
        <v>7.333333333333333</v>
      </c>
      <c r="P423" s="28">
        <f>User[[#This Row],[Time In Store + Leave]]/24</f>
        <v>0.30555555555555552</v>
      </c>
      <c r="Q423" s="15">
        <f>(User[[#This Row],[Time Leave RMS (min)]]/60)+User[[#This Row],[Duration In Store H]]</f>
        <v>7.333333333333333</v>
      </c>
      <c r="R423" s="40">
        <f>IF(User[[#This Row],[Check In]]="Sin Registro",0,1)</f>
        <v>1</v>
      </c>
      <c r="S423" s="40">
        <f>IF(User[[#This Row],[Check Out]]="Sin Registro",0,1)</f>
        <v>1</v>
      </c>
      <c r="T423" s="40" t="str">
        <f>IFERROR(IF(VLOOKUP(User[[#This Row],[User Code]],Justificar!$C$8:$I$1048576,6,0)=0,"Sin Justificación",VLOOKUP(User[[#This Row],[User Code]],Justificar!$C$8:$I$1048576,6,0)),"")</f>
        <v>Sin Justificación</v>
      </c>
      <c r="U423" s="40" t="str">
        <f>IFERROR(IF(VLOOKUP(User[[#This Row],[User Code]],Justificar!$C$8:$I$1048576,6,0)=0,"Sin Justificación",VLOOKUP(User[[#This Row],[User Code]],Justificar!$C$8:$I$1048576,7,0)),"")</f>
        <v>Sin Justificación</v>
      </c>
      <c r="V423" s="40" t="str" cm="1">
        <f t="array" ref="V423">_xlfn.IFS(User[[#This Row],[Time In Store + Leave]]&lt;7.8,"Incompleto",User[[#This Row],[Time In Store + Leave]]&lt;=12,"Completo",User[[#This Row],[Time In Store + Leave]]&gt;12,"Superior")</f>
        <v>Incompleto</v>
      </c>
      <c r="W4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23" s="40" t="str">
        <f>IF(User[[#This Row],[Rango]]="incompleto",IF(User[[#This Row],[Reporte in]]=0,"Sin_Registro_In_Out",IF(User[[#This Row],[Reporte Out]]=0,"No_Realizo_Salida","No_cumple_el_Tiempo")),"")</f>
        <v>No_cumple_el_Tiempo</v>
      </c>
      <c r="Y423" s="40" t="str" cm="1">
        <f t="array" ref="Y4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3"/>
      <c r="AA423"/>
      <c r="AB423"/>
      <c r="AC423"/>
      <c r="AD423"/>
      <c r="AE423"/>
      <c r="AF423"/>
      <c r="AG423"/>
      <c r="AH423"/>
      <c r="AI423"/>
      <c r="AJ423"/>
    </row>
    <row r="424" spans="1:36" x14ac:dyDescent="0.3">
      <c r="A424" s="40" t="s">
        <v>1323</v>
      </c>
      <c r="B424">
        <v>1067886874</v>
      </c>
      <c r="C424" s="40" t="s">
        <v>1324</v>
      </c>
      <c r="D424" s="40" t="s">
        <v>1325</v>
      </c>
      <c r="E424" s="40" t="s">
        <v>6</v>
      </c>
      <c r="F424" s="40" t="s">
        <v>1027</v>
      </c>
      <c r="G424" s="40" t="s">
        <v>178</v>
      </c>
      <c r="H424" s="2">
        <v>45671.667118055557</v>
      </c>
      <c r="I424">
        <v>1</v>
      </c>
      <c r="J4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45931.458912037036</v>
      </c>
      <c r="K4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45931.741226851853</v>
      </c>
      <c r="L424" s="21">
        <f>_xlfn.XLOOKUP(User[[#This Row],[User Code]],RMS_Check_In_Out!A:A,RMS_Check_In_Out!D:D,"0")</f>
        <v>407</v>
      </c>
      <c r="M424" s="21">
        <f>_xlfn.XLOOKUP(User[[#This Row],[User Code]],Leave!P:P,Leave!S:S,"0")</f>
        <v>180</v>
      </c>
      <c r="N424" s="21">
        <f>User[[#This Row],[Time Leave RMS (min)]]/60</f>
        <v>3</v>
      </c>
      <c r="O424" s="15">
        <f>User[[#This Row],[Duration In Store(min)]]/60</f>
        <v>6.7833333333333332</v>
      </c>
      <c r="P424" s="28">
        <f>User[[#This Row],[Time In Store + Leave]]/24</f>
        <v>0.40763888888888888</v>
      </c>
      <c r="Q424" s="15">
        <f>(User[[#This Row],[Time Leave RMS (min)]]/60)+User[[#This Row],[Duration In Store H]]</f>
        <v>9.7833333333333332</v>
      </c>
      <c r="R424" s="40">
        <f>IF(User[[#This Row],[Check In]]="Sin Registro",0,1)</f>
        <v>1</v>
      </c>
      <c r="S424" s="40">
        <f>IF(User[[#This Row],[Check Out]]="Sin Registro",0,1)</f>
        <v>1</v>
      </c>
      <c r="T424" s="40" t="str">
        <f>IFERROR(IF(VLOOKUP(User[[#This Row],[User Code]],Justificar!$C$8:$I$1048576,6,0)=0,"Sin Justificación",VLOOKUP(User[[#This Row],[User Code]],Justificar!$C$8:$I$1048576,6,0)),"")</f>
        <v/>
      </c>
      <c r="U424" s="40" t="str">
        <f>IFERROR(IF(VLOOKUP(User[[#This Row],[User Code]],Justificar!$C$8:$I$1048576,6,0)=0,"Sin Justificación",VLOOKUP(User[[#This Row],[User Code]],Justificar!$C$8:$I$1048576,7,0)),"")</f>
        <v/>
      </c>
      <c r="V424" s="40" t="str" cm="1">
        <f t="array" ref="V424">_xlfn.IFS(User[[#This Row],[Time In Store + Leave]]&lt;7.8,"Incompleto",User[[#This Row],[Time In Store + Leave]]&lt;=12,"Completo",User[[#This Row],[Time In Store + Leave]]&gt;12,"Superior")</f>
        <v>Completo</v>
      </c>
      <c r="W4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4" s="40" t="str">
        <f>IF(User[[#This Row],[Rango]]="incompleto",IF(User[[#This Row],[Reporte in]]=0,"Sin_Registro_In_Out",IF(User[[#This Row],[Reporte Out]]=0,"No_Realizo_Salida","No_cumple_el_Tiempo")),"")</f>
        <v/>
      </c>
      <c r="Y424" s="40" t="str" cm="1">
        <f t="array" ref="Y4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4"/>
      <c r="AA424"/>
      <c r="AB424"/>
      <c r="AC424"/>
      <c r="AD424"/>
      <c r="AE424"/>
      <c r="AF424"/>
      <c r="AG424"/>
      <c r="AH424"/>
      <c r="AI424"/>
      <c r="AJ424"/>
    </row>
    <row r="425" spans="1:36" x14ac:dyDescent="0.3">
      <c r="A425" s="40" t="s">
        <v>1326</v>
      </c>
      <c r="B425">
        <v>1140847178</v>
      </c>
      <c r="C425" s="40" t="s">
        <v>1327</v>
      </c>
      <c r="D425" s="40" t="s">
        <v>1328</v>
      </c>
      <c r="E425" s="40" t="s">
        <v>6</v>
      </c>
      <c r="F425" s="40" t="s">
        <v>2136</v>
      </c>
      <c r="G425" s="40" t="s">
        <v>178</v>
      </c>
      <c r="H425" s="2">
        <v>45671.666898148149</v>
      </c>
      <c r="I425">
        <v>1</v>
      </c>
      <c r="J4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45931.43445601852</v>
      </c>
      <c r="K4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45931.823935185188</v>
      </c>
      <c r="L425" s="21">
        <f>_xlfn.XLOOKUP(User[[#This Row],[User Code]],RMS_Check_In_Out!A:A,RMS_Check_In_Out!D:D,"0")</f>
        <v>561</v>
      </c>
      <c r="M425" s="21">
        <f>_xlfn.XLOOKUP(User[[#This Row],[User Code]],Leave!P:P,Leave!S:S,"0")</f>
        <v>60</v>
      </c>
      <c r="N425" s="21">
        <f>User[[#This Row],[Time Leave RMS (min)]]/60</f>
        <v>1</v>
      </c>
      <c r="O425" s="15">
        <f>User[[#This Row],[Duration In Store(min)]]/60</f>
        <v>9.35</v>
      </c>
      <c r="P425" s="28">
        <f>User[[#This Row],[Time In Store + Leave]]/24</f>
        <v>0.43124999999999997</v>
      </c>
      <c r="Q425" s="15">
        <f>(User[[#This Row],[Time Leave RMS (min)]]/60)+User[[#This Row],[Duration In Store H]]</f>
        <v>10.35</v>
      </c>
      <c r="R425" s="40">
        <f>IF(User[[#This Row],[Check In]]="Sin Registro",0,1)</f>
        <v>1</v>
      </c>
      <c r="S425" s="40">
        <f>IF(User[[#This Row],[Check Out]]="Sin Registro",0,1)</f>
        <v>1</v>
      </c>
      <c r="T425" s="40" t="str">
        <f>IFERROR(IF(VLOOKUP(User[[#This Row],[User Code]],Justificar!$C$8:$I$1048576,6,0)=0,"Sin Justificación",VLOOKUP(User[[#This Row],[User Code]],Justificar!$C$8:$I$1048576,6,0)),"")</f>
        <v/>
      </c>
      <c r="U425" s="40" t="str">
        <f>IFERROR(IF(VLOOKUP(User[[#This Row],[User Code]],Justificar!$C$8:$I$1048576,6,0)=0,"Sin Justificación",VLOOKUP(User[[#This Row],[User Code]],Justificar!$C$8:$I$1048576,7,0)),"")</f>
        <v/>
      </c>
      <c r="V425" s="40" t="str" cm="1">
        <f t="array" ref="V425">_xlfn.IFS(User[[#This Row],[Time In Store + Leave]]&lt;7.8,"Incompleto",User[[#This Row],[Time In Store + Leave]]&lt;=12,"Completo",User[[#This Row],[Time In Store + Leave]]&gt;12,"Superior")</f>
        <v>Completo</v>
      </c>
      <c r="W4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5" s="40" t="str">
        <f>IF(User[[#This Row],[Rango]]="incompleto",IF(User[[#This Row],[Reporte in]]=0,"Sin_Registro_In_Out",IF(User[[#This Row],[Reporte Out]]=0,"No_Realizo_Salida","No_cumple_el_Tiempo")),"")</f>
        <v/>
      </c>
      <c r="Y425" s="40" t="str" cm="1">
        <f t="array" ref="Y4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5"/>
      <c r="AA425"/>
      <c r="AB425"/>
      <c r="AC425"/>
      <c r="AD425"/>
      <c r="AE425"/>
      <c r="AF425"/>
      <c r="AG425"/>
      <c r="AH425"/>
      <c r="AI425"/>
      <c r="AJ425"/>
    </row>
    <row r="426" spans="1:36" x14ac:dyDescent="0.3">
      <c r="A426" s="40" t="s">
        <v>1316</v>
      </c>
      <c r="B426">
        <v>1087423306</v>
      </c>
      <c r="C426" s="40" t="s">
        <v>1971</v>
      </c>
      <c r="D426" s="40" t="s">
        <v>1317</v>
      </c>
      <c r="E426" s="40" t="s">
        <v>6</v>
      </c>
      <c r="F426" s="40" t="s">
        <v>1024</v>
      </c>
      <c r="G426" s="40" t="s">
        <v>177</v>
      </c>
      <c r="H426" s="2">
        <v>45670.836238425924</v>
      </c>
      <c r="I426">
        <v>1</v>
      </c>
      <c r="J4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45931.417384259257</v>
      </c>
      <c r="K4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45931.812384259261</v>
      </c>
      <c r="L426" s="21">
        <f>_xlfn.XLOOKUP(User[[#This Row],[User Code]],RMS_Check_In_Out!A:A,RMS_Check_In_Out!D:D,"0")</f>
        <v>569</v>
      </c>
      <c r="M426" s="21" t="str">
        <f>_xlfn.XLOOKUP(User[[#This Row],[User Code]],Leave!P:P,Leave!S:S,"0")</f>
        <v>0</v>
      </c>
      <c r="N426" s="21">
        <f>User[[#This Row],[Time Leave RMS (min)]]/60</f>
        <v>0</v>
      </c>
      <c r="O426" s="15">
        <f>User[[#This Row],[Duration In Store(min)]]/60</f>
        <v>9.4833333333333325</v>
      </c>
      <c r="P426" s="28">
        <f>User[[#This Row],[Time In Store + Leave]]/24</f>
        <v>0.39513888888888887</v>
      </c>
      <c r="Q426" s="15">
        <f>(User[[#This Row],[Time Leave RMS (min)]]/60)+User[[#This Row],[Duration In Store H]]</f>
        <v>9.4833333333333325</v>
      </c>
      <c r="R426" s="40">
        <f>IF(User[[#This Row],[Check In]]="Sin Registro",0,1)</f>
        <v>1</v>
      </c>
      <c r="S426" s="40">
        <f>IF(User[[#This Row],[Check Out]]="Sin Registro",0,1)</f>
        <v>1</v>
      </c>
      <c r="T426" s="40" t="str">
        <f>IFERROR(IF(VLOOKUP(User[[#This Row],[User Code]],Justificar!$C$8:$I$1048576,6,0)=0,"Sin Justificación",VLOOKUP(User[[#This Row],[User Code]],Justificar!$C$8:$I$1048576,6,0)),"")</f>
        <v/>
      </c>
      <c r="U426" s="40" t="str">
        <f>IFERROR(IF(VLOOKUP(User[[#This Row],[User Code]],Justificar!$C$8:$I$1048576,6,0)=0,"Sin Justificación",VLOOKUP(User[[#This Row],[User Code]],Justificar!$C$8:$I$1048576,7,0)),"")</f>
        <v/>
      </c>
      <c r="V426" s="40" t="str" cm="1">
        <f t="array" ref="V426">_xlfn.IFS(User[[#This Row],[Time In Store + Leave]]&lt;7.8,"Incompleto",User[[#This Row],[Time In Store + Leave]]&lt;=12,"Completo",User[[#This Row],[Time In Store + Leave]]&gt;12,"Superior")</f>
        <v>Completo</v>
      </c>
      <c r="W4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6" s="40" t="str">
        <f>IF(User[[#This Row],[Rango]]="incompleto",IF(User[[#This Row],[Reporte in]]=0,"Sin_Registro_In_Out",IF(User[[#This Row],[Reporte Out]]=0,"No_Realizo_Salida","No_cumple_el_Tiempo")),"")</f>
        <v/>
      </c>
      <c r="Y426" s="40" t="str" cm="1">
        <f t="array" ref="Y4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6"/>
      <c r="AA426"/>
      <c r="AB426"/>
      <c r="AC426"/>
      <c r="AD426"/>
      <c r="AE426"/>
      <c r="AF426"/>
      <c r="AG426"/>
      <c r="AH426"/>
      <c r="AI426"/>
      <c r="AJ426"/>
    </row>
    <row r="427" spans="1:36" x14ac:dyDescent="0.3">
      <c r="A427" s="40" t="s">
        <v>1318</v>
      </c>
      <c r="B427">
        <v>1086500236</v>
      </c>
      <c r="C427" s="40" t="s">
        <v>1319</v>
      </c>
      <c r="D427" s="40" t="s">
        <v>1320</v>
      </c>
      <c r="E427" s="40" t="s">
        <v>6</v>
      </c>
      <c r="F427" s="40" t="s">
        <v>1024</v>
      </c>
      <c r="G427" s="40" t="s">
        <v>177</v>
      </c>
      <c r="H427" s="2">
        <v>45670.836111111108</v>
      </c>
      <c r="I427">
        <v>1</v>
      </c>
      <c r="J4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27" s="21" t="str">
        <f>_xlfn.XLOOKUP(User[[#This Row],[User Code]],RMS_Check_In_Out!A:A,RMS_Check_In_Out!D:D,"0")</f>
        <v>0</v>
      </c>
      <c r="M427" s="21" t="str">
        <f>_xlfn.XLOOKUP(User[[#This Row],[User Code]],Leave!P:P,Leave!S:S,"0")</f>
        <v>0</v>
      </c>
      <c r="N427" s="21">
        <f>User[[#This Row],[Time Leave RMS (min)]]/60</f>
        <v>0</v>
      </c>
      <c r="O427" s="15">
        <f>User[[#This Row],[Duration In Store(min)]]/60</f>
        <v>0</v>
      </c>
      <c r="P427" s="28">
        <f>User[[#This Row],[Time In Store + Leave]]/24</f>
        <v>0</v>
      </c>
      <c r="Q427" s="15">
        <f>(User[[#This Row],[Time Leave RMS (min)]]/60)+User[[#This Row],[Duration In Store H]]</f>
        <v>0</v>
      </c>
      <c r="R427" s="40">
        <f>IF(User[[#This Row],[Check In]]="Sin Registro",0,1)</f>
        <v>0</v>
      </c>
      <c r="S427" s="40">
        <f>IF(User[[#This Row],[Check Out]]="Sin Registro",0,1)</f>
        <v>0</v>
      </c>
      <c r="T427" s="40" t="str">
        <f>IFERROR(IF(VLOOKUP(User[[#This Row],[User Code]],Justificar!$C$8:$I$1048576,6,0)=0,"Sin Justificación",VLOOKUP(User[[#This Row],[User Code]],Justificar!$C$8:$I$1048576,6,0)),"")</f>
        <v>Sin Justificación</v>
      </c>
      <c r="U427" s="40" t="str">
        <f>IFERROR(IF(VLOOKUP(User[[#This Row],[User Code]],Justificar!$C$8:$I$1048576,6,0)=0,"Sin Justificación",VLOOKUP(User[[#This Row],[User Code]],Justificar!$C$8:$I$1048576,7,0)),"")</f>
        <v>Sin Justificación</v>
      </c>
      <c r="V427" s="40" t="str" cm="1">
        <f t="array" ref="V427">_xlfn.IFS(User[[#This Row],[Time In Store + Leave]]&lt;7.8,"Incompleto",User[[#This Row],[Time In Store + Leave]]&lt;=12,"Completo",User[[#This Row],[Time In Store + Leave]]&gt;12,"Superior")</f>
        <v>Incompleto</v>
      </c>
      <c r="W4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27" s="40" t="str">
        <f>IF(User[[#This Row],[Rango]]="incompleto",IF(User[[#This Row],[Reporte in]]=0,"Sin_Registro_In_Out",IF(User[[#This Row],[Reporte Out]]=0,"No_Realizo_Salida","No_cumple_el_Tiempo")),"")</f>
        <v>Sin_Registro_In_Out</v>
      </c>
      <c r="Y427" s="40" t="str" cm="1">
        <f t="array" ref="Y4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7"/>
      <c r="AA427"/>
      <c r="AB427"/>
      <c r="AC427"/>
      <c r="AD427"/>
      <c r="AE427"/>
      <c r="AF427"/>
      <c r="AG427"/>
      <c r="AH427"/>
      <c r="AI427"/>
      <c r="AJ427"/>
    </row>
    <row r="428" spans="1:36" x14ac:dyDescent="0.3">
      <c r="A428" s="40" t="s">
        <v>1310</v>
      </c>
      <c r="B428">
        <v>38603501</v>
      </c>
      <c r="C428" s="40" t="s">
        <v>1311</v>
      </c>
      <c r="D428" s="40" t="s">
        <v>1312</v>
      </c>
      <c r="E428" s="40" t="s">
        <v>6</v>
      </c>
      <c r="F428" s="40" t="s">
        <v>1121</v>
      </c>
      <c r="G428" s="40" t="s">
        <v>178</v>
      </c>
      <c r="H428" s="2">
        <v>45665.459027777775</v>
      </c>
      <c r="I428">
        <v>1</v>
      </c>
      <c r="J4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45931.448842592596</v>
      </c>
      <c r="K4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45931.792245370372</v>
      </c>
      <c r="L428" s="21">
        <f>_xlfn.XLOOKUP(User[[#This Row],[User Code]],RMS_Check_In_Out!A:A,RMS_Check_In_Out!D:D,"0")</f>
        <v>495</v>
      </c>
      <c r="M428" s="21" t="str">
        <f>_xlfn.XLOOKUP(User[[#This Row],[User Code]],Leave!P:P,Leave!S:S,"0")</f>
        <v>0</v>
      </c>
      <c r="N428" s="21">
        <f>User[[#This Row],[Time Leave RMS (min)]]/60</f>
        <v>0</v>
      </c>
      <c r="O428" s="15">
        <f>User[[#This Row],[Duration In Store(min)]]/60</f>
        <v>8.25</v>
      </c>
      <c r="P428" s="28">
        <f>User[[#This Row],[Time In Store + Leave]]/24</f>
        <v>0.34375</v>
      </c>
      <c r="Q428" s="15">
        <f>(User[[#This Row],[Time Leave RMS (min)]]/60)+User[[#This Row],[Duration In Store H]]</f>
        <v>8.25</v>
      </c>
      <c r="R428" s="40">
        <f>IF(User[[#This Row],[Check In]]="Sin Registro",0,1)</f>
        <v>1</v>
      </c>
      <c r="S428" s="40">
        <f>IF(User[[#This Row],[Check Out]]="Sin Registro",0,1)</f>
        <v>1</v>
      </c>
      <c r="T428" s="40" t="str">
        <f>IFERROR(IF(VLOOKUP(User[[#This Row],[User Code]],Justificar!$C$8:$I$1048576,6,0)=0,"Sin Justificación",VLOOKUP(User[[#This Row],[User Code]],Justificar!$C$8:$I$1048576,6,0)),"")</f>
        <v/>
      </c>
      <c r="U428" s="40" t="str">
        <f>IFERROR(IF(VLOOKUP(User[[#This Row],[User Code]],Justificar!$C$8:$I$1048576,6,0)=0,"Sin Justificación",VLOOKUP(User[[#This Row],[User Code]],Justificar!$C$8:$I$1048576,7,0)),"")</f>
        <v/>
      </c>
      <c r="V428" s="40" t="str" cm="1">
        <f t="array" ref="V428">_xlfn.IFS(User[[#This Row],[Time In Store + Leave]]&lt;7.8,"Incompleto",User[[#This Row],[Time In Store + Leave]]&lt;=12,"Completo",User[[#This Row],[Time In Store + Leave]]&gt;12,"Superior")</f>
        <v>Completo</v>
      </c>
      <c r="W4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8" s="40" t="str">
        <f>IF(User[[#This Row],[Rango]]="incompleto",IF(User[[#This Row],[Reporte in]]=0,"Sin_Registro_In_Out",IF(User[[#This Row],[Reporte Out]]=0,"No_Realizo_Salida","No_cumple_el_Tiempo")),"")</f>
        <v/>
      </c>
      <c r="Y428" s="40" t="str" cm="1">
        <f t="array" ref="Y4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28"/>
      <c r="AA428"/>
      <c r="AB428"/>
      <c r="AC428"/>
      <c r="AD428"/>
      <c r="AE428"/>
      <c r="AF428"/>
      <c r="AG428"/>
      <c r="AH428"/>
      <c r="AI428"/>
      <c r="AJ428"/>
    </row>
    <row r="429" spans="1:36" x14ac:dyDescent="0.3">
      <c r="A429" s="40" t="s">
        <v>1305</v>
      </c>
      <c r="B429">
        <v>1023018933</v>
      </c>
      <c r="C429" s="40" t="s">
        <v>1306</v>
      </c>
      <c r="D429" s="40" t="s">
        <v>1307</v>
      </c>
      <c r="E429" s="40" t="s">
        <v>6</v>
      </c>
      <c r="F429" s="40" t="s">
        <v>1026</v>
      </c>
      <c r="G429" s="40" t="s">
        <v>178</v>
      </c>
      <c r="H429" s="2">
        <v>45664.834421296298</v>
      </c>
      <c r="I429">
        <v>1</v>
      </c>
      <c r="J4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45931.496122685188</v>
      </c>
      <c r="K4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45931.848310185182</v>
      </c>
      <c r="L429" s="21">
        <f>_xlfn.XLOOKUP(User[[#This Row],[User Code]],RMS_Check_In_Out!A:A,RMS_Check_In_Out!D:D,"0")</f>
        <v>507</v>
      </c>
      <c r="M429" s="21">
        <f>_xlfn.XLOOKUP(User[[#This Row],[User Code]],Leave!P:P,Leave!S:S,"0")</f>
        <v>540</v>
      </c>
      <c r="N429" s="21">
        <f>User[[#This Row],[Time Leave RMS (min)]]/60</f>
        <v>9</v>
      </c>
      <c r="O429" s="15">
        <f>User[[#This Row],[Duration In Store(min)]]/60</f>
        <v>8.4499999999999993</v>
      </c>
      <c r="P429" s="28">
        <f>User[[#This Row],[Time In Store + Leave]]/24</f>
        <v>0.7270833333333333</v>
      </c>
      <c r="Q429" s="15">
        <f>(User[[#This Row],[Time Leave RMS (min)]]/60)+User[[#This Row],[Duration In Store H]]</f>
        <v>17.45</v>
      </c>
      <c r="R429" s="40">
        <f>IF(User[[#This Row],[Check In]]="Sin Registro",0,1)</f>
        <v>1</v>
      </c>
      <c r="S429" s="40">
        <f>IF(User[[#This Row],[Check Out]]="Sin Registro",0,1)</f>
        <v>1</v>
      </c>
      <c r="T429" s="40" t="str">
        <f>IFERROR(IF(VLOOKUP(User[[#This Row],[User Code]],Justificar!$C$8:$I$1048576,6,0)=0,"Sin Justificación",VLOOKUP(User[[#This Row],[User Code]],Justificar!$C$8:$I$1048576,6,0)),"")</f>
        <v/>
      </c>
      <c r="U429" s="40" t="str">
        <f>IFERROR(IF(VLOOKUP(User[[#This Row],[User Code]],Justificar!$C$8:$I$1048576,6,0)=0,"Sin Justificación",VLOOKUP(User[[#This Row],[User Code]],Justificar!$C$8:$I$1048576,7,0)),"")</f>
        <v/>
      </c>
      <c r="V429" s="40" t="str" cm="1">
        <f t="array" ref="V429">_xlfn.IFS(User[[#This Row],[Time In Store + Leave]]&lt;7.8,"Incompleto",User[[#This Row],[Time In Store + Leave]]&lt;=12,"Completo",User[[#This Row],[Time In Store + Leave]]&gt;12,"Superior")</f>
        <v>Superior</v>
      </c>
      <c r="W4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9" s="40" t="str">
        <f>IF(User[[#This Row],[Rango]]="incompleto",IF(User[[#This Row],[Reporte in]]=0,"Sin_Registro_In_Out",IF(User[[#This Row],[Reporte Out]]=0,"No_Realizo_Salida","No_cumple_el_Tiempo")),"")</f>
        <v/>
      </c>
      <c r="Y429" s="40" t="str" cm="1">
        <f t="array" ref="Y4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29"/>
      <c r="AA429"/>
      <c r="AB429"/>
      <c r="AC429"/>
      <c r="AD429"/>
      <c r="AE429"/>
      <c r="AF429"/>
      <c r="AG429"/>
      <c r="AH429"/>
      <c r="AI429"/>
      <c r="AJ429"/>
    </row>
    <row r="430" spans="1:36" x14ac:dyDescent="0.3">
      <c r="A430" s="40" t="s">
        <v>1282</v>
      </c>
      <c r="B430">
        <v>1127350730</v>
      </c>
      <c r="C430" s="40" t="s">
        <v>1283</v>
      </c>
      <c r="D430" s="40" t="s">
        <v>1284</v>
      </c>
      <c r="E430" s="40" t="s">
        <v>6</v>
      </c>
      <c r="F430" s="40" t="s">
        <v>1803</v>
      </c>
      <c r="G430" s="40" t="s">
        <v>179</v>
      </c>
      <c r="H430" s="2">
        <v>45659.834479166668</v>
      </c>
      <c r="I430">
        <v>1</v>
      </c>
      <c r="J4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45931.356516203705</v>
      </c>
      <c r="K4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45931.720543981479</v>
      </c>
      <c r="L430" s="21">
        <f>_xlfn.XLOOKUP(User[[#This Row],[User Code]],RMS_Check_In_Out!A:A,RMS_Check_In_Out!D:D,"0")</f>
        <v>524</v>
      </c>
      <c r="M430" s="21" t="str">
        <f>_xlfn.XLOOKUP(User[[#This Row],[User Code]],Leave!P:P,Leave!S:S,"0")</f>
        <v>0</v>
      </c>
      <c r="N430" s="21">
        <f>User[[#This Row],[Time Leave RMS (min)]]/60</f>
        <v>0</v>
      </c>
      <c r="O430" s="15">
        <f>User[[#This Row],[Duration In Store(min)]]/60</f>
        <v>8.7333333333333325</v>
      </c>
      <c r="P430" s="28">
        <f>User[[#This Row],[Time In Store + Leave]]/24</f>
        <v>0.36388888888888887</v>
      </c>
      <c r="Q430" s="15">
        <f>(User[[#This Row],[Time Leave RMS (min)]]/60)+User[[#This Row],[Duration In Store H]]</f>
        <v>8.7333333333333325</v>
      </c>
      <c r="R430" s="40">
        <f>IF(User[[#This Row],[Check In]]="Sin Registro",0,1)</f>
        <v>1</v>
      </c>
      <c r="S430" s="40">
        <f>IF(User[[#This Row],[Check Out]]="Sin Registro",0,1)</f>
        <v>1</v>
      </c>
      <c r="T430" s="40" t="str">
        <f>IFERROR(IF(VLOOKUP(User[[#This Row],[User Code]],Justificar!$C$8:$I$1048576,6,0)=0,"Sin Justificación",VLOOKUP(User[[#This Row],[User Code]],Justificar!$C$8:$I$1048576,6,0)),"")</f>
        <v/>
      </c>
      <c r="U430" s="40" t="str">
        <f>IFERROR(IF(VLOOKUP(User[[#This Row],[User Code]],Justificar!$C$8:$I$1048576,6,0)=0,"Sin Justificación",VLOOKUP(User[[#This Row],[User Code]],Justificar!$C$8:$I$1048576,7,0)),"")</f>
        <v/>
      </c>
      <c r="V430" s="40" t="str" cm="1">
        <f t="array" ref="V430">_xlfn.IFS(User[[#This Row],[Time In Store + Leave]]&lt;7.8,"Incompleto",User[[#This Row],[Time In Store + Leave]]&lt;=12,"Completo",User[[#This Row],[Time In Store + Leave]]&gt;12,"Superior")</f>
        <v>Completo</v>
      </c>
      <c r="W4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0" s="40" t="str">
        <f>IF(User[[#This Row],[Rango]]="incompleto",IF(User[[#This Row],[Reporte in]]=0,"Sin_Registro_In_Out",IF(User[[#This Row],[Reporte Out]]=0,"No_Realizo_Salida","No_cumple_el_Tiempo")),"")</f>
        <v/>
      </c>
      <c r="Y430" s="40" t="str" cm="1">
        <f t="array" ref="Y4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30"/>
      <c r="AA430"/>
      <c r="AB430"/>
      <c r="AC430"/>
      <c r="AD430"/>
      <c r="AE430"/>
      <c r="AF430"/>
      <c r="AG430"/>
      <c r="AH430"/>
      <c r="AI430"/>
      <c r="AJ430"/>
    </row>
    <row r="431" spans="1:36" x14ac:dyDescent="0.3">
      <c r="A431" s="40" t="s">
        <v>1285</v>
      </c>
      <c r="B431">
        <v>1113677102</v>
      </c>
      <c r="C431" s="40" t="s">
        <v>1308</v>
      </c>
      <c r="D431" s="40" t="s">
        <v>1286</v>
      </c>
      <c r="E431" s="40" t="s">
        <v>6</v>
      </c>
      <c r="F431" s="40" t="s">
        <v>1121</v>
      </c>
      <c r="G431" s="40" t="s">
        <v>178</v>
      </c>
      <c r="H431" s="2">
        <v>45659.834039351852</v>
      </c>
      <c r="I431">
        <v>1</v>
      </c>
      <c r="J4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45931.473067129627</v>
      </c>
      <c r="K4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45931.731689814813</v>
      </c>
      <c r="L431" s="21">
        <f>_xlfn.XLOOKUP(User[[#This Row],[User Code]],RMS_Check_In_Out!A:A,RMS_Check_In_Out!D:D,"0")</f>
        <v>372</v>
      </c>
      <c r="M431" s="21" t="str">
        <f>_xlfn.XLOOKUP(User[[#This Row],[User Code]],Leave!P:P,Leave!S:S,"0")</f>
        <v>0</v>
      </c>
      <c r="N431" s="21">
        <f>User[[#This Row],[Time Leave RMS (min)]]/60</f>
        <v>0</v>
      </c>
      <c r="O431" s="15">
        <f>User[[#This Row],[Duration In Store(min)]]/60</f>
        <v>6.2</v>
      </c>
      <c r="P431" s="28">
        <f>User[[#This Row],[Time In Store + Leave]]/24</f>
        <v>0.25833333333333336</v>
      </c>
      <c r="Q431" s="15">
        <f>(User[[#This Row],[Time Leave RMS (min)]]/60)+User[[#This Row],[Duration In Store H]]</f>
        <v>6.2</v>
      </c>
      <c r="R431" s="40">
        <f>IF(User[[#This Row],[Check In]]="Sin Registro",0,1)</f>
        <v>1</v>
      </c>
      <c r="S431" s="40">
        <f>IF(User[[#This Row],[Check Out]]="Sin Registro",0,1)</f>
        <v>1</v>
      </c>
      <c r="T431" s="40" t="str">
        <f>IFERROR(IF(VLOOKUP(User[[#This Row],[User Code]],Justificar!$C$8:$I$1048576,6,0)=0,"Sin Justificación",VLOOKUP(User[[#This Row],[User Code]],Justificar!$C$8:$I$1048576,6,0)),"")</f>
        <v>Sin Justificación</v>
      </c>
      <c r="U431" s="40" t="str">
        <f>IFERROR(IF(VLOOKUP(User[[#This Row],[User Code]],Justificar!$C$8:$I$1048576,6,0)=0,"Sin Justificación",VLOOKUP(User[[#This Row],[User Code]],Justificar!$C$8:$I$1048576,7,0)),"")</f>
        <v>Sin Justificación</v>
      </c>
      <c r="V431" s="40" t="str" cm="1">
        <f t="array" ref="V431">_xlfn.IFS(User[[#This Row],[Time In Store + Leave]]&lt;7.8,"Incompleto",User[[#This Row],[Time In Store + Leave]]&lt;=12,"Completo",User[[#This Row],[Time In Store + Leave]]&gt;12,"Superior")</f>
        <v>Incompleto</v>
      </c>
      <c r="W4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1" s="40" t="str">
        <f>IF(User[[#This Row],[Rango]]="incompleto",IF(User[[#This Row],[Reporte in]]=0,"Sin_Registro_In_Out",IF(User[[#This Row],[Reporte Out]]=0,"No_Realizo_Salida","No_cumple_el_Tiempo")),"")</f>
        <v>No_cumple_el_Tiempo</v>
      </c>
      <c r="Y431" s="40" t="str" cm="1">
        <f t="array" ref="Y4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31"/>
      <c r="AA431"/>
      <c r="AB431"/>
      <c r="AC431"/>
      <c r="AD431"/>
      <c r="AE431"/>
      <c r="AF431"/>
      <c r="AG431"/>
      <c r="AH431"/>
      <c r="AI431"/>
      <c r="AJ431"/>
    </row>
    <row r="432" spans="1:36" x14ac:dyDescent="0.3">
      <c r="A432" s="40" t="s">
        <v>1238</v>
      </c>
      <c r="B432">
        <v>1022928179</v>
      </c>
      <c r="C432" s="40" t="s">
        <v>1239</v>
      </c>
      <c r="D432" s="40" t="s">
        <v>1240</v>
      </c>
      <c r="E432" s="40" t="s">
        <v>6</v>
      </c>
      <c r="F432" s="40" t="s">
        <v>1026</v>
      </c>
      <c r="G432" s="40" t="s">
        <v>178</v>
      </c>
      <c r="H432" s="2">
        <v>45657.750347222223</v>
      </c>
      <c r="I432">
        <v>1</v>
      </c>
      <c r="J4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45931.41642361111</v>
      </c>
      <c r="K4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45931.805324074077</v>
      </c>
      <c r="L432" s="21">
        <f>_xlfn.XLOOKUP(User[[#This Row],[User Code]],RMS_Check_In_Out!A:A,RMS_Check_In_Out!D:D,"0")</f>
        <v>560</v>
      </c>
      <c r="M432" s="21" t="str">
        <f>_xlfn.XLOOKUP(User[[#This Row],[User Code]],Leave!P:P,Leave!S:S,"0")</f>
        <v>0</v>
      </c>
      <c r="N432" s="21">
        <f>User[[#This Row],[Time Leave RMS (min)]]/60</f>
        <v>0</v>
      </c>
      <c r="O432" s="15">
        <f>User[[#This Row],[Duration In Store(min)]]/60</f>
        <v>9.3333333333333339</v>
      </c>
      <c r="P432" s="28">
        <f>User[[#This Row],[Time In Store + Leave]]/24</f>
        <v>0.3888888888888889</v>
      </c>
      <c r="Q432" s="15">
        <f>(User[[#This Row],[Time Leave RMS (min)]]/60)+User[[#This Row],[Duration In Store H]]</f>
        <v>9.3333333333333339</v>
      </c>
      <c r="R432" s="40">
        <f>IF(User[[#This Row],[Check In]]="Sin Registro",0,1)</f>
        <v>1</v>
      </c>
      <c r="S432" s="40">
        <f>IF(User[[#This Row],[Check Out]]="Sin Registro",0,1)</f>
        <v>1</v>
      </c>
      <c r="T432" s="40" t="str">
        <f>IFERROR(IF(VLOOKUP(User[[#This Row],[User Code]],Justificar!$C$8:$I$1048576,6,0)=0,"Sin Justificación",VLOOKUP(User[[#This Row],[User Code]],Justificar!$C$8:$I$1048576,6,0)),"")</f>
        <v/>
      </c>
      <c r="U432" s="40" t="str">
        <f>IFERROR(IF(VLOOKUP(User[[#This Row],[User Code]],Justificar!$C$8:$I$1048576,6,0)=0,"Sin Justificación",VLOOKUP(User[[#This Row],[User Code]],Justificar!$C$8:$I$1048576,7,0)),"")</f>
        <v/>
      </c>
      <c r="V432" s="40" t="str" cm="1">
        <f t="array" ref="V432">_xlfn.IFS(User[[#This Row],[Time In Store + Leave]]&lt;7.8,"Incompleto",User[[#This Row],[Time In Store + Leave]]&lt;=12,"Completo",User[[#This Row],[Time In Store + Leave]]&gt;12,"Superior")</f>
        <v>Completo</v>
      </c>
      <c r="W4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2" s="40" t="str">
        <f>IF(User[[#This Row],[Rango]]="incompleto",IF(User[[#This Row],[Reporte in]]=0,"Sin_Registro_In_Out",IF(User[[#This Row],[Reporte Out]]=0,"No_Realizo_Salida","No_cumple_el_Tiempo")),"")</f>
        <v/>
      </c>
      <c r="Y432" s="40" t="str" cm="1">
        <f t="array" ref="Y4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2"/>
      <c r="AA432"/>
      <c r="AB432"/>
      <c r="AC432"/>
      <c r="AD432"/>
      <c r="AE432"/>
      <c r="AF432"/>
      <c r="AG432"/>
      <c r="AH432"/>
      <c r="AI432"/>
      <c r="AJ432"/>
    </row>
    <row r="433" spans="1:36" x14ac:dyDescent="0.3">
      <c r="A433" s="40" t="s">
        <v>1152</v>
      </c>
      <c r="B433">
        <v>1000781562</v>
      </c>
      <c r="C433" s="40" t="s">
        <v>1153</v>
      </c>
      <c r="D433" s="40" t="s">
        <v>1154</v>
      </c>
      <c r="E433" s="40" t="s">
        <v>6</v>
      </c>
      <c r="F433" s="40" t="s">
        <v>1935</v>
      </c>
      <c r="G433" s="40" t="s">
        <v>179</v>
      </c>
      <c r="H433" s="2">
        <v>45656.500671296293</v>
      </c>
      <c r="I433">
        <v>1</v>
      </c>
      <c r="J43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33" s="21" t="str">
        <f>_xlfn.XLOOKUP(User[[#This Row],[User Code]],RMS_Check_In_Out!A:A,RMS_Check_In_Out!D:D,"0")</f>
        <v>0</v>
      </c>
      <c r="M433" s="21">
        <f>_xlfn.XLOOKUP(User[[#This Row],[User Code]],Leave!P:P,Leave!S:S,"0")</f>
        <v>540</v>
      </c>
      <c r="N433" s="21">
        <f>User[[#This Row],[Time Leave RMS (min)]]/60</f>
        <v>9</v>
      </c>
      <c r="O433" s="15">
        <f>User[[#This Row],[Duration In Store(min)]]/60</f>
        <v>0</v>
      </c>
      <c r="P433" s="28">
        <f>User[[#This Row],[Time In Store + Leave]]/24</f>
        <v>0.375</v>
      </c>
      <c r="Q433" s="15">
        <f>(User[[#This Row],[Time Leave RMS (min)]]/60)+User[[#This Row],[Duration In Store H]]</f>
        <v>9</v>
      </c>
      <c r="R433" s="40">
        <f>IF(User[[#This Row],[Check In]]="Sin Registro",0,1)</f>
        <v>1</v>
      </c>
      <c r="S433" s="40">
        <f>IF(User[[#This Row],[Check Out]]="Sin Registro",0,1)</f>
        <v>1</v>
      </c>
      <c r="T433" s="40" t="str">
        <f>IFERROR(IF(VLOOKUP(User[[#This Row],[User Code]],Justificar!$C$8:$I$1048576,6,0)=0,"Sin Justificación",VLOOKUP(User[[#This Row],[User Code]],Justificar!$C$8:$I$1048576,6,0)),"")</f>
        <v/>
      </c>
      <c r="U433" s="40" t="str">
        <f>IFERROR(IF(VLOOKUP(User[[#This Row],[User Code]],Justificar!$C$8:$I$1048576,6,0)=0,"Sin Justificación",VLOOKUP(User[[#This Row],[User Code]],Justificar!$C$8:$I$1048576,7,0)),"")</f>
        <v/>
      </c>
      <c r="V433" s="40" t="str" cm="1">
        <f t="array" ref="V433">_xlfn.IFS(User[[#This Row],[Time In Store + Leave]]&lt;7.8,"Incompleto",User[[#This Row],[Time In Store + Leave]]&lt;=12,"Completo",User[[#This Row],[Time In Store + Leave]]&gt;12,"Superior")</f>
        <v>Completo</v>
      </c>
      <c r="W4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3" s="40" t="str">
        <f>IF(User[[#This Row],[Rango]]="incompleto",IF(User[[#This Row],[Reporte in]]=0,"Sin_Registro_In_Out",IF(User[[#This Row],[Reporte Out]]=0,"No_Realizo_Salida","No_cumple_el_Tiempo")),"")</f>
        <v/>
      </c>
      <c r="Y433" s="40" t="str" cm="1">
        <f t="array" ref="Y4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33"/>
      <c r="AA433"/>
      <c r="AB433"/>
      <c r="AC433"/>
      <c r="AD433"/>
      <c r="AE433"/>
      <c r="AF433"/>
      <c r="AG433"/>
      <c r="AH433"/>
      <c r="AI433"/>
      <c r="AJ433"/>
    </row>
    <row r="434" spans="1:36" x14ac:dyDescent="0.3">
      <c r="A434" s="40" t="s">
        <v>1129</v>
      </c>
      <c r="B434">
        <v>1098681922</v>
      </c>
      <c r="C434" s="40" t="s">
        <v>1130</v>
      </c>
      <c r="D434" s="40" t="s">
        <v>1131</v>
      </c>
      <c r="E434" s="40" t="s">
        <v>6</v>
      </c>
      <c r="F434" s="40" t="s">
        <v>1803</v>
      </c>
      <c r="G434" s="40" t="s">
        <v>179</v>
      </c>
      <c r="H434" s="2">
        <v>45653.667627314811</v>
      </c>
      <c r="I434">
        <v>1</v>
      </c>
      <c r="J4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45931.353182870371</v>
      </c>
      <c r="K4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45931.726111111115</v>
      </c>
      <c r="L434" s="21">
        <f>_xlfn.XLOOKUP(User[[#This Row],[User Code]],RMS_Check_In_Out!A:A,RMS_Check_In_Out!D:D,"0")</f>
        <v>537</v>
      </c>
      <c r="M434" s="21" t="str">
        <f>_xlfn.XLOOKUP(User[[#This Row],[User Code]],Leave!P:P,Leave!S:S,"0")</f>
        <v>0</v>
      </c>
      <c r="N434" s="21">
        <f>User[[#This Row],[Time Leave RMS (min)]]/60</f>
        <v>0</v>
      </c>
      <c r="O434" s="15">
        <f>User[[#This Row],[Duration In Store(min)]]/60</f>
        <v>8.9499999999999993</v>
      </c>
      <c r="P434" s="28">
        <f>User[[#This Row],[Time In Store + Leave]]/24</f>
        <v>0.37291666666666662</v>
      </c>
      <c r="Q434" s="15">
        <f>(User[[#This Row],[Time Leave RMS (min)]]/60)+User[[#This Row],[Duration In Store H]]</f>
        <v>8.9499999999999993</v>
      </c>
      <c r="R434" s="40">
        <f>IF(User[[#This Row],[Check In]]="Sin Registro",0,1)</f>
        <v>1</v>
      </c>
      <c r="S434" s="40">
        <f>IF(User[[#This Row],[Check Out]]="Sin Registro",0,1)</f>
        <v>1</v>
      </c>
      <c r="T434" s="40" t="str">
        <f>IFERROR(IF(VLOOKUP(User[[#This Row],[User Code]],Justificar!$C$8:$I$1048576,6,0)=0,"Sin Justificación",VLOOKUP(User[[#This Row],[User Code]],Justificar!$C$8:$I$1048576,6,0)),"")</f>
        <v/>
      </c>
      <c r="U434" s="40" t="str">
        <f>IFERROR(IF(VLOOKUP(User[[#This Row],[User Code]],Justificar!$C$8:$I$1048576,6,0)=0,"Sin Justificación",VLOOKUP(User[[#This Row],[User Code]],Justificar!$C$8:$I$1048576,7,0)),"")</f>
        <v/>
      </c>
      <c r="V434" s="40" t="str" cm="1">
        <f t="array" ref="V434">_xlfn.IFS(User[[#This Row],[Time In Store + Leave]]&lt;7.8,"Incompleto",User[[#This Row],[Time In Store + Leave]]&lt;=12,"Completo",User[[#This Row],[Time In Store + Leave]]&gt;12,"Superior")</f>
        <v>Completo</v>
      </c>
      <c r="W4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4" s="40" t="str">
        <f>IF(User[[#This Row],[Rango]]="incompleto",IF(User[[#This Row],[Reporte in]]=0,"Sin_Registro_In_Out",IF(User[[#This Row],[Reporte Out]]=0,"No_Realizo_Salida","No_cumple_el_Tiempo")),"")</f>
        <v/>
      </c>
      <c r="Y434" s="40" t="str" cm="1">
        <f t="array" ref="Y4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34"/>
      <c r="AA434"/>
      <c r="AB434"/>
      <c r="AC434"/>
      <c r="AD434"/>
      <c r="AE434"/>
      <c r="AF434"/>
      <c r="AG434"/>
      <c r="AH434"/>
      <c r="AI434"/>
      <c r="AJ434"/>
    </row>
    <row r="435" spans="1:36" x14ac:dyDescent="0.3">
      <c r="A435" s="40" t="s">
        <v>1132</v>
      </c>
      <c r="B435">
        <v>1103121980</v>
      </c>
      <c r="C435" s="40" t="s">
        <v>1133</v>
      </c>
      <c r="D435" s="40" t="s">
        <v>1134</v>
      </c>
      <c r="E435" s="40" t="s">
        <v>6</v>
      </c>
      <c r="F435" s="40" t="s">
        <v>1822</v>
      </c>
      <c r="G435" s="40" t="s">
        <v>179</v>
      </c>
      <c r="H435" s="2">
        <v>45653.666990740741</v>
      </c>
      <c r="I435">
        <v>1</v>
      </c>
      <c r="J4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45931.408194444448</v>
      </c>
      <c r="K4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45931.787615740737</v>
      </c>
      <c r="L435" s="21">
        <f>_xlfn.XLOOKUP(User[[#This Row],[User Code]],RMS_Check_In_Out!A:A,RMS_Check_In_Out!D:D,"0")</f>
        <v>546</v>
      </c>
      <c r="M435" s="21">
        <f>_xlfn.XLOOKUP(User[[#This Row],[User Code]],Leave!P:P,Leave!S:S,"0")</f>
        <v>60</v>
      </c>
      <c r="N435" s="21">
        <f>User[[#This Row],[Time Leave RMS (min)]]/60</f>
        <v>1</v>
      </c>
      <c r="O435" s="15">
        <f>User[[#This Row],[Duration In Store(min)]]/60</f>
        <v>9.1</v>
      </c>
      <c r="P435" s="28">
        <f>User[[#This Row],[Time In Store + Leave]]/24</f>
        <v>0.42083333333333334</v>
      </c>
      <c r="Q435" s="15">
        <f>(User[[#This Row],[Time Leave RMS (min)]]/60)+User[[#This Row],[Duration In Store H]]</f>
        <v>10.1</v>
      </c>
      <c r="R435" s="40">
        <f>IF(User[[#This Row],[Check In]]="Sin Registro",0,1)</f>
        <v>1</v>
      </c>
      <c r="S435" s="40">
        <f>IF(User[[#This Row],[Check Out]]="Sin Registro",0,1)</f>
        <v>1</v>
      </c>
      <c r="T435" s="40" t="str">
        <f>IFERROR(IF(VLOOKUP(User[[#This Row],[User Code]],Justificar!$C$8:$I$1048576,6,0)=0,"Sin Justificación",VLOOKUP(User[[#This Row],[User Code]],Justificar!$C$8:$I$1048576,6,0)),"")</f>
        <v/>
      </c>
      <c r="U435" s="40" t="str">
        <f>IFERROR(IF(VLOOKUP(User[[#This Row],[User Code]],Justificar!$C$8:$I$1048576,6,0)=0,"Sin Justificación",VLOOKUP(User[[#This Row],[User Code]],Justificar!$C$8:$I$1048576,7,0)),"")</f>
        <v/>
      </c>
      <c r="V435" s="40" t="str" cm="1">
        <f t="array" ref="V435">_xlfn.IFS(User[[#This Row],[Time In Store + Leave]]&lt;7.8,"Incompleto",User[[#This Row],[Time In Store + Leave]]&lt;=12,"Completo",User[[#This Row],[Time In Store + Leave]]&gt;12,"Superior")</f>
        <v>Completo</v>
      </c>
      <c r="W4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5" s="40" t="str">
        <f>IF(User[[#This Row],[Rango]]="incompleto",IF(User[[#This Row],[Reporte in]]=0,"Sin_Registro_In_Out",IF(User[[#This Row],[Reporte Out]]=0,"No_Realizo_Salida","No_cumple_el_Tiempo")),"")</f>
        <v/>
      </c>
      <c r="Y435" s="40" t="str" cm="1">
        <f t="array" ref="Y4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35"/>
      <c r="AA435"/>
      <c r="AB435"/>
      <c r="AC435"/>
      <c r="AD435"/>
      <c r="AE435"/>
      <c r="AF435"/>
      <c r="AG435"/>
      <c r="AH435"/>
      <c r="AI435"/>
      <c r="AJ435"/>
    </row>
    <row r="436" spans="1:36" x14ac:dyDescent="0.3">
      <c r="A436" s="40" t="s">
        <v>1118</v>
      </c>
      <c r="B436">
        <v>1019103636</v>
      </c>
      <c r="C436" s="40" t="s">
        <v>1119</v>
      </c>
      <c r="D436" s="40" t="s">
        <v>1120</v>
      </c>
      <c r="E436" s="40" t="s">
        <v>6</v>
      </c>
      <c r="F436" s="40" t="s">
        <v>1026</v>
      </c>
      <c r="G436" s="40" t="s">
        <v>178</v>
      </c>
      <c r="H436" s="2">
        <v>45652.545162037037</v>
      </c>
      <c r="I436">
        <v>1</v>
      </c>
      <c r="J4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36" s="21" t="str">
        <f>_xlfn.XLOOKUP(User[[#This Row],[User Code]],RMS_Check_In_Out!A:A,RMS_Check_In_Out!D:D,"0")</f>
        <v>0</v>
      </c>
      <c r="M436" s="21" t="str">
        <f>_xlfn.XLOOKUP(User[[#This Row],[User Code]],Leave!P:P,Leave!S:S,"0")</f>
        <v>0</v>
      </c>
      <c r="N436" s="21">
        <f>User[[#This Row],[Time Leave RMS (min)]]/60</f>
        <v>0</v>
      </c>
      <c r="O436" s="15">
        <f>User[[#This Row],[Duration In Store(min)]]/60</f>
        <v>0</v>
      </c>
      <c r="P436" s="28">
        <f>User[[#This Row],[Time In Store + Leave]]/24</f>
        <v>0</v>
      </c>
      <c r="Q436" s="15">
        <f>(User[[#This Row],[Time Leave RMS (min)]]/60)+User[[#This Row],[Duration In Store H]]</f>
        <v>0</v>
      </c>
      <c r="R436" s="40">
        <f>IF(User[[#This Row],[Check In]]="Sin Registro",0,1)</f>
        <v>0</v>
      </c>
      <c r="S436" s="40">
        <f>IF(User[[#This Row],[Check Out]]="Sin Registro",0,1)</f>
        <v>0</v>
      </c>
      <c r="T436" s="40" t="str">
        <f>IFERROR(IF(VLOOKUP(User[[#This Row],[User Code]],Justificar!$C$8:$I$1048576,6,0)=0,"Sin Justificación",VLOOKUP(User[[#This Row],[User Code]],Justificar!$C$8:$I$1048576,6,0)),"")</f>
        <v>Sin Justificación</v>
      </c>
      <c r="U436" s="40" t="str">
        <f>IFERROR(IF(VLOOKUP(User[[#This Row],[User Code]],Justificar!$C$8:$I$1048576,6,0)=0,"Sin Justificación",VLOOKUP(User[[#This Row],[User Code]],Justificar!$C$8:$I$1048576,7,0)),"")</f>
        <v>Sin Justificación</v>
      </c>
      <c r="V436" s="40" t="str" cm="1">
        <f t="array" ref="V436">_xlfn.IFS(User[[#This Row],[Time In Store + Leave]]&lt;7.8,"Incompleto",User[[#This Row],[Time In Store + Leave]]&lt;=12,"Completo",User[[#This Row],[Time In Store + Leave]]&gt;12,"Superior")</f>
        <v>Incompleto</v>
      </c>
      <c r="W4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6" s="40" t="str">
        <f>IF(User[[#This Row],[Rango]]="incompleto",IF(User[[#This Row],[Reporte in]]=0,"Sin_Registro_In_Out",IF(User[[#This Row],[Reporte Out]]=0,"No_Realizo_Salida","No_cumple_el_Tiempo")),"")</f>
        <v>Sin_Registro_In_Out</v>
      </c>
      <c r="Y436" s="40" t="str" cm="1">
        <f t="array" ref="Y4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6"/>
      <c r="AA436"/>
      <c r="AB436"/>
      <c r="AC436"/>
      <c r="AD436"/>
      <c r="AE436"/>
      <c r="AF436"/>
      <c r="AG436"/>
      <c r="AH436"/>
      <c r="AI436"/>
      <c r="AJ436"/>
    </row>
    <row r="437" spans="1:36" x14ac:dyDescent="0.3">
      <c r="A437" s="40" t="s">
        <v>1021</v>
      </c>
      <c r="B437">
        <v>1049624251</v>
      </c>
      <c r="C437" s="40" t="s">
        <v>1022</v>
      </c>
      <c r="D437" s="40" t="s">
        <v>1023</v>
      </c>
      <c r="E437" s="40" t="s">
        <v>6</v>
      </c>
      <c r="F437" s="40" t="s">
        <v>2756</v>
      </c>
      <c r="G437" s="40" t="s">
        <v>178</v>
      </c>
      <c r="H437" s="2">
        <v>45649.708634259259</v>
      </c>
      <c r="I437">
        <v>1</v>
      </c>
      <c r="J4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45931.433287037034</v>
      </c>
      <c r="K4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45931.754444444443</v>
      </c>
      <c r="L437" s="21">
        <f>_xlfn.XLOOKUP(User[[#This Row],[User Code]],RMS_Check_In_Out!A:A,RMS_Check_In_Out!D:D,"0")</f>
        <v>462</v>
      </c>
      <c r="M437" s="21" t="str">
        <f>_xlfn.XLOOKUP(User[[#This Row],[User Code]],Leave!P:P,Leave!S:S,"0")</f>
        <v>0</v>
      </c>
      <c r="N437" s="21">
        <f>User[[#This Row],[Time Leave RMS (min)]]/60</f>
        <v>0</v>
      </c>
      <c r="O437" s="15">
        <f>User[[#This Row],[Duration In Store(min)]]/60</f>
        <v>7.7</v>
      </c>
      <c r="P437" s="28">
        <f>User[[#This Row],[Time In Store + Leave]]/24</f>
        <v>0.32083333333333336</v>
      </c>
      <c r="Q437" s="15">
        <f>(User[[#This Row],[Time Leave RMS (min)]]/60)+User[[#This Row],[Duration In Store H]]</f>
        <v>7.7</v>
      </c>
      <c r="R437" s="40">
        <f>IF(User[[#This Row],[Check In]]="Sin Registro",0,1)</f>
        <v>1</v>
      </c>
      <c r="S437" s="40">
        <f>IF(User[[#This Row],[Check Out]]="Sin Registro",0,1)</f>
        <v>1</v>
      </c>
      <c r="T437" s="40" t="str">
        <f>IFERROR(IF(VLOOKUP(User[[#This Row],[User Code]],Justificar!$C$8:$I$1048576,6,0)=0,"Sin Justificación",VLOOKUP(User[[#This Row],[User Code]],Justificar!$C$8:$I$1048576,6,0)),"")</f>
        <v>Sin Justificación</v>
      </c>
      <c r="U437" s="40" t="str">
        <f>IFERROR(IF(VLOOKUP(User[[#This Row],[User Code]],Justificar!$C$8:$I$1048576,6,0)=0,"Sin Justificación",VLOOKUP(User[[#This Row],[User Code]],Justificar!$C$8:$I$1048576,7,0)),"")</f>
        <v>Sin Justificación</v>
      </c>
      <c r="V437" s="40" t="str" cm="1">
        <f t="array" ref="V437">_xlfn.IFS(User[[#This Row],[Time In Store + Leave]]&lt;7.8,"Incompleto",User[[#This Row],[Time In Store + Leave]]&lt;=12,"Completo",User[[#This Row],[Time In Store + Leave]]&gt;12,"Superior")</f>
        <v>Incompleto</v>
      </c>
      <c r="W4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7" s="40" t="str">
        <f>IF(User[[#This Row],[Rango]]="incompleto",IF(User[[#This Row],[Reporte in]]=0,"Sin_Registro_In_Out",IF(User[[#This Row],[Reporte Out]]=0,"No_Realizo_Salida","No_cumple_el_Tiempo")),"")</f>
        <v>No_cumple_el_Tiempo</v>
      </c>
      <c r="Y437" s="40" t="str" cm="1">
        <f t="array" ref="Y4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37"/>
      <c r="AA437"/>
      <c r="AB437"/>
      <c r="AC437"/>
      <c r="AD437"/>
      <c r="AE437"/>
      <c r="AF437"/>
      <c r="AG437"/>
      <c r="AH437"/>
      <c r="AI437"/>
      <c r="AJ437"/>
    </row>
    <row r="438" spans="1:36" x14ac:dyDescent="0.3">
      <c r="A438" s="40" t="s">
        <v>1010</v>
      </c>
      <c r="B438">
        <v>1024562617</v>
      </c>
      <c r="C438" s="40" t="s">
        <v>1011</v>
      </c>
      <c r="D438" s="40" t="s">
        <v>1012</v>
      </c>
      <c r="E438" s="40" t="s">
        <v>6</v>
      </c>
      <c r="F438" s="40" t="s">
        <v>2463</v>
      </c>
      <c r="G438" s="40" t="s">
        <v>178</v>
      </c>
      <c r="H438" s="2">
        <v>45646.458854166667</v>
      </c>
      <c r="I438">
        <v>1</v>
      </c>
      <c r="J4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45931.376157407409</v>
      </c>
      <c r="K4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45931.690115740741</v>
      </c>
      <c r="L438" s="21">
        <f>_xlfn.XLOOKUP(User[[#This Row],[User Code]],RMS_Check_In_Out!A:A,RMS_Check_In_Out!D:D,"0")</f>
        <v>452</v>
      </c>
      <c r="M438" s="21" t="str">
        <f>_xlfn.XLOOKUP(User[[#This Row],[User Code]],Leave!P:P,Leave!S:S,"0")</f>
        <v>0</v>
      </c>
      <c r="N438" s="21">
        <f>User[[#This Row],[Time Leave RMS (min)]]/60</f>
        <v>0</v>
      </c>
      <c r="O438" s="15">
        <f>User[[#This Row],[Duration In Store(min)]]/60</f>
        <v>7.5333333333333332</v>
      </c>
      <c r="P438" s="28">
        <f>User[[#This Row],[Time In Store + Leave]]/24</f>
        <v>0.31388888888888888</v>
      </c>
      <c r="Q438" s="15">
        <f>(User[[#This Row],[Time Leave RMS (min)]]/60)+User[[#This Row],[Duration In Store H]]</f>
        <v>7.5333333333333332</v>
      </c>
      <c r="R438" s="40">
        <f>IF(User[[#This Row],[Check In]]="Sin Registro",0,1)</f>
        <v>1</v>
      </c>
      <c r="S438" s="40">
        <f>IF(User[[#This Row],[Check Out]]="Sin Registro",0,1)</f>
        <v>1</v>
      </c>
      <c r="T438" s="40" t="str">
        <f>IFERROR(IF(VLOOKUP(User[[#This Row],[User Code]],Justificar!$C$8:$I$1048576,6,0)=0,"Sin Justificación",VLOOKUP(User[[#This Row],[User Code]],Justificar!$C$8:$I$1048576,6,0)),"")</f>
        <v>Sin Justificación</v>
      </c>
      <c r="U438" s="40" t="str">
        <f>IFERROR(IF(VLOOKUP(User[[#This Row],[User Code]],Justificar!$C$8:$I$1048576,6,0)=0,"Sin Justificación",VLOOKUP(User[[#This Row],[User Code]],Justificar!$C$8:$I$1048576,7,0)),"")</f>
        <v>Sin Justificación</v>
      </c>
      <c r="V438" s="40" t="str" cm="1">
        <f t="array" ref="V438">_xlfn.IFS(User[[#This Row],[Time In Store + Leave]]&lt;7.8,"Incompleto",User[[#This Row],[Time In Store + Leave]]&lt;=12,"Completo",User[[#This Row],[Time In Store + Leave]]&gt;12,"Superior")</f>
        <v>Incompleto</v>
      </c>
      <c r="W4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8" s="40" t="str">
        <f>IF(User[[#This Row],[Rango]]="incompleto",IF(User[[#This Row],[Reporte in]]=0,"Sin_Registro_In_Out",IF(User[[#This Row],[Reporte Out]]=0,"No_Realizo_Salida","No_cumple_el_Tiempo")),"")</f>
        <v>No_cumple_el_Tiempo</v>
      </c>
      <c r="Y438" s="40" t="str" cm="1">
        <f t="array" ref="Y4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8"/>
      <c r="AA438"/>
      <c r="AB438"/>
      <c r="AC438"/>
      <c r="AD438"/>
      <c r="AE438"/>
      <c r="AF438"/>
      <c r="AG438"/>
      <c r="AH438"/>
      <c r="AI438"/>
      <c r="AJ438"/>
    </row>
    <row r="439" spans="1:36" x14ac:dyDescent="0.3">
      <c r="A439" s="40" t="s">
        <v>932</v>
      </c>
      <c r="B439">
        <v>1067942999</v>
      </c>
      <c r="C439" s="40" t="s">
        <v>933</v>
      </c>
      <c r="D439" s="40" t="s">
        <v>934</v>
      </c>
      <c r="E439" s="40" t="s">
        <v>6</v>
      </c>
      <c r="F439" s="40" t="s">
        <v>1027</v>
      </c>
      <c r="G439" s="40" t="s">
        <v>178</v>
      </c>
      <c r="H439" s="2">
        <v>45643.584687499999</v>
      </c>
      <c r="I439">
        <v>1</v>
      </c>
      <c r="J4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45931.464756944442</v>
      </c>
      <c r="K4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45931.787361111114</v>
      </c>
      <c r="L439" s="21">
        <f>_xlfn.XLOOKUP(User[[#This Row],[User Code]],RMS_Check_In_Out!A:A,RMS_Check_In_Out!D:D,"0")</f>
        <v>465</v>
      </c>
      <c r="M439" s="21" t="str">
        <f>_xlfn.XLOOKUP(User[[#This Row],[User Code]],Leave!P:P,Leave!S:S,"0")</f>
        <v>0</v>
      </c>
      <c r="N439" s="21">
        <f>User[[#This Row],[Time Leave RMS (min)]]/60</f>
        <v>0</v>
      </c>
      <c r="O439" s="15">
        <f>User[[#This Row],[Duration In Store(min)]]/60</f>
        <v>7.75</v>
      </c>
      <c r="P439" s="28">
        <f>User[[#This Row],[Time In Store + Leave]]/24</f>
        <v>0.32291666666666669</v>
      </c>
      <c r="Q439" s="15">
        <f>(User[[#This Row],[Time Leave RMS (min)]]/60)+User[[#This Row],[Duration In Store H]]</f>
        <v>7.75</v>
      </c>
      <c r="R439" s="40">
        <f>IF(User[[#This Row],[Check In]]="Sin Registro",0,1)</f>
        <v>1</v>
      </c>
      <c r="S439" s="40">
        <f>IF(User[[#This Row],[Check Out]]="Sin Registro",0,1)</f>
        <v>1</v>
      </c>
      <c r="T439" s="40" t="str">
        <f>IFERROR(IF(VLOOKUP(User[[#This Row],[User Code]],Justificar!$C$8:$I$1048576,6,0)=0,"Sin Justificación",VLOOKUP(User[[#This Row],[User Code]],Justificar!$C$8:$I$1048576,6,0)),"")</f>
        <v>Sin Justificación</v>
      </c>
      <c r="U439" s="40" t="str">
        <f>IFERROR(IF(VLOOKUP(User[[#This Row],[User Code]],Justificar!$C$8:$I$1048576,6,0)=0,"Sin Justificación",VLOOKUP(User[[#This Row],[User Code]],Justificar!$C$8:$I$1048576,7,0)),"")</f>
        <v>Sin Justificación</v>
      </c>
      <c r="V439" s="40" t="str" cm="1">
        <f t="array" ref="V439">_xlfn.IFS(User[[#This Row],[Time In Store + Leave]]&lt;7.8,"Incompleto",User[[#This Row],[Time In Store + Leave]]&lt;=12,"Completo",User[[#This Row],[Time In Store + Leave]]&gt;12,"Superior")</f>
        <v>Incompleto</v>
      </c>
      <c r="W4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9" s="40" t="str">
        <f>IF(User[[#This Row],[Rango]]="incompleto",IF(User[[#This Row],[Reporte in]]=0,"Sin_Registro_In_Out",IF(User[[#This Row],[Reporte Out]]=0,"No_Realizo_Salida","No_cumple_el_Tiempo")),"")</f>
        <v>No_cumple_el_Tiempo</v>
      </c>
      <c r="Y439" s="40" t="str" cm="1">
        <f t="array" ref="Y4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39"/>
      <c r="AA439"/>
      <c r="AB439"/>
      <c r="AC439"/>
      <c r="AD439"/>
      <c r="AE439"/>
      <c r="AF439"/>
      <c r="AG439"/>
      <c r="AH439"/>
      <c r="AI439"/>
      <c r="AJ439"/>
    </row>
    <row r="440" spans="1:36" x14ac:dyDescent="0.3">
      <c r="A440" s="40" t="s">
        <v>935</v>
      </c>
      <c r="B440">
        <v>1000564613</v>
      </c>
      <c r="C440" s="40" t="s">
        <v>936</v>
      </c>
      <c r="D440" s="40" t="s">
        <v>937</v>
      </c>
      <c r="E440" s="40" t="s">
        <v>6</v>
      </c>
      <c r="F440" s="40" t="s">
        <v>1036</v>
      </c>
      <c r="G440" s="40" t="s">
        <v>177</v>
      </c>
      <c r="H440" s="2">
        <v>45643.583657407406</v>
      </c>
      <c r="I440">
        <v>1</v>
      </c>
      <c r="J4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45931.511574074073</v>
      </c>
      <c r="K4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45931.871898148151</v>
      </c>
      <c r="L440" s="21">
        <f>_xlfn.XLOOKUP(User[[#This Row],[User Code]],RMS_Check_In_Out!A:A,RMS_Check_In_Out!D:D,"0")</f>
        <v>519</v>
      </c>
      <c r="M440" s="21" t="str">
        <f>_xlfn.XLOOKUP(User[[#This Row],[User Code]],Leave!P:P,Leave!S:S,"0")</f>
        <v>0</v>
      </c>
      <c r="N440" s="21">
        <f>User[[#This Row],[Time Leave RMS (min)]]/60</f>
        <v>0</v>
      </c>
      <c r="O440" s="15">
        <f>User[[#This Row],[Duration In Store(min)]]/60</f>
        <v>8.65</v>
      </c>
      <c r="P440" s="28">
        <f>User[[#This Row],[Time In Store + Leave]]/24</f>
        <v>0.36041666666666666</v>
      </c>
      <c r="Q440" s="15">
        <f>(User[[#This Row],[Time Leave RMS (min)]]/60)+User[[#This Row],[Duration In Store H]]</f>
        <v>8.65</v>
      </c>
      <c r="R440" s="40">
        <f>IF(User[[#This Row],[Check In]]="Sin Registro",0,1)</f>
        <v>1</v>
      </c>
      <c r="S440" s="40">
        <f>IF(User[[#This Row],[Check Out]]="Sin Registro",0,1)</f>
        <v>1</v>
      </c>
      <c r="T440" s="40" t="str">
        <f>IFERROR(IF(VLOOKUP(User[[#This Row],[User Code]],Justificar!$C$8:$I$1048576,6,0)=0,"Sin Justificación",VLOOKUP(User[[#This Row],[User Code]],Justificar!$C$8:$I$1048576,6,0)),"")</f>
        <v/>
      </c>
      <c r="U440" s="40" t="str">
        <f>IFERROR(IF(VLOOKUP(User[[#This Row],[User Code]],Justificar!$C$8:$I$1048576,6,0)=0,"Sin Justificación",VLOOKUP(User[[#This Row],[User Code]],Justificar!$C$8:$I$1048576,7,0)),"")</f>
        <v/>
      </c>
      <c r="V440" s="40" t="str" cm="1">
        <f t="array" ref="V440">_xlfn.IFS(User[[#This Row],[Time In Store + Leave]]&lt;7.8,"Incompleto",User[[#This Row],[Time In Store + Leave]]&lt;=12,"Completo",User[[#This Row],[Time In Store + Leave]]&gt;12,"Superior")</f>
        <v>Completo</v>
      </c>
      <c r="W4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0" s="40" t="str">
        <f>IF(User[[#This Row],[Rango]]="incompleto",IF(User[[#This Row],[Reporte in]]=0,"Sin_Registro_In_Out",IF(User[[#This Row],[Reporte Out]]=0,"No_Realizo_Salida","No_cumple_el_Tiempo")),"")</f>
        <v/>
      </c>
      <c r="Y440" s="40" t="str" cm="1">
        <f t="array" ref="Y4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40"/>
      <c r="AA440"/>
      <c r="AB440"/>
      <c r="AC440"/>
      <c r="AD440"/>
      <c r="AE440"/>
      <c r="AF440"/>
      <c r="AG440"/>
      <c r="AH440"/>
      <c r="AI440"/>
      <c r="AJ440"/>
    </row>
    <row r="441" spans="1:36" x14ac:dyDescent="0.3">
      <c r="A441" s="40" t="s">
        <v>898</v>
      </c>
      <c r="B441">
        <v>1036967531</v>
      </c>
      <c r="C441" s="40" t="s">
        <v>899</v>
      </c>
      <c r="D441" s="40" t="s">
        <v>900</v>
      </c>
      <c r="E441" s="40" t="s">
        <v>6</v>
      </c>
      <c r="F441" s="40" t="s">
        <v>1029</v>
      </c>
      <c r="G441" s="40" t="s">
        <v>178</v>
      </c>
      <c r="H441" s="2">
        <v>45642.54314814815</v>
      </c>
      <c r="I441">
        <v>1</v>
      </c>
      <c r="J4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45931.409444444442</v>
      </c>
      <c r="K4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45931.759305555555</v>
      </c>
      <c r="L441" s="21">
        <f>_xlfn.XLOOKUP(User[[#This Row],[User Code]],RMS_Check_In_Out!A:A,RMS_Check_In_Out!D:D,"0")</f>
        <v>504</v>
      </c>
      <c r="M441" s="21" t="str">
        <f>_xlfn.XLOOKUP(User[[#This Row],[User Code]],Leave!P:P,Leave!S:S,"0")</f>
        <v>0</v>
      </c>
      <c r="N441" s="21">
        <f>User[[#This Row],[Time Leave RMS (min)]]/60</f>
        <v>0</v>
      </c>
      <c r="O441" s="15">
        <f>User[[#This Row],[Duration In Store(min)]]/60</f>
        <v>8.4</v>
      </c>
      <c r="P441" s="28">
        <f>User[[#This Row],[Time In Store + Leave]]/24</f>
        <v>0.35000000000000003</v>
      </c>
      <c r="Q441" s="15">
        <f>(User[[#This Row],[Time Leave RMS (min)]]/60)+User[[#This Row],[Duration In Store H]]</f>
        <v>8.4</v>
      </c>
      <c r="R441" s="40">
        <f>IF(User[[#This Row],[Check In]]="Sin Registro",0,1)</f>
        <v>1</v>
      </c>
      <c r="S441" s="40">
        <f>IF(User[[#This Row],[Check Out]]="Sin Registro",0,1)</f>
        <v>1</v>
      </c>
      <c r="T441" s="40" t="str">
        <f>IFERROR(IF(VLOOKUP(User[[#This Row],[User Code]],Justificar!$C$8:$I$1048576,6,0)=0,"Sin Justificación",VLOOKUP(User[[#This Row],[User Code]],Justificar!$C$8:$I$1048576,6,0)),"")</f>
        <v/>
      </c>
      <c r="U441" s="40" t="str">
        <f>IFERROR(IF(VLOOKUP(User[[#This Row],[User Code]],Justificar!$C$8:$I$1048576,6,0)=0,"Sin Justificación",VLOOKUP(User[[#This Row],[User Code]],Justificar!$C$8:$I$1048576,7,0)),"")</f>
        <v/>
      </c>
      <c r="V441" s="40" t="str" cm="1">
        <f t="array" ref="V441">_xlfn.IFS(User[[#This Row],[Time In Store + Leave]]&lt;7.8,"Incompleto",User[[#This Row],[Time In Store + Leave]]&lt;=12,"Completo",User[[#This Row],[Time In Store + Leave]]&gt;12,"Superior")</f>
        <v>Completo</v>
      </c>
      <c r="W4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1" s="40" t="str">
        <f>IF(User[[#This Row],[Rango]]="incompleto",IF(User[[#This Row],[Reporte in]]=0,"Sin_Registro_In_Out",IF(User[[#This Row],[Reporte Out]]=0,"No_Realizo_Salida","No_cumple_el_Tiempo")),"")</f>
        <v/>
      </c>
      <c r="Y441" s="40" t="str" cm="1">
        <f t="array" ref="Y4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1"/>
      <c r="AA441"/>
      <c r="AB441"/>
      <c r="AC441"/>
      <c r="AD441"/>
      <c r="AE441"/>
      <c r="AF441"/>
      <c r="AG441"/>
      <c r="AH441"/>
      <c r="AI441"/>
      <c r="AJ441"/>
    </row>
    <row r="442" spans="1:36" x14ac:dyDescent="0.3">
      <c r="A442" s="40" t="s">
        <v>901</v>
      </c>
      <c r="B442">
        <v>7498351</v>
      </c>
      <c r="C442" s="40" t="s">
        <v>902</v>
      </c>
      <c r="D442" s="40" t="s">
        <v>903</v>
      </c>
      <c r="E442" s="40" t="s">
        <v>6</v>
      </c>
      <c r="F442" s="40" t="s">
        <v>1029</v>
      </c>
      <c r="G442" s="40" t="s">
        <v>178</v>
      </c>
      <c r="H442" s="2">
        <v>45642.543020833335</v>
      </c>
      <c r="I442">
        <v>1</v>
      </c>
      <c r="J4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45931.379016203704</v>
      </c>
      <c r="K4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45931.70890046296</v>
      </c>
      <c r="L442" s="21">
        <f>_xlfn.XLOOKUP(User[[#This Row],[User Code]],RMS_Check_In_Out!A:A,RMS_Check_In_Out!D:D,"0")</f>
        <v>475</v>
      </c>
      <c r="M442" s="21" t="str">
        <f>_xlfn.XLOOKUP(User[[#This Row],[User Code]],Leave!P:P,Leave!S:S,"0")</f>
        <v>0</v>
      </c>
      <c r="N442" s="21">
        <f>User[[#This Row],[Time Leave RMS (min)]]/60</f>
        <v>0</v>
      </c>
      <c r="O442" s="15">
        <f>User[[#This Row],[Duration In Store(min)]]/60</f>
        <v>7.916666666666667</v>
      </c>
      <c r="P442" s="28">
        <f>User[[#This Row],[Time In Store + Leave]]/24</f>
        <v>0.3298611111111111</v>
      </c>
      <c r="Q442" s="15">
        <f>(User[[#This Row],[Time Leave RMS (min)]]/60)+User[[#This Row],[Duration In Store H]]</f>
        <v>7.916666666666667</v>
      </c>
      <c r="R442" s="40">
        <f>IF(User[[#This Row],[Check In]]="Sin Registro",0,1)</f>
        <v>1</v>
      </c>
      <c r="S442" s="40">
        <f>IF(User[[#This Row],[Check Out]]="Sin Registro",0,1)</f>
        <v>1</v>
      </c>
      <c r="T442" s="40" t="str">
        <f>IFERROR(IF(VLOOKUP(User[[#This Row],[User Code]],Justificar!$C$8:$I$1048576,6,0)=0,"Sin Justificación",VLOOKUP(User[[#This Row],[User Code]],Justificar!$C$8:$I$1048576,6,0)),"")</f>
        <v/>
      </c>
      <c r="U442" s="40" t="str">
        <f>IFERROR(IF(VLOOKUP(User[[#This Row],[User Code]],Justificar!$C$8:$I$1048576,6,0)=0,"Sin Justificación",VLOOKUP(User[[#This Row],[User Code]],Justificar!$C$8:$I$1048576,7,0)),"")</f>
        <v/>
      </c>
      <c r="V442" s="40" t="str" cm="1">
        <f t="array" ref="V442">_xlfn.IFS(User[[#This Row],[Time In Store + Leave]]&lt;7.8,"Incompleto",User[[#This Row],[Time In Store + Leave]]&lt;=12,"Completo",User[[#This Row],[Time In Store + Leave]]&gt;12,"Superior")</f>
        <v>Completo</v>
      </c>
      <c r="W4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2" s="40" t="str">
        <f>IF(User[[#This Row],[Rango]]="incompleto",IF(User[[#This Row],[Reporte in]]=0,"Sin_Registro_In_Out",IF(User[[#This Row],[Reporte Out]]=0,"No_Realizo_Salida","No_cumple_el_Tiempo")),"")</f>
        <v/>
      </c>
      <c r="Y442" s="40" t="str" cm="1">
        <f t="array" ref="Y4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2"/>
      <c r="AA442"/>
      <c r="AB442"/>
      <c r="AC442"/>
      <c r="AD442"/>
      <c r="AE442"/>
      <c r="AF442"/>
      <c r="AG442"/>
      <c r="AH442"/>
      <c r="AI442"/>
      <c r="AJ442"/>
    </row>
    <row r="443" spans="1:36" x14ac:dyDescent="0.3">
      <c r="A443" s="40" t="s">
        <v>904</v>
      </c>
      <c r="B443">
        <v>1069264020</v>
      </c>
      <c r="C443" s="40" t="s">
        <v>1013</v>
      </c>
      <c r="D443" s="40" t="s">
        <v>905</v>
      </c>
      <c r="E443" s="40" t="s">
        <v>6</v>
      </c>
      <c r="F443" s="40" t="s">
        <v>1467</v>
      </c>
      <c r="G443" s="40" t="s">
        <v>177</v>
      </c>
      <c r="H443" s="2">
        <v>45642.542303240742</v>
      </c>
      <c r="I443">
        <v>1</v>
      </c>
      <c r="J4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45931.49150462963</v>
      </c>
      <c r="K4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45931.833657407406</v>
      </c>
      <c r="L443" s="21">
        <f>_xlfn.XLOOKUP(User[[#This Row],[User Code]],RMS_Check_In_Out!A:A,RMS_Check_In_Out!D:D,"0")</f>
        <v>493</v>
      </c>
      <c r="M443" s="21" t="str">
        <f>_xlfn.XLOOKUP(User[[#This Row],[User Code]],Leave!P:P,Leave!S:S,"0")</f>
        <v>0</v>
      </c>
      <c r="N443" s="21">
        <f>User[[#This Row],[Time Leave RMS (min)]]/60</f>
        <v>0</v>
      </c>
      <c r="O443" s="15">
        <f>User[[#This Row],[Duration In Store(min)]]/60</f>
        <v>8.2166666666666668</v>
      </c>
      <c r="P443" s="28">
        <f>User[[#This Row],[Time In Store + Leave]]/24</f>
        <v>0.34236111111111112</v>
      </c>
      <c r="Q443" s="15">
        <f>(User[[#This Row],[Time Leave RMS (min)]]/60)+User[[#This Row],[Duration In Store H]]</f>
        <v>8.2166666666666668</v>
      </c>
      <c r="R443" s="40">
        <f>IF(User[[#This Row],[Check In]]="Sin Registro",0,1)</f>
        <v>1</v>
      </c>
      <c r="S443" s="40">
        <f>IF(User[[#This Row],[Check Out]]="Sin Registro",0,1)</f>
        <v>1</v>
      </c>
      <c r="T443" s="40" t="str">
        <f>IFERROR(IF(VLOOKUP(User[[#This Row],[User Code]],Justificar!$C$8:$I$1048576,6,0)=0,"Sin Justificación",VLOOKUP(User[[#This Row],[User Code]],Justificar!$C$8:$I$1048576,6,0)),"")</f>
        <v/>
      </c>
      <c r="U443" s="40" t="str">
        <f>IFERROR(IF(VLOOKUP(User[[#This Row],[User Code]],Justificar!$C$8:$I$1048576,6,0)=0,"Sin Justificación",VLOOKUP(User[[#This Row],[User Code]],Justificar!$C$8:$I$1048576,7,0)),"")</f>
        <v/>
      </c>
      <c r="V443" s="40" t="str" cm="1">
        <f t="array" ref="V443">_xlfn.IFS(User[[#This Row],[Time In Store + Leave]]&lt;7.8,"Incompleto",User[[#This Row],[Time In Store + Leave]]&lt;=12,"Completo",User[[#This Row],[Time In Store + Leave]]&gt;12,"Superior")</f>
        <v>Completo</v>
      </c>
      <c r="W4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3" s="40" t="str">
        <f>IF(User[[#This Row],[Rango]]="incompleto",IF(User[[#This Row],[Reporte in]]=0,"Sin_Registro_In_Out",IF(User[[#This Row],[Reporte Out]]=0,"No_Realizo_Salida","No_cumple_el_Tiempo")),"")</f>
        <v/>
      </c>
      <c r="Y443" s="40" t="str" cm="1">
        <f t="array" ref="Y4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43"/>
      <c r="AA443"/>
      <c r="AB443"/>
      <c r="AC443"/>
      <c r="AD443"/>
      <c r="AE443"/>
      <c r="AF443"/>
      <c r="AG443"/>
      <c r="AH443"/>
      <c r="AI443"/>
      <c r="AJ443"/>
    </row>
    <row r="444" spans="1:36" x14ac:dyDescent="0.3">
      <c r="A444" s="40" t="s">
        <v>906</v>
      </c>
      <c r="B444">
        <v>1047414972</v>
      </c>
      <c r="C444" s="40" t="s">
        <v>1014</v>
      </c>
      <c r="D444" s="40" t="s">
        <v>907</v>
      </c>
      <c r="E444" s="40" t="s">
        <v>6</v>
      </c>
      <c r="F444" s="40" t="s">
        <v>1822</v>
      </c>
      <c r="G444" s="40" t="s">
        <v>179</v>
      </c>
      <c r="H444" s="2">
        <v>45642.417314814818</v>
      </c>
      <c r="I444">
        <v>1</v>
      </c>
      <c r="J4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45931.533449074072</v>
      </c>
      <c r="K4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45931.818437499998</v>
      </c>
      <c r="L444" s="21">
        <f>_xlfn.XLOOKUP(User[[#This Row],[User Code]],RMS_Check_In_Out!A:A,RMS_Check_In_Out!D:D,"0")</f>
        <v>410</v>
      </c>
      <c r="M444" s="21">
        <f>_xlfn.XLOOKUP(User[[#This Row],[User Code]],Leave!P:P,Leave!S:S,"0")</f>
        <v>180</v>
      </c>
      <c r="N444" s="21">
        <f>User[[#This Row],[Time Leave RMS (min)]]/60</f>
        <v>3</v>
      </c>
      <c r="O444" s="15">
        <f>User[[#This Row],[Duration In Store(min)]]/60</f>
        <v>6.833333333333333</v>
      </c>
      <c r="P444" s="28">
        <f>User[[#This Row],[Time In Store + Leave]]/24</f>
        <v>0.40972222222222215</v>
      </c>
      <c r="Q444" s="15">
        <f>(User[[#This Row],[Time Leave RMS (min)]]/60)+User[[#This Row],[Duration In Store H]]</f>
        <v>9.8333333333333321</v>
      </c>
      <c r="R444" s="40">
        <f>IF(User[[#This Row],[Check In]]="Sin Registro",0,1)</f>
        <v>1</v>
      </c>
      <c r="S444" s="40">
        <f>IF(User[[#This Row],[Check Out]]="Sin Registro",0,1)</f>
        <v>1</v>
      </c>
      <c r="T444" s="40" t="str">
        <f>IFERROR(IF(VLOOKUP(User[[#This Row],[User Code]],Justificar!$C$8:$I$1048576,6,0)=0,"Sin Justificación",VLOOKUP(User[[#This Row],[User Code]],Justificar!$C$8:$I$1048576,6,0)),"")</f>
        <v/>
      </c>
      <c r="U444" s="40" t="str">
        <f>IFERROR(IF(VLOOKUP(User[[#This Row],[User Code]],Justificar!$C$8:$I$1048576,6,0)=0,"Sin Justificación",VLOOKUP(User[[#This Row],[User Code]],Justificar!$C$8:$I$1048576,7,0)),"")</f>
        <v/>
      </c>
      <c r="V444" s="40" t="str" cm="1">
        <f t="array" ref="V444">_xlfn.IFS(User[[#This Row],[Time In Store + Leave]]&lt;7.8,"Incompleto",User[[#This Row],[Time In Store + Leave]]&lt;=12,"Completo",User[[#This Row],[Time In Store + Leave]]&gt;12,"Superior")</f>
        <v>Completo</v>
      </c>
      <c r="W4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4" s="40" t="str">
        <f>IF(User[[#This Row],[Rango]]="incompleto",IF(User[[#This Row],[Reporte in]]=0,"Sin_Registro_In_Out",IF(User[[#This Row],[Reporte Out]]=0,"No_Realizo_Salida","No_cumple_el_Tiempo")),"")</f>
        <v/>
      </c>
      <c r="Y444" s="40" t="str" cm="1">
        <f t="array" ref="Y4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44"/>
      <c r="AA444"/>
      <c r="AB444"/>
      <c r="AC444"/>
      <c r="AD444"/>
      <c r="AE444"/>
      <c r="AF444"/>
      <c r="AG444"/>
      <c r="AH444"/>
      <c r="AI444"/>
      <c r="AJ444"/>
    </row>
    <row r="445" spans="1:36" x14ac:dyDescent="0.3">
      <c r="A445" s="40" t="s">
        <v>896</v>
      </c>
      <c r="B445">
        <v>1005054256</v>
      </c>
      <c r="C445" s="40" t="s">
        <v>1015</v>
      </c>
      <c r="D445" s="40" t="s">
        <v>897</v>
      </c>
      <c r="E445" s="40" t="s">
        <v>6</v>
      </c>
      <c r="F445" s="40" t="s">
        <v>1028</v>
      </c>
      <c r="G445" s="40" t="s">
        <v>178</v>
      </c>
      <c r="H445" s="2">
        <v>45639.542013888888</v>
      </c>
      <c r="I445">
        <v>1</v>
      </c>
      <c r="J4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45931.312986111108</v>
      </c>
      <c r="K4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45931.648842592593</v>
      </c>
      <c r="L445" s="21">
        <f>_xlfn.XLOOKUP(User[[#This Row],[User Code]],RMS_Check_In_Out!A:A,RMS_Check_In_Out!D:D,"0")</f>
        <v>484</v>
      </c>
      <c r="M445" s="21">
        <f>_xlfn.XLOOKUP(User[[#This Row],[User Code]],Leave!P:P,Leave!S:S,"0")</f>
        <v>60</v>
      </c>
      <c r="N445" s="21">
        <f>User[[#This Row],[Time Leave RMS (min)]]/60</f>
        <v>1</v>
      </c>
      <c r="O445" s="15">
        <f>User[[#This Row],[Duration In Store(min)]]/60</f>
        <v>8.0666666666666664</v>
      </c>
      <c r="P445" s="28">
        <f>User[[#This Row],[Time In Store + Leave]]/24</f>
        <v>0.37777777777777777</v>
      </c>
      <c r="Q445" s="15">
        <f>(User[[#This Row],[Time Leave RMS (min)]]/60)+User[[#This Row],[Duration In Store H]]</f>
        <v>9.0666666666666664</v>
      </c>
      <c r="R445" s="40">
        <f>IF(User[[#This Row],[Check In]]="Sin Registro",0,1)</f>
        <v>1</v>
      </c>
      <c r="S445" s="40">
        <f>IF(User[[#This Row],[Check Out]]="Sin Registro",0,1)</f>
        <v>1</v>
      </c>
      <c r="T445" s="40" t="str">
        <f>IFERROR(IF(VLOOKUP(User[[#This Row],[User Code]],Justificar!$C$8:$I$1048576,6,0)=0,"Sin Justificación",VLOOKUP(User[[#This Row],[User Code]],Justificar!$C$8:$I$1048576,6,0)),"")</f>
        <v/>
      </c>
      <c r="U445" s="40" t="str">
        <f>IFERROR(IF(VLOOKUP(User[[#This Row],[User Code]],Justificar!$C$8:$I$1048576,6,0)=0,"Sin Justificación",VLOOKUP(User[[#This Row],[User Code]],Justificar!$C$8:$I$1048576,7,0)),"")</f>
        <v/>
      </c>
      <c r="V445" s="40" t="str" cm="1">
        <f t="array" ref="V445">_xlfn.IFS(User[[#This Row],[Time In Store + Leave]]&lt;7.8,"Incompleto",User[[#This Row],[Time In Store + Leave]]&lt;=12,"Completo",User[[#This Row],[Time In Store + Leave]]&gt;12,"Superior")</f>
        <v>Completo</v>
      </c>
      <c r="W4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5" s="40" t="str">
        <f>IF(User[[#This Row],[Rango]]="incompleto",IF(User[[#This Row],[Reporte in]]=0,"Sin_Registro_In_Out",IF(User[[#This Row],[Reporte Out]]=0,"No_Realizo_Salida","No_cumple_el_Tiempo")),"")</f>
        <v/>
      </c>
      <c r="Y445" s="40" t="str" cm="1">
        <f t="array" ref="Y4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45"/>
      <c r="AA445"/>
      <c r="AB445"/>
      <c r="AC445"/>
      <c r="AD445"/>
      <c r="AE445"/>
      <c r="AF445"/>
      <c r="AG445"/>
      <c r="AH445"/>
      <c r="AI445"/>
      <c r="AJ445"/>
    </row>
    <row r="446" spans="1:36" x14ac:dyDescent="0.3">
      <c r="A446" s="40" t="s">
        <v>888</v>
      </c>
      <c r="B446">
        <v>1002961247</v>
      </c>
      <c r="C446" s="40" t="s">
        <v>1016</v>
      </c>
      <c r="D446" s="40" t="s">
        <v>889</v>
      </c>
      <c r="E446" s="40" t="s">
        <v>6</v>
      </c>
      <c r="F446" s="40" t="s">
        <v>1121</v>
      </c>
      <c r="G446" s="40" t="s">
        <v>178</v>
      </c>
      <c r="H446" s="2">
        <v>45638.66846064815</v>
      </c>
      <c r="I446">
        <v>1</v>
      </c>
      <c r="J4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45931.420972222222</v>
      </c>
      <c r="K4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45931.738333333335</v>
      </c>
      <c r="L446" s="21">
        <f>_xlfn.XLOOKUP(User[[#This Row],[User Code]],RMS_Check_In_Out!A:A,RMS_Check_In_Out!D:D,"0")</f>
        <v>457</v>
      </c>
      <c r="M446" s="21" t="str">
        <f>_xlfn.XLOOKUP(User[[#This Row],[User Code]],Leave!P:P,Leave!S:S,"0")</f>
        <v>0</v>
      </c>
      <c r="N446" s="21">
        <f>User[[#This Row],[Time Leave RMS (min)]]/60</f>
        <v>0</v>
      </c>
      <c r="O446" s="15">
        <f>User[[#This Row],[Duration In Store(min)]]/60</f>
        <v>7.6166666666666663</v>
      </c>
      <c r="P446" s="28">
        <f>User[[#This Row],[Time In Store + Leave]]/24</f>
        <v>0.31736111111111109</v>
      </c>
      <c r="Q446" s="15">
        <f>(User[[#This Row],[Time Leave RMS (min)]]/60)+User[[#This Row],[Duration In Store H]]</f>
        <v>7.6166666666666663</v>
      </c>
      <c r="R446" s="40">
        <f>IF(User[[#This Row],[Check In]]="Sin Registro",0,1)</f>
        <v>1</v>
      </c>
      <c r="S446" s="40">
        <f>IF(User[[#This Row],[Check Out]]="Sin Registro",0,1)</f>
        <v>1</v>
      </c>
      <c r="T446" s="40" t="str">
        <f>IFERROR(IF(VLOOKUP(User[[#This Row],[User Code]],Justificar!$C$8:$I$1048576,6,0)=0,"Sin Justificación",VLOOKUP(User[[#This Row],[User Code]],Justificar!$C$8:$I$1048576,6,0)),"")</f>
        <v>Sin Justificación</v>
      </c>
      <c r="U446" s="40" t="str">
        <f>IFERROR(IF(VLOOKUP(User[[#This Row],[User Code]],Justificar!$C$8:$I$1048576,6,0)=0,"Sin Justificación",VLOOKUP(User[[#This Row],[User Code]],Justificar!$C$8:$I$1048576,7,0)),"")</f>
        <v>Sin Justificación</v>
      </c>
      <c r="V446" s="40" t="str" cm="1">
        <f t="array" ref="V446">_xlfn.IFS(User[[#This Row],[Time In Store + Leave]]&lt;7.8,"Incompleto",User[[#This Row],[Time In Store + Leave]]&lt;=12,"Completo",User[[#This Row],[Time In Store + Leave]]&gt;12,"Superior")</f>
        <v>Incompleto</v>
      </c>
      <c r="W4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6" s="40" t="str">
        <f>IF(User[[#This Row],[Rango]]="incompleto",IF(User[[#This Row],[Reporte in]]=0,"Sin_Registro_In_Out",IF(User[[#This Row],[Reporte Out]]=0,"No_Realizo_Salida","No_cumple_el_Tiempo")),"")</f>
        <v>No_cumple_el_Tiempo</v>
      </c>
      <c r="Y446" s="40" t="str" cm="1">
        <f t="array" ref="Y4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6"/>
      <c r="AA446"/>
      <c r="AB446"/>
      <c r="AC446"/>
      <c r="AD446"/>
      <c r="AE446"/>
      <c r="AF446"/>
      <c r="AG446"/>
      <c r="AH446"/>
      <c r="AI446"/>
      <c r="AJ446"/>
    </row>
    <row r="447" spans="1:36" x14ac:dyDescent="0.3">
      <c r="A447" s="40" t="s">
        <v>890</v>
      </c>
      <c r="B447">
        <v>1004540737</v>
      </c>
      <c r="C447" s="40" t="s">
        <v>1017</v>
      </c>
      <c r="D447" s="40" t="s">
        <v>891</v>
      </c>
      <c r="E447" s="40" t="s">
        <v>6</v>
      </c>
      <c r="F447" s="40" t="s">
        <v>1030</v>
      </c>
      <c r="G447" s="40" t="s">
        <v>178</v>
      </c>
      <c r="H447" s="2">
        <v>45638.668298611112</v>
      </c>
      <c r="I447">
        <v>1</v>
      </c>
      <c r="J4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45931.336099537039</v>
      </c>
      <c r="K4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45931.747754629629</v>
      </c>
      <c r="L447" s="21">
        <f>_xlfn.XLOOKUP(User[[#This Row],[User Code]],RMS_Check_In_Out!A:A,RMS_Check_In_Out!D:D,"0")</f>
        <v>593</v>
      </c>
      <c r="M447" s="21" t="str">
        <f>_xlfn.XLOOKUP(User[[#This Row],[User Code]],Leave!P:P,Leave!S:S,"0")</f>
        <v>0</v>
      </c>
      <c r="N447" s="21">
        <f>User[[#This Row],[Time Leave RMS (min)]]/60</f>
        <v>0</v>
      </c>
      <c r="O447" s="15">
        <f>User[[#This Row],[Duration In Store(min)]]/60</f>
        <v>9.8833333333333329</v>
      </c>
      <c r="P447" s="28">
        <f>User[[#This Row],[Time In Store + Leave]]/24</f>
        <v>0.41180555555555554</v>
      </c>
      <c r="Q447" s="15">
        <f>(User[[#This Row],[Time Leave RMS (min)]]/60)+User[[#This Row],[Duration In Store H]]</f>
        <v>9.8833333333333329</v>
      </c>
      <c r="R447" s="40">
        <f>IF(User[[#This Row],[Check In]]="Sin Registro",0,1)</f>
        <v>1</v>
      </c>
      <c r="S447" s="40">
        <f>IF(User[[#This Row],[Check Out]]="Sin Registro",0,1)</f>
        <v>1</v>
      </c>
      <c r="T447" s="40" t="str">
        <f>IFERROR(IF(VLOOKUP(User[[#This Row],[User Code]],Justificar!$C$8:$I$1048576,6,0)=0,"Sin Justificación",VLOOKUP(User[[#This Row],[User Code]],Justificar!$C$8:$I$1048576,6,0)),"")</f>
        <v/>
      </c>
      <c r="U447" s="40" t="str">
        <f>IFERROR(IF(VLOOKUP(User[[#This Row],[User Code]],Justificar!$C$8:$I$1048576,6,0)=0,"Sin Justificación",VLOOKUP(User[[#This Row],[User Code]],Justificar!$C$8:$I$1048576,7,0)),"")</f>
        <v/>
      </c>
      <c r="V447" s="40" t="str" cm="1">
        <f t="array" ref="V447">_xlfn.IFS(User[[#This Row],[Time In Store + Leave]]&lt;7.8,"Incompleto",User[[#This Row],[Time In Store + Leave]]&lt;=12,"Completo",User[[#This Row],[Time In Store + Leave]]&gt;12,"Superior")</f>
        <v>Completo</v>
      </c>
      <c r="W4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7" s="40" t="str">
        <f>IF(User[[#This Row],[Rango]]="incompleto",IF(User[[#This Row],[Reporte in]]=0,"Sin_Registro_In_Out",IF(User[[#This Row],[Reporte Out]]=0,"No_Realizo_Salida","No_cumple_el_Tiempo")),"")</f>
        <v/>
      </c>
      <c r="Y447" s="40" t="str" cm="1">
        <f t="array" ref="Y4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7"/>
      <c r="AA447"/>
      <c r="AB447"/>
      <c r="AC447"/>
      <c r="AD447"/>
      <c r="AE447"/>
      <c r="AF447"/>
      <c r="AG447"/>
      <c r="AH447"/>
      <c r="AI447"/>
      <c r="AJ447"/>
    </row>
    <row r="448" spans="1:36" x14ac:dyDescent="0.3">
      <c r="A448" s="40" t="s">
        <v>892</v>
      </c>
      <c r="B448">
        <v>1007894173</v>
      </c>
      <c r="C448" s="40" t="s">
        <v>1031</v>
      </c>
      <c r="D448" s="40" t="s">
        <v>893</v>
      </c>
      <c r="E448" s="40" t="s">
        <v>6</v>
      </c>
      <c r="F448" s="40" t="s">
        <v>1121</v>
      </c>
      <c r="G448" s="40" t="s">
        <v>178</v>
      </c>
      <c r="H448" s="2">
        <v>45638.667812500003</v>
      </c>
      <c r="I448">
        <v>1</v>
      </c>
      <c r="J4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45931.484780092593</v>
      </c>
      <c r="K4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45931.730636574073</v>
      </c>
      <c r="L448" s="21">
        <f>_xlfn.XLOOKUP(User[[#This Row],[User Code]],RMS_Check_In_Out!A:A,RMS_Check_In_Out!D:D,"0")</f>
        <v>354</v>
      </c>
      <c r="M448" s="21" t="str">
        <f>_xlfn.XLOOKUP(User[[#This Row],[User Code]],Leave!P:P,Leave!S:S,"0")</f>
        <v>0</v>
      </c>
      <c r="N448" s="21">
        <f>User[[#This Row],[Time Leave RMS (min)]]/60</f>
        <v>0</v>
      </c>
      <c r="O448" s="15">
        <f>User[[#This Row],[Duration In Store(min)]]/60</f>
        <v>5.9</v>
      </c>
      <c r="P448" s="28">
        <f>User[[#This Row],[Time In Store + Leave]]/24</f>
        <v>0.24583333333333335</v>
      </c>
      <c r="Q448" s="15">
        <f>(User[[#This Row],[Time Leave RMS (min)]]/60)+User[[#This Row],[Duration In Store H]]</f>
        <v>5.9</v>
      </c>
      <c r="R448" s="40">
        <f>IF(User[[#This Row],[Check In]]="Sin Registro",0,1)</f>
        <v>1</v>
      </c>
      <c r="S448" s="40">
        <f>IF(User[[#This Row],[Check Out]]="Sin Registro",0,1)</f>
        <v>1</v>
      </c>
      <c r="T448" s="40" t="str">
        <f>IFERROR(IF(VLOOKUP(User[[#This Row],[User Code]],Justificar!$C$8:$I$1048576,6,0)=0,"Sin Justificación",VLOOKUP(User[[#This Row],[User Code]],Justificar!$C$8:$I$1048576,6,0)),"")</f>
        <v>Sin Justificación</v>
      </c>
      <c r="U448" s="40" t="str">
        <f>IFERROR(IF(VLOOKUP(User[[#This Row],[User Code]],Justificar!$C$8:$I$1048576,6,0)=0,"Sin Justificación",VLOOKUP(User[[#This Row],[User Code]],Justificar!$C$8:$I$1048576,7,0)),"")</f>
        <v>Sin Justificación</v>
      </c>
      <c r="V448" s="40" t="str" cm="1">
        <f t="array" ref="V448">_xlfn.IFS(User[[#This Row],[Time In Store + Leave]]&lt;7.8,"Incompleto",User[[#This Row],[Time In Store + Leave]]&lt;=12,"Completo",User[[#This Row],[Time In Store + Leave]]&gt;12,"Superior")</f>
        <v>Incompleto</v>
      </c>
      <c r="W4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8" s="40" t="str">
        <f>IF(User[[#This Row],[Rango]]="incompleto",IF(User[[#This Row],[Reporte in]]=0,"Sin_Registro_In_Out",IF(User[[#This Row],[Reporte Out]]=0,"No_Realizo_Salida","No_cumple_el_Tiempo")),"")</f>
        <v>No_cumple_el_Tiempo</v>
      </c>
      <c r="Y448" s="40" t="str" cm="1">
        <f t="array" ref="Y4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8"/>
      <c r="AA448"/>
      <c r="AB448"/>
      <c r="AC448"/>
      <c r="AD448"/>
      <c r="AE448"/>
      <c r="AF448"/>
      <c r="AG448"/>
      <c r="AH448"/>
      <c r="AI448"/>
      <c r="AJ448"/>
    </row>
    <row r="449" spans="1:36" x14ac:dyDescent="0.3">
      <c r="A449" s="40" t="s">
        <v>894</v>
      </c>
      <c r="B449">
        <v>1112038727</v>
      </c>
      <c r="C449" s="40" t="s">
        <v>1032</v>
      </c>
      <c r="D449" s="40" t="s">
        <v>895</v>
      </c>
      <c r="E449" s="40" t="s">
        <v>6</v>
      </c>
      <c r="F449" s="40" t="s">
        <v>1033</v>
      </c>
      <c r="G449" s="40" t="s">
        <v>179</v>
      </c>
      <c r="H449" s="2">
        <v>45638.667222222219</v>
      </c>
      <c r="I449">
        <v>1</v>
      </c>
      <c r="J4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45931.322962962964</v>
      </c>
      <c r="K4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45931.732546296298</v>
      </c>
      <c r="L449" s="21">
        <f>_xlfn.XLOOKUP(User[[#This Row],[User Code]],RMS_Check_In_Out!A:A,RMS_Check_In_Out!D:D,"0")</f>
        <v>590</v>
      </c>
      <c r="M449" s="21" t="str">
        <f>_xlfn.XLOOKUP(User[[#This Row],[User Code]],Leave!P:P,Leave!S:S,"0")</f>
        <v>0</v>
      </c>
      <c r="N449" s="21">
        <f>User[[#This Row],[Time Leave RMS (min)]]/60</f>
        <v>0</v>
      </c>
      <c r="O449" s="15">
        <f>User[[#This Row],[Duration In Store(min)]]/60</f>
        <v>9.8333333333333339</v>
      </c>
      <c r="P449" s="28">
        <f>User[[#This Row],[Time In Store + Leave]]/24</f>
        <v>0.40972222222222227</v>
      </c>
      <c r="Q449" s="15">
        <f>(User[[#This Row],[Time Leave RMS (min)]]/60)+User[[#This Row],[Duration In Store H]]</f>
        <v>9.8333333333333339</v>
      </c>
      <c r="R449" s="40">
        <f>IF(User[[#This Row],[Check In]]="Sin Registro",0,1)</f>
        <v>1</v>
      </c>
      <c r="S449" s="40">
        <f>IF(User[[#This Row],[Check Out]]="Sin Registro",0,1)</f>
        <v>1</v>
      </c>
      <c r="T449" s="40" t="str">
        <f>IFERROR(IF(VLOOKUP(User[[#This Row],[User Code]],Justificar!$C$8:$I$1048576,6,0)=0,"Sin Justificación",VLOOKUP(User[[#This Row],[User Code]],Justificar!$C$8:$I$1048576,6,0)),"")</f>
        <v/>
      </c>
      <c r="U449" s="40" t="str">
        <f>IFERROR(IF(VLOOKUP(User[[#This Row],[User Code]],Justificar!$C$8:$I$1048576,6,0)=0,"Sin Justificación",VLOOKUP(User[[#This Row],[User Code]],Justificar!$C$8:$I$1048576,7,0)),"")</f>
        <v/>
      </c>
      <c r="V449" s="40" t="str" cm="1">
        <f t="array" ref="V449">_xlfn.IFS(User[[#This Row],[Time In Store + Leave]]&lt;7.8,"Incompleto",User[[#This Row],[Time In Store + Leave]]&lt;=12,"Completo",User[[#This Row],[Time In Store + Leave]]&gt;12,"Superior")</f>
        <v>Completo</v>
      </c>
      <c r="W4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9" s="40" t="str">
        <f>IF(User[[#This Row],[Rango]]="incompleto",IF(User[[#This Row],[Reporte in]]=0,"Sin_Registro_In_Out",IF(User[[#This Row],[Reporte Out]]=0,"No_Realizo_Salida","No_cumple_el_Tiempo")),"")</f>
        <v/>
      </c>
      <c r="Y449" s="40" t="str" cm="1">
        <f t="array" ref="Y4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49"/>
      <c r="AA449"/>
      <c r="AB449"/>
      <c r="AC449"/>
      <c r="AD449"/>
      <c r="AE449"/>
      <c r="AF449"/>
      <c r="AG449"/>
      <c r="AH449"/>
      <c r="AI449"/>
      <c r="AJ449"/>
    </row>
    <row r="450" spans="1:36" x14ac:dyDescent="0.3">
      <c r="A450" s="40" t="s">
        <v>883</v>
      </c>
      <c r="B450">
        <v>1007692176</v>
      </c>
      <c r="C450" s="40" t="s">
        <v>1037</v>
      </c>
      <c r="D450" s="40" t="s">
        <v>884</v>
      </c>
      <c r="E450" s="40" t="s">
        <v>6</v>
      </c>
      <c r="F450" s="40" t="s">
        <v>967</v>
      </c>
      <c r="G450" s="40" t="s">
        <v>177</v>
      </c>
      <c r="H450" s="2">
        <v>45637.667812500003</v>
      </c>
      <c r="I450">
        <v>1</v>
      </c>
      <c r="J4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45931.460925925923</v>
      </c>
      <c r="K4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45931.876898148148</v>
      </c>
      <c r="L450" s="21">
        <f>_xlfn.XLOOKUP(User[[#This Row],[User Code]],RMS_Check_In_Out!A:A,RMS_Check_In_Out!D:D,"0")</f>
        <v>599</v>
      </c>
      <c r="M450" s="21" t="str">
        <f>_xlfn.XLOOKUP(User[[#This Row],[User Code]],Leave!P:P,Leave!S:S,"0")</f>
        <v>0</v>
      </c>
      <c r="N450" s="21">
        <f>User[[#This Row],[Time Leave RMS (min)]]/60</f>
        <v>0</v>
      </c>
      <c r="O450" s="15">
        <f>User[[#This Row],[Duration In Store(min)]]/60</f>
        <v>9.9833333333333325</v>
      </c>
      <c r="P450" s="28">
        <f>User[[#This Row],[Time In Store + Leave]]/24</f>
        <v>0.41597222222222219</v>
      </c>
      <c r="Q450" s="15">
        <f>(User[[#This Row],[Time Leave RMS (min)]]/60)+User[[#This Row],[Duration In Store H]]</f>
        <v>9.9833333333333325</v>
      </c>
      <c r="R450" s="40">
        <f>IF(User[[#This Row],[Check In]]="Sin Registro",0,1)</f>
        <v>1</v>
      </c>
      <c r="S450" s="40">
        <f>IF(User[[#This Row],[Check Out]]="Sin Registro",0,1)</f>
        <v>1</v>
      </c>
      <c r="T450" s="40" t="str">
        <f>IFERROR(IF(VLOOKUP(User[[#This Row],[User Code]],Justificar!$C$8:$I$1048576,6,0)=0,"Sin Justificación",VLOOKUP(User[[#This Row],[User Code]],Justificar!$C$8:$I$1048576,6,0)),"")</f>
        <v/>
      </c>
      <c r="U450" s="40" t="str">
        <f>IFERROR(IF(VLOOKUP(User[[#This Row],[User Code]],Justificar!$C$8:$I$1048576,6,0)=0,"Sin Justificación",VLOOKUP(User[[#This Row],[User Code]],Justificar!$C$8:$I$1048576,7,0)),"")</f>
        <v/>
      </c>
      <c r="V450" s="40" t="str" cm="1">
        <f t="array" ref="V450">_xlfn.IFS(User[[#This Row],[Time In Store + Leave]]&lt;7.8,"Incompleto",User[[#This Row],[Time In Store + Leave]]&lt;=12,"Completo",User[[#This Row],[Time In Store + Leave]]&gt;12,"Superior")</f>
        <v>Completo</v>
      </c>
      <c r="W4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0" s="40" t="str">
        <f>IF(User[[#This Row],[Rango]]="incompleto",IF(User[[#This Row],[Reporte in]]=0,"Sin_Registro_In_Out",IF(User[[#This Row],[Reporte Out]]=0,"No_Realizo_Salida","No_cumple_el_Tiempo")),"")</f>
        <v/>
      </c>
      <c r="Y450" s="40" t="str" cm="1">
        <f t="array" ref="Y4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50"/>
      <c r="AA450"/>
      <c r="AB450"/>
      <c r="AC450"/>
      <c r="AD450"/>
      <c r="AE450"/>
      <c r="AF450"/>
      <c r="AG450"/>
      <c r="AH450"/>
      <c r="AI450"/>
      <c r="AJ450"/>
    </row>
    <row r="451" spans="1:36" x14ac:dyDescent="0.3">
      <c r="A451" s="40" t="s">
        <v>885</v>
      </c>
      <c r="B451">
        <v>1024581982</v>
      </c>
      <c r="C451" s="40" t="s">
        <v>886</v>
      </c>
      <c r="D451" s="40" t="s">
        <v>887</v>
      </c>
      <c r="E451" s="40" t="s">
        <v>6</v>
      </c>
      <c r="F451" s="40" t="s">
        <v>1025</v>
      </c>
      <c r="G451" s="40" t="s">
        <v>177</v>
      </c>
      <c r="H451" s="2">
        <v>45637.667372685188</v>
      </c>
      <c r="I451">
        <v>1</v>
      </c>
      <c r="J4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45931.396481481483</v>
      </c>
      <c r="K4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45931.787280092591</v>
      </c>
      <c r="L451" s="21">
        <f>_xlfn.XLOOKUP(User[[#This Row],[User Code]],RMS_Check_In_Out!A:A,RMS_Check_In_Out!D:D,"0")</f>
        <v>563</v>
      </c>
      <c r="M451" s="21">
        <f>_xlfn.XLOOKUP(User[[#This Row],[User Code]],Leave!P:P,Leave!S:S,"0")</f>
        <v>60</v>
      </c>
      <c r="N451" s="21">
        <f>User[[#This Row],[Time Leave RMS (min)]]/60</f>
        <v>1</v>
      </c>
      <c r="O451" s="15">
        <f>User[[#This Row],[Duration In Store(min)]]/60</f>
        <v>9.3833333333333329</v>
      </c>
      <c r="P451" s="28">
        <f>User[[#This Row],[Time In Store + Leave]]/24</f>
        <v>0.43263888888888885</v>
      </c>
      <c r="Q451" s="15">
        <f>(User[[#This Row],[Time Leave RMS (min)]]/60)+User[[#This Row],[Duration In Store H]]</f>
        <v>10.383333333333333</v>
      </c>
      <c r="R451" s="40">
        <f>IF(User[[#This Row],[Check In]]="Sin Registro",0,1)</f>
        <v>1</v>
      </c>
      <c r="S451" s="40">
        <f>IF(User[[#This Row],[Check Out]]="Sin Registro",0,1)</f>
        <v>1</v>
      </c>
      <c r="T451" s="40" t="str">
        <f>IFERROR(IF(VLOOKUP(User[[#This Row],[User Code]],Justificar!$C$8:$I$1048576,6,0)=0,"Sin Justificación",VLOOKUP(User[[#This Row],[User Code]],Justificar!$C$8:$I$1048576,6,0)),"")</f>
        <v/>
      </c>
      <c r="U451" s="40" t="str">
        <f>IFERROR(IF(VLOOKUP(User[[#This Row],[User Code]],Justificar!$C$8:$I$1048576,6,0)=0,"Sin Justificación",VLOOKUP(User[[#This Row],[User Code]],Justificar!$C$8:$I$1048576,7,0)),"")</f>
        <v/>
      </c>
      <c r="V451" s="40" t="str" cm="1">
        <f t="array" ref="V451">_xlfn.IFS(User[[#This Row],[Time In Store + Leave]]&lt;7.8,"Incompleto",User[[#This Row],[Time In Store + Leave]]&lt;=12,"Completo",User[[#This Row],[Time In Store + Leave]]&gt;12,"Superior")</f>
        <v>Completo</v>
      </c>
      <c r="W4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1" s="40" t="str">
        <f>IF(User[[#This Row],[Rango]]="incompleto",IF(User[[#This Row],[Reporte in]]=0,"Sin_Registro_In_Out",IF(User[[#This Row],[Reporte Out]]=0,"No_Realizo_Salida","No_cumple_el_Tiempo")),"")</f>
        <v/>
      </c>
      <c r="Y451" s="40" t="str" cm="1">
        <f t="array" ref="Y4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1"/>
      <c r="AA451"/>
      <c r="AB451"/>
      <c r="AC451"/>
      <c r="AD451"/>
      <c r="AE451"/>
      <c r="AF451"/>
      <c r="AG451"/>
      <c r="AH451"/>
      <c r="AI451"/>
      <c r="AJ451"/>
    </row>
    <row r="452" spans="1:36" x14ac:dyDescent="0.3">
      <c r="A452" s="40" t="s">
        <v>855</v>
      </c>
      <c r="B452">
        <v>1070588698</v>
      </c>
      <c r="C452" s="40" t="s">
        <v>1943</v>
      </c>
      <c r="D452" s="40" t="s">
        <v>856</v>
      </c>
      <c r="E452" s="40" t="s">
        <v>6</v>
      </c>
      <c r="F452" s="40" t="s">
        <v>2462</v>
      </c>
      <c r="G452" s="40" t="s">
        <v>178</v>
      </c>
      <c r="H452" s="2">
        <v>45636.576932870368</v>
      </c>
      <c r="I452">
        <v>1</v>
      </c>
      <c r="J4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45931.460787037038</v>
      </c>
      <c r="K4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52" s="21">
        <f>_xlfn.XLOOKUP(User[[#This Row],[User Code]],RMS_Check_In_Out!A:A,RMS_Check_In_Out!D:D,"0")</f>
        <v>0</v>
      </c>
      <c r="M452" s="21" t="str">
        <f>_xlfn.XLOOKUP(User[[#This Row],[User Code]],Leave!P:P,Leave!S:S,"0")</f>
        <v>0</v>
      </c>
      <c r="N452" s="21">
        <f>User[[#This Row],[Time Leave RMS (min)]]/60</f>
        <v>0</v>
      </c>
      <c r="O452" s="15">
        <f>User[[#This Row],[Duration In Store(min)]]/60</f>
        <v>0</v>
      </c>
      <c r="P452" s="28">
        <f>User[[#This Row],[Time In Store + Leave]]/24</f>
        <v>0</v>
      </c>
      <c r="Q452" s="15">
        <f>(User[[#This Row],[Time Leave RMS (min)]]/60)+User[[#This Row],[Duration In Store H]]</f>
        <v>0</v>
      </c>
      <c r="R452" s="40">
        <f>IF(User[[#This Row],[Check In]]="Sin Registro",0,1)</f>
        <v>1</v>
      </c>
      <c r="S452" s="40">
        <f>IF(User[[#This Row],[Check Out]]="Sin Registro",0,1)</f>
        <v>0</v>
      </c>
      <c r="T452" s="40" t="str">
        <f>IFERROR(IF(VLOOKUP(User[[#This Row],[User Code]],Justificar!$C$8:$I$1048576,6,0)=0,"Sin Justificación",VLOOKUP(User[[#This Row],[User Code]],Justificar!$C$8:$I$1048576,6,0)),"")</f>
        <v>Sin Justificación</v>
      </c>
      <c r="U452" s="40" t="str">
        <f>IFERROR(IF(VLOOKUP(User[[#This Row],[User Code]],Justificar!$C$8:$I$1048576,6,0)=0,"Sin Justificación",VLOOKUP(User[[#This Row],[User Code]],Justificar!$C$8:$I$1048576,7,0)),"")</f>
        <v>Sin Justificación</v>
      </c>
      <c r="V452" s="40" t="str" cm="1">
        <f t="array" ref="V452">_xlfn.IFS(User[[#This Row],[Time In Store + Leave]]&lt;7.8,"Incompleto",User[[#This Row],[Time In Store + Leave]]&lt;=12,"Completo",User[[#This Row],[Time In Store + Leave]]&gt;12,"Superior")</f>
        <v>Incompleto</v>
      </c>
      <c r="W4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2" s="40" t="str">
        <f>IF(User[[#This Row],[Rango]]="incompleto",IF(User[[#This Row],[Reporte in]]=0,"Sin_Registro_In_Out",IF(User[[#This Row],[Reporte Out]]=0,"No_Realizo_Salida","No_cumple_el_Tiempo")),"")</f>
        <v>No_Realizo_Salida</v>
      </c>
      <c r="Y452" s="40" t="str" cm="1">
        <f t="array" ref="Y4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52"/>
      <c r="AA452"/>
      <c r="AB452"/>
      <c r="AC452"/>
      <c r="AD452"/>
      <c r="AE452"/>
      <c r="AF452"/>
      <c r="AG452"/>
      <c r="AH452"/>
      <c r="AI452"/>
      <c r="AJ452"/>
    </row>
    <row r="453" spans="1:36" x14ac:dyDescent="0.3">
      <c r="A453" s="40" t="s">
        <v>857</v>
      </c>
      <c r="B453">
        <v>35899087</v>
      </c>
      <c r="C453" s="40" t="s">
        <v>858</v>
      </c>
      <c r="D453" s="40" t="s">
        <v>859</v>
      </c>
      <c r="E453" s="40" t="s">
        <v>6</v>
      </c>
      <c r="F453" s="40" t="s">
        <v>1029</v>
      </c>
      <c r="G453" s="40" t="s">
        <v>178</v>
      </c>
      <c r="H453" s="2">
        <v>45636.576284722221</v>
      </c>
      <c r="I453">
        <v>1</v>
      </c>
      <c r="J4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45931.396608796298</v>
      </c>
      <c r="K4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45931.729583333334</v>
      </c>
      <c r="L453" s="21">
        <f>_xlfn.XLOOKUP(User[[#This Row],[User Code]],RMS_Check_In_Out!A:A,RMS_Check_In_Out!D:D,"0")</f>
        <v>479</v>
      </c>
      <c r="M453" s="21" t="str">
        <f>_xlfn.XLOOKUP(User[[#This Row],[User Code]],Leave!P:P,Leave!S:S,"0")</f>
        <v>0</v>
      </c>
      <c r="N453" s="21">
        <f>User[[#This Row],[Time Leave RMS (min)]]/60</f>
        <v>0</v>
      </c>
      <c r="O453" s="15">
        <f>User[[#This Row],[Duration In Store(min)]]/60</f>
        <v>7.9833333333333334</v>
      </c>
      <c r="P453" s="28">
        <f>User[[#This Row],[Time In Store + Leave]]/24</f>
        <v>0.33263888888888887</v>
      </c>
      <c r="Q453" s="15">
        <f>(User[[#This Row],[Time Leave RMS (min)]]/60)+User[[#This Row],[Duration In Store H]]</f>
        <v>7.9833333333333334</v>
      </c>
      <c r="R453" s="40">
        <f>IF(User[[#This Row],[Check In]]="Sin Registro",0,1)</f>
        <v>1</v>
      </c>
      <c r="S453" s="40">
        <f>IF(User[[#This Row],[Check Out]]="Sin Registro",0,1)</f>
        <v>1</v>
      </c>
      <c r="T453" s="40" t="str">
        <f>IFERROR(IF(VLOOKUP(User[[#This Row],[User Code]],Justificar!$C$8:$I$1048576,6,0)=0,"Sin Justificación",VLOOKUP(User[[#This Row],[User Code]],Justificar!$C$8:$I$1048576,6,0)),"")</f>
        <v/>
      </c>
      <c r="U453" s="40" t="str">
        <f>IFERROR(IF(VLOOKUP(User[[#This Row],[User Code]],Justificar!$C$8:$I$1048576,6,0)=0,"Sin Justificación",VLOOKUP(User[[#This Row],[User Code]],Justificar!$C$8:$I$1048576,7,0)),"")</f>
        <v/>
      </c>
      <c r="V453" s="40" t="str" cm="1">
        <f t="array" ref="V453">_xlfn.IFS(User[[#This Row],[Time In Store + Leave]]&lt;7.8,"Incompleto",User[[#This Row],[Time In Store + Leave]]&lt;=12,"Completo",User[[#This Row],[Time In Store + Leave]]&gt;12,"Superior")</f>
        <v>Completo</v>
      </c>
      <c r="W4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3" s="40" t="str">
        <f>IF(User[[#This Row],[Rango]]="incompleto",IF(User[[#This Row],[Reporte in]]=0,"Sin_Registro_In_Out",IF(User[[#This Row],[Reporte Out]]=0,"No_Realizo_Salida","No_cumple_el_Tiempo")),"")</f>
        <v/>
      </c>
      <c r="Y453" s="40" t="str" cm="1">
        <f t="array" ref="Y4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3"/>
      <c r="AA453"/>
      <c r="AB453"/>
      <c r="AC453"/>
      <c r="AD453"/>
      <c r="AE453"/>
      <c r="AF453"/>
      <c r="AG453"/>
      <c r="AH453"/>
      <c r="AI453"/>
      <c r="AJ453"/>
    </row>
    <row r="454" spans="1:36" x14ac:dyDescent="0.3">
      <c r="A454" s="40" t="s">
        <v>860</v>
      </c>
      <c r="B454">
        <v>1002752539</v>
      </c>
      <c r="C454" s="40" t="s">
        <v>861</v>
      </c>
      <c r="D454" s="40" t="s">
        <v>862</v>
      </c>
      <c r="E454" s="40" t="s">
        <v>6</v>
      </c>
      <c r="F454" s="40" t="s">
        <v>1029</v>
      </c>
      <c r="G454" s="40" t="s">
        <v>178</v>
      </c>
      <c r="H454" s="2">
        <v>45636.575844907406</v>
      </c>
      <c r="I454">
        <v>1</v>
      </c>
      <c r="J4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45931.333553240744</v>
      </c>
      <c r="K4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45931.71298611111</v>
      </c>
      <c r="L454" s="21">
        <f>_xlfn.XLOOKUP(User[[#This Row],[User Code]],RMS_Check_In_Out!A:A,RMS_Check_In_Out!D:D,"0")</f>
        <v>546</v>
      </c>
      <c r="M454" s="21" t="str">
        <f>_xlfn.XLOOKUP(User[[#This Row],[User Code]],Leave!P:P,Leave!S:S,"0")</f>
        <v>0</v>
      </c>
      <c r="N454" s="21">
        <f>User[[#This Row],[Time Leave RMS (min)]]/60</f>
        <v>0</v>
      </c>
      <c r="O454" s="15">
        <f>User[[#This Row],[Duration In Store(min)]]/60</f>
        <v>9.1</v>
      </c>
      <c r="P454" s="28">
        <f>User[[#This Row],[Time In Store + Leave]]/24</f>
        <v>0.37916666666666665</v>
      </c>
      <c r="Q454" s="15">
        <f>(User[[#This Row],[Time Leave RMS (min)]]/60)+User[[#This Row],[Duration In Store H]]</f>
        <v>9.1</v>
      </c>
      <c r="R454" s="40">
        <f>IF(User[[#This Row],[Check In]]="Sin Registro",0,1)</f>
        <v>1</v>
      </c>
      <c r="S454" s="40">
        <f>IF(User[[#This Row],[Check Out]]="Sin Registro",0,1)</f>
        <v>1</v>
      </c>
      <c r="T454" s="40" t="str">
        <f>IFERROR(IF(VLOOKUP(User[[#This Row],[User Code]],Justificar!$C$8:$I$1048576,6,0)=0,"Sin Justificación",VLOOKUP(User[[#This Row],[User Code]],Justificar!$C$8:$I$1048576,6,0)),"")</f>
        <v/>
      </c>
      <c r="U454" s="40" t="str">
        <f>IFERROR(IF(VLOOKUP(User[[#This Row],[User Code]],Justificar!$C$8:$I$1048576,6,0)=0,"Sin Justificación",VLOOKUP(User[[#This Row],[User Code]],Justificar!$C$8:$I$1048576,7,0)),"")</f>
        <v/>
      </c>
      <c r="V454" s="40" t="str" cm="1">
        <f t="array" ref="V454">_xlfn.IFS(User[[#This Row],[Time In Store + Leave]]&lt;7.8,"Incompleto",User[[#This Row],[Time In Store + Leave]]&lt;=12,"Completo",User[[#This Row],[Time In Store + Leave]]&gt;12,"Superior")</f>
        <v>Completo</v>
      </c>
      <c r="W4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4" s="40" t="str">
        <f>IF(User[[#This Row],[Rango]]="incompleto",IF(User[[#This Row],[Reporte in]]=0,"Sin_Registro_In_Out",IF(User[[#This Row],[Reporte Out]]=0,"No_Realizo_Salida","No_cumple_el_Tiempo")),"")</f>
        <v/>
      </c>
      <c r="Y454" s="40" t="str" cm="1">
        <f t="array" ref="Y4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4"/>
      <c r="AA454"/>
      <c r="AB454"/>
      <c r="AC454"/>
      <c r="AD454"/>
      <c r="AE454"/>
      <c r="AF454"/>
      <c r="AG454"/>
      <c r="AH454"/>
      <c r="AI454"/>
      <c r="AJ454"/>
    </row>
    <row r="455" spans="1:36" x14ac:dyDescent="0.3">
      <c r="A455" s="40" t="s">
        <v>863</v>
      </c>
      <c r="B455">
        <v>1049647801</v>
      </c>
      <c r="C455" s="40" t="s">
        <v>1041</v>
      </c>
      <c r="D455" s="40" t="s">
        <v>864</v>
      </c>
      <c r="E455" s="40" t="s">
        <v>6</v>
      </c>
      <c r="F455" s="40" t="s">
        <v>2756</v>
      </c>
      <c r="G455" s="40" t="s">
        <v>178</v>
      </c>
      <c r="H455" s="2">
        <v>45636.57372685185</v>
      </c>
      <c r="I455">
        <v>1</v>
      </c>
      <c r="J4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55" s="21" t="str">
        <f>_xlfn.XLOOKUP(User[[#This Row],[User Code]],RMS_Check_In_Out!A:A,RMS_Check_In_Out!D:D,"0")</f>
        <v>0</v>
      </c>
      <c r="M455" s="21">
        <f>_xlfn.XLOOKUP(User[[#This Row],[User Code]],Leave!P:P,Leave!S:S,"0")</f>
        <v>540</v>
      </c>
      <c r="N455" s="21">
        <f>User[[#This Row],[Time Leave RMS (min)]]/60</f>
        <v>9</v>
      </c>
      <c r="O455" s="15">
        <f>User[[#This Row],[Duration In Store(min)]]/60</f>
        <v>0</v>
      </c>
      <c r="P455" s="28">
        <f>User[[#This Row],[Time In Store + Leave]]/24</f>
        <v>0.375</v>
      </c>
      <c r="Q455" s="15">
        <f>(User[[#This Row],[Time Leave RMS (min)]]/60)+User[[#This Row],[Duration In Store H]]</f>
        <v>9</v>
      </c>
      <c r="R455" s="40">
        <f>IF(User[[#This Row],[Check In]]="Sin Registro",0,1)</f>
        <v>1</v>
      </c>
      <c r="S455" s="40">
        <f>IF(User[[#This Row],[Check Out]]="Sin Registro",0,1)</f>
        <v>1</v>
      </c>
      <c r="T455" s="40" t="str">
        <f>IFERROR(IF(VLOOKUP(User[[#This Row],[User Code]],Justificar!$C$8:$I$1048576,6,0)=0,"Sin Justificación",VLOOKUP(User[[#This Row],[User Code]],Justificar!$C$8:$I$1048576,6,0)),"")</f>
        <v/>
      </c>
      <c r="U455" s="40" t="str">
        <f>IFERROR(IF(VLOOKUP(User[[#This Row],[User Code]],Justificar!$C$8:$I$1048576,6,0)=0,"Sin Justificación",VLOOKUP(User[[#This Row],[User Code]],Justificar!$C$8:$I$1048576,7,0)),"")</f>
        <v/>
      </c>
      <c r="V455" s="40" t="str" cm="1">
        <f t="array" ref="V455">_xlfn.IFS(User[[#This Row],[Time In Store + Leave]]&lt;7.8,"Incompleto",User[[#This Row],[Time In Store + Leave]]&lt;=12,"Completo",User[[#This Row],[Time In Store + Leave]]&gt;12,"Superior")</f>
        <v>Completo</v>
      </c>
      <c r="W4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5" s="40" t="str">
        <f>IF(User[[#This Row],[Rango]]="incompleto",IF(User[[#This Row],[Reporte in]]=0,"Sin_Registro_In_Out",IF(User[[#This Row],[Reporte Out]]=0,"No_Realizo_Salida","No_cumple_el_Tiempo")),"")</f>
        <v/>
      </c>
      <c r="Y455" s="40" t="str" cm="1">
        <f t="array" ref="Y4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55"/>
      <c r="AA455"/>
      <c r="AB455"/>
      <c r="AC455"/>
      <c r="AD455"/>
      <c r="AE455"/>
      <c r="AF455"/>
      <c r="AG455"/>
      <c r="AH455"/>
      <c r="AI455"/>
      <c r="AJ455"/>
    </row>
    <row r="456" spans="1:36" x14ac:dyDescent="0.3">
      <c r="A456" s="40" t="s">
        <v>865</v>
      </c>
      <c r="B456">
        <v>1003566297</v>
      </c>
      <c r="C456" s="40" t="s">
        <v>1042</v>
      </c>
      <c r="D456" s="40" t="s">
        <v>866</v>
      </c>
      <c r="E456" s="40" t="s">
        <v>6</v>
      </c>
      <c r="F456" s="40" t="s">
        <v>2463</v>
      </c>
      <c r="G456" s="40" t="s">
        <v>178</v>
      </c>
      <c r="H456" s="2">
        <v>45636.572395833333</v>
      </c>
      <c r="I456">
        <v>1</v>
      </c>
      <c r="J4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45931.455428240741</v>
      </c>
      <c r="K4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45931.840127314812</v>
      </c>
      <c r="L456" s="21">
        <f>_xlfn.XLOOKUP(User[[#This Row],[User Code]],RMS_Check_In_Out!A:A,RMS_Check_In_Out!D:D,"0")</f>
        <v>554</v>
      </c>
      <c r="M456" s="21" t="str">
        <f>_xlfn.XLOOKUP(User[[#This Row],[User Code]],Leave!P:P,Leave!S:S,"0")</f>
        <v>0</v>
      </c>
      <c r="N456" s="21">
        <f>User[[#This Row],[Time Leave RMS (min)]]/60</f>
        <v>0</v>
      </c>
      <c r="O456" s="15">
        <f>User[[#This Row],[Duration In Store(min)]]/60</f>
        <v>9.2333333333333325</v>
      </c>
      <c r="P456" s="28">
        <f>User[[#This Row],[Time In Store + Leave]]/24</f>
        <v>0.38472222222222219</v>
      </c>
      <c r="Q456" s="15">
        <f>(User[[#This Row],[Time Leave RMS (min)]]/60)+User[[#This Row],[Duration In Store H]]</f>
        <v>9.2333333333333325</v>
      </c>
      <c r="R456" s="40">
        <f>IF(User[[#This Row],[Check In]]="Sin Registro",0,1)</f>
        <v>1</v>
      </c>
      <c r="S456" s="40">
        <f>IF(User[[#This Row],[Check Out]]="Sin Registro",0,1)</f>
        <v>1</v>
      </c>
      <c r="T456" s="40" t="str">
        <f>IFERROR(IF(VLOOKUP(User[[#This Row],[User Code]],Justificar!$C$8:$I$1048576,6,0)=0,"Sin Justificación",VLOOKUP(User[[#This Row],[User Code]],Justificar!$C$8:$I$1048576,6,0)),"")</f>
        <v/>
      </c>
      <c r="U456" s="40" t="str">
        <f>IFERROR(IF(VLOOKUP(User[[#This Row],[User Code]],Justificar!$C$8:$I$1048576,6,0)=0,"Sin Justificación",VLOOKUP(User[[#This Row],[User Code]],Justificar!$C$8:$I$1048576,7,0)),"")</f>
        <v/>
      </c>
      <c r="V456" s="40" t="str" cm="1">
        <f t="array" ref="V456">_xlfn.IFS(User[[#This Row],[Time In Store + Leave]]&lt;7.8,"Incompleto",User[[#This Row],[Time In Store + Leave]]&lt;=12,"Completo",User[[#This Row],[Time In Store + Leave]]&gt;12,"Superior")</f>
        <v>Completo</v>
      </c>
      <c r="W4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6" s="40" t="str">
        <f>IF(User[[#This Row],[Rango]]="incompleto",IF(User[[#This Row],[Reporte in]]=0,"Sin_Registro_In_Out",IF(User[[#This Row],[Reporte Out]]=0,"No_Realizo_Salida","No_cumple_el_Tiempo")),"")</f>
        <v/>
      </c>
      <c r="Y456" s="40" t="str" cm="1">
        <f t="array" ref="Y4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56"/>
      <c r="AA456"/>
      <c r="AB456"/>
      <c r="AC456"/>
      <c r="AD456"/>
      <c r="AE456"/>
      <c r="AF456"/>
      <c r="AG456"/>
      <c r="AH456"/>
      <c r="AI456"/>
      <c r="AJ456"/>
    </row>
    <row r="457" spans="1:36" x14ac:dyDescent="0.3">
      <c r="A457" s="40" t="s">
        <v>867</v>
      </c>
      <c r="B457">
        <v>1032504091</v>
      </c>
      <c r="C457" s="40" t="s">
        <v>1043</v>
      </c>
      <c r="D457" s="40" t="s">
        <v>868</v>
      </c>
      <c r="E457" s="40" t="s">
        <v>130</v>
      </c>
      <c r="F457" s="40" t="s">
        <v>2088</v>
      </c>
      <c r="G457" s="40" t="s">
        <v>179</v>
      </c>
      <c r="H457" s="2">
        <v>45636.570370370369</v>
      </c>
      <c r="I457">
        <v>1</v>
      </c>
      <c r="J4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45931.391145833331</v>
      </c>
      <c r="K4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45931.754976851851</v>
      </c>
      <c r="L457" s="21">
        <f>_xlfn.XLOOKUP(User[[#This Row],[User Code]],RMS_Check_In_Out!A:A,RMS_Check_In_Out!D:D,"0")</f>
        <v>524</v>
      </c>
      <c r="M457" s="21">
        <f>_xlfn.XLOOKUP(User[[#This Row],[User Code]],Leave!P:P,Leave!S:S,"0")</f>
        <v>60</v>
      </c>
      <c r="N457" s="21">
        <f>User[[#This Row],[Time Leave RMS (min)]]/60</f>
        <v>1</v>
      </c>
      <c r="O457" s="15">
        <f>User[[#This Row],[Duration In Store(min)]]/60</f>
        <v>8.7333333333333325</v>
      </c>
      <c r="P457" s="28">
        <f>User[[#This Row],[Time In Store + Leave]]/24</f>
        <v>0.4055555555555555</v>
      </c>
      <c r="Q457" s="15">
        <f>(User[[#This Row],[Time Leave RMS (min)]]/60)+User[[#This Row],[Duration In Store H]]</f>
        <v>9.7333333333333325</v>
      </c>
      <c r="R457" s="40">
        <f>IF(User[[#This Row],[Check In]]="Sin Registro",0,1)</f>
        <v>1</v>
      </c>
      <c r="S457" s="40">
        <f>IF(User[[#This Row],[Check Out]]="Sin Registro",0,1)</f>
        <v>1</v>
      </c>
      <c r="T457" s="40" t="str">
        <f>IFERROR(IF(VLOOKUP(User[[#This Row],[User Code]],Justificar!$C$8:$I$1048576,6,0)=0,"Sin Justificación",VLOOKUP(User[[#This Row],[User Code]],Justificar!$C$8:$I$1048576,6,0)),"")</f>
        <v/>
      </c>
      <c r="U457" s="40" t="str">
        <f>IFERROR(IF(VLOOKUP(User[[#This Row],[User Code]],Justificar!$C$8:$I$1048576,6,0)=0,"Sin Justificación",VLOOKUP(User[[#This Row],[User Code]],Justificar!$C$8:$I$1048576,7,0)),"")</f>
        <v/>
      </c>
      <c r="V457" s="40" t="str" cm="1">
        <f t="array" ref="V457">_xlfn.IFS(User[[#This Row],[Time In Store + Leave]]&lt;7.8,"Incompleto",User[[#This Row],[Time In Store + Leave]]&lt;=12,"Completo",User[[#This Row],[Time In Store + Leave]]&gt;12,"Superior")</f>
        <v>Completo</v>
      </c>
      <c r="W4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7" s="40" t="str">
        <f>IF(User[[#This Row],[Rango]]="incompleto",IF(User[[#This Row],[Reporte in]]=0,"Sin_Registro_In_Out",IF(User[[#This Row],[Reporte Out]]=0,"No_Realizo_Salida","No_cumple_el_Tiempo")),"")</f>
        <v/>
      </c>
      <c r="Y457" s="40" t="str" cm="1">
        <f t="array" ref="Y4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57"/>
      <c r="AA457"/>
      <c r="AB457"/>
      <c r="AC457"/>
      <c r="AD457"/>
      <c r="AE457"/>
      <c r="AF457"/>
      <c r="AG457"/>
      <c r="AH457"/>
      <c r="AI457"/>
      <c r="AJ457"/>
    </row>
    <row r="458" spans="1:36" x14ac:dyDescent="0.3">
      <c r="A458" s="40" t="s">
        <v>869</v>
      </c>
      <c r="B458">
        <v>1143142461</v>
      </c>
      <c r="C458" s="40" t="s">
        <v>1135</v>
      </c>
      <c r="D458" s="40" t="s">
        <v>870</v>
      </c>
      <c r="E458" s="40" t="s">
        <v>130</v>
      </c>
      <c r="F458" s="40" t="s">
        <v>2136</v>
      </c>
      <c r="G458" s="40" t="s">
        <v>178</v>
      </c>
      <c r="H458" s="2">
        <v>45636.568206018521</v>
      </c>
      <c r="I458">
        <v>1</v>
      </c>
      <c r="J4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45931.434351851851</v>
      </c>
      <c r="K4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45931.761446759258</v>
      </c>
      <c r="L458" s="21">
        <f>_xlfn.XLOOKUP(User[[#This Row],[User Code]],RMS_Check_In_Out!A:A,RMS_Check_In_Out!D:D,"0")</f>
        <v>471</v>
      </c>
      <c r="M458" s="21">
        <f>_xlfn.XLOOKUP(User[[#This Row],[User Code]],Leave!P:P,Leave!S:S,"0")</f>
        <v>120</v>
      </c>
      <c r="N458" s="21">
        <f>User[[#This Row],[Time Leave RMS (min)]]/60</f>
        <v>2</v>
      </c>
      <c r="O458" s="15">
        <f>User[[#This Row],[Duration In Store(min)]]/60</f>
        <v>7.85</v>
      </c>
      <c r="P458" s="28">
        <f>User[[#This Row],[Time In Store + Leave]]/24</f>
        <v>0.41041666666666665</v>
      </c>
      <c r="Q458" s="15">
        <f>(User[[#This Row],[Time Leave RMS (min)]]/60)+User[[#This Row],[Duration In Store H]]</f>
        <v>9.85</v>
      </c>
      <c r="R458" s="40">
        <f>IF(User[[#This Row],[Check In]]="Sin Registro",0,1)</f>
        <v>1</v>
      </c>
      <c r="S458" s="40">
        <f>IF(User[[#This Row],[Check Out]]="Sin Registro",0,1)</f>
        <v>1</v>
      </c>
      <c r="T458" s="40" t="str">
        <f>IFERROR(IF(VLOOKUP(User[[#This Row],[User Code]],Justificar!$C$8:$I$1048576,6,0)=0,"Sin Justificación",VLOOKUP(User[[#This Row],[User Code]],Justificar!$C$8:$I$1048576,6,0)),"")</f>
        <v/>
      </c>
      <c r="U458" s="40" t="str">
        <f>IFERROR(IF(VLOOKUP(User[[#This Row],[User Code]],Justificar!$C$8:$I$1048576,6,0)=0,"Sin Justificación",VLOOKUP(User[[#This Row],[User Code]],Justificar!$C$8:$I$1048576,7,0)),"")</f>
        <v/>
      </c>
      <c r="V458" s="40" t="str" cm="1">
        <f t="array" ref="V458">_xlfn.IFS(User[[#This Row],[Time In Store + Leave]]&lt;7.8,"Incompleto",User[[#This Row],[Time In Store + Leave]]&lt;=12,"Completo",User[[#This Row],[Time In Store + Leave]]&gt;12,"Superior")</f>
        <v>Completo</v>
      </c>
      <c r="W4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8" s="40" t="str">
        <f>IF(User[[#This Row],[Rango]]="incompleto",IF(User[[#This Row],[Reporte in]]=0,"Sin_Registro_In_Out",IF(User[[#This Row],[Reporte Out]]=0,"No_Realizo_Salida","No_cumple_el_Tiempo")),"")</f>
        <v/>
      </c>
      <c r="Y458" s="40" t="str" cm="1">
        <f t="array" ref="Y4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58"/>
      <c r="AA458"/>
      <c r="AB458"/>
      <c r="AC458"/>
      <c r="AD458"/>
      <c r="AE458"/>
      <c r="AF458"/>
      <c r="AG458"/>
      <c r="AH458"/>
      <c r="AI458"/>
      <c r="AJ458"/>
    </row>
    <row r="459" spans="1:36" x14ac:dyDescent="0.3">
      <c r="A459" s="40" t="s">
        <v>871</v>
      </c>
      <c r="B459">
        <v>1072098950</v>
      </c>
      <c r="C459" s="40" t="s">
        <v>1045</v>
      </c>
      <c r="D459" s="40" t="s">
        <v>872</v>
      </c>
      <c r="E459" s="40" t="s">
        <v>6</v>
      </c>
      <c r="F459" s="40" t="s">
        <v>2748</v>
      </c>
      <c r="G459" s="40" t="s">
        <v>177</v>
      </c>
      <c r="H459" s="2">
        <v>45636.567407407405</v>
      </c>
      <c r="I459">
        <v>1</v>
      </c>
      <c r="J4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45931.394884259258</v>
      </c>
      <c r="K4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45931.737743055557</v>
      </c>
      <c r="L459" s="21">
        <f>_xlfn.XLOOKUP(User[[#This Row],[User Code]],RMS_Check_In_Out!A:A,RMS_Check_In_Out!D:D,"0")</f>
        <v>494</v>
      </c>
      <c r="M459" s="21" t="str">
        <f>_xlfn.XLOOKUP(User[[#This Row],[User Code]],Leave!P:P,Leave!S:S,"0")</f>
        <v>0</v>
      </c>
      <c r="N459" s="21">
        <f>User[[#This Row],[Time Leave RMS (min)]]/60</f>
        <v>0</v>
      </c>
      <c r="O459" s="15">
        <f>User[[#This Row],[Duration In Store(min)]]/60</f>
        <v>8.2333333333333325</v>
      </c>
      <c r="P459" s="28">
        <f>User[[#This Row],[Time In Store + Leave]]/24</f>
        <v>0.3430555555555555</v>
      </c>
      <c r="Q459" s="15">
        <f>(User[[#This Row],[Time Leave RMS (min)]]/60)+User[[#This Row],[Duration In Store H]]</f>
        <v>8.2333333333333325</v>
      </c>
      <c r="R459" s="40">
        <f>IF(User[[#This Row],[Check In]]="Sin Registro",0,1)</f>
        <v>1</v>
      </c>
      <c r="S459" s="40">
        <f>IF(User[[#This Row],[Check Out]]="Sin Registro",0,1)</f>
        <v>1</v>
      </c>
      <c r="T459" s="40" t="str">
        <f>IFERROR(IF(VLOOKUP(User[[#This Row],[User Code]],Justificar!$C$8:$I$1048576,6,0)=0,"Sin Justificación",VLOOKUP(User[[#This Row],[User Code]],Justificar!$C$8:$I$1048576,6,0)),"")</f>
        <v/>
      </c>
      <c r="U459" s="40" t="str">
        <f>IFERROR(IF(VLOOKUP(User[[#This Row],[User Code]],Justificar!$C$8:$I$1048576,6,0)=0,"Sin Justificación",VLOOKUP(User[[#This Row],[User Code]],Justificar!$C$8:$I$1048576,7,0)),"")</f>
        <v/>
      </c>
      <c r="V459" s="40" t="str" cm="1">
        <f t="array" ref="V459">_xlfn.IFS(User[[#This Row],[Time In Store + Leave]]&lt;7.8,"Incompleto",User[[#This Row],[Time In Store + Leave]]&lt;=12,"Completo",User[[#This Row],[Time In Store + Leave]]&gt;12,"Superior")</f>
        <v>Completo</v>
      </c>
      <c r="W4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9" s="40" t="str">
        <f>IF(User[[#This Row],[Rango]]="incompleto",IF(User[[#This Row],[Reporte in]]=0,"Sin_Registro_In_Out",IF(User[[#This Row],[Reporte Out]]=0,"No_Realizo_Salida","No_cumple_el_Tiempo")),"")</f>
        <v/>
      </c>
      <c r="Y459" s="40" t="str" cm="1">
        <f t="array" ref="Y4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9"/>
      <c r="AA459"/>
      <c r="AB459"/>
      <c r="AC459"/>
      <c r="AD459"/>
      <c r="AE459"/>
      <c r="AF459"/>
      <c r="AG459"/>
      <c r="AH459"/>
      <c r="AI459"/>
      <c r="AJ459"/>
    </row>
    <row r="460" spans="1:36" x14ac:dyDescent="0.3">
      <c r="A460" s="40" t="s">
        <v>873</v>
      </c>
      <c r="B460">
        <v>1092364446</v>
      </c>
      <c r="C460" s="40" t="s">
        <v>1046</v>
      </c>
      <c r="D460" s="40" t="s">
        <v>874</v>
      </c>
      <c r="E460" s="40" t="s">
        <v>6</v>
      </c>
      <c r="F460" s="40" t="s">
        <v>2748</v>
      </c>
      <c r="G460" s="40" t="s">
        <v>177</v>
      </c>
      <c r="H460" s="2">
        <v>45636.566932870373</v>
      </c>
      <c r="I460">
        <v>1</v>
      </c>
      <c r="J4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60" s="21" t="str">
        <f>_xlfn.XLOOKUP(User[[#This Row],[User Code]],RMS_Check_In_Out!A:A,RMS_Check_In_Out!D:D,"0")</f>
        <v>0</v>
      </c>
      <c r="M460" s="21" t="str">
        <f>_xlfn.XLOOKUP(User[[#This Row],[User Code]],Leave!P:P,Leave!S:S,"0")</f>
        <v>0</v>
      </c>
      <c r="N460" s="21">
        <f>User[[#This Row],[Time Leave RMS (min)]]/60</f>
        <v>0</v>
      </c>
      <c r="O460" s="15">
        <f>User[[#This Row],[Duration In Store(min)]]/60</f>
        <v>0</v>
      </c>
      <c r="P460" s="28">
        <f>User[[#This Row],[Time In Store + Leave]]/24</f>
        <v>0</v>
      </c>
      <c r="Q460" s="15">
        <f>(User[[#This Row],[Time Leave RMS (min)]]/60)+User[[#This Row],[Duration In Store H]]</f>
        <v>0</v>
      </c>
      <c r="R460" s="40">
        <f>IF(User[[#This Row],[Check In]]="Sin Registro",0,1)</f>
        <v>0</v>
      </c>
      <c r="S460" s="40">
        <f>IF(User[[#This Row],[Check Out]]="Sin Registro",0,1)</f>
        <v>0</v>
      </c>
      <c r="T460" s="40" t="str">
        <f>IFERROR(IF(VLOOKUP(User[[#This Row],[User Code]],Justificar!$C$8:$I$1048576,6,0)=0,"Sin Justificación",VLOOKUP(User[[#This Row],[User Code]],Justificar!$C$8:$I$1048576,6,0)),"")</f>
        <v>Sin Justificación</v>
      </c>
      <c r="U460" s="40" t="str">
        <f>IFERROR(IF(VLOOKUP(User[[#This Row],[User Code]],Justificar!$C$8:$I$1048576,6,0)=0,"Sin Justificación",VLOOKUP(User[[#This Row],[User Code]],Justificar!$C$8:$I$1048576,7,0)),"")</f>
        <v>Sin Justificación</v>
      </c>
      <c r="V460" s="40" t="str" cm="1">
        <f t="array" ref="V460">_xlfn.IFS(User[[#This Row],[Time In Store + Leave]]&lt;7.8,"Incompleto",User[[#This Row],[Time In Store + Leave]]&lt;=12,"Completo",User[[#This Row],[Time In Store + Leave]]&gt;12,"Superior")</f>
        <v>Incompleto</v>
      </c>
      <c r="W4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0" s="40" t="str">
        <f>IF(User[[#This Row],[Rango]]="incompleto",IF(User[[#This Row],[Reporte in]]=0,"Sin_Registro_In_Out",IF(User[[#This Row],[Reporte Out]]=0,"No_Realizo_Salida","No_cumple_el_Tiempo")),"")</f>
        <v>Sin_Registro_In_Out</v>
      </c>
      <c r="Y460" s="40" t="str" cm="1">
        <f t="array" ref="Y4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60"/>
      <c r="AA460"/>
      <c r="AB460"/>
      <c r="AC460"/>
      <c r="AD460"/>
      <c r="AE460"/>
      <c r="AF460"/>
      <c r="AG460"/>
      <c r="AH460"/>
      <c r="AI460"/>
      <c r="AJ460"/>
    </row>
    <row r="461" spans="1:36" x14ac:dyDescent="0.3">
      <c r="A461" s="40" t="s">
        <v>875</v>
      </c>
      <c r="B461">
        <v>1002203533</v>
      </c>
      <c r="C461" s="40" t="s">
        <v>1047</v>
      </c>
      <c r="D461" s="40" t="s">
        <v>876</v>
      </c>
      <c r="E461" s="40" t="s">
        <v>6</v>
      </c>
      <c r="F461" s="40" t="s">
        <v>967</v>
      </c>
      <c r="G461" s="40" t="s">
        <v>177</v>
      </c>
      <c r="H461" s="2">
        <v>45636.565833333334</v>
      </c>
      <c r="I461">
        <v>1</v>
      </c>
      <c r="J4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45931.318877314814</v>
      </c>
      <c r="K4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45931.67287037037</v>
      </c>
      <c r="L461" s="21">
        <f>_xlfn.XLOOKUP(User[[#This Row],[User Code]],RMS_Check_In_Out!A:A,RMS_Check_In_Out!D:D,"0")</f>
        <v>510</v>
      </c>
      <c r="M461" s="21" t="str">
        <f>_xlfn.XLOOKUP(User[[#This Row],[User Code]],Leave!P:P,Leave!S:S,"0")</f>
        <v>0</v>
      </c>
      <c r="N461" s="21">
        <f>User[[#This Row],[Time Leave RMS (min)]]/60</f>
        <v>0</v>
      </c>
      <c r="O461" s="15">
        <f>User[[#This Row],[Duration In Store(min)]]/60</f>
        <v>8.5</v>
      </c>
      <c r="P461" s="28">
        <f>User[[#This Row],[Time In Store + Leave]]/24</f>
        <v>0.35416666666666669</v>
      </c>
      <c r="Q461" s="15">
        <f>(User[[#This Row],[Time Leave RMS (min)]]/60)+User[[#This Row],[Duration In Store H]]</f>
        <v>8.5</v>
      </c>
      <c r="R461" s="40">
        <f>IF(User[[#This Row],[Check In]]="Sin Registro",0,1)</f>
        <v>1</v>
      </c>
      <c r="S461" s="40">
        <f>IF(User[[#This Row],[Check Out]]="Sin Registro",0,1)</f>
        <v>1</v>
      </c>
      <c r="T461" s="40" t="str">
        <f>IFERROR(IF(VLOOKUP(User[[#This Row],[User Code]],Justificar!$C$8:$I$1048576,6,0)=0,"Sin Justificación",VLOOKUP(User[[#This Row],[User Code]],Justificar!$C$8:$I$1048576,6,0)),"")</f>
        <v/>
      </c>
      <c r="U461" s="40" t="str">
        <f>IFERROR(IF(VLOOKUP(User[[#This Row],[User Code]],Justificar!$C$8:$I$1048576,6,0)=0,"Sin Justificación",VLOOKUP(User[[#This Row],[User Code]],Justificar!$C$8:$I$1048576,7,0)),"")</f>
        <v/>
      </c>
      <c r="V461" s="40" t="str" cm="1">
        <f t="array" ref="V461">_xlfn.IFS(User[[#This Row],[Time In Store + Leave]]&lt;7.8,"Incompleto",User[[#This Row],[Time In Store + Leave]]&lt;=12,"Completo",User[[#This Row],[Time In Store + Leave]]&gt;12,"Superior")</f>
        <v>Completo</v>
      </c>
      <c r="W4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1" s="40" t="str">
        <f>IF(User[[#This Row],[Rango]]="incompleto",IF(User[[#This Row],[Reporte in]]=0,"Sin_Registro_In_Out",IF(User[[#This Row],[Reporte Out]]=0,"No_Realizo_Salida","No_cumple_el_Tiempo")),"")</f>
        <v/>
      </c>
      <c r="Y461" s="40" t="str" cm="1">
        <f t="array" ref="Y4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61"/>
      <c r="AA461"/>
      <c r="AB461"/>
      <c r="AC461"/>
      <c r="AD461"/>
      <c r="AE461"/>
      <c r="AF461"/>
      <c r="AG461"/>
      <c r="AH461"/>
      <c r="AI461"/>
      <c r="AJ461"/>
    </row>
    <row r="462" spans="1:36" x14ac:dyDescent="0.3">
      <c r="A462" s="40" t="s">
        <v>877</v>
      </c>
      <c r="B462">
        <v>1013652022</v>
      </c>
      <c r="C462" s="40" t="s">
        <v>1048</v>
      </c>
      <c r="D462" s="40" t="s">
        <v>878</v>
      </c>
      <c r="E462" s="40" t="s">
        <v>6</v>
      </c>
      <c r="F462" s="40" t="s">
        <v>1026</v>
      </c>
      <c r="G462" s="40" t="s">
        <v>178</v>
      </c>
      <c r="H462" s="2">
        <v>45636.565150462964</v>
      </c>
      <c r="I462">
        <v>1</v>
      </c>
      <c r="J4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45931.417326388888</v>
      </c>
      <c r="K4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45931.750879629632</v>
      </c>
      <c r="L462" s="21">
        <f>_xlfn.XLOOKUP(User[[#This Row],[User Code]],RMS_Check_In_Out!A:A,RMS_Check_In_Out!D:D,"0")</f>
        <v>480</v>
      </c>
      <c r="M462" s="21" t="str">
        <f>_xlfn.XLOOKUP(User[[#This Row],[User Code]],Leave!P:P,Leave!S:S,"0")</f>
        <v>0</v>
      </c>
      <c r="N462" s="21">
        <f>User[[#This Row],[Time Leave RMS (min)]]/60</f>
        <v>0</v>
      </c>
      <c r="O462" s="15">
        <f>User[[#This Row],[Duration In Store(min)]]/60</f>
        <v>8</v>
      </c>
      <c r="P462" s="28">
        <f>User[[#This Row],[Time In Store + Leave]]/24</f>
        <v>0.33333333333333331</v>
      </c>
      <c r="Q462" s="15">
        <f>(User[[#This Row],[Time Leave RMS (min)]]/60)+User[[#This Row],[Duration In Store H]]</f>
        <v>8</v>
      </c>
      <c r="R462" s="40">
        <f>IF(User[[#This Row],[Check In]]="Sin Registro",0,1)</f>
        <v>1</v>
      </c>
      <c r="S462" s="40">
        <f>IF(User[[#This Row],[Check Out]]="Sin Registro",0,1)</f>
        <v>1</v>
      </c>
      <c r="T462" s="40" t="str">
        <f>IFERROR(IF(VLOOKUP(User[[#This Row],[User Code]],Justificar!$C$8:$I$1048576,6,0)=0,"Sin Justificación",VLOOKUP(User[[#This Row],[User Code]],Justificar!$C$8:$I$1048576,6,0)),"")</f>
        <v/>
      </c>
      <c r="U462" s="40" t="str">
        <f>IFERROR(IF(VLOOKUP(User[[#This Row],[User Code]],Justificar!$C$8:$I$1048576,6,0)=0,"Sin Justificación",VLOOKUP(User[[#This Row],[User Code]],Justificar!$C$8:$I$1048576,7,0)),"")</f>
        <v/>
      </c>
      <c r="V462" s="40" t="str" cm="1">
        <f t="array" ref="V462">_xlfn.IFS(User[[#This Row],[Time In Store + Leave]]&lt;7.8,"Incompleto",User[[#This Row],[Time In Store + Leave]]&lt;=12,"Completo",User[[#This Row],[Time In Store + Leave]]&gt;12,"Superior")</f>
        <v>Completo</v>
      </c>
      <c r="W4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2" s="40" t="str">
        <f>IF(User[[#This Row],[Rango]]="incompleto",IF(User[[#This Row],[Reporte in]]=0,"Sin_Registro_In_Out",IF(User[[#This Row],[Reporte Out]]=0,"No_Realizo_Salida","No_cumple_el_Tiempo")),"")</f>
        <v/>
      </c>
      <c r="Y462" s="40" t="str" cm="1">
        <f t="array" ref="Y4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2"/>
      <c r="AA462"/>
      <c r="AB462"/>
      <c r="AC462"/>
      <c r="AD462"/>
      <c r="AE462"/>
      <c r="AF462"/>
      <c r="AG462"/>
      <c r="AH462"/>
      <c r="AI462"/>
      <c r="AJ462"/>
    </row>
    <row r="463" spans="1:36" x14ac:dyDescent="0.3">
      <c r="A463" s="40" t="s">
        <v>879</v>
      </c>
      <c r="B463">
        <v>1032474395</v>
      </c>
      <c r="C463" s="40" t="s">
        <v>1049</v>
      </c>
      <c r="D463" s="40" t="s">
        <v>880</v>
      </c>
      <c r="E463" s="40" t="s">
        <v>6</v>
      </c>
      <c r="F463" s="40" t="s">
        <v>2463</v>
      </c>
      <c r="G463" s="40" t="s">
        <v>178</v>
      </c>
      <c r="H463" s="2">
        <v>45636.564756944441</v>
      </c>
      <c r="I463">
        <v>1</v>
      </c>
      <c r="J4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45931.493275462963</v>
      </c>
      <c r="K4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45931.834687499999</v>
      </c>
      <c r="L463" s="21">
        <f>_xlfn.XLOOKUP(User[[#This Row],[User Code]],RMS_Check_In_Out!A:A,RMS_Check_In_Out!D:D,"0")</f>
        <v>492</v>
      </c>
      <c r="M463" s="21">
        <f>_xlfn.XLOOKUP(User[[#This Row],[User Code]],Leave!P:P,Leave!S:S,"0")</f>
        <v>540</v>
      </c>
      <c r="N463" s="21">
        <f>User[[#This Row],[Time Leave RMS (min)]]/60</f>
        <v>9</v>
      </c>
      <c r="O463" s="15">
        <f>User[[#This Row],[Duration In Store(min)]]/60</f>
        <v>8.1999999999999993</v>
      </c>
      <c r="P463" s="28">
        <f>User[[#This Row],[Time In Store + Leave]]/24</f>
        <v>0.71666666666666667</v>
      </c>
      <c r="Q463" s="15">
        <f>(User[[#This Row],[Time Leave RMS (min)]]/60)+User[[#This Row],[Duration In Store H]]</f>
        <v>17.2</v>
      </c>
      <c r="R463" s="40">
        <f>IF(User[[#This Row],[Check In]]="Sin Registro",0,1)</f>
        <v>1</v>
      </c>
      <c r="S463" s="40">
        <f>IF(User[[#This Row],[Check Out]]="Sin Registro",0,1)</f>
        <v>1</v>
      </c>
      <c r="T463" s="40" t="str">
        <f>IFERROR(IF(VLOOKUP(User[[#This Row],[User Code]],Justificar!$C$8:$I$1048576,6,0)=0,"Sin Justificación",VLOOKUP(User[[#This Row],[User Code]],Justificar!$C$8:$I$1048576,6,0)),"")</f>
        <v/>
      </c>
      <c r="U463" s="40" t="str">
        <f>IFERROR(IF(VLOOKUP(User[[#This Row],[User Code]],Justificar!$C$8:$I$1048576,6,0)=0,"Sin Justificación",VLOOKUP(User[[#This Row],[User Code]],Justificar!$C$8:$I$1048576,7,0)),"")</f>
        <v/>
      </c>
      <c r="V463" s="40" t="str" cm="1">
        <f t="array" ref="V463">_xlfn.IFS(User[[#This Row],[Time In Store + Leave]]&lt;7.8,"Incompleto",User[[#This Row],[Time In Store + Leave]]&lt;=12,"Completo",User[[#This Row],[Time In Store + Leave]]&gt;12,"Superior")</f>
        <v>Superior</v>
      </c>
      <c r="W4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3" s="40" t="str">
        <f>IF(User[[#This Row],[Rango]]="incompleto",IF(User[[#This Row],[Reporte in]]=0,"Sin_Registro_In_Out",IF(User[[#This Row],[Reporte Out]]=0,"No_Realizo_Salida","No_cumple_el_Tiempo")),"")</f>
        <v/>
      </c>
      <c r="Y463" s="40" t="str" cm="1">
        <f t="array" ref="Y4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3"/>
      <c r="AA463"/>
      <c r="AB463"/>
      <c r="AC463"/>
      <c r="AD463"/>
      <c r="AE463"/>
      <c r="AF463"/>
      <c r="AG463"/>
      <c r="AH463"/>
      <c r="AI463"/>
      <c r="AJ463"/>
    </row>
    <row r="464" spans="1:36" x14ac:dyDescent="0.3">
      <c r="A464" s="40" t="s">
        <v>881</v>
      </c>
      <c r="B464">
        <v>72272936</v>
      </c>
      <c r="C464" s="40" t="s">
        <v>1050</v>
      </c>
      <c r="D464" s="40" t="s">
        <v>882</v>
      </c>
      <c r="E464" s="40" t="s">
        <v>6</v>
      </c>
      <c r="F464" s="40" t="s">
        <v>1822</v>
      </c>
      <c r="G464" s="40" t="s">
        <v>179</v>
      </c>
      <c r="H464" s="2">
        <v>45636.542210648149</v>
      </c>
      <c r="I464">
        <v>1</v>
      </c>
      <c r="J4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45931.456620370373</v>
      </c>
      <c r="K4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45931.8200462963</v>
      </c>
      <c r="L464" s="21">
        <f>_xlfn.XLOOKUP(User[[#This Row],[User Code]],RMS_Check_In_Out!A:A,RMS_Check_In_Out!D:D,"0")</f>
        <v>523</v>
      </c>
      <c r="M464" s="21">
        <f>_xlfn.XLOOKUP(User[[#This Row],[User Code]],Leave!P:P,Leave!S:S,"0")</f>
        <v>60</v>
      </c>
      <c r="N464" s="21">
        <f>User[[#This Row],[Time Leave RMS (min)]]/60</f>
        <v>1</v>
      </c>
      <c r="O464" s="15">
        <f>User[[#This Row],[Duration In Store(min)]]/60</f>
        <v>8.7166666666666668</v>
      </c>
      <c r="P464" s="28">
        <f>User[[#This Row],[Time In Store + Leave]]/24</f>
        <v>0.40486111111111112</v>
      </c>
      <c r="Q464" s="15">
        <f>(User[[#This Row],[Time Leave RMS (min)]]/60)+User[[#This Row],[Duration In Store H]]</f>
        <v>9.7166666666666668</v>
      </c>
      <c r="R464" s="40">
        <f>IF(User[[#This Row],[Check In]]="Sin Registro",0,1)</f>
        <v>1</v>
      </c>
      <c r="S464" s="40">
        <f>IF(User[[#This Row],[Check Out]]="Sin Registro",0,1)</f>
        <v>1</v>
      </c>
      <c r="T464" s="40" t="str">
        <f>IFERROR(IF(VLOOKUP(User[[#This Row],[User Code]],Justificar!$C$8:$I$1048576,6,0)=0,"Sin Justificación",VLOOKUP(User[[#This Row],[User Code]],Justificar!$C$8:$I$1048576,6,0)),"")</f>
        <v/>
      </c>
      <c r="U464" s="40" t="str">
        <f>IFERROR(IF(VLOOKUP(User[[#This Row],[User Code]],Justificar!$C$8:$I$1048576,6,0)=0,"Sin Justificación",VLOOKUP(User[[#This Row],[User Code]],Justificar!$C$8:$I$1048576,7,0)),"")</f>
        <v/>
      </c>
      <c r="V464" s="40" t="str" cm="1">
        <f t="array" ref="V464">_xlfn.IFS(User[[#This Row],[Time In Store + Leave]]&lt;7.8,"Incompleto",User[[#This Row],[Time In Store + Leave]]&lt;=12,"Completo",User[[#This Row],[Time In Store + Leave]]&gt;12,"Superior")</f>
        <v>Completo</v>
      </c>
      <c r="W4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4" s="40" t="str">
        <f>IF(User[[#This Row],[Rango]]="incompleto",IF(User[[#This Row],[Reporte in]]=0,"Sin_Registro_In_Out",IF(User[[#This Row],[Reporte Out]]=0,"No_Realizo_Salida","No_cumple_el_Tiempo")),"")</f>
        <v/>
      </c>
      <c r="Y464" s="40" t="str" cm="1">
        <f t="array" ref="Y4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64"/>
      <c r="AA464"/>
      <c r="AB464"/>
      <c r="AC464"/>
      <c r="AD464"/>
      <c r="AE464"/>
      <c r="AF464"/>
      <c r="AG464"/>
      <c r="AH464"/>
      <c r="AI464"/>
      <c r="AJ464"/>
    </row>
    <row r="465" spans="1:36" x14ac:dyDescent="0.3">
      <c r="A465" s="40" t="s">
        <v>846</v>
      </c>
      <c r="B465">
        <v>4830399</v>
      </c>
      <c r="C465" s="40" t="s">
        <v>1051</v>
      </c>
      <c r="D465" s="40" t="s">
        <v>847</v>
      </c>
      <c r="E465" s="40" t="s">
        <v>6</v>
      </c>
      <c r="F465" s="40" t="s">
        <v>1349</v>
      </c>
      <c r="G465" s="40" t="s">
        <v>178</v>
      </c>
      <c r="H465" s="2">
        <v>45632.709780092591</v>
      </c>
      <c r="I465">
        <v>1</v>
      </c>
      <c r="J4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45931.456875000003</v>
      </c>
      <c r="K4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45931.795057870368</v>
      </c>
      <c r="L465" s="21">
        <f>_xlfn.XLOOKUP(User[[#This Row],[User Code]],RMS_Check_In_Out!A:A,RMS_Check_In_Out!D:D,"0")</f>
        <v>487</v>
      </c>
      <c r="M465" s="21">
        <f>_xlfn.XLOOKUP(User[[#This Row],[User Code]],Leave!P:P,Leave!S:S,"0")</f>
        <v>540</v>
      </c>
      <c r="N465" s="21">
        <f>User[[#This Row],[Time Leave RMS (min)]]/60</f>
        <v>9</v>
      </c>
      <c r="O465" s="15">
        <f>User[[#This Row],[Duration In Store(min)]]/60</f>
        <v>8.1166666666666671</v>
      </c>
      <c r="P465" s="28">
        <f>User[[#This Row],[Time In Store + Leave]]/24</f>
        <v>0.71319444444444446</v>
      </c>
      <c r="Q465" s="15">
        <f>(User[[#This Row],[Time Leave RMS (min)]]/60)+User[[#This Row],[Duration In Store H]]</f>
        <v>17.116666666666667</v>
      </c>
      <c r="R465" s="40">
        <f>IF(User[[#This Row],[Check In]]="Sin Registro",0,1)</f>
        <v>1</v>
      </c>
      <c r="S465" s="40">
        <f>IF(User[[#This Row],[Check Out]]="Sin Registro",0,1)</f>
        <v>1</v>
      </c>
      <c r="T465" s="40" t="str">
        <f>IFERROR(IF(VLOOKUP(User[[#This Row],[User Code]],Justificar!$C$8:$I$1048576,6,0)=0,"Sin Justificación",VLOOKUP(User[[#This Row],[User Code]],Justificar!$C$8:$I$1048576,6,0)),"")</f>
        <v/>
      </c>
      <c r="U465" s="40" t="str">
        <f>IFERROR(IF(VLOOKUP(User[[#This Row],[User Code]],Justificar!$C$8:$I$1048576,6,0)=0,"Sin Justificación",VLOOKUP(User[[#This Row],[User Code]],Justificar!$C$8:$I$1048576,7,0)),"")</f>
        <v/>
      </c>
      <c r="V465" s="40" t="str" cm="1">
        <f t="array" ref="V465">_xlfn.IFS(User[[#This Row],[Time In Store + Leave]]&lt;7.8,"Incompleto",User[[#This Row],[Time In Store + Leave]]&lt;=12,"Completo",User[[#This Row],[Time In Store + Leave]]&gt;12,"Superior")</f>
        <v>Superior</v>
      </c>
      <c r="W4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5" s="40" t="str">
        <f>IF(User[[#This Row],[Rango]]="incompleto",IF(User[[#This Row],[Reporte in]]=0,"Sin_Registro_In_Out",IF(User[[#This Row],[Reporte Out]]=0,"No_Realizo_Salida","No_cumple_el_Tiempo")),"")</f>
        <v/>
      </c>
      <c r="Y465" s="40" t="str" cm="1">
        <f t="array" ref="Y4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65"/>
      <c r="AA465"/>
      <c r="AB465"/>
      <c r="AC465"/>
      <c r="AD465"/>
      <c r="AE465"/>
      <c r="AF465"/>
      <c r="AG465"/>
      <c r="AH465"/>
      <c r="AI465"/>
      <c r="AJ465"/>
    </row>
    <row r="466" spans="1:36" x14ac:dyDescent="0.3">
      <c r="A466" s="40" t="s">
        <v>848</v>
      </c>
      <c r="B466">
        <v>1002076906</v>
      </c>
      <c r="C466" s="40" t="s">
        <v>1052</v>
      </c>
      <c r="D466" s="40" t="s">
        <v>849</v>
      </c>
      <c r="E466" s="40" t="s">
        <v>6</v>
      </c>
      <c r="F466" s="40" t="s">
        <v>1036</v>
      </c>
      <c r="G466" s="40" t="s">
        <v>177</v>
      </c>
      <c r="H466" s="2">
        <v>45632.709293981483</v>
      </c>
      <c r="I466">
        <v>1</v>
      </c>
      <c r="J4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45931.331284722219</v>
      </c>
      <c r="K4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45931.670775462961</v>
      </c>
      <c r="L466" s="21">
        <f>_xlfn.XLOOKUP(User[[#This Row],[User Code]],RMS_Check_In_Out!A:A,RMS_Check_In_Out!D:D,"0")</f>
        <v>489</v>
      </c>
      <c r="M466" s="21">
        <f>_xlfn.XLOOKUP(User[[#This Row],[User Code]],Leave!P:P,Leave!S:S,"0")</f>
        <v>60</v>
      </c>
      <c r="N466" s="21">
        <f>User[[#This Row],[Time Leave RMS (min)]]/60</f>
        <v>1</v>
      </c>
      <c r="O466" s="15">
        <f>User[[#This Row],[Duration In Store(min)]]/60</f>
        <v>8.15</v>
      </c>
      <c r="P466" s="28">
        <f>User[[#This Row],[Time In Store + Leave]]/24</f>
        <v>0.38125000000000003</v>
      </c>
      <c r="Q466" s="15">
        <f>(User[[#This Row],[Time Leave RMS (min)]]/60)+User[[#This Row],[Duration In Store H]]</f>
        <v>9.15</v>
      </c>
      <c r="R466" s="40">
        <f>IF(User[[#This Row],[Check In]]="Sin Registro",0,1)</f>
        <v>1</v>
      </c>
      <c r="S466" s="40">
        <f>IF(User[[#This Row],[Check Out]]="Sin Registro",0,1)</f>
        <v>1</v>
      </c>
      <c r="T466" s="40" t="str">
        <f>IFERROR(IF(VLOOKUP(User[[#This Row],[User Code]],Justificar!$C$8:$I$1048576,6,0)=0,"Sin Justificación",VLOOKUP(User[[#This Row],[User Code]],Justificar!$C$8:$I$1048576,6,0)),"")</f>
        <v/>
      </c>
      <c r="U466" s="40" t="str">
        <f>IFERROR(IF(VLOOKUP(User[[#This Row],[User Code]],Justificar!$C$8:$I$1048576,6,0)=0,"Sin Justificación",VLOOKUP(User[[#This Row],[User Code]],Justificar!$C$8:$I$1048576,7,0)),"")</f>
        <v/>
      </c>
      <c r="V466" s="40" t="str" cm="1">
        <f t="array" ref="V466">_xlfn.IFS(User[[#This Row],[Time In Store + Leave]]&lt;7.8,"Incompleto",User[[#This Row],[Time In Store + Leave]]&lt;=12,"Completo",User[[#This Row],[Time In Store + Leave]]&gt;12,"Superior")</f>
        <v>Completo</v>
      </c>
      <c r="W4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6" s="40" t="str">
        <f>IF(User[[#This Row],[Rango]]="incompleto",IF(User[[#This Row],[Reporte in]]=0,"Sin_Registro_In_Out",IF(User[[#This Row],[Reporte Out]]=0,"No_Realizo_Salida","No_cumple_el_Tiempo")),"")</f>
        <v/>
      </c>
      <c r="Y466" s="40" t="str" cm="1">
        <f t="array" ref="Y4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66"/>
      <c r="AA466"/>
      <c r="AB466"/>
      <c r="AC466"/>
      <c r="AD466"/>
      <c r="AE466"/>
      <c r="AF466"/>
      <c r="AG466"/>
      <c r="AH466"/>
      <c r="AI466"/>
      <c r="AJ466"/>
    </row>
    <row r="467" spans="1:36" x14ac:dyDescent="0.3">
      <c r="A467" s="40" t="s">
        <v>850</v>
      </c>
      <c r="B467">
        <v>1005814281</v>
      </c>
      <c r="C467" s="40" t="s">
        <v>851</v>
      </c>
      <c r="D467" s="40" t="s">
        <v>852</v>
      </c>
      <c r="E467" s="40" t="s">
        <v>6</v>
      </c>
      <c r="F467" s="40" t="s">
        <v>1038</v>
      </c>
      <c r="G467" s="40" t="s">
        <v>177</v>
      </c>
      <c r="H467" s="2">
        <v>45632.70857638889</v>
      </c>
      <c r="I467">
        <v>1</v>
      </c>
      <c r="J4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45931.582789351851</v>
      </c>
      <c r="K4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45931.876006944447</v>
      </c>
      <c r="L467" s="21">
        <f>_xlfn.XLOOKUP(User[[#This Row],[User Code]],RMS_Check_In_Out!A:A,RMS_Check_In_Out!D:D,"0")</f>
        <v>422</v>
      </c>
      <c r="M467" s="21">
        <f>_xlfn.XLOOKUP(User[[#This Row],[User Code]],Leave!P:P,Leave!S:S,"0")</f>
        <v>60</v>
      </c>
      <c r="N467" s="21">
        <f>User[[#This Row],[Time Leave RMS (min)]]/60</f>
        <v>1</v>
      </c>
      <c r="O467" s="15">
        <f>User[[#This Row],[Duration In Store(min)]]/60</f>
        <v>7.0333333333333332</v>
      </c>
      <c r="P467" s="28">
        <f>User[[#This Row],[Time In Store + Leave]]/24</f>
        <v>0.3347222222222222</v>
      </c>
      <c r="Q467" s="15">
        <f>(User[[#This Row],[Time Leave RMS (min)]]/60)+User[[#This Row],[Duration In Store H]]</f>
        <v>8.0333333333333332</v>
      </c>
      <c r="R467" s="40">
        <f>IF(User[[#This Row],[Check In]]="Sin Registro",0,1)</f>
        <v>1</v>
      </c>
      <c r="S467" s="40">
        <f>IF(User[[#This Row],[Check Out]]="Sin Registro",0,1)</f>
        <v>1</v>
      </c>
      <c r="T467" s="40" t="str">
        <f>IFERROR(IF(VLOOKUP(User[[#This Row],[User Code]],Justificar!$C$8:$I$1048576,6,0)=0,"Sin Justificación",VLOOKUP(User[[#This Row],[User Code]],Justificar!$C$8:$I$1048576,6,0)),"")</f>
        <v/>
      </c>
      <c r="U467" s="40" t="str">
        <f>IFERROR(IF(VLOOKUP(User[[#This Row],[User Code]],Justificar!$C$8:$I$1048576,6,0)=0,"Sin Justificación",VLOOKUP(User[[#This Row],[User Code]],Justificar!$C$8:$I$1048576,7,0)),"")</f>
        <v/>
      </c>
      <c r="V467" s="40" t="str" cm="1">
        <f t="array" ref="V467">_xlfn.IFS(User[[#This Row],[Time In Store + Leave]]&lt;7.8,"Incompleto",User[[#This Row],[Time In Store + Leave]]&lt;=12,"Completo",User[[#This Row],[Time In Store + Leave]]&gt;12,"Superior")</f>
        <v>Completo</v>
      </c>
      <c r="W4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7" s="40" t="str">
        <f>IF(User[[#This Row],[Rango]]="incompleto",IF(User[[#This Row],[Reporte in]]=0,"Sin_Registro_In_Out",IF(User[[#This Row],[Reporte Out]]=0,"No_Realizo_Salida","No_cumple_el_Tiempo")),"")</f>
        <v/>
      </c>
      <c r="Y467" s="40" t="str" cm="1">
        <f t="array" ref="Y4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7"/>
      <c r="AA467"/>
      <c r="AB467"/>
      <c r="AC467"/>
      <c r="AD467"/>
      <c r="AE467"/>
      <c r="AF467"/>
      <c r="AG467"/>
      <c r="AH467"/>
      <c r="AI467"/>
      <c r="AJ467"/>
    </row>
    <row r="468" spans="1:36" x14ac:dyDescent="0.3">
      <c r="A468" s="40" t="s">
        <v>837</v>
      </c>
      <c r="B468">
        <v>1114457385</v>
      </c>
      <c r="C468" s="40" t="s">
        <v>1053</v>
      </c>
      <c r="D468" s="40" t="s">
        <v>838</v>
      </c>
      <c r="E468" s="40" t="s">
        <v>6</v>
      </c>
      <c r="F468" s="40" t="s">
        <v>2700</v>
      </c>
      <c r="G468" s="40" t="s">
        <v>178</v>
      </c>
      <c r="H468" s="2">
        <v>45630.833541666667</v>
      </c>
      <c r="I468">
        <v>1</v>
      </c>
      <c r="J4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45931.385983796295</v>
      </c>
      <c r="K4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45931.72929398148</v>
      </c>
      <c r="L468" s="21">
        <f>_xlfn.XLOOKUP(User[[#This Row],[User Code]],RMS_Check_In_Out!A:A,RMS_Check_In_Out!D:D,"0")</f>
        <v>494</v>
      </c>
      <c r="M468" s="21" t="str">
        <f>_xlfn.XLOOKUP(User[[#This Row],[User Code]],Leave!P:P,Leave!S:S,"0")</f>
        <v>0</v>
      </c>
      <c r="N468" s="21">
        <f>User[[#This Row],[Time Leave RMS (min)]]/60</f>
        <v>0</v>
      </c>
      <c r="O468" s="15">
        <f>User[[#This Row],[Duration In Store(min)]]/60</f>
        <v>8.2333333333333325</v>
      </c>
      <c r="P468" s="28">
        <f>User[[#This Row],[Time In Store + Leave]]/24</f>
        <v>0.3430555555555555</v>
      </c>
      <c r="Q468" s="15">
        <f>(User[[#This Row],[Time Leave RMS (min)]]/60)+User[[#This Row],[Duration In Store H]]</f>
        <v>8.2333333333333325</v>
      </c>
      <c r="R468" s="40">
        <f>IF(User[[#This Row],[Check In]]="Sin Registro",0,1)</f>
        <v>1</v>
      </c>
      <c r="S468" s="40">
        <f>IF(User[[#This Row],[Check Out]]="Sin Registro",0,1)</f>
        <v>1</v>
      </c>
      <c r="T468" s="40" t="str">
        <f>IFERROR(IF(VLOOKUP(User[[#This Row],[User Code]],Justificar!$C$8:$I$1048576,6,0)=0,"Sin Justificación",VLOOKUP(User[[#This Row],[User Code]],Justificar!$C$8:$I$1048576,6,0)),"")</f>
        <v/>
      </c>
      <c r="U468" s="40" t="str">
        <f>IFERROR(IF(VLOOKUP(User[[#This Row],[User Code]],Justificar!$C$8:$I$1048576,6,0)=0,"Sin Justificación",VLOOKUP(User[[#This Row],[User Code]],Justificar!$C$8:$I$1048576,7,0)),"")</f>
        <v/>
      </c>
      <c r="V468" s="40" t="str" cm="1">
        <f t="array" ref="V468">_xlfn.IFS(User[[#This Row],[Time In Store + Leave]]&lt;7.8,"Incompleto",User[[#This Row],[Time In Store + Leave]]&lt;=12,"Completo",User[[#This Row],[Time In Store + Leave]]&gt;12,"Superior")</f>
        <v>Completo</v>
      </c>
      <c r="W4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8" s="40" t="str">
        <f>IF(User[[#This Row],[Rango]]="incompleto",IF(User[[#This Row],[Reporte in]]=0,"Sin_Registro_In_Out",IF(User[[#This Row],[Reporte Out]]=0,"No_Realizo_Salida","No_cumple_el_Tiempo")),"")</f>
        <v/>
      </c>
      <c r="Y468" s="40" t="str" cm="1">
        <f t="array" ref="Y4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68"/>
      <c r="AA468"/>
      <c r="AB468"/>
      <c r="AC468"/>
      <c r="AD468"/>
      <c r="AE468"/>
      <c r="AF468"/>
      <c r="AG468"/>
      <c r="AH468"/>
      <c r="AI468"/>
      <c r="AJ468"/>
    </row>
    <row r="469" spans="1:36" x14ac:dyDescent="0.3">
      <c r="A469" s="40" t="s">
        <v>839</v>
      </c>
      <c r="B469">
        <v>94421703</v>
      </c>
      <c r="C469" s="40" t="s">
        <v>840</v>
      </c>
      <c r="D469" s="40" t="s">
        <v>841</v>
      </c>
      <c r="E469" s="40" t="s">
        <v>84</v>
      </c>
      <c r="F469" s="40" t="s">
        <v>1018</v>
      </c>
      <c r="G469" s="40" t="s">
        <v>177</v>
      </c>
      <c r="H469" s="2">
        <v>45630.66777777778</v>
      </c>
      <c r="I469">
        <v>1</v>
      </c>
      <c r="J4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45931.513715277775</v>
      </c>
      <c r="K4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45931.860277777778</v>
      </c>
      <c r="L469" s="21">
        <f>_xlfn.XLOOKUP(User[[#This Row],[User Code]],RMS_Check_In_Out!A:A,RMS_Check_In_Out!D:D,"0")</f>
        <v>375</v>
      </c>
      <c r="M469" s="21">
        <f>_xlfn.XLOOKUP(User[[#This Row],[User Code]],Leave!P:P,Leave!S:S,"0")</f>
        <v>90</v>
      </c>
      <c r="N469" s="21">
        <f>User[[#This Row],[Time Leave RMS (min)]]/60</f>
        <v>1.5</v>
      </c>
      <c r="O469" s="15">
        <f>User[[#This Row],[Duration In Store(min)]]/60</f>
        <v>6.25</v>
      </c>
      <c r="P469" s="28">
        <f>User[[#This Row],[Time In Store + Leave]]/24</f>
        <v>0.32291666666666669</v>
      </c>
      <c r="Q469" s="15">
        <f>(User[[#This Row],[Time Leave RMS (min)]]/60)+User[[#This Row],[Duration In Store H]]</f>
        <v>7.75</v>
      </c>
      <c r="R469" s="40">
        <f>IF(User[[#This Row],[Check In]]="Sin Registro",0,1)</f>
        <v>1</v>
      </c>
      <c r="S469" s="40">
        <f>IF(User[[#This Row],[Check Out]]="Sin Registro",0,1)</f>
        <v>1</v>
      </c>
      <c r="T469" s="40" t="str">
        <f>IFERROR(IF(VLOOKUP(User[[#This Row],[User Code]],Justificar!$C$8:$I$1048576,6,0)=0,"Sin Justificación",VLOOKUP(User[[#This Row],[User Code]],Justificar!$C$8:$I$1048576,6,0)),"")</f>
        <v>Sin Justificación</v>
      </c>
      <c r="U469" s="40" t="str">
        <f>IFERROR(IF(VLOOKUP(User[[#This Row],[User Code]],Justificar!$C$8:$I$1048576,6,0)=0,"Sin Justificación",VLOOKUP(User[[#This Row],[User Code]],Justificar!$C$8:$I$1048576,7,0)),"")</f>
        <v>Sin Justificación</v>
      </c>
      <c r="V469" s="40" t="str" cm="1">
        <f t="array" ref="V469">_xlfn.IFS(User[[#This Row],[Time In Store + Leave]]&lt;7.8,"Incompleto",User[[#This Row],[Time In Store + Leave]]&lt;=12,"Completo",User[[#This Row],[Time In Store + Leave]]&gt;12,"Superior")</f>
        <v>Incompleto</v>
      </c>
      <c r="W4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9" s="40" t="str">
        <f>IF(User[[#This Row],[Rango]]="incompleto",IF(User[[#This Row],[Reporte in]]=0,"Sin_Registro_In_Out",IF(User[[#This Row],[Reporte Out]]=0,"No_Realizo_Salida","No_cumple_el_Tiempo")),"")</f>
        <v>No_cumple_el_Tiempo</v>
      </c>
      <c r="Y469" s="40" t="str" cm="1">
        <f t="array" ref="Y4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9"/>
      <c r="AA469"/>
      <c r="AB469"/>
      <c r="AC469"/>
      <c r="AD469"/>
      <c r="AE469"/>
      <c r="AF469"/>
      <c r="AG469"/>
      <c r="AH469"/>
      <c r="AI469"/>
      <c r="AJ469"/>
    </row>
    <row r="470" spans="1:36" x14ac:dyDescent="0.3">
      <c r="A470" s="40" t="s">
        <v>842</v>
      </c>
      <c r="B470">
        <v>1064988961</v>
      </c>
      <c r="C470" s="40" t="s">
        <v>1054</v>
      </c>
      <c r="D470" s="40" t="s">
        <v>843</v>
      </c>
      <c r="E470" s="40" t="s">
        <v>6</v>
      </c>
      <c r="F470" s="40" t="s">
        <v>1036</v>
      </c>
      <c r="G470" s="40" t="s">
        <v>177</v>
      </c>
      <c r="H470" s="2">
        <v>45630.544421296298</v>
      </c>
      <c r="I470">
        <v>1</v>
      </c>
      <c r="J4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0" s="21" t="str">
        <f>_xlfn.XLOOKUP(User[[#This Row],[User Code]],RMS_Check_In_Out!A:A,RMS_Check_In_Out!D:D,"0")</f>
        <v>0</v>
      </c>
      <c r="M470" s="21" t="str">
        <f>_xlfn.XLOOKUP(User[[#This Row],[User Code]],Leave!P:P,Leave!S:S,"0")</f>
        <v>0</v>
      </c>
      <c r="N470" s="21">
        <f>User[[#This Row],[Time Leave RMS (min)]]/60</f>
        <v>0</v>
      </c>
      <c r="O470" s="15">
        <f>User[[#This Row],[Duration In Store(min)]]/60</f>
        <v>0</v>
      </c>
      <c r="P470" s="28">
        <f>User[[#This Row],[Time In Store + Leave]]/24</f>
        <v>0</v>
      </c>
      <c r="Q470" s="15">
        <f>(User[[#This Row],[Time Leave RMS (min)]]/60)+User[[#This Row],[Duration In Store H]]</f>
        <v>0</v>
      </c>
      <c r="R470" s="40">
        <f>IF(User[[#This Row],[Check In]]="Sin Registro",0,1)</f>
        <v>0</v>
      </c>
      <c r="S470" s="40">
        <f>IF(User[[#This Row],[Check Out]]="Sin Registro",0,1)</f>
        <v>0</v>
      </c>
      <c r="T470" s="40" t="str">
        <f>IFERROR(IF(VLOOKUP(User[[#This Row],[User Code]],Justificar!$C$8:$I$1048576,6,0)=0,"Sin Justificación",VLOOKUP(User[[#This Row],[User Code]],Justificar!$C$8:$I$1048576,6,0)),"")</f>
        <v>Sin Justificación</v>
      </c>
      <c r="U470" s="40" t="str">
        <f>IFERROR(IF(VLOOKUP(User[[#This Row],[User Code]],Justificar!$C$8:$I$1048576,6,0)=0,"Sin Justificación",VLOOKUP(User[[#This Row],[User Code]],Justificar!$C$8:$I$1048576,7,0)),"")</f>
        <v>Sin Justificación</v>
      </c>
      <c r="V470" s="40" t="str" cm="1">
        <f t="array" ref="V470">_xlfn.IFS(User[[#This Row],[Time In Store + Leave]]&lt;7.8,"Incompleto",User[[#This Row],[Time In Store + Leave]]&lt;=12,"Completo",User[[#This Row],[Time In Store + Leave]]&gt;12,"Superior")</f>
        <v>Incompleto</v>
      </c>
      <c r="W4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0" s="40" t="str">
        <f>IF(User[[#This Row],[Rango]]="incompleto",IF(User[[#This Row],[Reporte in]]=0,"Sin_Registro_In_Out",IF(User[[#This Row],[Reporte Out]]=0,"No_Realizo_Salida","No_cumple_el_Tiempo")),"")</f>
        <v>Sin_Registro_In_Out</v>
      </c>
      <c r="Y470" s="40" t="str" cm="1">
        <f t="array" ref="Y4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70"/>
      <c r="AA470"/>
      <c r="AB470"/>
      <c r="AC470"/>
      <c r="AD470"/>
      <c r="AE470"/>
      <c r="AF470"/>
      <c r="AG470"/>
      <c r="AH470"/>
      <c r="AI470"/>
      <c r="AJ470"/>
    </row>
    <row r="471" spans="1:36" x14ac:dyDescent="0.3">
      <c r="A471" s="40" t="s">
        <v>827</v>
      </c>
      <c r="B471">
        <v>33819316</v>
      </c>
      <c r="C471" s="40" t="s">
        <v>1341</v>
      </c>
      <c r="D471" s="40" t="s">
        <v>828</v>
      </c>
      <c r="E471" s="40" t="s">
        <v>6</v>
      </c>
      <c r="F471" s="40" t="s">
        <v>1035</v>
      </c>
      <c r="G471" s="40" t="s">
        <v>178</v>
      </c>
      <c r="H471" s="2">
        <v>45628.667361111111</v>
      </c>
      <c r="I471">
        <v>1</v>
      </c>
      <c r="J4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45931.358078703706</v>
      </c>
      <c r="K4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45931.741851851853</v>
      </c>
      <c r="L471" s="21">
        <f>_xlfn.XLOOKUP(User[[#This Row],[User Code]],RMS_Check_In_Out!A:A,RMS_Check_In_Out!D:D,"0")</f>
        <v>553</v>
      </c>
      <c r="M471" s="21">
        <f>_xlfn.XLOOKUP(User[[#This Row],[User Code]],Leave!P:P,Leave!S:S,"0")</f>
        <v>180</v>
      </c>
      <c r="N471" s="21">
        <f>User[[#This Row],[Time Leave RMS (min)]]/60</f>
        <v>3</v>
      </c>
      <c r="O471" s="15">
        <f>User[[#This Row],[Duration In Store(min)]]/60</f>
        <v>9.2166666666666668</v>
      </c>
      <c r="P471" s="28">
        <f>User[[#This Row],[Time In Store + Leave]]/24</f>
        <v>0.50902777777777775</v>
      </c>
      <c r="Q471" s="15">
        <f>(User[[#This Row],[Time Leave RMS (min)]]/60)+User[[#This Row],[Duration In Store H]]</f>
        <v>12.216666666666667</v>
      </c>
      <c r="R471" s="40">
        <f>IF(User[[#This Row],[Check In]]="Sin Registro",0,1)</f>
        <v>1</v>
      </c>
      <c r="S471" s="40">
        <f>IF(User[[#This Row],[Check Out]]="Sin Registro",0,1)</f>
        <v>1</v>
      </c>
      <c r="T471" s="40" t="str">
        <f>IFERROR(IF(VLOOKUP(User[[#This Row],[User Code]],Justificar!$C$8:$I$1048576,6,0)=0,"Sin Justificación",VLOOKUP(User[[#This Row],[User Code]],Justificar!$C$8:$I$1048576,6,0)),"")</f>
        <v/>
      </c>
      <c r="U471" s="40" t="str">
        <f>IFERROR(IF(VLOOKUP(User[[#This Row],[User Code]],Justificar!$C$8:$I$1048576,6,0)=0,"Sin Justificación",VLOOKUP(User[[#This Row],[User Code]],Justificar!$C$8:$I$1048576,7,0)),"")</f>
        <v/>
      </c>
      <c r="V471" s="40" t="str" cm="1">
        <f t="array" ref="V471">_xlfn.IFS(User[[#This Row],[Time In Store + Leave]]&lt;7.8,"Incompleto",User[[#This Row],[Time In Store + Leave]]&lt;=12,"Completo",User[[#This Row],[Time In Store + Leave]]&gt;12,"Superior")</f>
        <v>Superior</v>
      </c>
      <c r="W4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1" s="40" t="str">
        <f>IF(User[[#This Row],[Rango]]="incompleto",IF(User[[#This Row],[Reporte in]]=0,"Sin_Registro_In_Out",IF(User[[#This Row],[Reporte Out]]=0,"No_Realizo_Salida","No_cumple_el_Tiempo")),"")</f>
        <v/>
      </c>
      <c r="Y471" s="40" t="str" cm="1">
        <f t="array" ref="Y4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1"/>
      <c r="AA471"/>
      <c r="AB471"/>
      <c r="AC471"/>
      <c r="AD471"/>
      <c r="AE471"/>
      <c r="AF471"/>
      <c r="AG471"/>
      <c r="AH471"/>
      <c r="AI471"/>
      <c r="AJ471"/>
    </row>
    <row r="472" spans="1:36" x14ac:dyDescent="0.3">
      <c r="A472" s="40" t="s">
        <v>829</v>
      </c>
      <c r="B472">
        <v>1088302777</v>
      </c>
      <c r="C472" s="40" t="s">
        <v>1055</v>
      </c>
      <c r="D472" s="40" t="s">
        <v>830</v>
      </c>
      <c r="E472" s="40" t="s">
        <v>6</v>
      </c>
      <c r="F472" s="40" t="s">
        <v>1035</v>
      </c>
      <c r="G472" s="40" t="s">
        <v>178</v>
      </c>
      <c r="H472" s="2">
        <v>45628.667199074072</v>
      </c>
      <c r="I472">
        <v>1</v>
      </c>
      <c r="J4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45931.351053240738</v>
      </c>
      <c r="K4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45931.729432870372</v>
      </c>
      <c r="L472" s="21">
        <f>_xlfn.XLOOKUP(User[[#This Row],[User Code]],RMS_Check_In_Out!A:A,RMS_Check_In_Out!D:D,"0")</f>
        <v>545</v>
      </c>
      <c r="M472" s="21">
        <f>_xlfn.XLOOKUP(User[[#This Row],[User Code]],Leave!P:P,Leave!S:S,"0")</f>
        <v>180</v>
      </c>
      <c r="N472" s="21">
        <f>User[[#This Row],[Time Leave RMS (min)]]/60</f>
        <v>3</v>
      </c>
      <c r="O472" s="15">
        <f>User[[#This Row],[Duration In Store(min)]]/60</f>
        <v>9.0833333333333339</v>
      </c>
      <c r="P472" s="28">
        <f>User[[#This Row],[Time In Store + Leave]]/24</f>
        <v>0.50347222222222221</v>
      </c>
      <c r="Q472" s="15">
        <f>(User[[#This Row],[Time Leave RMS (min)]]/60)+User[[#This Row],[Duration In Store H]]</f>
        <v>12.083333333333334</v>
      </c>
      <c r="R472" s="40">
        <f>IF(User[[#This Row],[Check In]]="Sin Registro",0,1)</f>
        <v>1</v>
      </c>
      <c r="S472" s="40">
        <f>IF(User[[#This Row],[Check Out]]="Sin Registro",0,1)</f>
        <v>1</v>
      </c>
      <c r="T472" s="40" t="str">
        <f>IFERROR(IF(VLOOKUP(User[[#This Row],[User Code]],Justificar!$C$8:$I$1048576,6,0)=0,"Sin Justificación",VLOOKUP(User[[#This Row],[User Code]],Justificar!$C$8:$I$1048576,6,0)),"")</f>
        <v/>
      </c>
      <c r="U472" s="40" t="str">
        <f>IFERROR(IF(VLOOKUP(User[[#This Row],[User Code]],Justificar!$C$8:$I$1048576,6,0)=0,"Sin Justificación",VLOOKUP(User[[#This Row],[User Code]],Justificar!$C$8:$I$1048576,7,0)),"")</f>
        <v/>
      </c>
      <c r="V472" s="40" t="str" cm="1">
        <f t="array" ref="V472">_xlfn.IFS(User[[#This Row],[Time In Store + Leave]]&lt;7.8,"Incompleto",User[[#This Row],[Time In Store + Leave]]&lt;=12,"Completo",User[[#This Row],[Time In Store + Leave]]&gt;12,"Superior")</f>
        <v>Superior</v>
      </c>
      <c r="W4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2" s="40" t="str">
        <f>IF(User[[#This Row],[Rango]]="incompleto",IF(User[[#This Row],[Reporte in]]=0,"Sin_Registro_In_Out",IF(User[[#This Row],[Reporte Out]]=0,"No_Realizo_Salida","No_cumple_el_Tiempo")),"")</f>
        <v/>
      </c>
      <c r="Y472" s="40" t="str" cm="1">
        <f t="array" ref="Y4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2"/>
      <c r="AA472"/>
      <c r="AB472"/>
      <c r="AC472"/>
      <c r="AD472"/>
      <c r="AE472"/>
      <c r="AF472"/>
      <c r="AG472"/>
      <c r="AH472"/>
      <c r="AI472"/>
      <c r="AJ472"/>
    </row>
    <row r="473" spans="1:36" x14ac:dyDescent="0.3">
      <c r="A473" s="40" t="s">
        <v>831</v>
      </c>
      <c r="B473">
        <v>1104695985</v>
      </c>
      <c r="C473" s="40" t="s">
        <v>1056</v>
      </c>
      <c r="D473" s="40" t="s">
        <v>832</v>
      </c>
      <c r="E473" s="40" t="s">
        <v>6</v>
      </c>
      <c r="F473" s="40" t="s">
        <v>1026</v>
      </c>
      <c r="G473" s="40" t="s">
        <v>178</v>
      </c>
      <c r="H473" s="2">
        <v>45628.626168981478</v>
      </c>
      <c r="I473">
        <v>1</v>
      </c>
      <c r="J4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3" s="21" t="str">
        <f>_xlfn.XLOOKUP(User[[#This Row],[User Code]],RMS_Check_In_Out!A:A,RMS_Check_In_Out!D:D,"0")</f>
        <v>0</v>
      </c>
      <c r="M473" s="21" t="str">
        <f>_xlfn.XLOOKUP(User[[#This Row],[User Code]],Leave!P:P,Leave!S:S,"0")</f>
        <v>0</v>
      </c>
      <c r="N473" s="21">
        <f>User[[#This Row],[Time Leave RMS (min)]]/60</f>
        <v>0</v>
      </c>
      <c r="O473" s="15">
        <f>User[[#This Row],[Duration In Store(min)]]/60</f>
        <v>0</v>
      </c>
      <c r="P473" s="28">
        <f>User[[#This Row],[Time In Store + Leave]]/24</f>
        <v>0</v>
      </c>
      <c r="Q473" s="15">
        <f>(User[[#This Row],[Time Leave RMS (min)]]/60)+User[[#This Row],[Duration In Store H]]</f>
        <v>0</v>
      </c>
      <c r="R473" s="40">
        <f>IF(User[[#This Row],[Check In]]="Sin Registro",0,1)</f>
        <v>0</v>
      </c>
      <c r="S473" s="40">
        <f>IF(User[[#This Row],[Check Out]]="Sin Registro",0,1)</f>
        <v>0</v>
      </c>
      <c r="T473" s="40" t="str">
        <f>IFERROR(IF(VLOOKUP(User[[#This Row],[User Code]],Justificar!$C$8:$I$1048576,6,0)=0,"Sin Justificación",VLOOKUP(User[[#This Row],[User Code]],Justificar!$C$8:$I$1048576,6,0)),"")</f>
        <v>Sin Justificación</v>
      </c>
      <c r="U473" s="40" t="str">
        <f>IFERROR(IF(VLOOKUP(User[[#This Row],[User Code]],Justificar!$C$8:$I$1048576,6,0)=0,"Sin Justificación",VLOOKUP(User[[#This Row],[User Code]],Justificar!$C$8:$I$1048576,7,0)),"")</f>
        <v>Sin Justificación</v>
      </c>
      <c r="V473" s="40" t="str" cm="1">
        <f t="array" ref="V473">_xlfn.IFS(User[[#This Row],[Time In Store + Leave]]&lt;7.8,"Incompleto",User[[#This Row],[Time In Store + Leave]]&lt;=12,"Completo",User[[#This Row],[Time In Store + Leave]]&gt;12,"Superior")</f>
        <v>Incompleto</v>
      </c>
      <c r="W4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3" s="40" t="str">
        <f>IF(User[[#This Row],[Rango]]="incompleto",IF(User[[#This Row],[Reporte in]]=0,"Sin_Registro_In_Out",IF(User[[#This Row],[Reporte Out]]=0,"No_Realizo_Salida","No_cumple_el_Tiempo")),"")</f>
        <v>Sin_Registro_In_Out</v>
      </c>
      <c r="Y473" s="40" t="str" cm="1">
        <f t="array" ref="Y4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73"/>
      <c r="AA473"/>
      <c r="AB473"/>
      <c r="AC473"/>
      <c r="AD473"/>
      <c r="AE473"/>
      <c r="AF473"/>
      <c r="AG473"/>
      <c r="AH473"/>
      <c r="AI473"/>
      <c r="AJ473"/>
    </row>
    <row r="474" spans="1:36" x14ac:dyDescent="0.3">
      <c r="A474" s="40" t="s">
        <v>833</v>
      </c>
      <c r="B474">
        <v>1098813085</v>
      </c>
      <c r="C474" s="40" t="s">
        <v>1057</v>
      </c>
      <c r="D474" s="40" t="s">
        <v>834</v>
      </c>
      <c r="E474" s="40" t="s">
        <v>6</v>
      </c>
      <c r="F474" s="40" t="s">
        <v>1482</v>
      </c>
      <c r="G474" s="40" t="s">
        <v>177</v>
      </c>
      <c r="H474" s="2">
        <v>45628.625555555554</v>
      </c>
      <c r="I474">
        <v>1</v>
      </c>
      <c r="J4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74" s="21" t="str">
        <f>_xlfn.XLOOKUP(User[[#This Row],[User Code]],RMS_Check_In_Out!A:A,RMS_Check_In_Out!D:D,"0")</f>
        <v>0</v>
      </c>
      <c r="M474" s="21">
        <f>_xlfn.XLOOKUP(User[[#This Row],[User Code]],Leave!P:P,Leave!S:S,"0")</f>
        <v>540</v>
      </c>
      <c r="N474" s="21">
        <f>User[[#This Row],[Time Leave RMS (min)]]/60</f>
        <v>9</v>
      </c>
      <c r="O474" s="15">
        <f>User[[#This Row],[Duration In Store(min)]]/60</f>
        <v>0</v>
      </c>
      <c r="P474" s="28">
        <f>User[[#This Row],[Time In Store + Leave]]/24</f>
        <v>0.375</v>
      </c>
      <c r="Q474" s="15">
        <f>(User[[#This Row],[Time Leave RMS (min)]]/60)+User[[#This Row],[Duration In Store H]]</f>
        <v>9</v>
      </c>
      <c r="R474" s="40">
        <f>IF(User[[#This Row],[Check In]]="Sin Registro",0,1)</f>
        <v>1</v>
      </c>
      <c r="S474" s="40">
        <f>IF(User[[#This Row],[Check Out]]="Sin Registro",0,1)</f>
        <v>1</v>
      </c>
      <c r="T474" s="40" t="str">
        <f>IFERROR(IF(VLOOKUP(User[[#This Row],[User Code]],Justificar!$C$8:$I$1048576,6,0)=0,"Sin Justificación",VLOOKUP(User[[#This Row],[User Code]],Justificar!$C$8:$I$1048576,6,0)),"")</f>
        <v/>
      </c>
      <c r="U474" s="40" t="str">
        <f>IFERROR(IF(VLOOKUP(User[[#This Row],[User Code]],Justificar!$C$8:$I$1048576,6,0)=0,"Sin Justificación",VLOOKUP(User[[#This Row],[User Code]],Justificar!$C$8:$I$1048576,7,0)),"")</f>
        <v/>
      </c>
      <c r="V474" s="40" t="str" cm="1">
        <f t="array" ref="V474">_xlfn.IFS(User[[#This Row],[Time In Store + Leave]]&lt;7.8,"Incompleto",User[[#This Row],[Time In Store + Leave]]&lt;=12,"Completo",User[[#This Row],[Time In Store + Leave]]&gt;12,"Superior")</f>
        <v>Completo</v>
      </c>
      <c r="W4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4" s="40" t="str">
        <f>IF(User[[#This Row],[Rango]]="incompleto",IF(User[[#This Row],[Reporte in]]=0,"Sin_Registro_In_Out",IF(User[[#This Row],[Reporte Out]]=0,"No_Realizo_Salida","No_cumple_el_Tiempo")),"")</f>
        <v/>
      </c>
      <c r="Y474" s="40" t="str" cm="1">
        <f t="array" ref="Y4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74"/>
      <c r="AA474"/>
      <c r="AB474"/>
      <c r="AC474"/>
      <c r="AD474"/>
      <c r="AE474"/>
      <c r="AF474"/>
      <c r="AG474"/>
      <c r="AH474"/>
      <c r="AI474"/>
      <c r="AJ474"/>
    </row>
    <row r="475" spans="1:36" x14ac:dyDescent="0.3">
      <c r="A475" s="40" t="s">
        <v>819</v>
      </c>
      <c r="B475">
        <v>1121944367</v>
      </c>
      <c r="C475" s="40" t="s">
        <v>1059</v>
      </c>
      <c r="D475" s="40" t="s">
        <v>820</v>
      </c>
      <c r="E475" s="40" t="s">
        <v>6</v>
      </c>
      <c r="F475" s="40" t="s">
        <v>968</v>
      </c>
      <c r="G475" s="40" t="s">
        <v>178</v>
      </c>
      <c r="H475" s="2">
        <v>45625.669236111113</v>
      </c>
      <c r="I475">
        <v>1</v>
      </c>
      <c r="J4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45931.430775462963</v>
      </c>
      <c r="K4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45931.755011574074</v>
      </c>
      <c r="L475" s="21">
        <f>_xlfn.XLOOKUP(User[[#This Row],[User Code]],RMS_Check_In_Out!A:A,RMS_Check_In_Out!D:D,"0")</f>
        <v>467</v>
      </c>
      <c r="M475" s="21" t="str">
        <f>_xlfn.XLOOKUP(User[[#This Row],[User Code]],Leave!P:P,Leave!S:S,"0")</f>
        <v>0</v>
      </c>
      <c r="N475" s="21">
        <f>User[[#This Row],[Time Leave RMS (min)]]/60</f>
        <v>0</v>
      </c>
      <c r="O475" s="15">
        <f>User[[#This Row],[Duration In Store(min)]]/60</f>
        <v>7.7833333333333332</v>
      </c>
      <c r="P475" s="28">
        <f>User[[#This Row],[Time In Store + Leave]]/24</f>
        <v>0.32430555555555557</v>
      </c>
      <c r="Q475" s="15">
        <f>(User[[#This Row],[Time Leave RMS (min)]]/60)+User[[#This Row],[Duration In Store H]]</f>
        <v>7.7833333333333332</v>
      </c>
      <c r="R475" s="40">
        <f>IF(User[[#This Row],[Check In]]="Sin Registro",0,1)</f>
        <v>1</v>
      </c>
      <c r="S475" s="40">
        <f>IF(User[[#This Row],[Check Out]]="Sin Registro",0,1)</f>
        <v>1</v>
      </c>
      <c r="T475" s="40" t="str">
        <f>IFERROR(IF(VLOOKUP(User[[#This Row],[User Code]],Justificar!$C$8:$I$1048576,6,0)=0,"Sin Justificación",VLOOKUP(User[[#This Row],[User Code]],Justificar!$C$8:$I$1048576,6,0)),"")</f>
        <v>Sin Justificación</v>
      </c>
      <c r="U475" s="40" t="str">
        <f>IFERROR(IF(VLOOKUP(User[[#This Row],[User Code]],Justificar!$C$8:$I$1048576,6,0)=0,"Sin Justificación",VLOOKUP(User[[#This Row],[User Code]],Justificar!$C$8:$I$1048576,7,0)),"")</f>
        <v>Sin Justificación</v>
      </c>
      <c r="V475" s="40" t="str" cm="1">
        <f t="array" ref="V475">_xlfn.IFS(User[[#This Row],[Time In Store + Leave]]&lt;7.8,"Incompleto",User[[#This Row],[Time In Store + Leave]]&lt;=12,"Completo",User[[#This Row],[Time In Store + Leave]]&gt;12,"Superior")</f>
        <v>Incompleto</v>
      </c>
      <c r="W4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5" s="40" t="str">
        <f>IF(User[[#This Row],[Rango]]="incompleto",IF(User[[#This Row],[Reporte in]]=0,"Sin_Registro_In_Out",IF(User[[#This Row],[Reporte Out]]=0,"No_Realizo_Salida","No_cumple_el_Tiempo")),"")</f>
        <v>No_cumple_el_Tiempo</v>
      </c>
      <c r="Y475" s="40" t="str" cm="1">
        <f t="array" ref="Y4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75"/>
      <c r="AA475"/>
      <c r="AB475"/>
      <c r="AC475"/>
      <c r="AD475"/>
      <c r="AE475"/>
      <c r="AF475"/>
      <c r="AG475"/>
      <c r="AH475"/>
      <c r="AI475"/>
      <c r="AJ475"/>
    </row>
    <row r="476" spans="1:36" x14ac:dyDescent="0.3">
      <c r="A476" s="40" t="s">
        <v>821</v>
      </c>
      <c r="B476">
        <v>1023242605</v>
      </c>
      <c r="C476" s="40" t="s">
        <v>1060</v>
      </c>
      <c r="D476" s="40" t="s">
        <v>822</v>
      </c>
      <c r="E476" s="40" t="s">
        <v>6</v>
      </c>
      <c r="F476" s="40" t="s">
        <v>1467</v>
      </c>
      <c r="G476" s="40" t="s">
        <v>177</v>
      </c>
      <c r="H476" s="2">
        <v>45625.668634259258</v>
      </c>
      <c r="I476">
        <v>1</v>
      </c>
      <c r="J4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45931.375254629631</v>
      </c>
      <c r="K4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45931.71365740741</v>
      </c>
      <c r="L476" s="21">
        <f>_xlfn.XLOOKUP(User[[#This Row],[User Code]],RMS_Check_In_Out!A:A,RMS_Check_In_Out!D:D,"0")</f>
        <v>487</v>
      </c>
      <c r="M476" s="21">
        <f>_xlfn.XLOOKUP(User[[#This Row],[User Code]],Leave!P:P,Leave!S:S,"0")</f>
        <v>480</v>
      </c>
      <c r="N476" s="21">
        <f>User[[#This Row],[Time Leave RMS (min)]]/60</f>
        <v>8</v>
      </c>
      <c r="O476" s="15">
        <f>User[[#This Row],[Duration In Store(min)]]/60</f>
        <v>8.1166666666666671</v>
      </c>
      <c r="P476" s="28">
        <f>User[[#This Row],[Time In Store + Leave]]/24</f>
        <v>0.67152777777777783</v>
      </c>
      <c r="Q476" s="15">
        <f>(User[[#This Row],[Time Leave RMS (min)]]/60)+User[[#This Row],[Duration In Store H]]</f>
        <v>16.116666666666667</v>
      </c>
      <c r="R476" s="40">
        <f>IF(User[[#This Row],[Check In]]="Sin Registro",0,1)</f>
        <v>1</v>
      </c>
      <c r="S476" s="40">
        <f>IF(User[[#This Row],[Check Out]]="Sin Registro",0,1)</f>
        <v>1</v>
      </c>
      <c r="T476" s="40" t="str">
        <f>IFERROR(IF(VLOOKUP(User[[#This Row],[User Code]],Justificar!$C$8:$I$1048576,6,0)=0,"Sin Justificación",VLOOKUP(User[[#This Row],[User Code]],Justificar!$C$8:$I$1048576,6,0)),"")</f>
        <v/>
      </c>
      <c r="U476" s="40" t="str">
        <f>IFERROR(IF(VLOOKUP(User[[#This Row],[User Code]],Justificar!$C$8:$I$1048576,6,0)=0,"Sin Justificación",VLOOKUP(User[[#This Row],[User Code]],Justificar!$C$8:$I$1048576,7,0)),"")</f>
        <v/>
      </c>
      <c r="V476" s="40" t="str" cm="1">
        <f t="array" ref="V476">_xlfn.IFS(User[[#This Row],[Time In Store + Leave]]&lt;7.8,"Incompleto",User[[#This Row],[Time In Store + Leave]]&lt;=12,"Completo",User[[#This Row],[Time In Store + Leave]]&gt;12,"Superior")</f>
        <v>Superior</v>
      </c>
      <c r="W4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6" s="40" t="str">
        <f>IF(User[[#This Row],[Rango]]="incompleto",IF(User[[#This Row],[Reporte in]]=0,"Sin_Registro_In_Out",IF(User[[#This Row],[Reporte Out]]=0,"No_Realizo_Salida","No_cumple_el_Tiempo")),"")</f>
        <v/>
      </c>
      <c r="Y476" s="40" t="str" cm="1">
        <f t="array" ref="Y4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76"/>
      <c r="AA476"/>
      <c r="AB476"/>
      <c r="AC476"/>
      <c r="AD476"/>
      <c r="AE476"/>
      <c r="AF476"/>
      <c r="AG476"/>
      <c r="AH476"/>
      <c r="AI476"/>
      <c r="AJ476"/>
    </row>
    <row r="477" spans="1:36" x14ac:dyDescent="0.3">
      <c r="A477" s="40" t="s">
        <v>823</v>
      </c>
      <c r="B477">
        <v>1000255877</v>
      </c>
      <c r="C477" s="40" t="s">
        <v>1061</v>
      </c>
      <c r="D477" s="40" t="s">
        <v>824</v>
      </c>
      <c r="E477" s="40" t="s">
        <v>6</v>
      </c>
      <c r="F477" s="40" t="s">
        <v>2748</v>
      </c>
      <c r="G477" s="40" t="s">
        <v>177</v>
      </c>
      <c r="H477" s="2">
        <v>45625.668402777781</v>
      </c>
      <c r="I477">
        <v>1</v>
      </c>
      <c r="J4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45931.452199074076</v>
      </c>
      <c r="K4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45931.79241898148</v>
      </c>
      <c r="L477" s="21">
        <f>_xlfn.XLOOKUP(User[[#This Row],[User Code]],RMS_Check_In_Out!A:A,RMS_Check_In_Out!D:D,"0")</f>
        <v>490</v>
      </c>
      <c r="M477" s="21" t="str">
        <f>_xlfn.XLOOKUP(User[[#This Row],[User Code]],Leave!P:P,Leave!S:S,"0")</f>
        <v>0</v>
      </c>
      <c r="N477" s="21">
        <f>User[[#This Row],[Time Leave RMS (min)]]/60</f>
        <v>0</v>
      </c>
      <c r="O477" s="15">
        <f>User[[#This Row],[Duration In Store(min)]]/60</f>
        <v>8.1666666666666661</v>
      </c>
      <c r="P477" s="28">
        <f>User[[#This Row],[Time In Store + Leave]]/24</f>
        <v>0.34027777777777773</v>
      </c>
      <c r="Q477" s="15">
        <f>(User[[#This Row],[Time Leave RMS (min)]]/60)+User[[#This Row],[Duration In Store H]]</f>
        <v>8.1666666666666661</v>
      </c>
      <c r="R477" s="40">
        <f>IF(User[[#This Row],[Check In]]="Sin Registro",0,1)</f>
        <v>1</v>
      </c>
      <c r="S477" s="40">
        <f>IF(User[[#This Row],[Check Out]]="Sin Registro",0,1)</f>
        <v>1</v>
      </c>
      <c r="T477" s="40" t="str">
        <f>IFERROR(IF(VLOOKUP(User[[#This Row],[User Code]],Justificar!$C$8:$I$1048576,6,0)=0,"Sin Justificación",VLOOKUP(User[[#This Row],[User Code]],Justificar!$C$8:$I$1048576,6,0)),"")</f>
        <v/>
      </c>
      <c r="U477" s="40" t="str">
        <f>IFERROR(IF(VLOOKUP(User[[#This Row],[User Code]],Justificar!$C$8:$I$1048576,6,0)=0,"Sin Justificación",VLOOKUP(User[[#This Row],[User Code]],Justificar!$C$8:$I$1048576,7,0)),"")</f>
        <v/>
      </c>
      <c r="V477" s="40" t="str" cm="1">
        <f t="array" ref="V477">_xlfn.IFS(User[[#This Row],[Time In Store + Leave]]&lt;7.8,"Incompleto",User[[#This Row],[Time In Store + Leave]]&lt;=12,"Completo",User[[#This Row],[Time In Store + Leave]]&gt;12,"Superior")</f>
        <v>Completo</v>
      </c>
      <c r="W4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7" s="40" t="str">
        <f>IF(User[[#This Row],[Rango]]="incompleto",IF(User[[#This Row],[Reporte in]]=0,"Sin_Registro_In_Out",IF(User[[#This Row],[Reporte Out]]=0,"No_Realizo_Salida","No_cumple_el_Tiempo")),"")</f>
        <v/>
      </c>
      <c r="Y477" s="40" t="str" cm="1">
        <f t="array" ref="Y4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77"/>
      <c r="AA477"/>
      <c r="AB477"/>
      <c r="AC477"/>
      <c r="AD477"/>
      <c r="AE477"/>
      <c r="AF477"/>
      <c r="AG477"/>
      <c r="AH477"/>
      <c r="AI477"/>
      <c r="AJ477"/>
    </row>
    <row r="478" spans="1:36" x14ac:dyDescent="0.3">
      <c r="A478" s="40" t="s">
        <v>825</v>
      </c>
      <c r="B478">
        <v>1000396801</v>
      </c>
      <c r="C478" s="40" t="s">
        <v>1062</v>
      </c>
      <c r="D478" s="40" t="s">
        <v>826</v>
      </c>
      <c r="E478" s="40" t="s">
        <v>6</v>
      </c>
      <c r="F478" s="40" t="s">
        <v>966</v>
      </c>
      <c r="G478" s="40" t="s">
        <v>177</v>
      </c>
      <c r="H478" s="2">
        <v>45625.667847222219</v>
      </c>
      <c r="I478">
        <v>1</v>
      </c>
      <c r="J4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45931.475057870368</v>
      </c>
      <c r="K4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45931.838437500002</v>
      </c>
      <c r="L478" s="21">
        <f>_xlfn.XLOOKUP(User[[#This Row],[User Code]],RMS_Check_In_Out!A:A,RMS_Check_In_Out!D:D,"0")</f>
        <v>523</v>
      </c>
      <c r="M478" s="21" t="str">
        <f>_xlfn.XLOOKUP(User[[#This Row],[User Code]],Leave!P:P,Leave!S:S,"0")</f>
        <v>0</v>
      </c>
      <c r="N478" s="21">
        <f>User[[#This Row],[Time Leave RMS (min)]]/60</f>
        <v>0</v>
      </c>
      <c r="O478" s="15">
        <f>User[[#This Row],[Duration In Store(min)]]/60</f>
        <v>8.7166666666666668</v>
      </c>
      <c r="P478" s="28">
        <f>User[[#This Row],[Time In Store + Leave]]/24</f>
        <v>0.36319444444444443</v>
      </c>
      <c r="Q478" s="15">
        <f>(User[[#This Row],[Time Leave RMS (min)]]/60)+User[[#This Row],[Duration In Store H]]</f>
        <v>8.7166666666666668</v>
      </c>
      <c r="R478" s="40">
        <f>IF(User[[#This Row],[Check In]]="Sin Registro",0,1)</f>
        <v>1</v>
      </c>
      <c r="S478" s="40">
        <f>IF(User[[#This Row],[Check Out]]="Sin Registro",0,1)</f>
        <v>1</v>
      </c>
      <c r="T478" s="40" t="str">
        <f>IFERROR(IF(VLOOKUP(User[[#This Row],[User Code]],Justificar!$C$8:$I$1048576,6,0)=0,"Sin Justificación",VLOOKUP(User[[#This Row],[User Code]],Justificar!$C$8:$I$1048576,6,0)),"")</f>
        <v/>
      </c>
      <c r="U478" s="40" t="str">
        <f>IFERROR(IF(VLOOKUP(User[[#This Row],[User Code]],Justificar!$C$8:$I$1048576,6,0)=0,"Sin Justificación",VLOOKUP(User[[#This Row],[User Code]],Justificar!$C$8:$I$1048576,7,0)),"")</f>
        <v/>
      </c>
      <c r="V478" s="40" t="str" cm="1">
        <f t="array" ref="V478">_xlfn.IFS(User[[#This Row],[Time In Store + Leave]]&lt;7.8,"Incompleto",User[[#This Row],[Time In Store + Leave]]&lt;=12,"Completo",User[[#This Row],[Time In Store + Leave]]&gt;12,"Superior")</f>
        <v>Completo</v>
      </c>
      <c r="W4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8" s="40" t="str">
        <f>IF(User[[#This Row],[Rango]]="incompleto",IF(User[[#This Row],[Reporte in]]=0,"Sin_Registro_In_Out",IF(User[[#This Row],[Reporte Out]]=0,"No_Realizo_Salida","No_cumple_el_Tiempo")),"")</f>
        <v/>
      </c>
      <c r="Y478" s="40" t="str" cm="1">
        <f t="array" ref="Y4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78"/>
      <c r="AA478"/>
      <c r="AB478"/>
      <c r="AC478"/>
      <c r="AD478"/>
      <c r="AE478"/>
      <c r="AF478"/>
      <c r="AG478"/>
      <c r="AH478"/>
      <c r="AI478"/>
      <c r="AJ478"/>
    </row>
    <row r="479" spans="1:36" x14ac:dyDescent="0.3">
      <c r="A479" s="40" t="s">
        <v>807</v>
      </c>
      <c r="B479">
        <v>1085313015</v>
      </c>
      <c r="C479" s="40" t="s">
        <v>1063</v>
      </c>
      <c r="D479" s="40" t="s">
        <v>808</v>
      </c>
      <c r="E479" s="40" t="s">
        <v>6</v>
      </c>
      <c r="F479" s="40" t="s">
        <v>1024</v>
      </c>
      <c r="G479" s="40" t="s">
        <v>177</v>
      </c>
      <c r="H479" s="2">
        <v>45622.627800925926</v>
      </c>
      <c r="I479">
        <v>1</v>
      </c>
      <c r="J4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45931.334699074076</v>
      </c>
      <c r="K4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45931.673136574071</v>
      </c>
      <c r="L479" s="21">
        <f>_xlfn.XLOOKUP(User[[#This Row],[User Code]],RMS_Check_In_Out!A:A,RMS_Check_In_Out!D:D,"0")</f>
        <v>487</v>
      </c>
      <c r="M479" s="21" t="str">
        <f>_xlfn.XLOOKUP(User[[#This Row],[User Code]],Leave!P:P,Leave!S:S,"0")</f>
        <v>0</v>
      </c>
      <c r="N479" s="21">
        <f>User[[#This Row],[Time Leave RMS (min)]]/60</f>
        <v>0</v>
      </c>
      <c r="O479" s="15">
        <f>User[[#This Row],[Duration In Store(min)]]/60</f>
        <v>8.1166666666666671</v>
      </c>
      <c r="P479" s="28">
        <f>User[[#This Row],[Time In Store + Leave]]/24</f>
        <v>0.33819444444444446</v>
      </c>
      <c r="Q479" s="15">
        <f>(User[[#This Row],[Time Leave RMS (min)]]/60)+User[[#This Row],[Duration In Store H]]</f>
        <v>8.1166666666666671</v>
      </c>
      <c r="R479" s="40">
        <f>IF(User[[#This Row],[Check In]]="Sin Registro",0,1)</f>
        <v>1</v>
      </c>
      <c r="S479" s="40">
        <f>IF(User[[#This Row],[Check Out]]="Sin Registro",0,1)</f>
        <v>1</v>
      </c>
      <c r="T479" s="40" t="str">
        <f>IFERROR(IF(VLOOKUP(User[[#This Row],[User Code]],Justificar!$C$8:$I$1048576,6,0)=0,"Sin Justificación",VLOOKUP(User[[#This Row],[User Code]],Justificar!$C$8:$I$1048576,6,0)),"")</f>
        <v/>
      </c>
      <c r="U479" s="40" t="str">
        <f>IFERROR(IF(VLOOKUP(User[[#This Row],[User Code]],Justificar!$C$8:$I$1048576,6,0)=0,"Sin Justificación",VLOOKUP(User[[#This Row],[User Code]],Justificar!$C$8:$I$1048576,7,0)),"")</f>
        <v/>
      </c>
      <c r="V479" s="40" t="str" cm="1">
        <f t="array" ref="V479">_xlfn.IFS(User[[#This Row],[Time In Store + Leave]]&lt;7.8,"Incompleto",User[[#This Row],[Time In Store + Leave]]&lt;=12,"Completo",User[[#This Row],[Time In Store + Leave]]&gt;12,"Superior")</f>
        <v>Completo</v>
      </c>
      <c r="W4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9" s="40" t="str">
        <f>IF(User[[#This Row],[Rango]]="incompleto",IF(User[[#This Row],[Reporte in]]=0,"Sin_Registro_In_Out",IF(User[[#This Row],[Reporte Out]]=0,"No_Realizo_Salida","No_cumple_el_Tiempo")),"")</f>
        <v/>
      </c>
      <c r="Y479" s="40" t="str" cm="1">
        <f t="array" ref="Y4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9"/>
      <c r="AA479"/>
      <c r="AB479"/>
      <c r="AC479"/>
      <c r="AD479"/>
      <c r="AE479"/>
      <c r="AF479"/>
      <c r="AG479"/>
      <c r="AH479"/>
      <c r="AI479"/>
      <c r="AJ479"/>
    </row>
    <row r="480" spans="1:36" x14ac:dyDescent="0.3">
      <c r="A480" s="40" t="s">
        <v>809</v>
      </c>
      <c r="B480">
        <v>1143351861</v>
      </c>
      <c r="C480" s="40" t="s">
        <v>1064</v>
      </c>
      <c r="D480" s="40" t="s">
        <v>810</v>
      </c>
      <c r="E480" s="40" t="s">
        <v>6</v>
      </c>
      <c r="F480" s="40" t="s">
        <v>967</v>
      </c>
      <c r="G480" s="40" t="s">
        <v>177</v>
      </c>
      <c r="H480" s="2">
        <v>45622.627604166664</v>
      </c>
      <c r="I480">
        <v>1</v>
      </c>
      <c r="J4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45931.457083333335</v>
      </c>
      <c r="K4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45931.794317129628</v>
      </c>
      <c r="L480" s="21">
        <f>_xlfn.XLOOKUP(User[[#This Row],[User Code]],RMS_Check_In_Out!A:A,RMS_Check_In_Out!D:D,"0")</f>
        <v>486</v>
      </c>
      <c r="M480" s="21" t="str">
        <f>_xlfn.XLOOKUP(User[[#This Row],[User Code]],Leave!P:P,Leave!S:S,"0")</f>
        <v>0</v>
      </c>
      <c r="N480" s="21">
        <f>User[[#This Row],[Time Leave RMS (min)]]/60</f>
        <v>0</v>
      </c>
      <c r="O480" s="15">
        <f>User[[#This Row],[Duration In Store(min)]]/60</f>
        <v>8.1</v>
      </c>
      <c r="P480" s="28">
        <f>User[[#This Row],[Time In Store + Leave]]/24</f>
        <v>0.33749999999999997</v>
      </c>
      <c r="Q480" s="15">
        <f>(User[[#This Row],[Time Leave RMS (min)]]/60)+User[[#This Row],[Duration In Store H]]</f>
        <v>8.1</v>
      </c>
      <c r="R480" s="40">
        <f>IF(User[[#This Row],[Check In]]="Sin Registro",0,1)</f>
        <v>1</v>
      </c>
      <c r="S480" s="40">
        <f>IF(User[[#This Row],[Check Out]]="Sin Registro",0,1)</f>
        <v>1</v>
      </c>
      <c r="T480" s="40" t="str">
        <f>IFERROR(IF(VLOOKUP(User[[#This Row],[User Code]],Justificar!$C$8:$I$1048576,6,0)=0,"Sin Justificación",VLOOKUP(User[[#This Row],[User Code]],Justificar!$C$8:$I$1048576,6,0)),"")</f>
        <v/>
      </c>
      <c r="U480" s="40" t="str">
        <f>IFERROR(IF(VLOOKUP(User[[#This Row],[User Code]],Justificar!$C$8:$I$1048576,6,0)=0,"Sin Justificación",VLOOKUP(User[[#This Row],[User Code]],Justificar!$C$8:$I$1048576,7,0)),"")</f>
        <v/>
      </c>
      <c r="V480" s="40" t="str" cm="1">
        <f t="array" ref="V480">_xlfn.IFS(User[[#This Row],[Time In Store + Leave]]&lt;7.8,"Incompleto",User[[#This Row],[Time In Store + Leave]]&lt;=12,"Completo",User[[#This Row],[Time In Store + Leave]]&gt;12,"Superior")</f>
        <v>Completo</v>
      </c>
      <c r="W4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0" s="40" t="str">
        <f>IF(User[[#This Row],[Rango]]="incompleto",IF(User[[#This Row],[Reporte in]]=0,"Sin_Registro_In_Out",IF(User[[#This Row],[Reporte Out]]=0,"No_Realizo_Salida","No_cumple_el_Tiempo")),"")</f>
        <v/>
      </c>
      <c r="Y480" s="40" t="str" cm="1">
        <f t="array" ref="Y4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80"/>
      <c r="AA480"/>
      <c r="AB480"/>
      <c r="AC480"/>
      <c r="AD480"/>
      <c r="AE480"/>
      <c r="AF480"/>
      <c r="AG480"/>
      <c r="AH480"/>
      <c r="AI480"/>
      <c r="AJ480"/>
    </row>
    <row r="481" spans="1:36" x14ac:dyDescent="0.3">
      <c r="A481" s="40" t="s">
        <v>811</v>
      </c>
      <c r="B481">
        <v>1067859234</v>
      </c>
      <c r="C481" s="40" t="s">
        <v>1065</v>
      </c>
      <c r="D481" s="40" t="s">
        <v>812</v>
      </c>
      <c r="E481" s="40" t="s">
        <v>6</v>
      </c>
      <c r="F481" s="40" t="s">
        <v>967</v>
      </c>
      <c r="G481" s="40" t="s">
        <v>177</v>
      </c>
      <c r="H481" s="2">
        <v>45622.627430555556</v>
      </c>
      <c r="I481">
        <v>1</v>
      </c>
      <c r="J4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45931.410266203704</v>
      </c>
      <c r="K4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45931.795844907407</v>
      </c>
      <c r="L481" s="21">
        <f>_xlfn.XLOOKUP(User[[#This Row],[User Code]],RMS_Check_In_Out!A:A,RMS_Check_In_Out!D:D,"0")</f>
        <v>555</v>
      </c>
      <c r="M481" s="21">
        <f>_xlfn.XLOOKUP(User[[#This Row],[User Code]],Leave!P:P,Leave!S:S,"0")</f>
        <v>540</v>
      </c>
      <c r="N481" s="21">
        <f>User[[#This Row],[Time Leave RMS (min)]]/60</f>
        <v>9</v>
      </c>
      <c r="O481" s="15">
        <f>User[[#This Row],[Duration In Store(min)]]/60</f>
        <v>9.25</v>
      </c>
      <c r="P481" s="28">
        <f>User[[#This Row],[Time In Store + Leave]]/24</f>
        <v>0.76041666666666663</v>
      </c>
      <c r="Q481" s="15">
        <f>(User[[#This Row],[Time Leave RMS (min)]]/60)+User[[#This Row],[Duration In Store H]]</f>
        <v>18.25</v>
      </c>
      <c r="R481" s="40">
        <f>IF(User[[#This Row],[Check In]]="Sin Registro",0,1)</f>
        <v>1</v>
      </c>
      <c r="S481" s="40">
        <f>IF(User[[#This Row],[Check Out]]="Sin Registro",0,1)</f>
        <v>1</v>
      </c>
      <c r="T481" s="40" t="str">
        <f>IFERROR(IF(VLOOKUP(User[[#This Row],[User Code]],Justificar!$C$8:$I$1048576,6,0)=0,"Sin Justificación",VLOOKUP(User[[#This Row],[User Code]],Justificar!$C$8:$I$1048576,6,0)),"")</f>
        <v/>
      </c>
      <c r="U481" s="40" t="str">
        <f>IFERROR(IF(VLOOKUP(User[[#This Row],[User Code]],Justificar!$C$8:$I$1048576,6,0)=0,"Sin Justificación",VLOOKUP(User[[#This Row],[User Code]],Justificar!$C$8:$I$1048576,7,0)),"")</f>
        <v/>
      </c>
      <c r="V481" s="40" t="str" cm="1">
        <f t="array" ref="V481">_xlfn.IFS(User[[#This Row],[Time In Store + Leave]]&lt;7.8,"Incompleto",User[[#This Row],[Time In Store + Leave]]&lt;=12,"Completo",User[[#This Row],[Time In Store + Leave]]&gt;12,"Superior")</f>
        <v>Superior</v>
      </c>
      <c r="W4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1" s="40" t="str">
        <f>IF(User[[#This Row],[Rango]]="incompleto",IF(User[[#This Row],[Reporte in]]=0,"Sin_Registro_In_Out",IF(User[[#This Row],[Reporte Out]]=0,"No_Realizo_Salida","No_cumple_el_Tiempo")),"")</f>
        <v/>
      </c>
      <c r="Y481" s="40" t="str" cm="1">
        <f t="array" ref="Y4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81"/>
      <c r="AA481"/>
      <c r="AB481"/>
      <c r="AC481"/>
      <c r="AD481"/>
      <c r="AE481"/>
      <c r="AF481"/>
      <c r="AG481"/>
      <c r="AH481"/>
      <c r="AI481"/>
      <c r="AJ481"/>
    </row>
    <row r="482" spans="1:36" x14ac:dyDescent="0.3">
      <c r="A482" s="40" t="s">
        <v>813</v>
      </c>
      <c r="B482">
        <v>1000119517</v>
      </c>
      <c r="C482" s="40" t="s">
        <v>1066</v>
      </c>
      <c r="D482" s="40" t="s">
        <v>814</v>
      </c>
      <c r="E482" s="40" t="s">
        <v>6</v>
      </c>
      <c r="F482" s="40" t="s">
        <v>1026</v>
      </c>
      <c r="G482" s="40" t="s">
        <v>178</v>
      </c>
      <c r="H482" s="2">
        <v>45622.626354166663</v>
      </c>
      <c r="I482">
        <v>1</v>
      </c>
      <c r="J4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45931.519120370373</v>
      </c>
      <c r="K4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45931.792488425926</v>
      </c>
      <c r="L482" s="21">
        <f>_xlfn.XLOOKUP(User[[#This Row],[User Code]],RMS_Check_In_Out!A:A,RMS_Check_In_Out!D:D,"0")</f>
        <v>394</v>
      </c>
      <c r="M482" s="21" t="str">
        <f>_xlfn.XLOOKUP(User[[#This Row],[User Code]],Leave!P:P,Leave!S:S,"0")</f>
        <v>0</v>
      </c>
      <c r="N482" s="21">
        <f>User[[#This Row],[Time Leave RMS (min)]]/60</f>
        <v>0</v>
      </c>
      <c r="O482" s="15">
        <f>User[[#This Row],[Duration In Store(min)]]/60</f>
        <v>6.5666666666666664</v>
      </c>
      <c r="P482" s="28">
        <f>User[[#This Row],[Time In Store + Leave]]/24</f>
        <v>0.27361111111111108</v>
      </c>
      <c r="Q482" s="15">
        <f>(User[[#This Row],[Time Leave RMS (min)]]/60)+User[[#This Row],[Duration In Store H]]</f>
        <v>6.5666666666666664</v>
      </c>
      <c r="R482" s="40">
        <f>IF(User[[#This Row],[Check In]]="Sin Registro",0,1)</f>
        <v>1</v>
      </c>
      <c r="S482" s="40">
        <f>IF(User[[#This Row],[Check Out]]="Sin Registro",0,1)</f>
        <v>1</v>
      </c>
      <c r="T482" s="40" t="str">
        <f>IFERROR(IF(VLOOKUP(User[[#This Row],[User Code]],Justificar!$C$8:$I$1048576,6,0)=0,"Sin Justificación",VLOOKUP(User[[#This Row],[User Code]],Justificar!$C$8:$I$1048576,6,0)),"")</f>
        <v>Sin Justificación</v>
      </c>
      <c r="U482" s="40" t="str">
        <f>IFERROR(IF(VLOOKUP(User[[#This Row],[User Code]],Justificar!$C$8:$I$1048576,6,0)=0,"Sin Justificación",VLOOKUP(User[[#This Row],[User Code]],Justificar!$C$8:$I$1048576,7,0)),"")</f>
        <v>Sin Justificación</v>
      </c>
      <c r="V482" s="40" t="str" cm="1">
        <f t="array" ref="V482">_xlfn.IFS(User[[#This Row],[Time In Store + Leave]]&lt;7.8,"Incompleto",User[[#This Row],[Time In Store + Leave]]&lt;=12,"Completo",User[[#This Row],[Time In Store + Leave]]&gt;12,"Superior")</f>
        <v>Incompleto</v>
      </c>
      <c r="W4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2" s="40" t="str">
        <f>IF(User[[#This Row],[Rango]]="incompleto",IF(User[[#This Row],[Reporte in]]=0,"Sin_Registro_In_Out",IF(User[[#This Row],[Reporte Out]]=0,"No_Realizo_Salida","No_cumple_el_Tiempo")),"")</f>
        <v>No_cumple_el_Tiempo</v>
      </c>
      <c r="Y482" s="40" t="str" cm="1">
        <f t="array" ref="Y4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82"/>
      <c r="AA482"/>
      <c r="AB482"/>
      <c r="AC482"/>
      <c r="AD482"/>
      <c r="AE482"/>
      <c r="AF482"/>
      <c r="AG482"/>
      <c r="AH482"/>
      <c r="AI482"/>
      <c r="AJ482"/>
    </row>
    <row r="483" spans="1:36" x14ac:dyDescent="0.3">
      <c r="A483" s="40" t="s">
        <v>815</v>
      </c>
      <c r="B483">
        <v>1075545407</v>
      </c>
      <c r="C483" s="40" t="s">
        <v>1067</v>
      </c>
      <c r="D483" s="40" t="s">
        <v>816</v>
      </c>
      <c r="E483" s="40" t="s">
        <v>6</v>
      </c>
      <c r="F483" s="40" t="s">
        <v>2462</v>
      </c>
      <c r="G483" s="40" t="s">
        <v>178</v>
      </c>
      <c r="H483" s="2">
        <v>45622.625925925924</v>
      </c>
      <c r="I483">
        <v>1</v>
      </c>
      <c r="J4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83" s="21" t="str">
        <f>_xlfn.XLOOKUP(User[[#This Row],[User Code]],RMS_Check_In_Out!A:A,RMS_Check_In_Out!D:D,"0")</f>
        <v>0</v>
      </c>
      <c r="M483" s="21" t="str">
        <f>_xlfn.XLOOKUP(User[[#This Row],[User Code]],Leave!P:P,Leave!S:S,"0")</f>
        <v>0</v>
      </c>
      <c r="N483" s="21">
        <f>User[[#This Row],[Time Leave RMS (min)]]/60</f>
        <v>0</v>
      </c>
      <c r="O483" s="15">
        <f>User[[#This Row],[Duration In Store(min)]]/60</f>
        <v>0</v>
      </c>
      <c r="P483" s="28">
        <f>User[[#This Row],[Time In Store + Leave]]/24</f>
        <v>0</v>
      </c>
      <c r="Q483" s="15">
        <f>(User[[#This Row],[Time Leave RMS (min)]]/60)+User[[#This Row],[Duration In Store H]]</f>
        <v>0</v>
      </c>
      <c r="R483" s="40">
        <f>IF(User[[#This Row],[Check In]]="Sin Registro",0,1)</f>
        <v>0</v>
      </c>
      <c r="S483" s="40">
        <f>IF(User[[#This Row],[Check Out]]="Sin Registro",0,1)</f>
        <v>0</v>
      </c>
      <c r="T483" s="40" t="str">
        <f>IFERROR(IF(VLOOKUP(User[[#This Row],[User Code]],Justificar!$C$8:$I$1048576,6,0)=0,"Sin Justificación",VLOOKUP(User[[#This Row],[User Code]],Justificar!$C$8:$I$1048576,6,0)),"")</f>
        <v>Sin Justificación</v>
      </c>
      <c r="U483" s="40" t="str">
        <f>IFERROR(IF(VLOOKUP(User[[#This Row],[User Code]],Justificar!$C$8:$I$1048576,6,0)=0,"Sin Justificación",VLOOKUP(User[[#This Row],[User Code]],Justificar!$C$8:$I$1048576,7,0)),"")</f>
        <v>Sin Justificación</v>
      </c>
      <c r="V483" s="40" t="str" cm="1">
        <f t="array" ref="V483">_xlfn.IFS(User[[#This Row],[Time In Store + Leave]]&lt;7.8,"Incompleto",User[[#This Row],[Time In Store + Leave]]&lt;=12,"Completo",User[[#This Row],[Time In Store + Leave]]&gt;12,"Superior")</f>
        <v>Incompleto</v>
      </c>
      <c r="W4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3" s="40" t="str">
        <f>IF(User[[#This Row],[Rango]]="incompleto",IF(User[[#This Row],[Reporte in]]=0,"Sin_Registro_In_Out",IF(User[[#This Row],[Reporte Out]]=0,"No_Realizo_Salida","No_cumple_el_Tiempo")),"")</f>
        <v>Sin_Registro_In_Out</v>
      </c>
      <c r="Y483" s="40" t="str" cm="1">
        <f t="array" ref="Y4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3"/>
      <c r="AA483"/>
      <c r="AB483"/>
      <c r="AC483"/>
      <c r="AD483"/>
      <c r="AE483"/>
      <c r="AF483"/>
      <c r="AG483"/>
      <c r="AH483"/>
      <c r="AI483"/>
      <c r="AJ483"/>
    </row>
    <row r="484" spans="1:36" x14ac:dyDescent="0.3">
      <c r="A484" s="40" t="s">
        <v>817</v>
      </c>
      <c r="B484">
        <v>1110485743</v>
      </c>
      <c r="C484" s="40" t="s">
        <v>1068</v>
      </c>
      <c r="D484" s="40" t="s">
        <v>818</v>
      </c>
      <c r="E484" s="40" t="s">
        <v>6</v>
      </c>
      <c r="F484" s="40" t="s">
        <v>2462</v>
      </c>
      <c r="G484" s="40" t="s">
        <v>178</v>
      </c>
      <c r="H484" s="2">
        <v>45622.625300925924</v>
      </c>
      <c r="I484">
        <v>1</v>
      </c>
      <c r="J4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45931.352627314816</v>
      </c>
      <c r="K4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45931.701678240737</v>
      </c>
      <c r="L484" s="21">
        <f>_xlfn.XLOOKUP(User[[#This Row],[User Code]],RMS_Check_In_Out!A:A,RMS_Check_In_Out!D:D,"0")</f>
        <v>503</v>
      </c>
      <c r="M484" s="21">
        <f>_xlfn.XLOOKUP(User[[#This Row],[User Code]],Leave!P:P,Leave!S:S,"0")</f>
        <v>60</v>
      </c>
      <c r="N484" s="21">
        <f>User[[#This Row],[Time Leave RMS (min)]]/60</f>
        <v>1</v>
      </c>
      <c r="O484" s="15">
        <f>User[[#This Row],[Duration In Store(min)]]/60</f>
        <v>8.3833333333333329</v>
      </c>
      <c r="P484" s="28">
        <f>User[[#This Row],[Time In Store + Leave]]/24</f>
        <v>0.39097222222222222</v>
      </c>
      <c r="Q484" s="15">
        <f>(User[[#This Row],[Time Leave RMS (min)]]/60)+User[[#This Row],[Duration In Store H]]</f>
        <v>9.3833333333333329</v>
      </c>
      <c r="R484" s="40">
        <f>IF(User[[#This Row],[Check In]]="Sin Registro",0,1)</f>
        <v>1</v>
      </c>
      <c r="S484" s="40">
        <f>IF(User[[#This Row],[Check Out]]="Sin Registro",0,1)</f>
        <v>1</v>
      </c>
      <c r="T484" s="40" t="str">
        <f>IFERROR(IF(VLOOKUP(User[[#This Row],[User Code]],Justificar!$C$8:$I$1048576,6,0)=0,"Sin Justificación",VLOOKUP(User[[#This Row],[User Code]],Justificar!$C$8:$I$1048576,6,0)),"")</f>
        <v/>
      </c>
      <c r="U484" s="40" t="str">
        <f>IFERROR(IF(VLOOKUP(User[[#This Row],[User Code]],Justificar!$C$8:$I$1048576,6,0)=0,"Sin Justificación",VLOOKUP(User[[#This Row],[User Code]],Justificar!$C$8:$I$1048576,7,0)),"")</f>
        <v/>
      </c>
      <c r="V484" s="40" t="str" cm="1">
        <f t="array" ref="V484">_xlfn.IFS(User[[#This Row],[Time In Store + Leave]]&lt;7.8,"Incompleto",User[[#This Row],[Time In Store + Leave]]&lt;=12,"Completo",User[[#This Row],[Time In Store + Leave]]&gt;12,"Superior")</f>
        <v>Completo</v>
      </c>
      <c r="W4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4" s="40" t="str">
        <f>IF(User[[#This Row],[Rango]]="incompleto",IF(User[[#This Row],[Reporte in]]=0,"Sin_Registro_In_Out",IF(User[[#This Row],[Reporte Out]]=0,"No_Realizo_Salida","No_cumple_el_Tiempo")),"")</f>
        <v/>
      </c>
      <c r="Y484" s="40" t="str" cm="1">
        <f t="array" ref="Y4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4"/>
      <c r="AA484"/>
      <c r="AB484"/>
      <c r="AC484"/>
      <c r="AD484"/>
      <c r="AE484"/>
      <c r="AF484"/>
      <c r="AG484"/>
      <c r="AH484"/>
      <c r="AI484"/>
      <c r="AJ484"/>
    </row>
    <row r="485" spans="1:36" x14ac:dyDescent="0.3">
      <c r="A485" s="40" t="s">
        <v>800</v>
      </c>
      <c r="B485">
        <v>1121857504</v>
      </c>
      <c r="C485" s="40" t="s">
        <v>1069</v>
      </c>
      <c r="D485" s="40" t="s">
        <v>801</v>
      </c>
      <c r="E485" s="40" t="s">
        <v>6</v>
      </c>
      <c r="F485" s="40" t="s">
        <v>2274</v>
      </c>
      <c r="G485" s="40" t="s">
        <v>177</v>
      </c>
      <c r="H485" s="2">
        <v>45621.793194444443</v>
      </c>
      <c r="I485">
        <v>1</v>
      </c>
      <c r="J4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45931.492581018516</v>
      </c>
      <c r="K4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45931.83457175926</v>
      </c>
      <c r="L485" s="21">
        <f>_xlfn.XLOOKUP(User[[#This Row],[User Code]],RMS_Check_In_Out!A:A,RMS_Check_In_Out!D:D,"0")</f>
        <v>492</v>
      </c>
      <c r="M485" s="21">
        <f>_xlfn.XLOOKUP(User[[#This Row],[User Code]],Leave!P:P,Leave!S:S,"0")</f>
        <v>60</v>
      </c>
      <c r="N485" s="21">
        <f>User[[#This Row],[Time Leave RMS (min)]]/60</f>
        <v>1</v>
      </c>
      <c r="O485" s="15">
        <f>User[[#This Row],[Duration In Store(min)]]/60</f>
        <v>8.1999999999999993</v>
      </c>
      <c r="P485" s="28">
        <f>User[[#This Row],[Time In Store + Leave]]/24</f>
        <v>0.3833333333333333</v>
      </c>
      <c r="Q485" s="15">
        <f>(User[[#This Row],[Time Leave RMS (min)]]/60)+User[[#This Row],[Duration In Store H]]</f>
        <v>9.1999999999999993</v>
      </c>
      <c r="R485" s="40">
        <f>IF(User[[#This Row],[Check In]]="Sin Registro",0,1)</f>
        <v>1</v>
      </c>
      <c r="S485" s="40">
        <f>IF(User[[#This Row],[Check Out]]="Sin Registro",0,1)</f>
        <v>1</v>
      </c>
      <c r="T485" s="40" t="str">
        <f>IFERROR(IF(VLOOKUP(User[[#This Row],[User Code]],Justificar!$C$8:$I$1048576,6,0)=0,"Sin Justificación",VLOOKUP(User[[#This Row],[User Code]],Justificar!$C$8:$I$1048576,6,0)),"")</f>
        <v/>
      </c>
      <c r="U485" s="40" t="str">
        <f>IFERROR(IF(VLOOKUP(User[[#This Row],[User Code]],Justificar!$C$8:$I$1048576,6,0)=0,"Sin Justificación",VLOOKUP(User[[#This Row],[User Code]],Justificar!$C$8:$I$1048576,7,0)),"")</f>
        <v/>
      </c>
      <c r="V485" s="40" t="str" cm="1">
        <f t="array" ref="V485">_xlfn.IFS(User[[#This Row],[Time In Store + Leave]]&lt;7.8,"Incompleto",User[[#This Row],[Time In Store + Leave]]&lt;=12,"Completo",User[[#This Row],[Time In Store + Leave]]&gt;12,"Superior")</f>
        <v>Completo</v>
      </c>
      <c r="W4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5" s="40" t="str">
        <f>IF(User[[#This Row],[Rango]]="incompleto",IF(User[[#This Row],[Reporte in]]=0,"Sin_Registro_In_Out",IF(User[[#This Row],[Reporte Out]]=0,"No_Realizo_Salida","No_cumple_el_Tiempo")),"")</f>
        <v/>
      </c>
      <c r="Y485" s="40" t="str" cm="1">
        <f t="array" ref="Y4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5"/>
      <c r="AA485"/>
      <c r="AB485"/>
      <c r="AC485"/>
      <c r="AD485"/>
      <c r="AE485"/>
      <c r="AF485"/>
      <c r="AG485"/>
      <c r="AH485"/>
      <c r="AI485"/>
      <c r="AJ485"/>
    </row>
    <row r="486" spans="1:36" x14ac:dyDescent="0.3">
      <c r="A486" s="40" t="s">
        <v>802</v>
      </c>
      <c r="B486">
        <v>1121943371</v>
      </c>
      <c r="C486" s="40" t="s">
        <v>1070</v>
      </c>
      <c r="D486" s="40" t="s">
        <v>803</v>
      </c>
      <c r="E486" s="40" t="s">
        <v>6</v>
      </c>
      <c r="F486" s="40" t="s">
        <v>2274</v>
      </c>
      <c r="G486" s="40" t="s">
        <v>177</v>
      </c>
      <c r="H486" s="2">
        <v>45621.792916666665</v>
      </c>
      <c r="I486">
        <v>1</v>
      </c>
      <c r="J4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45931.34134259259</v>
      </c>
      <c r="K4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45931.725208333337</v>
      </c>
      <c r="L486" s="21">
        <f>_xlfn.XLOOKUP(User[[#This Row],[User Code]],RMS_Check_In_Out!A:A,RMS_Check_In_Out!D:D,"0")</f>
        <v>553</v>
      </c>
      <c r="M486" s="21" t="str">
        <f>_xlfn.XLOOKUP(User[[#This Row],[User Code]],Leave!P:P,Leave!S:S,"0")</f>
        <v>0</v>
      </c>
      <c r="N486" s="21">
        <f>User[[#This Row],[Time Leave RMS (min)]]/60</f>
        <v>0</v>
      </c>
      <c r="O486" s="15">
        <f>User[[#This Row],[Duration In Store(min)]]/60</f>
        <v>9.2166666666666668</v>
      </c>
      <c r="P486" s="28">
        <f>User[[#This Row],[Time In Store + Leave]]/24</f>
        <v>0.3840277777777778</v>
      </c>
      <c r="Q486" s="15">
        <f>(User[[#This Row],[Time Leave RMS (min)]]/60)+User[[#This Row],[Duration In Store H]]</f>
        <v>9.2166666666666668</v>
      </c>
      <c r="R486" s="40">
        <f>IF(User[[#This Row],[Check In]]="Sin Registro",0,1)</f>
        <v>1</v>
      </c>
      <c r="S486" s="40">
        <f>IF(User[[#This Row],[Check Out]]="Sin Registro",0,1)</f>
        <v>1</v>
      </c>
      <c r="T486" s="40" t="str">
        <f>IFERROR(IF(VLOOKUP(User[[#This Row],[User Code]],Justificar!$C$8:$I$1048576,6,0)=0,"Sin Justificación",VLOOKUP(User[[#This Row],[User Code]],Justificar!$C$8:$I$1048576,6,0)),"")</f>
        <v/>
      </c>
      <c r="U486" s="40" t="str">
        <f>IFERROR(IF(VLOOKUP(User[[#This Row],[User Code]],Justificar!$C$8:$I$1048576,6,0)=0,"Sin Justificación",VLOOKUP(User[[#This Row],[User Code]],Justificar!$C$8:$I$1048576,7,0)),"")</f>
        <v/>
      </c>
      <c r="V486" s="40" t="str" cm="1">
        <f t="array" ref="V486">_xlfn.IFS(User[[#This Row],[Time In Store + Leave]]&lt;7.8,"Incompleto",User[[#This Row],[Time In Store + Leave]]&lt;=12,"Completo",User[[#This Row],[Time In Store + Leave]]&gt;12,"Superior")</f>
        <v>Completo</v>
      </c>
      <c r="W4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6" s="40" t="str">
        <f>IF(User[[#This Row],[Rango]]="incompleto",IF(User[[#This Row],[Reporte in]]=0,"Sin_Registro_In_Out",IF(User[[#This Row],[Reporte Out]]=0,"No_Realizo_Salida","No_cumple_el_Tiempo")),"")</f>
        <v/>
      </c>
      <c r="Y486" s="40" t="str" cm="1">
        <f t="array" ref="Y4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6"/>
      <c r="AA486"/>
      <c r="AB486"/>
      <c r="AC486"/>
      <c r="AD486"/>
      <c r="AE486"/>
      <c r="AF486"/>
      <c r="AG486"/>
      <c r="AH486"/>
      <c r="AI486"/>
      <c r="AJ486"/>
    </row>
    <row r="487" spans="1:36" x14ac:dyDescent="0.3">
      <c r="A487" s="40" t="s">
        <v>804</v>
      </c>
      <c r="B487">
        <v>1094937672</v>
      </c>
      <c r="C487" s="40" t="s">
        <v>1071</v>
      </c>
      <c r="D487" s="40" t="s">
        <v>805</v>
      </c>
      <c r="E487" s="40" t="s">
        <v>6</v>
      </c>
      <c r="F487" s="40" t="s">
        <v>1025</v>
      </c>
      <c r="G487" s="40" t="s">
        <v>177</v>
      </c>
      <c r="H487" s="2">
        <v>45621.626273148147</v>
      </c>
      <c r="I487">
        <v>1</v>
      </c>
      <c r="J4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87" s="21" t="str">
        <f>_xlfn.XLOOKUP(User[[#This Row],[User Code]],RMS_Check_In_Out!A:A,RMS_Check_In_Out!D:D,"0")</f>
        <v>0</v>
      </c>
      <c r="M487" s="21">
        <f>_xlfn.XLOOKUP(User[[#This Row],[User Code]],Leave!P:P,Leave!S:S,"0")</f>
        <v>540</v>
      </c>
      <c r="N487" s="21">
        <f>User[[#This Row],[Time Leave RMS (min)]]/60</f>
        <v>9</v>
      </c>
      <c r="O487" s="15">
        <f>User[[#This Row],[Duration In Store(min)]]/60</f>
        <v>0</v>
      </c>
      <c r="P487" s="28">
        <f>User[[#This Row],[Time In Store + Leave]]/24</f>
        <v>0.375</v>
      </c>
      <c r="Q487" s="15">
        <f>(User[[#This Row],[Time Leave RMS (min)]]/60)+User[[#This Row],[Duration In Store H]]</f>
        <v>9</v>
      </c>
      <c r="R487" s="40">
        <f>IF(User[[#This Row],[Check In]]="Sin Registro",0,1)</f>
        <v>1</v>
      </c>
      <c r="S487" s="40">
        <f>IF(User[[#This Row],[Check Out]]="Sin Registro",0,1)</f>
        <v>1</v>
      </c>
      <c r="T487" s="40" t="str">
        <f>IFERROR(IF(VLOOKUP(User[[#This Row],[User Code]],Justificar!$C$8:$I$1048576,6,0)=0,"Sin Justificación",VLOOKUP(User[[#This Row],[User Code]],Justificar!$C$8:$I$1048576,6,0)),"")</f>
        <v/>
      </c>
      <c r="U487" s="40" t="str">
        <f>IFERROR(IF(VLOOKUP(User[[#This Row],[User Code]],Justificar!$C$8:$I$1048576,6,0)=0,"Sin Justificación",VLOOKUP(User[[#This Row],[User Code]],Justificar!$C$8:$I$1048576,7,0)),"")</f>
        <v/>
      </c>
      <c r="V487" s="40" t="str" cm="1">
        <f t="array" ref="V487">_xlfn.IFS(User[[#This Row],[Time In Store + Leave]]&lt;7.8,"Incompleto",User[[#This Row],[Time In Store + Leave]]&lt;=12,"Completo",User[[#This Row],[Time In Store + Leave]]&gt;12,"Superior")</f>
        <v>Completo</v>
      </c>
      <c r="W4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7" s="40" t="str">
        <f>IF(User[[#This Row],[Rango]]="incompleto",IF(User[[#This Row],[Reporte in]]=0,"Sin_Registro_In_Out",IF(User[[#This Row],[Reporte Out]]=0,"No_Realizo_Salida","No_cumple_el_Tiempo")),"")</f>
        <v/>
      </c>
      <c r="Y487" s="40" t="str" cm="1">
        <f t="array" ref="Y4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7"/>
      <c r="AA487"/>
      <c r="AB487"/>
      <c r="AC487"/>
      <c r="AD487"/>
      <c r="AE487"/>
      <c r="AF487"/>
      <c r="AG487"/>
      <c r="AH487"/>
      <c r="AI487"/>
      <c r="AJ487"/>
    </row>
    <row r="488" spans="1:36" x14ac:dyDescent="0.3">
      <c r="A488" s="40" t="s">
        <v>796</v>
      </c>
      <c r="B488">
        <v>1002439492</v>
      </c>
      <c r="C488" s="40" t="s">
        <v>806</v>
      </c>
      <c r="D488" s="40" t="s">
        <v>797</v>
      </c>
      <c r="E488" s="40" t="s">
        <v>6</v>
      </c>
      <c r="F488" s="40" t="s">
        <v>1036</v>
      </c>
      <c r="G488" s="40" t="s">
        <v>177</v>
      </c>
      <c r="H488" s="2">
        <v>45618.751157407409</v>
      </c>
      <c r="I488">
        <v>1</v>
      </c>
      <c r="J4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45931.493206018517</v>
      </c>
      <c r="K4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45931.843807870369</v>
      </c>
      <c r="L488" s="21">
        <f>_xlfn.XLOOKUP(User[[#This Row],[User Code]],RMS_Check_In_Out!A:A,RMS_Check_In_Out!D:D,"0")</f>
        <v>505</v>
      </c>
      <c r="M488" s="21" t="str">
        <f>_xlfn.XLOOKUP(User[[#This Row],[User Code]],Leave!P:P,Leave!S:S,"0")</f>
        <v>0</v>
      </c>
      <c r="N488" s="21">
        <f>User[[#This Row],[Time Leave RMS (min)]]/60</f>
        <v>0</v>
      </c>
      <c r="O488" s="15">
        <f>User[[#This Row],[Duration In Store(min)]]/60</f>
        <v>8.4166666666666661</v>
      </c>
      <c r="P488" s="28">
        <f>User[[#This Row],[Time In Store + Leave]]/24</f>
        <v>0.35069444444444442</v>
      </c>
      <c r="Q488" s="15">
        <f>(User[[#This Row],[Time Leave RMS (min)]]/60)+User[[#This Row],[Duration In Store H]]</f>
        <v>8.4166666666666661</v>
      </c>
      <c r="R488" s="40">
        <f>IF(User[[#This Row],[Check In]]="Sin Registro",0,1)</f>
        <v>1</v>
      </c>
      <c r="S488" s="40">
        <f>IF(User[[#This Row],[Check Out]]="Sin Registro",0,1)</f>
        <v>1</v>
      </c>
      <c r="T488" s="40" t="str">
        <f>IFERROR(IF(VLOOKUP(User[[#This Row],[User Code]],Justificar!$C$8:$I$1048576,6,0)=0,"Sin Justificación",VLOOKUP(User[[#This Row],[User Code]],Justificar!$C$8:$I$1048576,6,0)),"")</f>
        <v/>
      </c>
      <c r="U488" s="40" t="str">
        <f>IFERROR(IF(VLOOKUP(User[[#This Row],[User Code]],Justificar!$C$8:$I$1048576,6,0)=0,"Sin Justificación",VLOOKUP(User[[#This Row],[User Code]],Justificar!$C$8:$I$1048576,7,0)),"")</f>
        <v/>
      </c>
      <c r="V488" s="40" t="str" cm="1">
        <f t="array" ref="V488">_xlfn.IFS(User[[#This Row],[Time In Store + Leave]]&lt;7.8,"Incompleto",User[[#This Row],[Time In Store + Leave]]&lt;=12,"Completo",User[[#This Row],[Time In Store + Leave]]&gt;12,"Superior")</f>
        <v>Completo</v>
      </c>
      <c r="W4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8" s="40" t="str">
        <f>IF(User[[#This Row],[Rango]]="incompleto",IF(User[[#This Row],[Reporte in]]=0,"Sin_Registro_In_Out",IF(User[[#This Row],[Reporte Out]]=0,"No_Realizo_Salida","No_cumple_el_Tiempo")),"")</f>
        <v/>
      </c>
      <c r="Y488" s="40" t="str" cm="1">
        <f t="array" ref="Y4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88"/>
      <c r="AA488"/>
      <c r="AB488"/>
      <c r="AC488"/>
      <c r="AD488"/>
      <c r="AE488"/>
      <c r="AF488"/>
      <c r="AG488"/>
      <c r="AH488"/>
      <c r="AI488"/>
      <c r="AJ488"/>
    </row>
    <row r="489" spans="1:36" x14ac:dyDescent="0.3">
      <c r="A489" s="40" t="s">
        <v>798</v>
      </c>
      <c r="B489">
        <v>1108558272</v>
      </c>
      <c r="C489" s="40" t="s">
        <v>1072</v>
      </c>
      <c r="D489" s="40" t="s">
        <v>799</v>
      </c>
      <c r="E489" s="40" t="s">
        <v>6</v>
      </c>
      <c r="F489" s="40" t="s">
        <v>2700</v>
      </c>
      <c r="G489" s="40" t="s">
        <v>178</v>
      </c>
      <c r="H489" s="2">
        <v>45618.7502662037</v>
      </c>
      <c r="I489">
        <v>1</v>
      </c>
      <c r="J4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45931.38040509259</v>
      </c>
      <c r="K4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45931.779444444444</v>
      </c>
      <c r="L489" s="21">
        <f>_xlfn.XLOOKUP(User[[#This Row],[User Code]],RMS_Check_In_Out!A:A,RMS_Check_In_Out!D:D,"0")</f>
        <v>575</v>
      </c>
      <c r="M489" s="21" t="str">
        <f>_xlfn.XLOOKUP(User[[#This Row],[User Code]],Leave!P:P,Leave!S:S,"0")</f>
        <v>0</v>
      </c>
      <c r="N489" s="21">
        <f>User[[#This Row],[Time Leave RMS (min)]]/60</f>
        <v>0</v>
      </c>
      <c r="O489" s="15">
        <f>User[[#This Row],[Duration In Store(min)]]/60</f>
        <v>9.5833333333333339</v>
      </c>
      <c r="P489" s="28">
        <f>User[[#This Row],[Time In Store + Leave]]/24</f>
        <v>0.39930555555555558</v>
      </c>
      <c r="Q489" s="15">
        <f>(User[[#This Row],[Time Leave RMS (min)]]/60)+User[[#This Row],[Duration In Store H]]</f>
        <v>9.5833333333333339</v>
      </c>
      <c r="R489" s="40">
        <f>IF(User[[#This Row],[Check In]]="Sin Registro",0,1)</f>
        <v>1</v>
      </c>
      <c r="S489" s="40">
        <f>IF(User[[#This Row],[Check Out]]="Sin Registro",0,1)</f>
        <v>1</v>
      </c>
      <c r="T489" s="40" t="str">
        <f>IFERROR(IF(VLOOKUP(User[[#This Row],[User Code]],Justificar!$C$8:$I$1048576,6,0)=0,"Sin Justificación",VLOOKUP(User[[#This Row],[User Code]],Justificar!$C$8:$I$1048576,6,0)),"")</f>
        <v/>
      </c>
      <c r="U489" s="40" t="str">
        <f>IFERROR(IF(VLOOKUP(User[[#This Row],[User Code]],Justificar!$C$8:$I$1048576,6,0)=0,"Sin Justificación",VLOOKUP(User[[#This Row],[User Code]],Justificar!$C$8:$I$1048576,7,0)),"")</f>
        <v/>
      </c>
      <c r="V489" s="40" t="str" cm="1">
        <f t="array" ref="V489">_xlfn.IFS(User[[#This Row],[Time In Store + Leave]]&lt;7.8,"Incompleto",User[[#This Row],[Time In Store + Leave]]&lt;=12,"Completo",User[[#This Row],[Time In Store + Leave]]&gt;12,"Superior")</f>
        <v>Completo</v>
      </c>
      <c r="W4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9" s="40" t="str">
        <f>IF(User[[#This Row],[Rango]]="incompleto",IF(User[[#This Row],[Reporte in]]=0,"Sin_Registro_In_Out",IF(User[[#This Row],[Reporte Out]]=0,"No_Realizo_Salida","No_cumple_el_Tiempo")),"")</f>
        <v/>
      </c>
      <c r="Y489" s="40" t="str" cm="1">
        <f t="array" ref="Y4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9"/>
      <c r="AA489"/>
      <c r="AB489"/>
      <c r="AC489"/>
      <c r="AD489"/>
      <c r="AE489"/>
      <c r="AF489"/>
      <c r="AG489"/>
      <c r="AH489"/>
      <c r="AI489"/>
      <c r="AJ489"/>
    </row>
    <row r="490" spans="1:36" x14ac:dyDescent="0.3">
      <c r="A490" s="40" t="s">
        <v>792</v>
      </c>
      <c r="B490">
        <v>1094910468</v>
      </c>
      <c r="C490" s="40" t="s">
        <v>1073</v>
      </c>
      <c r="D490" s="40" t="s">
        <v>793</v>
      </c>
      <c r="E490" s="40" t="s">
        <v>6</v>
      </c>
      <c r="F490" s="40" t="s">
        <v>1035</v>
      </c>
      <c r="G490" s="40" t="s">
        <v>178</v>
      </c>
      <c r="H490" s="2">
        <v>45617.75105324074</v>
      </c>
      <c r="I490">
        <v>1</v>
      </c>
      <c r="J4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45931.471759259257</v>
      </c>
      <c r="K4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45931.744386574072</v>
      </c>
      <c r="L490" s="21">
        <f>_xlfn.XLOOKUP(User[[#This Row],[User Code]],RMS_Check_In_Out!A:A,RMS_Check_In_Out!D:D,"0")</f>
        <v>393</v>
      </c>
      <c r="M490" s="21">
        <f>_xlfn.XLOOKUP(User[[#This Row],[User Code]],Leave!P:P,Leave!S:S,"0")</f>
        <v>180</v>
      </c>
      <c r="N490" s="21">
        <f>User[[#This Row],[Time Leave RMS (min)]]/60</f>
        <v>3</v>
      </c>
      <c r="O490" s="15">
        <f>User[[#This Row],[Duration In Store(min)]]/60</f>
        <v>6.55</v>
      </c>
      <c r="P490" s="28">
        <f>User[[#This Row],[Time In Store + Leave]]/24</f>
        <v>0.3979166666666667</v>
      </c>
      <c r="Q490" s="15">
        <f>(User[[#This Row],[Time Leave RMS (min)]]/60)+User[[#This Row],[Duration In Store H]]</f>
        <v>9.5500000000000007</v>
      </c>
      <c r="R490" s="40">
        <f>IF(User[[#This Row],[Check In]]="Sin Registro",0,1)</f>
        <v>1</v>
      </c>
      <c r="S490" s="40">
        <f>IF(User[[#This Row],[Check Out]]="Sin Registro",0,1)</f>
        <v>1</v>
      </c>
      <c r="T490" s="40" t="str">
        <f>IFERROR(IF(VLOOKUP(User[[#This Row],[User Code]],Justificar!$C$8:$I$1048576,6,0)=0,"Sin Justificación",VLOOKUP(User[[#This Row],[User Code]],Justificar!$C$8:$I$1048576,6,0)),"")</f>
        <v/>
      </c>
      <c r="U490" s="40" t="str">
        <f>IFERROR(IF(VLOOKUP(User[[#This Row],[User Code]],Justificar!$C$8:$I$1048576,6,0)=0,"Sin Justificación",VLOOKUP(User[[#This Row],[User Code]],Justificar!$C$8:$I$1048576,7,0)),"")</f>
        <v/>
      </c>
      <c r="V490" s="40" t="str" cm="1">
        <f t="array" ref="V490">_xlfn.IFS(User[[#This Row],[Time In Store + Leave]]&lt;7.8,"Incompleto",User[[#This Row],[Time In Store + Leave]]&lt;=12,"Completo",User[[#This Row],[Time In Store + Leave]]&gt;12,"Superior")</f>
        <v>Completo</v>
      </c>
      <c r="W4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0" s="40" t="str">
        <f>IF(User[[#This Row],[Rango]]="incompleto",IF(User[[#This Row],[Reporte in]]=0,"Sin_Registro_In_Out",IF(User[[#This Row],[Reporte Out]]=0,"No_Realizo_Salida","No_cumple_el_Tiempo")),"")</f>
        <v/>
      </c>
      <c r="Y490" s="40" t="str" cm="1">
        <f t="array" ref="Y4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90"/>
      <c r="AA490"/>
      <c r="AB490"/>
      <c r="AC490"/>
      <c r="AD490"/>
      <c r="AE490"/>
      <c r="AF490"/>
      <c r="AG490"/>
      <c r="AH490"/>
      <c r="AI490"/>
      <c r="AJ490"/>
    </row>
    <row r="491" spans="1:36" x14ac:dyDescent="0.3">
      <c r="A491" s="40" t="s">
        <v>794</v>
      </c>
      <c r="B491">
        <v>1097638578</v>
      </c>
      <c r="C491" s="40" t="s">
        <v>1074</v>
      </c>
      <c r="D491" s="40" t="s">
        <v>795</v>
      </c>
      <c r="E491" s="40" t="s">
        <v>6</v>
      </c>
      <c r="F491" s="40" t="s">
        <v>1935</v>
      </c>
      <c r="G491" s="40" t="s">
        <v>179</v>
      </c>
      <c r="H491" s="2">
        <v>45617.750277777777</v>
      </c>
      <c r="I491">
        <v>1</v>
      </c>
      <c r="J4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45931.371423611112</v>
      </c>
      <c r="K4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45931.552754629629</v>
      </c>
      <c r="L491" s="21">
        <f>_xlfn.XLOOKUP(User[[#This Row],[User Code]],RMS_Check_In_Out!A:A,RMS_Check_In_Out!D:D,"0")</f>
        <v>261</v>
      </c>
      <c r="M491" s="21" t="str">
        <f>_xlfn.XLOOKUP(User[[#This Row],[User Code]],Leave!P:P,Leave!S:S,"0")</f>
        <v>0</v>
      </c>
      <c r="N491" s="21">
        <f>User[[#This Row],[Time Leave RMS (min)]]/60</f>
        <v>0</v>
      </c>
      <c r="O491" s="15">
        <f>User[[#This Row],[Duration In Store(min)]]/60</f>
        <v>4.3499999999999996</v>
      </c>
      <c r="P491" s="28">
        <f>User[[#This Row],[Time In Store + Leave]]/24</f>
        <v>0.18124999999999999</v>
      </c>
      <c r="Q491" s="15">
        <f>(User[[#This Row],[Time Leave RMS (min)]]/60)+User[[#This Row],[Duration In Store H]]</f>
        <v>4.3499999999999996</v>
      </c>
      <c r="R491" s="40">
        <f>IF(User[[#This Row],[Check In]]="Sin Registro",0,1)</f>
        <v>1</v>
      </c>
      <c r="S491" s="40">
        <f>IF(User[[#This Row],[Check Out]]="Sin Registro",0,1)</f>
        <v>1</v>
      </c>
      <c r="T491" s="40" t="str">
        <f>IFERROR(IF(VLOOKUP(User[[#This Row],[User Code]],Justificar!$C$8:$I$1048576,6,0)=0,"Sin Justificación",VLOOKUP(User[[#This Row],[User Code]],Justificar!$C$8:$I$1048576,6,0)),"")</f>
        <v>Sin Justificación</v>
      </c>
      <c r="U491" s="40" t="str">
        <f>IFERROR(IF(VLOOKUP(User[[#This Row],[User Code]],Justificar!$C$8:$I$1048576,6,0)=0,"Sin Justificación",VLOOKUP(User[[#This Row],[User Code]],Justificar!$C$8:$I$1048576,7,0)),"")</f>
        <v>Sin Justificación</v>
      </c>
      <c r="V491" s="40" t="str" cm="1">
        <f t="array" ref="V491">_xlfn.IFS(User[[#This Row],[Time In Store + Leave]]&lt;7.8,"Incompleto",User[[#This Row],[Time In Store + Leave]]&lt;=12,"Completo",User[[#This Row],[Time In Store + Leave]]&gt;12,"Superior")</f>
        <v>Incompleto</v>
      </c>
      <c r="W4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1" s="40" t="str">
        <f>IF(User[[#This Row],[Rango]]="incompleto",IF(User[[#This Row],[Reporte in]]=0,"Sin_Registro_In_Out",IF(User[[#This Row],[Reporte Out]]=0,"No_Realizo_Salida","No_cumple_el_Tiempo")),"")</f>
        <v>No_cumple_el_Tiempo</v>
      </c>
      <c r="Y491" s="40" t="str" cm="1">
        <f t="array" ref="Y4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91"/>
      <c r="AA491"/>
      <c r="AB491"/>
      <c r="AC491"/>
      <c r="AD491"/>
      <c r="AE491"/>
      <c r="AF491"/>
      <c r="AG491"/>
      <c r="AH491"/>
      <c r="AI491"/>
      <c r="AJ491"/>
    </row>
    <row r="492" spans="1:36" x14ac:dyDescent="0.3">
      <c r="A492" s="40" t="s">
        <v>788</v>
      </c>
      <c r="B492">
        <v>1102361704</v>
      </c>
      <c r="C492" s="40" t="s">
        <v>1100</v>
      </c>
      <c r="D492" s="40" t="s">
        <v>789</v>
      </c>
      <c r="E492" s="40" t="s">
        <v>6</v>
      </c>
      <c r="F492" s="40" t="s">
        <v>1482</v>
      </c>
      <c r="G492" s="40" t="s">
        <v>177</v>
      </c>
      <c r="H492" s="2">
        <v>45615.708923611113</v>
      </c>
      <c r="I492">
        <v>1</v>
      </c>
      <c r="J4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45931.579872685186</v>
      </c>
      <c r="K4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45931.877824074072</v>
      </c>
      <c r="L492" s="21">
        <f>_xlfn.XLOOKUP(User[[#This Row],[User Code]],RMS_Check_In_Out!A:A,RMS_Check_In_Out!D:D,"0")</f>
        <v>429</v>
      </c>
      <c r="M492" s="21">
        <f>_xlfn.XLOOKUP(User[[#This Row],[User Code]],Leave!P:P,Leave!S:S,"0")</f>
        <v>60</v>
      </c>
      <c r="N492" s="21">
        <f>User[[#This Row],[Time Leave RMS (min)]]/60</f>
        <v>1</v>
      </c>
      <c r="O492" s="15">
        <f>User[[#This Row],[Duration In Store(min)]]/60</f>
        <v>7.15</v>
      </c>
      <c r="P492" s="28">
        <f>User[[#This Row],[Time In Store + Leave]]/24</f>
        <v>0.33958333333333335</v>
      </c>
      <c r="Q492" s="15">
        <f>(User[[#This Row],[Time Leave RMS (min)]]/60)+User[[#This Row],[Duration In Store H]]</f>
        <v>8.15</v>
      </c>
      <c r="R492" s="40">
        <f>IF(User[[#This Row],[Check In]]="Sin Registro",0,1)</f>
        <v>1</v>
      </c>
      <c r="S492" s="40">
        <f>IF(User[[#This Row],[Check Out]]="Sin Registro",0,1)</f>
        <v>1</v>
      </c>
      <c r="T492" s="40" t="str">
        <f>IFERROR(IF(VLOOKUP(User[[#This Row],[User Code]],Justificar!$C$8:$I$1048576,6,0)=0,"Sin Justificación",VLOOKUP(User[[#This Row],[User Code]],Justificar!$C$8:$I$1048576,6,0)),"")</f>
        <v/>
      </c>
      <c r="U492" s="40" t="str">
        <f>IFERROR(IF(VLOOKUP(User[[#This Row],[User Code]],Justificar!$C$8:$I$1048576,6,0)=0,"Sin Justificación",VLOOKUP(User[[#This Row],[User Code]],Justificar!$C$8:$I$1048576,7,0)),"")</f>
        <v/>
      </c>
      <c r="V492" s="40" t="str" cm="1">
        <f t="array" ref="V492">_xlfn.IFS(User[[#This Row],[Time In Store + Leave]]&lt;7.8,"Incompleto",User[[#This Row],[Time In Store + Leave]]&lt;=12,"Completo",User[[#This Row],[Time In Store + Leave]]&gt;12,"Superior")</f>
        <v>Completo</v>
      </c>
      <c r="W4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2" s="40" t="str">
        <f>IF(User[[#This Row],[Rango]]="incompleto",IF(User[[#This Row],[Reporte in]]=0,"Sin_Registro_In_Out",IF(User[[#This Row],[Reporte Out]]=0,"No_Realizo_Salida","No_cumple_el_Tiempo")),"")</f>
        <v/>
      </c>
      <c r="Y492" s="40" t="str" cm="1">
        <f t="array" ref="Y4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92"/>
      <c r="AA492"/>
      <c r="AB492"/>
      <c r="AC492"/>
      <c r="AD492"/>
      <c r="AE492"/>
      <c r="AF492"/>
      <c r="AG492"/>
      <c r="AH492"/>
      <c r="AI492"/>
      <c r="AJ492"/>
    </row>
    <row r="493" spans="1:36" x14ac:dyDescent="0.3">
      <c r="A493" s="40" t="s">
        <v>790</v>
      </c>
      <c r="B493">
        <v>1110527173</v>
      </c>
      <c r="C493" s="40" t="s">
        <v>1101</v>
      </c>
      <c r="D493" s="40" t="s">
        <v>791</v>
      </c>
      <c r="E493" s="40" t="s">
        <v>6</v>
      </c>
      <c r="F493" s="40" t="s">
        <v>1467</v>
      </c>
      <c r="G493" s="40" t="s">
        <v>177</v>
      </c>
      <c r="H493" s="2">
        <v>45615.708645833336</v>
      </c>
      <c r="I493">
        <v>1</v>
      </c>
      <c r="J4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45931.501319444447</v>
      </c>
      <c r="K4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45931.837592592594</v>
      </c>
      <c r="L493" s="21">
        <f>_xlfn.XLOOKUP(User[[#This Row],[User Code]],RMS_Check_In_Out!A:A,RMS_Check_In_Out!D:D,"0")</f>
        <v>484</v>
      </c>
      <c r="M493" s="21" t="str">
        <f>_xlfn.XLOOKUP(User[[#This Row],[User Code]],Leave!P:P,Leave!S:S,"0")</f>
        <v>0</v>
      </c>
      <c r="N493" s="21">
        <f>User[[#This Row],[Time Leave RMS (min)]]/60</f>
        <v>0</v>
      </c>
      <c r="O493" s="15">
        <f>User[[#This Row],[Duration In Store(min)]]/60</f>
        <v>8.0666666666666664</v>
      </c>
      <c r="P493" s="28">
        <f>User[[#This Row],[Time In Store + Leave]]/24</f>
        <v>0.33611111111111108</v>
      </c>
      <c r="Q493" s="15">
        <f>(User[[#This Row],[Time Leave RMS (min)]]/60)+User[[#This Row],[Duration In Store H]]</f>
        <v>8.0666666666666664</v>
      </c>
      <c r="R493" s="40">
        <f>IF(User[[#This Row],[Check In]]="Sin Registro",0,1)</f>
        <v>1</v>
      </c>
      <c r="S493" s="40">
        <f>IF(User[[#This Row],[Check Out]]="Sin Registro",0,1)</f>
        <v>1</v>
      </c>
      <c r="T493" s="40" t="str">
        <f>IFERROR(IF(VLOOKUP(User[[#This Row],[User Code]],Justificar!$C$8:$I$1048576,6,0)=0,"Sin Justificación",VLOOKUP(User[[#This Row],[User Code]],Justificar!$C$8:$I$1048576,6,0)),"")</f>
        <v/>
      </c>
      <c r="U493" s="40" t="str">
        <f>IFERROR(IF(VLOOKUP(User[[#This Row],[User Code]],Justificar!$C$8:$I$1048576,6,0)=0,"Sin Justificación",VLOOKUP(User[[#This Row],[User Code]],Justificar!$C$8:$I$1048576,7,0)),"")</f>
        <v/>
      </c>
      <c r="V493" s="40" t="str" cm="1">
        <f t="array" ref="V493">_xlfn.IFS(User[[#This Row],[Time In Store + Leave]]&lt;7.8,"Incompleto",User[[#This Row],[Time In Store + Leave]]&lt;=12,"Completo",User[[#This Row],[Time In Store + Leave]]&gt;12,"Superior")</f>
        <v>Completo</v>
      </c>
      <c r="W4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3" s="40" t="str">
        <f>IF(User[[#This Row],[Rango]]="incompleto",IF(User[[#This Row],[Reporte in]]=0,"Sin_Registro_In_Out",IF(User[[#This Row],[Reporte Out]]=0,"No_Realizo_Salida","No_cumple_el_Tiempo")),"")</f>
        <v/>
      </c>
      <c r="Y493" s="40" t="str" cm="1">
        <f t="array" ref="Y4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93"/>
      <c r="AA493"/>
      <c r="AB493"/>
      <c r="AC493"/>
      <c r="AD493"/>
      <c r="AE493"/>
      <c r="AF493"/>
      <c r="AG493"/>
      <c r="AH493"/>
      <c r="AI493"/>
      <c r="AJ493"/>
    </row>
    <row r="494" spans="1:36" x14ac:dyDescent="0.3">
      <c r="A494" s="40" t="s">
        <v>784</v>
      </c>
      <c r="B494">
        <v>1030653728</v>
      </c>
      <c r="C494" s="40" t="s">
        <v>1102</v>
      </c>
      <c r="D494" s="40" t="s">
        <v>785</v>
      </c>
      <c r="E494" s="40" t="s">
        <v>6</v>
      </c>
      <c r="F494" s="40" t="s">
        <v>844</v>
      </c>
      <c r="G494" s="40" t="s">
        <v>177</v>
      </c>
      <c r="H494" s="2">
        <v>45614.667245370372</v>
      </c>
      <c r="I494">
        <v>1</v>
      </c>
      <c r="J4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4" s="21" t="str">
        <f>_xlfn.XLOOKUP(User[[#This Row],[User Code]],RMS_Check_In_Out!A:A,RMS_Check_In_Out!D:D,"0")</f>
        <v>0</v>
      </c>
      <c r="M494" s="21" t="str">
        <f>_xlfn.XLOOKUP(User[[#This Row],[User Code]],Leave!P:P,Leave!S:S,"0")</f>
        <v>0</v>
      </c>
      <c r="N494" s="21">
        <f>User[[#This Row],[Time Leave RMS (min)]]/60</f>
        <v>0</v>
      </c>
      <c r="O494" s="15">
        <f>User[[#This Row],[Duration In Store(min)]]/60</f>
        <v>0</v>
      </c>
      <c r="P494" s="28">
        <f>User[[#This Row],[Time In Store + Leave]]/24</f>
        <v>0</v>
      </c>
      <c r="Q494" s="15">
        <f>(User[[#This Row],[Time Leave RMS (min)]]/60)+User[[#This Row],[Duration In Store H]]</f>
        <v>0</v>
      </c>
      <c r="R494" s="40">
        <f>IF(User[[#This Row],[Check In]]="Sin Registro",0,1)</f>
        <v>0</v>
      </c>
      <c r="S494" s="40">
        <f>IF(User[[#This Row],[Check Out]]="Sin Registro",0,1)</f>
        <v>0</v>
      </c>
      <c r="T494" s="40" t="str">
        <f>IFERROR(IF(VLOOKUP(User[[#This Row],[User Code]],Justificar!$C$8:$I$1048576,6,0)=0,"Sin Justificación",VLOOKUP(User[[#This Row],[User Code]],Justificar!$C$8:$I$1048576,6,0)),"")</f>
        <v>Sin Justificación</v>
      </c>
      <c r="U494" s="40" t="str">
        <f>IFERROR(IF(VLOOKUP(User[[#This Row],[User Code]],Justificar!$C$8:$I$1048576,6,0)=0,"Sin Justificación",VLOOKUP(User[[#This Row],[User Code]],Justificar!$C$8:$I$1048576,7,0)),"")</f>
        <v>Sin Justificación</v>
      </c>
      <c r="V494" s="40" t="str" cm="1">
        <f t="array" ref="V494">_xlfn.IFS(User[[#This Row],[Time In Store + Leave]]&lt;7.8,"Incompleto",User[[#This Row],[Time In Store + Leave]]&lt;=12,"Completo",User[[#This Row],[Time In Store + Leave]]&gt;12,"Superior")</f>
        <v>Incompleto</v>
      </c>
      <c r="W4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4" s="40" t="str">
        <f>IF(User[[#This Row],[Rango]]="incompleto",IF(User[[#This Row],[Reporte in]]=0,"Sin_Registro_In_Out",IF(User[[#This Row],[Reporte Out]]=0,"No_Realizo_Salida","No_cumple_el_Tiempo")),"")</f>
        <v>Sin_Registro_In_Out</v>
      </c>
      <c r="Y494" s="40" t="str" cm="1">
        <f t="array" ref="Y4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4"/>
      <c r="AA494"/>
      <c r="AB494"/>
      <c r="AC494"/>
      <c r="AD494"/>
      <c r="AE494"/>
      <c r="AF494"/>
      <c r="AG494"/>
      <c r="AH494"/>
      <c r="AI494"/>
      <c r="AJ494"/>
    </row>
    <row r="495" spans="1:36" x14ac:dyDescent="0.3">
      <c r="A495" s="40" t="s">
        <v>786</v>
      </c>
      <c r="B495">
        <v>1020752246</v>
      </c>
      <c r="C495" s="40" t="s">
        <v>1075</v>
      </c>
      <c r="D495" s="40" t="s">
        <v>787</v>
      </c>
      <c r="E495" s="40" t="s">
        <v>84</v>
      </c>
      <c r="F495" s="40" t="s">
        <v>1018</v>
      </c>
      <c r="G495" s="40" t="s">
        <v>177</v>
      </c>
      <c r="H495" s="2">
        <v>45614.440104166664</v>
      </c>
      <c r="I495">
        <v>1</v>
      </c>
      <c r="J4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45931.491979166669</v>
      </c>
      <c r="K4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45931.796585648146</v>
      </c>
      <c r="L495" s="21">
        <f>_xlfn.XLOOKUP(User[[#This Row],[User Code]],RMS_Check_In_Out!A:A,RMS_Check_In_Out!D:D,"0")</f>
        <v>439</v>
      </c>
      <c r="M495" s="21" t="str">
        <f>_xlfn.XLOOKUP(User[[#This Row],[User Code]],Leave!P:P,Leave!S:S,"0")</f>
        <v>0</v>
      </c>
      <c r="N495" s="21">
        <f>User[[#This Row],[Time Leave RMS (min)]]/60</f>
        <v>0</v>
      </c>
      <c r="O495" s="15">
        <f>User[[#This Row],[Duration In Store(min)]]/60</f>
        <v>7.3166666666666664</v>
      </c>
      <c r="P495" s="28">
        <f>User[[#This Row],[Time In Store + Leave]]/24</f>
        <v>0.30486111111111108</v>
      </c>
      <c r="Q495" s="15">
        <f>(User[[#This Row],[Time Leave RMS (min)]]/60)+User[[#This Row],[Duration In Store H]]</f>
        <v>7.3166666666666664</v>
      </c>
      <c r="R495" s="40">
        <f>IF(User[[#This Row],[Check In]]="Sin Registro",0,1)</f>
        <v>1</v>
      </c>
      <c r="S495" s="40">
        <f>IF(User[[#This Row],[Check Out]]="Sin Registro",0,1)</f>
        <v>1</v>
      </c>
      <c r="T495" s="40" t="str">
        <f>IFERROR(IF(VLOOKUP(User[[#This Row],[User Code]],Justificar!$C$8:$I$1048576,6,0)=0,"Sin Justificación",VLOOKUP(User[[#This Row],[User Code]],Justificar!$C$8:$I$1048576,6,0)),"")</f>
        <v>Sin Justificación</v>
      </c>
      <c r="U495" s="40" t="str">
        <f>IFERROR(IF(VLOOKUP(User[[#This Row],[User Code]],Justificar!$C$8:$I$1048576,6,0)=0,"Sin Justificación",VLOOKUP(User[[#This Row],[User Code]],Justificar!$C$8:$I$1048576,7,0)),"")</f>
        <v>Sin Justificación</v>
      </c>
      <c r="V495" s="40" t="str" cm="1">
        <f t="array" ref="V495">_xlfn.IFS(User[[#This Row],[Time In Store + Leave]]&lt;7.8,"Incompleto",User[[#This Row],[Time In Store + Leave]]&lt;=12,"Completo",User[[#This Row],[Time In Store + Leave]]&gt;12,"Superior")</f>
        <v>Incompleto</v>
      </c>
      <c r="W4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5" s="40" t="str">
        <f>IF(User[[#This Row],[Rango]]="incompleto",IF(User[[#This Row],[Reporte in]]=0,"Sin_Registro_In_Out",IF(User[[#This Row],[Reporte Out]]=0,"No_Realizo_Salida","No_cumple_el_Tiempo")),"")</f>
        <v>No_cumple_el_Tiempo</v>
      </c>
      <c r="Y495" s="40" t="str" cm="1">
        <f t="array" ref="Y4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5"/>
      <c r="AA495"/>
      <c r="AB495"/>
      <c r="AC495"/>
      <c r="AD495"/>
      <c r="AE495"/>
      <c r="AF495"/>
      <c r="AG495"/>
      <c r="AH495"/>
      <c r="AI495"/>
      <c r="AJ495"/>
    </row>
    <row r="496" spans="1:36" x14ac:dyDescent="0.3">
      <c r="A496" s="40" t="s">
        <v>780</v>
      </c>
      <c r="B496">
        <v>1032360759</v>
      </c>
      <c r="C496" s="40" t="s">
        <v>1122</v>
      </c>
      <c r="D496" s="40" t="s">
        <v>781</v>
      </c>
      <c r="E496" s="40" t="s">
        <v>4</v>
      </c>
      <c r="F496" s="40" t="s">
        <v>555</v>
      </c>
      <c r="G496" s="40" t="s">
        <v>556</v>
      </c>
      <c r="H496" s="2">
        <v>45610.793217592596</v>
      </c>
      <c r="I496">
        <v>1</v>
      </c>
      <c r="J4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45931.407673611109</v>
      </c>
      <c r="K4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45931.711284722223</v>
      </c>
      <c r="L496" s="21">
        <f>_xlfn.XLOOKUP(User[[#This Row],[User Code]],RMS_Check_In_Out!A:A,RMS_Check_In_Out!D:D,"0")</f>
        <v>427</v>
      </c>
      <c r="M496" s="21">
        <f>_xlfn.XLOOKUP(User[[#This Row],[User Code]],Leave!P:P,Leave!S:S,"0")</f>
        <v>180</v>
      </c>
      <c r="N496" s="21">
        <f>User[[#This Row],[Time Leave RMS (min)]]/60</f>
        <v>3</v>
      </c>
      <c r="O496" s="15">
        <f>User[[#This Row],[Duration In Store(min)]]/60</f>
        <v>7.1166666666666663</v>
      </c>
      <c r="P496" s="28">
        <f>User[[#This Row],[Time In Store + Leave]]/24</f>
        <v>0.42152777777777778</v>
      </c>
      <c r="Q496" s="15">
        <f>(User[[#This Row],[Time Leave RMS (min)]]/60)+User[[#This Row],[Duration In Store H]]</f>
        <v>10.116666666666667</v>
      </c>
      <c r="R496" s="40">
        <f>IF(User[[#This Row],[Check In]]="Sin Registro",0,1)</f>
        <v>1</v>
      </c>
      <c r="S496" s="40">
        <f>IF(User[[#This Row],[Check Out]]="Sin Registro",0,1)</f>
        <v>1</v>
      </c>
      <c r="T496" s="40" t="str">
        <f>IFERROR(IF(VLOOKUP(User[[#This Row],[User Code]],Justificar!$C$8:$I$1048576,6,0)=0,"Sin Justificación",VLOOKUP(User[[#This Row],[User Code]],Justificar!$C$8:$I$1048576,6,0)),"")</f>
        <v/>
      </c>
      <c r="U496" s="40" t="str">
        <f>IFERROR(IF(VLOOKUP(User[[#This Row],[User Code]],Justificar!$C$8:$I$1048576,6,0)=0,"Sin Justificación",VLOOKUP(User[[#This Row],[User Code]],Justificar!$C$8:$I$1048576,7,0)),"")</f>
        <v/>
      </c>
      <c r="V496" s="40" t="str" cm="1">
        <f t="array" ref="V496">_xlfn.IFS(User[[#This Row],[Time In Store + Leave]]&lt;7.8,"Incompleto",User[[#This Row],[Time In Store + Leave]]&lt;=12,"Completo",User[[#This Row],[Time In Store + Leave]]&gt;12,"Superior")</f>
        <v>Completo</v>
      </c>
      <c r="W4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6" s="40" t="str">
        <f>IF(User[[#This Row],[Rango]]="incompleto",IF(User[[#This Row],[Reporte in]]=0,"Sin_Registro_In_Out",IF(User[[#This Row],[Reporte Out]]=0,"No_Realizo_Salida","No_cumple_el_Tiempo")),"")</f>
        <v/>
      </c>
      <c r="Y496" s="40" t="str" cm="1">
        <f t="array" ref="Y4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96"/>
      <c r="AA496"/>
      <c r="AB496"/>
      <c r="AC496"/>
      <c r="AD496"/>
      <c r="AE496"/>
      <c r="AF496"/>
      <c r="AG496"/>
      <c r="AH496"/>
      <c r="AI496"/>
      <c r="AJ496"/>
    </row>
    <row r="497" spans="1:36" x14ac:dyDescent="0.3">
      <c r="A497" s="40" t="s">
        <v>782</v>
      </c>
      <c r="B497">
        <v>1114726092</v>
      </c>
      <c r="C497" s="40" t="s">
        <v>1104</v>
      </c>
      <c r="D497" s="40" t="s">
        <v>783</v>
      </c>
      <c r="E497" s="40" t="s">
        <v>6</v>
      </c>
      <c r="F497" s="40" t="s">
        <v>844</v>
      </c>
      <c r="G497" s="40" t="s">
        <v>177</v>
      </c>
      <c r="H497" s="2">
        <v>45610.501539351855</v>
      </c>
      <c r="I497">
        <v>1</v>
      </c>
      <c r="J4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45931.498622685183</v>
      </c>
      <c r="K4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45931.836446759262</v>
      </c>
      <c r="L497" s="21">
        <f>_xlfn.XLOOKUP(User[[#This Row],[User Code]],RMS_Check_In_Out!A:A,RMS_Check_In_Out!D:D,"0")</f>
        <v>486</v>
      </c>
      <c r="M497" s="21" t="str">
        <f>_xlfn.XLOOKUP(User[[#This Row],[User Code]],Leave!P:P,Leave!S:S,"0")</f>
        <v>0</v>
      </c>
      <c r="N497" s="21">
        <f>User[[#This Row],[Time Leave RMS (min)]]/60</f>
        <v>0</v>
      </c>
      <c r="O497" s="15">
        <f>User[[#This Row],[Duration In Store(min)]]/60</f>
        <v>8.1</v>
      </c>
      <c r="P497" s="28">
        <f>User[[#This Row],[Time In Store + Leave]]/24</f>
        <v>0.33749999999999997</v>
      </c>
      <c r="Q497" s="15">
        <f>(User[[#This Row],[Time Leave RMS (min)]]/60)+User[[#This Row],[Duration In Store H]]</f>
        <v>8.1</v>
      </c>
      <c r="R497" s="40">
        <f>IF(User[[#This Row],[Check In]]="Sin Registro",0,1)</f>
        <v>1</v>
      </c>
      <c r="S497" s="40">
        <f>IF(User[[#This Row],[Check Out]]="Sin Registro",0,1)</f>
        <v>1</v>
      </c>
      <c r="T497" s="40" t="str">
        <f>IFERROR(IF(VLOOKUP(User[[#This Row],[User Code]],Justificar!$C$8:$I$1048576,6,0)=0,"Sin Justificación",VLOOKUP(User[[#This Row],[User Code]],Justificar!$C$8:$I$1048576,6,0)),"")</f>
        <v/>
      </c>
      <c r="U497" s="40" t="str">
        <f>IFERROR(IF(VLOOKUP(User[[#This Row],[User Code]],Justificar!$C$8:$I$1048576,6,0)=0,"Sin Justificación",VLOOKUP(User[[#This Row],[User Code]],Justificar!$C$8:$I$1048576,7,0)),"")</f>
        <v/>
      </c>
      <c r="V497" s="40" t="str" cm="1">
        <f t="array" ref="V497">_xlfn.IFS(User[[#This Row],[Time In Store + Leave]]&lt;7.8,"Incompleto",User[[#This Row],[Time In Store + Leave]]&lt;=12,"Completo",User[[#This Row],[Time In Store + Leave]]&gt;12,"Superior")</f>
        <v>Completo</v>
      </c>
      <c r="W4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7" s="40" t="str">
        <f>IF(User[[#This Row],[Rango]]="incompleto",IF(User[[#This Row],[Reporte in]]=0,"Sin_Registro_In_Out",IF(User[[#This Row],[Reporte Out]]=0,"No_Realizo_Salida","No_cumple_el_Tiempo")),"")</f>
        <v/>
      </c>
      <c r="Y497" s="40" t="str" cm="1">
        <f t="array" ref="Y4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7"/>
      <c r="AA497"/>
      <c r="AB497"/>
      <c r="AC497"/>
      <c r="AD497"/>
      <c r="AE497"/>
      <c r="AF497"/>
      <c r="AG497"/>
      <c r="AH497"/>
      <c r="AI497"/>
      <c r="AJ497"/>
    </row>
    <row r="498" spans="1:36" x14ac:dyDescent="0.3">
      <c r="A498" s="40" t="s">
        <v>778</v>
      </c>
      <c r="B498">
        <v>11222659</v>
      </c>
      <c r="C498" s="40" t="s">
        <v>1105</v>
      </c>
      <c r="D498" s="40" t="s">
        <v>779</v>
      </c>
      <c r="E498" s="40" t="s">
        <v>6</v>
      </c>
      <c r="F498" s="40" t="s">
        <v>2748</v>
      </c>
      <c r="G498" s="40" t="s">
        <v>177</v>
      </c>
      <c r="H498" s="2">
        <v>45609.500601851854</v>
      </c>
      <c r="I498">
        <v>1</v>
      </c>
      <c r="J4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45931.494305555556</v>
      </c>
      <c r="K4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45931.841539351852</v>
      </c>
      <c r="L498" s="21">
        <f>_xlfn.XLOOKUP(User[[#This Row],[User Code]],RMS_Check_In_Out!A:A,RMS_Check_In_Out!D:D,"0")</f>
        <v>500</v>
      </c>
      <c r="M498" s="21" t="str">
        <f>_xlfn.XLOOKUP(User[[#This Row],[User Code]],Leave!P:P,Leave!S:S,"0")</f>
        <v>0</v>
      </c>
      <c r="N498" s="21">
        <f>User[[#This Row],[Time Leave RMS (min)]]/60</f>
        <v>0</v>
      </c>
      <c r="O498" s="15">
        <f>User[[#This Row],[Duration In Store(min)]]/60</f>
        <v>8.3333333333333339</v>
      </c>
      <c r="P498" s="28">
        <f>User[[#This Row],[Time In Store + Leave]]/24</f>
        <v>0.34722222222222227</v>
      </c>
      <c r="Q498" s="15">
        <f>(User[[#This Row],[Time Leave RMS (min)]]/60)+User[[#This Row],[Duration In Store H]]</f>
        <v>8.3333333333333339</v>
      </c>
      <c r="R498" s="40">
        <f>IF(User[[#This Row],[Check In]]="Sin Registro",0,1)</f>
        <v>1</v>
      </c>
      <c r="S498" s="40">
        <f>IF(User[[#This Row],[Check Out]]="Sin Registro",0,1)</f>
        <v>1</v>
      </c>
      <c r="T498" s="40" t="str">
        <f>IFERROR(IF(VLOOKUP(User[[#This Row],[User Code]],Justificar!$C$8:$I$1048576,6,0)=0,"Sin Justificación",VLOOKUP(User[[#This Row],[User Code]],Justificar!$C$8:$I$1048576,6,0)),"")</f>
        <v/>
      </c>
      <c r="U498" s="40" t="str">
        <f>IFERROR(IF(VLOOKUP(User[[#This Row],[User Code]],Justificar!$C$8:$I$1048576,6,0)=0,"Sin Justificación",VLOOKUP(User[[#This Row],[User Code]],Justificar!$C$8:$I$1048576,7,0)),"")</f>
        <v/>
      </c>
      <c r="V498" s="40" t="str" cm="1">
        <f t="array" ref="V498">_xlfn.IFS(User[[#This Row],[Time In Store + Leave]]&lt;7.8,"Incompleto",User[[#This Row],[Time In Store + Leave]]&lt;=12,"Completo",User[[#This Row],[Time In Store + Leave]]&gt;12,"Superior")</f>
        <v>Completo</v>
      </c>
      <c r="W4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8" s="40" t="str">
        <f>IF(User[[#This Row],[Rango]]="incompleto",IF(User[[#This Row],[Reporte in]]=0,"Sin_Registro_In_Out",IF(User[[#This Row],[Reporte Out]]=0,"No_Realizo_Salida","No_cumple_el_Tiempo")),"")</f>
        <v/>
      </c>
      <c r="Y498" s="40" t="str" cm="1">
        <f t="array" ref="Y4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98"/>
      <c r="AA498"/>
      <c r="AB498"/>
      <c r="AC498"/>
      <c r="AD498"/>
      <c r="AE498"/>
      <c r="AF498"/>
      <c r="AG498"/>
      <c r="AH498"/>
      <c r="AI498"/>
      <c r="AJ498"/>
    </row>
    <row r="499" spans="1:36" x14ac:dyDescent="0.3">
      <c r="A499" s="40" t="s">
        <v>775</v>
      </c>
      <c r="B499">
        <v>1023022823</v>
      </c>
      <c r="C499" s="40" t="s">
        <v>1106</v>
      </c>
      <c r="D499" s="40" t="s">
        <v>776</v>
      </c>
      <c r="E499" s="40" t="s">
        <v>6</v>
      </c>
      <c r="F499" s="40" t="s">
        <v>2748</v>
      </c>
      <c r="G499" s="40" t="s">
        <v>177</v>
      </c>
      <c r="H499" s="2">
        <v>45608.500300925924</v>
      </c>
      <c r="I499">
        <v>1</v>
      </c>
      <c r="J4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9" s="21" t="str">
        <f>_xlfn.XLOOKUP(User[[#This Row],[User Code]],RMS_Check_In_Out!A:A,RMS_Check_In_Out!D:D,"0")</f>
        <v>0</v>
      </c>
      <c r="M499" s="21" t="str">
        <f>_xlfn.XLOOKUP(User[[#This Row],[User Code]],Leave!P:P,Leave!S:S,"0")</f>
        <v>0</v>
      </c>
      <c r="N499" s="21">
        <f>User[[#This Row],[Time Leave RMS (min)]]/60</f>
        <v>0</v>
      </c>
      <c r="O499" s="15">
        <f>User[[#This Row],[Duration In Store(min)]]/60</f>
        <v>0</v>
      </c>
      <c r="P499" s="28">
        <f>User[[#This Row],[Time In Store + Leave]]/24</f>
        <v>0</v>
      </c>
      <c r="Q499" s="15">
        <f>(User[[#This Row],[Time Leave RMS (min)]]/60)+User[[#This Row],[Duration In Store H]]</f>
        <v>0</v>
      </c>
      <c r="R499" s="40">
        <f>IF(User[[#This Row],[Check In]]="Sin Registro",0,1)</f>
        <v>0</v>
      </c>
      <c r="S499" s="40">
        <f>IF(User[[#This Row],[Check Out]]="Sin Registro",0,1)</f>
        <v>0</v>
      </c>
      <c r="T499" s="40" t="str">
        <f>IFERROR(IF(VLOOKUP(User[[#This Row],[User Code]],Justificar!$C$8:$I$1048576,6,0)=0,"Sin Justificación",VLOOKUP(User[[#This Row],[User Code]],Justificar!$C$8:$I$1048576,6,0)),"")</f>
        <v>Sin Justificación</v>
      </c>
      <c r="U499" s="40" t="str">
        <f>IFERROR(IF(VLOOKUP(User[[#This Row],[User Code]],Justificar!$C$8:$I$1048576,6,0)=0,"Sin Justificación",VLOOKUP(User[[#This Row],[User Code]],Justificar!$C$8:$I$1048576,7,0)),"")</f>
        <v>Sin Justificación</v>
      </c>
      <c r="V499" s="40" t="str" cm="1">
        <f t="array" ref="V499">_xlfn.IFS(User[[#This Row],[Time In Store + Leave]]&lt;7.8,"Incompleto",User[[#This Row],[Time In Store + Leave]]&lt;=12,"Completo",User[[#This Row],[Time In Store + Leave]]&gt;12,"Superior")</f>
        <v>Incompleto</v>
      </c>
      <c r="W4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9" s="40" t="str">
        <f>IF(User[[#This Row],[Rango]]="incompleto",IF(User[[#This Row],[Reporte in]]=0,"Sin_Registro_In_Out",IF(User[[#This Row],[Reporte Out]]=0,"No_Realizo_Salida","No_cumple_el_Tiempo")),"")</f>
        <v>Sin_Registro_In_Out</v>
      </c>
      <c r="Y499" s="40" t="str" cm="1">
        <f t="array" ref="Y4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99"/>
      <c r="AA499"/>
      <c r="AB499"/>
      <c r="AC499"/>
      <c r="AD499"/>
      <c r="AE499"/>
      <c r="AF499"/>
      <c r="AG499"/>
      <c r="AH499"/>
      <c r="AI499"/>
      <c r="AJ499"/>
    </row>
    <row r="500" spans="1:36" x14ac:dyDescent="0.3">
      <c r="A500" s="40" t="s">
        <v>765</v>
      </c>
      <c r="B500">
        <v>1088262190</v>
      </c>
      <c r="C500" s="40" t="s">
        <v>1107</v>
      </c>
      <c r="D500" s="40" t="s">
        <v>766</v>
      </c>
      <c r="E500" s="40" t="s">
        <v>6</v>
      </c>
      <c r="F500" s="40" t="s">
        <v>1034</v>
      </c>
      <c r="G500" s="40" t="s">
        <v>179</v>
      </c>
      <c r="H500" s="2">
        <v>45604.793229166666</v>
      </c>
      <c r="I500">
        <v>1</v>
      </c>
      <c r="J5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45931.39571759259</v>
      </c>
      <c r="K5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45931.710428240738</v>
      </c>
      <c r="L500" s="21">
        <f>_xlfn.XLOOKUP(User[[#This Row],[User Code]],RMS_Check_In_Out!A:A,RMS_Check_In_Out!D:D,"0")</f>
        <v>453</v>
      </c>
      <c r="M500" s="21" t="str">
        <f>_xlfn.XLOOKUP(User[[#This Row],[User Code]],Leave!P:P,Leave!S:S,"0")</f>
        <v>0</v>
      </c>
      <c r="N500" s="21">
        <f>User[[#This Row],[Time Leave RMS (min)]]/60</f>
        <v>0</v>
      </c>
      <c r="O500" s="15">
        <f>User[[#This Row],[Duration In Store(min)]]/60</f>
        <v>7.55</v>
      </c>
      <c r="P500" s="28">
        <f>User[[#This Row],[Time In Store + Leave]]/24</f>
        <v>0.31458333333333333</v>
      </c>
      <c r="Q500" s="15">
        <f>(User[[#This Row],[Time Leave RMS (min)]]/60)+User[[#This Row],[Duration In Store H]]</f>
        <v>7.55</v>
      </c>
      <c r="R500" s="40">
        <f>IF(User[[#This Row],[Check In]]="Sin Registro",0,1)</f>
        <v>1</v>
      </c>
      <c r="S500" s="40">
        <f>IF(User[[#This Row],[Check Out]]="Sin Registro",0,1)</f>
        <v>1</v>
      </c>
      <c r="T500" s="40" t="str">
        <f>IFERROR(IF(VLOOKUP(User[[#This Row],[User Code]],Justificar!$C$8:$I$1048576,6,0)=0,"Sin Justificación",VLOOKUP(User[[#This Row],[User Code]],Justificar!$C$8:$I$1048576,6,0)),"")</f>
        <v>Sin Justificación</v>
      </c>
      <c r="U500" s="40" t="str">
        <f>IFERROR(IF(VLOOKUP(User[[#This Row],[User Code]],Justificar!$C$8:$I$1048576,6,0)=0,"Sin Justificación",VLOOKUP(User[[#This Row],[User Code]],Justificar!$C$8:$I$1048576,7,0)),"")</f>
        <v>Sin Justificación</v>
      </c>
      <c r="V500" s="40" t="str" cm="1">
        <f t="array" ref="V500">_xlfn.IFS(User[[#This Row],[Time In Store + Leave]]&lt;7.8,"Incompleto",User[[#This Row],[Time In Store + Leave]]&lt;=12,"Completo",User[[#This Row],[Time In Store + Leave]]&gt;12,"Superior")</f>
        <v>Incompleto</v>
      </c>
      <c r="W5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0" s="40" t="str">
        <f>IF(User[[#This Row],[Rango]]="incompleto",IF(User[[#This Row],[Reporte in]]=0,"Sin_Registro_In_Out",IF(User[[#This Row],[Reporte Out]]=0,"No_Realizo_Salida","No_cumple_el_Tiempo")),"")</f>
        <v>No_cumple_el_Tiempo</v>
      </c>
      <c r="Y500" s="40" t="str" cm="1">
        <f t="array" ref="Y5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00"/>
      <c r="AA500"/>
      <c r="AB500"/>
      <c r="AC500"/>
      <c r="AD500"/>
      <c r="AE500"/>
      <c r="AF500"/>
      <c r="AG500"/>
      <c r="AH500"/>
      <c r="AI500"/>
      <c r="AJ500"/>
    </row>
    <row r="501" spans="1:36" x14ac:dyDescent="0.3">
      <c r="A501" s="40" t="s">
        <v>767</v>
      </c>
      <c r="B501">
        <v>1036601350</v>
      </c>
      <c r="C501" s="40" t="s">
        <v>1108</v>
      </c>
      <c r="D501" s="40" t="s">
        <v>768</v>
      </c>
      <c r="E501" s="40" t="s">
        <v>6</v>
      </c>
      <c r="F501" s="40" t="s">
        <v>966</v>
      </c>
      <c r="G501" s="40" t="s">
        <v>177</v>
      </c>
      <c r="H501" s="2">
        <v>45604.792303240742</v>
      </c>
      <c r="I501">
        <v>1</v>
      </c>
      <c r="J50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0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01" s="21" t="str">
        <f>_xlfn.XLOOKUP(User[[#This Row],[User Code]],RMS_Check_In_Out!A:A,RMS_Check_In_Out!D:D,"0")</f>
        <v>0</v>
      </c>
      <c r="M501" s="21" t="str">
        <f>_xlfn.XLOOKUP(User[[#This Row],[User Code]],Leave!P:P,Leave!S:S,"0")</f>
        <v>0</v>
      </c>
      <c r="N501" s="21">
        <f>User[[#This Row],[Time Leave RMS (min)]]/60</f>
        <v>0</v>
      </c>
      <c r="O501" s="15">
        <f>User[[#This Row],[Duration In Store(min)]]/60</f>
        <v>0</v>
      </c>
      <c r="P501" s="28">
        <f>User[[#This Row],[Time In Store + Leave]]/24</f>
        <v>0</v>
      </c>
      <c r="Q501" s="15">
        <f>(User[[#This Row],[Time Leave RMS (min)]]/60)+User[[#This Row],[Duration In Store H]]</f>
        <v>0</v>
      </c>
      <c r="R501" s="40">
        <f>IF(User[[#This Row],[Check In]]="Sin Registro",0,1)</f>
        <v>0</v>
      </c>
      <c r="S501" s="40">
        <f>IF(User[[#This Row],[Check Out]]="Sin Registro",0,1)</f>
        <v>0</v>
      </c>
      <c r="T501" s="40" t="str">
        <f>IFERROR(IF(VLOOKUP(User[[#This Row],[User Code]],Justificar!$C$8:$I$1048576,6,0)=0,"Sin Justificación",VLOOKUP(User[[#This Row],[User Code]],Justificar!$C$8:$I$1048576,6,0)),"")</f>
        <v>Sin Justificación</v>
      </c>
      <c r="U501" s="40" t="str">
        <f>IFERROR(IF(VLOOKUP(User[[#This Row],[User Code]],Justificar!$C$8:$I$1048576,6,0)=0,"Sin Justificación",VLOOKUP(User[[#This Row],[User Code]],Justificar!$C$8:$I$1048576,7,0)),"")</f>
        <v>Sin Justificación</v>
      </c>
      <c r="V501" s="40" t="str" cm="1">
        <f t="array" ref="V501">_xlfn.IFS(User[[#This Row],[Time In Store + Leave]]&lt;7.8,"Incompleto",User[[#This Row],[Time In Store + Leave]]&lt;=12,"Completo",User[[#This Row],[Time In Store + Leave]]&gt;12,"Superior")</f>
        <v>Incompleto</v>
      </c>
      <c r="W5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1" s="40" t="str">
        <f>IF(User[[#This Row],[Rango]]="incompleto",IF(User[[#This Row],[Reporte in]]=0,"Sin_Registro_In_Out",IF(User[[#This Row],[Reporte Out]]=0,"No_Realizo_Salida","No_cumple_el_Tiempo")),"")</f>
        <v>Sin_Registro_In_Out</v>
      </c>
      <c r="Y501" s="40" t="str" cm="1">
        <f t="array" ref="Y5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01"/>
      <c r="AA501"/>
      <c r="AB501"/>
      <c r="AC501"/>
      <c r="AD501"/>
      <c r="AE501"/>
      <c r="AF501"/>
      <c r="AG501"/>
      <c r="AH501"/>
      <c r="AI501"/>
      <c r="AJ501"/>
    </row>
    <row r="502" spans="1:36" x14ac:dyDescent="0.3">
      <c r="A502" s="40" t="s">
        <v>769</v>
      </c>
      <c r="B502">
        <v>1052970969</v>
      </c>
      <c r="C502" s="40" t="s">
        <v>1109</v>
      </c>
      <c r="D502" s="40" t="s">
        <v>770</v>
      </c>
      <c r="E502" s="40" t="s">
        <v>6</v>
      </c>
      <c r="F502" s="40" t="s">
        <v>966</v>
      </c>
      <c r="G502" s="40" t="s">
        <v>177</v>
      </c>
      <c r="H502" s="2">
        <v>45604.791909722226</v>
      </c>
      <c r="I502">
        <v>1</v>
      </c>
      <c r="J50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0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02" s="21" t="str">
        <f>_xlfn.XLOOKUP(User[[#This Row],[User Code]],RMS_Check_In_Out!A:A,RMS_Check_In_Out!D:D,"0")</f>
        <v>0</v>
      </c>
      <c r="M502" s="21">
        <f>_xlfn.XLOOKUP(User[[#This Row],[User Code]],Leave!P:P,Leave!S:S,"0")</f>
        <v>540</v>
      </c>
      <c r="N502" s="21">
        <f>User[[#This Row],[Time Leave RMS (min)]]/60</f>
        <v>9</v>
      </c>
      <c r="O502" s="15">
        <f>User[[#This Row],[Duration In Store(min)]]/60</f>
        <v>0</v>
      </c>
      <c r="P502" s="28">
        <f>User[[#This Row],[Time In Store + Leave]]/24</f>
        <v>0.375</v>
      </c>
      <c r="Q502" s="15">
        <f>(User[[#This Row],[Time Leave RMS (min)]]/60)+User[[#This Row],[Duration In Store H]]</f>
        <v>9</v>
      </c>
      <c r="R502" s="40">
        <f>IF(User[[#This Row],[Check In]]="Sin Registro",0,1)</f>
        <v>1</v>
      </c>
      <c r="S502" s="40">
        <f>IF(User[[#This Row],[Check Out]]="Sin Registro",0,1)</f>
        <v>1</v>
      </c>
      <c r="T502" s="40" t="str">
        <f>IFERROR(IF(VLOOKUP(User[[#This Row],[User Code]],Justificar!$C$8:$I$1048576,6,0)=0,"Sin Justificación",VLOOKUP(User[[#This Row],[User Code]],Justificar!$C$8:$I$1048576,6,0)),"")</f>
        <v/>
      </c>
      <c r="U502" s="40" t="str">
        <f>IFERROR(IF(VLOOKUP(User[[#This Row],[User Code]],Justificar!$C$8:$I$1048576,6,0)=0,"Sin Justificación",VLOOKUP(User[[#This Row],[User Code]],Justificar!$C$8:$I$1048576,7,0)),"")</f>
        <v/>
      </c>
      <c r="V502" s="40" t="str" cm="1">
        <f t="array" ref="V502">_xlfn.IFS(User[[#This Row],[Time In Store + Leave]]&lt;7.8,"Incompleto",User[[#This Row],[Time In Store + Leave]]&lt;=12,"Completo",User[[#This Row],[Time In Store + Leave]]&gt;12,"Superior")</f>
        <v>Completo</v>
      </c>
      <c r="W5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2" s="40" t="str">
        <f>IF(User[[#This Row],[Rango]]="incompleto",IF(User[[#This Row],[Reporte in]]=0,"Sin_Registro_In_Out",IF(User[[#This Row],[Reporte Out]]=0,"No_Realizo_Salida","No_cumple_el_Tiempo")),"")</f>
        <v/>
      </c>
      <c r="Y502" s="40" t="str" cm="1">
        <f t="array" ref="Y5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02"/>
      <c r="AA502"/>
      <c r="AB502"/>
      <c r="AC502"/>
      <c r="AD502"/>
      <c r="AE502"/>
      <c r="AF502"/>
      <c r="AG502"/>
      <c r="AH502"/>
      <c r="AI502"/>
      <c r="AJ502"/>
    </row>
    <row r="503" spans="1:36" x14ac:dyDescent="0.3">
      <c r="A503" s="40" t="s">
        <v>771</v>
      </c>
      <c r="B503">
        <v>1025524078</v>
      </c>
      <c r="C503" s="40" t="s">
        <v>1110</v>
      </c>
      <c r="D503" s="40" t="s">
        <v>772</v>
      </c>
      <c r="E503" s="40" t="s">
        <v>6</v>
      </c>
      <c r="F503" s="40" t="s">
        <v>1467</v>
      </c>
      <c r="G503" s="40" t="s">
        <v>177</v>
      </c>
      <c r="H503" s="2">
        <v>45604.501354166663</v>
      </c>
      <c r="I503">
        <v>1</v>
      </c>
      <c r="J5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45931.495810185188</v>
      </c>
      <c r="K5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45931.847557870373</v>
      </c>
      <c r="L503" s="21">
        <f>_xlfn.XLOOKUP(User[[#This Row],[User Code]],RMS_Check_In_Out!A:A,RMS_Check_In_Out!D:D,"0")</f>
        <v>507</v>
      </c>
      <c r="M503" s="21" t="str">
        <f>_xlfn.XLOOKUP(User[[#This Row],[User Code]],Leave!P:P,Leave!S:S,"0")</f>
        <v>0</v>
      </c>
      <c r="N503" s="21">
        <f>User[[#This Row],[Time Leave RMS (min)]]/60</f>
        <v>0</v>
      </c>
      <c r="O503" s="15">
        <f>User[[#This Row],[Duration In Store(min)]]/60</f>
        <v>8.4499999999999993</v>
      </c>
      <c r="P503" s="28">
        <f>User[[#This Row],[Time In Store + Leave]]/24</f>
        <v>0.3520833333333333</v>
      </c>
      <c r="Q503" s="15">
        <f>(User[[#This Row],[Time Leave RMS (min)]]/60)+User[[#This Row],[Duration In Store H]]</f>
        <v>8.4499999999999993</v>
      </c>
      <c r="R503" s="40">
        <f>IF(User[[#This Row],[Check In]]="Sin Registro",0,1)</f>
        <v>1</v>
      </c>
      <c r="S503" s="40">
        <f>IF(User[[#This Row],[Check Out]]="Sin Registro",0,1)</f>
        <v>1</v>
      </c>
      <c r="T503" s="40" t="str">
        <f>IFERROR(IF(VLOOKUP(User[[#This Row],[User Code]],Justificar!$C$8:$I$1048576,6,0)=0,"Sin Justificación",VLOOKUP(User[[#This Row],[User Code]],Justificar!$C$8:$I$1048576,6,0)),"")</f>
        <v/>
      </c>
      <c r="U503" s="40" t="str">
        <f>IFERROR(IF(VLOOKUP(User[[#This Row],[User Code]],Justificar!$C$8:$I$1048576,6,0)=0,"Sin Justificación",VLOOKUP(User[[#This Row],[User Code]],Justificar!$C$8:$I$1048576,7,0)),"")</f>
        <v/>
      </c>
      <c r="V503" s="40" t="str" cm="1">
        <f t="array" ref="V503">_xlfn.IFS(User[[#This Row],[Time In Store + Leave]]&lt;7.8,"Incompleto",User[[#This Row],[Time In Store + Leave]]&lt;=12,"Completo",User[[#This Row],[Time In Store + Leave]]&gt;12,"Superior")</f>
        <v>Completo</v>
      </c>
      <c r="W5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3" s="40" t="str">
        <f>IF(User[[#This Row],[Rango]]="incompleto",IF(User[[#This Row],[Reporte in]]=0,"Sin_Registro_In_Out",IF(User[[#This Row],[Reporte Out]]=0,"No_Realizo_Salida","No_cumple_el_Tiempo")),"")</f>
        <v/>
      </c>
      <c r="Y503" s="40" t="str" cm="1">
        <f t="array" ref="Y5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3"/>
      <c r="AA503"/>
      <c r="AB503"/>
      <c r="AC503"/>
      <c r="AD503"/>
      <c r="AE503"/>
      <c r="AF503"/>
      <c r="AG503"/>
      <c r="AH503"/>
      <c r="AI503"/>
      <c r="AJ503"/>
    </row>
    <row r="504" spans="1:36" x14ac:dyDescent="0.3">
      <c r="A504" s="40" t="s">
        <v>773</v>
      </c>
      <c r="B504">
        <v>53115523</v>
      </c>
      <c r="C504" s="40" t="s">
        <v>1111</v>
      </c>
      <c r="D504" s="40" t="s">
        <v>774</v>
      </c>
      <c r="E504" s="40" t="s">
        <v>6</v>
      </c>
      <c r="F504" s="40" t="s">
        <v>1467</v>
      </c>
      <c r="G504" s="40" t="s">
        <v>177</v>
      </c>
      <c r="H504" s="2">
        <v>45604.501157407409</v>
      </c>
      <c r="I504">
        <v>1</v>
      </c>
      <c r="J5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45931.503472222219</v>
      </c>
      <c r="K5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45931.837372685186</v>
      </c>
      <c r="L504" s="21">
        <f>_xlfn.XLOOKUP(User[[#This Row],[User Code]],RMS_Check_In_Out!A:A,RMS_Check_In_Out!D:D,"0")</f>
        <v>481</v>
      </c>
      <c r="M504" s="21" t="str">
        <f>_xlfn.XLOOKUP(User[[#This Row],[User Code]],Leave!P:P,Leave!S:S,"0")</f>
        <v>0</v>
      </c>
      <c r="N504" s="21">
        <f>User[[#This Row],[Time Leave RMS (min)]]/60</f>
        <v>0</v>
      </c>
      <c r="O504" s="15">
        <f>User[[#This Row],[Duration In Store(min)]]/60</f>
        <v>8.0166666666666675</v>
      </c>
      <c r="P504" s="28">
        <f>User[[#This Row],[Time In Store + Leave]]/24</f>
        <v>0.33402777777777781</v>
      </c>
      <c r="Q504" s="15">
        <f>(User[[#This Row],[Time Leave RMS (min)]]/60)+User[[#This Row],[Duration In Store H]]</f>
        <v>8.0166666666666675</v>
      </c>
      <c r="R504" s="40">
        <f>IF(User[[#This Row],[Check In]]="Sin Registro",0,1)</f>
        <v>1</v>
      </c>
      <c r="S504" s="40">
        <f>IF(User[[#This Row],[Check Out]]="Sin Registro",0,1)</f>
        <v>1</v>
      </c>
      <c r="T504" s="40" t="str">
        <f>IFERROR(IF(VLOOKUP(User[[#This Row],[User Code]],Justificar!$C$8:$I$1048576,6,0)=0,"Sin Justificación",VLOOKUP(User[[#This Row],[User Code]],Justificar!$C$8:$I$1048576,6,0)),"")</f>
        <v/>
      </c>
      <c r="U504" s="40" t="str">
        <f>IFERROR(IF(VLOOKUP(User[[#This Row],[User Code]],Justificar!$C$8:$I$1048576,6,0)=0,"Sin Justificación",VLOOKUP(User[[#This Row],[User Code]],Justificar!$C$8:$I$1048576,7,0)),"")</f>
        <v/>
      </c>
      <c r="V504" s="40" t="str" cm="1">
        <f t="array" ref="V504">_xlfn.IFS(User[[#This Row],[Time In Store + Leave]]&lt;7.8,"Incompleto",User[[#This Row],[Time In Store + Leave]]&lt;=12,"Completo",User[[#This Row],[Time In Store + Leave]]&gt;12,"Superior")</f>
        <v>Completo</v>
      </c>
      <c r="W5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4" s="40" t="str">
        <f>IF(User[[#This Row],[Rango]]="incompleto",IF(User[[#This Row],[Reporte in]]=0,"Sin_Registro_In_Out",IF(User[[#This Row],[Reporte Out]]=0,"No_Realizo_Salida","No_cumple_el_Tiempo")),"")</f>
        <v/>
      </c>
      <c r="Y504" s="40" t="str" cm="1">
        <f t="array" ref="Y5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4"/>
      <c r="AA504"/>
      <c r="AB504"/>
      <c r="AC504"/>
      <c r="AD504"/>
      <c r="AE504"/>
      <c r="AF504"/>
      <c r="AG504"/>
      <c r="AH504"/>
      <c r="AI504"/>
      <c r="AJ504"/>
    </row>
    <row r="505" spans="1:36" x14ac:dyDescent="0.3">
      <c r="A505" s="40" t="s">
        <v>758</v>
      </c>
      <c r="B505">
        <v>16766908</v>
      </c>
      <c r="C505" s="40" t="s">
        <v>1112</v>
      </c>
      <c r="D505" s="40" t="s">
        <v>759</v>
      </c>
      <c r="E505" s="40" t="s">
        <v>6</v>
      </c>
      <c r="F505" s="40" t="s">
        <v>1038</v>
      </c>
      <c r="G505" s="40" t="s">
        <v>177</v>
      </c>
      <c r="H505" s="2">
        <v>45601.667604166665</v>
      </c>
      <c r="I505">
        <v>1</v>
      </c>
      <c r="J5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45931.450115740743</v>
      </c>
      <c r="K5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45931.835162037038</v>
      </c>
      <c r="L505" s="21">
        <f>_xlfn.XLOOKUP(User[[#This Row],[User Code]],RMS_Check_In_Out!A:A,RMS_Check_In_Out!D:D,"0")</f>
        <v>554</v>
      </c>
      <c r="M505" s="21" t="str">
        <f>_xlfn.XLOOKUP(User[[#This Row],[User Code]],Leave!P:P,Leave!S:S,"0")</f>
        <v>0</v>
      </c>
      <c r="N505" s="21">
        <f>User[[#This Row],[Time Leave RMS (min)]]/60</f>
        <v>0</v>
      </c>
      <c r="O505" s="15">
        <f>User[[#This Row],[Duration In Store(min)]]/60</f>
        <v>9.2333333333333325</v>
      </c>
      <c r="P505" s="28">
        <f>User[[#This Row],[Time In Store + Leave]]/24</f>
        <v>0.38472222222222219</v>
      </c>
      <c r="Q505" s="15">
        <f>(User[[#This Row],[Time Leave RMS (min)]]/60)+User[[#This Row],[Duration In Store H]]</f>
        <v>9.2333333333333325</v>
      </c>
      <c r="R505" s="40">
        <f>IF(User[[#This Row],[Check In]]="Sin Registro",0,1)</f>
        <v>1</v>
      </c>
      <c r="S505" s="40">
        <f>IF(User[[#This Row],[Check Out]]="Sin Registro",0,1)</f>
        <v>1</v>
      </c>
      <c r="T505" s="40" t="str">
        <f>IFERROR(IF(VLOOKUP(User[[#This Row],[User Code]],Justificar!$C$8:$I$1048576,6,0)=0,"Sin Justificación",VLOOKUP(User[[#This Row],[User Code]],Justificar!$C$8:$I$1048576,6,0)),"")</f>
        <v/>
      </c>
      <c r="U505" s="40" t="str">
        <f>IFERROR(IF(VLOOKUP(User[[#This Row],[User Code]],Justificar!$C$8:$I$1048576,6,0)=0,"Sin Justificación",VLOOKUP(User[[#This Row],[User Code]],Justificar!$C$8:$I$1048576,7,0)),"")</f>
        <v/>
      </c>
      <c r="V505" s="40" t="str" cm="1">
        <f t="array" ref="V505">_xlfn.IFS(User[[#This Row],[Time In Store + Leave]]&lt;7.8,"Incompleto",User[[#This Row],[Time In Store + Leave]]&lt;=12,"Completo",User[[#This Row],[Time In Store + Leave]]&gt;12,"Superior")</f>
        <v>Completo</v>
      </c>
      <c r="W5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5" s="40" t="str">
        <f>IF(User[[#This Row],[Rango]]="incompleto",IF(User[[#This Row],[Reporte in]]=0,"Sin_Registro_In_Out",IF(User[[#This Row],[Reporte Out]]=0,"No_Realizo_Salida","No_cumple_el_Tiempo")),"")</f>
        <v/>
      </c>
      <c r="Y505" s="40" t="str" cm="1">
        <f t="array" ref="Y5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05"/>
      <c r="AA505"/>
      <c r="AB505"/>
      <c r="AC505"/>
      <c r="AD505"/>
      <c r="AE505"/>
      <c r="AF505"/>
      <c r="AG505"/>
      <c r="AH505"/>
      <c r="AI505"/>
      <c r="AJ505"/>
    </row>
    <row r="506" spans="1:36" x14ac:dyDescent="0.3">
      <c r="A506" s="40" t="s">
        <v>756</v>
      </c>
      <c r="B506">
        <v>1066728588</v>
      </c>
      <c r="C506" s="40" t="s">
        <v>1123</v>
      </c>
      <c r="D506" s="40" t="s">
        <v>757</v>
      </c>
      <c r="E506" s="40" t="s">
        <v>6</v>
      </c>
      <c r="F506" s="40" t="s">
        <v>1026</v>
      </c>
      <c r="G506" s="40" t="s">
        <v>178</v>
      </c>
      <c r="H506" s="2">
        <v>45595.667210648149</v>
      </c>
      <c r="I506">
        <v>1</v>
      </c>
      <c r="J50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0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06" s="21" t="str">
        <f>_xlfn.XLOOKUP(User[[#This Row],[User Code]],RMS_Check_In_Out!A:A,RMS_Check_In_Out!D:D,"0")</f>
        <v>0</v>
      </c>
      <c r="M506" s="21" t="str">
        <f>_xlfn.XLOOKUP(User[[#This Row],[User Code]],Leave!P:P,Leave!S:S,"0")</f>
        <v>0</v>
      </c>
      <c r="N506" s="21">
        <f>User[[#This Row],[Time Leave RMS (min)]]/60</f>
        <v>0</v>
      </c>
      <c r="O506" s="15">
        <f>User[[#This Row],[Duration In Store(min)]]/60</f>
        <v>0</v>
      </c>
      <c r="P506" s="28">
        <f>User[[#This Row],[Time In Store + Leave]]/24</f>
        <v>0</v>
      </c>
      <c r="Q506" s="15">
        <f>(User[[#This Row],[Time Leave RMS (min)]]/60)+User[[#This Row],[Duration In Store H]]</f>
        <v>0</v>
      </c>
      <c r="R506" s="40">
        <f>IF(User[[#This Row],[Check In]]="Sin Registro",0,1)</f>
        <v>0</v>
      </c>
      <c r="S506" s="40">
        <f>IF(User[[#This Row],[Check Out]]="Sin Registro",0,1)</f>
        <v>0</v>
      </c>
      <c r="T506" s="40" t="str">
        <f>IFERROR(IF(VLOOKUP(User[[#This Row],[User Code]],Justificar!$C$8:$I$1048576,6,0)=0,"Sin Justificación",VLOOKUP(User[[#This Row],[User Code]],Justificar!$C$8:$I$1048576,6,0)),"")</f>
        <v>Sin Justificación</v>
      </c>
      <c r="U506" s="40" t="str">
        <f>IFERROR(IF(VLOOKUP(User[[#This Row],[User Code]],Justificar!$C$8:$I$1048576,6,0)=0,"Sin Justificación",VLOOKUP(User[[#This Row],[User Code]],Justificar!$C$8:$I$1048576,7,0)),"")</f>
        <v>Sin Justificación</v>
      </c>
      <c r="V506" s="40" t="str" cm="1">
        <f t="array" ref="V506">_xlfn.IFS(User[[#This Row],[Time In Store + Leave]]&lt;7.8,"Incompleto",User[[#This Row],[Time In Store + Leave]]&lt;=12,"Completo",User[[#This Row],[Time In Store + Leave]]&gt;12,"Superior")</f>
        <v>Incompleto</v>
      </c>
      <c r="W5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6" s="40" t="str">
        <f>IF(User[[#This Row],[Rango]]="incompleto",IF(User[[#This Row],[Reporte in]]=0,"Sin_Registro_In_Out",IF(User[[#This Row],[Reporte Out]]=0,"No_Realizo_Salida","No_cumple_el_Tiempo")),"")</f>
        <v>Sin_Registro_In_Out</v>
      </c>
      <c r="Y506" s="40" t="str" cm="1">
        <f t="array" ref="Y5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06"/>
      <c r="AA506"/>
      <c r="AB506"/>
      <c r="AC506"/>
      <c r="AD506"/>
      <c r="AE506"/>
      <c r="AF506"/>
      <c r="AG506"/>
      <c r="AH506"/>
      <c r="AI506"/>
      <c r="AJ506"/>
    </row>
    <row r="507" spans="1:36" x14ac:dyDescent="0.3">
      <c r="A507" s="40" t="s">
        <v>752</v>
      </c>
      <c r="B507">
        <v>1075211953</v>
      </c>
      <c r="C507" s="40" t="s">
        <v>1076</v>
      </c>
      <c r="D507" s="40" t="s">
        <v>753</v>
      </c>
      <c r="E507" s="40" t="s">
        <v>84</v>
      </c>
      <c r="F507" s="40" t="s">
        <v>972</v>
      </c>
      <c r="G507" s="40" t="s">
        <v>178</v>
      </c>
      <c r="H507" s="2">
        <v>45594.667268518519</v>
      </c>
      <c r="I507">
        <v>1</v>
      </c>
      <c r="J5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45931.641273148147</v>
      </c>
      <c r="K5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45931.720752314817</v>
      </c>
      <c r="L507" s="21">
        <f>_xlfn.XLOOKUP(User[[#This Row],[User Code]],RMS_Check_In_Out!A:A,RMS_Check_In_Out!D:D,"0")</f>
        <v>114</v>
      </c>
      <c r="M507" s="21" t="str">
        <f>_xlfn.XLOOKUP(User[[#This Row],[User Code]],Leave!P:P,Leave!S:S,"0")</f>
        <v>0</v>
      </c>
      <c r="N507" s="21">
        <f>User[[#This Row],[Time Leave RMS (min)]]/60</f>
        <v>0</v>
      </c>
      <c r="O507" s="15">
        <f>User[[#This Row],[Duration In Store(min)]]/60</f>
        <v>1.9</v>
      </c>
      <c r="P507" s="28">
        <f>User[[#This Row],[Time In Store + Leave]]/24</f>
        <v>7.9166666666666663E-2</v>
      </c>
      <c r="Q507" s="15">
        <f>(User[[#This Row],[Time Leave RMS (min)]]/60)+User[[#This Row],[Duration In Store H]]</f>
        <v>1.9</v>
      </c>
      <c r="R507" s="40">
        <f>IF(User[[#This Row],[Check In]]="Sin Registro",0,1)</f>
        <v>1</v>
      </c>
      <c r="S507" s="40">
        <f>IF(User[[#This Row],[Check Out]]="Sin Registro",0,1)</f>
        <v>1</v>
      </c>
      <c r="T507" s="40" t="str">
        <f>IFERROR(IF(VLOOKUP(User[[#This Row],[User Code]],Justificar!$C$8:$I$1048576,6,0)=0,"Sin Justificación",VLOOKUP(User[[#This Row],[User Code]],Justificar!$C$8:$I$1048576,6,0)),"")</f>
        <v>Sin Justificación</v>
      </c>
      <c r="U507" s="40" t="str">
        <f>IFERROR(IF(VLOOKUP(User[[#This Row],[User Code]],Justificar!$C$8:$I$1048576,6,0)=0,"Sin Justificación",VLOOKUP(User[[#This Row],[User Code]],Justificar!$C$8:$I$1048576,7,0)),"")</f>
        <v>Sin Justificación</v>
      </c>
      <c r="V507" s="40" t="str" cm="1">
        <f t="array" ref="V507">_xlfn.IFS(User[[#This Row],[Time In Store + Leave]]&lt;7.8,"Incompleto",User[[#This Row],[Time In Store + Leave]]&lt;=12,"Completo",User[[#This Row],[Time In Store + Leave]]&gt;12,"Superior")</f>
        <v>Incompleto</v>
      </c>
      <c r="W5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7" s="40" t="str">
        <f>IF(User[[#This Row],[Rango]]="incompleto",IF(User[[#This Row],[Reporte in]]=0,"Sin_Registro_In_Out",IF(User[[#This Row],[Reporte Out]]=0,"No_Realizo_Salida","No_cumple_el_Tiempo")),"")</f>
        <v>No_cumple_el_Tiempo</v>
      </c>
      <c r="Y507" s="40" t="str" cm="1">
        <f t="array" ref="Y5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07"/>
      <c r="AA507"/>
      <c r="AB507"/>
      <c r="AC507"/>
      <c r="AD507"/>
      <c r="AE507"/>
      <c r="AF507"/>
      <c r="AG507"/>
      <c r="AH507"/>
      <c r="AI507"/>
      <c r="AJ507"/>
    </row>
    <row r="508" spans="1:36" x14ac:dyDescent="0.3">
      <c r="A508" s="40" t="s">
        <v>754</v>
      </c>
      <c r="B508">
        <v>1092344728</v>
      </c>
      <c r="C508" s="40" t="s">
        <v>1077</v>
      </c>
      <c r="D508" s="40" t="s">
        <v>755</v>
      </c>
      <c r="E508" s="40" t="s">
        <v>84</v>
      </c>
      <c r="F508" s="40" t="s">
        <v>965</v>
      </c>
      <c r="G508" s="40" t="s">
        <v>178</v>
      </c>
      <c r="H508" s="2">
        <v>45594.458587962959</v>
      </c>
      <c r="I508">
        <v>1</v>
      </c>
      <c r="J5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45931.413576388892</v>
      </c>
      <c r="K5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45931.808807870373</v>
      </c>
      <c r="L508" s="21">
        <f>_xlfn.XLOOKUP(User[[#This Row],[User Code]],RMS_Check_In_Out!A:A,RMS_Check_In_Out!D:D,"0")</f>
        <v>565</v>
      </c>
      <c r="M508" s="21" t="str">
        <f>_xlfn.XLOOKUP(User[[#This Row],[User Code]],Leave!P:P,Leave!S:S,"0")</f>
        <v>0</v>
      </c>
      <c r="N508" s="21">
        <f>User[[#This Row],[Time Leave RMS (min)]]/60</f>
        <v>0</v>
      </c>
      <c r="O508" s="15">
        <f>User[[#This Row],[Duration In Store(min)]]/60</f>
        <v>9.4166666666666661</v>
      </c>
      <c r="P508" s="28">
        <f>User[[#This Row],[Time In Store + Leave]]/24</f>
        <v>0.3923611111111111</v>
      </c>
      <c r="Q508" s="15">
        <f>(User[[#This Row],[Time Leave RMS (min)]]/60)+User[[#This Row],[Duration In Store H]]</f>
        <v>9.4166666666666661</v>
      </c>
      <c r="R508" s="40">
        <f>IF(User[[#This Row],[Check In]]="Sin Registro",0,1)</f>
        <v>1</v>
      </c>
      <c r="S508" s="40">
        <f>IF(User[[#This Row],[Check Out]]="Sin Registro",0,1)</f>
        <v>1</v>
      </c>
      <c r="T508" s="40" t="str">
        <f>IFERROR(IF(VLOOKUP(User[[#This Row],[User Code]],Justificar!$C$8:$I$1048576,6,0)=0,"Sin Justificación",VLOOKUP(User[[#This Row],[User Code]],Justificar!$C$8:$I$1048576,6,0)),"")</f>
        <v/>
      </c>
      <c r="U508" s="40" t="str">
        <f>IFERROR(IF(VLOOKUP(User[[#This Row],[User Code]],Justificar!$C$8:$I$1048576,6,0)=0,"Sin Justificación",VLOOKUP(User[[#This Row],[User Code]],Justificar!$C$8:$I$1048576,7,0)),"")</f>
        <v/>
      </c>
      <c r="V508" s="40" t="str" cm="1">
        <f t="array" ref="V508">_xlfn.IFS(User[[#This Row],[Time In Store + Leave]]&lt;7.8,"Incompleto",User[[#This Row],[Time In Store + Leave]]&lt;=12,"Completo",User[[#This Row],[Time In Store + Leave]]&gt;12,"Superior")</f>
        <v>Completo</v>
      </c>
      <c r="W5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8" s="40" t="str">
        <f>IF(User[[#This Row],[Rango]]="incompleto",IF(User[[#This Row],[Reporte in]]=0,"Sin_Registro_In_Out",IF(User[[#This Row],[Reporte Out]]=0,"No_Realizo_Salida","No_cumple_el_Tiempo")),"")</f>
        <v/>
      </c>
      <c r="Y508" s="40" t="str" cm="1">
        <f t="array" ref="Y5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08"/>
      <c r="AA508"/>
      <c r="AB508"/>
      <c r="AC508"/>
      <c r="AD508"/>
      <c r="AE508"/>
      <c r="AF508"/>
      <c r="AG508"/>
      <c r="AH508"/>
      <c r="AI508"/>
      <c r="AJ508"/>
    </row>
    <row r="509" spans="1:36" x14ac:dyDescent="0.3">
      <c r="A509" s="40" t="s">
        <v>750</v>
      </c>
      <c r="B509">
        <v>1116801730</v>
      </c>
      <c r="C509" s="40" t="s">
        <v>1124</v>
      </c>
      <c r="D509" s="40" t="s">
        <v>751</v>
      </c>
      <c r="E509" s="40" t="s">
        <v>6</v>
      </c>
      <c r="F509" s="40" t="s">
        <v>1040</v>
      </c>
      <c r="G509" s="40" t="s">
        <v>178</v>
      </c>
      <c r="H509" s="2">
        <v>45589.625243055554</v>
      </c>
      <c r="I509">
        <v>1</v>
      </c>
      <c r="J5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45931.417800925927</v>
      </c>
      <c r="K5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45931.751111111109</v>
      </c>
      <c r="L509" s="21">
        <f>_xlfn.XLOOKUP(User[[#This Row],[User Code]],RMS_Check_In_Out!A:A,RMS_Check_In_Out!D:D,"0")</f>
        <v>480</v>
      </c>
      <c r="M509" s="21">
        <f>_xlfn.XLOOKUP(User[[#This Row],[User Code]],Leave!P:P,Leave!S:S,"0")</f>
        <v>60</v>
      </c>
      <c r="N509" s="21">
        <f>User[[#This Row],[Time Leave RMS (min)]]/60</f>
        <v>1</v>
      </c>
      <c r="O509" s="15">
        <f>User[[#This Row],[Duration In Store(min)]]/60</f>
        <v>8</v>
      </c>
      <c r="P509" s="28">
        <f>User[[#This Row],[Time In Store + Leave]]/24</f>
        <v>0.375</v>
      </c>
      <c r="Q509" s="15">
        <f>(User[[#This Row],[Time Leave RMS (min)]]/60)+User[[#This Row],[Duration In Store H]]</f>
        <v>9</v>
      </c>
      <c r="R509" s="40">
        <f>IF(User[[#This Row],[Check In]]="Sin Registro",0,1)</f>
        <v>1</v>
      </c>
      <c r="S509" s="40">
        <f>IF(User[[#This Row],[Check Out]]="Sin Registro",0,1)</f>
        <v>1</v>
      </c>
      <c r="T509" s="40" t="str">
        <f>IFERROR(IF(VLOOKUP(User[[#This Row],[User Code]],Justificar!$C$8:$I$1048576,6,0)=0,"Sin Justificación",VLOOKUP(User[[#This Row],[User Code]],Justificar!$C$8:$I$1048576,6,0)),"")</f>
        <v/>
      </c>
      <c r="U509" s="40" t="str">
        <f>IFERROR(IF(VLOOKUP(User[[#This Row],[User Code]],Justificar!$C$8:$I$1048576,6,0)=0,"Sin Justificación",VLOOKUP(User[[#This Row],[User Code]],Justificar!$C$8:$I$1048576,7,0)),"")</f>
        <v/>
      </c>
      <c r="V509" s="40" t="str" cm="1">
        <f t="array" ref="V509">_xlfn.IFS(User[[#This Row],[Time In Store + Leave]]&lt;7.8,"Incompleto",User[[#This Row],[Time In Store + Leave]]&lt;=12,"Completo",User[[#This Row],[Time In Store + Leave]]&gt;12,"Superior")</f>
        <v>Completo</v>
      </c>
      <c r="W5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9" s="40" t="str">
        <f>IF(User[[#This Row],[Rango]]="incompleto",IF(User[[#This Row],[Reporte in]]=0,"Sin_Registro_In_Out",IF(User[[#This Row],[Reporte Out]]=0,"No_Realizo_Salida","No_cumple_el_Tiempo")),"")</f>
        <v/>
      </c>
      <c r="Y509" s="40" t="str" cm="1">
        <f t="array" ref="Y5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09"/>
      <c r="AA509"/>
      <c r="AB509"/>
      <c r="AC509"/>
      <c r="AD509"/>
      <c r="AE509"/>
      <c r="AF509"/>
      <c r="AG509"/>
      <c r="AH509"/>
      <c r="AI509"/>
      <c r="AJ509"/>
    </row>
    <row r="510" spans="1:36" x14ac:dyDescent="0.3">
      <c r="A510" s="40" t="s">
        <v>748</v>
      </c>
      <c r="B510">
        <v>1123627325</v>
      </c>
      <c r="C510" s="40" t="s">
        <v>1125</v>
      </c>
      <c r="D510" s="40" t="s">
        <v>749</v>
      </c>
      <c r="E510" s="40" t="s">
        <v>6</v>
      </c>
      <c r="F510" s="40" t="s">
        <v>965</v>
      </c>
      <c r="G510" s="40" t="s">
        <v>178</v>
      </c>
      <c r="H510" s="2">
        <v>45587.417488425926</v>
      </c>
      <c r="I510">
        <v>1</v>
      </c>
      <c r="J5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45931.489502314813</v>
      </c>
      <c r="K5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45931.742939814816</v>
      </c>
      <c r="L510" s="21">
        <f>_xlfn.XLOOKUP(User[[#This Row],[User Code]],RMS_Check_In_Out!A:A,RMS_Check_In_Out!D:D,"0")</f>
        <v>365</v>
      </c>
      <c r="M510" s="21">
        <f>_xlfn.XLOOKUP(User[[#This Row],[User Code]],Leave!P:P,Leave!S:S,"0")</f>
        <v>210</v>
      </c>
      <c r="N510" s="21">
        <f>User[[#This Row],[Time Leave RMS (min)]]/60</f>
        <v>3.5</v>
      </c>
      <c r="O510" s="15">
        <f>User[[#This Row],[Duration In Store(min)]]/60</f>
        <v>6.083333333333333</v>
      </c>
      <c r="P510" s="28">
        <f>User[[#This Row],[Time In Store + Leave]]/24</f>
        <v>0.39930555555555552</v>
      </c>
      <c r="Q510" s="15">
        <f>(User[[#This Row],[Time Leave RMS (min)]]/60)+User[[#This Row],[Duration In Store H]]</f>
        <v>9.5833333333333321</v>
      </c>
      <c r="R510" s="40">
        <f>IF(User[[#This Row],[Check In]]="Sin Registro",0,1)</f>
        <v>1</v>
      </c>
      <c r="S510" s="40">
        <f>IF(User[[#This Row],[Check Out]]="Sin Registro",0,1)</f>
        <v>1</v>
      </c>
      <c r="T510" s="40" t="str">
        <f>IFERROR(IF(VLOOKUP(User[[#This Row],[User Code]],Justificar!$C$8:$I$1048576,6,0)=0,"Sin Justificación",VLOOKUP(User[[#This Row],[User Code]],Justificar!$C$8:$I$1048576,6,0)),"")</f>
        <v/>
      </c>
      <c r="U510" s="40" t="str">
        <f>IFERROR(IF(VLOOKUP(User[[#This Row],[User Code]],Justificar!$C$8:$I$1048576,6,0)=0,"Sin Justificación",VLOOKUP(User[[#This Row],[User Code]],Justificar!$C$8:$I$1048576,7,0)),"")</f>
        <v/>
      </c>
      <c r="V510" s="40" t="str" cm="1">
        <f t="array" ref="V510">_xlfn.IFS(User[[#This Row],[Time In Store + Leave]]&lt;7.8,"Incompleto",User[[#This Row],[Time In Store + Leave]]&lt;=12,"Completo",User[[#This Row],[Time In Store + Leave]]&gt;12,"Superior")</f>
        <v>Completo</v>
      </c>
      <c r="W5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0" s="40" t="str">
        <f>IF(User[[#This Row],[Rango]]="incompleto",IF(User[[#This Row],[Reporte in]]=0,"Sin_Registro_In_Out",IF(User[[#This Row],[Reporte Out]]=0,"No_Realizo_Salida","No_cumple_el_Tiempo")),"")</f>
        <v/>
      </c>
      <c r="Y510" s="40" t="str" cm="1">
        <f t="array" ref="Y5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10"/>
      <c r="AA510"/>
      <c r="AB510"/>
      <c r="AC510"/>
      <c r="AD510"/>
      <c r="AE510"/>
      <c r="AF510"/>
      <c r="AG510"/>
      <c r="AH510"/>
      <c r="AI510"/>
      <c r="AJ510"/>
    </row>
    <row r="511" spans="1:36" x14ac:dyDescent="0.3">
      <c r="A511" s="40" t="s">
        <v>746</v>
      </c>
      <c r="B511">
        <v>1035388552</v>
      </c>
      <c r="C511" s="40" t="s">
        <v>1136</v>
      </c>
      <c r="D511" s="40" t="s">
        <v>747</v>
      </c>
      <c r="E511" s="40" t="s">
        <v>6</v>
      </c>
      <c r="F511" s="40" t="s">
        <v>1029</v>
      </c>
      <c r="G511" s="40" t="s">
        <v>178</v>
      </c>
      <c r="H511" s="2">
        <v>45583.791944444441</v>
      </c>
      <c r="I511">
        <v>1</v>
      </c>
      <c r="J5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45931.485243055555</v>
      </c>
      <c r="K5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45931.836168981485</v>
      </c>
      <c r="L511" s="21">
        <f>_xlfn.XLOOKUP(User[[#This Row],[User Code]],RMS_Check_In_Out!A:A,RMS_Check_In_Out!D:D,"0")</f>
        <v>505</v>
      </c>
      <c r="M511" s="21">
        <f>_xlfn.XLOOKUP(User[[#This Row],[User Code]],Leave!P:P,Leave!S:S,"0")</f>
        <v>60</v>
      </c>
      <c r="N511" s="21">
        <f>User[[#This Row],[Time Leave RMS (min)]]/60</f>
        <v>1</v>
      </c>
      <c r="O511" s="15">
        <f>User[[#This Row],[Duration In Store(min)]]/60</f>
        <v>8.4166666666666661</v>
      </c>
      <c r="P511" s="28">
        <f>User[[#This Row],[Time In Store + Leave]]/24</f>
        <v>0.3923611111111111</v>
      </c>
      <c r="Q511" s="15">
        <f>(User[[#This Row],[Time Leave RMS (min)]]/60)+User[[#This Row],[Duration In Store H]]</f>
        <v>9.4166666666666661</v>
      </c>
      <c r="R511" s="40">
        <f>IF(User[[#This Row],[Check In]]="Sin Registro",0,1)</f>
        <v>1</v>
      </c>
      <c r="S511" s="40">
        <f>IF(User[[#This Row],[Check Out]]="Sin Registro",0,1)</f>
        <v>1</v>
      </c>
      <c r="T511" s="40" t="str">
        <f>IFERROR(IF(VLOOKUP(User[[#This Row],[User Code]],Justificar!$C$8:$I$1048576,6,0)=0,"Sin Justificación",VLOOKUP(User[[#This Row],[User Code]],Justificar!$C$8:$I$1048576,6,0)),"")</f>
        <v/>
      </c>
      <c r="U511" s="40" t="str">
        <f>IFERROR(IF(VLOOKUP(User[[#This Row],[User Code]],Justificar!$C$8:$I$1048576,6,0)=0,"Sin Justificación",VLOOKUP(User[[#This Row],[User Code]],Justificar!$C$8:$I$1048576,7,0)),"")</f>
        <v/>
      </c>
      <c r="V511" s="40" t="str" cm="1">
        <f t="array" ref="V511">_xlfn.IFS(User[[#This Row],[Time In Store + Leave]]&lt;7.8,"Incompleto",User[[#This Row],[Time In Store + Leave]]&lt;=12,"Completo",User[[#This Row],[Time In Store + Leave]]&gt;12,"Superior")</f>
        <v>Completo</v>
      </c>
      <c r="W5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1" s="40" t="str">
        <f>IF(User[[#This Row],[Rango]]="incompleto",IF(User[[#This Row],[Reporte in]]=0,"Sin_Registro_In_Out",IF(User[[#This Row],[Reporte Out]]=0,"No_Realizo_Salida","No_cumple_el_Tiempo")),"")</f>
        <v/>
      </c>
      <c r="Y511" s="40" t="str" cm="1">
        <f t="array" ref="Y5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11"/>
      <c r="AA511"/>
      <c r="AB511"/>
      <c r="AC511"/>
      <c r="AD511"/>
      <c r="AE511"/>
      <c r="AF511"/>
      <c r="AG511"/>
      <c r="AH511"/>
      <c r="AI511"/>
      <c r="AJ511"/>
    </row>
    <row r="512" spans="1:36" x14ac:dyDescent="0.3">
      <c r="A512" s="40" t="s">
        <v>744</v>
      </c>
      <c r="B512">
        <v>1074556946</v>
      </c>
      <c r="C512" s="40" t="s">
        <v>1137</v>
      </c>
      <c r="D512" s="40" t="s">
        <v>745</v>
      </c>
      <c r="E512" s="40" t="s">
        <v>6</v>
      </c>
      <c r="F512" s="40" t="s">
        <v>1099</v>
      </c>
      <c r="G512" s="40" t="s">
        <v>178</v>
      </c>
      <c r="H512" s="2">
        <v>45580.750289351854</v>
      </c>
      <c r="I512">
        <v>1</v>
      </c>
      <c r="J5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45931.430231481485</v>
      </c>
      <c r="K5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45931.754988425928</v>
      </c>
      <c r="L512" s="21">
        <f>_xlfn.XLOOKUP(User[[#This Row],[User Code]],RMS_Check_In_Out!A:A,RMS_Check_In_Out!D:D,"0")</f>
        <v>468</v>
      </c>
      <c r="M512" s="21" t="str">
        <f>_xlfn.XLOOKUP(User[[#This Row],[User Code]],Leave!P:P,Leave!S:S,"0")</f>
        <v>0</v>
      </c>
      <c r="N512" s="21">
        <f>User[[#This Row],[Time Leave RMS (min)]]/60</f>
        <v>0</v>
      </c>
      <c r="O512" s="15">
        <f>User[[#This Row],[Duration In Store(min)]]/60</f>
        <v>7.8</v>
      </c>
      <c r="P512" s="28">
        <f>User[[#This Row],[Time In Store + Leave]]/24</f>
        <v>0.32500000000000001</v>
      </c>
      <c r="Q512" s="15">
        <f>(User[[#This Row],[Time Leave RMS (min)]]/60)+User[[#This Row],[Duration In Store H]]</f>
        <v>7.8</v>
      </c>
      <c r="R512" s="40">
        <f>IF(User[[#This Row],[Check In]]="Sin Registro",0,1)</f>
        <v>1</v>
      </c>
      <c r="S512" s="40">
        <f>IF(User[[#This Row],[Check Out]]="Sin Registro",0,1)</f>
        <v>1</v>
      </c>
      <c r="T512" s="40" t="str">
        <f>IFERROR(IF(VLOOKUP(User[[#This Row],[User Code]],Justificar!$C$8:$I$1048576,6,0)=0,"Sin Justificación",VLOOKUP(User[[#This Row],[User Code]],Justificar!$C$8:$I$1048576,6,0)),"")</f>
        <v/>
      </c>
      <c r="U512" s="40" t="str">
        <f>IFERROR(IF(VLOOKUP(User[[#This Row],[User Code]],Justificar!$C$8:$I$1048576,6,0)=0,"Sin Justificación",VLOOKUP(User[[#This Row],[User Code]],Justificar!$C$8:$I$1048576,7,0)),"")</f>
        <v/>
      </c>
      <c r="V512" s="40" t="str" cm="1">
        <f t="array" ref="V512">_xlfn.IFS(User[[#This Row],[Time In Store + Leave]]&lt;7.8,"Incompleto",User[[#This Row],[Time In Store + Leave]]&lt;=12,"Completo",User[[#This Row],[Time In Store + Leave]]&gt;12,"Superior")</f>
        <v>Completo</v>
      </c>
      <c r="W5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2" s="40" t="str">
        <f>IF(User[[#This Row],[Rango]]="incompleto",IF(User[[#This Row],[Reporte in]]=0,"Sin_Registro_In_Out",IF(User[[#This Row],[Reporte Out]]=0,"No_Realizo_Salida","No_cumple_el_Tiempo")),"")</f>
        <v/>
      </c>
      <c r="Y512" s="40" t="str" cm="1">
        <f t="array" ref="Y5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2"/>
      <c r="AA512"/>
      <c r="AB512"/>
      <c r="AC512"/>
      <c r="AD512"/>
      <c r="AE512"/>
      <c r="AF512"/>
      <c r="AG512"/>
      <c r="AH512"/>
      <c r="AI512"/>
      <c r="AJ512"/>
    </row>
    <row r="513" spans="1:37" x14ac:dyDescent="0.3">
      <c r="A513" s="40" t="s">
        <v>738</v>
      </c>
      <c r="B513">
        <v>1140900686</v>
      </c>
      <c r="C513" s="40" t="s">
        <v>1138</v>
      </c>
      <c r="D513" s="40" t="s">
        <v>739</v>
      </c>
      <c r="E513" s="40" t="s">
        <v>6</v>
      </c>
      <c r="F513" s="40" t="s">
        <v>967</v>
      </c>
      <c r="G513" s="40" t="s">
        <v>177</v>
      </c>
      <c r="H513" s="2">
        <v>45576.542094907411</v>
      </c>
      <c r="I513">
        <v>1</v>
      </c>
      <c r="J5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13" s="21" t="str">
        <f>_xlfn.XLOOKUP(User[[#This Row],[User Code]],RMS_Check_In_Out!A:A,RMS_Check_In_Out!D:D,"0")</f>
        <v>0</v>
      </c>
      <c r="M513" s="21" t="str">
        <f>_xlfn.XLOOKUP(User[[#This Row],[User Code]],Leave!P:P,Leave!S:S,"0")</f>
        <v>0</v>
      </c>
      <c r="N513" s="21">
        <f>User[[#This Row],[Time Leave RMS (min)]]/60</f>
        <v>0</v>
      </c>
      <c r="O513" s="15">
        <f>User[[#This Row],[Duration In Store(min)]]/60</f>
        <v>0</v>
      </c>
      <c r="P513" s="28">
        <f>User[[#This Row],[Time In Store + Leave]]/24</f>
        <v>0</v>
      </c>
      <c r="Q513" s="15">
        <f>(User[[#This Row],[Time Leave RMS (min)]]/60)+User[[#This Row],[Duration In Store H]]</f>
        <v>0</v>
      </c>
      <c r="R513" s="40">
        <f>IF(User[[#This Row],[Check In]]="Sin Registro",0,1)</f>
        <v>0</v>
      </c>
      <c r="S513" s="40">
        <f>IF(User[[#This Row],[Check Out]]="Sin Registro",0,1)</f>
        <v>0</v>
      </c>
      <c r="T513" s="40" t="str">
        <f>IFERROR(IF(VLOOKUP(User[[#This Row],[User Code]],Justificar!$C$8:$I$1048576,6,0)=0,"Sin Justificación",VLOOKUP(User[[#This Row],[User Code]],Justificar!$C$8:$I$1048576,6,0)),"")</f>
        <v>Sin Justificación</v>
      </c>
      <c r="U513" s="40" t="str">
        <f>IFERROR(IF(VLOOKUP(User[[#This Row],[User Code]],Justificar!$C$8:$I$1048576,6,0)=0,"Sin Justificación",VLOOKUP(User[[#This Row],[User Code]],Justificar!$C$8:$I$1048576,7,0)),"")</f>
        <v>Sin Justificación</v>
      </c>
      <c r="V513" s="40" t="str" cm="1">
        <f t="array" ref="V513">_xlfn.IFS(User[[#This Row],[Time In Store + Leave]]&lt;7.8,"Incompleto",User[[#This Row],[Time In Store + Leave]]&lt;=12,"Completo",User[[#This Row],[Time In Store + Leave]]&gt;12,"Superior")</f>
        <v>Incompleto</v>
      </c>
      <c r="W5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3" s="40" t="str">
        <f>IF(User[[#This Row],[Rango]]="incompleto",IF(User[[#This Row],[Reporte in]]=0,"Sin_Registro_In_Out",IF(User[[#This Row],[Reporte Out]]=0,"No_Realizo_Salida","No_cumple_el_Tiempo")),"")</f>
        <v>Sin_Registro_In_Out</v>
      </c>
      <c r="Y513" s="40" t="str" cm="1">
        <f t="array" ref="Y5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513"/>
      <c r="AA513"/>
      <c r="AB513"/>
      <c r="AC513"/>
      <c r="AD513"/>
      <c r="AE513"/>
      <c r="AF513"/>
      <c r="AG513"/>
      <c r="AH513"/>
      <c r="AI513"/>
      <c r="AJ513"/>
    </row>
    <row r="514" spans="1:37" x14ac:dyDescent="0.3">
      <c r="A514" s="40" t="s">
        <v>740</v>
      </c>
      <c r="B514">
        <v>1045743908</v>
      </c>
      <c r="C514" s="40" t="s">
        <v>1139</v>
      </c>
      <c r="D514" s="40" t="s">
        <v>741</v>
      </c>
      <c r="E514" s="40" t="s">
        <v>130</v>
      </c>
      <c r="F514" s="40" t="s">
        <v>2136</v>
      </c>
      <c r="G514" s="40" t="s">
        <v>178</v>
      </c>
      <c r="H514" s="2">
        <v>45576.459965277776</v>
      </c>
      <c r="I514">
        <v>1</v>
      </c>
      <c r="J5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45931.367245370369</v>
      </c>
      <c r="K5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45931.7503125</v>
      </c>
      <c r="L514" s="21">
        <f>_xlfn.XLOOKUP(User[[#This Row],[User Code]],RMS_Check_In_Out!A:A,RMS_Check_In_Out!D:D,"0")</f>
        <v>552</v>
      </c>
      <c r="M514" s="21" t="str">
        <f>_xlfn.XLOOKUP(User[[#This Row],[User Code]],Leave!P:P,Leave!S:S,"0")</f>
        <v>0</v>
      </c>
      <c r="N514" s="21">
        <f>User[[#This Row],[Time Leave RMS (min)]]/60</f>
        <v>0</v>
      </c>
      <c r="O514" s="15">
        <f>User[[#This Row],[Duration In Store(min)]]/60</f>
        <v>9.1999999999999993</v>
      </c>
      <c r="P514" s="28">
        <f>User[[#This Row],[Time In Store + Leave]]/24</f>
        <v>0.3833333333333333</v>
      </c>
      <c r="Q514" s="15">
        <f>(User[[#This Row],[Time Leave RMS (min)]]/60)+User[[#This Row],[Duration In Store H]]</f>
        <v>9.1999999999999993</v>
      </c>
      <c r="R514" s="40">
        <f>IF(User[[#This Row],[Check In]]="Sin Registro",0,1)</f>
        <v>1</v>
      </c>
      <c r="S514" s="40">
        <f>IF(User[[#This Row],[Check Out]]="Sin Registro",0,1)</f>
        <v>1</v>
      </c>
      <c r="T514" s="40" t="str">
        <f>IFERROR(IF(VLOOKUP(User[[#This Row],[User Code]],Justificar!$C$8:$I$1048576,6,0)=0,"Sin Justificación",VLOOKUP(User[[#This Row],[User Code]],Justificar!$C$8:$I$1048576,6,0)),"")</f>
        <v/>
      </c>
      <c r="U514" s="40" t="str">
        <f>IFERROR(IF(VLOOKUP(User[[#This Row],[User Code]],Justificar!$C$8:$I$1048576,6,0)=0,"Sin Justificación",VLOOKUP(User[[#This Row],[User Code]],Justificar!$C$8:$I$1048576,7,0)),"")</f>
        <v/>
      </c>
      <c r="V514" s="40" t="str" cm="1">
        <f t="array" ref="V514">_xlfn.IFS(User[[#This Row],[Time In Store + Leave]]&lt;7.8,"Incompleto",User[[#This Row],[Time In Store + Leave]]&lt;=12,"Completo",User[[#This Row],[Time In Store + Leave]]&gt;12,"Superior")</f>
        <v>Completo</v>
      </c>
      <c r="W5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4" s="40" t="str">
        <f>IF(User[[#This Row],[Rango]]="incompleto",IF(User[[#This Row],[Reporte in]]=0,"Sin_Registro_In_Out",IF(User[[#This Row],[Reporte Out]]=0,"No_Realizo_Salida","No_cumple_el_Tiempo")),"")</f>
        <v/>
      </c>
      <c r="Y514" s="40" t="str" cm="1">
        <f t="array" ref="Y5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4"/>
      <c r="AA514"/>
      <c r="AB514"/>
      <c r="AC514"/>
      <c r="AD514"/>
      <c r="AE514"/>
      <c r="AF514"/>
      <c r="AG514"/>
      <c r="AH514"/>
      <c r="AI514"/>
      <c r="AJ514"/>
    </row>
    <row r="515" spans="1:37" x14ac:dyDescent="0.3">
      <c r="A515" s="40" t="s">
        <v>742</v>
      </c>
      <c r="B515">
        <v>1102860037</v>
      </c>
      <c r="C515" s="40" t="s">
        <v>1140</v>
      </c>
      <c r="D515" s="40" t="s">
        <v>743</v>
      </c>
      <c r="E515" s="40" t="s">
        <v>6</v>
      </c>
      <c r="F515" s="40" t="s">
        <v>1027</v>
      </c>
      <c r="G515" s="40" t="s">
        <v>178</v>
      </c>
      <c r="H515" s="2">
        <v>45576.459317129629</v>
      </c>
      <c r="I515">
        <v>1</v>
      </c>
      <c r="J5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45931.429085648146</v>
      </c>
      <c r="K5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45931.721377314818</v>
      </c>
      <c r="L515" s="21">
        <f>_xlfn.XLOOKUP(User[[#This Row],[User Code]],RMS_Check_In_Out!A:A,RMS_Check_In_Out!D:D,"0")</f>
        <v>421</v>
      </c>
      <c r="M515" s="21">
        <f>_xlfn.XLOOKUP(User[[#This Row],[User Code]],Leave!P:P,Leave!S:S,"0")</f>
        <v>300</v>
      </c>
      <c r="N515" s="21">
        <f>User[[#This Row],[Time Leave RMS (min)]]/60</f>
        <v>5</v>
      </c>
      <c r="O515" s="15">
        <f>User[[#This Row],[Duration In Store(min)]]/60</f>
        <v>7.0166666666666666</v>
      </c>
      <c r="P515" s="28">
        <f>User[[#This Row],[Time In Store + Leave]]/24</f>
        <v>0.50069444444444444</v>
      </c>
      <c r="Q515" s="15">
        <f>(User[[#This Row],[Time Leave RMS (min)]]/60)+User[[#This Row],[Duration In Store H]]</f>
        <v>12.016666666666666</v>
      </c>
      <c r="R515" s="40">
        <f>IF(User[[#This Row],[Check In]]="Sin Registro",0,1)</f>
        <v>1</v>
      </c>
      <c r="S515" s="40">
        <f>IF(User[[#This Row],[Check Out]]="Sin Registro",0,1)</f>
        <v>1</v>
      </c>
      <c r="T515" s="40" t="str">
        <f>IFERROR(IF(VLOOKUP(User[[#This Row],[User Code]],Justificar!$C$8:$I$1048576,6,0)=0,"Sin Justificación",VLOOKUP(User[[#This Row],[User Code]],Justificar!$C$8:$I$1048576,6,0)),"")</f>
        <v/>
      </c>
      <c r="U515" s="40" t="str">
        <f>IFERROR(IF(VLOOKUP(User[[#This Row],[User Code]],Justificar!$C$8:$I$1048576,6,0)=0,"Sin Justificación",VLOOKUP(User[[#This Row],[User Code]],Justificar!$C$8:$I$1048576,7,0)),"")</f>
        <v/>
      </c>
      <c r="V515" s="40" t="str" cm="1">
        <f t="array" ref="V515">_xlfn.IFS(User[[#This Row],[Time In Store + Leave]]&lt;7.8,"Incompleto",User[[#This Row],[Time In Store + Leave]]&lt;=12,"Completo",User[[#This Row],[Time In Store + Leave]]&gt;12,"Superior")</f>
        <v>Superior</v>
      </c>
      <c r="W5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5" s="40" t="str">
        <f>IF(User[[#This Row],[Rango]]="incompleto",IF(User[[#This Row],[Reporte in]]=0,"Sin_Registro_In_Out",IF(User[[#This Row],[Reporte Out]]=0,"No_Realizo_Salida","No_cumple_el_Tiempo")),"")</f>
        <v/>
      </c>
      <c r="Y515" s="40" t="str" cm="1">
        <f t="array" ref="Y5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5"/>
      <c r="AA515"/>
      <c r="AB515"/>
      <c r="AC515"/>
      <c r="AD515"/>
      <c r="AE515"/>
      <c r="AF515"/>
      <c r="AG515"/>
      <c r="AH515"/>
      <c r="AI515"/>
      <c r="AJ515"/>
    </row>
    <row r="516" spans="1:37" x14ac:dyDescent="0.3">
      <c r="A516" s="40" t="s">
        <v>734</v>
      </c>
      <c r="B516">
        <v>1029661453</v>
      </c>
      <c r="C516" s="40" t="s">
        <v>1141</v>
      </c>
      <c r="D516" s="40" t="s">
        <v>735</v>
      </c>
      <c r="E516" s="40" t="s">
        <v>6</v>
      </c>
      <c r="F516" s="40" t="s">
        <v>968</v>
      </c>
      <c r="G516" s="40" t="s">
        <v>178</v>
      </c>
      <c r="H516" s="2">
        <v>45575.458807870367</v>
      </c>
      <c r="I516">
        <v>1</v>
      </c>
      <c r="J5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45931.413032407407</v>
      </c>
      <c r="K5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45931.710243055553</v>
      </c>
      <c r="L516" s="21">
        <f>_xlfn.XLOOKUP(User[[#This Row],[User Code]],RMS_Check_In_Out!A:A,RMS_Check_In_Out!D:D,"0")</f>
        <v>428</v>
      </c>
      <c r="M516" s="21" t="str">
        <f>_xlfn.XLOOKUP(User[[#This Row],[User Code]],Leave!P:P,Leave!S:S,"0")</f>
        <v>0</v>
      </c>
      <c r="N516" s="21">
        <f>User[[#This Row],[Time Leave RMS (min)]]/60</f>
        <v>0</v>
      </c>
      <c r="O516" s="15">
        <f>User[[#This Row],[Duration In Store(min)]]/60</f>
        <v>7.1333333333333337</v>
      </c>
      <c r="P516" s="28">
        <f>User[[#This Row],[Time In Store + Leave]]/24</f>
        <v>0.29722222222222222</v>
      </c>
      <c r="Q516" s="15">
        <f>(User[[#This Row],[Time Leave RMS (min)]]/60)+User[[#This Row],[Duration In Store H]]</f>
        <v>7.1333333333333337</v>
      </c>
      <c r="R516" s="40">
        <f>IF(User[[#This Row],[Check In]]="Sin Registro",0,1)</f>
        <v>1</v>
      </c>
      <c r="S516" s="40">
        <f>IF(User[[#This Row],[Check Out]]="Sin Registro",0,1)</f>
        <v>1</v>
      </c>
      <c r="T516" s="40" t="str">
        <f>IFERROR(IF(VLOOKUP(User[[#This Row],[User Code]],Justificar!$C$8:$I$1048576,6,0)=0,"Sin Justificación",VLOOKUP(User[[#This Row],[User Code]],Justificar!$C$8:$I$1048576,6,0)),"")</f>
        <v>Sin Justificación</v>
      </c>
      <c r="U516" s="40" t="str">
        <f>IFERROR(IF(VLOOKUP(User[[#This Row],[User Code]],Justificar!$C$8:$I$1048576,6,0)=0,"Sin Justificación",VLOOKUP(User[[#This Row],[User Code]],Justificar!$C$8:$I$1048576,7,0)),"")</f>
        <v>Sin Justificación</v>
      </c>
      <c r="V516" s="40" t="str" cm="1">
        <f t="array" ref="V516">_xlfn.IFS(User[[#This Row],[Time In Store + Leave]]&lt;7.8,"Incompleto",User[[#This Row],[Time In Store + Leave]]&lt;=12,"Completo",User[[#This Row],[Time In Store + Leave]]&gt;12,"Superior")</f>
        <v>Incompleto</v>
      </c>
      <c r="W5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6" s="40" t="str">
        <f>IF(User[[#This Row],[Rango]]="incompleto",IF(User[[#This Row],[Reporte in]]=0,"Sin_Registro_In_Out",IF(User[[#This Row],[Reporte Out]]=0,"No_Realizo_Salida","No_cumple_el_Tiempo")),"")</f>
        <v>No_cumple_el_Tiempo</v>
      </c>
      <c r="Y516" s="40" t="str" cm="1">
        <f t="array" ref="Y5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6"/>
      <c r="AA516"/>
      <c r="AB516"/>
      <c r="AC516"/>
      <c r="AD516"/>
      <c r="AE516"/>
      <c r="AF516"/>
      <c r="AG516"/>
      <c r="AH516"/>
      <c r="AI516"/>
      <c r="AJ516"/>
    </row>
    <row r="517" spans="1:37" x14ac:dyDescent="0.3">
      <c r="A517" s="40" t="s">
        <v>736</v>
      </c>
      <c r="B517">
        <v>1094051753</v>
      </c>
      <c r="C517" s="40" t="s">
        <v>1142</v>
      </c>
      <c r="D517" s="40" t="s">
        <v>737</v>
      </c>
      <c r="E517" s="40" t="s">
        <v>6</v>
      </c>
      <c r="F517" s="40" t="s">
        <v>1548</v>
      </c>
      <c r="G517" s="40" t="s">
        <v>179</v>
      </c>
      <c r="H517" s="2">
        <v>45575.458564814813</v>
      </c>
      <c r="I517">
        <v>1</v>
      </c>
      <c r="J5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45931.334652777776</v>
      </c>
      <c r="K5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45931.73715277778</v>
      </c>
      <c r="L517" s="21">
        <f>_xlfn.XLOOKUP(User[[#This Row],[User Code]],RMS_Check_In_Out!A:A,RMS_Check_In_Out!D:D,"0")</f>
        <v>580</v>
      </c>
      <c r="M517" s="21" t="str">
        <f>_xlfn.XLOOKUP(User[[#This Row],[User Code]],Leave!P:P,Leave!S:S,"0")</f>
        <v>0</v>
      </c>
      <c r="N517" s="21">
        <f>User[[#This Row],[Time Leave RMS (min)]]/60</f>
        <v>0</v>
      </c>
      <c r="O517" s="15">
        <f>User[[#This Row],[Duration In Store(min)]]/60</f>
        <v>9.6666666666666661</v>
      </c>
      <c r="P517" s="28">
        <f>User[[#This Row],[Time In Store + Leave]]/24</f>
        <v>0.40277777777777773</v>
      </c>
      <c r="Q517" s="15">
        <f>(User[[#This Row],[Time Leave RMS (min)]]/60)+User[[#This Row],[Duration In Store H]]</f>
        <v>9.6666666666666661</v>
      </c>
      <c r="R517" s="40">
        <f>IF(User[[#This Row],[Check In]]="Sin Registro",0,1)</f>
        <v>1</v>
      </c>
      <c r="S517" s="40">
        <f>IF(User[[#This Row],[Check Out]]="Sin Registro",0,1)</f>
        <v>1</v>
      </c>
      <c r="T517" s="40" t="str">
        <f>IFERROR(IF(VLOOKUP(User[[#This Row],[User Code]],Justificar!$C$8:$I$1048576,6,0)=0,"Sin Justificación",VLOOKUP(User[[#This Row],[User Code]],Justificar!$C$8:$I$1048576,6,0)),"")</f>
        <v/>
      </c>
      <c r="U517" s="40" t="str">
        <f>IFERROR(IF(VLOOKUP(User[[#This Row],[User Code]],Justificar!$C$8:$I$1048576,6,0)=0,"Sin Justificación",VLOOKUP(User[[#This Row],[User Code]],Justificar!$C$8:$I$1048576,7,0)),"")</f>
        <v/>
      </c>
      <c r="V517" s="40" t="str" cm="1">
        <f t="array" ref="V517">_xlfn.IFS(User[[#This Row],[Time In Store + Leave]]&lt;7.8,"Incompleto",User[[#This Row],[Time In Store + Leave]]&lt;=12,"Completo",User[[#This Row],[Time In Store + Leave]]&gt;12,"Superior")</f>
        <v>Completo</v>
      </c>
      <c r="W5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7" s="40" t="str">
        <f>IF(User[[#This Row],[Rango]]="incompleto",IF(User[[#This Row],[Reporte in]]=0,"Sin_Registro_In_Out",IF(User[[#This Row],[Reporte Out]]=0,"No_Realizo_Salida","No_cumple_el_Tiempo")),"")</f>
        <v/>
      </c>
      <c r="Y517" s="40" t="str" cm="1">
        <f t="array" ref="Y5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517"/>
      <c r="AA517"/>
      <c r="AB517"/>
      <c r="AC517"/>
      <c r="AD517"/>
      <c r="AE517"/>
      <c r="AF517"/>
      <c r="AG517"/>
      <c r="AH517"/>
      <c r="AI517"/>
      <c r="AJ517"/>
    </row>
    <row r="518" spans="1:37" x14ac:dyDescent="0.3">
      <c r="A518" s="40" t="s">
        <v>730</v>
      </c>
      <c r="B518">
        <v>1085290290</v>
      </c>
      <c r="C518" s="40" t="s">
        <v>1143</v>
      </c>
      <c r="D518" s="40" t="s">
        <v>731</v>
      </c>
      <c r="E518" s="40" t="s">
        <v>6</v>
      </c>
      <c r="F518" s="40" t="s">
        <v>1030</v>
      </c>
      <c r="G518" s="40" t="s">
        <v>178</v>
      </c>
      <c r="H518" s="2">
        <v>45574.542430555557</v>
      </c>
      <c r="I518">
        <v>1</v>
      </c>
      <c r="J5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45931.3362037037</v>
      </c>
      <c r="K5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45931.731412037036</v>
      </c>
      <c r="L518" s="21">
        <f>_xlfn.XLOOKUP(User[[#This Row],[User Code]],RMS_Check_In_Out!A:A,RMS_Check_In_Out!D:D,"0")</f>
        <v>569</v>
      </c>
      <c r="M518" s="21" t="str">
        <f>_xlfn.XLOOKUP(User[[#This Row],[User Code]],Leave!P:P,Leave!S:S,"0")</f>
        <v>0</v>
      </c>
      <c r="N518" s="21">
        <f>User[[#This Row],[Time Leave RMS (min)]]/60</f>
        <v>0</v>
      </c>
      <c r="O518" s="15">
        <f>User[[#This Row],[Duration In Store(min)]]/60</f>
        <v>9.4833333333333325</v>
      </c>
      <c r="P518" s="28">
        <f>User[[#This Row],[Time In Store + Leave]]/24</f>
        <v>0.39513888888888887</v>
      </c>
      <c r="Q518" s="15">
        <f>(User[[#This Row],[Time Leave RMS (min)]]/60)+User[[#This Row],[Duration In Store H]]</f>
        <v>9.4833333333333325</v>
      </c>
      <c r="R518" s="40">
        <f>IF(User[[#This Row],[Check In]]="Sin Registro",0,1)</f>
        <v>1</v>
      </c>
      <c r="S518" s="40">
        <f>IF(User[[#This Row],[Check Out]]="Sin Registro",0,1)</f>
        <v>1</v>
      </c>
      <c r="T518" s="40" t="str">
        <f>IFERROR(IF(VLOOKUP(User[[#This Row],[User Code]],Justificar!$C$8:$I$1048576,6,0)=0,"Sin Justificación",VLOOKUP(User[[#This Row],[User Code]],Justificar!$C$8:$I$1048576,6,0)),"")</f>
        <v/>
      </c>
      <c r="U518" s="40" t="str">
        <f>IFERROR(IF(VLOOKUP(User[[#This Row],[User Code]],Justificar!$C$8:$I$1048576,6,0)=0,"Sin Justificación",VLOOKUP(User[[#This Row],[User Code]],Justificar!$C$8:$I$1048576,7,0)),"")</f>
        <v/>
      </c>
      <c r="V518" s="40" t="str" cm="1">
        <f t="array" ref="V518">_xlfn.IFS(User[[#This Row],[Time In Store + Leave]]&lt;7.8,"Incompleto",User[[#This Row],[Time In Store + Leave]]&lt;=12,"Completo",User[[#This Row],[Time In Store + Leave]]&gt;12,"Superior")</f>
        <v>Completo</v>
      </c>
      <c r="W5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8" s="40" t="str">
        <f>IF(User[[#This Row],[Rango]]="incompleto",IF(User[[#This Row],[Reporte in]]=0,"Sin_Registro_In_Out",IF(User[[#This Row],[Reporte Out]]=0,"No_Realizo_Salida","No_cumple_el_Tiempo")),"")</f>
        <v/>
      </c>
      <c r="Y518" s="40" t="str" cm="1">
        <f t="array" ref="Y5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18"/>
      <c r="AA518"/>
      <c r="AB518"/>
      <c r="AC518"/>
      <c r="AD518"/>
      <c r="AE518"/>
      <c r="AF518"/>
      <c r="AG518"/>
      <c r="AH518"/>
      <c r="AI518"/>
      <c r="AJ518"/>
    </row>
    <row r="519" spans="1:37" x14ac:dyDescent="0.3">
      <c r="A519" s="40" t="s">
        <v>732</v>
      </c>
      <c r="B519">
        <v>28551243</v>
      </c>
      <c r="C519" s="40" t="s">
        <v>1144</v>
      </c>
      <c r="D519" s="40" t="s">
        <v>733</v>
      </c>
      <c r="E519" s="40" t="s">
        <v>6</v>
      </c>
      <c r="F519" s="40" t="s">
        <v>2462</v>
      </c>
      <c r="G519" s="40" t="s">
        <v>178</v>
      </c>
      <c r="H519" s="2">
        <v>45574.542199074072</v>
      </c>
      <c r="I519">
        <v>1</v>
      </c>
      <c r="J5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45931.490520833337</v>
      </c>
      <c r="K5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45931.754421296297</v>
      </c>
      <c r="L519" s="21">
        <f>_xlfn.XLOOKUP(User[[#This Row],[User Code]],RMS_Check_In_Out!A:A,RMS_Check_In_Out!D:D,"0")</f>
        <v>380</v>
      </c>
      <c r="M519" s="21">
        <f>_xlfn.XLOOKUP(User[[#This Row],[User Code]],Leave!P:P,Leave!S:S,"0")</f>
        <v>150</v>
      </c>
      <c r="N519" s="21">
        <f>User[[#This Row],[Time Leave RMS (min)]]/60</f>
        <v>2.5</v>
      </c>
      <c r="O519" s="15">
        <f>User[[#This Row],[Duration In Store(min)]]/60</f>
        <v>6.333333333333333</v>
      </c>
      <c r="P519" s="28">
        <f>User[[#This Row],[Time In Store + Leave]]/24</f>
        <v>0.36805555555555552</v>
      </c>
      <c r="Q519" s="15">
        <f>(User[[#This Row],[Time Leave RMS (min)]]/60)+User[[#This Row],[Duration In Store H]]</f>
        <v>8.8333333333333321</v>
      </c>
      <c r="R519" s="40">
        <f>IF(User[[#This Row],[Check In]]="Sin Registro",0,1)</f>
        <v>1</v>
      </c>
      <c r="S519" s="40">
        <f>IF(User[[#This Row],[Check Out]]="Sin Registro",0,1)</f>
        <v>1</v>
      </c>
      <c r="T519" s="40" t="str">
        <f>IFERROR(IF(VLOOKUP(User[[#This Row],[User Code]],Justificar!$C$8:$I$1048576,6,0)=0,"Sin Justificación",VLOOKUP(User[[#This Row],[User Code]],Justificar!$C$8:$I$1048576,6,0)),"")</f>
        <v/>
      </c>
      <c r="U519" s="40" t="str">
        <f>IFERROR(IF(VLOOKUP(User[[#This Row],[User Code]],Justificar!$C$8:$I$1048576,6,0)=0,"Sin Justificación",VLOOKUP(User[[#This Row],[User Code]],Justificar!$C$8:$I$1048576,7,0)),"")</f>
        <v/>
      </c>
      <c r="V519" s="40" t="str" cm="1">
        <f t="array" ref="V519">_xlfn.IFS(User[[#This Row],[Time In Store + Leave]]&lt;7.8,"Incompleto",User[[#This Row],[Time In Store + Leave]]&lt;=12,"Completo",User[[#This Row],[Time In Store + Leave]]&gt;12,"Superior")</f>
        <v>Completo</v>
      </c>
      <c r="W5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9" s="40" t="str">
        <f>IF(User[[#This Row],[Rango]]="incompleto",IF(User[[#This Row],[Reporte in]]=0,"Sin_Registro_In_Out",IF(User[[#This Row],[Reporte Out]]=0,"No_Realizo_Salida","No_cumple_el_Tiempo")),"")</f>
        <v/>
      </c>
      <c r="Y519" s="40" t="str" cm="1">
        <f t="array" ref="Y5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19"/>
      <c r="AA519"/>
      <c r="AB519"/>
      <c r="AC519"/>
      <c r="AD519"/>
      <c r="AE519"/>
      <c r="AF519"/>
      <c r="AG519"/>
      <c r="AH519"/>
      <c r="AI519"/>
      <c r="AJ519"/>
    </row>
    <row r="520" spans="1:37" x14ac:dyDescent="0.3">
      <c r="A520" s="40" t="s">
        <v>728</v>
      </c>
      <c r="B520">
        <v>1004681491</v>
      </c>
      <c r="C520" s="40" t="s">
        <v>1145</v>
      </c>
      <c r="D520" s="40" t="s">
        <v>729</v>
      </c>
      <c r="E520" s="40" t="s">
        <v>6</v>
      </c>
      <c r="F520" s="40" t="s">
        <v>1035</v>
      </c>
      <c r="G520" s="40" t="s">
        <v>178</v>
      </c>
      <c r="H520" s="2">
        <v>45573.459178240744</v>
      </c>
      <c r="I520">
        <v>1</v>
      </c>
      <c r="J5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45931.488113425927</v>
      </c>
      <c r="K5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45931.731134259258</v>
      </c>
      <c r="L520" s="21">
        <f>_xlfn.XLOOKUP(User[[#This Row],[User Code]],RMS_Check_In_Out!A:A,RMS_Check_In_Out!D:D,"0")</f>
        <v>350</v>
      </c>
      <c r="M520" s="21">
        <f>_xlfn.XLOOKUP(User[[#This Row],[User Code]],Leave!P:P,Leave!S:S,"0")</f>
        <v>180</v>
      </c>
      <c r="N520" s="21">
        <f>User[[#This Row],[Time Leave RMS (min)]]/60</f>
        <v>3</v>
      </c>
      <c r="O520" s="15">
        <f>User[[#This Row],[Duration In Store(min)]]/60</f>
        <v>5.833333333333333</v>
      </c>
      <c r="P520" s="28">
        <f>User[[#This Row],[Time In Store + Leave]]/24</f>
        <v>0.36805555555555552</v>
      </c>
      <c r="Q520" s="15">
        <f>(User[[#This Row],[Time Leave RMS (min)]]/60)+User[[#This Row],[Duration In Store H]]</f>
        <v>8.8333333333333321</v>
      </c>
      <c r="R520" s="40">
        <f>IF(User[[#This Row],[Check In]]="Sin Registro",0,1)</f>
        <v>1</v>
      </c>
      <c r="S520" s="40">
        <f>IF(User[[#This Row],[Check Out]]="Sin Registro",0,1)</f>
        <v>1</v>
      </c>
      <c r="T520" s="40" t="str">
        <f>IFERROR(IF(VLOOKUP(User[[#This Row],[User Code]],Justificar!$C$8:$I$1048576,6,0)=0,"Sin Justificación",VLOOKUP(User[[#This Row],[User Code]],Justificar!$C$8:$I$1048576,6,0)),"")</f>
        <v/>
      </c>
      <c r="U520" s="40" t="str">
        <f>IFERROR(IF(VLOOKUP(User[[#This Row],[User Code]],Justificar!$C$8:$I$1048576,6,0)=0,"Sin Justificación",VLOOKUP(User[[#This Row],[User Code]],Justificar!$C$8:$I$1048576,7,0)),"")</f>
        <v/>
      </c>
      <c r="V520" s="40" t="str" cm="1">
        <f t="array" ref="V520">_xlfn.IFS(User[[#This Row],[Time In Store + Leave]]&lt;7.8,"Incompleto",User[[#This Row],[Time In Store + Leave]]&lt;=12,"Completo",User[[#This Row],[Time In Store + Leave]]&gt;12,"Superior")</f>
        <v>Completo</v>
      </c>
      <c r="W5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0" s="40" t="str">
        <f>IF(User[[#This Row],[Rango]]="incompleto",IF(User[[#This Row],[Reporte in]]=0,"Sin_Registro_In_Out",IF(User[[#This Row],[Reporte Out]]=0,"No_Realizo_Salida","No_cumple_el_Tiempo")),"")</f>
        <v/>
      </c>
      <c r="Y520" s="40" t="str" cm="1">
        <f t="array" ref="Y5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20"/>
      <c r="AA520"/>
      <c r="AB520"/>
      <c r="AC520"/>
      <c r="AD520"/>
      <c r="AE520"/>
      <c r="AF520"/>
      <c r="AG520"/>
      <c r="AH520"/>
      <c r="AI520"/>
      <c r="AJ520"/>
    </row>
    <row r="521" spans="1:37" x14ac:dyDescent="0.3">
      <c r="A521" s="40" t="s">
        <v>725</v>
      </c>
      <c r="B521">
        <v>1126909785</v>
      </c>
      <c r="C521" s="40" t="s">
        <v>1146</v>
      </c>
      <c r="D521" s="40" t="s">
        <v>726</v>
      </c>
      <c r="E521" s="40" t="s">
        <v>6</v>
      </c>
      <c r="F521" s="40" t="s">
        <v>1036</v>
      </c>
      <c r="G521" s="40" t="s">
        <v>177</v>
      </c>
      <c r="H521" s="2">
        <v>45572.541979166665</v>
      </c>
      <c r="I521">
        <v>1</v>
      </c>
      <c r="J5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45931.425856481481</v>
      </c>
      <c r="K5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45931.753958333335</v>
      </c>
      <c r="L521" s="21">
        <f>_xlfn.XLOOKUP(User[[#This Row],[User Code]],RMS_Check_In_Out!A:A,RMS_Check_In_Out!D:D,"0")</f>
        <v>472</v>
      </c>
      <c r="M521" s="21" t="str">
        <f>_xlfn.XLOOKUP(User[[#This Row],[User Code]],Leave!P:P,Leave!S:S,"0")</f>
        <v>0</v>
      </c>
      <c r="N521" s="21">
        <f>User[[#This Row],[Time Leave RMS (min)]]/60</f>
        <v>0</v>
      </c>
      <c r="O521" s="15">
        <f>User[[#This Row],[Duration In Store(min)]]/60</f>
        <v>7.8666666666666663</v>
      </c>
      <c r="P521" s="28">
        <f>User[[#This Row],[Time In Store + Leave]]/24</f>
        <v>0.32777777777777778</v>
      </c>
      <c r="Q521" s="15">
        <f>(User[[#This Row],[Time Leave RMS (min)]]/60)+User[[#This Row],[Duration In Store H]]</f>
        <v>7.8666666666666663</v>
      </c>
      <c r="R521" s="40">
        <f>IF(User[[#This Row],[Check In]]="Sin Registro",0,1)</f>
        <v>1</v>
      </c>
      <c r="S521" s="40">
        <f>IF(User[[#This Row],[Check Out]]="Sin Registro",0,1)</f>
        <v>1</v>
      </c>
      <c r="T521" s="40" t="str">
        <f>IFERROR(IF(VLOOKUP(User[[#This Row],[User Code]],Justificar!$C$8:$I$1048576,6,0)=0,"Sin Justificación",VLOOKUP(User[[#This Row],[User Code]],Justificar!$C$8:$I$1048576,6,0)),"")</f>
        <v/>
      </c>
      <c r="U521" s="40" t="str">
        <f>IFERROR(IF(VLOOKUP(User[[#This Row],[User Code]],Justificar!$C$8:$I$1048576,6,0)=0,"Sin Justificación",VLOOKUP(User[[#This Row],[User Code]],Justificar!$C$8:$I$1048576,7,0)),"")</f>
        <v/>
      </c>
      <c r="V521" s="40" t="str" cm="1">
        <f t="array" ref="V521">_xlfn.IFS(User[[#This Row],[Time In Store + Leave]]&lt;7.8,"Incompleto",User[[#This Row],[Time In Store + Leave]]&lt;=12,"Completo",User[[#This Row],[Time In Store + Leave]]&gt;12,"Superior")</f>
        <v>Completo</v>
      </c>
      <c r="W5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1" s="40" t="str">
        <f>IF(User[[#This Row],[Rango]]="incompleto",IF(User[[#This Row],[Reporte in]]=0,"Sin_Registro_In_Out",IF(User[[#This Row],[Reporte Out]]=0,"No_Realizo_Salida","No_cumple_el_Tiempo")),"")</f>
        <v/>
      </c>
      <c r="Y521" s="40" t="str" cm="1">
        <f t="array" ref="Y5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1"/>
      <c r="AA521"/>
      <c r="AB521"/>
      <c r="AC521"/>
      <c r="AD521"/>
      <c r="AE521"/>
      <c r="AF521"/>
      <c r="AG521"/>
      <c r="AH521"/>
      <c r="AI521"/>
      <c r="AJ521"/>
    </row>
    <row r="522" spans="1:37" x14ac:dyDescent="0.3">
      <c r="A522" s="40" t="s">
        <v>723</v>
      </c>
      <c r="B522">
        <v>10782680</v>
      </c>
      <c r="C522" s="40" t="s">
        <v>1078</v>
      </c>
      <c r="D522" s="40" t="s">
        <v>724</v>
      </c>
      <c r="E522" s="40" t="s">
        <v>84</v>
      </c>
      <c r="F522" s="40" t="s">
        <v>965</v>
      </c>
      <c r="G522" s="40" t="s">
        <v>178</v>
      </c>
      <c r="H522" s="2">
        <v>45569.458865740744</v>
      </c>
      <c r="I522">
        <v>1</v>
      </c>
      <c r="J5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45931.475972222222</v>
      </c>
      <c r="K5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45931.76871527778</v>
      </c>
      <c r="L522" s="21">
        <f>_xlfn.XLOOKUP(User[[#This Row],[User Code]],RMS_Check_In_Out!A:A,RMS_Check_In_Out!D:D,"0")</f>
        <v>417</v>
      </c>
      <c r="M522" s="21" t="str">
        <f>_xlfn.XLOOKUP(User[[#This Row],[User Code]],Leave!P:P,Leave!S:S,"0")</f>
        <v>0</v>
      </c>
      <c r="N522" s="21">
        <f>User[[#This Row],[Time Leave RMS (min)]]/60</f>
        <v>0</v>
      </c>
      <c r="O522" s="15">
        <f>User[[#This Row],[Duration In Store(min)]]/60</f>
        <v>6.95</v>
      </c>
      <c r="P522" s="28">
        <f>User[[#This Row],[Time In Store + Leave]]/24</f>
        <v>0.28958333333333336</v>
      </c>
      <c r="Q522" s="15">
        <f>(User[[#This Row],[Time Leave RMS (min)]]/60)+User[[#This Row],[Duration In Store H]]</f>
        <v>6.95</v>
      </c>
      <c r="R522" s="40">
        <f>IF(User[[#This Row],[Check In]]="Sin Registro",0,1)</f>
        <v>1</v>
      </c>
      <c r="S522" s="40">
        <f>IF(User[[#This Row],[Check Out]]="Sin Registro",0,1)</f>
        <v>1</v>
      </c>
      <c r="T522" s="40" t="str">
        <f>IFERROR(IF(VLOOKUP(User[[#This Row],[User Code]],Justificar!$C$8:$I$1048576,6,0)=0,"Sin Justificación",VLOOKUP(User[[#This Row],[User Code]],Justificar!$C$8:$I$1048576,6,0)),"")</f>
        <v>Sin Justificación</v>
      </c>
      <c r="U522" s="40" t="str">
        <f>IFERROR(IF(VLOOKUP(User[[#This Row],[User Code]],Justificar!$C$8:$I$1048576,6,0)=0,"Sin Justificación",VLOOKUP(User[[#This Row],[User Code]],Justificar!$C$8:$I$1048576,7,0)),"")</f>
        <v>Sin Justificación</v>
      </c>
      <c r="V522" s="40" t="str" cm="1">
        <f t="array" ref="V522">_xlfn.IFS(User[[#This Row],[Time In Store + Leave]]&lt;7.8,"Incompleto",User[[#This Row],[Time In Store + Leave]]&lt;=12,"Completo",User[[#This Row],[Time In Store + Leave]]&gt;12,"Superior")</f>
        <v>Incompleto</v>
      </c>
      <c r="W5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2" s="40" t="str">
        <f>IF(User[[#This Row],[Rango]]="incompleto",IF(User[[#This Row],[Reporte in]]=0,"Sin_Registro_In_Out",IF(User[[#This Row],[Reporte Out]]=0,"No_Realizo_Salida","No_cumple_el_Tiempo")),"")</f>
        <v>No_cumple_el_Tiempo</v>
      </c>
      <c r="Y522" s="40" t="str" cm="1">
        <f t="array" ref="Y5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22"/>
      <c r="AA522"/>
      <c r="AB522"/>
      <c r="AC522"/>
      <c r="AD522"/>
      <c r="AE522"/>
      <c r="AF522"/>
      <c r="AG522"/>
      <c r="AH522"/>
      <c r="AI522"/>
      <c r="AJ522"/>
    </row>
    <row r="523" spans="1:37" x14ac:dyDescent="0.3">
      <c r="A523" s="40" t="s">
        <v>719</v>
      </c>
      <c r="B523">
        <v>1000163749</v>
      </c>
      <c r="C523" s="40" t="s">
        <v>1342</v>
      </c>
      <c r="D523" s="40" t="s">
        <v>720</v>
      </c>
      <c r="E523" s="40" t="s">
        <v>6</v>
      </c>
      <c r="F523" s="40" t="s">
        <v>2274</v>
      </c>
      <c r="G523" s="40" t="s">
        <v>177</v>
      </c>
      <c r="H523" s="2">
        <v>45568.535810185182</v>
      </c>
      <c r="I523">
        <v>1</v>
      </c>
      <c r="J5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45931.296354166669</v>
      </c>
      <c r="K5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45931.637835648151</v>
      </c>
      <c r="L523" s="21">
        <f>_xlfn.XLOOKUP(User[[#This Row],[User Code]],RMS_Check_In_Out!A:A,RMS_Check_In_Out!D:D,"0")</f>
        <v>492</v>
      </c>
      <c r="M523" s="21" t="str">
        <f>_xlfn.XLOOKUP(User[[#This Row],[User Code]],Leave!P:P,Leave!S:S,"0")</f>
        <v>0</v>
      </c>
      <c r="N523" s="21">
        <f>User[[#This Row],[Time Leave RMS (min)]]/60</f>
        <v>0</v>
      </c>
      <c r="O523" s="15">
        <f>User[[#This Row],[Duration In Store(min)]]/60</f>
        <v>8.1999999999999993</v>
      </c>
      <c r="P523" s="28">
        <f>User[[#This Row],[Time In Store + Leave]]/24</f>
        <v>0.34166666666666662</v>
      </c>
      <c r="Q523" s="15">
        <f>(User[[#This Row],[Time Leave RMS (min)]]/60)+User[[#This Row],[Duration In Store H]]</f>
        <v>8.1999999999999993</v>
      </c>
      <c r="R523" s="40">
        <f>IF(User[[#This Row],[Check In]]="Sin Registro",0,1)</f>
        <v>1</v>
      </c>
      <c r="S523" s="40">
        <f>IF(User[[#This Row],[Check Out]]="Sin Registro",0,1)</f>
        <v>1</v>
      </c>
      <c r="T523" s="40" t="str">
        <f>IFERROR(IF(VLOOKUP(User[[#This Row],[User Code]],Justificar!$C$8:$I$1048576,6,0)=0,"Sin Justificación",VLOOKUP(User[[#This Row],[User Code]],Justificar!$C$8:$I$1048576,6,0)),"")</f>
        <v/>
      </c>
      <c r="U523" s="40" t="str">
        <f>IFERROR(IF(VLOOKUP(User[[#This Row],[User Code]],Justificar!$C$8:$I$1048576,6,0)=0,"Sin Justificación",VLOOKUP(User[[#This Row],[User Code]],Justificar!$C$8:$I$1048576,7,0)),"")</f>
        <v/>
      </c>
      <c r="V523" s="40" t="str" cm="1">
        <f t="array" ref="V523">_xlfn.IFS(User[[#This Row],[Time In Store + Leave]]&lt;7.8,"Incompleto",User[[#This Row],[Time In Store + Leave]]&lt;=12,"Completo",User[[#This Row],[Time In Store + Leave]]&gt;12,"Superior")</f>
        <v>Completo</v>
      </c>
      <c r="W5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3" s="40" t="str">
        <f>IF(User[[#This Row],[Rango]]="incompleto",IF(User[[#This Row],[Reporte in]]=0,"Sin_Registro_In_Out",IF(User[[#This Row],[Reporte Out]]=0,"No_Realizo_Salida","No_cumple_el_Tiempo")),"")</f>
        <v/>
      </c>
      <c r="Y523" s="40" t="str" cm="1">
        <f t="array" ref="Y5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23"/>
      <c r="AA523"/>
      <c r="AB523"/>
      <c r="AC523"/>
      <c r="AD523"/>
      <c r="AE523"/>
      <c r="AF523"/>
      <c r="AG523"/>
      <c r="AH523"/>
      <c r="AI523"/>
      <c r="AJ523"/>
    </row>
    <row r="524" spans="1:37" x14ac:dyDescent="0.3">
      <c r="A524" s="40" t="s">
        <v>721</v>
      </c>
      <c r="B524">
        <v>1001479207</v>
      </c>
      <c r="C524" s="40" t="s">
        <v>1147</v>
      </c>
      <c r="D524" s="40" t="s">
        <v>722</v>
      </c>
      <c r="E524" s="40" t="s">
        <v>6</v>
      </c>
      <c r="F524" s="40" t="s">
        <v>1038</v>
      </c>
      <c r="G524" s="40" t="s">
        <v>177</v>
      </c>
      <c r="H524" s="2">
        <v>45568.500208333331</v>
      </c>
      <c r="I524">
        <v>1</v>
      </c>
      <c r="J5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45931.575335648151</v>
      </c>
      <c r="K5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45931.903020833335</v>
      </c>
      <c r="L524" s="21">
        <f>_xlfn.XLOOKUP(User[[#This Row],[User Code]],RMS_Check_In_Out!A:A,RMS_Check_In_Out!D:D,"0")</f>
        <v>472</v>
      </c>
      <c r="M524" s="21">
        <f>_xlfn.XLOOKUP(User[[#This Row],[User Code]],Leave!P:P,Leave!S:S,"0")</f>
        <v>540</v>
      </c>
      <c r="N524" s="21">
        <f>User[[#This Row],[Time Leave RMS (min)]]/60</f>
        <v>9</v>
      </c>
      <c r="O524" s="15">
        <f>User[[#This Row],[Duration In Store(min)]]/60</f>
        <v>7.8666666666666663</v>
      </c>
      <c r="P524" s="28">
        <f>User[[#This Row],[Time In Store + Leave]]/24</f>
        <v>0.70277777777777783</v>
      </c>
      <c r="Q524" s="15">
        <f>(User[[#This Row],[Time Leave RMS (min)]]/60)+User[[#This Row],[Duration In Store H]]</f>
        <v>16.866666666666667</v>
      </c>
      <c r="R524" s="40">
        <f>IF(User[[#This Row],[Check In]]="Sin Registro",0,1)</f>
        <v>1</v>
      </c>
      <c r="S524" s="40">
        <f>IF(User[[#This Row],[Check Out]]="Sin Registro",0,1)</f>
        <v>1</v>
      </c>
      <c r="T524" s="40" t="str">
        <f>IFERROR(IF(VLOOKUP(User[[#This Row],[User Code]],Justificar!$C$8:$I$1048576,6,0)=0,"Sin Justificación",VLOOKUP(User[[#This Row],[User Code]],Justificar!$C$8:$I$1048576,6,0)),"")</f>
        <v/>
      </c>
      <c r="U524" s="40" t="str">
        <f>IFERROR(IF(VLOOKUP(User[[#This Row],[User Code]],Justificar!$C$8:$I$1048576,6,0)=0,"Sin Justificación",VLOOKUP(User[[#This Row],[User Code]],Justificar!$C$8:$I$1048576,7,0)),"")</f>
        <v/>
      </c>
      <c r="V524" s="40" t="str" cm="1">
        <f t="array" ref="V524">_xlfn.IFS(User[[#This Row],[Time In Store + Leave]]&lt;7.8,"Incompleto",User[[#This Row],[Time In Store + Leave]]&lt;=12,"Completo",User[[#This Row],[Time In Store + Leave]]&gt;12,"Superior")</f>
        <v>Superior</v>
      </c>
      <c r="W5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4" s="40" t="str">
        <f>IF(User[[#This Row],[Rango]]="incompleto",IF(User[[#This Row],[Reporte in]]=0,"Sin_Registro_In_Out",IF(User[[#This Row],[Reporte Out]]=0,"No_Realizo_Salida","No_cumple_el_Tiempo")),"")</f>
        <v/>
      </c>
      <c r="Y524" s="40" t="str" cm="1">
        <f t="array" ref="Y5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24"/>
      <c r="AA524"/>
      <c r="AB524"/>
      <c r="AC524"/>
      <c r="AD524"/>
      <c r="AE524"/>
      <c r="AF524"/>
      <c r="AG524"/>
      <c r="AH524"/>
      <c r="AI524"/>
      <c r="AJ524"/>
    </row>
    <row r="525" spans="1:37" x14ac:dyDescent="0.3">
      <c r="A525" s="40" t="s">
        <v>716</v>
      </c>
      <c r="B525">
        <v>1002636608</v>
      </c>
      <c r="C525" s="40" t="s">
        <v>1148</v>
      </c>
      <c r="D525" s="40" t="s">
        <v>717</v>
      </c>
      <c r="E525" s="40" t="s">
        <v>6</v>
      </c>
      <c r="F525" s="40" t="s">
        <v>1034</v>
      </c>
      <c r="G525" s="40" t="s">
        <v>179</v>
      </c>
      <c r="H525" s="2">
        <v>45565.495115740741</v>
      </c>
      <c r="I525">
        <v>1</v>
      </c>
      <c r="J5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45931.349062499998</v>
      </c>
      <c r="K5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45931.710555555554</v>
      </c>
      <c r="L525" s="21">
        <f>_xlfn.XLOOKUP(User[[#This Row],[User Code]],RMS_Check_In_Out!A:A,RMS_Check_In_Out!D:D,"0")</f>
        <v>521</v>
      </c>
      <c r="M525" s="21" t="str">
        <f>_xlfn.XLOOKUP(User[[#This Row],[User Code]],Leave!P:P,Leave!S:S,"0")</f>
        <v>0</v>
      </c>
      <c r="N525" s="21">
        <f>User[[#This Row],[Time Leave RMS (min)]]/60</f>
        <v>0</v>
      </c>
      <c r="O525" s="15">
        <f>User[[#This Row],[Duration In Store(min)]]/60</f>
        <v>8.6833333333333336</v>
      </c>
      <c r="P525" s="28">
        <f>User[[#This Row],[Time In Store + Leave]]/24</f>
        <v>0.36180555555555555</v>
      </c>
      <c r="Q525" s="15">
        <f>(User[[#This Row],[Time Leave RMS (min)]]/60)+User[[#This Row],[Duration In Store H]]</f>
        <v>8.6833333333333336</v>
      </c>
      <c r="R525" s="40">
        <f>IF(User[[#This Row],[Check In]]="Sin Registro",0,1)</f>
        <v>1</v>
      </c>
      <c r="S525" s="40">
        <f>IF(User[[#This Row],[Check Out]]="Sin Registro",0,1)</f>
        <v>1</v>
      </c>
      <c r="T525" s="40" t="str">
        <f>IFERROR(IF(VLOOKUP(User[[#This Row],[User Code]],Justificar!$C$8:$I$1048576,6,0)=0,"Sin Justificación",VLOOKUP(User[[#This Row],[User Code]],Justificar!$C$8:$I$1048576,6,0)),"")</f>
        <v/>
      </c>
      <c r="U525" s="40" t="str">
        <f>IFERROR(IF(VLOOKUP(User[[#This Row],[User Code]],Justificar!$C$8:$I$1048576,6,0)=0,"Sin Justificación",VLOOKUP(User[[#This Row],[User Code]],Justificar!$C$8:$I$1048576,7,0)),"")</f>
        <v/>
      </c>
      <c r="V525" s="40" t="str" cm="1">
        <f t="array" ref="V525">_xlfn.IFS(User[[#This Row],[Time In Store + Leave]]&lt;7.8,"Incompleto",User[[#This Row],[Time In Store + Leave]]&lt;=12,"Completo",User[[#This Row],[Time In Store + Leave]]&gt;12,"Superior")</f>
        <v>Completo</v>
      </c>
      <c r="W5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5" s="40" t="str">
        <f>IF(User[[#This Row],[Rango]]="incompleto",IF(User[[#This Row],[Reporte in]]=0,"Sin_Registro_In_Out",IF(User[[#This Row],[Reporte Out]]=0,"No_Realizo_Salida","No_cumple_el_Tiempo")),"")</f>
        <v/>
      </c>
      <c r="Y525" s="40" t="str" cm="1">
        <f t="array" ref="Y5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25"/>
      <c r="AA525"/>
      <c r="AB525"/>
      <c r="AC525"/>
      <c r="AD525"/>
      <c r="AE525"/>
      <c r="AF525"/>
      <c r="AG525"/>
      <c r="AH525"/>
      <c r="AI525"/>
      <c r="AJ525"/>
    </row>
    <row r="526" spans="1:37" x14ac:dyDescent="0.3">
      <c r="A526" s="40" t="s">
        <v>714</v>
      </c>
      <c r="B526">
        <v>80832460</v>
      </c>
      <c r="C526" s="40" t="s">
        <v>1149</v>
      </c>
      <c r="D526" s="40" t="s">
        <v>715</v>
      </c>
      <c r="E526" s="40" t="s">
        <v>6</v>
      </c>
      <c r="F526" s="40" t="s">
        <v>2274</v>
      </c>
      <c r="G526" s="40" t="s">
        <v>177</v>
      </c>
      <c r="H526" s="2">
        <v>45562.458831018521</v>
      </c>
      <c r="I526">
        <v>1</v>
      </c>
      <c r="J5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45931.461909722224</v>
      </c>
      <c r="K5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6" s="21">
        <f>_xlfn.XLOOKUP(User[[#This Row],[User Code]],RMS_Check_In_Out!A:A,RMS_Check_In_Out!D:D,"0")</f>
        <v>0</v>
      </c>
      <c r="M526" s="21">
        <f>_xlfn.XLOOKUP(User[[#This Row],[User Code]],Leave!P:P,Leave!S:S,"0")</f>
        <v>540</v>
      </c>
      <c r="N526" s="21">
        <f>User[[#This Row],[Time Leave RMS (min)]]/60</f>
        <v>9</v>
      </c>
      <c r="O526" s="15">
        <f>User[[#This Row],[Duration In Store(min)]]/60</f>
        <v>0</v>
      </c>
      <c r="P526" s="28">
        <f>User[[#This Row],[Time In Store + Leave]]/24</f>
        <v>0.375</v>
      </c>
      <c r="Q526" s="15">
        <f>(User[[#This Row],[Time Leave RMS (min)]]/60)+User[[#This Row],[Duration In Store H]]</f>
        <v>9</v>
      </c>
      <c r="R526" s="40">
        <f>IF(User[[#This Row],[Check In]]="Sin Registro",0,1)</f>
        <v>1</v>
      </c>
      <c r="S526" s="40">
        <f>IF(User[[#This Row],[Check Out]]="Sin Registro",0,1)</f>
        <v>0</v>
      </c>
      <c r="T526" s="40" t="str">
        <f>IFERROR(IF(VLOOKUP(User[[#This Row],[User Code]],Justificar!$C$8:$I$1048576,6,0)=0,"Sin Justificación",VLOOKUP(User[[#This Row],[User Code]],Justificar!$C$8:$I$1048576,6,0)),"")</f>
        <v/>
      </c>
      <c r="U526" s="40" t="str">
        <f>IFERROR(IF(VLOOKUP(User[[#This Row],[User Code]],Justificar!$C$8:$I$1048576,6,0)=0,"Sin Justificación",VLOOKUP(User[[#This Row],[User Code]],Justificar!$C$8:$I$1048576,7,0)),"")</f>
        <v/>
      </c>
      <c r="V526" s="40" t="str" cm="1">
        <f t="array" ref="V526">_xlfn.IFS(User[[#This Row],[Time In Store + Leave]]&lt;7.8,"Incompleto",User[[#This Row],[Time In Store + Leave]]&lt;=12,"Completo",User[[#This Row],[Time In Store + Leave]]&gt;12,"Superior")</f>
        <v>Completo</v>
      </c>
      <c r="W5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6" s="40" t="str">
        <f>IF(User[[#This Row],[Rango]]="incompleto",IF(User[[#This Row],[Reporte in]]=0,"Sin_Registro_In_Out",IF(User[[#This Row],[Reporte Out]]=0,"No_Realizo_Salida","No_cumple_el_Tiempo")),"")</f>
        <v/>
      </c>
      <c r="Y526" s="40" t="str" cm="1">
        <f t="array" ref="Y5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26" s="1"/>
      <c r="AD526" s="2"/>
      <c r="AF526" s="1"/>
      <c r="AH526" s="3"/>
      <c r="AI526" s="4"/>
      <c r="AJ526" s="3"/>
      <c r="AK526" s="1"/>
    </row>
    <row r="527" spans="1:37" x14ac:dyDescent="0.3">
      <c r="A527" s="40" t="s">
        <v>712</v>
      </c>
      <c r="B527">
        <v>1014478544</v>
      </c>
      <c r="C527" s="40" t="s">
        <v>1150</v>
      </c>
      <c r="D527" s="40" t="s">
        <v>713</v>
      </c>
      <c r="E527" s="40" t="s">
        <v>6</v>
      </c>
      <c r="F527" s="40" t="s">
        <v>1467</v>
      </c>
      <c r="G527" s="40" t="s">
        <v>177</v>
      </c>
      <c r="H527" s="2">
        <v>45559.458564814813</v>
      </c>
      <c r="I527">
        <v>1</v>
      </c>
      <c r="J5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45931.325289351851</v>
      </c>
      <c r="K5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45931.681145833332</v>
      </c>
      <c r="L527" s="21">
        <f>_xlfn.XLOOKUP(User[[#This Row],[User Code]],RMS_Check_In_Out!A:A,RMS_Check_In_Out!D:D,"0")</f>
        <v>512</v>
      </c>
      <c r="M527" s="21" t="str">
        <f>_xlfn.XLOOKUP(User[[#This Row],[User Code]],Leave!P:P,Leave!S:S,"0")</f>
        <v>0</v>
      </c>
      <c r="N527" s="21">
        <f>User[[#This Row],[Time Leave RMS (min)]]/60</f>
        <v>0</v>
      </c>
      <c r="O527" s="15">
        <f>User[[#This Row],[Duration In Store(min)]]/60</f>
        <v>8.5333333333333332</v>
      </c>
      <c r="P527" s="28">
        <f>User[[#This Row],[Time In Store + Leave]]/24</f>
        <v>0.35555555555555557</v>
      </c>
      <c r="Q527" s="15">
        <f>(User[[#This Row],[Time Leave RMS (min)]]/60)+User[[#This Row],[Duration In Store H]]</f>
        <v>8.5333333333333332</v>
      </c>
      <c r="R527" s="40">
        <f>IF(User[[#This Row],[Check In]]="Sin Registro",0,1)</f>
        <v>1</v>
      </c>
      <c r="S527" s="40">
        <f>IF(User[[#This Row],[Check Out]]="Sin Registro",0,1)</f>
        <v>1</v>
      </c>
      <c r="T527" s="40" t="str">
        <f>IFERROR(IF(VLOOKUP(User[[#This Row],[User Code]],Justificar!$C$8:$I$1048576,6,0)=0,"Sin Justificación",VLOOKUP(User[[#This Row],[User Code]],Justificar!$C$8:$I$1048576,6,0)),"")</f>
        <v/>
      </c>
      <c r="U527" s="40" t="str">
        <f>IFERROR(IF(VLOOKUP(User[[#This Row],[User Code]],Justificar!$C$8:$I$1048576,6,0)=0,"Sin Justificación",VLOOKUP(User[[#This Row],[User Code]],Justificar!$C$8:$I$1048576,7,0)),"")</f>
        <v/>
      </c>
      <c r="V527" s="40" t="str" cm="1">
        <f t="array" ref="V527">_xlfn.IFS(User[[#This Row],[Time In Store + Leave]]&lt;7.8,"Incompleto",User[[#This Row],[Time In Store + Leave]]&lt;=12,"Completo",User[[#This Row],[Time In Store + Leave]]&gt;12,"Superior")</f>
        <v>Completo</v>
      </c>
      <c r="W5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7" s="40" t="str">
        <f>IF(User[[#This Row],[Rango]]="incompleto",IF(User[[#This Row],[Reporte in]]=0,"Sin_Registro_In_Out",IF(User[[#This Row],[Reporte Out]]=0,"No_Realizo_Salida","No_cumple_el_Tiempo")),"")</f>
        <v/>
      </c>
      <c r="Y527" s="40" t="str" cm="1">
        <f t="array" ref="Y5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27" s="1"/>
      <c r="AD527" s="2"/>
      <c r="AF527" s="1"/>
      <c r="AH527" s="3"/>
      <c r="AI527" s="4"/>
      <c r="AJ527" s="3"/>
      <c r="AK527" s="1"/>
    </row>
    <row r="528" spans="1:37" x14ac:dyDescent="0.3">
      <c r="A528" s="40" t="s">
        <v>707</v>
      </c>
      <c r="B528">
        <v>1030658714</v>
      </c>
      <c r="C528" s="40" t="s">
        <v>1151</v>
      </c>
      <c r="D528" s="40" t="s">
        <v>708</v>
      </c>
      <c r="E528" s="40" t="s">
        <v>6</v>
      </c>
      <c r="F528" s="40" t="s">
        <v>1025</v>
      </c>
      <c r="G528" s="40" t="s">
        <v>177</v>
      </c>
      <c r="H528" s="2">
        <v>45554.45925925926</v>
      </c>
      <c r="I528">
        <v>1</v>
      </c>
      <c r="J5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28" s="21" t="str">
        <f>_xlfn.XLOOKUP(User[[#This Row],[User Code]],RMS_Check_In_Out!A:A,RMS_Check_In_Out!D:D,"0")</f>
        <v>0</v>
      </c>
      <c r="M528" s="21">
        <f>_xlfn.XLOOKUP(User[[#This Row],[User Code]],Leave!P:P,Leave!S:S,"0")</f>
        <v>540</v>
      </c>
      <c r="N528" s="21">
        <f>User[[#This Row],[Time Leave RMS (min)]]/60</f>
        <v>9</v>
      </c>
      <c r="O528" s="15">
        <f>User[[#This Row],[Duration In Store(min)]]/60</f>
        <v>0</v>
      </c>
      <c r="P528" s="28">
        <f>User[[#This Row],[Time In Store + Leave]]/24</f>
        <v>0.375</v>
      </c>
      <c r="Q528" s="15">
        <f>(User[[#This Row],[Time Leave RMS (min)]]/60)+User[[#This Row],[Duration In Store H]]</f>
        <v>9</v>
      </c>
      <c r="R528" s="40">
        <f>IF(User[[#This Row],[Check In]]="Sin Registro",0,1)</f>
        <v>1</v>
      </c>
      <c r="S528" s="40">
        <f>IF(User[[#This Row],[Check Out]]="Sin Registro",0,1)</f>
        <v>1</v>
      </c>
      <c r="T528" s="40" t="str">
        <f>IFERROR(IF(VLOOKUP(User[[#This Row],[User Code]],Justificar!$C$8:$I$1048576,6,0)=0,"Sin Justificación",VLOOKUP(User[[#This Row],[User Code]],Justificar!$C$8:$I$1048576,6,0)),"")</f>
        <v/>
      </c>
      <c r="U528" s="40" t="str">
        <f>IFERROR(IF(VLOOKUP(User[[#This Row],[User Code]],Justificar!$C$8:$I$1048576,6,0)=0,"Sin Justificación",VLOOKUP(User[[#This Row],[User Code]],Justificar!$C$8:$I$1048576,7,0)),"")</f>
        <v/>
      </c>
      <c r="V528" s="40" t="str" cm="1">
        <f t="array" ref="V528">_xlfn.IFS(User[[#This Row],[Time In Store + Leave]]&lt;7.8,"Incompleto",User[[#This Row],[Time In Store + Leave]]&lt;=12,"Completo",User[[#This Row],[Time In Store + Leave]]&gt;12,"Superior")</f>
        <v>Completo</v>
      </c>
      <c r="W5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8" s="40" t="str">
        <f>IF(User[[#This Row],[Rango]]="incompleto",IF(User[[#This Row],[Reporte in]]=0,"Sin_Registro_In_Out",IF(User[[#This Row],[Reporte Out]]=0,"No_Realizo_Salida","No_cumple_el_Tiempo")),"")</f>
        <v/>
      </c>
      <c r="Y528" s="40" t="str" cm="1">
        <f t="array" ref="Y5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28" s="1"/>
      <c r="AD528" s="2"/>
      <c r="AF528" s="1"/>
      <c r="AH528" s="3"/>
      <c r="AI528" s="4"/>
      <c r="AJ528" s="3"/>
      <c r="AK528" s="1"/>
    </row>
    <row r="529" spans="1:37" x14ac:dyDescent="0.3">
      <c r="A529" s="40" t="s">
        <v>709</v>
      </c>
      <c r="B529">
        <v>1112149766</v>
      </c>
      <c r="C529" s="40" t="s">
        <v>710</v>
      </c>
      <c r="D529" s="40" t="s">
        <v>711</v>
      </c>
      <c r="E529" s="40" t="s">
        <v>6</v>
      </c>
      <c r="F529" s="40" t="s">
        <v>1033</v>
      </c>
      <c r="G529" s="40" t="s">
        <v>179</v>
      </c>
      <c r="H529" s="2">
        <v>45554.458634259259</v>
      </c>
      <c r="I529">
        <v>1</v>
      </c>
      <c r="J5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45931.341666666667</v>
      </c>
      <c r="K5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45931.757754629631</v>
      </c>
      <c r="L529" s="21">
        <f>_xlfn.XLOOKUP(User[[#This Row],[User Code]],RMS_Check_In_Out!A:A,RMS_Check_In_Out!D:D,"0")</f>
        <v>599</v>
      </c>
      <c r="M529" s="21" t="str">
        <f>_xlfn.XLOOKUP(User[[#This Row],[User Code]],Leave!P:P,Leave!S:S,"0")</f>
        <v>0</v>
      </c>
      <c r="N529" s="21">
        <f>User[[#This Row],[Time Leave RMS (min)]]/60</f>
        <v>0</v>
      </c>
      <c r="O529" s="15">
        <f>User[[#This Row],[Duration In Store(min)]]/60</f>
        <v>9.9833333333333325</v>
      </c>
      <c r="P529" s="28">
        <f>User[[#This Row],[Time In Store + Leave]]/24</f>
        <v>0.41597222222222219</v>
      </c>
      <c r="Q529" s="15">
        <f>(User[[#This Row],[Time Leave RMS (min)]]/60)+User[[#This Row],[Duration In Store H]]</f>
        <v>9.9833333333333325</v>
      </c>
      <c r="R529" s="40">
        <f>IF(User[[#This Row],[Check In]]="Sin Registro",0,1)</f>
        <v>1</v>
      </c>
      <c r="S529" s="40">
        <f>IF(User[[#This Row],[Check Out]]="Sin Registro",0,1)</f>
        <v>1</v>
      </c>
      <c r="T529" s="40" t="str">
        <f>IFERROR(IF(VLOOKUP(User[[#This Row],[User Code]],Justificar!$C$8:$I$1048576,6,0)=0,"Sin Justificación",VLOOKUP(User[[#This Row],[User Code]],Justificar!$C$8:$I$1048576,6,0)),"")</f>
        <v/>
      </c>
      <c r="U529" s="40" t="str">
        <f>IFERROR(IF(VLOOKUP(User[[#This Row],[User Code]],Justificar!$C$8:$I$1048576,6,0)=0,"Sin Justificación",VLOOKUP(User[[#This Row],[User Code]],Justificar!$C$8:$I$1048576,7,0)),"")</f>
        <v/>
      </c>
      <c r="V529" s="40" t="str" cm="1">
        <f t="array" ref="V529">_xlfn.IFS(User[[#This Row],[Time In Store + Leave]]&lt;7.8,"Incompleto",User[[#This Row],[Time In Store + Leave]]&lt;=12,"Completo",User[[#This Row],[Time In Store + Leave]]&gt;12,"Superior")</f>
        <v>Completo</v>
      </c>
      <c r="W5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9" s="40" t="str">
        <f>IF(User[[#This Row],[Rango]]="incompleto",IF(User[[#This Row],[Reporte in]]=0,"Sin_Registro_In_Out",IF(User[[#This Row],[Reporte Out]]=0,"No_Realizo_Salida","No_cumple_el_Tiempo")),"")</f>
        <v/>
      </c>
      <c r="Y529" s="40" t="str" cm="1">
        <f t="array" ref="Y5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29" s="1"/>
      <c r="AD529" s="2"/>
      <c r="AF529" s="1"/>
      <c r="AH529" s="3"/>
      <c r="AI529" s="4"/>
      <c r="AJ529" s="3"/>
      <c r="AK529" s="1"/>
    </row>
    <row r="530" spans="1:37" x14ac:dyDescent="0.3">
      <c r="A530" s="40" t="s">
        <v>704</v>
      </c>
      <c r="B530">
        <v>1102817165</v>
      </c>
      <c r="C530" s="40" t="s">
        <v>1155</v>
      </c>
      <c r="D530" s="40" t="s">
        <v>705</v>
      </c>
      <c r="E530" s="40" t="s">
        <v>130</v>
      </c>
      <c r="F530" s="40" t="s">
        <v>1532</v>
      </c>
      <c r="G530" s="40" t="s">
        <v>179</v>
      </c>
      <c r="H530" s="2">
        <v>45551.500347222223</v>
      </c>
      <c r="I530">
        <v>1</v>
      </c>
      <c r="J5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45931.353726851848</v>
      </c>
      <c r="K5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45931.735543981478</v>
      </c>
      <c r="L530" s="21">
        <f>_xlfn.XLOOKUP(User[[#This Row],[User Code]],RMS_Check_In_Out!A:A,RMS_Check_In_Out!D:D,"0")</f>
        <v>550</v>
      </c>
      <c r="M530" s="21" t="str">
        <f>_xlfn.XLOOKUP(User[[#This Row],[User Code]],Leave!P:P,Leave!S:S,"0")</f>
        <v>0</v>
      </c>
      <c r="N530" s="21">
        <f>User[[#This Row],[Time Leave RMS (min)]]/60</f>
        <v>0</v>
      </c>
      <c r="O530" s="15">
        <f>User[[#This Row],[Duration In Store(min)]]/60</f>
        <v>9.1666666666666661</v>
      </c>
      <c r="P530" s="28">
        <f>User[[#This Row],[Time In Store + Leave]]/24</f>
        <v>0.38194444444444442</v>
      </c>
      <c r="Q530" s="15">
        <f>(User[[#This Row],[Time Leave RMS (min)]]/60)+User[[#This Row],[Duration In Store H]]</f>
        <v>9.1666666666666661</v>
      </c>
      <c r="R530" s="40">
        <f>IF(User[[#This Row],[Check In]]="Sin Registro",0,1)</f>
        <v>1</v>
      </c>
      <c r="S530" s="40">
        <f>IF(User[[#This Row],[Check Out]]="Sin Registro",0,1)</f>
        <v>1</v>
      </c>
      <c r="T530" s="40" t="str">
        <f>IFERROR(IF(VLOOKUP(User[[#This Row],[User Code]],Justificar!$C$8:$I$1048576,6,0)=0,"Sin Justificación",VLOOKUP(User[[#This Row],[User Code]],Justificar!$C$8:$I$1048576,6,0)),"")</f>
        <v/>
      </c>
      <c r="U530" s="40" t="str">
        <f>IFERROR(IF(VLOOKUP(User[[#This Row],[User Code]],Justificar!$C$8:$I$1048576,6,0)=0,"Sin Justificación",VLOOKUP(User[[#This Row],[User Code]],Justificar!$C$8:$I$1048576,7,0)),"")</f>
        <v/>
      </c>
      <c r="V530" s="40" t="str" cm="1">
        <f t="array" ref="V530">_xlfn.IFS(User[[#This Row],[Time In Store + Leave]]&lt;7.8,"Incompleto",User[[#This Row],[Time In Store + Leave]]&lt;=12,"Completo",User[[#This Row],[Time In Store + Leave]]&gt;12,"Superior")</f>
        <v>Completo</v>
      </c>
      <c r="W5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0" s="40" t="str">
        <f>IF(User[[#This Row],[Rango]]="incompleto",IF(User[[#This Row],[Reporte in]]=0,"Sin_Registro_In_Out",IF(User[[#This Row],[Reporte Out]]=0,"No_Realizo_Salida","No_cumple_el_Tiempo")),"")</f>
        <v/>
      </c>
      <c r="Y530" s="40" t="str" cm="1">
        <f t="array" ref="Y5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30" s="1"/>
      <c r="AD530" s="2"/>
      <c r="AF530" s="1"/>
      <c r="AH530" s="3"/>
      <c r="AI530" s="4"/>
      <c r="AJ530" s="3"/>
      <c r="AK530" s="1"/>
    </row>
    <row r="531" spans="1:37" x14ac:dyDescent="0.3">
      <c r="A531" s="40" t="s">
        <v>702</v>
      </c>
      <c r="B531">
        <v>1233696071</v>
      </c>
      <c r="C531" s="40" t="s">
        <v>1156</v>
      </c>
      <c r="D531" s="40" t="s">
        <v>703</v>
      </c>
      <c r="E531" s="40" t="s">
        <v>130</v>
      </c>
      <c r="F531" s="40" t="s">
        <v>1426</v>
      </c>
      <c r="G531" s="40" t="s">
        <v>178</v>
      </c>
      <c r="H531" s="2">
        <v>45548.458668981482</v>
      </c>
      <c r="I531">
        <v>1</v>
      </c>
      <c r="J5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45931.35900462963</v>
      </c>
      <c r="K5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45931.735034722224</v>
      </c>
      <c r="L531" s="21">
        <f>_xlfn.XLOOKUP(User[[#This Row],[User Code]],RMS_Check_In_Out!A:A,RMS_Check_In_Out!D:D,"0")</f>
        <v>541</v>
      </c>
      <c r="M531" s="21" t="str">
        <f>_xlfn.XLOOKUP(User[[#This Row],[User Code]],Leave!P:P,Leave!S:S,"0")</f>
        <v>0</v>
      </c>
      <c r="N531" s="21">
        <f>User[[#This Row],[Time Leave RMS (min)]]/60</f>
        <v>0</v>
      </c>
      <c r="O531" s="15">
        <f>User[[#This Row],[Duration In Store(min)]]/60</f>
        <v>9.0166666666666675</v>
      </c>
      <c r="P531" s="28">
        <f>User[[#This Row],[Time In Store + Leave]]/24</f>
        <v>0.3756944444444445</v>
      </c>
      <c r="Q531" s="15">
        <f>(User[[#This Row],[Time Leave RMS (min)]]/60)+User[[#This Row],[Duration In Store H]]</f>
        <v>9.0166666666666675</v>
      </c>
      <c r="R531" s="40">
        <f>IF(User[[#This Row],[Check In]]="Sin Registro",0,1)</f>
        <v>1</v>
      </c>
      <c r="S531" s="40">
        <f>IF(User[[#This Row],[Check Out]]="Sin Registro",0,1)</f>
        <v>1</v>
      </c>
      <c r="T531" s="40" t="str">
        <f>IFERROR(IF(VLOOKUP(User[[#This Row],[User Code]],Justificar!$C$8:$I$1048576,6,0)=0,"Sin Justificación",VLOOKUP(User[[#This Row],[User Code]],Justificar!$C$8:$I$1048576,6,0)),"")</f>
        <v/>
      </c>
      <c r="U531" s="40" t="str">
        <f>IFERROR(IF(VLOOKUP(User[[#This Row],[User Code]],Justificar!$C$8:$I$1048576,6,0)=0,"Sin Justificación",VLOOKUP(User[[#This Row],[User Code]],Justificar!$C$8:$I$1048576,7,0)),"")</f>
        <v/>
      </c>
      <c r="V531" s="40" t="str" cm="1">
        <f t="array" ref="V531">_xlfn.IFS(User[[#This Row],[Time In Store + Leave]]&lt;7.8,"Incompleto",User[[#This Row],[Time In Store + Leave]]&lt;=12,"Completo",User[[#This Row],[Time In Store + Leave]]&gt;12,"Superior")</f>
        <v>Completo</v>
      </c>
      <c r="W5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1" s="40" t="str">
        <f>IF(User[[#This Row],[Rango]]="incompleto",IF(User[[#This Row],[Reporte in]]=0,"Sin_Registro_In_Out",IF(User[[#This Row],[Reporte Out]]=0,"No_Realizo_Salida","No_cumple_el_Tiempo")),"")</f>
        <v/>
      </c>
      <c r="Y531" s="40" t="str" cm="1">
        <f t="array" ref="Y5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AC531" s="1"/>
      <c r="AD531" s="2"/>
      <c r="AF531" s="1"/>
      <c r="AH531" s="3"/>
      <c r="AI531" s="4"/>
      <c r="AJ531" s="3"/>
      <c r="AK531" s="1"/>
    </row>
    <row r="532" spans="1:37" x14ac:dyDescent="0.3">
      <c r="A532" s="40" t="s">
        <v>700</v>
      </c>
      <c r="B532">
        <v>1193520995</v>
      </c>
      <c r="C532" s="40" t="s">
        <v>1157</v>
      </c>
      <c r="D532" s="40" t="s">
        <v>701</v>
      </c>
      <c r="E532" s="40" t="s">
        <v>6</v>
      </c>
      <c r="F532" s="40" t="s">
        <v>1025</v>
      </c>
      <c r="G532" s="40" t="s">
        <v>177</v>
      </c>
      <c r="H532" s="2">
        <v>45547.458865740744</v>
      </c>
      <c r="I532">
        <v>1</v>
      </c>
      <c r="J5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45931.579664351855</v>
      </c>
      <c r="K5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45931.875798611109</v>
      </c>
      <c r="L532" s="21">
        <f>_xlfn.XLOOKUP(User[[#This Row],[User Code]],RMS_Check_In_Out!A:A,RMS_Check_In_Out!D:D,"0")</f>
        <v>426</v>
      </c>
      <c r="M532" s="21">
        <f>_xlfn.XLOOKUP(User[[#This Row],[User Code]],Leave!P:P,Leave!S:S,"0")</f>
        <v>60</v>
      </c>
      <c r="N532" s="21">
        <f>User[[#This Row],[Time Leave RMS (min)]]/60</f>
        <v>1</v>
      </c>
      <c r="O532" s="15">
        <f>User[[#This Row],[Duration In Store(min)]]/60</f>
        <v>7.1</v>
      </c>
      <c r="P532" s="28">
        <f>User[[#This Row],[Time In Store + Leave]]/24</f>
        <v>0.33749999999999997</v>
      </c>
      <c r="Q532" s="15">
        <f>(User[[#This Row],[Time Leave RMS (min)]]/60)+User[[#This Row],[Duration In Store H]]</f>
        <v>8.1</v>
      </c>
      <c r="R532" s="40">
        <f>IF(User[[#This Row],[Check In]]="Sin Registro",0,1)</f>
        <v>1</v>
      </c>
      <c r="S532" s="40">
        <f>IF(User[[#This Row],[Check Out]]="Sin Registro",0,1)</f>
        <v>1</v>
      </c>
      <c r="T532" s="40" t="str">
        <f>IFERROR(IF(VLOOKUP(User[[#This Row],[User Code]],Justificar!$C$8:$I$1048576,6,0)=0,"Sin Justificación",VLOOKUP(User[[#This Row],[User Code]],Justificar!$C$8:$I$1048576,6,0)),"")</f>
        <v/>
      </c>
      <c r="U532" s="40" t="str">
        <f>IFERROR(IF(VLOOKUP(User[[#This Row],[User Code]],Justificar!$C$8:$I$1048576,6,0)=0,"Sin Justificación",VLOOKUP(User[[#This Row],[User Code]],Justificar!$C$8:$I$1048576,7,0)),"")</f>
        <v/>
      </c>
      <c r="V532" s="40" t="str" cm="1">
        <f t="array" ref="V532">_xlfn.IFS(User[[#This Row],[Time In Store + Leave]]&lt;7.8,"Incompleto",User[[#This Row],[Time In Store + Leave]]&lt;=12,"Completo",User[[#This Row],[Time In Store + Leave]]&gt;12,"Superior")</f>
        <v>Completo</v>
      </c>
      <c r="W5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2" s="40" t="str">
        <f>IF(User[[#This Row],[Rango]]="incompleto",IF(User[[#This Row],[Reporte in]]=0,"Sin_Registro_In_Out",IF(User[[#This Row],[Reporte Out]]=0,"No_Realizo_Salida","No_cumple_el_Tiempo")),"")</f>
        <v/>
      </c>
      <c r="Y532" s="40" t="str" cm="1">
        <f t="array" ref="Y5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32" s="1"/>
      <c r="AD532" s="2"/>
      <c r="AF532" s="1"/>
      <c r="AH532" s="3"/>
      <c r="AI532" s="4"/>
      <c r="AJ532" s="3"/>
      <c r="AK532" s="1"/>
    </row>
    <row r="533" spans="1:37" x14ac:dyDescent="0.3">
      <c r="A533" s="40" t="s">
        <v>698</v>
      </c>
      <c r="B533">
        <v>67041191</v>
      </c>
      <c r="C533" s="40" t="s">
        <v>1158</v>
      </c>
      <c r="D533" s="40" t="s">
        <v>699</v>
      </c>
      <c r="E533" s="40" t="s">
        <v>6</v>
      </c>
      <c r="F533" s="40" t="s">
        <v>1033</v>
      </c>
      <c r="G533" s="40" t="s">
        <v>179</v>
      </c>
      <c r="H533" s="2">
        <v>45546.416944444441</v>
      </c>
      <c r="I533">
        <v>1</v>
      </c>
      <c r="J5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45931.341527777775</v>
      </c>
      <c r="K5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45931.729710648149</v>
      </c>
      <c r="L533" s="21">
        <f>_xlfn.XLOOKUP(User[[#This Row],[User Code]],RMS_Check_In_Out!A:A,RMS_Check_In_Out!D:D,"0")</f>
        <v>559</v>
      </c>
      <c r="M533" s="21" t="str">
        <f>_xlfn.XLOOKUP(User[[#This Row],[User Code]],Leave!P:P,Leave!S:S,"0")</f>
        <v>0</v>
      </c>
      <c r="N533" s="21">
        <f>User[[#This Row],[Time Leave RMS (min)]]/60</f>
        <v>0</v>
      </c>
      <c r="O533" s="15">
        <f>User[[#This Row],[Duration In Store(min)]]/60</f>
        <v>9.3166666666666664</v>
      </c>
      <c r="P533" s="28">
        <f>User[[#This Row],[Time In Store + Leave]]/24</f>
        <v>0.38819444444444445</v>
      </c>
      <c r="Q533" s="15">
        <f>(User[[#This Row],[Time Leave RMS (min)]]/60)+User[[#This Row],[Duration In Store H]]</f>
        <v>9.3166666666666664</v>
      </c>
      <c r="R533" s="40">
        <f>IF(User[[#This Row],[Check In]]="Sin Registro",0,1)</f>
        <v>1</v>
      </c>
      <c r="S533" s="40">
        <f>IF(User[[#This Row],[Check Out]]="Sin Registro",0,1)</f>
        <v>1</v>
      </c>
      <c r="T533" s="40" t="str">
        <f>IFERROR(IF(VLOOKUP(User[[#This Row],[User Code]],Justificar!$C$8:$I$1048576,6,0)=0,"Sin Justificación",VLOOKUP(User[[#This Row],[User Code]],Justificar!$C$8:$I$1048576,6,0)),"")</f>
        <v/>
      </c>
      <c r="U533" s="40" t="str">
        <f>IFERROR(IF(VLOOKUP(User[[#This Row],[User Code]],Justificar!$C$8:$I$1048576,6,0)=0,"Sin Justificación",VLOOKUP(User[[#This Row],[User Code]],Justificar!$C$8:$I$1048576,7,0)),"")</f>
        <v/>
      </c>
      <c r="V533" s="40" t="str" cm="1">
        <f t="array" ref="V533">_xlfn.IFS(User[[#This Row],[Time In Store + Leave]]&lt;7.8,"Incompleto",User[[#This Row],[Time In Store + Leave]]&lt;=12,"Completo",User[[#This Row],[Time In Store + Leave]]&gt;12,"Superior")</f>
        <v>Completo</v>
      </c>
      <c r="W5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3" s="40" t="str">
        <f>IF(User[[#This Row],[Rango]]="incompleto",IF(User[[#This Row],[Reporte in]]=0,"Sin_Registro_In_Out",IF(User[[#This Row],[Reporte Out]]=0,"No_Realizo_Salida","No_cumple_el_Tiempo")),"")</f>
        <v/>
      </c>
      <c r="Y533" s="40" t="str" cm="1">
        <f t="array" ref="Y5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33" s="1"/>
      <c r="AD533" s="2"/>
      <c r="AF533" s="1"/>
      <c r="AH533" s="3"/>
      <c r="AI533" s="4"/>
      <c r="AJ533" s="3"/>
      <c r="AK533" s="1"/>
    </row>
    <row r="534" spans="1:37" x14ac:dyDescent="0.3">
      <c r="A534" s="40" t="s">
        <v>696</v>
      </c>
      <c r="B534">
        <v>1000834739</v>
      </c>
      <c r="C534" s="40" t="s">
        <v>1159</v>
      </c>
      <c r="D534" s="40" t="s">
        <v>697</v>
      </c>
      <c r="E534" s="40" t="s">
        <v>6</v>
      </c>
      <c r="F534" s="40" t="s">
        <v>1098</v>
      </c>
      <c r="G534" s="40" t="s">
        <v>177</v>
      </c>
      <c r="H534" s="2">
        <v>45541.458645833336</v>
      </c>
      <c r="I534">
        <v>1</v>
      </c>
      <c r="J5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45931.492523148147</v>
      </c>
      <c r="K5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45931.839328703703</v>
      </c>
      <c r="L534" s="21">
        <f>_xlfn.XLOOKUP(User[[#This Row],[User Code]],RMS_Check_In_Out!A:A,RMS_Check_In_Out!D:D,"0")</f>
        <v>499</v>
      </c>
      <c r="M534" s="21" t="str">
        <f>_xlfn.XLOOKUP(User[[#This Row],[User Code]],Leave!P:P,Leave!S:S,"0")</f>
        <v>0</v>
      </c>
      <c r="N534" s="21">
        <f>User[[#This Row],[Time Leave RMS (min)]]/60</f>
        <v>0</v>
      </c>
      <c r="O534" s="15">
        <f>User[[#This Row],[Duration In Store(min)]]/60</f>
        <v>8.3166666666666664</v>
      </c>
      <c r="P534" s="28">
        <f>User[[#This Row],[Time In Store + Leave]]/24</f>
        <v>0.34652777777777777</v>
      </c>
      <c r="Q534" s="15">
        <f>(User[[#This Row],[Time Leave RMS (min)]]/60)+User[[#This Row],[Duration In Store H]]</f>
        <v>8.3166666666666664</v>
      </c>
      <c r="R534" s="40">
        <f>IF(User[[#This Row],[Check In]]="Sin Registro",0,1)</f>
        <v>1</v>
      </c>
      <c r="S534" s="40">
        <f>IF(User[[#This Row],[Check Out]]="Sin Registro",0,1)</f>
        <v>1</v>
      </c>
      <c r="T534" s="40" t="str">
        <f>IFERROR(IF(VLOOKUP(User[[#This Row],[User Code]],Justificar!$C$8:$I$1048576,6,0)=0,"Sin Justificación",VLOOKUP(User[[#This Row],[User Code]],Justificar!$C$8:$I$1048576,6,0)),"")</f>
        <v/>
      </c>
      <c r="U534" s="40" t="str">
        <f>IFERROR(IF(VLOOKUP(User[[#This Row],[User Code]],Justificar!$C$8:$I$1048576,6,0)=0,"Sin Justificación",VLOOKUP(User[[#This Row],[User Code]],Justificar!$C$8:$I$1048576,7,0)),"")</f>
        <v/>
      </c>
      <c r="V534" s="40" t="str" cm="1">
        <f t="array" ref="V534">_xlfn.IFS(User[[#This Row],[Time In Store + Leave]]&lt;7.8,"Incompleto",User[[#This Row],[Time In Store + Leave]]&lt;=12,"Completo",User[[#This Row],[Time In Store + Leave]]&gt;12,"Superior")</f>
        <v>Completo</v>
      </c>
      <c r="W5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4" s="40" t="str">
        <f>IF(User[[#This Row],[Rango]]="incompleto",IF(User[[#This Row],[Reporte in]]=0,"Sin_Registro_In_Out",IF(User[[#This Row],[Reporte Out]]=0,"No_Realizo_Salida","No_cumple_el_Tiempo")),"")</f>
        <v/>
      </c>
      <c r="Y534" s="40" t="str" cm="1">
        <f t="array" ref="Y5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34" s="1"/>
      <c r="AD534" s="2"/>
      <c r="AF534" s="1"/>
      <c r="AH534" s="3"/>
      <c r="AI534" s="4"/>
      <c r="AJ534" s="3"/>
      <c r="AK534" s="1"/>
    </row>
    <row r="535" spans="1:37" x14ac:dyDescent="0.3">
      <c r="A535" s="40" t="s">
        <v>694</v>
      </c>
      <c r="B535">
        <v>43187758</v>
      </c>
      <c r="C535" s="40" t="s">
        <v>1160</v>
      </c>
      <c r="D535" s="40" t="s">
        <v>695</v>
      </c>
      <c r="E535" s="40" t="s">
        <v>6</v>
      </c>
      <c r="F535" s="40" t="s">
        <v>1036</v>
      </c>
      <c r="G535" s="40" t="s">
        <v>177</v>
      </c>
      <c r="H535" s="2">
        <v>45540.458657407406</v>
      </c>
      <c r="I535">
        <v>1</v>
      </c>
      <c r="J5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45931.496898148151</v>
      </c>
      <c r="K5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45931.837291666663</v>
      </c>
      <c r="L535" s="21">
        <f>_xlfn.XLOOKUP(User[[#This Row],[User Code]],RMS_Check_In_Out!A:A,RMS_Check_In_Out!D:D,"0")</f>
        <v>490</v>
      </c>
      <c r="M535" s="21" t="str">
        <f>_xlfn.XLOOKUP(User[[#This Row],[User Code]],Leave!P:P,Leave!S:S,"0")</f>
        <v>0</v>
      </c>
      <c r="N535" s="21">
        <f>User[[#This Row],[Time Leave RMS (min)]]/60</f>
        <v>0</v>
      </c>
      <c r="O535" s="15">
        <f>User[[#This Row],[Duration In Store(min)]]/60</f>
        <v>8.1666666666666661</v>
      </c>
      <c r="P535" s="28">
        <f>User[[#This Row],[Time In Store + Leave]]/24</f>
        <v>0.34027777777777773</v>
      </c>
      <c r="Q535" s="15">
        <f>(User[[#This Row],[Time Leave RMS (min)]]/60)+User[[#This Row],[Duration In Store H]]</f>
        <v>8.1666666666666661</v>
      </c>
      <c r="R535" s="40">
        <f>IF(User[[#This Row],[Check In]]="Sin Registro",0,1)</f>
        <v>1</v>
      </c>
      <c r="S535" s="40">
        <f>IF(User[[#This Row],[Check Out]]="Sin Registro",0,1)</f>
        <v>1</v>
      </c>
      <c r="T535" s="40" t="str">
        <f>IFERROR(IF(VLOOKUP(User[[#This Row],[User Code]],Justificar!$C$8:$I$1048576,6,0)=0,"Sin Justificación",VLOOKUP(User[[#This Row],[User Code]],Justificar!$C$8:$I$1048576,6,0)),"")</f>
        <v/>
      </c>
      <c r="U535" s="40" t="str">
        <f>IFERROR(IF(VLOOKUP(User[[#This Row],[User Code]],Justificar!$C$8:$I$1048576,6,0)=0,"Sin Justificación",VLOOKUP(User[[#This Row],[User Code]],Justificar!$C$8:$I$1048576,7,0)),"")</f>
        <v/>
      </c>
      <c r="V535" s="40" t="str" cm="1">
        <f t="array" ref="V535">_xlfn.IFS(User[[#This Row],[Time In Store + Leave]]&lt;7.8,"Incompleto",User[[#This Row],[Time In Store + Leave]]&lt;=12,"Completo",User[[#This Row],[Time In Store + Leave]]&gt;12,"Superior")</f>
        <v>Completo</v>
      </c>
      <c r="W5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5" s="40" t="str">
        <f>IF(User[[#This Row],[Rango]]="incompleto",IF(User[[#This Row],[Reporte in]]=0,"Sin_Registro_In_Out",IF(User[[#This Row],[Reporte Out]]=0,"No_Realizo_Salida","No_cumple_el_Tiempo")),"")</f>
        <v/>
      </c>
      <c r="Y535" s="40" t="str" cm="1">
        <f t="array" ref="Y5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35" s="1"/>
      <c r="AD535" s="2"/>
      <c r="AF535" s="1"/>
      <c r="AH535" s="3"/>
      <c r="AI535" s="4"/>
      <c r="AJ535" s="3"/>
      <c r="AK535" s="1"/>
    </row>
    <row r="536" spans="1:37" x14ac:dyDescent="0.3">
      <c r="A536" s="40" t="s">
        <v>692</v>
      </c>
      <c r="B536">
        <v>1006552873</v>
      </c>
      <c r="C536" s="40" t="s">
        <v>1161</v>
      </c>
      <c r="D536" s="40" t="s">
        <v>693</v>
      </c>
      <c r="E536" s="40" t="s">
        <v>6</v>
      </c>
      <c r="F536" s="40" t="s">
        <v>1040</v>
      </c>
      <c r="G536" s="40" t="s">
        <v>178</v>
      </c>
      <c r="H536" s="2">
        <v>45534.416909722226</v>
      </c>
      <c r="I536">
        <v>1</v>
      </c>
      <c r="J5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45931.41269675926</v>
      </c>
      <c r="K5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45931.757789351854</v>
      </c>
      <c r="L536" s="21">
        <f>_xlfn.XLOOKUP(User[[#This Row],[User Code]],RMS_Check_In_Out!A:A,RMS_Check_In_Out!D:D,"0")</f>
        <v>497</v>
      </c>
      <c r="M536" s="21">
        <f>_xlfn.XLOOKUP(User[[#This Row],[User Code]],Leave!P:P,Leave!S:S,"0")</f>
        <v>120</v>
      </c>
      <c r="N536" s="21">
        <f>User[[#This Row],[Time Leave RMS (min)]]/60</f>
        <v>2</v>
      </c>
      <c r="O536" s="15">
        <f>User[[#This Row],[Duration In Store(min)]]/60</f>
        <v>8.2833333333333332</v>
      </c>
      <c r="P536" s="28">
        <f>User[[#This Row],[Time In Store + Leave]]/24</f>
        <v>0.4284722222222222</v>
      </c>
      <c r="Q536" s="15">
        <f>(User[[#This Row],[Time Leave RMS (min)]]/60)+User[[#This Row],[Duration In Store H]]</f>
        <v>10.283333333333333</v>
      </c>
      <c r="R536" s="40">
        <f>IF(User[[#This Row],[Check In]]="Sin Registro",0,1)</f>
        <v>1</v>
      </c>
      <c r="S536" s="40">
        <f>IF(User[[#This Row],[Check Out]]="Sin Registro",0,1)</f>
        <v>1</v>
      </c>
      <c r="T536" s="40" t="str">
        <f>IFERROR(IF(VLOOKUP(User[[#This Row],[User Code]],Justificar!$C$8:$I$1048576,6,0)=0,"Sin Justificación",VLOOKUP(User[[#This Row],[User Code]],Justificar!$C$8:$I$1048576,6,0)),"")</f>
        <v/>
      </c>
      <c r="U536" s="40" t="str">
        <f>IFERROR(IF(VLOOKUP(User[[#This Row],[User Code]],Justificar!$C$8:$I$1048576,6,0)=0,"Sin Justificación",VLOOKUP(User[[#This Row],[User Code]],Justificar!$C$8:$I$1048576,7,0)),"")</f>
        <v/>
      </c>
      <c r="V536" s="40" t="str" cm="1">
        <f t="array" ref="V536">_xlfn.IFS(User[[#This Row],[Time In Store + Leave]]&lt;7.8,"Incompleto",User[[#This Row],[Time In Store + Leave]]&lt;=12,"Completo",User[[#This Row],[Time In Store + Leave]]&gt;12,"Superior")</f>
        <v>Completo</v>
      </c>
      <c r="W5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6" s="40" t="str">
        <f>IF(User[[#This Row],[Rango]]="incompleto",IF(User[[#This Row],[Reporte in]]=0,"Sin_Registro_In_Out",IF(User[[#This Row],[Reporte Out]]=0,"No_Realizo_Salida","No_cumple_el_Tiempo")),"")</f>
        <v/>
      </c>
      <c r="Y536" s="40" t="str" cm="1">
        <f t="array" ref="Y5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36" s="1"/>
      <c r="AD536" s="2"/>
      <c r="AF536" s="1"/>
      <c r="AH536" s="3"/>
      <c r="AI536" s="4"/>
      <c r="AJ536" s="3"/>
      <c r="AK536" s="1"/>
    </row>
    <row r="537" spans="1:37" x14ac:dyDescent="0.3">
      <c r="A537" s="40" t="s">
        <v>680</v>
      </c>
      <c r="B537">
        <v>1024466354</v>
      </c>
      <c r="C537" s="40" t="s">
        <v>1162</v>
      </c>
      <c r="D537" s="40" t="s">
        <v>681</v>
      </c>
      <c r="E537" s="40" t="s">
        <v>6</v>
      </c>
      <c r="F537" s="40" t="s">
        <v>1026</v>
      </c>
      <c r="G537" s="40" t="s">
        <v>178</v>
      </c>
      <c r="H537" s="2">
        <v>45524.751064814816</v>
      </c>
      <c r="I537">
        <v>1</v>
      </c>
      <c r="J5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45931.408796296295</v>
      </c>
      <c r="K5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45931.757233796299</v>
      </c>
      <c r="L537" s="21">
        <f>_xlfn.XLOOKUP(User[[#This Row],[User Code]],RMS_Check_In_Out!A:A,RMS_Check_In_Out!D:D,"0")</f>
        <v>502</v>
      </c>
      <c r="M537" s="21" t="str">
        <f>_xlfn.XLOOKUP(User[[#This Row],[User Code]],Leave!P:P,Leave!S:S,"0")</f>
        <v>0</v>
      </c>
      <c r="N537" s="21">
        <f>User[[#This Row],[Time Leave RMS (min)]]/60</f>
        <v>0</v>
      </c>
      <c r="O537" s="15">
        <f>User[[#This Row],[Duration In Store(min)]]/60</f>
        <v>8.3666666666666671</v>
      </c>
      <c r="P537" s="28">
        <f>User[[#This Row],[Time In Store + Leave]]/24</f>
        <v>0.34861111111111115</v>
      </c>
      <c r="Q537" s="15">
        <f>(User[[#This Row],[Time Leave RMS (min)]]/60)+User[[#This Row],[Duration In Store H]]</f>
        <v>8.3666666666666671</v>
      </c>
      <c r="R537" s="40">
        <f>IF(User[[#This Row],[Check In]]="Sin Registro",0,1)</f>
        <v>1</v>
      </c>
      <c r="S537" s="40">
        <f>IF(User[[#This Row],[Check Out]]="Sin Registro",0,1)</f>
        <v>1</v>
      </c>
      <c r="T537" s="40" t="str">
        <f>IFERROR(IF(VLOOKUP(User[[#This Row],[User Code]],Justificar!$C$8:$I$1048576,6,0)=0,"Sin Justificación",VLOOKUP(User[[#This Row],[User Code]],Justificar!$C$8:$I$1048576,6,0)),"")</f>
        <v/>
      </c>
      <c r="U537" s="40" t="str">
        <f>IFERROR(IF(VLOOKUP(User[[#This Row],[User Code]],Justificar!$C$8:$I$1048576,6,0)=0,"Sin Justificación",VLOOKUP(User[[#This Row],[User Code]],Justificar!$C$8:$I$1048576,7,0)),"")</f>
        <v/>
      </c>
      <c r="V537" s="40" t="str" cm="1">
        <f t="array" ref="V537">_xlfn.IFS(User[[#This Row],[Time In Store + Leave]]&lt;7.8,"Incompleto",User[[#This Row],[Time In Store + Leave]]&lt;=12,"Completo",User[[#This Row],[Time In Store + Leave]]&gt;12,"Superior")</f>
        <v>Completo</v>
      </c>
      <c r="W5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7" s="40" t="str">
        <f>IF(User[[#This Row],[Rango]]="incompleto",IF(User[[#This Row],[Reporte in]]=0,"Sin_Registro_In_Out",IF(User[[#This Row],[Reporte Out]]=0,"No_Realizo_Salida","No_cumple_el_Tiempo")),"")</f>
        <v/>
      </c>
      <c r="Y537" s="40" t="str" cm="1">
        <f t="array" ref="Y5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7" s="1"/>
      <c r="AD537" s="2"/>
      <c r="AF537" s="1"/>
      <c r="AH537" s="3"/>
      <c r="AI537" s="4"/>
      <c r="AJ537" s="3"/>
      <c r="AK537" s="1"/>
    </row>
    <row r="538" spans="1:37" x14ac:dyDescent="0.3">
      <c r="A538" s="40" t="s">
        <v>682</v>
      </c>
      <c r="B538">
        <v>1000133839</v>
      </c>
      <c r="C538" s="40" t="s">
        <v>1163</v>
      </c>
      <c r="D538" s="40" t="s">
        <v>683</v>
      </c>
      <c r="E538" s="40" t="s">
        <v>163</v>
      </c>
      <c r="F538" s="40" t="s">
        <v>1556</v>
      </c>
      <c r="G538" s="40" t="s">
        <v>163</v>
      </c>
      <c r="H538" s="2">
        <v>45524.750625000001</v>
      </c>
      <c r="I538">
        <v>1</v>
      </c>
      <c r="J5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38" s="21" t="str">
        <f>_xlfn.XLOOKUP(User[[#This Row],[User Code]],RMS_Check_In_Out!A:A,RMS_Check_In_Out!D:D,"0")</f>
        <v>0</v>
      </c>
      <c r="M538" s="21">
        <f>_xlfn.XLOOKUP(User[[#This Row],[User Code]],Leave!P:P,Leave!S:S,"0")</f>
        <v>540</v>
      </c>
      <c r="N538" s="21">
        <f>User[[#This Row],[Time Leave RMS (min)]]/60</f>
        <v>9</v>
      </c>
      <c r="O538" s="15">
        <f>User[[#This Row],[Duration In Store(min)]]/60</f>
        <v>0</v>
      </c>
      <c r="P538" s="28">
        <f>User[[#This Row],[Time In Store + Leave]]/24</f>
        <v>0.375</v>
      </c>
      <c r="Q538" s="15">
        <f>(User[[#This Row],[Time Leave RMS (min)]]/60)+User[[#This Row],[Duration In Store H]]</f>
        <v>9</v>
      </c>
      <c r="R538" s="40">
        <f>IF(User[[#This Row],[Check In]]="Sin Registro",0,1)</f>
        <v>1</v>
      </c>
      <c r="S538" s="40">
        <f>IF(User[[#This Row],[Check Out]]="Sin Registro",0,1)</f>
        <v>1</v>
      </c>
      <c r="T538" s="40" t="str">
        <f>IFERROR(IF(VLOOKUP(User[[#This Row],[User Code]],Justificar!$C$8:$I$1048576,6,0)=0,"Sin Justificación",VLOOKUP(User[[#This Row],[User Code]],Justificar!$C$8:$I$1048576,6,0)),"")</f>
        <v/>
      </c>
      <c r="U538" s="40" t="str">
        <f>IFERROR(IF(VLOOKUP(User[[#This Row],[User Code]],Justificar!$C$8:$I$1048576,6,0)=0,"Sin Justificación",VLOOKUP(User[[#This Row],[User Code]],Justificar!$C$8:$I$1048576,7,0)),"")</f>
        <v/>
      </c>
      <c r="V538" s="40" t="str" cm="1">
        <f t="array" ref="V538">_xlfn.IFS(User[[#This Row],[Time In Store + Leave]]&lt;7.8,"Incompleto",User[[#This Row],[Time In Store + Leave]]&lt;=12,"Completo",User[[#This Row],[Time In Store + Leave]]&gt;12,"Superior")</f>
        <v>Completo</v>
      </c>
      <c r="W5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8" s="40" t="str">
        <f>IF(User[[#This Row],[Rango]]="incompleto",IF(User[[#This Row],[Reporte in]]=0,"Sin_Registro_In_Out",IF(User[[#This Row],[Reporte Out]]=0,"No_Realizo_Salida","No_cumple_el_Tiempo")),"")</f>
        <v/>
      </c>
      <c r="Y538" s="40" t="str" cm="1">
        <f t="array" ref="Y5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AC538" s="1"/>
      <c r="AD538" s="2"/>
      <c r="AF538" s="1"/>
      <c r="AH538" s="3"/>
      <c r="AI538" s="4"/>
      <c r="AJ538" s="3"/>
      <c r="AK538" s="1"/>
    </row>
    <row r="539" spans="1:37" x14ac:dyDescent="0.3">
      <c r="A539" s="40" t="s">
        <v>684</v>
      </c>
      <c r="B539">
        <v>1079941888</v>
      </c>
      <c r="C539" s="40" t="s">
        <v>1164</v>
      </c>
      <c r="D539" s="40" t="s">
        <v>685</v>
      </c>
      <c r="E539" s="40" t="s">
        <v>6</v>
      </c>
      <c r="F539" s="40" t="s">
        <v>967</v>
      </c>
      <c r="G539" s="40" t="s">
        <v>177</v>
      </c>
      <c r="H539" s="2">
        <v>45524.500625000001</v>
      </c>
      <c r="I539">
        <v>1</v>
      </c>
      <c r="J5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39" s="21" t="str">
        <f>_xlfn.XLOOKUP(User[[#This Row],[User Code]],RMS_Check_In_Out!A:A,RMS_Check_In_Out!D:D,"0")</f>
        <v>0</v>
      </c>
      <c r="M539" s="21" t="str">
        <f>_xlfn.XLOOKUP(User[[#This Row],[User Code]],Leave!P:P,Leave!S:S,"0")</f>
        <v>0</v>
      </c>
      <c r="N539" s="21">
        <f>User[[#This Row],[Time Leave RMS (min)]]/60</f>
        <v>0</v>
      </c>
      <c r="O539" s="15">
        <f>User[[#This Row],[Duration In Store(min)]]/60</f>
        <v>0</v>
      </c>
      <c r="P539" s="28">
        <f>User[[#This Row],[Time In Store + Leave]]/24</f>
        <v>0</v>
      </c>
      <c r="Q539" s="15">
        <f>(User[[#This Row],[Time Leave RMS (min)]]/60)+User[[#This Row],[Duration In Store H]]</f>
        <v>0</v>
      </c>
      <c r="R539" s="40">
        <f>IF(User[[#This Row],[Check In]]="Sin Registro",0,1)</f>
        <v>0</v>
      </c>
      <c r="S539" s="40">
        <f>IF(User[[#This Row],[Check Out]]="Sin Registro",0,1)</f>
        <v>0</v>
      </c>
      <c r="T539" s="40" t="str">
        <f>IFERROR(IF(VLOOKUP(User[[#This Row],[User Code]],Justificar!$C$8:$I$1048576,6,0)=0,"Sin Justificación",VLOOKUP(User[[#This Row],[User Code]],Justificar!$C$8:$I$1048576,6,0)),"")</f>
        <v>Sin Justificación</v>
      </c>
      <c r="U539" s="40" t="str">
        <f>IFERROR(IF(VLOOKUP(User[[#This Row],[User Code]],Justificar!$C$8:$I$1048576,6,0)=0,"Sin Justificación",VLOOKUP(User[[#This Row],[User Code]],Justificar!$C$8:$I$1048576,7,0)),"")</f>
        <v>Sin Justificación</v>
      </c>
      <c r="V539" s="40" t="str" cm="1">
        <f t="array" ref="V539">_xlfn.IFS(User[[#This Row],[Time In Store + Leave]]&lt;7.8,"Incompleto",User[[#This Row],[Time In Store + Leave]]&lt;=12,"Completo",User[[#This Row],[Time In Store + Leave]]&gt;12,"Superior")</f>
        <v>Incompleto</v>
      </c>
      <c r="W5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39" s="40" t="str">
        <f>IF(User[[#This Row],[Rango]]="incompleto",IF(User[[#This Row],[Reporte in]]=0,"Sin_Registro_In_Out",IF(User[[#This Row],[Reporte Out]]=0,"No_Realizo_Salida","No_cumple_el_Tiempo")),"")</f>
        <v>Sin_Registro_In_Out</v>
      </c>
      <c r="Y539" s="40" t="str" cm="1">
        <f t="array" ref="Y5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39" s="1"/>
      <c r="AD539" s="2"/>
      <c r="AF539" s="1"/>
      <c r="AH539" s="3"/>
      <c r="AI539" s="4"/>
      <c r="AJ539" s="3"/>
      <c r="AK539" s="1"/>
    </row>
    <row r="540" spans="1:37" x14ac:dyDescent="0.3">
      <c r="A540" s="40" t="s">
        <v>686</v>
      </c>
      <c r="B540">
        <v>1027961781</v>
      </c>
      <c r="C540" s="40" t="s">
        <v>1165</v>
      </c>
      <c r="D540" s="40" t="s">
        <v>687</v>
      </c>
      <c r="E540" s="40" t="s">
        <v>6</v>
      </c>
      <c r="F540" s="40" t="s">
        <v>966</v>
      </c>
      <c r="G540" s="40" t="s">
        <v>177</v>
      </c>
      <c r="H540" s="2">
        <v>45524.459490740737</v>
      </c>
      <c r="I540">
        <v>1</v>
      </c>
      <c r="J5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45931.414212962962</v>
      </c>
      <c r="K5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45931.792245370372</v>
      </c>
      <c r="L540" s="21">
        <f>_xlfn.XLOOKUP(User[[#This Row],[User Code]],RMS_Check_In_Out!A:A,RMS_Check_In_Out!D:D,"0")</f>
        <v>544</v>
      </c>
      <c r="M540" s="21">
        <f>_xlfn.XLOOKUP(User[[#This Row],[User Code]],Leave!P:P,Leave!S:S,"0")</f>
        <v>540</v>
      </c>
      <c r="N540" s="21">
        <f>User[[#This Row],[Time Leave RMS (min)]]/60</f>
        <v>9</v>
      </c>
      <c r="O540" s="15">
        <f>User[[#This Row],[Duration In Store(min)]]/60</f>
        <v>9.0666666666666664</v>
      </c>
      <c r="P540" s="28">
        <f>User[[#This Row],[Time In Store + Leave]]/24</f>
        <v>0.75277777777777777</v>
      </c>
      <c r="Q540" s="15">
        <f>(User[[#This Row],[Time Leave RMS (min)]]/60)+User[[#This Row],[Duration In Store H]]</f>
        <v>18.066666666666666</v>
      </c>
      <c r="R540" s="40">
        <f>IF(User[[#This Row],[Check In]]="Sin Registro",0,1)</f>
        <v>1</v>
      </c>
      <c r="S540" s="40">
        <f>IF(User[[#This Row],[Check Out]]="Sin Registro",0,1)</f>
        <v>1</v>
      </c>
      <c r="T540" s="40" t="str">
        <f>IFERROR(IF(VLOOKUP(User[[#This Row],[User Code]],Justificar!$C$8:$I$1048576,6,0)=0,"Sin Justificación",VLOOKUP(User[[#This Row],[User Code]],Justificar!$C$8:$I$1048576,6,0)),"")</f>
        <v/>
      </c>
      <c r="U540" s="40" t="str">
        <f>IFERROR(IF(VLOOKUP(User[[#This Row],[User Code]],Justificar!$C$8:$I$1048576,6,0)=0,"Sin Justificación",VLOOKUP(User[[#This Row],[User Code]],Justificar!$C$8:$I$1048576,7,0)),"")</f>
        <v/>
      </c>
      <c r="V540" s="40" t="str" cm="1">
        <f t="array" ref="V540">_xlfn.IFS(User[[#This Row],[Time In Store + Leave]]&lt;7.8,"Incompleto",User[[#This Row],[Time In Store + Leave]]&lt;=12,"Completo",User[[#This Row],[Time In Store + Leave]]&gt;12,"Superior")</f>
        <v>Superior</v>
      </c>
      <c r="W5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0" s="40" t="str">
        <f>IF(User[[#This Row],[Rango]]="incompleto",IF(User[[#This Row],[Reporte in]]=0,"Sin_Registro_In_Out",IF(User[[#This Row],[Reporte Out]]=0,"No_Realizo_Salida","No_cumple_el_Tiempo")),"")</f>
        <v/>
      </c>
      <c r="Y540" s="40" t="str" cm="1">
        <f t="array" ref="Y5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40" s="1"/>
      <c r="AD540" s="2"/>
      <c r="AF540" s="1"/>
      <c r="AH540" s="3"/>
      <c r="AI540" s="4"/>
      <c r="AJ540" s="3"/>
      <c r="AK540" s="1"/>
    </row>
    <row r="541" spans="1:37" x14ac:dyDescent="0.3">
      <c r="A541" s="40" t="s">
        <v>688</v>
      </c>
      <c r="B541">
        <v>1010240662</v>
      </c>
      <c r="C541" s="40" t="s">
        <v>1166</v>
      </c>
      <c r="D541" s="40" t="s">
        <v>689</v>
      </c>
      <c r="E541" s="40" t="s">
        <v>6</v>
      </c>
      <c r="F541" s="40" t="s">
        <v>1935</v>
      </c>
      <c r="G541" s="40" t="s">
        <v>179</v>
      </c>
      <c r="H541" s="2">
        <v>45524.45925925926</v>
      </c>
      <c r="I541">
        <v>1</v>
      </c>
      <c r="J5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45931.447638888887</v>
      </c>
      <c r="K5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45931.762627314813</v>
      </c>
      <c r="L541" s="21">
        <f>_xlfn.XLOOKUP(User[[#This Row],[User Code]],RMS_Check_In_Out!A:A,RMS_Check_In_Out!D:D,"0")</f>
        <v>454</v>
      </c>
      <c r="M541" s="21" t="str">
        <f>_xlfn.XLOOKUP(User[[#This Row],[User Code]],Leave!P:P,Leave!S:S,"0")</f>
        <v>0</v>
      </c>
      <c r="N541" s="21">
        <f>User[[#This Row],[Time Leave RMS (min)]]/60</f>
        <v>0</v>
      </c>
      <c r="O541" s="15">
        <f>User[[#This Row],[Duration In Store(min)]]/60</f>
        <v>7.5666666666666664</v>
      </c>
      <c r="P541" s="28">
        <f>User[[#This Row],[Time In Store + Leave]]/24</f>
        <v>0.31527777777777777</v>
      </c>
      <c r="Q541" s="15">
        <f>(User[[#This Row],[Time Leave RMS (min)]]/60)+User[[#This Row],[Duration In Store H]]</f>
        <v>7.5666666666666664</v>
      </c>
      <c r="R541" s="40">
        <f>IF(User[[#This Row],[Check In]]="Sin Registro",0,1)</f>
        <v>1</v>
      </c>
      <c r="S541" s="40">
        <f>IF(User[[#This Row],[Check Out]]="Sin Registro",0,1)</f>
        <v>1</v>
      </c>
      <c r="T541" s="40" t="str">
        <f>IFERROR(IF(VLOOKUP(User[[#This Row],[User Code]],Justificar!$C$8:$I$1048576,6,0)=0,"Sin Justificación",VLOOKUP(User[[#This Row],[User Code]],Justificar!$C$8:$I$1048576,6,0)),"")</f>
        <v>Sin Justificación</v>
      </c>
      <c r="U541" s="40" t="str">
        <f>IFERROR(IF(VLOOKUP(User[[#This Row],[User Code]],Justificar!$C$8:$I$1048576,6,0)=0,"Sin Justificación",VLOOKUP(User[[#This Row],[User Code]],Justificar!$C$8:$I$1048576,7,0)),"")</f>
        <v>Sin Justificación</v>
      </c>
      <c r="V541" s="40" t="str" cm="1">
        <f t="array" ref="V541">_xlfn.IFS(User[[#This Row],[Time In Store + Leave]]&lt;7.8,"Incompleto",User[[#This Row],[Time In Store + Leave]]&lt;=12,"Completo",User[[#This Row],[Time In Store + Leave]]&gt;12,"Superior")</f>
        <v>Incompleto</v>
      </c>
      <c r="W5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1" s="40" t="str">
        <f>IF(User[[#This Row],[Rango]]="incompleto",IF(User[[#This Row],[Reporte in]]=0,"Sin_Registro_In_Out",IF(User[[#This Row],[Reporte Out]]=0,"No_Realizo_Salida","No_cumple_el_Tiempo")),"")</f>
        <v>No_cumple_el_Tiempo</v>
      </c>
      <c r="Y541" s="40" t="str" cm="1">
        <f t="array" ref="Y5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1" s="1"/>
      <c r="AD541" s="2"/>
      <c r="AF541" s="1"/>
      <c r="AH541" s="3"/>
      <c r="AI541" s="4"/>
      <c r="AJ541" s="3"/>
      <c r="AK541" s="1"/>
    </row>
    <row r="542" spans="1:37" x14ac:dyDescent="0.3">
      <c r="A542" s="40" t="s">
        <v>690</v>
      </c>
      <c r="B542">
        <v>1022336512</v>
      </c>
      <c r="C542" s="40" t="s">
        <v>1241</v>
      </c>
      <c r="D542" s="40" t="s">
        <v>691</v>
      </c>
      <c r="E542" s="40" t="s">
        <v>6</v>
      </c>
      <c r="F542" s="40" t="s">
        <v>2088</v>
      </c>
      <c r="G542" s="40" t="s">
        <v>179</v>
      </c>
      <c r="H542" s="2">
        <v>45524.458912037036</v>
      </c>
      <c r="I542">
        <v>1</v>
      </c>
      <c r="J5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45931.389386574076</v>
      </c>
      <c r="K5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45931.762638888889</v>
      </c>
      <c r="L542" s="21">
        <f>_xlfn.XLOOKUP(User[[#This Row],[User Code]],RMS_Check_In_Out!A:A,RMS_Check_In_Out!D:D,"0")</f>
        <v>537</v>
      </c>
      <c r="M542" s="21" t="str">
        <f>_xlfn.XLOOKUP(User[[#This Row],[User Code]],Leave!P:P,Leave!S:S,"0")</f>
        <v>0</v>
      </c>
      <c r="N542" s="21">
        <f>User[[#This Row],[Time Leave RMS (min)]]/60</f>
        <v>0</v>
      </c>
      <c r="O542" s="15">
        <f>User[[#This Row],[Duration In Store(min)]]/60</f>
        <v>8.9499999999999993</v>
      </c>
      <c r="P542" s="28">
        <f>User[[#This Row],[Time In Store + Leave]]/24</f>
        <v>0.37291666666666662</v>
      </c>
      <c r="Q542" s="15">
        <f>(User[[#This Row],[Time Leave RMS (min)]]/60)+User[[#This Row],[Duration In Store H]]</f>
        <v>8.9499999999999993</v>
      </c>
      <c r="R542" s="40">
        <f>IF(User[[#This Row],[Check In]]="Sin Registro",0,1)</f>
        <v>1</v>
      </c>
      <c r="S542" s="40">
        <f>IF(User[[#This Row],[Check Out]]="Sin Registro",0,1)</f>
        <v>1</v>
      </c>
      <c r="T542" s="40" t="str">
        <f>IFERROR(IF(VLOOKUP(User[[#This Row],[User Code]],Justificar!$C$8:$I$1048576,6,0)=0,"Sin Justificación",VLOOKUP(User[[#This Row],[User Code]],Justificar!$C$8:$I$1048576,6,0)),"")</f>
        <v/>
      </c>
      <c r="U542" s="40" t="str">
        <f>IFERROR(IF(VLOOKUP(User[[#This Row],[User Code]],Justificar!$C$8:$I$1048576,6,0)=0,"Sin Justificación",VLOOKUP(User[[#This Row],[User Code]],Justificar!$C$8:$I$1048576,7,0)),"")</f>
        <v/>
      </c>
      <c r="V542" s="40" t="str" cm="1">
        <f t="array" ref="V542">_xlfn.IFS(User[[#This Row],[Time In Store + Leave]]&lt;7.8,"Incompleto",User[[#This Row],[Time In Store + Leave]]&lt;=12,"Completo",User[[#This Row],[Time In Store + Leave]]&gt;12,"Superior")</f>
        <v>Completo</v>
      </c>
      <c r="W5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2" s="40" t="str">
        <f>IF(User[[#This Row],[Rango]]="incompleto",IF(User[[#This Row],[Reporte in]]=0,"Sin_Registro_In_Out",IF(User[[#This Row],[Reporte Out]]=0,"No_Realizo_Salida","No_cumple_el_Tiempo")),"")</f>
        <v/>
      </c>
      <c r="Y542" s="40" t="str" cm="1">
        <f t="array" ref="Y5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2" s="1"/>
      <c r="AD542" s="2"/>
      <c r="AF542" s="1"/>
      <c r="AH542" s="3"/>
      <c r="AI542" s="4"/>
      <c r="AJ542" s="3"/>
      <c r="AK542" s="1"/>
    </row>
    <row r="543" spans="1:37" x14ac:dyDescent="0.3">
      <c r="A543" s="40" t="s">
        <v>672</v>
      </c>
      <c r="B543">
        <v>53166381</v>
      </c>
      <c r="C543" s="40" t="s">
        <v>673</v>
      </c>
      <c r="D543" s="40" t="s">
        <v>674</v>
      </c>
      <c r="E543" s="40" t="s">
        <v>6</v>
      </c>
      <c r="F543" s="40" t="s">
        <v>2274</v>
      </c>
      <c r="G543" s="40" t="s">
        <v>177</v>
      </c>
      <c r="H543" s="2">
        <v>45519.791909722226</v>
      </c>
      <c r="I543">
        <v>1</v>
      </c>
      <c r="J5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45931.530289351853</v>
      </c>
      <c r="K5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45931.974537037036</v>
      </c>
      <c r="L543" s="21">
        <f>_xlfn.XLOOKUP(User[[#This Row],[User Code]],RMS_Check_In_Out!A:A,RMS_Check_In_Out!D:D,"0")</f>
        <v>640</v>
      </c>
      <c r="M543" s="21">
        <f>_xlfn.XLOOKUP(User[[#This Row],[User Code]],Leave!P:P,Leave!S:S,"0")</f>
        <v>60</v>
      </c>
      <c r="N543" s="21">
        <f>User[[#This Row],[Time Leave RMS (min)]]/60</f>
        <v>1</v>
      </c>
      <c r="O543" s="15">
        <f>User[[#This Row],[Duration In Store(min)]]/60</f>
        <v>10.666666666666666</v>
      </c>
      <c r="P543" s="28">
        <f>User[[#This Row],[Time In Store + Leave]]/24</f>
        <v>0.4861111111111111</v>
      </c>
      <c r="Q543" s="15">
        <f>(User[[#This Row],[Time Leave RMS (min)]]/60)+User[[#This Row],[Duration In Store H]]</f>
        <v>11.666666666666666</v>
      </c>
      <c r="R543" s="40">
        <f>IF(User[[#This Row],[Check In]]="Sin Registro",0,1)</f>
        <v>1</v>
      </c>
      <c r="S543" s="40">
        <f>IF(User[[#This Row],[Check Out]]="Sin Registro",0,1)</f>
        <v>1</v>
      </c>
      <c r="T543" s="40" t="str">
        <f>IFERROR(IF(VLOOKUP(User[[#This Row],[User Code]],Justificar!$C$8:$I$1048576,6,0)=0,"Sin Justificación",VLOOKUP(User[[#This Row],[User Code]],Justificar!$C$8:$I$1048576,6,0)),"")</f>
        <v/>
      </c>
      <c r="U543" s="40" t="str">
        <f>IFERROR(IF(VLOOKUP(User[[#This Row],[User Code]],Justificar!$C$8:$I$1048576,6,0)=0,"Sin Justificación",VLOOKUP(User[[#This Row],[User Code]],Justificar!$C$8:$I$1048576,7,0)),"")</f>
        <v/>
      </c>
      <c r="V543" s="40" t="str" cm="1">
        <f t="array" ref="V543">_xlfn.IFS(User[[#This Row],[Time In Store + Leave]]&lt;7.8,"Incompleto",User[[#This Row],[Time In Store + Leave]]&lt;=12,"Completo",User[[#This Row],[Time In Store + Leave]]&gt;12,"Superior")</f>
        <v>Completo</v>
      </c>
      <c r="W5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3" s="40" t="str">
        <f>IF(User[[#This Row],[Rango]]="incompleto",IF(User[[#This Row],[Reporte in]]=0,"Sin_Registro_In_Out",IF(User[[#This Row],[Reporte Out]]=0,"No_Realizo_Salida","No_cumple_el_Tiempo")),"")</f>
        <v/>
      </c>
      <c r="Y543" s="40" t="str" cm="1">
        <f t="array" ref="Y5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3" s="1"/>
      <c r="AD543" s="2"/>
      <c r="AF543" s="1"/>
      <c r="AH543" s="3"/>
      <c r="AI543" s="4"/>
      <c r="AJ543" s="3"/>
      <c r="AK543" s="1"/>
    </row>
    <row r="544" spans="1:37" x14ac:dyDescent="0.3">
      <c r="A544" s="40" t="s">
        <v>675</v>
      </c>
      <c r="B544">
        <v>1110492748</v>
      </c>
      <c r="C544" s="40" t="s">
        <v>1242</v>
      </c>
      <c r="D544" s="40" t="s">
        <v>676</v>
      </c>
      <c r="E544" s="40" t="s">
        <v>6</v>
      </c>
      <c r="F544" s="40" t="s">
        <v>970</v>
      </c>
      <c r="G544" s="40" t="s">
        <v>179</v>
      </c>
      <c r="H544" s="2">
        <v>45519.500277777777</v>
      </c>
      <c r="I544">
        <v>1</v>
      </c>
      <c r="J5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45931.36310185185</v>
      </c>
      <c r="K5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45931.737280092595</v>
      </c>
      <c r="L544" s="21">
        <f>_xlfn.XLOOKUP(User[[#This Row],[User Code]],RMS_Check_In_Out!A:A,RMS_Check_In_Out!D:D,"0")</f>
        <v>539</v>
      </c>
      <c r="M544" s="21" t="str">
        <f>_xlfn.XLOOKUP(User[[#This Row],[User Code]],Leave!P:P,Leave!S:S,"0")</f>
        <v>0</v>
      </c>
      <c r="N544" s="21">
        <f>User[[#This Row],[Time Leave RMS (min)]]/60</f>
        <v>0</v>
      </c>
      <c r="O544" s="15">
        <f>User[[#This Row],[Duration In Store(min)]]/60</f>
        <v>8.9833333333333325</v>
      </c>
      <c r="P544" s="28">
        <f>User[[#This Row],[Time In Store + Leave]]/24</f>
        <v>0.3743055555555555</v>
      </c>
      <c r="Q544" s="15">
        <f>(User[[#This Row],[Time Leave RMS (min)]]/60)+User[[#This Row],[Duration In Store H]]</f>
        <v>8.9833333333333325</v>
      </c>
      <c r="R544" s="40">
        <f>IF(User[[#This Row],[Check In]]="Sin Registro",0,1)</f>
        <v>1</v>
      </c>
      <c r="S544" s="40">
        <f>IF(User[[#This Row],[Check Out]]="Sin Registro",0,1)</f>
        <v>1</v>
      </c>
      <c r="T544" s="40" t="str">
        <f>IFERROR(IF(VLOOKUP(User[[#This Row],[User Code]],Justificar!$C$8:$I$1048576,6,0)=0,"Sin Justificación",VLOOKUP(User[[#This Row],[User Code]],Justificar!$C$8:$I$1048576,6,0)),"")</f>
        <v/>
      </c>
      <c r="U544" s="40" t="str">
        <f>IFERROR(IF(VLOOKUP(User[[#This Row],[User Code]],Justificar!$C$8:$I$1048576,6,0)=0,"Sin Justificación",VLOOKUP(User[[#This Row],[User Code]],Justificar!$C$8:$I$1048576,7,0)),"")</f>
        <v/>
      </c>
      <c r="V544" s="40" t="str" cm="1">
        <f t="array" ref="V544">_xlfn.IFS(User[[#This Row],[Time In Store + Leave]]&lt;7.8,"Incompleto",User[[#This Row],[Time In Store + Leave]]&lt;=12,"Completo",User[[#This Row],[Time In Store + Leave]]&gt;12,"Superior")</f>
        <v>Completo</v>
      </c>
      <c r="W5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4" s="40" t="str">
        <f>IF(User[[#This Row],[Rango]]="incompleto",IF(User[[#This Row],[Reporte in]]=0,"Sin_Registro_In_Out",IF(User[[#This Row],[Reporte Out]]=0,"No_Realizo_Salida","No_cumple_el_Tiempo")),"")</f>
        <v/>
      </c>
      <c r="Y544" s="40" t="str" cm="1">
        <f t="array" ref="Y5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4" s="1"/>
      <c r="AD544" s="2"/>
      <c r="AF544" s="1"/>
      <c r="AH544" s="3"/>
      <c r="AI544" s="4"/>
      <c r="AJ544" s="3"/>
      <c r="AK544" s="1"/>
    </row>
    <row r="545" spans="1:37" x14ac:dyDescent="0.3">
      <c r="A545" s="40" t="s">
        <v>677</v>
      </c>
      <c r="B545">
        <v>1000707272</v>
      </c>
      <c r="C545" s="40" t="s">
        <v>678</v>
      </c>
      <c r="D545" s="40" t="s">
        <v>679</v>
      </c>
      <c r="E545" s="40" t="s">
        <v>6</v>
      </c>
      <c r="F545" s="40" t="s">
        <v>2152</v>
      </c>
      <c r="G545" s="40" t="s">
        <v>177</v>
      </c>
      <c r="H545" s="2">
        <v>45519.499513888892</v>
      </c>
      <c r="I545">
        <v>1</v>
      </c>
      <c r="J5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45" s="21" t="str">
        <f>_xlfn.XLOOKUP(User[[#This Row],[User Code]],RMS_Check_In_Out!A:A,RMS_Check_In_Out!D:D,"0")</f>
        <v>0</v>
      </c>
      <c r="M545" s="21">
        <f>_xlfn.XLOOKUP(User[[#This Row],[User Code]],Leave!P:P,Leave!S:S,"0")</f>
        <v>540</v>
      </c>
      <c r="N545" s="21">
        <f>User[[#This Row],[Time Leave RMS (min)]]/60</f>
        <v>9</v>
      </c>
      <c r="O545" s="15">
        <f>User[[#This Row],[Duration In Store(min)]]/60</f>
        <v>0</v>
      </c>
      <c r="P545" s="28">
        <f>User[[#This Row],[Time In Store + Leave]]/24</f>
        <v>0.375</v>
      </c>
      <c r="Q545" s="15">
        <f>(User[[#This Row],[Time Leave RMS (min)]]/60)+User[[#This Row],[Duration In Store H]]</f>
        <v>9</v>
      </c>
      <c r="R545" s="40">
        <f>IF(User[[#This Row],[Check In]]="Sin Registro",0,1)</f>
        <v>1</v>
      </c>
      <c r="S545" s="40">
        <f>IF(User[[#This Row],[Check Out]]="Sin Registro",0,1)</f>
        <v>1</v>
      </c>
      <c r="T545" s="40" t="str">
        <f>IFERROR(IF(VLOOKUP(User[[#This Row],[User Code]],Justificar!$C$8:$I$1048576,6,0)=0,"Sin Justificación",VLOOKUP(User[[#This Row],[User Code]],Justificar!$C$8:$I$1048576,6,0)),"")</f>
        <v/>
      </c>
      <c r="U545" s="40" t="str">
        <f>IFERROR(IF(VLOOKUP(User[[#This Row],[User Code]],Justificar!$C$8:$I$1048576,6,0)=0,"Sin Justificación",VLOOKUP(User[[#This Row],[User Code]],Justificar!$C$8:$I$1048576,7,0)),"")</f>
        <v/>
      </c>
      <c r="V545" s="40" t="str" cm="1">
        <f t="array" ref="V545">_xlfn.IFS(User[[#This Row],[Time In Store + Leave]]&lt;7.8,"Incompleto",User[[#This Row],[Time In Store + Leave]]&lt;=12,"Completo",User[[#This Row],[Time In Store + Leave]]&gt;12,"Superior")</f>
        <v>Completo</v>
      </c>
      <c r="W5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5" s="40" t="str">
        <f>IF(User[[#This Row],[Rango]]="incompleto",IF(User[[#This Row],[Reporte in]]=0,"Sin_Registro_In_Out",IF(User[[#This Row],[Reporte Out]]=0,"No_Realizo_Salida","No_cumple_el_Tiempo")),"")</f>
        <v/>
      </c>
      <c r="Y545" s="40" t="str" cm="1">
        <f t="array" ref="Y5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45" s="1"/>
      <c r="AD545" s="2"/>
      <c r="AF545" s="1"/>
      <c r="AH545" s="3"/>
      <c r="AI545" s="4"/>
      <c r="AJ545" s="3"/>
      <c r="AK545" s="1"/>
    </row>
    <row r="546" spans="1:37" x14ac:dyDescent="0.3">
      <c r="A546" s="40" t="s">
        <v>670</v>
      </c>
      <c r="B546">
        <v>1026279418</v>
      </c>
      <c r="C546" s="40" t="s">
        <v>1243</v>
      </c>
      <c r="D546" s="40" t="s">
        <v>671</v>
      </c>
      <c r="E546" s="40" t="s">
        <v>6</v>
      </c>
      <c r="F546" s="40" t="s">
        <v>1044</v>
      </c>
      <c r="G546" s="40" t="s">
        <v>177</v>
      </c>
      <c r="H546" s="2">
        <v>45517.792199074072</v>
      </c>
      <c r="I546">
        <v>1</v>
      </c>
      <c r="J5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46" s="21" t="str">
        <f>_xlfn.XLOOKUP(User[[#This Row],[User Code]],RMS_Check_In_Out!A:A,RMS_Check_In_Out!D:D,"0")</f>
        <v>0</v>
      </c>
      <c r="M546" s="21">
        <f>_xlfn.XLOOKUP(User[[#This Row],[User Code]],Leave!P:P,Leave!S:S,"0")</f>
        <v>480</v>
      </c>
      <c r="N546" s="21">
        <f>User[[#This Row],[Time Leave RMS (min)]]/60</f>
        <v>8</v>
      </c>
      <c r="O546" s="15">
        <f>User[[#This Row],[Duration In Store(min)]]/60</f>
        <v>0</v>
      </c>
      <c r="P546" s="28">
        <f>User[[#This Row],[Time In Store + Leave]]/24</f>
        <v>0.33333333333333331</v>
      </c>
      <c r="Q546" s="15">
        <f>(User[[#This Row],[Time Leave RMS (min)]]/60)+User[[#This Row],[Duration In Store H]]</f>
        <v>8</v>
      </c>
      <c r="R546" s="40">
        <f>IF(User[[#This Row],[Check In]]="Sin Registro",0,1)</f>
        <v>1</v>
      </c>
      <c r="S546" s="40">
        <f>IF(User[[#This Row],[Check Out]]="Sin Registro",0,1)</f>
        <v>1</v>
      </c>
      <c r="T546" s="40" t="str">
        <f>IFERROR(IF(VLOOKUP(User[[#This Row],[User Code]],Justificar!$C$8:$I$1048576,6,0)=0,"Sin Justificación",VLOOKUP(User[[#This Row],[User Code]],Justificar!$C$8:$I$1048576,6,0)),"")</f>
        <v/>
      </c>
      <c r="U546" s="40" t="str">
        <f>IFERROR(IF(VLOOKUP(User[[#This Row],[User Code]],Justificar!$C$8:$I$1048576,6,0)=0,"Sin Justificación",VLOOKUP(User[[#This Row],[User Code]],Justificar!$C$8:$I$1048576,7,0)),"")</f>
        <v/>
      </c>
      <c r="V546" s="40" t="str" cm="1">
        <f t="array" ref="V546">_xlfn.IFS(User[[#This Row],[Time In Store + Leave]]&lt;7.8,"Incompleto",User[[#This Row],[Time In Store + Leave]]&lt;=12,"Completo",User[[#This Row],[Time In Store + Leave]]&gt;12,"Superior")</f>
        <v>Completo</v>
      </c>
      <c r="W5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6" s="40" t="str">
        <f>IF(User[[#This Row],[Rango]]="incompleto",IF(User[[#This Row],[Reporte in]]=0,"Sin_Registro_In_Out",IF(User[[#This Row],[Reporte Out]]=0,"No_Realizo_Salida","No_cumple_el_Tiempo")),"")</f>
        <v/>
      </c>
      <c r="Y546" s="40" t="str" cm="1">
        <f t="array" ref="Y5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6" s="1"/>
      <c r="AD546" s="2"/>
      <c r="AF546" s="1"/>
      <c r="AH546" s="3"/>
      <c r="AI546" s="4"/>
      <c r="AJ546" s="3"/>
      <c r="AK546" s="1"/>
    </row>
    <row r="547" spans="1:37" x14ac:dyDescent="0.3">
      <c r="A547" s="40" t="s">
        <v>668</v>
      </c>
      <c r="B547">
        <v>1129567864</v>
      </c>
      <c r="C547" s="40" t="s">
        <v>1244</v>
      </c>
      <c r="D547" s="40" t="s">
        <v>669</v>
      </c>
      <c r="E547" s="40" t="s">
        <v>6</v>
      </c>
      <c r="F547" s="40" t="s">
        <v>1822</v>
      </c>
      <c r="G547" s="40" t="s">
        <v>179</v>
      </c>
      <c r="H547" s="2">
        <v>45512.541932870372</v>
      </c>
      <c r="I547">
        <v>1</v>
      </c>
      <c r="J54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47" s="21" t="str">
        <f>_xlfn.XLOOKUP(User[[#This Row],[User Code]],RMS_Check_In_Out!A:A,RMS_Check_In_Out!D:D,"0")</f>
        <v>0</v>
      </c>
      <c r="M547" s="21">
        <f>_xlfn.XLOOKUP(User[[#This Row],[User Code]],Leave!P:P,Leave!S:S,"0")</f>
        <v>600</v>
      </c>
      <c r="N547" s="21">
        <f>User[[#This Row],[Time Leave RMS (min)]]/60</f>
        <v>10</v>
      </c>
      <c r="O547" s="15">
        <f>User[[#This Row],[Duration In Store(min)]]/60</f>
        <v>0</v>
      </c>
      <c r="P547" s="28">
        <f>User[[#This Row],[Time In Store + Leave]]/24</f>
        <v>0.41666666666666669</v>
      </c>
      <c r="Q547" s="15">
        <f>(User[[#This Row],[Time Leave RMS (min)]]/60)+User[[#This Row],[Duration In Store H]]</f>
        <v>10</v>
      </c>
      <c r="R547" s="40">
        <f>IF(User[[#This Row],[Check In]]="Sin Registro",0,1)</f>
        <v>1</v>
      </c>
      <c r="S547" s="40">
        <f>IF(User[[#This Row],[Check Out]]="Sin Registro",0,1)</f>
        <v>1</v>
      </c>
      <c r="T547" s="40" t="str">
        <f>IFERROR(IF(VLOOKUP(User[[#This Row],[User Code]],Justificar!$C$8:$I$1048576,6,0)=0,"Sin Justificación",VLOOKUP(User[[#This Row],[User Code]],Justificar!$C$8:$I$1048576,6,0)),"")</f>
        <v/>
      </c>
      <c r="U547" s="40" t="str">
        <f>IFERROR(IF(VLOOKUP(User[[#This Row],[User Code]],Justificar!$C$8:$I$1048576,6,0)=0,"Sin Justificación",VLOOKUP(User[[#This Row],[User Code]],Justificar!$C$8:$I$1048576,7,0)),"")</f>
        <v/>
      </c>
      <c r="V547" s="40" t="str" cm="1">
        <f t="array" ref="V547">_xlfn.IFS(User[[#This Row],[Time In Store + Leave]]&lt;7.8,"Incompleto",User[[#This Row],[Time In Store + Leave]]&lt;=12,"Completo",User[[#This Row],[Time In Store + Leave]]&gt;12,"Superior")</f>
        <v>Completo</v>
      </c>
      <c r="W5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7" s="40" t="str">
        <f>IF(User[[#This Row],[Rango]]="incompleto",IF(User[[#This Row],[Reporte in]]=0,"Sin_Registro_In_Out",IF(User[[#This Row],[Reporte Out]]=0,"No_Realizo_Salida","No_cumple_el_Tiempo")),"")</f>
        <v/>
      </c>
      <c r="Y547" s="40" t="str" cm="1">
        <f t="array" ref="Y5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AC547" s="1"/>
      <c r="AD547" s="2"/>
      <c r="AF547" s="1"/>
      <c r="AH547" s="3"/>
      <c r="AI547" s="4"/>
      <c r="AJ547" s="3"/>
      <c r="AK547" s="1"/>
    </row>
    <row r="548" spans="1:37" x14ac:dyDescent="0.3">
      <c r="A548" s="40" t="s">
        <v>666</v>
      </c>
      <c r="B548">
        <v>1090510601</v>
      </c>
      <c r="C548" s="40" t="s">
        <v>1245</v>
      </c>
      <c r="D548" s="40" t="s">
        <v>667</v>
      </c>
      <c r="E548" s="40" t="s">
        <v>6</v>
      </c>
      <c r="F548" s="40" t="s">
        <v>1482</v>
      </c>
      <c r="G548" s="40" t="s">
        <v>177</v>
      </c>
      <c r="H548" s="2">
        <v>45509.653668981482</v>
      </c>
      <c r="I548">
        <v>1</v>
      </c>
      <c r="J5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48" s="21" t="str">
        <f>_xlfn.XLOOKUP(User[[#This Row],[User Code]],RMS_Check_In_Out!A:A,RMS_Check_In_Out!D:D,"0")</f>
        <v>0</v>
      </c>
      <c r="M548" s="21">
        <f>_xlfn.XLOOKUP(User[[#This Row],[User Code]],Leave!P:P,Leave!S:S,"0")</f>
        <v>60</v>
      </c>
      <c r="N548" s="21">
        <f>User[[#This Row],[Time Leave RMS (min)]]/60</f>
        <v>1</v>
      </c>
      <c r="O548" s="15">
        <f>User[[#This Row],[Duration In Store(min)]]/60</f>
        <v>0</v>
      </c>
      <c r="P548" s="28">
        <f>User[[#This Row],[Time In Store + Leave]]/24</f>
        <v>4.1666666666666664E-2</v>
      </c>
      <c r="Q548" s="15">
        <f>(User[[#This Row],[Time Leave RMS (min)]]/60)+User[[#This Row],[Duration In Store H]]</f>
        <v>1</v>
      </c>
      <c r="R548" s="40">
        <f>IF(User[[#This Row],[Check In]]="Sin Registro",0,1)</f>
        <v>1</v>
      </c>
      <c r="S548" s="40">
        <f>IF(User[[#This Row],[Check Out]]="Sin Registro",0,1)</f>
        <v>1</v>
      </c>
      <c r="T548" s="40" t="str">
        <f>IFERROR(IF(VLOOKUP(User[[#This Row],[User Code]],Justificar!$C$8:$I$1048576,6,0)=0,"Sin Justificación",VLOOKUP(User[[#This Row],[User Code]],Justificar!$C$8:$I$1048576,6,0)),"")</f>
        <v>Sin Justificación</v>
      </c>
      <c r="U548" s="40" t="str">
        <f>IFERROR(IF(VLOOKUP(User[[#This Row],[User Code]],Justificar!$C$8:$I$1048576,6,0)=0,"Sin Justificación",VLOOKUP(User[[#This Row],[User Code]],Justificar!$C$8:$I$1048576,7,0)),"")</f>
        <v>Sin Justificación</v>
      </c>
      <c r="V548" s="40" t="str" cm="1">
        <f t="array" ref="V548">_xlfn.IFS(User[[#This Row],[Time In Store + Leave]]&lt;7.8,"Incompleto",User[[#This Row],[Time In Store + Leave]]&lt;=12,"Completo",User[[#This Row],[Time In Store + Leave]]&gt;12,"Superior")</f>
        <v>Incompleto</v>
      </c>
      <c r="W5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8" s="40" t="str">
        <f>IF(User[[#This Row],[Rango]]="incompleto",IF(User[[#This Row],[Reporte in]]=0,"Sin_Registro_In_Out",IF(User[[#This Row],[Reporte Out]]=0,"No_Realizo_Salida","No_cumple_el_Tiempo")),"")</f>
        <v>No_cumple_el_Tiempo</v>
      </c>
      <c r="Y548" s="40" t="str" cm="1">
        <f t="array" ref="Y5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8" s="1"/>
      <c r="AD548" s="2"/>
      <c r="AF548" s="1"/>
      <c r="AH548" s="3"/>
      <c r="AI548" s="4"/>
      <c r="AJ548" s="3"/>
      <c r="AK548" s="1"/>
    </row>
    <row r="549" spans="1:37" x14ac:dyDescent="0.3">
      <c r="A549" s="40" t="s">
        <v>661</v>
      </c>
      <c r="B549">
        <v>1047480858</v>
      </c>
      <c r="C549" s="40" t="s">
        <v>1246</v>
      </c>
      <c r="D549" s="40" t="s">
        <v>662</v>
      </c>
      <c r="E549" s="40" t="s">
        <v>6</v>
      </c>
      <c r="F549" s="40" t="s">
        <v>2727</v>
      </c>
      <c r="G549" s="40" t="s">
        <v>178</v>
      </c>
      <c r="H549" s="2">
        <v>45506.489664351851</v>
      </c>
      <c r="I549">
        <v>1</v>
      </c>
      <c r="J5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49" s="21" t="str">
        <f>_xlfn.XLOOKUP(User[[#This Row],[User Code]],RMS_Check_In_Out!A:A,RMS_Check_In_Out!D:D,"0")</f>
        <v>0</v>
      </c>
      <c r="M549" s="21" t="str">
        <f>_xlfn.XLOOKUP(User[[#This Row],[User Code]],Leave!P:P,Leave!S:S,"0")</f>
        <v>0</v>
      </c>
      <c r="N549" s="21">
        <f>User[[#This Row],[Time Leave RMS (min)]]/60</f>
        <v>0</v>
      </c>
      <c r="O549" s="15">
        <f>User[[#This Row],[Duration In Store(min)]]/60</f>
        <v>0</v>
      </c>
      <c r="P549" s="28">
        <f>User[[#This Row],[Time In Store + Leave]]/24</f>
        <v>0</v>
      </c>
      <c r="Q549" s="15">
        <f>(User[[#This Row],[Time Leave RMS (min)]]/60)+User[[#This Row],[Duration In Store H]]</f>
        <v>0</v>
      </c>
      <c r="R549" s="40">
        <f>IF(User[[#This Row],[Check In]]="Sin Registro",0,1)</f>
        <v>0</v>
      </c>
      <c r="S549" s="40">
        <f>IF(User[[#This Row],[Check Out]]="Sin Registro",0,1)</f>
        <v>0</v>
      </c>
      <c r="T549" s="40" t="str">
        <f>IFERROR(IF(VLOOKUP(User[[#This Row],[User Code]],Justificar!$C$8:$I$1048576,6,0)=0,"Sin Justificación",VLOOKUP(User[[#This Row],[User Code]],Justificar!$C$8:$I$1048576,6,0)),"")</f>
        <v>Sin Justificación</v>
      </c>
      <c r="U549" s="40" t="str">
        <f>IFERROR(IF(VLOOKUP(User[[#This Row],[User Code]],Justificar!$C$8:$I$1048576,6,0)=0,"Sin Justificación",VLOOKUP(User[[#This Row],[User Code]],Justificar!$C$8:$I$1048576,7,0)),"")</f>
        <v>Sin Justificación</v>
      </c>
      <c r="V549" s="40" t="str" cm="1">
        <f t="array" ref="V549">_xlfn.IFS(User[[#This Row],[Time In Store + Leave]]&lt;7.8,"Incompleto",User[[#This Row],[Time In Store + Leave]]&lt;=12,"Completo",User[[#This Row],[Time In Store + Leave]]&gt;12,"Superior")</f>
        <v>Incompleto</v>
      </c>
      <c r="W5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9" s="40" t="str">
        <f>IF(User[[#This Row],[Rango]]="incompleto",IF(User[[#This Row],[Reporte in]]=0,"Sin_Registro_In_Out",IF(User[[#This Row],[Reporte Out]]=0,"No_Realizo_Salida","No_cumple_el_Tiempo")),"")</f>
        <v>Sin_Registro_In_Out</v>
      </c>
      <c r="Y549" s="40" t="str" cm="1">
        <f t="array" ref="Y5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49" s="1"/>
      <c r="AD549" s="2"/>
      <c r="AF549" s="1"/>
      <c r="AH549" s="3"/>
      <c r="AI549" s="4"/>
      <c r="AJ549" s="3"/>
      <c r="AK549" s="1"/>
    </row>
    <row r="550" spans="1:37" x14ac:dyDescent="0.3">
      <c r="A550" s="40" t="s">
        <v>659</v>
      </c>
      <c r="B550">
        <v>1118801866</v>
      </c>
      <c r="C550" s="40" t="s">
        <v>1247</v>
      </c>
      <c r="D550" s="40" t="s">
        <v>660</v>
      </c>
      <c r="E550" s="40" t="s">
        <v>6</v>
      </c>
      <c r="F550" s="40" t="s">
        <v>965</v>
      </c>
      <c r="G550" s="40" t="s">
        <v>178</v>
      </c>
      <c r="H550" s="2">
        <v>45503.6253125</v>
      </c>
      <c r="I550">
        <v>1</v>
      </c>
      <c r="J5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45931.377222222225</v>
      </c>
      <c r="K5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45931.739398148151</v>
      </c>
      <c r="L550" s="21">
        <f>_xlfn.XLOOKUP(User[[#This Row],[User Code]],RMS_Check_In_Out!A:A,RMS_Check_In_Out!D:D,"0")</f>
        <v>522</v>
      </c>
      <c r="M550" s="21">
        <f>_xlfn.XLOOKUP(User[[#This Row],[User Code]],Leave!P:P,Leave!S:S,"0")</f>
        <v>60</v>
      </c>
      <c r="N550" s="21">
        <f>User[[#This Row],[Time Leave RMS (min)]]/60</f>
        <v>1</v>
      </c>
      <c r="O550" s="15">
        <f>User[[#This Row],[Duration In Store(min)]]/60</f>
        <v>8.6999999999999993</v>
      </c>
      <c r="P550" s="28">
        <f>User[[#This Row],[Time In Store + Leave]]/24</f>
        <v>0.40416666666666662</v>
      </c>
      <c r="Q550" s="15">
        <f>(User[[#This Row],[Time Leave RMS (min)]]/60)+User[[#This Row],[Duration In Store H]]</f>
        <v>9.6999999999999993</v>
      </c>
      <c r="R550" s="40">
        <f>IF(User[[#This Row],[Check In]]="Sin Registro",0,1)</f>
        <v>1</v>
      </c>
      <c r="S550" s="40">
        <f>IF(User[[#This Row],[Check Out]]="Sin Registro",0,1)</f>
        <v>1</v>
      </c>
      <c r="T550" s="40" t="str">
        <f>IFERROR(IF(VLOOKUP(User[[#This Row],[User Code]],Justificar!$C$8:$I$1048576,6,0)=0,"Sin Justificación",VLOOKUP(User[[#This Row],[User Code]],Justificar!$C$8:$I$1048576,6,0)),"")</f>
        <v/>
      </c>
      <c r="U550" s="40" t="str">
        <f>IFERROR(IF(VLOOKUP(User[[#This Row],[User Code]],Justificar!$C$8:$I$1048576,6,0)=0,"Sin Justificación",VLOOKUP(User[[#This Row],[User Code]],Justificar!$C$8:$I$1048576,7,0)),"")</f>
        <v/>
      </c>
      <c r="V550" s="40" t="str" cm="1">
        <f t="array" ref="V550">_xlfn.IFS(User[[#This Row],[Time In Store + Leave]]&lt;7.8,"Incompleto",User[[#This Row],[Time In Store + Leave]]&lt;=12,"Completo",User[[#This Row],[Time In Store + Leave]]&gt;12,"Superior")</f>
        <v>Completo</v>
      </c>
      <c r="W5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0" s="40" t="str">
        <f>IF(User[[#This Row],[Rango]]="incompleto",IF(User[[#This Row],[Reporte in]]=0,"Sin_Registro_In_Out",IF(User[[#This Row],[Reporte Out]]=0,"No_Realizo_Salida","No_cumple_el_Tiempo")),"")</f>
        <v/>
      </c>
      <c r="Y550" s="40" t="str" cm="1">
        <f t="array" ref="Y5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0" s="1"/>
      <c r="AD550" s="2"/>
      <c r="AF550" s="1"/>
      <c r="AH550" s="3"/>
      <c r="AI550" s="4"/>
      <c r="AJ550" s="3"/>
      <c r="AK550" s="1"/>
    </row>
    <row r="551" spans="1:37" x14ac:dyDescent="0.3">
      <c r="A551" s="40" t="s">
        <v>654</v>
      </c>
      <c r="B551">
        <v>1000063818</v>
      </c>
      <c r="C551" s="40" t="s">
        <v>1248</v>
      </c>
      <c r="D551" s="40" t="s">
        <v>655</v>
      </c>
      <c r="E551" s="40" t="s">
        <v>6</v>
      </c>
      <c r="F551" s="40" t="s">
        <v>2748</v>
      </c>
      <c r="G551" s="40" t="s">
        <v>177</v>
      </c>
      <c r="H551" s="2">
        <v>45498.500879629632</v>
      </c>
      <c r="I551">
        <v>1</v>
      </c>
      <c r="J5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45931.373368055552</v>
      </c>
      <c r="K5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45931.792268518519</v>
      </c>
      <c r="L551" s="21">
        <f>_xlfn.XLOOKUP(User[[#This Row],[User Code]],RMS_Check_In_Out!A:A,RMS_Check_In_Out!D:D,"0")</f>
        <v>603</v>
      </c>
      <c r="M551" s="21">
        <f>_xlfn.XLOOKUP(User[[#This Row],[User Code]],Leave!P:P,Leave!S:S,"0")</f>
        <v>480</v>
      </c>
      <c r="N551" s="21">
        <f>User[[#This Row],[Time Leave RMS (min)]]/60</f>
        <v>8</v>
      </c>
      <c r="O551" s="15">
        <f>User[[#This Row],[Duration In Store(min)]]/60</f>
        <v>10.050000000000001</v>
      </c>
      <c r="P551" s="28">
        <f>User[[#This Row],[Time In Store + Leave]]/24</f>
        <v>0.75208333333333333</v>
      </c>
      <c r="Q551" s="15">
        <f>(User[[#This Row],[Time Leave RMS (min)]]/60)+User[[#This Row],[Duration In Store H]]</f>
        <v>18.05</v>
      </c>
      <c r="R551" s="40">
        <f>IF(User[[#This Row],[Check In]]="Sin Registro",0,1)</f>
        <v>1</v>
      </c>
      <c r="S551" s="40">
        <f>IF(User[[#This Row],[Check Out]]="Sin Registro",0,1)</f>
        <v>1</v>
      </c>
      <c r="T551" s="40" t="str">
        <f>IFERROR(IF(VLOOKUP(User[[#This Row],[User Code]],Justificar!$C$8:$I$1048576,6,0)=0,"Sin Justificación",VLOOKUP(User[[#This Row],[User Code]],Justificar!$C$8:$I$1048576,6,0)),"")</f>
        <v/>
      </c>
      <c r="U551" s="40" t="str">
        <f>IFERROR(IF(VLOOKUP(User[[#This Row],[User Code]],Justificar!$C$8:$I$1048576,6,0)=0,"Sin Justificación",VLOOKUP(User[[#This Row],[User Code]],Justificar!$C$8:$I$1048576,7,0)),"")</f>
        <v/>
      </c>
      <c r="V551" s="40" t="str" cm="1">
        <f t="array" ref="V551">_xlfn.IFS(User[[#This Row],[Time In Store + Leave]]&lt;7.8,"Incompleto",User[[#This Row],[Time In Store + Leave]]&lt;=12,"Completo",User[[#This Row],[Time In Store + Leave]]&gt;12,"Superior")</f>
        <v>Superior</v>
      </c>
      <c r="W5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1" s="40" t="str">
        <f>IF(User[[#This Row],[Rango]]="incompleto",IF(User[[#This Row],[Reporte in]]=0,"Sin_Registro_In_Out",IF(User[[#This Row],[Reporte Out]]=0,"No_Realizo_Salida","No_cumple_el_Tiempo")),"")</f>
        <v/>
      </c>
      <c r="Y551" s="40" t="str" cm="1">
        <f t="array" ref="Y5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51" s="1"/>
      <c r="AD551" s="2"/>
      <c r="AF551" s="1"/>
      <c r="AH551" s="3"/>
      <c r="AI551" s="4"/>
      <c r="AJ551" s="3"/>
      <c r="AK551" s="1"/>
    </row>
    <row r="552" spans="1:37" x14ac:dyDescent="0.3">
      <c r="A552" s="40" t="s">
        <v>656</v>
      </c>
      <c r="B552">
        <v>1013607959</v>
      </c>
      <c r="C552" s="40" t="s">
        <v>1249</v>
      </c>
      <c r="D552" s="40" t="s">
        <v>657</v>
      </c>
      <c r="E552" s="40" t="s">
        <v>6</v>
      </c>
      <c r="F552" s="40" t="s">
        <v>1098</v>
      </c>
      <c r="G552" s="40" t="s">
        <v>177</v>
      </c>
      <c r="H552" s="2">
        <v>45498.417430555557</v>
      </c>
      <c r="I552">
        <v>1</v>
      </c>
      <c r="J5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52" s="21" t="str">
        <f>_xlfn.XLOOKUP(User[[#This Row],[User Code]],RMS_Check_In_Out!A:A,RMS_Check_In_Out!D:D,"0")</f>
        <v>0</v>
      </c>
      <c r="M552" s="21">
        <f>_xlfn.XLOOKUP(User[[#This Row],[User Code]],Leave!P:P,Leave!S:S,"0")</f>
        <v>540</v>
      </c>
      <c r="N552" s="21">
        <f>User[[#This Row],[Time Leave RMS (min)]]/60</f>
        <v>9</v>
      </c>
      <c r="O552" s="15">
        <f>User[[#This Row],[Duration In Store(min)]]/60</f>
        <v>0</v>
      </c>
      <c r="P552" s="28">
        <f>User[[#This Row],[Time In Store + Leave]]/24</f>
        <v>0.375</v>
      </c>
      <c r="Q552" s="15">
        <f>(User[[#This Row],[Time Leave RMS (min)]]/60)+User[[#This Row],[Duration In Store H]]</f>
        <v>9</v>
      </c>
      <c r="R552" s="40">
        <f>IF(User[[#This Row],[Check In]]="Sin Registro",0,1)</f>
        <v>1</v>
      </c>
      <c r="S552" s="40">
        <f>IF(User[[#This Row],[Check Out]]="Sin Registro",0,1)</f>
        <v>1</v>
      </c>
      <c r="T552" s="40" t="str">
        <f>IFERROR(IF(VLOOKUP(User[[#This Row],[User Code]],Justificar!$C$8:$I$1048576,6,0)=0,"Sin Justificación",VLOOKUP(User[[#This Row],[User Code]],Justificar!$C$8:$I$1048576,6,0)),"")</f>
        <v/>
      </c>
      <c r="U552" s="40" t="str">
        <f>IFERROR(IF(VLOOKUP(User[[#This Row],[User Code]],Justificar!$C$8:$I$1048576,6,0)=0,"Sin Justificación",VLOOKUP(User[[#This Row],[User Code]],Justificar!$C$8:$I$1048576,7,0)),"")</f>
        <v/>
      </c>
      <c r="V552" s="40" t="str" cm="1">
        <f t="array" ref="V552">_xlfn.IFS(User[[#This Row],[Time In Store + Leave]]&lt;7.8,"Incompleto",User[[#This Row],[Time In Store + Leave]]&lt;=12,"Completo",User[[#This Row],[Time In Store + Leave]]&gt;12,"Superior")</f>
        <v>Completo</v>
      </c>
      <c r="W5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2" s="40" t="str">
        <f>IF(User[[#This Row],[Rango]]="incompleto",IF(User[[#This Row],[Reporte in]]=0,"Sin_Registro_In_Out",IF(User[[#This Row],[Reporte Out]]=0,"No_Realizo_Salida","No_cumple_el_Tiempo")),"")</f>
        <v/>
      </c>
      <c r="Y552" s="40" t="str" cm="1">
        <f t="array" ref="Y5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52" s="1"/>
      <c r="AD552" s="2"/>
      <c r="AF552" s="1"/>
      <c r="AH552" s="3"/>
      <c r="AI552" s="4"/>
      <c r="AJ552" s="3"/>
      <c r="AK552" s="1"/>
    </row>
    <row r="553" spans="1:37" x14ac:dyDescent="0.3">
      <c r="A553" s="40" t="s">
        <v>650</v>
      </c>
      <c r="B553">
        <v>1032406019</v>
      </c>
      <c r="C553" s="40" t="s">
        <v>1250</v>
      </c>
      <c r="D553" s="40" t="s">
        <v>651</v>
      </c>
      <c r="E553" s="40" t="s">
        <v>6</v>
      </c>
      <c r="F553" s="40" t="s">
        <v>2463</v>
      </c>
      <c r="G553" s="40" t="s">
        <v>178</v>
      </c>
      <c r="H553" s="2">
        <v>45497.709270833337</v>
      </c>
      <c r="I553">
        <v>1</v>
      </c>
      <c r="J5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45931.367743055554</v>
      </c>
      <c r="K5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53" s="21">
        <f>_xlfn.XLOOKUP(User[[#This Row],[User Code]],RMS_Check_In_Out!A:A,RMS_Check_In_Out!D:D,"0")</f>
        <v>0</v>
      </c>
      <c r="M553" s="21" t="str">
        <f>_xlfn.XLOOKUP(User[[#This Row],[User Code]],Leave!P:P,Leave!S:S,"0")</f>
        <v>0</v>
      </c>
      <c r="N553" s="21">
        <f>User[[#This Row],[Time Leave RMS (min)]]/60</f>
        <v>0</v>
      </c>
      <c r="O553" s="15">
        <f>User[[#This Row],[Duration In Store(min)]]/60</f>
        <v>0</v>
      </c>
      <c r="P553" s="28">
        <f>User[[#This Row],[Time In Store + Leave]]/24</f>
        <v>0</v>
      </c>
      <c r="Q553" s="15">
        <f>(User[[#This Row],[Time Leave RMS (min)]]/60)+User[[#This Row],[Duration In Store H]]</f>
        <v>0</v>
      </c>
      <c r="R553" s="40">
        <f>IF(User[[#This Row],[Check In]]="Sin Registro",0,1)</f>
        <v>1</v>
      </c>
      <c r="S553" s="40">
        <f>IF(User[[#This Row],[Check Out]]="Sin Registro",0,1)</f>
        <v>0</v>
      </c>
      <c r="T553" s="40" t="str">
        <f>IFERROR(IF(VLOOKUP(User[[#This Row],[User Code]],Justificar!$C$8:$I$1048576,6,0)=0,"Sin Justificación",VLOOKUP(User[[#This Row],[User Code]],Justificar!$C$8:$I$1048576,6,0)),"")</f>
        <v>Sin Justificación</v>
      </c>
      <c r="U553" s="40" t="str">
        <f>IFERROR(IF(VLOOKUP(User[[#This Row],[User Code]],Justificar!$C$8:$I$1048576,6,0)=0,"Sin Justificación",VLOOKUP(User[[#This Row],[User Code]],Justificar!$C$8:$I$1048576,7,0)),"")</f>
        <v>Sin Justificación</v>
      </c>
      <c r="V553" s="40" t="str" cm="1">
        <f t="array" ref="V553">_xlfn.IFS(User[[#This Row],[Time In Store + Leave]]&lt;7.8,"Incompleto",User[[#This Row],[Time In Store + Leave]]&lt;=12,"Completo",User[[#This Row],[Time In Store + Leave]]&gt;12,"Superior")</f>
        <v>Incompleto</v>
      </c>
      <c r="W5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3" s="40" t="str">
        <f>IF(User[[#This Row],[Rango]]="incompleto",IF(User[[#This Row],[Reporte in]]=0,"Sin_Registro_In_Out",IF(User[[#This Row],[Reporte Out]]=0,"No_Realizo_Salida","No_cumple_el_Tiempo")),"")</f>
        <v>No_Realizo_Salida</v>
      </c>
      <c r="Y553" s="40" t="str" cm="1">
        <f t="array" ref="Y5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3" s="1"/>
      <c r="AD553" s="2"/>
      <c r="AF553" s="1"/>
      <c r="AH553" s="3"/>
      <c r="AI553" s="4"/>
      <c r="AJ553" s="3"/>
      <c r="AK553" s="1"/>
    </row>
    <row r="554" spans="1:37" x14ac:dyDescent="0.3">
      <c r="A554" s="40" t="s">
        <v>652</v>
      </c>
      <c r="B554">
        <v>1023911369</v>
      </c>
      <c r="C554" s="40" t="s">
        <v>1251</v>
      </c>
      <c r="D554" s="40" t="s">
        <v>653</v>
      </c>
      <c r="E554" s="40" t="s">
        <v>6</v>
      </c>
      <c r="F554" s="40" t="s">
        <v>1026</v>
      </c>
      <c r="G554" s="40" t="s">
        <v>178</v>
      </c>
      <c r="H554" s="2">
        <v>45497.708773148152</v>
      </c>
      <c r="I554">
        <v>1</v>
      </c>
      <c r="J5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45931.436215277776</v>
      </c>
      <c r="K5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45931.791817129626</v>
      </c>
      <c r="L554" s="21">
        <f>_xlfn.XLOOKUP(User[[#This Row],[User Code]],RMS_Check_In_Out!A:A,RMS_Check_In_Out!D:D,"0")</f>
        <v>512</v>
      </c>
      <c r="M554" s="21" t="str">
        <f>_xlfn.XLOOKUP(User[[#This Row],[User Code]],Leave!P:P,Leave!S:S,"0")</f>
        <v>0</v>
      </c>
      <c r="N554" s="21">
        <f>User[[#This Row],[Time Leave RMS (min)]]/60</f>
        <v>0</v>
      </c>
      <c r="O554" s="15">
        <f>User[[#This Row],[Duration In Store(min)]]/60</f>
        <v>8.5333333333333332</v>
      </c>
      <c r="P554" s="28">
        <f>User[[#This Row],[Time In Store + Leave]]/24</f>
        <v>0.35555555555555557</v>
      </c>
      <c r="Q554" s="15">
        <f>(User[[#This Row],[Time Leave RMS (min)]]/60)+User[[#This Row],[Duration In Store H]]</f>
        <v>8.5333333333333332</v>
      </c>
      <c r="R554" s="40">
        <f>IF(User[[#This Row],[Check In]]="Sin Registro",0,1)</f>
        <v>1</v>
      </c>
      <c r="S554" s="40">
        <f>IF(User[[#This Row],[Check Out]]="Sin Registro",0,1)</f>
        <v>1</v>
      </c>
      <c r="T554" s="40" t="str">
        <f>IFERROR(IF(VLOOKUP(User[[#This Row],[User Code]],Justificar!$C$8:$I$1048576,6,0)=0,"Sin Justificación",VLOOKUP(User[[#This Row],[User Code]],Justificar!$C$8:$I$1048576,6,0)),"")</f>
        <v/>
      </c>
      <c r="U554" s="40" t="str">
        <f>IFERROR(IF(VLOOKUP(User[[#This Row],[User Code]],Justificar!$C$8:$I$1048576,6,0)=0,"Sin Justificación",VLOOKUP(User[[#This Row],[User Code]],Justificar!$C$8:$I$1048576,7,0)),"")</f>
        <v/>
      </c>
      <c r="V554" s="40" t="str" cm="1">
        <f t="array" ref="V554">_xlfn.IFS(User[[#This Row],[Time In Store + Leave]]&lt;7.8,"Incompleto",User[[#This Row],[Time In Store + Leave]]&lt;=12,"Completo",User[[#This Row],[Time In Store + Leave]]&gt;12,"Superior")</f>
        <v>Completo</v>
      </c>
      <c r="W5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4" s="40" t="str">
        <f>IF(User[[#This Row],[Rango]]="incompleto",IF(User[[#This Row],[Reporte in]]=0,"Sin_Registro_In_Out",IF(User[[#This Row],[Reporte Out]]=0,"No_Realizo_Salida","No_cumple_el_Tiempo")),"")</f>
        <v/>
      </c>
      <c r="Y554" s="40" t="str" cm="1">
        <f t="array" ref="Y5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4" s="1"/>
      <c r="AD554" s="2"/>
      <c r="AF554" s="1"/>
      <c r="AH554" s="3"/>
      <c r="AI554" s="4"/>
      <c r="AJ554" s="3"/>
      <c r="AK554" s="1"/>
    </row>
    <row r="555" spans="1:37" x14ac:dyDescent="0.3">
      <c r="A555" s="40" t="s">
        <v>647</v>
      </c>
      <c r="B555">
        <v>1193209611</v>
      </c>
      <c r="C555" s="40" t="s">
        <v>1252</v>
      </c>
      <c r="D555" s="40" t="s">
        <v>648</v>
      </c>
      <c r="E555" s="40" t="s">
        <v>6</v>
      </c>
      <c r="F555" s="40" t="s">
        <v>1548</v>
      </c>
      <c r="G555" s="40" t="s">
        <v>179</v>
      </c>
      <c r="H555" s="2">
        <v>45492.492048611108</v>
      </c>
      <c r="I555">
        <v>1</v>
      </c>
      <c r="J5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45931.432951388888</v>
      </c>
      <c r="K5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45931.797314814816</v>
      </c>
      <c r="L555" s="21">
        <f>_xlfn.XLOOKUP(User[[#This Row],[User Code]],RMS_Check_In_Out!A:A,RMS_Check_In_Out!D:D,"0")</f>
        <v>525</v>
      </c>
      <c r="M555" s="21" t="str">
        <f>_xlfn.XLOOKUP(User[[#This Row],[User Code]],Leave!P:P,Leave!S:S,"0")</f>
        <v>0</v>
      </c>
      <c r="N555" s="21">
        <f>User[[#This Row],[Time Leave RMS (min)]]/60</f>
        <v>0</v>
      </c>
      <c r="O555" s="15">
        <f>User[[#This Row],[Duration In Store(min)]]/60</f>
        <v>8.75</v>
      </c>
      <c r="P555" s="28">
        <f>User[[#This Row],[Time In Store + Leave]]/24</f>
        <v>0.36458333333333331</v>
      </c>
      <c r="Q555" s="15">
        <f>(User[[#This Row],[Time Leave RMS (min)]]/60)+User[[#This Row],[Duration In Store H]]</f>
        <v>8.75</v>
      </c>
      <c r="R555" s="40">
        <f>IF(User[[#This Row],[Check In]]="Sin Registro",0,1)</f>
        <v>1</v>
      </c>
      <c r="S555" s="40">
        <f>IF(User[[#This Row],[Check Out]]="Sin Registro",0,1)</f>
        <v>1</v>
      </c>
      <c r="T555" s="40" t="str">
        <f>IFERROR(IF(VLOOKUP(User[[#This Row],[User Code]],Justificar!$C$8:$I$1048576,6,0)=0,"Sin Justificación",VLOOKUP(User[[#This Row],[User Code]],Justificar!$C$8:$I$1048576,6,0)),"")</f>
        <v/>
      </c>
      <c r="U555" s="40" t="str">
        <f>IFERROR(IF(VLOOKUP(User[[#This Row],[User Code]],Justificar!$C$8:$I$1048576,6,0)=0,"Sin Justificación",VLOOKUP(User[[#This Row],[User Code]],Justificar!$C$8:$I$1048576,7,0)),"")</f>
        <v/>
      </c>
      <c r="V555" s="40" t="str" cm="1">
        <f t="array" ref="V555">_xlfn.IFS(User[[#This Row],[Time In Store + Leave]]&lt;7.8,"Incompleto",User[[#This Row],[Time In Store + Leave]]&lt;=12,"Completo",User[[#This Row],[Time In Store + Leave]]&gt;12,"Superior")</f>
        <v>Completo</v>
      </c>
      <c r="W5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5" s="40" t="str">
        <f>IF(User[[#This Row],[Rango]]="incompleto",IF(User[[#This Row],[Reporte in]]=0,"Sin_Registro_In_Out",IF(User[[#This Row],[Reporte Out]]=0,"No_Realizo_Salida","No_cumple_el_Tiempo")),"")</f>
        <v/>
      </c>
      <c r="Y555" s="40" t="str" cm="1">
        <f t="array" ref="Y5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AC555" s="1"/>
      <c r="AD555" s="2"/>
      <c r="AF555" s="1"/>
      <c r="AH555" s="3"/>
      <c r="AI555" s="4"/>
      <c r="AJ555" s="3"/>
      <c r="AK555" s="1"/>
    </row>
    <row r="556" spans="1:37" x14ac:dyDescent="0.3">
      <c r="A556" s="40" t="s">
        <v>645</v>
      </c>
      <c r="B556">
        <v>1193229161</v>
      </c>
      <c r="C556" s="40" t="s">
        <v>1253</v>
      </c>
      <c r="D556" s="40" t="s">
        <v>646</v>
      </c>
      <c r="E556" s="40" t="s">
        <v>6</v>
      </c>
      <c r="F556" s="40" t="s">
        <v>2700</v>
      </c>
      <c r="G556" s="40" t="s">
        <v>178</v>
      </c>
      <c r="H556" s="2">
        <v>45491.792407407411</v>
      </c>
      <c r="I556">
        <v>1</v>
      </c>
      <c r="J5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56" s="21" t="str">
        <f>_xlfn.XLOOKUP(User[[#This Row],[User Code]],RMS_Check_In_Out!A:A,RMS_Check_In_Out!D:D,"0")</f>
        <v>0</v>
      </c>
      <c r="M556" s="21" t="str">
        <f>_xlfn.XLOOKUP(User[[#This Row],[User Code]],Leave!P:P,Leave!S:S,"0")</f>
        <v>0</v>
      </c>
      <c r="N556" s="21">
        <f>User[[#This Row],[Time Leave RMS (min)]]/60</f>
        <v>0</v>
      </c>
      <c r="O556" s="15">
        <f>User[[#This Row],[Duration In Store(min)]]/60</f>
        <v>0</v>
      </c>
      <c r="P556" s="28">
        <f>User[[#This Row],[Time In Store + Leave]]/24</f>
        <v>0</v>
      </c>
      <c r="Q556" s="15">
        <f>(User[[#This Row],[Time Leave RMS (min)]]/60)+User[[#This Row],[Duration In Store H]]</f>
        <v>0</v>
      </c>
      <c r="R556" s="40">
        <f>IF(User[[#This Row],[Check In]]="Sin Registro",0,1)</f>
        <v>0</v>
      </c>
      <c r="S556" s="40">
        <f>IF(User[[#This Row],[Check Out]]="Sin Registro",0,1)</f>
        <v>0</v>
      </c>
      <c r="T556" s="40" t="str">
        <f>IFERROR(IF(VLOOKUP(User[[#This Row],[User Code]],Justificar!$C$8:$I$1048576,6,0)=0,"Sin Justificación",VLOOKUP(User[[#This Row],[User Code]],Justificar!$C$8:$I$1048576,6,0)),"")</f>
        <v>Sin Justificación</v>
      </c>
      <c r="U556" s="40" t="str">
        <f>IFERROR(IF(VLOOKUP(User[[#This Row],[User Code]],Justificar!$C$8:$I$1048576,6,0)=0,"Sin Justificación",VLOOKUP(User[[#This Row],[User Code]],Justificar!$C$8:$I$1048576,7,0)),"")</f>
        <v>Sin Justificación</v>
      </c>
      <c r="V556" s="40" t="str" cm="1">
        <f t="array" ref="V556">_xlfn.IFS(User[[#This Row],[Time In Store + Leave]]&lt;7.8,"Incompleto",User[[#This Row],[Time In Store + Leave]]&lt;=12,"Completo",User[[#This Row],[Time In Store + Leave]]&gt;12,"Superior")</f>
        <v>Incompleto</v>
      </c>
      <c r="W5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6" s="40" t="str">
        <f>IF(User[[#This Row],[Rango]]="incompleto",IF(User[[#This Row],[Reporte in]]=0,"Sin_Registro_In_Out",IF(User[[#This Row],[Reporte Out]]=0,"No_Realizo_Salida","No_cumple_el_Tiempo")),"")</f>
        <v>Sin_Registro_In_Out</v>
      </c>
      <c r="Y556" s="40" t="str" cm="1">
        <f t="array" ref="Y5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6" s="1"/>
      <c r="AD556" s="2"/>
      <c r="AF556" s="1"/>
      <c r="AH556" s="3"/>
      <c r="AI556" s="4"/>
      <c r="AJ556" s="3"/>
      <c r="AK556" s="1"/>
    </row>
    <row r="557" spans="1:37" x14ac:dyDescent="0.3">
      <c r="A557" s="40" t="s">
        <v>643</v>
      </c>
      <c r="B557">
        <v>1006182146</v>
      </c>
      <c r="C557" s="40" t="s">
        <v>1254</v>
      </c>
      <c r="D557" s="40" t="s">
        <v>644</v>
      </c>
      <c r="E557" s="40" t="s">
        <v>6</v>
      </c>
      <c r="F557" s="40" t="s">
        <v>1121</v>
      </c>
      <c r="G557" s="40" t="s">
        <v>178</v>
      </c>
      <c r="H557" s="2">
        <v>45489.666956018518</v>
      </c>
      <c r="I557">
        <v>1</v>
      </c>
      <c r="J5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45931.356226851851</v>
      </c>
      <c r="K5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45931.71979166667</v>
      </c>
      <c r="L557" s="21">
        <f>_xlfn.XLOOKUP(User[[#This Row],[User Code]],RMS_Check_In_Out!A:A,RMS_Check_In_Out!D:D,"0")</f>
        <v>524</v>
      </c>
      <c r="M557" s="21" t="str">
        <f>_xlfn.XLOOKUP(User[[#This Row],[User Code]],Leave!P:P,Leave!S:S,"0")</f>
        <v>0</v>
      </c>
      <c r="N557" s="21">
        <f>User[[#This Row],[Time Leave RMS (min)]]/60</f>
        <v>0</v>
      </c>
      <c r="O557" s="15">
        <f>User[[#This Row],[Duration In Store(min)]]/60</f>
        <v>8.7333333333333325</v>
      </c>
      <c r="P557" s="28">
        <f>User[[#This Row],[Time In Store + Leave]]/24</f>
        <v>0.36388888888888887</v>
      </c>
      <c r="Q557" s="15">
        <f>(User[[#This Row],[Time Leave RMS (min)]]/60)+User[[#This Row],[Duration In Store H]]</f>
        <v>8.7333333333333325</v>
      </c>
      <c r="R557" s="40">
        <f>IF(User[[#This Row],[Check In]]="Sin Registro",0,1)</f>
        <v>1</v>
      </c>
      <c r="S557" s="40">
        <f>IF(User[[#This Row],[Check Out]]="Sin Registro",0,1)</f>
        <v>1</v>
      </c>
      <c r="T557" s="40" t="str">
        <f>IFERROR(IF(VLOOKUP(User[[#This Row],[User Code]],Justificar!$C$8:$I$1048576,6,0)=0,"Sin Justificación",VLOOKUP(User[[#This Row],[User Code]],Justificar!$C$8:$I$1048576,6,0)),"")</f>
        <v/>
      </c>
      <c r="U557" s="40" t="str">
        <f>IFERROR(IF(VLOOKUP(User[[#This Row],[User Code]],Justificar!$C$8:$I$1048576,6,0)=0,"Sin Justificación",VLOOKUP(User[[#This Row],[User Code]],Justificar!$C$8:$I$1048576,7,0)),"")</f>
        <v/>
      </c>
      <c r="V557" s="40" t="str" cm="1">
        <f t="array" ref="V557">_xlfn.IFS(User[[#This Row],[Time In Store + Leave]]&lt;7.8,"Incompleto",User[[#This Row],[Time In Store + Leave]]&lt;=12,"Completo",User[[#This Row],[Time In Store + Leave]]&gt;12,"Superior")</f>
        <v>Completo</v>
      </c>
      <c r="W5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7" s="40" t="str">
        <f>IF(User[[#This Row],[Rango]]="incompleto",IF(User[[#This Row],[Reporte in]]=0,"Sin_Registro_In_Out",IF(User[[#This Row],[Reporte Out]]=0,"No_Realizo_Salida","No_cumple_el_Tiempo")),"")</f>
        <v/>
      </c>
      <c r="Y557" s="40" t="str" cm="1">
        <f t="array" ref="Y5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7" s="1"/>
      <c r="AD557" s="2"/>
      <c r="AF557" s="1"/>
      <c r="AH557" s="3"/>
      <c r="AI557" s="4"/>
      <c r="AJ557" s="3"/>
      <c r="AK557" s="1"/>
    </row>
    <row r="558" spans="1:37" x14ac:dyDescent="0.3">
      <c r="A558" s="40" t="s">
        <v>639</v>
      </c>
      <c r="B558">
        <v>1033257635</v>
      </c>
      <c r="C558" s="40" t="s">
        <v>1255</v>
      </c>
      <c r="D558" s="40" t="s">
        <v>640</v>
      </c>
      <c r="E558" s="40" t="s">
        <v>6</v>
      </c>
      <c r="F558" s="40" t="s">
        <v>1036</v>
      </c>
      <c r="G558" s="40" t="s">
        <v>177</v>
      </c>
      <c r="H558" s="2">
        <v>45484.436932870369</v>
      </c>
      <c r="I558">
        <v>1</v>
      </c>
      <c r="J5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45931.455740740741</v>
      </c>
      <c r="K5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45931.795798611114</v>
      </c>
      <c r="L558" s="21">
        <f>_xlfn.XLOOKUP(User[[#This Row],[User Code]],RMS_Check_In_Out!A:A,RMS_Check_In_Out!D:D,"0")</f>
        <v>490</v>
      </c>
      <c r="M558" s="21" t="str">
        <f>_xlfn.XLOOKUP(User[[#This Row],[User Code]],Leave!P:P,Leave!S:S,"0")</f>
        <v>0</v>
      </c>
      <c r="N558" s="21">
        <f>User[[#This Row],[Time Leave RMS (min)]]/60</f>
        <v>0</v>
      </c>
      <c r="O558" s="15">
        <f>User[[#This Row],[Duration In Store(min)]]/60</f>
        <v>8.1666666666666661</v>
      </c>
      <c r="P558" s="28">
        <f>User[[#This Row],[Time In Store + Leave]]/24</f>
        <v>0.34027777777777773</v>
      </c>
      <c r="Q558" s="15">
        <f>(User[[#This Row],[Time Leave RMS (min)]]/60)+User[[#This Row],[Duration In Store H]]</f>
        <v>8.1666666666666661</v>
      </c>
      <c r="R558" s="40">
        <f>IF(User[[#This Row],[Check In]]="Sin Registro",0,1)</f>
        <v>1</v>
      </c>
      <c r="S558" s="40">
        <f>IF(User[[#This Row],[Check Out]]="Sin Registro",0,1)</f>
        <v>1</v>
      </c>
      <c r="T558" s="40" t="str">
        <f>IFERROR(IF(VLOOKUP(User[[#This Row],[User Code]],Justificar!$C$8:$I$1048576,6,0)=0,"Sin Justificación",VLOOKUP(User[[#This Row],[User Code]],Justificar!$C$8:$I$1048576,6,0)),"")</f>
        <v/>
      </c>
      <c r="U558" s="40" t="str">
        <f>IFERROR(IF(VLOOKUP(User[[#This Row],[User Code]],Justificar!$C$8:$I$1048576,6,0)=0,"Sin Justificación",VLOOKUP(User[[#This Row],[User Code]],Justificar!$C$8:$I$1048576,7,0)),"")</f>
        <v/>
      </c>
      <c r="V558" s="40" t="str" cm="1">
        <f t="array" ref="V558">_xlfn.IFS(User[[#This Row],[Time In Store + Leave]]&lt;7.8,"Incompleto",User[[#This Row],[Time In Store + Leave]]&lt;=12,"Completo",User[[#This Row],[Time In Store + Leave]]&gt;12,"Superior")</f>
        <v>Completo</v>
      </c>
      <c r="W5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8" s="40" t="str">
        <f>IF(User[[#This Row],[Rango]]="incompleto",IF(User[[#This Row],[Reporte in]]=0,"Sin_Registro_In_Out",IF(User[[#This Row],[Reporte Out]]=0,"No_Realizo_Salida","No_cumple_el_Tiempo")),"")</f>
        <v/>
      </c>
      <c r="Y558" s="40" t="str" cm="1">
        <f t="array" ref="Y5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58" s="1"/>
      <c r="AD558" s="2"/>
      <c r="AF558" s="1"/>
      <c r="AH558" s="3"/>
      <c r="AI558" s="4"/>
      <c r="AJ558" s="3"/>
      <c r="AK558" s="1"/>
    </row>
    <row r="559" spans="1:37" x14ac:dyDescent="0.3">
      <c r="A559" s="40" t="s">
        <v>637</v>
      </c>
      <c r="B559">
        <v>1062303290</v>
      </c>
      <c r="C559" s="40" t="s">
        <v>1256</v>
      </c>
      <c r="D559" s="40" t="s">
        <v>638</v>
      </c>
      <c r="E559" s="40" t="s">
        <v>6</v>
      </c>
      <c r="F559" s="40" t="s">
        <v>2700</v>
      </c>
      <c r="G559" s="40" t="s">
        <v>178</v>
      </c>
      <c r="H559" s="2">
        <v>45483.791909722226</v>
      </c>
      <c r="I559">
        <v>1</v>
      </c>
      <c r="J5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45931.474629629629</v>
      </c>
      <c r="K5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45931.725347222222</v>
      </c>
      <c r="L559" s="21">
        <f>_xlfn.XLOOKUP(User[[#This Row],[User Code]],RMS_Check_In_Out!A:A,RMS_Check_In_Out!D:D,"0")</f>
        <v>361</v>
      </c>
      <c r="M559" s="21">
        <f>_xlfn.XLOOKUP(User[[#This Row],[User Code]],Leave!P:P,Leave!S:S,"0")</f>
        <v>210</v>
      </c>
      <c r="N559" s="21">
        <f>User[[#This Row],[Time Leave RMS (min)]]/60</f>
        <v>3.5</v>
      </c>
      <c r="O559" s="15">
        <f>User[[#This Row],[Duration In Store(min)]]/60</f>
        <v>6.0166666666666666</v>
      </c>
      <c r="P559" s="28">
        <f>User[[#This Row],[Time In Store + Leave]]/24</f>
        <v>0.39652777777777776</v>
      </c>
      <c r="Q559" s="15">
        <f>(User[[#This Row],[Time Leave RMS (min)]]/60)+User[[#This Row],[Duration In Store H]]</f>
        <v>9.5166666666666657</v>
      </c>
      <c r="R559" s="40">
        <f>IF(User[[#This Row],[Check In]]="Sin Registro",0,1)</f>
        <v>1</v>
      </c>
      <c r="S559" s="40">
        <f>IF(User[[#This Row],[Check Out]]="Sin Registro",0,1)</f>
        <v>1</v>
      </c>
      <c r="T559" s="40" t="str">
        <f>IFERROR(IF(VLOOKUP(User[[#This Row],[User Code]],Justificar!$C$8:$I$1048576,6,0)=0,"Sin Justificación",VLOOKUP(User[[#This Row],[User Code]],Justificar!$C$8:$I$1048576,6,0)),"")</f>
        <v/>
      </c>
      <c r="U559" s="40" t="str">
        <f>IFERROR(IF(VLOOKUP(User[[#This Row],[User Code]],Justificar!$C$8:$I$1048576,6,0)=0,"Sin Justificación",VLOOKUP(User[[#This Row],[User Code]],Justificar!$C$8:$I$1048576,7,0)),"")</f>
        <v/>
      </c>
      <c r="V559" s="40" t="str" cm="1">
        <f t="array" ref="V559">_xlfn.IFS(User[[#This Row],[Time In Store + Leave]]&lt;7.8,"Incompleto",User[[#This Row],[Time In Store + Leave]]&lt;=12,"Completo",User[[#This Row],[Time In Store + Leave]]&gt;12,"Superior")</f>
        <v>Completo</v>
      </c>
      <c r="W5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9" s="40" t="str">
        <f>IF(User[[#This Row],[Rango]]="incompleto",IF(User[[#This Row],[Reporte in]]=0,"Sin_Registro_In_Out",IF(User[[#This Row],[Reporte Out]]=0,"No_Realizo_Salida","No_cumple_el_Tiempo")),"")</f>
        <v/>
      </c>
      <c r="Y559" s="40" t="str" cm="1">
        <f t="array" ref="Y5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9" s="1"/>
      <c r="AD559" s="2"/>
      <c r="AF559" s="1"/>
      <c r="AH559" s="3"/>
      <c r="AI559" s="4"/>
      <c r="AJ559" s="3"/>
      <c r="AK559" s="1"/>
    </row>
    <row r="560" spans="1:37" x14ac:dyDescent="0.3">
      <c r="A560" s="40" t="s">
        <v>634</v>
      </c>
      <c r="B560">
        <v>1116802753</v>
      </c>
      <c r="C560" s="40" t="s">
        <v>1079</v>
      </c>
      <c r="D560" s="40" t="s">
        <v>635</v>
      </c>
      <c r="E560" s="40" t="s">
        <v>84</v>
      </c>
      <c r="F560" s="40" t="s">
        <v>1019</v>
      </c>
      <c r="G560" s="40" t="s">
        <v>178</v>
      </c>
      <c r="H560" s="2">
        <v>45482.448738425926</v>
      </c>
      <c r="I560">
        <v>1</v>
      </c>
      <c r="J5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45931.386134259257</v>
      </c>
      <c r="K5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45931.761423611111</v>
      </c>
      <c r="L560" s="21">
        <f>_xlfn.XLOOKUP(User[[#This Row],[User Code]],RMS_Check_In_Out!A:A,RMS_Check_In_Out!D:D,"0")</f>
        <v>527</v>
      </c>
      <c r="M560" s="21" t="str">
        <f>_xlfn.XLOOKUP(User[[#This Row],[User Code]],Leave!P:P,Leave!S:S,"0")</f>
        <v>0</v>
      </c>
      <c r="N560" s="21">
        <f>User[[#This Row],[Time Leave RMS (min)]]/60</f>
        <v>0</v>
      </c>
      <c r="O560" s="15">
        <f>User[[#This Row],[Duration In Store(min)]]/60</f>
        <v>8.7833333333333332</v>
      </c>
      <c r="P560" s="28">
        <f>User[[#This Row],[Time In Store + Leave]]/24</f>
        <v>0.3659722222222222</v>
      </c>
      <c r="Q560" s="15">
        <f>(User[[#This Row],[Time Leave RMS (min)]]/60)+User[[#This Row],[Duration In Store H]]</f>
        <v>8.7833333333333332</v>
      </c>
      <c r="R560" s="40">
        <f>IF(User[[#This Row],[Check In]]="Sin Registro",0,1)</f>
        <v>1</v>
      </c>
      <c r="S560" s="40">
        <f>IF(User[[#This Row],[Check Out]]="Sin Registro",0,1)</f>
        <v>1</v>
      </c>
      <c r="T560" s="40" t="str">
        <f>IFERROR(IF(VLOOKUP(User[[#This Row],[User Code]],Justificar!$C$8:$I$1048576,6,0)=0,"Sin Justificación",VLOOKUP(User[[#This Row],[User Code]],Justificar!$C$8:$I$1048576,6,0)),"")</f>
        <v/>
      </c>
      <c r="U560" s="40" t="str">
        <f>IFERROR(IF(VLOOKUP(User[[#This Row],[User Code]],Justificar!$C$8:$I$1048576,6,0)=0,"Sin Justificación",VLOOKUP(User[[#This Row],[User Code]],Justificar!$C$8:$I$1048576,7,0)),"")</f>
        <v/>
      </c>
      <c r="V560" s="40" t="str" cm="1">
        <f t="array" ref="V560">_xlfn.IFS(User[[#This Row],[Time In Store + Leave]]&lt;7.8,"Incompleto",User[[#This Row],[Time In Store + Leave]]&lt;=12,"Completo",User[[#This Row],[Time In Store + Leave]]&gt;12,"Superior")</f>
        <v>Completo</v>
      </c>
      <c r="W5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0" s="40" t="str">
        <f>IF(User[[#This Row],[Rango]]="incompleto",IF(User[[#This Row],[Reporte in]]=0,"Sin_Registro_In_Out",IF(User[[#This Row],[Reporte Out]]=0,"No_Realizo_Salida","No_cumple_el_Tiempo")),"")</f>
        <v/>
      </c>
      <c r="Y560" s="40" t="str" cm="1">
        <f t="array" ref="Y5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60" s="1"/>
      <c r="AD560" s="2"/>
      <c r="AF560" s="1"/>
      <c r="AH560" s="3"/>
      <c r="AI560" s="4"/>
      <c r="AJ560" s="3"/>
      <c r="AK560" s="1"/>
    </row>
    <row r="561" spans="1:37" x14ac:dyDescent="0.3">
      <c r="A561" s="40" t="s">
        <v>632</v>
      </c>
      <c r="B561">
        <v>1044210999</v>
      </c>
      <c r="C561" s="40" t="s">
        <v>1257</v>
      </c>
      <c r="D561" s="40" t="s">
        <v>633</v>
      </c>
      <c r="E561" s="40" t="s">
        <v>6</v>
      </c>
      <c r="F561" s="40" t="s">
        <v>2136</v>
      </c>
      <c r="G561" s="40" t="s">
        <v>178</v>
      </c>
      <c r="H561" s="2">
        <v>45481.833634259259</v>
      </c>
      <c r="I561">
        <v>1</v>
      </c>
      <c r="J5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45931.380474537036</v>
      </c>
      <c r="K5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45931.606469907405</v>
      </c>
      <c r="L561" s="21">
        <f>_xlfn.XLOOKUP(User[[#This Row],[User Code]],RMS_Check_In_Out!A:A,RMS_Check_In_Out!D:D,"0")</f>
        <v>325</v>
      </c>
      <c r="M561" s="21" t="str">
        <f>_xlfn.XLOOKUP(User[[#This Row],[User Code]],Leave!P:P,Leave!S:S,"0")</f>
        <v>0</v>
      </c>
      <c r="N561" s="21">
        <f>User[[#This Row],[Time Leave RMS (min)]]/60</f>
        <v>0</v>
      </c>
      <c r="O561" s="15">
        <f>User[[#This Row],[Duration In Store(min)]]/60</f>
        <v>5.416666666666667</v>
      </c>
      <c r="P561" s="28">
        <f>User[[#This Row],[Time In Store + Leave]]/24</f>
        <v>0.22569444444444445</v>
      </c>
      <c r="Q561" s="15">
        <f>(User[[#This Row],[Time Leave RMS (min)]]/60)+User[[#This Row],[Duration In Store H]]</f>
        <v>5.416666666666667</v>
      </c>
      <c r="R561" s="40">
        <f>IF(User[[#This Row],[Check In]]="Sin Registro",0,1)</f>
        <v>1</v>
      </c>
      <c r="S561" s="40">
        <f>IF(User[[#This Row],[Check Out]]="Sin Registro",0,1)</f>
        <v>1</v>
      </c>
      <c r="T561" s="40" t="str">
        <f>IFERROR(IF(VLOOKUP(User[[#This Row],[User Code]],Justificar!$C$8:$I$1048576,6,0)=0,"Sin Justificación",VLOOKUP(User[[#This Row],[User Code]],Justificar!$C$8:$I$1048576,6,0)),"")</f>
        <v>Sin Justificación</v>
      </c>
      <c r="U561" s="40" t="str">
        <f>IFERROR(IF(VLOOKUP(User[[#This Row],[User Code]],Justificar!$C$8:$I$1048576,6,0)=0,"Sin Justificación",VLOOKUP(User[[#This Row],[User Code]],Justificar!$C$8:$I$1048576,7,0)),"")</f>
        <v>Sin Justificación</v>
      </c>
      <c r="V561" s="40" t="str" cm="1">
        <f t="array" ref="V561">_xlfn.IFS(User[[#This Row],[Time In Store + Leave]]&lt;7.8,"Incompleto",User[[#This Row],[Time In Store + Leave]]&lt;=12,"Completo",User[[#This Row],[Time In Store + Leave]]&gt;12,"Superior")</f>
        <v>Incompleto</v>
      </c>
      <c r="W5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1" s="40" t="str">
        <f>IF(User[[#This Row],[Rango]]="incompleto",IF(User[[#This Row],[Reporte in]]=0,"Sin_Registro_In_Out",IF(User[[#This Row],[Reporte Out]]=0,"No_Realizo_Salida","No_cumple_el_Tiempo")),"")</f>
        <v>No_cumple_el_Tiempo</v>
      </c>
      <c r="Y561" s="40" t="str" cm="1">
        <f t="array" ref="Y5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61" s="1"/>
      <c r="AD561" s="2"/>
      <c r="AF561" s="1"/>
      <c r="AH561" s="3"/>
      <c r="AI561" s="4"/>
      <c r="AJ561" s="3"/>
      <c r="AK561" s="1"/>
    </row>
    <row r="562" spans="1:37" x14ac:dyDescent="0.3">
      <c r="A562" s="40" t="s">
        <v>630</v>
      </c>
      <c r="B562">
        <v>1013592826</v>
      </c>
      <c r="C562" s="40" t="s">
        <v>1258</v>
      </c>
      <c r="D562" s="40" t="s">
        <v>631</v>
      </c>
      <c r="E562" s="40" t="s">
        <v>6</v>
      </c>
      <c r="F562" s="40" t="s">
        <v>1467</v>
      </c>
      <c r="G562" s="40" t="s">
        <v>177</v>
      </c>
      <c r="H562" s="2">
        <v>45476.583599537036</v>
      </c>
      <c r="I562">
        <v>1</v>
      </c>
      <c r="J5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62" s="21" t="str">
        <f>_xlfn.XLOOKUP(User[[#This Row],[User Code]],RMS_Check_In_Out!A:A,RMS_Check_In_Out!D:D,"0")</f>
        <v>0</v>
      </c>
      <c r="M562" s="21" t="str">
        <f>_xlfn.XLOOKUP(User[[#This Row],[User Code]],Leave!P:P,Leave!S:S,"0")</f>
        <v>0</v>
      </c>
      <c r="N562" s="21">
        <f>User[[#This Row],[Time Leave RMS (min)]]/60</f>
        <v>0</v>
      </c>
      <c r="O562" s="15">
        <f>User[[#This Row],[Duration In Store(min)]]/60</f>
        <v>0</v>
      </c>
      <c r="P562" s="28">
        <f>User[[#This Row],[Time In Store + Leave]]/24</f>
        <v>0</v>
      </c>
      <c r="Q562" s="15">
        <f>(User[[#This Row],[Time Leave RMS (min)]]/60)+User[[#This Row],[Duration In Store H]]</f>
        <v>0</v>
      </c>
      <c r="R562" s="40">
        <f>IF(User[[#This Row],[Check In]]="Sin Registro",0,1)</f>
        <v>0</v>
      </c>
      <c r="S562" s="40">
        <f>IF(User[[#This Row],[Check Out]]="Sin Registro",0,1)</f>
        <v>0</v>
      </c>
      <c r="T562" s="40" t="str">
        <f>IFERROR(IF(VLOOKUP(User[[#This Row],[User Code]],Justificar!$C$8:$I$1048576,6,0)=0,"Sin Justificación",VLOOKUP(User[[#This Row],[User Code]],Justificar!$C$8:$I$1048576,6,0)),"")</f>
        <v>Sin Justificación</v>
      </c>
      <c r="U562" s="40" t="str">
        <f>IFERROR(IF(VLOOKUP(User[[#This Row],[User Code]],Justificar!$C$8:$I$1048576,6,0)=0,"Sin Justificación",VLOOKUP(User[[#This Row],[User Code]],Justificar!$C$8:$I$1048576,7,0)),"")</f>
        <v>Sin Justificación</v>
      </c>
      <c r="V562" s="40" t="str" cm="1">
        <f t="array" ref="V562">_xlfn.IFS(User[[#This Row],[Time In Store + Leave]]&lt;7.8,"Incompleto",User[[#This Row],[Time In Store + Leave]]&lt;=12,"Completo",User[[#This Row],[Time In Store + Leave]]&gt;12,"Superior")</f>
        <v>Incompleto</v>
      </c>
      <c r="W5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2" s="40" t="str">
        <f>IF(User[[#This Row],[Rango]]="incompleto",IF(User[[#This Row],[Reporte in]]=0,"Sin_Registro_In_Out",IF(User[[#This Row],[Reporte Out]]=0,"No_Realizo_Salida","No_cumple_el_Tiempo")),"")</f>
        <v>Sin_Registro_In_Out</v>
      </c>
      <c r="Y562" s="40" t="str" cm="1">
        <f t="array" ref="Y5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62" s="1"/>
      <c r="AD562" s="2"/>
      <c r="AF562" s="1"/>
      <c r="AH562" s="3"/>
      <c r="AI562" s="4"/>
      <c r="AJ562" s="3"/>
      <c r="AK562" s="1"/>
    </row>
    <row r="563" spans="1:37" x14ac:dyDescent="0.3">
      <c r="A563" s="40" t="s">
        <v>625</v>
      </c>
      <c r="B563">
        <v>1017249184</v>
      </c>
      <c r="C563" s="40" t="s">
        <v>626</v>
      </c>
      <c r="D563" s="40" t="s">
        <v>627</v>
      </c>
      <c r="E563" s="40" t="s">
        <v>6</v>
      </c>
      <c r="F563" s="40" t="s">
        <v>1036</v>
      </c>
      <c r="G563" s="40" t="s">
        <v>177</v>
      </c>
      <c r="H563" s="2">
        <v>45471.500520833331</v>
      </c>
      <c r="I563">
        <v>1</v>
      </c>
      <c r="J5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45931.536192129628</v>
      </c>
      <c r="K5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45931.961099537039</v>
      </c>
      <c r="L563" s="21">
        <f>_xlfn.XLOOKUP(User[[#This Row],[User Code]],RMS_Check_In_Out!A:A,RMS_Check_In_Out!D:D,"0")</f>
        <v>612</v>
      </c>
      <c r="M563" s="21">
        <f>_xlfn.XLOOKUP(User[[#This Row],[User Code]],Leave!P:P,Leave!S:S,"0")</f>
        <v>60</v>
      </c>
      <c r="N563" s="21">
        <f>User[[#This Row],[Time Leave RMS (min)]]/60</f>
        <v>1</v>
      </c>
      <c r="O563" s="15">
        <f>User[[#This Row],[Duration In Store(min)]]/60</f>
        <v>10.199999999999999</v>
      </c>
      <c r="P563" s="28">
        <f>User[[#This Row],[Time In Store + Leave]]/24</f>
        <v>0.46666666666666662</v>
      </c>
      <c r="Q563" s="15">
        <f>(User[[#This Row],[Time Leave RMS (min)]]/60)+User[[#This Row],[Duration In Store H]]</f>
        <v>11.2</v>
      </c>
      <c r="R563" s="40">
        <f>IF(User[[#This Row],[Check In]]="Sin Registro",0,1)</f>
        <v>1</v>
      </c>
      <c r="S563" s="40">
        <f>IF(User[[#This Row],[Check Out]]="Sin Registro",0,1)</f>
        <v>1</v>
      </c>
      <c r="T563" s="40" t="str">
        <f>IFERROR(IF(VLOOKUP(User[[#This Row],[User Code]],Justificar!$C$8:$I$1048576,6,0)=0,"Sin Justificación",VLOOKUP(User[[#This Row],[User Code]],Justificar!$C$8:$I$1048576,6,0)),"")</f>
        <v/>
      </c>
      <c r="U563" s="40" t="str">
        <f>IFERROR(IF(VLOOKUP(User[[#This Row],[User Code]],Justificar!$C$8:$I$1048576,6,0)=0,"Sin Justificación",VLOOKUP(User[[#This Row],[User Code]],Justificar!$C$8:$I$1048576,7,0)),"")</f>
        <v/>
      </c>
      <c r="V563" s="40" t="str" cm="1">
        <f t="array" ref="V563">_xlfn.IFS(User[[#This Row],[Time In Store + Leave]]&lt;7.8,"Incompleto",User[[#This Row],[Time In Store + Leave]]&lt;=12,"Completo",User[[#This Row],[Time In Store + Leave]]&gt;12,"Superior")</f>
        <v>Completo</v>
      </c>
      <c r="W5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3" s="40" t="str">
        <f>IF(User[[#This Row],[Rango]]="incompleto",IF(User[[#This Row],[Reporte in]]=0,"Sin_Registro_In_Out",IF(User[[#This Row],[Reporte Out]]=0,"No_Realizo_Salida","No_cumple_el_Tiempo")),"")</f>
        <v/>
      </c>
      <c r="Y563" s="40" t="str" cm="1">
        <f t="array" ref="Y5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63" s="1"/>
      <c r="AD563" s="2"/>
      <c r="AF563" s="1"/>
      <c r="AH563" s="3"/>
      <c r="AI563" s="4"/>
      <c r="AJ563" s="3"/>
      <c r="AK563" s="1"/>
    </row>
    <row r="564" spans="1:37" x14ac:dyDescent="0.3">
      <c r="A564" s="40" t="s">
        <v>624</v>
      </c>
      <c r="B564">
        <v>1095788791</v>
      </c>
      <c r="C564" s="40" t="s">
        <v>1259</v>
      </c>
      <c r="D564" s="40" t="s">
        <v>628</v>
      </c>
      <c r="E564" s="40" t="s">
        <v>6</v>
      </c>
      <c r="F564" s="40" t="s">
        <v>967</v>
      </c>
      <c r="G564" s="40" t="s">
        <v>177</v>
      </c>
      <c r="H564" s="2">
        <v>45471.500277777777</v>
      </c>
      <c r="I564">
        <v>1</v>
      </c>
      <c r="J5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45931.319756944446</v>
      </c>
      <c r="K5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45931.668692129628</v>
      </c>
      <c r="L564" s="21">
        <f>_xlfn.XLOOKUP(User[[#This Row],[User Code]],RMS_Check_In_Out!A:A,RMS_Check_In_Out!D:D,"0")</f>
        <v>502</v>
      </c>
      <c r="M564" s="21" t="str">
        <f>_xlfn.XLOOKUP(User[[#This Row],[User Code]],Leave!P:P,Leave!S:S,"0")</f>
        <v>0</v>
      </c>
      <c r="N564" s="21">
        <f>User[[#This Row],[Time Leave RMS (min)]]/60</f>
        <v>0</v>
      </c>
      <c r="O564" s="15">
        <f>User[[#This Row],[Duration In Store(min)]]/60</f>
        <v>8.3666666666666671</v>
      </c>
      <c r="P564" s="28">
        <f>User[[#This Row],[Time In Store + Leave]]/24</f>
        <v>0.34861111111111115</v>
      </c>
      <c r="Q564" s="15">
        <f>(User[[#This Row],[Time Leave RMS (min)]]/60)+User[[#This Row],[Duration In Store H]]</f>
        <v>8.3666666666666671</v>
      </c>
      <c r="R564" s="40">
        <f>IF(User[[#This Row],[Check In]]="Sin Registro",0,1)</f>
        <v>1</v>
      </c>
      <c r="S564" s="40">
        <f>IF(User[[#This Row],[Check Out]]="Sin Registro",0,1)</f>
        <v>1</v>
      </c>
      <c r="T564" s="40" t="str">
        <f>IFERROR(IF(VLOOKUP(User[[#This Row],[User Code]],Justificar!$C$8:$I$1048576,6,0)=0,"Sin Justificación",VLOOKUP(User[[#This Row],[User Code]],Justificar!$C$8:$I$1048576,6,0)),"")</f>
        <v/>
      </c>
      <c r="U564" s="40" t="str">
        <f>IFERROR(IF(VLOOKUP(User[[#This Row],[User Code]],Justificar!$C$8:$I$1048576,6,0)=0,"Sin Justificación",VLOOKUP(User[[#This Row],[User Code]],Justificar!$C$8:$I$1048576,7,0)),"")</f>
        <v/>
      </c>
      <c r="V564" s="40" t="str" cm="1">
        <f t="array" ref="V564">_xlfn.IFS(User[[#This Row],[Time In Store + Leave]]&lt;7.8,"Incompleto",User[[#This Row],[Time In Store + Leave]]&lt;=12,"Completo",User[[#This Row],[Time In Store + Leave]]&gt;12,"Superior")</f>
        <v>Completo</v>
      </c>
      <c r="W5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4" s="40" t="str">
        <f>IF(User[[#This Row],[Rango]]="incompleto",IF(User[[#This Row],[Reporte in]]=0,"Sin_Registro_In_Out",IF(User[[#This Row],[Reporte Out]]=0,"No_Realizo_Salida","No_cumple_el_Tiempo")),"")</f>
        <v/>
      </c>
      <c r="Y564" s="40" t="str" cm="1">
        <f t="array" ref="Y5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64" s="1"/>
      <c r="AD564" s="2"/>
      <c r="AF564" s="1"/>
      <c r="AH564" s="3"/>
      <c r="AI564" s="4"/>
      <c r="AJ564" s="3"/>
      <c r="AK564" s="1"/>
    </row>
    <row r="565" spans="1:37" x14ac:dyDescent="0.3">
      <c r="A565" s="40" t="s">
        <v>618</v>
      </c>
      <c r="B565">
        <v>1098738900</v>
      </c>
      <c r="C565" s="40" t="s">
        <v>1260</v>
      </c>
      <c r="D565" s="40" t="s">
        <v>619</v>
      </c>
      <c r="E565" s="40" t="s">
        <v>6</v>
      </c>
      <c r="F565" s="40" t="s">
        <v>1482</v>
      </c>
      <c r="G565" s="40" t="s">
        <v>177</v>
      </c>
      <c r="H565" s="2">
        <v>45468.833668981482</v>
      </c>
      <c r="I565">
        <v>1</v>
      </c>
      <c r="J5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45931.457905092589</v>
      </c>
      <c r="K5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45931.801990740743</v>
      </c>
      <c r="L565" s="21">
        <f>_xlfn.XLOOKUP(User[[#This Row],[User Code]],RMS_Check_In_Out!A:A,RMS_Check_In_Out!D:D,"0")</f>
        <v>495</v>
      </c>
      <c r="M565" s="21">
        <f>_xlfn.XLOOKUP(User[[#This Row],[User Code]],Leave!P:P,Leave!S:S,"0")</f>
        <v>60</v>
      </c>
      <c r="N565" s="21">
        <f>User[[#This Row],[Time Leave RMS (min)]]/60</f>
        <v>1</v>
      </c>
      <c r="O565" s="15">
        <f>User[[#This Row],[Duration In Store(min)]]/60</f>
        <v>8.25</v>
      </c>
      <c r="P565" s="28">
        <f>User[[#This Row],[Time In Store + Leave]]/24</f>
        <v>0.38541666666666669</v>
      </c>
      <c r="Q565" s="15">
        <f>(User[[#This Row],[Time Leave RMS (min)]]/60)+User[[#This Row],[Duration In Store H]]</f>
        <v>9.25</v>
      </c>
      <c r="R565" s="40">
        <f>IF(User[[#This Row],[Check In]]="Sin Registro",0,1)</f>
        <v>1</v>
      </c>
      <c r="S565" s="40">
        <f>IF(User[[#This Row],[Check Out]]="Sin Registro",0,1)</f>
        <v>1</v>
      </c>
      <c r="T565" s="40" t="str">
        <f>IFERROR(IF(VLOOKUP(User[[#This Row],[User Code]],Justificar!$C$8:$I$1048576,6,0)=0,"Sin Justificación",VLOOKUP(User[[#This Row],[User Code]],Justificar!$C$8:$I$1048576,6,0)),"")</f>
        <v/>
      </c>
      <c r="U565" s="40" t="str">
        <f>IFERROR(IF(VLOOKUP(User[[#This Row],[User Code]],Justificar!$C$8:$I$1048576,6,0)=0,"Sin Justificación",VLOOKUP(User[[#This Row],[User Code]],Justificar!$C$8:$I$1048576,7,0)),"")</f>
        <v/>
      </c>
      <c r="V565" s="40" t="str" cm="1">
        <f t="array" ref="V565">_xlfn.IFS(User[[#This Row],[Time In Store + Leave]]&lt;7.8,"Incompleto",User[[#This Row],[Time In Store + Leave]]&lt;=12,"Completo",User[[#This Row],[Time In Store + Leave]]&gt;12,"Superior")</f>
        <v>Completo</v>
      </c>
      <c r="W5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5" s="40" t="str">
        <f>IF(User[[#This Row],[Rango]]="incompleto",IF(User[[#This Row],[Reporte in]]=0,"Sin_Registro_In_Out",IF(User[[#This Row],[Reporte Out]]=0,"No_Realizo_Salida","No_cumple_el_Tiempo")),"")</f>
        <v/>
      </c>
      <c r="Y565" s="40" t="str" cm="1">
        <f t="array" ref="Y5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5" s="1"/>
      <c r="AD565" s="2"/>
      <c r="AF565" s="1"/>
      <c r="AH565" s="3"/>
      <c r="AI565" s="4"/>
      <c r="AJ565" s="3"/>
      <c r="AK565" s="1"/>
    </row>
    <row r="566" spans="1:37" x14ac:dyDescent="0.3">
      <c r="A566" s="40" t="s">
        <v>620</v>
      </c>
      <c r="B566">
        <v>1233907341</v>
      </c>
      <c r="C566" s="40" t="s">
        <v>1261</v>
      </c>
      <c r="D566" s="40" t="s">
        <v>621</v>
      </c>
      <c r="E566" s="40" t="s">
        <v>6</v>
      </c>
      <c r="F566" s="40" t="s">
        <v>2152</v>
      </c>
      <c r="G566" s="40" t="s">
        <v>177</v>
      </c>
      <c r="H566" s="2">
        <v>45467.750243055554</v>
      </c>
      <c r="I566">
        <v>1</v>
      </c>
      <c r="J5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45931.458194444444</v>
      </c>
      <c r="K5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45931.817916666667</v>
      </c>
      <c r="L566" s="21">
        <f>_xlfn.XLOOKUP(User[[#This Row],[User Code]],RMS_Check_In_Out!A:A,RMS_Check_In_Out!D:D,"0")</f>
        <v>518</v>
      </c>
      <c r="M566" s="21">
        <f>_xlfn.XLOOKUP(User[[#This Row],[User Code]],Leave!P:P,Leave!S:S,"0")</f>
        <v>60</v>
      </c>
      <c r="N566" s="21">
        <f>User[[#This Row],[Time Leave RMS (min)]]/60</f>
        <v>1</v>
      </c>
      <c r="O566" s="15">
        <f>User[[#This Row],[Duration In Store(min)]]/60</f>
        <v>8.6333333333333329</v>
      </c>
      <c r="P566" s="28">
        <f>User[[#This Row],[Time In Store + Leave]]/24</f>
        <v>0.40138888888888885</v>
      </c>
      <c r="Q566" s="15">
        <f>(User[[#This Row],[Time Leave RMS (min)]]/60)+User[[#This Row],[Duration In Store H]]</f>
        <v>9.6333333333333329</v>
      </c>
      <c r="R566" s="40">
        <f>IF(User[[#This Row],[Check In]]="Sin Registro",0,1)</f>
        <v>1</v>
      </c>
      <c r="S566" s="40">
        <f>IF(User[[#This Row],[Check Out]]="Sin Registro",0,1)</f>
        <v>1</v>
      </c>
      <c r="T566" s="40" t="str">
        <f>IFERROR(IF(VLOOKUP(User[[#This Row],[User Code]],Justificar!$C$8:$I$1048576,6,0)=0,"Sin Justificación",VLOOKUP(User[[#This Row],[User Code]],Justificar!$C$8:$I$1048576,6,0)),"")</f>
        <v/>
      </c>
      <c r="U566" s="40" t="str">
        <f>IFERROR(IF(VLOOKUP(User[[#This Row],[User Code]],Justificar!$C$8:$I$1048576,6,0)=0,"Sin Justificación",VLOOKUP(User[[#This Row],[User Code]],Justificar!$C$8:$I$1048576,7,0)),"")</f>
        <v/>
      </c>
      <c r="V566" s="40" t="str" cm="1">
        <f t="array" ref="V566">_xlfn.IFS(User[[#This Row],[Time In Store + Leave]]&lt;7.8,"Incompleto",User[[#This Row],[Time In Store + Leave]]&lt;=12,"Completo",User[[#This Row],[Time In Store + Leave]]&gt;12,"Superior")</f>
        <v>Completo</v>
      </c>
      <c r="W5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6" s="40" t="str">
        <f>IF(User[[#This Row],[Rango]]="incompleto",IF(User[[#This Row],[Reporte in]]=0,"Sin_Registro_In_Out",IF(User[[#This Row],[Reporte Out]]=0,"No_Realizo_Salida","No_cumple_el_Tiempo")),"")</f>
        <v/>
      </c>
      <c r="Y566" s="40" t="str" cm="1">
        <f t="array" ref="Y5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66" s="1"/>
      <c r="AD566" s="2"/>
      <c r="AF566" s="1"/>
      <c r="AH566" s="3"/>
      <c r="AI566" s="4"/>
      <c r="AJ566" s="3"/>
      <c r="AK566" s="1"/>
    </row>
    <row r="567" spans="1:37" x14ac:dyDescent="0.3">
      <c r="A567" s="40" t="s">
        <v>622</v>
      </c>
      <c r="B567">
        <v>1113681035</v>
      </c>
      <c r="C567" s="40" t="s">
        <v>1262</v>
      </c>
      <c r="D567" s="40" t="s">
        <v>623</v>
      </c>
      <c r="E567" s="40" t="s">
        <v>6</v>
      </c>
      <c r="F567" s="40" t="s">
        <v>844</v>
      </c>
      <c r="G567" s="40" t="s">
        <v>177</v>
      </c>
      <c r="H567" s="2">
        <v>45467.541967592595</v>
      </c>
      <c r="I567">
        <v>1</v>
      </c>
      <c r="J5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45931.495370370372</v>
      </c>
      <c r="K5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45931.730532407404</v>
      </c>
      <c r="L567" s="21">
        <f>_xlfn.XLOOKUP(User[[#This Row],[User Code]],RMS_Check_In_Out!A:A,RMS_Check_In_Out!D:D,"0")</f>
        <v>339</v>
      </c>
      <c r="M567" s="21">
        <f>_xlfn.XLOOKUP(User[[#This Row],[User Code]],Leave!P:P,Leave!S:S,"0")</f>
        <v>60</v>
      </c>
      <c r="N567" s="21">
        <f>User[[#This Row],[Time Leave RMS (min)]]/60</f>
        <v>1</v>
      </c>
      <c r="O567" s="15">
        <f>User[[#This Row],[Duration In Store(min)]]/60</f>
        <v>5.65</v>
      </c>
      <c r="P567" s="28">
        <f>User[[#This Row],[Time In Store + Leave]]/24</f>
        <v>0.27708333333333335</v>
      </c>
      <c r="Q567" s="15">
        <f>(User[[#This Row],[Time Leave RMS (min)]]/60)+User[[#This Row],[Duration In Store H]]</f>
        <v>6.65</v>
      </c>
      <c r="R567" s="40">
        <f>IF(User[[#This Row],[Check In]]="Sin Registro",0,1)</f>
        <v>1</v>
      </c>
      <c r="S567" s="40">
        <f>IF(User[[#This Row],[Check Out]]="Sin Registro",0,1)</f>
        <v>1</v>
      </c>
      <c r="T567" s="40" t="str">
        <f>IFERROR(IF(VLOOKUP(User[[#This Row],[User Code]],Justificar!$C$8:$I$1048576,6,0)=0,"Sin Justificación",VLOOKUP(User[[#This Row],[User Code]],Justificar!$C$8:$I$1048576,6,0)),"")</f>
        <v>Sin Justificación</v>
      </c>
      <c r="U567" s="40" t="str">
        <f>IFERROR(IF(VLOOKUP(User[[#This Row],[User Code]],Justificar!$C$8:$I$1048576,6,0)=0,"Sin Justificación",VLOOKUP(User[[#This Row],[User Code]],Justificar!$C$8:$I$1048576,7,0)),"")</f>
        <v>Sin Justificación</v>
      </c>
      <c r="V567" s="40" t="str" cm="1">
        <f t="array" ref="V567">_xlfn.IFS(User[[#This Row],[Time In Store + Leave]]&lt;7.8,"Incompleto",User[[#This Row],[Time In Store + Leave]]&lt;=12,"Completo",User[[#This Row],[Time In Store + Leave]]&gt;12,"Superior")</f>
        <v>Incompleto</v>
      </c>
      <c r="W5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7" s="40" t="str">
        <f>IF(User[[#This Row],[Rango]]="incompleto",IF(User[[#This Row],[Reporte in]]=0,"Sin_Registro_In_Out",IF(User[[#This Row],[Reporte Out]]=0,"No_Realizo_Salida","No_cumple_el_Tiempo")),"")</f>
        <v>No_cumple_el_Tiempo</v>
      </c>
      <c r="Y567" s="40" t="str" cm="1">
        <f t="array" ref="Y5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67" s="1"/>
      <c r="AD567" s="2"/>
      <c r="AF567" s="1"/>
      <c r="AH567" s="3"/>
      <c r="AI567" s="4"/>
      <c r="AJ567" s="3"/>
      <c r="AK567" s="1"/>
    </row>
    <row r="568" spans="1:37" x14ac:dyDescent="0.3">
      <c r="A568" s="40" t="s">
        <v>613</v>
      </c>
      <c r="B568">
        <v>38612747</v>
      </c>
      <c r="C568" s="40" t="s">
        <v>1263</v>
      </c>
      <c r="D568" s="40" t="s">
        <v>614</v>
      </c>
      <c r="E568" s="40" t="s">
        <v>6</v>
      </c>
      <c r="F568" s="40" t="s">
        <v>1121</v>
      </c>
      <c r="G568" s="40" t="s">
        <v>178</v>
      </c>
      <c r="H568" s="2">
        <v>45464.666979166665</v>
      </c>
      <c r="I568">
        <v>1</v>
      </c>
      <c r="J5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45931.385671296295</v>
      </c>
      <c r="K5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45931.721331018518</v>
      </c>
      <c r="L568" s="21">
        <f>_xlfn.XLOOKUP(User[[#This Row],[User Code]],RMS_Check_In_Out!A:A,RMS_Check_In_Out!D:D,"0")</f>
        <v>483</v>
      </c>
      <c r="M568" s="21" t="str">
        <f>_xlfn.XLOOKUP(User[[#This Row],[User Code]],Leave!P:P,Leave!S:S,"0")</f>
        <v>0</v>
      </c>
      <c r="N568" s="21">
        <f>User[[#This Row],[Time Leave RMS (min)]]/60</f>
        <v>0</v>
      </c>
      <c r="O568" s="15">
        <f>User[[#This Row],[Duration In Store(min)]]/60</f>
        <v>8.0500000000000007</v>
      </c>
      <c r="P568" s="28">
        <f>User[[#This Row],[Time In Store + Leave]]/24</f>
        <v>0.3354166666666667</v>
      </c>
      <c r="Q568" s="15">
        <f>(User[[#This Row],[Time Leave RMS (min)]]/60)+User[[#This Row],[Duration In Store H]]</f>
        <v>8.0500000000000007</v>
      </c>
      <c r="R568" s="40">
        <f>IF(User[[#This Row],[Check In]]="Sin Registro",0,1)</f>
        <v>1</v>
      </c>
      <c r="S568" s="40">
        <f>IF(User[[#This Row],[Check Out]]="Sin Registro",0,1)</f>
        <v>1</v>
      </c>
      <c r="T568" s="40" t="str">
        <f>IFERROR(IF(VLOOKUP(User[[#This Row],[User Code]],Justificar!$C$8:$I$1048576,6,0)=0,"Sin Justificación",VLOOKUP(User[[#This Row],[User Code]],Justificar!$C$8:$I$1048576,6,0)),"")</f>
        <v/>
      </c>
      <c r="U568" s="40" t="str">
        <f>IFERROR(IF(VLOOKUP(User[[#This Row],[User Code]],Justificar!$C$8:$I$1048576,6,0)=0,"Sin Justificación",VLOOKUP(User[[#This Row],[User Code]],Justificar!$C$8:$I$1048576,7,0)),"")</f>
        <v/>
      </c>
      <c r="V568" s="40" t="str" cm="1">
        <f t="array" ref="V568">_xlfn.IFS(User[[#This Row],[Time In Store + Leave]]&lt;7.8,"Incompleto",User[[#This Row],[Time In Store + Leave]]&lt;=12,"Completo",User[[#This Row],[Time In Store + Leave]]&gt;12,"Superior")</f>
        <v>Completo</v>
      </c>
      <c r="W5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8" s="40" t="str">
        <f>IF(User[[#This Row],[Rango]]="incompleto",IF(User[[#This Row],[Reporte in]]=0,"Sin_Registro_In_Out",IF(User[[#This Row],[Reporte Out]]=0,"No_Realizo_Salida","No_cumple_el_Tiempo")),"")</f>
        <v/>
      </c>
      <c r="Y568" s="40" t="str" cm="1">
        <f t="array" ref="Y5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68" s="1"/>
      <c r="AD568" s="2"/>
      <c r="AF568" s="1"/>
      <c r="AH568" s="3"/>
      <c r="AI568" s="4"/>
      <c r="AJ568" s="3"/>
      <c r="AK568" s="1"/>
    </row>
    <row r="569" spans="1:37" x14ac:dyDescent="0.3">
      <c r="A569" s="40" t="s">
        <v>607</v>
      </c>
      <c r="B569">
        <v>1010107135</v>
      </c>
      <c r="C569" s="40" t="s">
        <v>1264</v>
      </c>
      <c r="D569" s="40" t="s">
        <v>610</v>
      </c>
      <c r="E569" s="40" t="s">
        <v>6</v>
      </c>
      <c r="F569" s="40" t="s">
        <v>967</v>
      </c>
      <c r="G569" s="40" t="s">
        <v>177</v>
      </c>
      <c r="H569" s="2">
        <v>45460.491041666668</v>
      </c>
      <c r="I569">
        <v>1</v>
      </c>
      <c r="J5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45931.580578703702</v>
      </c>
      <c r="K5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45931.87771990741</v>
      </c>
      <c r="L569" s="21">
        <f>_xlfn.XLOOKUP(User[[#This Row],[User Code]],RMS_Check_In_Out!A:A,RMS_Check_In_Out!D:D,"0")</f>
        <v>428</v>
      </c>
      <c r="M569" s="21" t="str">
        <f>_xlfn.XLOOKUP(User[[#This Row],[User Code]],Leave!P:P,Leave!S:S,"0")</f>
        <v>0</v>
      </c>
      <c r="N569" s="21">
        <f>User[[#This Row],[Time Leave RMS (min)]]/60</f>
        <v>0</v>
      </c>
      <c r="O569" s="15">
        <f>User[[#This Row],[Duration In Store(min)]]/60</f>
        <v>7.1333333333333337</v>
      </c>
      <c r="P569" s="28">
        <f>User[[#This Row],[Time In Store + Leave]]/24</f>
        <v>0.29722222222222222</v>
      </c>
      <c r="Q569" s="15">
        <f>(User[[#This Row],[Time Leave RMS (min)]]/60)+User[[#This Row],[Duration In Store H]]</f>
        <v>7.1333333333333337</v>
      </c>
      <c r="R569" s="40">
        <f>IF(User[[#This Row],[Check In]]="Sin Registro",0,1)</f>
        <v>1</v>
      </c>
      <c r="S569" s="40">
        <f>IF(User[[#This Row],[Check Out]]="Sin Registro",0,1)</f>
        <v>1</v>
      </c>
      <c r="T569" s="40" t="str">
        <f>IFERROR(IF(VLOOKUP(User[[#This Row],[User Code]],Justificar!$C$8:$I$1048576,6,0)=0,"Sin Justificación",VLOOKUP(User[[#This Row],[User Code]],Justificar!$C$8:$I$1048576,6,0)),"")</f>
        <v>Sin Justificación</v>
      </c>
      <c r="U569" s="40" t="str">
        <f>IFERROR(IF(VLOOKUP(User[[#This Row],[User Code]],Justificar!$C$8:$I$1048576,6,0)=0,"Sin Justificación",VLOOKUP(User[[#This Row],[User Code]],Justificar!$C$8:$I$1048576,7,0)),"")</f>
        <v>Sin Justificación</v>
      </c>
      <c r="V569" s="40" t="str" cm="1">
        <f t="array" ref="V569">_xlfn.IFS(User[[#This Row],[Time In Store + Leave]]&lt;7.8,"Incompleto",User[[#This Row],[Time In Store + Leave]]&lt;=12,"Completo",User[[#This Row],[Time In Store + Leave]]&gt;12,"Superior")</f>
        <v>Incompleto</v>
      </c>
      <c r="W5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9" s="40" t="str">
        <f>IF(User[[#This Row],[Rango]]="incompleto",IF(User[[#This Row],[Reporte in]]=0,"Sin_Registro_In_Out",IF(User[[#This Row],[Reporte Out]]=0,"No_Realizo_Salida","No_cumple_el_Tiempo")),"")</f>
        <v>No_cumple_el_Tiempo</v>
      </c>
      <c r="Y569" s="40" t="str" cm="1">
        <f t="array" ref="Y5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69" s="1"/>
      <c r="AD569" s="2"/>
      <c r="AF569" s="1"/>
      <c r="AH569" s="3"/>
      <c r="AI569" s="4"/>
      <c r="AJ569" s="3"/>
      <c r="AK569" s="1"/>
    </row>
    <row r="570" spans="1:37" x14ac:dyDescent="0.3">
      <c r="A570" s="40" t="s">
        <v>609</v>
      </c>
      <c r="B570">
        <v>5120566</v>
      </c>
      <c r="C570" s="40" t="s">
        <v>1265</v>
      </c>
      <c r="D570" s="40" t="s">
        <v>611</v>
      </c>
      <c r="E570" s="40" t="s">
        <v>6</v>
      </c>
      <c r="F570" s="40" t="s">
        <v>1036</v>
      </c>
      <c r="G570" s="40" t="s">
        <v>177</v>
      </c>
      <c r="H570" s="2">
        <v>45460.491006944445</v>
      </c>
      <c r="I570">
        <v>1</v>
      </c>
      <c r="J5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5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570" s="21" t="str">
        <f>_xlfn.XLOOKUP(User[[#This Row],[User Code]],RMS_Check_In_Out!A:A,RMS_Check_In_Out!D:D,"0")</f>
        <v>0</v>
      </c>
      <c r="M570" s="21">
        <f>_xlfn.XLOOKUP(User[[#This Row],[User Code]],Leave!P:P,Leave!S:S,"0")</f>
        <v>540</v>
      </c>
      <c r="N570" s="21">
        <f>User[[#This Row],[Time Leave RMS (min)]]/60</f>
        <v>9</v>
      </c>
      <c r="O570" s="15">
        <f>User[[#This Row],[Duration In Store(min)]]/60</f>
        <v>0</v>
      </c>
      <c r="P570" s="28">
        <f>User[[#This Row],[Time In Store + Leave]]/24</f>
        <v>0.375</v>
      </c>
      <c r="Q570" s="15">
        <f>(User[[#This Row],[Time Leave RMS (min)]]/60)+User[[#This Row],[Duration In Store H]]</f>
        <v>9</v>
      </c>
      <c r="R570" s="40">
        <f>IF(User[[#This Row],[Check In]]="Sin Registro",0,1)</f>
        <v>1</v>
      </c>
      <c r="S570" s="40">
        <f>IF(User[[#This Row],[Check Out]]="Sin Registro",0,1)</f>
        <v>1</v>
      </c>
      <c r="T570" s="40" t="str">
        <f>IFERROR(IF(VLOOKUP(User[[#This Row],[User Code]],Justificar!$C$8:$I$1048576,6,0)=0,"Sin Justificación",VLOOKUP(User[[#This Row],[User Code]],Justificar!$C$8:$I$1048576,6,0)),"")</f>
        <v/>
      </c>
      <c r="U570" s="40" t="str">
        <f>IFERROR(IF(VLOOKUP(User[[#This Row],[User Code]],Justificar!$C$8:$I$1048576,6,0)=0,"Sin Justificación",VLOOKUP(User[[#This Row],[User Code]],Justificar!$C$8:$I$1048576,7,0)),"")</f>
        <v/>
      </c>
      <c r="V570" s="40" t="str" cm="1">
        <f t="array" ref="V570">_xlfn.IFS(User[[#This Row],[Time In Store + Leave]]&lt;7.8,"Incompleto",User[[#This Row],[Time In Store + Leave]]&lt;=12,"Completo",User[[#This Row],[Time In Store + Leave]]&gt;12,"Superior")</f>
        <v>Completo</v>
      </c>
      <c r="W5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0" s="40" t="str">
        <f>IF(User[[#This Row],[Rango]]="incompleto",IF(User[[#This Row],[Reporte in]]=0,"Sin_Registro_In_Out",IF(User[[#This Row],[Reporte Out]]=0,"No_Realizo_Salida","No_cumple_el_Tiempo")),"")</f>
        <v/>
      </c>
      <c r="Y570" s="40" t="str" cm="1">
        <f t="array" ref="Y5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70" s="1"/>
      <c r="AD570" s="2"/>
      <c r="AF570" s="1"/>
      <c r="AH570" s="3"/>
      <c r="AI570" s="4"/>
      <c r="AJ570" s="3"/>
      <c r="AK570" s="1"/>
    </row>
    <row r="571" spans="1:37" x14ac:dyDescent="0.3">
      <c r="A571" s="40" t="s">
        <v>608</v>
      </c>
      <c r="B571">
        <v>1143169016</v>
      </c>
      <c r="C571" s="40" t="s">
        <v>1266</v>
      </c>
      <c r="D571" s="40" t="s">
        <v>612</v>
      </c>
      <c r="E571" s="40" t="s">
        <v>6</v>
      </c>
      <c r="F571" s="40" t="s">
        <v>967</v>
      </c>
      <c r="G571" s="40" t="s">
        <v>177</v>
      </c>
      <c r="H571" s="2">
        <v>45460.490995370368</v>
      </c>
      <c r="I571">
        <v>1</v>
      </c>
      <c r="J5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71" s="21" t="str">
        <f>_xlfn.XLOOKUP(User[[#This Row],[User Code]],RMS_Check_In_Out!A:A,RMS_Check_In_Out!D:D,"0")</f>
        <v>0</v>
      </c>
      <c r="M571" s="21" t="str">
        <f>_xlfn.XLOOKUP(User[[#This Row],[User Code]],Leave!P:P,Leave!S:S,"0")</f>
        <v>0</v>
      </c>
      <c r="N571" s="21">
        <f>User[[#This Row],[Time Leave RMS (min)]]/60</f>
        <v>0</v>
      </c>
      <c r="O571" s="15">
        <f>User[[#This Row],[Duration In Store(min)]]/60</f>
        <v>0</v>
      </c>
      <c r="P571" s="28">
        <f>User[[#This Row],[Time In Store + Leave]]/24</f>
        <v>0</v>
      </c>
      <c r="Q571" s="15">
        <f>(User[[#This Row],[Time Leave RMS (min)]]/60)+User[[#This Row],[Duration In Store H]]</f>
        <v>0</v>
      </c>
      <c r="R571" s="40">
        <f>IF(User[[#This Row],[Check In]]="Sin Registro",0,1)</f>
        <v>0</v>
      </c>
      <c r="S571" s="40">
        <f>IF(User[[#This Row],[Check Out]]="Sin Registro",0,1)</f>
        <v>0</v>
      </c>
      <c r="T571" s="40" t="str">
        <f>IFERROR(IF(VLOOKUP(User[[#This Row],[User Code]],Justificar!$C$8:$I$1048576,6,0)=0,"Sin Justificación",VLOOKUP(User[[#This Row],[User Code]],Justificar!$C$8:$I$1048576,6,0)),"")</f>
        <v>Sin Justificación</v>
      </c>
      <c r="U571" s="40" t="str">
        <f>IFERROR(IF(VLOOKUP(User[[#This Row],[User Code]],Justificar!$C$8:$I$1048576,6,0)=0,"Sin Justificación",VLOOKUP(User[[#This Row],[User Code]],Justificar!$C$8:$I$1048576,7,0)),"")</f>
        <v>Sin Justificación</v>
      </c>
      <c r="V571" s="40" t="str" cm="1">
        <f t="array" ref="V571">_xlfn.IFS(User[[#This Row],[Time In Store + Leave]]&lt;7.8,"Incompleto",User[[#This Row],[Time In Store + Leave]]&lt;=12,"Completo",User[[#This Row],[Time In Store + Leave]]&gt;12,"Superior")</f>
        <v>Incompleto</v>
      </c>
      <c r="W5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1" s="40" t="str">
        <f>IF(User[[#This Row],[Rango]]="incompleto",IF(User[[#This Row],[Reporte in]]=0,"Sin_Registro_In_Out",IF(User[[#This Row],[Reporte Out]]=0,"No_Realizo_Salida","No_cumple_el_Tiempo")),"")</f>
        <v>Sin_Registro_In_Out</v>
      </c>
      <c r="Y571" s="40" t="str" cm="1">
        <f t="array" ref="Y5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71" s="1"/>
      <c r="AD571" s="2"/>
      <c r="AF571" s="1"/>
      <c r="AH571" s="3"/>
      <c r="AI571" s="4"/>
      <c r="AJ571" s="3"/>
      <c r="AK571" s="1"/>
    </row>
    <row r="572" spans="1:37" x14ac:dyDescent="0.3">
      <c r="A572" s="40" t="s">
        <v>603</v>
      </c>
      <c r="B572">
        <v>1049623037</v>
      </c>
      <c r="C572" s="40" t="s">
        <v>1267</v>
      </c>
      <c r="D572" s="40" t="s">
        <v>604</v>
      </c>
      <c r="E572" s="40" t="s">
        <v>6</v>
      </c>
      <c r="F572" s="40" t="s">
        <v>2756</v>
      </c>
      <c r="G572" s="40" t="s">
        <v>178</v>
      </c>
      <c r="H572" s="2">
        <v>45457.667592592596</v>
      </c>
      <c r="I572">
        <v>1</v>
      </c>
      <c r="J5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45931.412523148145</v>
      </c>
      <c r="K5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45931.80568287037</v>
      </c>
      <c r="L572" s="21">
        <f>_xlfn.XLOOKUP(User[[#This Row],[User Code]],RMS_Check_In_Out!A:A,RMS_Check_In_Out!D:D,"0")</f>
        <v>566</v>
      </c>
      <c r="M572" s="21" t="str">
        <f>_xlfn.XLOOKUP(User[[#This Row],[User Code]],Leave!P:P,Leave!S:S,"0")</f>
        <v>0</v>
      </c>
      <c r="N572" s="21">
        <f>User[[#This Row],[Time Leave RMS (min)]]/60</f>
        <v>0</v>
      </c>
      <c r="O572" s="15">
        <f>User[[#This Row],[Duration In Store(min)]]/60</f>
        <v>9.4333333333333336</v>
      </c>
      <c r="P572" s="28">
        <f>User[[#This Row],[Time In Store + Leave]]/24</f>
        <v>0.39305555555555555</v>
      </c>
      <c r="Q572" s="15">
        <f>(User[[#This Row],[Time Leave RMS (min)]]/60)+User[[#This Row],[Duration In Store H]]</f>
        <v>9.4333333333333336</v>
      </c>
      <c r="R572" s="40">
        <f>IF(User[[#This Row],[Check In]]="Sin Registro",0,1)</f>
        <v>1</v>
      </c>
      <c r="S572" s="40">
        <f>IF(User[[#This Row],[Check Out]]="Sin Registro",0,1)</f>
        <v>1</v>
      </c>
      <c r="T572" s="40" t="str">
        <f>IFERROR(IF(VLOOKUP(User[[#This Row],[User Code]],Justificar!$C$8:$I$1048576,6,0)=0,"Sin Justificación",VLOOKUP(User[[#This Row],[User Code]],Justificar!$C$8:$I$1048576,6,0)),"")</f>
        <v/>
      </c>
      <c r="U572" s="40" t="str">
        <f>IFERROR(IF(VLOOKUP(User[[#This Row],[User Code]],Justificar!$C$8:$I$1048576,6,0)=0,"Sin Justificación",VLOOKUP(User[[#This Row],[User Code]],Justificar!$C$8:$I$1048576,7,0)),"")</f>
        <v/>
      </c>
      <c r="V572" s="40" t="str" cm="1">
        <f t="array" ref="V572">_xlfn.IFS(User[[#This Row],[Time In Store + Leave]]&lt;7.8,"Incompleto",User[[#This Row],[Time In Store + Leave]]&lt;=12,"Completo",User[[#This Row],[Time In Store + Leave]]&gt;12,"Superior")</f>
        <v>Completo</v>
      </c>
      <c r="W5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2" s="40" t="str">
        <f>IF(User[[#This Row],[Rango]]="incompleto",IF(User[[#This Row],[Reporte in]]=0,"Sin_Registro_In_Out",IF(User[[#This Row],[Reporte Out]]=0,"No_Realizo_Salida","No_cumple_el_Tiempo")),"")</f>
        <v/>
      </c>
      <c r="Y572" s="40" t="str" cm="1">
        <f t="array" ref="Y5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72" s="1"/>
      <c r="AD572" s="2"/>
      <c r="AF572" s="1"/>
      <c r="AH572" s="3"/>
      <c r="AI572" s="4"/>
      <c r="AJ572" s="3"/>
      <c r="AK572" s="1"/>
    </row>
    <row r="573" spans="1:37" x14ac:dyDescent="0.3">
      <c r="A573" s="40" t="s">
        <v>605</v>
      </c>
      <c r="B573">
        <v>1073249413</v>
      </c>
      <c r="C573" s="40" t="s">
        <v>1268</v>
      </c>
      <c r="D573" s="40" t="s">
        <v>606</v>
      </c>
      <c r="E573" s="40" t="s">
        <v>6</v>
      </c>
      <c r="F573" s="40" t="s">
        <v>1026</v>
      </c>
      <c r="G573" s="40" t="s">
        <v>178</v>
      </c>
      <c r="H573" s="2">
        <v>45457.501099537039</v>
      </c>
      <c r="I573">
        <v>1</v>
      </c>
      <c r="J5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45931.452361111114</v>
      </c>
      <c r="K5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45931.834861111114</v>
      </c>
      <c r="L573" s="21">
        <f>_xlfn.XLOOKUP(User[[#This Row],[User Code]],RMS_Check_In_Out!A:A,RMS_Check_In_Out!D:D,"0")</f>
        <v>551</v>
      </c>
      <c r="M573" s="21" t="str">
        <f>_xlfn.XLOOKUP(User[[#This Row],[User Code]],Leave!P:P,Leave!S:S,"0")</f>
        <v>0</v>
      </c>
      <c r="N573" s="21">
        <f>User[[#This Row],[Time Leave RMS (min)]]/60</f>
        <v>0</v>
      </c>
      <c r="O573" s="15">
        <f>User[[#This Row],[Duration In Store(min)]]/60</f>
        <v>9.1833333333333336</v>
      </c>
      <c r="P573" s="28">
        <f>User[[#This Row],[Time In Store + Leave]]/24</f>
        <v>0.38263888888888892</v>
      </c>
      <c r="Q573" s="15">
        <f>(User[[#This Row],[Time Leave RMS (min)]]/60)+User[[#This Row],[Duration In Store H]]</f>
        <v>9.1833333333333336</v>
      </c>
      <c r="R573" s="40">
        <f>IF(User[[#This Row],[Check In]]="Sin Registro",0,1)</f>
        <v>1</v>
      </c>
      <c r="S573" s="40">
        <f>IF(User[[#This Row],[Check Out]]="Sin Registro",0,1)</f>
        <v>1</v>
      </c>
      <c r="T573" s="40" t="str">
        <f>IFERROR(IF(VLOOKUP(User[[#This Row],[User Code]],Justificar!$C$8:$I$1048576,6,0)=0,"Sin Justificación",VLOOKUP(User[[#This Row],[User Code]],Justificar!$C$8:$I$1048576,6,0)),"")</f>
        <v/>
      </c>
      <c r="U573" s="40" t="str">
        <f>IFERROR(IF(VLOOKUP(User[[#This Row],[User Code]],Justificar!$C$8:$I$1048576,6,0)=0,"Sin Justificación",VLOOKUP(User[[#This Row],[User Code]],Justificar!$C$8:$I$1048576,7,0)),"")</f>
        <v/>
      </c>
      <c r="V573" s="40" t="str" cm="1">
        <f t="array" ref="V573">_xlfn.IFS(User[[#This Row],[Time In Store + Leave]]&lt;7.8,"Incompleto",User[[#This Row],[Time In Store + Leave]]&lt;=12,"Completo",User[[#This Row],[Time In Store + Leave]]&gt;12,"Superior")</f>
        <v>Completo</v>
      </c>
      <c r="W5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3" s="40" t="str">
        <f>IF(User[[#This Row],[Rango]]="incompleto",IF(User[[#This Row],[Reporte in]]=0,"Sin_Registro_In_Out",IF(User[[#This Row],[Reporte Out]]=0,"No_Realizo_Salida","No_cumple_el_Tiempo")),"")</f>
        <v/>
      </c>
      <c r="Y573" s="40" t="str" cm="1">
        <f t="array" ref="Y5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73" s="1"/>
      <c r="AD573" s="2"/>
      <c r="AF573" s="1"/>
      <c r="AH573" s="3"/>
      <c r="AI573" s="4"/>
      <c r="AJ573" s="3"/>
      <c r="AK573" s="1"/>
    </row>
    <row r="574" spans="1:37" x14ac:dyDescent="0.3">
      <c r="A574" s="40" t="s">
        <v>599</v>
      </c>
      <c r="B574">
        <v>1004344272</v>
      </c>
      <c r="C574" s="40" t="s">
        <v>1269</v>
      </c>
      <c r="D574" s="40" t="s">
        <v>600</v>
      </c>
      <c r="E574" s="40" t="s">
        <v>6</v>
      </c>
      <c r="F574" s="40" t="s">
        <v>2462</v>
      </c>
      <c r="G574" s="40" t="s">
        <v>178</v>
      </c>
      <c r="H574" s="2">
        <v>45456.583958333336</v>
      </c>
      <c r="I574">
        <v>1</v>
      </c>
      <c r="J5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45931.463414351849</v>
      </c>
      <c r="K5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45931.712881944448</v>
      </c>
      <c r="L574" s="21">
        <f>_xlfn.XLOOKUP(User[[#This Row],[User Code]],RMS_Check_In_Out!A:A,RMS_Check_In_Out!D:D,"0")</f>
        <v>359</v>
      </c>
      <c r="M574" s="21">
        <f>_xlfn.XLOOKUP(User[[#This Row],[User Code]],Leave!P:P,Leave!S:S,"0")</f>
        <v>180</v>
      </c>
      <c r="N574" s="21">
        <f>User[[#This Row],[Time Leave RMS (min)]]/60</f>
        <v>3</v>
      </c>
      <c r="O574" s="15">
        <f>User[[#This Row],[Duration In Store(min)]]/60</f>
        <v>5.9833333333333334</v>
      </c>
      <c r="P574" s="28">
        <f>User[[#This Row],[Time In Store + Leave]]/24</f>
        <v>0.37430555555555561</v>
      </c>
      <c r="Q574" s="15">
        <f>(User[[#This Row],[Time Leave RMS (min)]]/60)+User[[#This Row],[Duration In Store H]]</f>
        <v>8.9833333333333343</v>
      </c>
      <c r="R574" s="40">
        <f>IF(User[[#This Row],[Check In]]="Sin Registro",0,1)</f>
        <v>1</v>
      </c>
      <c r="S574" s="40">
        <f>IF(User[[#This Row],[Check Out]]="Sin Registro",0,1)</f>
        <v>1</v>
      </c>
      <c r="T574" s="40" t="str">
        <f>IFERROR(IF(VLOOKUP(User[[#This Row],[User Code]],Justificar!$C$8:$I$1048576,6,0)=0,"Sin Justificación",VLOOKUP(User[[#This Row],[User Code]],Justificar!$C$8:$I$1048576,6,0)),"")</f>
        <v/>
      </c>
      <c r="U574" s="40" t="str">
        <f>IFERROR(IF(VLOOKUP(User[[#This Row],[User Code]],Justificar!$C$8:$I$1048576,6,0)=0,"Sin Justificación",VLOOKUP(User[[#This Row],[User Code]],Justificar!$C$8:$I$1048576,7,0)),"")</f>
        <v/>
      </c>
      <c r="V574" s="40" t="str" cm="1">
        <f t="array" ref="V574">_xlfn.IFS(User[[#This Row],[Time In Store + Leave]]&lt;7.8,"Incompleto",User[[#This Row],[Time In Store + Leave]]&lt;=12,"Completo",User[[#This Row],[Time In Store + Leave]]&gt;12,"Superior")</f>
        <v>Completo</v>
      </c>
      <c r="W5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4" s="40" t="str">
        <f>IF(User[[#This Row],[Rango]]="incompleto",IF(User[[#This Row],[Reporte in]]=0,"Sin_Registro_In_Out",IF(User[[#This Row],[Reporte Out]]=0,"No_Realizo_Salida","No_cumple_el_Tiempo")),"")</f>
        <v/>
      </c>
      <c r="Y574" s="40" t="str" cm="1">
        <f t="array" ref="Y5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74" s="1"/>
      <c r="AD574" s="2"/>
      <c r="AF574" s="1"/>
      <c r="AH574" s="3"/>
      <c r="AI574" s="4"/>
      <c r="AJ574" s="3"/>
      <c r="AK574" s="1"/>
    </row>
    <row r="575" spans="1:37" x14ac:dyDescent="0.3">
      <c r="A575" s="40" t="s">
        <v>601</v>
      </c>
      <c r="B575">
        <v>1083006214</v>
      </c>
      <c r="C575" s="40" t="s">
        <v>1270</v>
      </c>
      <c r="D575" s="40" t="s">
        <v>602</v>
      </c>
      <c r="E575" s="40" t="s">
        <v>6</v>
      </c>
      <c r="F575" s="40" t="s">
        <v>965</v>
      </c>
      <c r="G575" s="40" t="s">
        <v>178</v>
      </c>
      <c r="H575" s="2">
        <v>45456.583645833336</v>
      </c>
      <c r="I575">
        <v>1</v>
      </c>
      <c r="J5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45931.495659722219</v>
      </c>
      <c r="K5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45931.791886574072</v>
      </c>
      <c r="L575" s="21">
        <f>_xlfn.XLOOKUP(User[[#This Row],[User Code]],RMS_Check_In_Out!A:A,RMS_Check_In_Out!D:D,"0")</f>
        <v>427</v>
      </c>
      <c r="M575" s="21">
        <f>_xlfn.XLOOKUP(User[[#This Row],[User Code]],Leave!P:P,Leave!S:S,"0")</f>
        <v>240</v>
      </c>
      <c r="N575" s="21">
        <f>User[[#This Row],[Time Leave RMS (min)]]/60</f>
        <v>4</v>
      </c>
      <c r="O575" s="15">
        <f>User[[#This Row],[Duration In Store(min)]]/60</f>
        <v>7.1166666666666663</v>
      </c>
      <c r="P575" s="28">
        <f>User[[#This Row],[Time In Store + Leave]]/24</f>
        <v>0.46319444444444446</v>
      </c>
      <c r="Q575" s="15">
        <f>(User[[#This Row],[Time Leave RMS (min)]]/60)+User[[#This Row],[Duration In Store H]]</f>
        <v>11.116666666666667</v>
      </c>
      <c r="R575" s="40">
        <f>IF(User[[#This Row],[Check In]]="Sin Registro",0,1)</f>
        <v>1</v>
      </c>
      <c r="S575" s="40">
        <f>IF(User[[#This Row],[Check Out]]="Sin Registro",0,1)</f>
        <v>1</v>
      </c>
      <c r="T575" s="40" t="str">
        <f>IFERROR(IF(VLOOKUP(User[[#This Row],[User Code]],Justificar!$C$8:$I$1048576,6,0)=0,"Sin Justificación",VLOOKUP(User[[#This Row],[User Code]],Justificar!$C$8:$I$1048576,6,0)),"")</f>
        <v/>
      </c>
      <c r="U575" s="40" t="str">
        <f>IFERROR(IF(VLOOKUP(User[[#This Row],[User Code]],Justificar!$C$8:$I$1048576,6,0)=0,"Sin Justificación",VLOOKUP(User[[#This Row],[User Code]],Justificar!$C$8:$I$1048576,7,0)),"")</f>
        <v/>
      </c>
      <c r="V575" s="40" t="str" cm="1">
        <f t="array" ref="V575">_xlfn.IFS(User[[#This Row],[Time In Store + Leave]]&lt;7.8,"Incompleto",User[[#This Row],[Time In Store + Leave]]&lt;=12,"Completo",User[[#This Row],[Time In Store + Leave]]&gt;12,"Superior")</f>
        <v>Completo</v>
      </c>
      <c r="W5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5" s="40" t="str">
        <f>IF(User[[#This Row],[Rango]]="incompleto",IF(User[[#This Row],[Reporte in]]=0,"Sin_Registro_In_Out",IF(User[[#This Row],[Reporte Out]]=0,"No_Realizo_Salida","No_cumple_el_Tiempo")),"")</f>
        <v/>
      </c>
      <c r="Y575" s="40" t="str" cm="1">
        <f t="array" ref="Y5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75" s="1"/>
      <c r="AD575" s="2"/>
      <c r="AF575" s="1"/>
      <c r="AH575" s="3"/>
      <c r="AI575" s="4"/>
      <c r="AJ575" s="3"/>
      <c r="AK575" s="1"/>
    </row>
    <row r="576" spans="1:37" x14ac:dyDescent="0.3">
      <c r="A576" s="40" t="s">
        <v>597</v>
      </c>
      <c r="B576">
        <v>1007396803</v>
      </c>
      <c r="C576" s="40" t="s">
        <v>1271</v>
      </c>
      <c r="D576" s="40" t="s">
        <v>598</v>
      </c>
      <c r="E576" s="40" t="s">
        <v>6</v>
      </c>
      <c r="F576" s="40" t="s">
        <v>966</v>
      </c>
      <c r="G576" s="40" t="s">
        <v>177</v>
      </c>
      <c r="H576" s="2">
        <v>45454.708738425928</v>
      </c>
      <c r="I576">
        <v>1</v>
      </c>
      <c r="J5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45931.575648148151</v>
      </c>
      <c r="K5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45931.87300925926</v>
      </c>
      <c r="L576" s="21">
        <f>_xlfn.XLOOKUP(User[[#This Row],[User Code]],RMS_Check_In_Out!A:A,RMS_Check_In_Out!D:D,"0")</f>
        <v>428</v>
      </c>
      <c r="M576" s="21">
        <f>_xlfn.XLOOKUP(User[[#This Row],[User Code]],Leave!P:P,Leave!S:S,"0")</f>
        <v>120</v>
      </c>
      <c r="N576" s="21">
        <f>User[[#This Row],[Time Leave RMS (min)]]/60</f>
        <v>2</v>
      </c>
      <c r="O576" s="15">
        <f>User[[#This Row],[Duration In Store(min)]]/60</f>
        <v>7.1333333333333337</v>
      </c>
      <c r="P576" s="28">
        <f>User[[#This Row],[Time In Store + Leave]]/24</f>
        <v>0.38055555555555554</v>
      </c>
      <c r="Q576" s="15">
        <f>(User[[#This Row],[Time Leave RMS (min)]]/60)+User[[#This Row],[Duration In Store H]]</f>
        <v>9.1333333333333329</v>
      </c>
      <c r="R576" s="40">
        <f>IF(User[[#This Row],[Check In]]="Sin Registro",0,1)</f>
        <v>1</v>
      </c>
      <c r="S576" s="40">
        <f>IF(User[[#This Row],[Check Out]]="Sin Registro",0,1)</f>
        <v>1</v>
      </c>
      <c r="T576" s="40" t="str">
        <f>IFERROR(IF(VLOOKUP(User[[#This Row],[User Code]],Justificar!$C$8:$I$1048576,6,0)=0,"Sin Justificación",VLOOKUP(User[[#This Row],[User Code]],Justificar!$C$8:$I$1048576,6,0)),"")</f>
        <v/>
      </c>
      <c r="U576" s="40" t="str">
        <f>IFERROR(IF(VLOOKUP(User[[#This Row],[User Code]],Justificar!$C$8:$I$1048576,6,0)=0,"Sin Justificación",VLOOKUP(User[[#This Row],[User Code]],Justificar!$C$8:$I$1048576,7,0)),"")</f>
        <v/>
      </c>
      <c r="V576" s="40" t="str" cm="1">
        <f t="array" ref="V576">_xlfn.IFS(User[[#This Row],[Time In Store + Leave]]&lt;7.8,"Incompleto",User[[#This Row],[Time In Store + Leave]]&lt;=12,"Completo",User[[#This Row],[Time In Store + Leave]]&gt;12,"Superior")</f>
        <v>Completo</v>
      </c>
      <c r="W5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6" s="40" t="str">
        <f>IF(User[[#This Row],[Rango]]="incompleto",IF(User[[#This Row],[Reporte in]]=0,"Sin_Registro_In_Out",IF(User[[#This Row],[Reporte Out]]=0,"No_Realizo_Salida","No_cumple_el_Tiempo")),"")</f>
        <v/>
      </c>
      <c r="Y576" s="40" t="str" cm="1">
        <f t="array" ref="Y5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76" s="1"/>
      <c r="AD576" s="2"/>
      <c r="AF576" s="1"/>
      <c r="AH576" s="3"/>
      <c r="AI576" s="4"/>
      <c r="AJ576" s="3"/>
      <c r="AK576" s="1"/>
    </row>
    <row r="577" spans="1:37" x14ac:dyDescent="0.3">
      <c r="A577" s="40" t="s">
        <v>589</v>
      </c>
      <c r="B577">
        <v>1130609162</v>
      </c>
      <c r="C577" s="40" t="s">
        <v>1272</v>
      </c>
      <c r="D577" s="40" t="s">
        <v>590</v>
      </c>
      <c r="E577" s="40" t="s">
        <v>6</v>
      </c>
      <c r="F577" s="40" t="s">
        <v>1038</v>
      </c>
      <c r="G577" s="40" t="s">
        <v>177</v>
      </c>
      <c r="H577" s="2">
        <v>45447.45890046296</v>
      </c>
      <c r="I577">
        <v>1</v>
      </c>
      <c r="J5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45931.448078703703</v>
      </c>
      <c r="K5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45931.834606481483</v>
      </c>
      <c r="L577" s="21">
        <f>_xlfn.XLOOKUP(User[[#This Row],[User Code]],RMS_Check_In_Out!A:A,RMS_Check_In_Out!D:D,"0")</f>
        <v>557</v>
      </c>
      <c r="M577" s="21" t="str">
        <f>_xlfn.XLOOKUP(User[[#This Row],[User Code]],Leave!P:P,Leave!S:S,"0")</f>
        <v>0</v>
      </c>
      <c r="N577" s="21">
        <f>User[[#This Row],[Time Leave RMS (min)]]/60</f>
        <v>0</v>
      </c>
      <c r="O577" s="15">
        <f>User[[#This Row],[Duration In Store(min)]]/60</f>
        <v>9.2833333333333332</v>
      </c>
      <c r="P577" s="28">
        <f>User[[#This Row],[Time In Store + Leave]]/24</f>
        <v>0.38680555555555557</v>
      </c>
      <c r="Q577" s="15">
        <f>(User[[#This Row],[Time Leave RMS (min)]]/60)+User[[#This Row],[Duration In Store H]]</f>
        <v>9.2833333333333332</v>
      </c>
      <c r="R577" s="40">
        <f>IF(User[[#This Row],[Check In]]="Sin Registro",0,1)</f>
        <v>1</v>
      </c>
      <c r="S577" s="40">
        <f>IF(User[[#This Row],[Check Out]]="Sin Registro",0,1)</f>
        <v>1</v>
      </c>
      <c r="T577" s="40" t="str">
        <f>IFERROR(IF(VLOOKUP(User[[#This Row],[User Code]],Justificar!$C$8:$I$1048576,6,0)=0,"Sin Justificación",VLOOKUP(User[[#This Row],[User Code]],Justificar!$C$8:$I$1048576,6,0)),"")</f>
        <v/>
      </c>
      <c r="U577" s="40" t="str">
        <f>IFERROR(IF(VLOOKUP(User[[#This Row],[User Code]],Justificar!$C$8:$I$1048576,6,0)=0,"Sin Justificación",VLOOKUP(User[[#This Row],[User Code]],Justificar!$C$8:$I$1048576,7,0)),"")</f>
        <v/>
      </c>
      <c r="V577" s="40" t="str" cm="1">
        <f t="array" ref="V577">_xlfn.IFS(User[[#This Row],[Time In Store + Leave]]&lt;7.8,"Incompleto",User[[#This Row],[Time In Store + Leave]]&lt;=12,"Completo",User[[#This Row],[Time In Store + Leave]]&gt;12,"Superior")</f>
        <v>Completo</v>
      </c>
      <c r="W5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7" s="40" t="str">
        <f>IF(User[[#This Row],[Rango]]="incompleto",IF(User[[#This Row],[Reporte in]]=0,"Sin_Registro_In_Out",IF(User[[#This Row],[Reporte Out]]=0,"No_Realizo_Salida","No_cumple_el_Tiempo")),"")</f>
        <v/>
      </c>
      <c r="Y577" s="40" t="str" cm="1">
        <f t="array" ref="Y5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7" s="1"/>
      <c r="AD577" s="2"/>
      <c r="AF577" s="1"/>
      <c r="AH577" s="3"/>
      <c r="AI577" s="4"/>
      <c r="AJ577" s="3"/>
      <c r="AK577" s="1"/>
    </row>
    <row r="578" spans="1:37" x14ac:dyDescent="0.3">
      <c r="A578" s="40" t="s">
        <v>588</v>
      </c>
      <c r="B578">
        <v>1064317108</v>
      </c>
      <c r="C578" s="40" t="s">
        <v>1273</v>
      </c>
      <c r="D578" s="40" t="s">
        <v>591</v>
      </c>
      <c r="E578" s="40" t="s">
        <v>6</v>
      </c>
      <c r="F578" s="40" t="s">
        <v>1027</v>
      </c>
      <c r="G578" s="40" t="s">
        <v>178</v>
      </c>
      <c r="H578" s="2">
        <v>45442.750497685185</v>
      </c>
      <c r="I578">
        <v>1</v>
      </c>
      <c r="J5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45931.472685185188</v>
      </c>
      <c r="K5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45931.768854166665</v>
      </c>
      <c r="L578" s="21">
        <f>_xlfn.XLOOKUP(User[[#This Row],[User Code]],RMS_Check_In_Out!A:A,RMS_Check_In_Out!D:D,"0")</f>
        <v>426</v>
      </c>
      <c r="M578" s="21">
        <f>_xlfn.XLOOKUP(User[[#This Row],[User Code]],Leave!P:P,Leave!S:S,"0")</f>
        <v>210</v>
      </c>
      <c r="N578" s="21">
        <f>User[[#This Row],[Time Leave RMS (min)]]/60</f>
        <v>3.5</v>
      </c>
      <c r="O578" s="15">
        <f>User[[#This Row],[Duration In Store(min)]]/60</f>
        <v>7.1</v>
      </c>
      <c r="P578" s="28">
        <f>User[[#This Row],[Time In Store + Leave]]/24</f>
        <v>0.44166666666666665</v>
      </c>
      <c r="Q578" s="15">
        <f>(User[[#This Row],[Time Leave RMS (min)]]/60)+User[[#This Row],[Duration In Store H]]</f>
        <v>10.6</v>
      </c>
      <c r="R578" s="40">
        <f>IF(User[[#This Row],[Check In]]="Sin Registro",0,1)</f>
        <v>1</v>
      </c>
      <c r="S578" s="40">
        <f>IF(User[[#This Row],[Check Out]]="Sin Registro",0,1)</f>
        <v>1</v>
      </c>
      <c r="T578" s="40" t="str">
        <f>IFERROR(IF(VLOOKUP(User[[#This Row],[User Code]],Justificar!$C$8:$I$1048576,6,0)=0,"Sin Justificación",VLOOKUP(User[[#This Row],[User Code]],Justificar!$C$8:$I$1048576,6,0)),"")</f>
        <v/>
      </c>
      <c r="U578" s="40" t="str">
        <f>IFERROR(IF(VLOOKUP(User[[#This Row],[User Code]],Justificar!$C$8:$I$1048576,6,0)=0,"Sin Justificación",VLOOKUP(User[[#This Row],[User Code]],Justificar!$C$8:$I$1048576,7,0)),"")</f>
        <v/>
      </c>
      <c r="V578" s="40" t="str" cm="1">
        <f t="array" ref="V578">_xlfn.IFS(User[[#This Row],[Time In Store + Leave]]&lt;7.8,"Incompleto",User[[#This Row],[Time In Store + Leave]]&lt;=12,"Completo",User[[#This Row],[Time In Store + Leave]]&gt;12,"Superior")</f>
        <v>Completo</v>
      </c>
      <c r="W5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8" s="40" t="str">
        <f>IF(User[[#This Row],[Rango]]="incompleto",IF(User[[#This Row],[Reporte in]]=0,"Sin_Registro_In_Out",IF(User[[#This Row],[Reporte Out]]=0,"No_Realizo_Salida","No_cumple_el_Tiempo")),"")</f>
        <v/>
      </c>
      <c r="Y578" s="40" t="str" cm="1">
        <f t="array" ref="Y5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78" s="1"/>
      <c r="AD578" s="2"/>
      <c r="AF578" s="1"/>
      <c r="AH578" s="3"/>
      <c r="AI578" s="4"/>
      <c r="AJ578" s="3"/>
      <c r="AK578" s="1"/>
    </row>
    <row r="579" spans="1:37" x14ac:dyDescent="0.3">
      <c r="A579" s="40" t="s">
        <v>587</v>
      </c>
      <c r="B579">
        <v>53009818</v>
      </c>
      <c r="C579" s="40" t="s">
        <v>1274</v>
      </c>
      <c r="D579" s="40" t="s">
        <v>592</v>
      </c>
      <c r="E579" s="40" t="s">
        <v>6</v>
      </c>
      <c r="F579" s="40" t="s">
        <v>1044</v>
      </c>
      <c r="G579" s="40" t="s">
        <v>177</v>
      </c>
      <c r="H579" s="2">
        <v>45441.793182870373</v>
      </c>
      <c r="I579">
        <v>1</v>
      </c>
      <c r="J5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79" s="21" t="str">
        <f>_xlfn.XLOOKUP(User[[#This Row],[User Code]],RMS_Check_In_Out!A:A,RMS_Check_In_Out!D:D,"0")</f>
        <v>0</v>
      </c>
      <c r="M579" s="21" t="str">
        <f>_xlfn.XLOOKUP(User[[#This Row],[User Code]],Leave!P:P,Leave!S:S,"0")</f>
        <v>0</v>
      </c>
      <c r="N579" s="21">
        <f>User[[#This Row],[Time Leave RMS (min)]]/60</f>
        <v>0</v>
      </c>
      <c r="O579" s="15">
        <f>User[[#This Row],[Duration In Store(min)]]/60</f>
        <v>0</v>
      </c>
      <c r="P579" s="28">
        <f>User[[#This Row],[Time In Store + Leave]]/24</f>
        <v>0</v>
      </c>
      <c r="Q579" s="15">
        <f>(User[[#This Row],[Time Leave RMS (min)]]/60)+User[[#This Row],[Duration In Store H]]</f>
        <v>0</v>
      </c>
      <c r="R579" s="40">
        <f>IF(User[[#This Row],[Check In]]="Sin Registro",0,1)</f>
        <v>0</v>
      </c>
      <c r="S579" s="40">
        <f>IF(User[[#This Row],[Check Out]]="Sin Registro",0,1)</f>
        <v>0</v>
      </c>
      <c r="T579" s="40" t="str">
        <f>IFERROR(IF(VLOOKUP(User[[#This Row],[User Code]],Justificar!$C$8:$I$1048576,6,0)=0,"Sin Justificación",VLOOKUP(User[[#This Row],[User Code]],Justificar!$C$8:$I$1048576,6,0)),"")</f>
        <v>Sin Justificación</v>
      </c>
      <c r="U579" s="40" t="str">
        <f>IFERROR(IF(VLOOKUP(User[[#This Row],[User Code]],Justificar!$C$8:$I$1048576,6,0)=0,"Sin Justificación",VLOOKUP(User[[#This Row],[User Code]],Justificar!$C$8:$I$1048576,7,0)),"")</f>
        <v>Sin Justificación</v>
      </c>
      <c r="V579" s="40" t="str" cm="1">
        <f t="array" ref="V579">_xlfn.IFS(User[[#This Row],[Time In Store + Leave]]&lt;7.8,"Incompleto",User[[#This Row],[Time In Store + Leave]]&lt;=12,"Completo",User[[#This Row],[Time In Store + Leave]]&gt;12,"Superior")</f>
        <v>Incompleto</v>
      </c>
      <c r="W5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9" s="40" t="str">
        <f>IF(User[[#This Row],[Rango]]="incompleto",IF(User[[#This Row],[Reporte in]]=0,"Sin_Registro_In_Out",IF(User[[#This Row],[Reporte Out]]=0,"No_Realizo_Salida","No_cumple_el_Tiempo")),"")</f>
        <v>Sin_Registro_In_Out</v>
      </c>
      <c r="Y579" s="40" t="str" cm="1">
        <f t="array" ref="Y5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79" s="1"/>
      <c r="AD579" s="2"/>
      <c r="AF579" s="1"/>
      <c r="AH579" s="3"/>
      <c r="AI579" s="4"/>
      <c r="AJ579" s="3"/>
      <c r="AK579" s="1"/>
    </row>
    <row r="580" spans="1:37" x14ac:dyDescent="0.3">
      <c r="A580" s="40" t="s">
        <v>585</v>
      </c>
      <c r="B580">
        <v>1007114144</v>
      </c>
      <c r="C580" s="40" t="s">
        <v>1275</v>
      </c>
      <c r="D580" s="40" t="s">
        <v>586</v>
      </c>
      <c r="E580" s="40" t="s">
        <v>6</v>
      </c>
      <c r="F580" s="40" t="s">
        <v>1482</v>
      </c>
      <c r="G580" s="40" t="s">
        <v>177</v>
      </c>
      <c r="H580" s="2">
        <v>45439.45884259259</v>
      </c>
      <c r="I580">
        <v>1</v>
      </c>
      <c r="J5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45931.502129629633</v>
      </c>
      <c r="K5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45931.836006944446</v>
      </c>
      <c r="L580" s="21">
        <f>_xlfn.XLOOKUP(User[[#This Row],[User Code]],RMS_Check_In_Out!A:A,RMS_Check_In_Out!D:D,"0")</f>
        <v>481</v>
      </c>
      <c r="M580" s="21">
        <f>_xlfn.XLOOKUP(User[[#This Row],[User Code]],Leave!P:P,Leave!S:S,"0")</f>
        <v>60</v>
      </c>
      <c r="N580" s="21">
        <f>User[[#This Row],[Time Leave RMS (min)]]/60</f>
        <v>1</v>
      </c>
      <c r="O580" s="15">
        <f>User[[#This Row],[Duration In Store(min)]]/60</f>
        <v>8.0166666666666675</v>
      </c>
      <c r="P580" s="28">
        <f>User[[#This Row],[Time In Store + Leave]]/24</f>
        <v>0.3756944444444445</v>
      </c>
      <c r="Q580" s="15">
        <f>(User[[#This Row],[Time Leave RMS (min)]]/60)+User[[#This Row],[Duration In Store H]]</f>
        <v>9.0166666666666675</v>
      </c>
      <c r="R580" s="40">
        <f>IF(User[[#This Row],[Check In]]="Sin Registro",0,1)</f>
        <v>1</v>
      </c>
      <c r="S580" s="40">
        <f>IF(User[[#This Row],[Check Out]]="Sin Registro",0,1)</f>
        <v>1</v>
      </c>
      <c r="T580" s="40" t="str">
        <f>IFERROR(IF(VLOOKUP(User[[#This Row],[User Code]],Justificar!$C$8:$I$1048576,6,0)=0,"Sin Justificación",VLOOKUP(User[[#This Row],[User Code]],Justificar!$C$8:$I$1048576,6,0)),"")</f>
        <v/>
      </c>
      <c r="U580" s="40" t="str">
        <f>IFERROR(IF(VLOOKUP(User[[#This Row],[User Code]],Justificar!$C$8:$I$1048576,6,0)=0,"Sin Justificación",VLOOKUP(User[[#This Row],[User Code]],Justificar!$C$8:$I$1048576,7,0)),"")</f>
        <v/>
      </c>
      <c r="V580" s="40" t="str" cm="1">
        <f t="array" ref="V580">_xlfn.IFS(User[[#This Row],[Time In Store + Leave]]&lt;7.8,"Incompleto",User[[#This Row],[Time In Store + Leave]]&lt;=12,"Completo",User[[#This Row],[Time In Store + Leave]]&gt;12,"Superior")</f>
        <v>Completo</v>
      </c>
      <c r="W5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0" s="40" t="str">
        <f>IF(User[[#This Row],[Rango]]="incompleto",IF(User[[#This Row],[Reporte in]]=0,"Sin_Registro_In_Out",IF(User[[#This Row],[Reporte Out]]=0,"No_Realizo_Salida","No_cumple_el_Tiempo")),"")</f>
        <v/>
      </c>
      <c r="Y580" s="40" t="str" cm="1">
        <f t="array" ref="Y5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0" s="1"/>
      <c r="AD580" s="2"/>
      <c r="AF580" s="1"/>
      <c r="AH580" s="3"/>
      <c r="AI580" s="4"/>
      <c r="AJ580" s="3"/>
      <c r="AK580" s="1"/>
    </row>
    <row r="581" spans="1:37" x14ac:dyDescent="0.3">
      <c r="A581" s="40" t="s">
        <v>583</v>
      </c>
      <c r="B581">
        <v>1065814153</v>
      </c>
      <c r="C581" s="40" t="s">
        <v>1276</v>
      </c>
      <c r="D581" s="40" t="s">
        <v>584</v>
      </c>
      <c r="E581" s="40" t="s">
        <v>6</v>
      </c>
      <c r="F581" s="40" t="s">
        <v>1029</v>
      </c>
      <c r="G581" s="40" t="s">
        <v>178</v>
      </c>
      <c r="H581" s="2">
        <v>45429.459108796298</v>
      </c>
      <c r="I581">
        <v>1</v>
      </c>
      <c r="J5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81" s="21" t="str">
        <f>_xlfn.XLOOKUP(User[[#This Row],[User Code]],RMS_Check_In_Out!A:A,RMS_Check_In_Out!D:D,"0")</f>
        <v>0</v>
      </c>
      <c r="M581" s="21">
        <f>_xlfn.XLOOKUP(User[[#This Row],[User Code]],Leave!P:P,Leave!S:S,"0")</f>
        <v>540</v>
      </c>
      <c r="N581" s="21">
        <f>User[[#This Row],[Time Leave RMS (min)]]/60</f>
        <v>9</v>
      </c>
      <c r="O581" s="15">
        <f>User[[#This Row],[Duration In Store(min)]]/60</f>
        <v>0</v>
      </c>
      <c r="P581" s="28">
        <f>User[[#This Row],[Time In Store + Leave]]/24</f>
        <v>0.375</v>
      </c>
      <c r="Q581" s="15">
        <f>(User[[#This Row],[Time Leave RMS (min)]]/60)+User[[#This Row],[Duration In Store H]]</f>
        <v>9</v>
      </c>
      <c r="R581" s="40">
        <f>IF(User[[#This Row],[Check In]]="Sin Registro",0,1)</f>
        <v>1</v>
      </c>
      <c r="S581" s="40">
        <f>IF(User[[#This Row],[Check Out]]="Sin Registro",0,1)</f>
        <v>1</v>
      </c>
      <c r="T581" s="40" t="str">
        <f>IFERROR(IF(VLOOKUP(User[[#This Row],[User Code]],Justificar!$C$8:$I$1048576,6,0)=0,"Sin Justificación",VLOOKUP(User[[#This Row],[User Code]],Justificar!$C$8:$I$1048576,6,0)),"")</f>
        <v/>
      </c>
      <c r="U581" s="40" t="str">
        <f>IFERROR(IF(VLOOKUP(User[[#This Row],[User Code]],Justificar!$C$8:$I$1048576,6,0)=0,"Sin Justificación",VLOOKUP(User[[#This Row],[User Code]],Justificar!$C$8:$I$1048576,7,0)),"")</f>
        <v/>
      </c>
      <c r="V581" s="40" t="str" cm="1">
        <f t="array" ref="V581">_xlfn.IFS(User[[#This Row],[Time In Store + Leave]]&lt;7.8,"Incompleto",User[[#This Row],[Time In Store + Leave]]&lt;=12,"Completo",User[[#This Row],[Time In Store + Leave]]&gt;12,"Superior")</f>
        <v>Completo</v>
      </c>
      <c r="W5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1" s="40" t="str">
        <f>IF(User[[#This Row],[Rango]]="incompleto",IF(User[[#This Row],[Reporte in]]=0,"Sin_Registro_In_Out",IF(User[[#This Row],[Reporte Out]]=0,"No_Realizo_Salida","No_cumple_el_Tiempo")),"")</f>
        <v/>
      </c>
      <c r="Y581" s="40" t="str" cm="1">
        <f t="array" ref="Y5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1" s="1"/>
      <c r="AD581" s="2"/>
      <c r="AF581" s="1"/>
      <c r="AH581" s="3"/>
      <c r="AI581" s="4"/>
      <c r="AJ581" s="3"/>
      <c r="AK581" s="1"/>
    </row>
    <row r="582" spans="1:37" x14ac:dyDescent="0.3">
      <c r="A582" s="40" t="s">
        <v>581</v>
      </c>
      <c r="B582">
        <v>1007822210</v>
      </c>
      <c r="C582" s="40" t="s">
        <v>1277</v>
      </c>
      <c r="D582" s="40" t="s">
        <v>582</v>
      </c>
      <c r="E582" s="40" t="s">
        <v>6</v>
      </c>
      <c r="F582" s="40" t="s">
        <v>966</v>
      </c>
      <c r="G582" s="40" t="s">
        <v>177</v>
      </c>
      <c r="H582" s="2">
        <v>45427.500254629631</v>
      </c>
      <c r="I582">
        <v>1</v>
      </c>
      <c r="J5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45931.445659722223</v>
      </c>
      <c r="K5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45931.792326388888</v>
      </c>
      <c r="L582" s="21">
        <f>_xlfn.XLOOKUP(User[[#This Row],[User Code]],RMS_Check_In_Out!A:A,RMS_Check_In_Out!D:D,"0")</f>
        <v>499</v>
      </c>
      <c r="M582" s="21">
        <f>_xlfn.XLOOKUP(User[[#This Row],[User Code]],Leave!P:P,Leave!S:S,"0")</f>
        <v>60</v>
      </c>
      <c r="N582" s="21">
        <f>User[[#This Row],[Time Leave RMS (min)]]/60</f>
        <v>1</v>
      </c>
      <c r="O582" s="15">
        <f>User[[#This Row],[Duration In Store(min)]]/60</f>
        <v>8.3166666666666664</v>
      </c>
      <c r="P582" s="28">
        <f>User[[#This Row],[Time In Store + Leave]]/24</f>
        <v>0.38819444444444445</v>
      </c>
      <c r="Q582" s="15">
        <f>(User[[#This Row],[Time Leave RMS (min)]]/60)+User[[#This Row],[Duration In Store H]]</f>
        <v>9.3166666666666664</v>
      </c>
      <c r="R582" s="40">
        <f>IF(User[[#This Row],[Check In]]="Sin Registro",0,1)</f>
        <v>1</v>
      </c>
      <c r="S582" s="40">
        <f>IF(User[[#This Row],[Check Out]]="Sin Registro",0,1)</f>
        <v>1</v>
      </c>
      <c r="T582" s="40" t="str">
        <f>IFERROR(IF(VLOOKUP(User[[#This Row],[User Code]],Justificar!$C$8:$I$1048576,6,0)=0,"Sin Justificación",VLOOKUP(User[[#This Row],[User Code]],Justificar!$C$8:$I$1048576,6,0)),"")</f>
        <v/>
      </c>
      <c r="U582" s="40" t="str">
        <f>IFERROR(IF(VLOOKUP(User[[#This Row],[User Code]],Justificar!$C$8:$I$1048576,6,0)=0,"Sin Justificación",VLOOKUP(User[[#This Row],[User Code]],Justificar!$C$8:$I$1048576,7,0)),"")</f>
        <v/>
      </c>
      <c r="V582" s="40" t="str" cm="1">
        <f t="array" ref="V582">_xlfn.IFS(User[[#This Row],[Time In Store + Leave]]&lt;7.8,"Incompleto",User[[#This Row],[Time In Store + Leave]]&lt;=12,"Completo",User[[#This Row],[Time In Store + Leave]]&gt;12,"Superior")</f>
        <v>Completo</v>
      </c>
      <c r="W5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2" s="40" t="str">
        <f>IF(User[[#This Row],[Rango]]="incompleto",IF(User[[#This Row],[Reporte in]]=0,"Sin_Registro_In_Out",IF(User[[#This Row],[Reporte Out]]=0,"No_Realizo_Salida","No_cumple_el_Tiempo")),"")</f>
        <v/>
      </c>
      <c r="Y582" s="40" t="str" cm="1">
        <f t="array" ref="Y5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82" s="1"/>
      <c r="AD582" s="2"/>
      <c r="AF582" s="1"/>
      <c r="AH582" s="3"/>
      <c r="AI582" s="4"/>
      <c r="AJ582" s="3"/>
      <c r="AK582" s="1"/>
    </row>
    <row r="583" spans="1:37" x14ac:dyDescent="0.3">
      <c r="A583" s="40" t="s">
        <v>577</v>
      </c>
      <c r="B583">
        <v>1006450297</v>
      </c>
      <c r="C583" s="40" t="s">
        <v>1278</v>
      </c>
      <c r="D583" s="40" t="s">
        <v>578</v>
      </c>
      <c r="E583" s="40" t="s">
        <v>6</v>
      </c>
      <c r="F583" s="40" t="s">
        <v>1044</v>
      </c>
      <c r="G583" s="40" t="s">
        <v>177</v>
      </c>
      <c r="H583" s="2">
        <v>45426.542881944442</v>
      </c>
      <c r="I583">
        <v>1</v>
      </c>
      <c r="J5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45931.458622685182</v>
      </c>
      <c r="K5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45931.792523148149</v>
      </c>
      <c r="L583" s="21">
        <f>_xlfn.XLOOKUP(User[[#This Row],[User Code]],RMS_Check_In_Out!A:A,RMS_Check_In_Out!D:D,"0")</f>
        <v>481</v>
      </c>
      <c r="M583" s="21" t="str">
        <f>_xlfn.XLOOKUP(User[[#This Row],[User Code]],Leave!P:P,Leave!S:S,"0")</f>
        <v>0</v>
      </c>
      <c r="N583" s="21">
        <f>User[[#This Row],[Time Leave RMS (min)]]/60</f>
        <v>0</v>
      </c>
      <c r="O583" s="15">
        <f>User[[#This Row],[Duration In Store(min)]]/60</f>
        <v>8.0166666666666675</v>
      </c>
      <c r="P583" s="28">
        <f>User[[#This Row],[Time In Store + Leave]]/24</f>
        <v>0.33402777777777781</v>
      </c>
      <c r="Q583" s="15">
        <f>(User[[#This Row],[Time Leave RMS (min)]]/60)+User[[#This Row],[Duration In Store H]]</f>
        <v>8.0166666666666675</v>
      </c>
      <c r="R583" s="40">
        <f>IF(User[[#This Row],[Check In]]="Sin Registro",0,1)</f>
        <v>1</v>
      </c>
      <c r="S583" s="40">
        <f>IF(User[[#This Row],[Check Out]]="Sin Registro",0,1)</f>
        <v>1</v>
      </c>
      <c r="T583" s="40" t="str">
        <f>IFERROR(IF(VLOOKUP(User[[#This Row],[User Code]],Justificar!$C$8:$I$1048576,6,0)=0,"Sin Justificación",VLOOKUP(User[[#This Row],[User Code]],Justificar!$C$8:$I$1048576,6,0)),"")</f>
        <v/>
      </c>
      <c r="U583" s="40" t="str">
        <f>IFERROR(IF(VLOOKUP(User[[#This Row],[User Code]],Justificar!$C$8:$I$1048576,6,0)=0,"Sin Justificación",VLOOKUP(User[[#This Row],[User Code]],Justificar!$C$8:$I$1048576,7,0)),"")</f>
        <v/>
      </c>
      <c r="V583" s="40" t="str" cm="1">
        <f t="array" ref="V583">_xlfn.IFS(User[[#This Row],[Time In Store + Leave]]&lt;7.8,"Incompleto",User[[#This Row],[Time In Store + Leave]]&lt;=12,"Completo",User[[#This Row],[Time In Store + Leave]]&gt;12,"Superior")</f>
        <v>Completo</v>
      </c>
      <c r="W5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3" s="40" t="str">
        <f>IF(User[[#This Row],[Rango]]="incompleto",IF(User[[#This Row],[Reporte in]]=0,"Sin_Registro_In_Out",IF(User[[#This Row],[Reporte Out]]=0,"No_Realizo_Salida","No_cumple_el_Tiempo")),"")</f>
        <v/>
      </c>
      <c r="Y583" s="40" t="str" cm="1">
        <f t="array" ref="Y5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3" s="1"/>
      <c r="AD583" s="2"/>
      <c r="AF583" s="1"/>
      <c r="AH583" s="3"/>
      <c r="AI583" s="4"/>
      <c r="AJ583" s="3"/>
      <c r="AK583" s="1"/>
    </row>
    <row r="584" spans="1:37" x14ac:dyDescent="0.3">
      <c r="A584" s="40" t="s">
        <v>579</v>
      </c>
      <c r="B584">
        <v>16940621</v>
      </c>
      <c r="C584" s="40" t="s">
        <v>1279</v>
      </c>
      <c r="D584" s="40" t="s">
        <v>580</v>
      </c>
      <c r="E584" s="40" t="s">
        <v>6</v>
      </c>
      <c r="F584" s="40" t="s">
        <v>2700</v>
      </c>
      <c r="G584" s="40" t="s">
        <v>178</v>
      </c>
      <c r="H584" s="2">
        <v>45426.458645833336</v>
      </c>
      <c r="I584">
        <v>1</v>
      </c>
      <c r="J5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45931.365034722221</v>
      </c>
      <c r="K5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45931.751793981479</v>
      </c>
      <c r="L584" s="21">
        <f>_xlfn.XLOOKUP(User[[#This Row],[User Code]],RMS_Check_In_Out!A:A,RMS_Check_In_Out!D:D,"0")</f>
        <v>557</v>
      </c>
      <c r="M584" s="21" t="str">
        <f>_xlfn.XLOOKUP(User[[#This Row],[User Code]],Leave!P:P,Leave!S:S,"0")</f>
        <v>0</v>
      </c>
      <c r="N584" s="21">
        <f>User[[#This Row],[Time Leave RMS (min)]]/60</f>
        <v>0</v>
      </c>
      <c r="O584" s="15">
        <f>User[[#This Row],[Duration In Store(min)]]/60</f>
        <v>9.2833333333333332</v>
      </c>
      <c r="P584" s="28">
        <f>User[[#This Row],[Time In Store + Leave]]/24</f>
        <v>0.38680555555555557</v>
      </c>
      <c r="Q584" s="15">
        <f>(User[[#This Row],[Time Leave RMS (min)]]/60)+User[[#This Row],[Duration In Store H]]</f>
        <v>9.2833333333333332</v>
      </c>
      <c r="R584" s="40">
        <f>IF(User[[#This Row],[Check In]]="Sin Registro",0,1)</f>
        <v>1</v>
      </c>
      <c r="S584" s="40">
        <f>IF(User[[#This Row],[Check Out]]="Sin Registro",0,1)</f>
        <v>1</v>
      </c>
      <c r="T584" s="40" t="str">
        <f>IFERROR(IF(VLOOKUP(User[[#This Row],[User Code]],Justificar!$C$8:$I$1048576,6,0)=0,"Sin Justificación",VLOOKUP(User[[#This Row],[User Code]],Justificar!$C$8:$I$1048576,6,0)),"")</f>
        <v/>
      </c>
      <c r="U584" s="40" t="str">
        <f>IFERROR(IF(VLOOKUP(User[[#This Row],[User Code]],Justificar!$C$8:$I$1048576,6,0)=0,"Sin Justificación",VLOOKUP(User[[#This Row],[User Code]],Justificar!$C$8:$I$1048576,7,0)),"")</f>
        <v/>
      </c>
      <c r="V584" s="40" t="str" cm="1">
        <f t="array" ref="V584">_xlfn.IFS(User[[#This Row],[Time In Store + Leave]]&lt;7.8,"Incompleto",User[[#This Row],[Time In Store + Leave]]&lt;=12,"Completo",User[[#This Row],[Time In Store + Leave]]&gt;12,"Superior")</f>
        <v>Completo</v>
      </c>
      <c r="W5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4" s="40" t="str">
        <f>IF(User[[#This Row],[Rango]]="incompleto",IF(User[[#This Row],[Reporte in]]=0,"Sin_Registro_In_Out",IF(User[[#This Row],[Reporte Out]]=0,"No_Realizo_Salida","No_cumple_el_Tiempo")),"")</f>
        <v/>
      </c>
      <c r="Y584" s="40" t="str" cm="1">
        <f t="array" ref="Y5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84" s="1"/>
      <c r="AD584" s="2"/>
      <c r="AF584" s="1"/>
      <c r="AH584" s="3"/>
      <c r="AI584" s="4"/>
      <c r="AJ584" s="3"/>
      <c r="AK584" s="1"/>
    </row>
    <row r="585" spans="1:37" x14ac:dyDescent="0.3">
      <c r="A585" s="40" t="s">
        <v>574</v>
      </c>
      <c r="B585">
        <v>1090451455</v>
      </c>
      <c r="C585" s="40" t="s">
        <v>1281</v>
      </c>
      <c r="D585" s="40" t="s">
        <v>575</v>
      </c>
      <c r="E585" s="40" t="s">
        <v>6</v>
      </c>
      <c r="F585" s="40" t="s">
        <v>1482</v>
      </c>
      <c r="G585" s="40" t="s">
        <v>177</v>
      </c>
      <c r="H585" s="2">
        <v>45412.50037037037</v>
      </c>
      <c r="I585">
        <v>1</v>
      </c>
      <c r="J58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8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85" s="21" t="str">
        <f>_xlfn.XLOOKUP(User[[#This Row],[User Code]],RMS_Check_In_Out!A:A,RMS_Check_In_Out!D:D,"0")</f>
        <v>0</v>
      </c>
      <c r="M585" s="21">
        <f>_xlfn.XLOOKUP(User[[#This Row],[User Code]],Leave!P:P,Leave!S:S,"0")</f>
        <v>540</v>
      </c>
      <c r="N585" s="21">
        <f>User[[#This Row],[Time Leave RMS (min)]]/60</f>
        <v>9</v>
      </c>
      <c r="O585" s="15">
        <f>User[[#This Row],[Duration In Store(min)]]/60</f>
        <v>0</v>
      </c>
      <c r="P585" s="28">
        <f>User[[#This Row],[Time In Store + Leave]]/24</f>
        <v>0.375</v>
      </c>
      <c r="Q585" s="15">
        <f>(User[[#This Row],[Time Leave RMS (min)]]/60)+User[[#This Row],[Duration In Store H]]</f>
        <v>9</v>
      </c>
      <c r="R585" s="40">
        <f>IF(User[[#This Row],[Check In]]="Sin Registro",0,1)</f>
        <v>1</v>
      </c>
      <c r="S585" s="40">
        <f>IF(User[[#This Row],[Check Out]]="Sin Registro",0,1)</f>
        <v>1</v>
      </c>
      <c r="T585" s="40" t="str">
        <f>IFERROR(IF(VLOOKUP(User[[#This Row],[User Code]],Justificar!$C$8:$I$1048576,6,0)=0,"Sin Justificación",VLOOKUP(User[[#This Row],[User Code]],Justificar!$C$8:$I$1048576,6,0)),"")</f>
        <v/>
      </c>
      <c r="U585" s="40" t="str">
        <f>IFERROR(IF(VLOOKUP(User[[#This Row],[User Code]],Justificar!$C$8:$I$1048576,6,0)=0,"Sin Justificación",VLOOKUP(User[[#This Row],[User Code]],Justificar!$C$8:$I$1048576,7,0)),"")</f>
        <v/>
      </c>
      <c r="V585" s="40" t="str" cm="1">
        <f t="array" ref="V585">_xlfn.IFS(User[[#This Row],[Time In Store + Leave]]&lt;7.8,"Incompleto",User[[#This Row],[Time In Store + Leave]]&lt;=12,"Completo",User[[#This Row],[Time In Store + Leave]]&gt;12,"Superior")</f>
        <v>Completo</v>
      </c>
      <c r="W5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5" s="40" t="str">
        <f>IF(User[[#This Row],[Rango]]="incompleto",IF(User[[#This Row],[Reporte in]]=0,"Sin_Registro_In_Out",IF(User[[#This Row],[Reporte Out]]=0,"No_Realizo_Salida","No_cumple_el_Tiempo")),"")</f>
        <v/>
      </c>
      <c r="Y585" s="40" t="str" cm="1">
        <f t="array" ref="Y5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5" s="1"/>
      <c r="AD585" s="2"/>
      <c r="AF585" s="1"/>
      <c r="AH585" s="3"/>
      <c r="AI585" s="4"/>
      <c r="AJ585" s="3"/>
      <c r="AK585" s="1"/>
    </row>
    <row r="586" spans="1:37" x14ac:dyDescent="0.3">
      <c r="A586" s="40" t="s">
        <v>570</v>
      </c>
      <c r="B586">
        <v>7423179</v>
      </c>
      <c r="C586" s="40" t="s">
        <v>1287</v>
      </c>
      <c r="D586" s="40" t="s">
        <v>571</v>
      </c>
      <c r="E586" s="40" t="s">
        <v>6</v>
      </c>
      <c r="F586" s="40" t="s">
        <v>2463</v>
      </c>
      <c r="G586" s="40" t="s">
        <v>178</v>
      </c>
      <c r="H586" s="2">
        <v>45411.793252314812</v>
      </c>
      <c r="I586">
        <v>1</v>
      </c>
      <c r="J5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45931.404293981483</v>
      </c>
      <c r="K5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45931.807951388888</v>
      </c>
      <c r="L586" s="21">
        <f>_xlfn.XLOOKUP(User[[#This Row],[User Code]],RMS_Check_In_Out!A:A,RMS_Check_In_Out!D:D,"0")</f>
        <v>581</v>
      </c>
      <c r="M586" s="21" t="str">
        <f>_xlfn.XLOOKUP(User[[#This Row],[User Code]],Leave!P:P,Leave!S:S,"0")</f>
        <v>0</v>
      </c>
      <c r="N586" s="21">
        <f>User[[#This Row],[Time Leave RMS (min)]]/60</f>
        <v>0</v>
      </c>
      <c r="O586" s="15">
        <f>User[[#This Row],[Duration In Store(min)]]/60</f>
        <v>9.6833333333333336</v>
      </c>
      <c r="P586" s="28">
        <f>User[[#This Row],[Time In Store + Leave]]/24</f>
        <v>0.40347222222222223</v>
      </c>
      <c r="Q586" s="15">
        <f>(User[[#This Row],[Time Leave RMS (min)]]/60)+User[[#This Row],[Duration In Store H]]</f>
        <v>9.6833333333333336</v>
      </c>
      <c r="R586" s="40">
        <f>IF(User[[#This Row],[Check In]]="Sin Registro",0,1)</f>
        <v>1</v>
      </c>
      <c r="S586" s="40">
        <f>IF(User[[#This Row],[Check Out]]="Sin Registro",0,1)</f>
        <v>1</v>
      </c>
      <c r="T586" s="40" t="str">
        <f>IFERROR(IF(VLOOKUP(User[[#This Row],[User Code]],Justificar!$C$8:$I$1048576,6,0)=0,"Sin Justificación",VLOOKUP(User[[#This Row],[User Code]],Justificar!$C$8:$I$1048576,6,0)),"")</f>
        <v/>
      </c>
      <c r="U586" s="40" t="str">
        <f>IFERROR(IF(VLOOKUP(User[[#This Row],[User Code]],Justificar!$C$8:$I$1048576,6,0)=0,"Sin Justificación",VLOOKUP(User[[#This Row],[User Code]],Justificar!$C$8:$I$1048576,7,0)),"")</f>
        <v/>
      </c>
      <c r="V586" s="40" t="str" cm="1">
        <f t="array" ref="V586">_xlfn.IFS(User[[#This Row],[Time In Store + Leave]]&lt;7.8,"Incompleto",User[[#This Row],[Time In Store + Leave]]&lt;=12,"Completo",User[[#This Row],[Time In Store + Leave]]&gt;12,"Superior")</f>
        <v>Completo</v>
      </c>
      <c r="W5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6" s="40" t="str">
        <f>IF(User[[#This Row],[Rango]]="incompleto",IF(User[[#This Row],[Reporte in]]=0,"Sin_Registro_In_Out",IF(User[[#This Row],[Reporte Out]]=0,"No_Realizo_Salida","No_cumple_el_Tiempo")),"")</f>
        <v/>
      </c>
      <c r="Y586" s="40" t="str" cm="1">
        <f t="array" ref="Y5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86" s="1"/>
      <c r="AD586" s="2"/>
      <c r="AF586" s="1"/>
      <c r="AH586" s="3"/>
      <c r="AI586" s="4"/>
      <c r="AJ586" s="3"/>
      <c r="AK586" s="1"/>
    </row>
    <row r="587" spans="1:37" x14ac:dyDescent="0.3">
      <c r="A587" s="40" t="s">
        <v>569</v>
      </c>
      <c r="B587">
        <v>1094897548</v>
      </c>
      <c r="C587" s="40" t="s">
        <v>1288</v>
      </c>
      <c r="D587" s="40" t="s">
        <v>572</v>
      </c>
      <c r="E587" s="40" t="s">
        <v>6</v>
      </c>
      <c r="F587" s="40" t="s">
        <v>1025</v>
      </c>
      <c r="G587" s="40" t="s">
        <v>177</v>
      </c>
      <c r="H587" s="2">
        <v>45411.500509259262</v>
      </c>
      <c r="I587">
        <v>1</v>
      </c>
      <c r="J5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45931.415150462963</v>
      </c>
      <c r="K5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45931.808981481481</v>
      </c>
      <c r="L587" s="21">
        <f>_xlfn.XLOOKUP(User[[#This Row],[User Code]],RMS_Check_In_Out!A:A,RMS_Check_In_Out!D:D,"0")</f>
        <v>567</v>
      </c>
      <c r="M587" s="21" t="str">
        <f>_xlfn.XLOOKUP(User[[#This Row],[User Code]],Leave!P:P,Leave!S:S,"0")</f>
        <v>0</v>
      </c>
      <c r="N587" s="21">
        <f>User[[#This Row],[Time Leave RMS (min)]]/60</f>
        <v>0</v>
      </c>
      <c r="O587" s="15">
        <f>User[[#This Row],[Duration In Store(min)]]/60</f>
        <v>9.4499999999999993</v>
      </c>
      <c r="P587" s="28">
        <f>User[[#This Row],[Time In Store + Leave]]/24</f>
        <v>0.39374999999999999</v>
      </c>
      <c r="Q587" s="15">
        <f>(User[[#This Row],[Time Leave RMS (min)]]/60)+User[[#This Row],[Duration In Store H]]</f>
        <v>9.4499999999999993</v>
      </c>
      <c r="R587" s="40">
        <f>IF(User[[#This Row],[Check In]]="Sin Registro",0,1)</f>
        <v>1</v>
      </c>
      <c r="S587" s="40">
        <f>IF(User[[#This Row],[Check Out]]="Sin Registro",0,1)</f>
        <v>1</v>
      </c>
      <c r="T587" s="40" t="str">
        <f>IFERROR(IF(VLOOKUP(User[[#This Row],[User Code]],Justificar!$C$8:$I$1048576,6,0)=0,"Sin Justificación",VLOOKUP(User[[#This Row],[User Code]],Justificar!$C$8:$I$1048576,6,0)),"")</f>
        <v/>
      </c>
      <c r="U587" s="40" t="str">
        <f>IFERROR(IF(VLOOKUP(User[[#This Row],[User Code]],Justificar!$C$8:$I$1048576,6,0)=0,"Sin Justificación",VLOOKUP(User[[#This Row],[User Code]],Justificar!$C$8:$I$1048576,7,0)),"")</f>
        <v/>
      </c>
      <c r="V587" s="40" t="str" cm="1">
        <f t="array" ref="V587">_xlfn.IFS(User[[#This Row],[Time In Store + Leave]]&lt;7.8,"Incompleto",User[[#This Row],[Time In Store + Leave]]&lt;=12,"Completo",User[[#This Row],[Time In Store + Leave]]&gt;12,"Superior")</f>
        <v>Completo</v>
      </c>
      <c r="W5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7" s="40" t="str">
        <f>IF(User[[#This Row],[Rango]]="incompleto",IF(User[[#This Row],[Reporte in]]=0,"Sin_Registro_In_Out",IF(User[[#This Row],[Reporte Out]]=0,"No_Realizo_Salida","No_cumple_el_Tiempo")),"")</f>
        <v/>
      </c>
      <c r="Y587" s="40" t="str" cm="1">
        <f t="array" ref="Y5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87" s="1"/>
      <c r="AD587" s="2"/>
      <c r="AF587" s="1"/>
      <c r="AH587" s="3"/>
      <c r="AI587" s="4"/>
      <c r="AJ587" s="3"/>
      <c r="AK587" s="1"/>
    </row>
    <row r="588" spans="1:37" x14ac:dyDescent="0.3">
      <c r="A588" s="40" t="s">
        <v>548</v>
      </c>
      <c r="B588">
        <v>1023936243</v>
      </c>
      <c r="C588" s="40" t="s">
        <v>549</v>
      </c>
      <c r="D588" s="40" t="s">
        <v>550</v>
      </c>
      <c r="E588" s="40" t="s">
        <v>6</v>
      </c>
      <c r="F588" s="40" t="s">
        <v>973</v>
      </c>
      <c r="G588" s="40" t="s">
        <v>178</v>
      </c>
      <c r="H588" s="2">
        <v>45408.460196759261</v>
      </c>
      <c r="I588">
        <v>1</v>
      </c>
      <c r="J5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45931.357870370368</v>
      </c>
      <c r="K5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45931.732048611113</v>
      </c>
      <c r="L588" s="21">
        <f>_xlfn.XLOOKUP(User[[#This Row],[User Code]],RMS_Check_In_Out!A:A,RMS_Check_In_Out!D:D,"0")</f>
        <v>539</v>
      </c>
      <c r="M588" s="21" t="str">
        <f>_xlfn.XLOOKUP(User[[#This Row],[User Code]],Leave!P:P,Leave!S:S,"0")</f>
        <v>0</v>
      </c>
      <c r="N588" s="21">
        <f>User[[#This Row],[Time Leave RMS (min)]]/60</f>
        <v>0</v>
      </c>
      <c r="O588" s="15">
        <f>User[[#This Row],[Duration In Store(min)]]/60</f>
        <v>8.9833333333333325</v>
      </c>
      <c r="P588" s="28">
        <f>User[[#This Row],[Time In Store + Leave]]/24</f>
        <v>0.3743055555555555</v>
      </c>
      <c r="Q588" s="15">
        <f>(User[[#This Row],[Time Leave RMS (min)]]/60)+User[[#This Row],[Duration In Store H]]</f>
        <v>8.9833333333333325</v>
      </c>
      <c r="R588" s="40">
        <f>IF(User[[#This Row],[Check In]]="Sin Registro",0,1)</f>
        <v>1</v>
      </c>
      <c r="S588" s="40">
        <f>IF(User[[#This Row],[Check Out]]="Sin Registro",0,1)</f>
        <v>1</v>
      </c>
      <c r="T588" s="40" t="str">
        <f>IFERROR(IF(VLOOKUP(User[[#This Row],[User Code]],Justificar!$C$8:$I$1048576,6,0)=0,"Sin Justificación",VLOOKUP(User[[#This Row],[User Code]],Justificar!$C$8:$I$1048576,6,0)),"")</f>
        <v/>
      </c>
      <c r="U588" s="40" t="str">
        <f>IFERROR(IF(VLOOKUP(User[[#This Row],[User Code]],Justificar!$C$8:$I$1048576,6,0)=0,"Sin Justificación",VLOOKUP(User[[#This Row],[User Code]],Justificar!$C$8:$I$1048576,7,0)),"")</f>
        <v/>
      </c>
      <c r="V588" s="40" t="str" cm="1">
        <f t="array" ref="V588">_xlfn.IFS(User[[#This Row],[Time In Store + Leave]]&lt;7.8,"Incompleto",User[[#This Row],[Time In Store + Leave]]&lt;=12,"Completo",User[[#This Row],[Time In Store + Leave]]&gt;12,"Superior")</f>
        <v>Completo</v>
      </c>
      <c r="W5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8" s="40" t="str">
        <f>IF(User[[#This Row],[Rango]]="incompleto",IF(User[[#This Row],[Reporte in]]=0,"Sin_Registro_In_Out",IF(User[[#This Row],[Reporte Out]]=0,"No_Realizo_Salida","No_cumple_el_Tiempo")),"")</f>
        <v/>
      </c>
      <c r="Y588" s="40" t="str" cm="1">
        <f t="array" ref="Y5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8" s="1"/>
      <c r="AD588" s="2"/>
      <c r="AF588" s="1"/>
      <c r="AH588" s="3"/>
      <c r="AI588" s="4"/>
      <c r="AJ588" s="3"/>
      <c r="AK588" s="1"/>
    </row>
    <row r="589" spans="1:37" x14ac:dyDescent="0.3">
      <c r="A589" s="40" t="s">
        <v>551</v>
      </c>
      <c r="B589">
        <v>1028040605</v>
      </c>
      <c r="C589" s="40" t="s">
        <v>1289</v>
      </c>
      <c r="D589" s="40" t="s">
        <v>552</v>
      </c>
      <c r="E589" s="40" t="s">
        <v>6</v>
      </c>
      <c r="F589" s="40" t="s">
        <v>973</v>
      </c>
      <c r="G589" s="40" t="s">
        <v>178</v>
      </c>
      <c r="H589" s="2">
        <v>45408.459930555553</v>
      </c>
      <c r="I589">
        <v>1</v>
      </c>
      <c r="J5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45931.333148148151</v>
      </c>
      <c r="K5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45931.728321759256</v>
      </c>
      <c r="L589" s="21">
        <f>_xlfn.XLOOKUP(User[[#This Row],[User Code]],RMS_Check_In_Out!A:A,RMS_Check_In_Out!D:D,"0")</f>
        <v>569</v>
      </c>
      <c r="M589" s="21" t="str">
        <f>_xlfn.XLOOKUP(User[[#This Row],[User Code]],Leave!P:P,Leave!S:S,"0")</f>
        <v>0</v>
      </c>
      <c r="N589" s="21">
        <f>User[[#This Row],[Time Leave RMS (min)]]/60</f>
        <v>0</v>
      </c>
      <c r="O589" s="15">
        <f>User[[#This Row],[Duration In Store(min)]]/60</f>
        <v>9.4833333333333325</v>
      </c>
      <c r="P589" s="28">
        <f>User[[#This Row],[Time In Store + Leave]]/24</f>
        <v>0.39513888888888887</v>
      </c>
      <c r="Q589" s="15">
        <f>(User[[#This Row],[Time Leave RMS (min)]]/60)+User[[#This Row],[Duration In Store H]]</f>
        <v>9.4833333333333325</v>
      </c>
      <c r="R589" s="40">
        <f>IF(User[[#This Row],[Check In]]="Sin Registro",0,1)</f>
        <v>1</v>
      </c>
      <c r="S589" s="40">
        <f>IF(User[[#This Row],[Check Out]]="Sin Registro",0,1)</f>
        <v>1</v>
      </c>
      <c r="T589" s="40" t="str">
        <f>IFERROR(IF(VLOOKUP(User[[#This Row],[User Code]],Justificar!$C$8:$I$1048576,6,0)=0,"Sin Justificación",VLOOKUP(User[[#This Row],[User Code]],Justificar!$C$8:$I$1048576,6,0)),"")</f>
        <v/>
      </c>
      <c r="U589" s="40" t="str">
        <f>IFERROR(IF(VLOOKUP(User[[#This Row],[User Code]],Justificar!$C$8:$I$1048576,6,0)=0,"Sin Justificación",VLOOKUP(User[[#This Row],[User Code]],Justificar!$C$8:$I$1048576,7,0)),"")</f>
        <v/>
      </c>
      <c r="V589" s="40" t="str" cm="1">
        <f t="array" ref="V589">_xlfn.IFS(User[[#This Row],[Time In Store + Leave]]&lt;7.8,"Incompleto",User[[#This Row],[Time In Store + Leave]]&lt;=12,"Completo",User[[#This Row],[Time In Store + Leave]]&gt;12,"Superior")</f>
        <v>Completo</v>
      </c>
      <c r="W5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9" s="40" t="str">
        <f>IF(User[[#This Row],[Rango]]="incompleto",IF(User[[#This Row],[Reporte in]]=0,"Sin_Registro_In_Out",IF(User[[#This Row],[Reporte Out]]=0,"No_Realizo_Salida","No_cumple_el_Tiempo")),"")</f>
        <v/>
      </c>
      <c r="Y589" s="40" t="str" cm="1">
        <f t="array" ref="Y5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9" s="1"/>
      <c r="AD589" s="2"/>
      <c r="AF589" s="1"/>
      <c r="AH589" s="3"/>
      <c r="AI589" s="4"/>
      <c r="AJ589" s="3"/>
      <c r="AK589" s="1"/>
    </row>
    <row r="590" spans="1:37" x14ac:dyDescent="0.3">
      <c r="A590" s="40" t="s">
        <v>553</v>
      </c>
      <c r="B590">
        <v>1053775980</v>
      </c>
      <c r="C590" s="40" t="s">
        <v>1290</v>
      </c>
      <c r="D590" s="40" t="s">
        <v>554</v>
      </c>
      <c r="E590" s="40" t="s">
        <v>6</v>
      </c>
      <c r="F590" s="40" t="s">
        <v>1035</v>
      </c>
      <c r="G590" s="40" t="s">
        <v>178</v>
      </c>
      <c r="H590" s="2">
        <v>45408.459756944445</v>
      </c>
      <c r="I590">
        <v>1</v>
      </c>
      <c r="J5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45931.481354166666</v>
      </c>
      <c r="K5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45931.750937500001</v>
      </c>
      <c r="L590" s="21">
        <f>_xlfn.XLOOKUP(User[[#This Row],[User Code]],RMS_Check_In_Out!A:A,RMS_Check_In_Out!D:D,"0")</f>
        <v>388</v>
      </c>
      <c r="M590" s="21">
        <f>_xlfn.XLOOKUP(User[[#This Row],[User Code]],Leave!P:P,Leave!S:S,"0")</f>
        <v>180</v>
      </c>
      <c r="N590" s="21">
        <f>User[[#This Row],[Time Leave RMS (min)]]/60</f>
        <v>3</v>
      </c>
      <c r="O590" s="15">
        <f>User[[#This Row],[Duration In Store(min)]]/60</f>
        <v>6.4666666666666668</v>
      </c>
      <c r="P590" s="28">
        <f>User[[#This Row],[Time In Store + Leave]]/24</f>
        <v>0.39444444444444443</v>
      </c>
      <c r="Q590" s="15">
        <f>(User[[#This Row],[Time Leave RMS (min)]]/60)+User[[#This Row],[Duration In Store H]]</f>
        <v>9.4666666666666668</v>
      </c>
      <c r="R590" s="40">
        <f>IF(User[[#This Row],[Check In]]="Sin Registro",0,1)</f>
        <v>1</v>
      </c>
      <c r="S590" s="40">
        <f>IF(User[[#This Row],[Check Out]]="Sin Registro",0,1)</f>
        <v>1</v>
      </c>
      <c r="T590" s="40" t="str">
        <f>IFERROR(IF(VLOOKUP(User[[#This Row],[User Code]],Justificar!$C$8:$I$1048576,6,0)=0,"Sin Justificación",VLOOKUP(User[[#This Row],[User Code]],Justificar!$C$8:$I$1048576,6,0)),"")</f>
        <v/>
      </c>
      <c r="U590" s="40" t="str">
        <f>IFERROR(IF(VLOOKUP(User[[#This Row],[User Code]],Justificar!$C$8:$I$1048576,6,0)=0,"Sin Justificación",VLOOKUP(User[[#This Row],[User Code]],Justificar!$C$8:$I$1048576,7,0)),"")</f>
        <v/>
      </c>
      <c r="V590" s="40" t="str" cm="1">
        <f t="array" ref="V590">_xlfn.IFS(User[[#This Row],[Time In Store + Leave]]&lt;7.8,"Incompleto",User[[#This Row],[Time In Store + Leave]]&lt;=12,"Completo",User[[#This Row],[Time In Store + Leave]]&gt;12,"Superior")</f>
        <v>Completo</v>
      </c>
      <c r="W5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0" s="40" t="str">
        <f>IF(User[[#This Row],[Rango]]="incompleto",IF(User[[#This Row],[Reporte in]]=0,"Sin_Registro_In_Out",IF(User[[#This Row],[Reporte Out]]=0,"No_Realizo_Salida","No_cumple_el_Tiempo")),"")</f>
        <v/>
      </c>
      <c r="Y590" s="40" t="str" cm="1">
        <f t="array" ref="Y5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0" s="1"/>
      <c r="AD590" s="2"/>
      <c r="AF590" s="1"/>
      <c r="AH590" s="3"/>
      <c r="AI590" s="4"/>
      <c r="AJ590" s="3"/>
      <c r="AK590" s="1"/>
    </row>
    <row r="591" spans="1:37" x14ac:dyDescent="0.3">
      <c r="A591" s="40" t="s">
        <v>544</v>
      </c>
      <c r="B591">
        <v>1063161930</v>
      </c>
      <c r="C591" s="40" t="s">
        <v>1291</v>
      </c>
      <c r="D591" s="40" t="s">
        <v>545</v>
      </c>
      <c r="E591" s="40" t="s">
        <v>6</v>
      </c>
      <c r="F591" s="40" t="s">
        <v>1044</v>
      </c>
      <c r="G591" s="40" t="s">
        <v>177</v>
      </c>
      <c r="H591" s="2">
        <v>45405.667407407411</v>
      </c>
      <c r="I591">
        <v>1</v>
      </c>
      <c r="J5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45931.569305555553</v>
      </c>
      <c r="K5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45931.8903125</v>
      </c>
      <c r="L591" s="21">
        <f>_xlfn.XLOOKUP(User[[#This Row],[User Code]],RMS_Check_In_Out!A:A,RMS_Check_In_Out!D:D,"0")</f>
        <v>462</v>
      </c>
      <c r="M591" s="21" t="str">
        <f>_xlfn.XLOOKUP(User[[#This Row],[User Code]],Leave!P:P,Leave!S:S,"0")</f>
        <v>0</v>
      </c>
      <c r="N591" s="21">
        <f>User[[#This Row],[Time Leave RMS (min)]]/60</f>
        <v>0</v>
      </c>
      <c r="O591" s="15">
        <f>User[[#This Row],[Duration In Store(min)]]/60</f>
        <v>7.7</v>
      </c>
      <c r="P591" s="28">
        <f>User[[#This Row],[Time In Store + Leave]]/24</f>
        <v>0.32083333333333336</v>
      </c>
      <c r="Q591" s="15">
        <f>(User[[#This Row],[Time Leave RMS (min)]]/60)+User[[#This Row],[Duration In Store H]]</f>
        <v>7.7</v>
      </c>
      <c r="R591" s="40">
        <f>IF(User[[#This Row],[Check In]]="Sin Registro",0,1)</f>
        <v>1</v>
      </c>
      <c r="S591" s="40">
        <f>IF(User[[#This Row],[Check Out]]="Sin Registro",0,1)</f>
        <v>1</v>
      </c>
      <c r="T591" s="40" t="str">
        <f>IFERROR(IF(VLOOKUP(User[[#This Row],[User Code]],Justificar!$C$8:$I$1048576,6,0)=0,"Sin Justificación",VLOOKUP(User[[#This Row],[User Code]],Justificar!$C$8:$I$1048576,6,0)),"")</f>
        <v>Sin Justificación</v>
      </c>
      <c r="U591" s="40" t="str">
        <f>IFERROR(IF(VLOOKUP(User[[#This Row],[User Code]],Justificar!$C$8:$I$1048576,6,0)=0,"Sin Justificación",VLOOKUP(User[[#This Row],[User Code]],Justificar!$C$8:$I$1048576,7,0)),"")</f>
        <v>Sin Justificación</v>
      </c>
      <c r="V591" s="40" t="str" cm="1">
        <f t="array" ref="V591">_xlfn.IFS(User[[#This Row],[Time In Store + Leave]]&lt;7.8,"Incompleto",User[[#This Row],[Time In Store + Leave]]&lt;=12,"Completo",User[[#This Row],[Time In Store + Leave]]&gt;12,"Superior")</f>
        <v>Incompleto</v>
      </c>
      <c r="W5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1" s="40" t="str">
        <f>IF(User[[#This Row],[Rango]]="incompleto",IF(User[[#This Row],[Reporte in]]=0,"Sin_Registro_In_Out",IF(User[[#This Row],[Reporte Out]]=0,"No_Realizo_Salida","No_cumple_el_Tiempo")),"")</f>
        <v>No_cumple_el_Tiempo</v>
      </c>
      <c r="Y591" s="40" t="str" cm="1">
        <f t="array" ref="Y5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91" s="1"/>
      <c r="AD591" s="2"/>
      <c r="AF591" s="1"/>
      <c r="AH591" s="3"/>
      <c r="AI591" s="4"/>
      <c r="AJ591" s="3"/>
      <c r="AK591" s="1"/>
    </row>
    <row r="592" spans="1:37" x14ac:dyDescent="0.3">
      <c r="A592" s="40" t="s">
        <v>546</v>
      </c>
      <c r="B592">
        <v>94527906</v>
      </c>
      <c r="C592" s="40" t="s">
        <v>1080</v>
      </c>
      <c r="D592" s="40" t="s">
        <v>547</v>
      </c>
      <c r="E592" s="40" t="s">
        <v>84</v>
      </c>
      <c r="F592" s="40" t="s">
        <v>1020</v>
      </c>
      <c r="G592" s="40" t="s">
        <v>179</v>
      </c>
      <c r="H592" s="2">
        <v>45405.416990740741</v>
      </c>
      <c r="I592">
        <v>1</v>
      </c>
      <c r="J5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45931.358206018522</v>
      </c>
      <c r="K5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45931.687928240739</v>
      </c>
      <c r="L592" s="21">
        <f>_xlfn.XLOOKUP(User[[#This Row],[User Code]],RMS_Check_In_Out!A:A,RMS_Check_In_Out!D:D,"0")</f>
        <v>453</v>
      </c>
      <c r="M592" s="21" t="str">
        <f>_xlfn.XLOOKUP(User[[#This Row],[User Code]],Leave!P:P,Leave!S:S,"0")</f>
        <v>0</v>
      </c>
      <c r="N592" s="21">
        <f>User[[#This Row],[Time Leave RMS (min)]]/60</f>
        <v>0</v>
      </c>
      <c r="O592" s="15">
        <f>User[[#This Row],[Duration In Store(min)]]/60</f>
        <v>7.55</v>
      </c>
      <c r="P592" s="28">
        <f>User[[#This Row],[Time In Store + Leave]]/24</f>
        <v>0.31458333333333333</v>
      </c>
      <c r="Q592" s="15">
        <f>(User[[#This Row],[Time Leave RMS (min)]]/60)+User[[#This Row],[Duration In Store H]]</f>
        <v>7.55</v>
      </c>
      <c r="R592" s="40">
        <f>IF(User[[#This Row],[Check In]]="Sin Registro",0,1)</f>
        <v>1</v>
      </c>
      <c r="S592" s="40">
        <f>IF(User[[#This Row],[Check Out]]="Sin Registro",0,1)</f>
        <v>1</v>
      </c>
      <c r="T592" s="40" t="str">
        <f>IFERROR(IF(VLOOKUP(User[[#This Row],[User Code]],Justificar!$C$8:$I$1048576,6,0)=0,"Sin Justificación",VLOOKUP(User[[#This Row],[User Code]],Justificar!$C$8:$I$1048576,6,0)),"")</f>
        <v>Sin Justificación</v>
      </c>
      <c r="U592" s="40" t="str">
        <f>IFERROR(IF(VLOOKUP(User[[#This Row],[User Code]],Justificar!$C$8:$I$1048576,6,0)=0,"Sin Justificación",VLOOKUP(User[[#This Row],[User Code]],Justificar!$C$8:$I$1048576,7,0)),"")</f>
        <v>Sin Justificación</v>
      </c>
      <c r="V592" s="40" t="str" cm="1">
        <f t="array" ref="V592">_xlfn.IFS(User[[#This Row],[Time In Store + Leave]]&lt;7.8,"Incompleto",User[[#This Row],[Time In Store + Leave]]&lt;=12,"Completo",User[[#This Row],[Time In Store + Leave]]&gt;12,"Superior")</f>
        <v>Incompleto</v>
      </c>
      <c r="W5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2" s="40" t="str">
        <f>IF(User[[#This Row],[Rango]]="incompleto",IF(User[[#This Row],[Reporte in]]=0,"Sin_Registro_In_Out",IF(User[[#This Row],[Reporte Out]]=0,"No_Realizo_Salida","No_cumple_el_Tiempo")),"")</f>
        <v>No_cumple_el_Tiempo</v>
      </c>
      <c r="Y592" s="40" t="str" cm="1">
        <f t="array" ref="Y5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2" s="1"/>
      <c r="AD592" s="2"/>
      <c r="AF592" s="1"/>
      <c r="AH592" s="3"/>
      <c r="AI592" s="4"/>
      <c r="AJ592" s="3"/>
      <c r="AK592" s="1"/>
    </row>
    <row r="593" spans="1:37" x14ac:dyDescent="0.3">
      <c r="A593" s="40" t="s">
        <v>538</v>
      </c>
      <c r="B593">
        <v>1020450712</v>
      </c>
      <c r="C593" s="40" t="s">
        <v>1081</v>
      </c>
      <c r="D593" s="40" t="s">
        <v>539</v>
      </c>
      <c r="E593" s="40" t="s">
        <v>4</v>
      </c>
      <c r="F593" s="40" t="s">
        <v>555</v>
      </c>
      <c r="G593" s="40" t="s">
        <v>556</v>
      </c>
      <c r="H593" s="2">
        <v>45401.791979166665</v>
      </c>
      <c r="I593">
        <v>1</v>
      </c>
      <c r="J5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5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593" s="21" t="str">
        <f>_xlfn.XLOOKUP(User[[#This Row],[User Code]],RMS_Check_In_Out!A:A,RMS_Check_In_Out!D:D,"0")</f>
        <v>0</v>
      </c>
      <c r="M593" s="21">
        <f>_xlfn.XLOOKUP(User[[#This Row],[User Code]],Leave!P:P,Leave!S:S,"0")</f>
        <v>540</v>
      </c>
      <c r="N593" s="21">
        <f>User[[#This Row],[Time Leave RMS (min)]]/60</f>
        <v>9</v>
      </c>
      <c r="O593" s="15">
        <f>User[[#This Row],[Duration In Store(min)]]/60</f>
        <v>0</v>
      </c>
      <c r="P593" s="28">
        <f>User[[#This Row],[Time In Store + Leave]]/24</f>
        <v>0.375</v>
      </c>
      <c r="Q593" s="15">
        <f>(User[[#This Row],[Time Leave RMS (min)]]/60)+User[[#This Row],[Duration In Store H]]</f>
        <v>9</v>
      </c>
      <c r="R593" s="40">
        <f>IF(User[[#This Row],[Check In]]="Sin Registro",0,1)</f>
        <v>1</v>
      </c>
      <c r="S593" s="40">
        <f>IF(User[[#This Row],[Check Out]]="Sin Registro",0,1)</f>
        <v>1</v>
      </c>
      <c r="T593" s="40" t="str">
        <f>IFERROR(IF(VLOOKUP(User[[#This Row],[User Code]],Justificar!$C$8:$I$1048576,6,0)=0,"Sin Justificación",VLOOKUP(User[[#This Row],[User Code]],Justificar!$C$8:$I$1048576,6,0)),"")</f>
        <v/>
      </c>
      <c r="U593" s="40" t="str">
        <f>IFERROR(IF(VLOOKUP(User[[#This Row],[User Code]],Justificar!$C$8:$I$1048576,6,0)=0,"Sin Justificación",VLOOKUP(User[[#This Row],[User Code]],Justificar!$C$8:$I$1048576,7,0)),"")</f>
        <v/>
      </c>
      <c r="V593" s="40" t="str" cm="1">
        <f t="array" ref="V593">_xlfn.IFS(User[[#This Row],[Time In Store + Leave]]&lt;7.8,"Incompleto",User[[#This Row],[Time In Store + Leave]]&lt;=12,"Completo",User[[#This Row],[Time In Store + Leave]]&gt;12,"Superior")</f>
        <v>Completo</v>
      </c>
      <c r="W5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3" s="40" t="str">
        <f>IF(User[[#This Row],[Rango]]="incompleto",IF(User[[#This Row],[Reporte in]]=0,"Sin_Registro_In_Out",IF(User[[#This Row],[Reporte Out]]=0,"No_Realizo_Salida","No_cumple_el_Tiempo")),"")</f>
        <v/>
      </c>
      <c r="Y593" s="40" t="str" cm="1">
        <f t="array" ref="Y5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AC593" s="1"/>
      <c r="AD593" s="2"/>
      <c r="AF593" s="1"/>
      <c r="AH593" s="3"/>
      <c r="AI593" s="4"/>
      <c r="AJ593" s="3"/>
      <c r="AK593" s="1"/>
    </row>
    <row r="594" spans="1:37" x14ac:dyDescent="0.3">
      <c r="A594" s="40" t="s">
        <v>540</v>
      </c>
      <c r="B594">
        <v>36759007</v>
      </c>
      <c r="C594" s="40" t="s">
        <v>1082</v>
      </c>
      <c r="D594" s="40" t="s">
        <v>541</v>
      </c>
      <c r="E594" s="40" t="s">
        <v>84</v>
      </c>
      <c r="F594" s="40" t="s">
        <v>977</v>
      </c>
      <c r="G594" s="40" t="s">
        <v>178</v>
      </c>
      <c r="H594" s="2">
        <v>45401.67628472222</v>
      </c>
      <c r="I594">
        <v>1</v>
      </c>
      <c r="J5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45931.670682870368</v>
      </c>
      <c r="K5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45931.7575462963</v>
      </c>
      <c r="L594" s="21">
        <f>_xlfn.XLOOKUP(User[[#This Row],[User Code]],RMS_Check_In_Out!A:A,RMS_Check_In_Out!D:D,"0")</f>
        <v>122</v>
      </c>
      <c r="M594" s="21">
        <f>_xlfn.XLOOKUP(User[[#This Row],[User Code]],Leave!P:P,Leave!S:S,"0")</f>
        <v>420</v>
      </c>
      <c r="N594" s="21">
        <f>User[[#This Row],[Time Leave RMS (min)]]/60</f>
        <v>7</v>
      </c>
      <c r="O594" s="15">
        <f>User[[#This Row],[Duration In Store(min)]]/60</f>
        <v>2.0333333333333332</v>
      </c>
      <c r="P594" s="28">
        <f>User[[#This Row],[Time In Store + Leave]]/24</f>
        <v>0.37638888888888888</v>
      </c>
      <c r="Q594" s="15">
        <f>(User[[#This Row],[Time Leave RMS (min)]]/60)+User[[#This Row],[Duration In Store H]]</f>
        <v>9.0333333333333332</v>
      </c>
      <c r="R594" s="40">
        <f>IF(User[[#This Row],[Check In]]="Sin Registro",0,1)</f>
        <v>1</v>
      </c>
      <c r="S594" s="40">
        <f>IF(User[[#This Row],[Check Out]]="Sin Registro",0,1)</f>
        <v>1</v>
      </c>
      <c r="T594" s="40" t="str">
        <f>IFERROR(IF(VLOOKUP(User[[#This Row],[User Code]],Justificar!$C$8:$I$1048576,6,0)=0,"Sin Justificación",VLOOKUP(User[[#This Row],[User Code]],Justificar!$C$8:$I$1048576,6,0)),"")</f>
        <v/>
      </c>
      <c r="U594" s="40" t="str">
        <f>IFERROR(IF(VLOOKUP(User[[#This Row],[User Code]],Justificar!$C$8:$I$1048576,6,0)=0,"Sin Justificación",VLOOKUP(User[[#This Row],[User Code]],Justificar!$C$8:$I$1048576,7,0)),"")</f>
        <v/>
      </c>
      <c r="V594" s="40" t="str" cm="1">
        <f t="array" ref="V594">_xlfn.IFS(User[[#This Row],[Time In Store + Leave]]&lt;7.8,"Incompleto",User[[#This Row],[Time In Store + Leave]]&lt;=12,"Completo",User[[#This Row],[Time In Store + Leave]]&gt;12,"Superior")</f>
        <v>Completo</v>
      </c>
      <c r="W5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4" s="40" t="str">
        <f>IF(User[[#This Row],[Rango]]="incompleto",IF(User[[#This Row],[Reporte in]]=0,"Sin_Registro_In_Out",IF(User[[#This Row],[Reporte Out]]=0,"No_Realizo_Salida","No_cumple_el_Tiempo")),"")</f>
        <v/>
      </c>
      <c r="Y594" s="40" t="str" cm="1">
        <f t="array" ref="Y5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94" s="1"/>
      <c r="AD594" s="2"/>
      <c r="AF594" s="1"/>
      <c r="AH594" s="3"/>
      <c r="AI594" s="4"/>
      <c r="AJ594" s="3"/>
      <c r="AK594" s="1"/>
    </row>
    <row r="595" spans="1:37" x14ac:dyDescent="0.3">
      <c r="A595" s="40" t="s">
        <v>542</v>
      </c>
      <c r="B595">
        <v>1110511658</v>
      </c>
      <c r="C595" s="40" t="s">
        <v>1292</v>
      </c>
      <c r="D595" s="40" t="s">
        <v>543</v>
      </c>
      <c r="E595" s="40" t="s">
        <v>6</v>
      </c>
      <c r="F595" s="40" t="s">
        <v>1034</v>
      </c>
      <c r="G595" s="40" t="s">
        <v>179</v>
      </c>
      <c r="H595" s="2">
        <v>45401.500254629631</v>
      </c>
      <c r="I595">
        <v>1</v>
      </c>
      <c r="J5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45931.328946759262</v>
      </c>
      <c r="K5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45931.713900462964</v>
      </c>
      <c r="L595" s="21">
        <f>_xlfn.XLOOKUP(User[[#This Row],[User Code]],RMS_Check_In_Out!A:A,RMS_Check_In_Out!D:D,"0")</f>
        <v>554</v>
      </c>
      <c r="M595" s="21" t="str">
        <f>_xlfn.XLOOKUP(User[[#This Row],[User Code]],Leave!P:P,Leave!S:S,"0")</f>
        <v>0</v>
      </c>
      <c r="N595" s="21">
        <f>User[[#This Row],[Time Leave RMS (min)]]/60</f>
        <v>0</v>
      </c>
      <c r="O595" s="15">
        <f>User[[#This Row],[Duration In Store(min)]]/60</f>
        <v>9.2333333333333325</v>
      </c>
      <c r="P595" s="28">
        <f>User[[#This Row],[Time In Store + Leave]]/24</f>
        <v>0.38472222222222219</v>
      </c>
      <c r="Q595" s="15">
        <f>(User[[#This Row],[Time Leave RMS (min)]]/60)+User[[#This Row],[Duration In Store H]]</f>
        <v>9.2333333333333325</v>
      </c>
      <c r="R595" s="40">
        <f>IF(User[[#This Row],[Check In]]="Sin Registro",0,1)</f>
        <v>1</v>
      </c>
      <c r="S595" s="40">
        <f>IF(User[[#This Row],[Check Out]]="Sin Registro",0,1)</f>
        <v>1</v>
      </c>
      <c r="T595" s="40" t="str">
        <f>IFERROR(IF(VLOOKUP(User[[#This Row],[User Code]],Justificar!$C$8:$I$1048576,6,0)=0,"Sin Justificación",VLOOKUP(User[[#This Row],[User Code]],Justificar!$C$8:$I$1048576,6,0)),"")</f>
        <v/>
      </c>
      <c r="U595" s="40" t="str">
        <f>IFERROR(IF(VLOOKUP(User[[#This Row],[User Code]],Justificar!$C$8:$I$1048576,6,0)=0,"Sin Justificación",VLOOKUP(User[[#This Row],[User Code]],Justificar!$C$8:$I$1048576,7,0)),"")</f>
        <v/>
      </c>
      <c r="V595" s="40" t="str" cm="1">
        <f t="array" ref="V595">_xlfn.IFS(User[[#This Row],[Time In Store + Leave]]&lt;7.8,"Incompleto",User[[#This Row],[Time In Store + Leave]]&lt;=12,"Completo",User[[#This Row],[Time In Store + Leave]]&gt;12,"Superior")</f>
        <v>Completo</v>
      </c>
      <c r="W5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5" s="40" t="str">
        <f>IF(User[[#This Row],[Rango]]="incompleto",IF(User[[#This Row],[Reporte in]]=0,"Sin_Registro_In_Out",IF(User[[#This Row],[Reporte Out]]=0,"No_Realizo_Salida","No_cumple_el_Tiempo")),"")</f>
        <v/>
      </c>
      <c r="Y595" s="40" t="str" cm="1">
        <f t="array" ref="Y5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5" s="1"/>
      <c r="AD595" s="2"/>
      <c r="AF595" s="1"/>
      <c r="AH595" s="3"/>
      <c r="AI595" s="4"/>
      <c r="AJ595" s="3"/>
      <c r="AK595" s="1"/>
    </row>
    <row r="596" spans="1:37" x14ac:dyDescent="0.3">
      <c r="A596" s="40" t="s">
        <v>534</v>
      </c>
      <c r="B596">
        <v>71786673</v>
      </c>
      <c r="C596" s="40" t="s">
        <v>1083</v>
      </c>
      <c r="D596" s="40" t="s">
        <v>535</v>
      </c>
      <c r="E596" s="40" t="s">
        <v>84</v>
      </c>
      <c r="F596" s="40" t="s">
        <v>1019</v>
      </c>
      <c r="G596" s="40" t="s">
        <v>178</v>
      </c>
      <c r="H596" s="2">
        <v>45400.750937500001</v>
      </c>
      <c r="I596">
        <v>1</v>
      </c>
      <c r="J5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45931.396249999998</v>
      </c>
      <c r="K5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45931.586689814816</v>
      </c>
      <c r="L596" s="21">
        <f>_xlfn.XLOOKUP(User[[#This Row],[User Code]],RMS_Check_In_Out!A:A,RMS_Check_In_Out!D:D,"0")</f>
        <v>274</v>
      </c>
      <c r="M596" s="21">
        <f>_xlfn.XLOOKUP(User[[#This Row],[User Code]],Leave!P:P,Leave!S:S,"0")</f>
        <v>270</v>
      </c>
      <c r="N596" s="21">
        <f>User[[#This Row],[Time Leave RMS (min)]]/60</f>
        <v>4.5</v>
      </c>
      <c r="O596" s="15">
        <f>User[[#This Row],[Duration In Store(min)]]/60</f>
        <v>4.5666666666666664</v>
      </c>
      <c r="P596" s="28">
        <f>User[[#This Row],[Time In Store + Leave]]/24</f>
        <v>0.37777777777777777</v>
      </c>
      <c r="Q596" s="15">
        <f>(User[[#This Row],[Time Leave RMS (min)]]/60)+User[[#This Row],[Duration In Store H]]</f>
        <v>9.0666666666666664</v>
      </c>
      <c r="R596" s="40">
        <f>IF(User[[#This Row],[Check In]]="Sin Registro",0,1)</f>
        <v>1</v>
      </c>
      <c r="S596" s="40">
        <f>IF(User[[#This Row],[Check Out]]="Sin Registro",0,1)</f>
        <v>1</v>
      </c>
      <c r="T596" s="40" t="str">
        <f>IFERROR(IF(VLOOKUP(User[[#This Row],[User Code]],Justificar!$C$8:$I$1048576,6,0)=0,"Sin Justificación",VLOOKUP(User[[#This Row],[User Code]],Justificar!$C$8:$I$1048576,6,0)),"")</f>
        <v/>
      </c>
      <c r="U596" s="40" t="str">
        <f>IFERROR(IF(VLOOKUP(User[[#This Row],[User Code]],Justificar!$C$8:$I$1048576,6,0)=0,"Sin Justificación",VLOOKUP(User[[#This Row],[User Code]],Justificar!$C$8:$I$1048576,7,0)),"")</f>
        <v/>
      </c>
      <c r="V596" s="40" t="str" cm="1">
        <f t="array" ref="V596">_xlfn.IFS(User[[#This Row],[Time In Store + Leave]]&lt;7.8,"Incompleto",User[[#This Row],[Time In Store + Leave]]&lt;=12,"Completo",User[[#This Row],[Time In Store + Leave]]&gt;12,"Superior")</f>
        <v>Completo</v>
      </c>
      <c r="W5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6" s="40" t="str">
        <f>IF(User[[#This Row],[Rango]]="incompleto",IF(User[[#This Row],[Reporte in]]=0,"Sin_Registro_In_Out",IF(User[[#This Row],[Reporte Out]]=0,"No_Realizo_Salida","No_cumple_el_Tiempo")),"")</f>
        <v/>
      </c>
      <c r="Y596" s="40" t="str" cm="1">
        <f t="array" ref="Y5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6" s="1"/>
      <c r="AD596" s="2"/>
      <c r="AF596" s="1"/>
      <c r="AH596" s="3"/>
      <c r="AI596" s="4"/>
      <c r="AJ596" s="3"/>
      <c r="AK596" s="1"/>
    </row>
    <row r="597" spans="1:37" x14ac:dyDescent="0.3">
      <c r="A597" s="40" t="s">
        <v>536</v>
      </c>
      <c r="B597">
        <v>1044913212</v>
      </c>
      <c r="C597" s="40" t="s">
        <v>1293</v>
      </c>
      <c r="D597" s="40" t="s">
        <v>537</v>
      </c>
      <c r="E597" s="40" t="s">
        <v>6</v>
      </c>
      <c r="F597" s="40" t="s">
        <v>967</v>
      </c>
      <c r="G597" s="40" t="s">
        <v>177</v>
      </c>
      <c r="H597" s="2">
        <v>45400.459131944444</v>
      </c>
      <c r="I597">
        <v>1</v>
      </c>
      <c r="J5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45931.501400462963</v>
      </c>
      <c r="K5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45931.836342592593</v>
      </c>
      <c r="L597" s="21">
        <f>_xlfn.XLOOKUP(User[[#This Row],[User Code]],RMS_Check_In_Out!A:A,RMS_Check_In_Out!D:D,"0")</f>
        <v>482</v>
      </c>
      <c r="M597" s="21" t="str">
        <f>_xlfn.XLOOKUP(User[[#This Row],[User Code]],Leave!P:P,Leave!S:S,"0")</f>
        <v>0</v>
      </c>
      <c r="N597" s="21">
        <f>User[[#This Row],[Time Leave RMS (min)]]/60</f>
        <v>0</v>
      </c>
      <c r="O597" s="15">
        <f>User[[#This Row],[Duration In Store(min)]]/60</f>
        <v>8.0333333333333332</v>
      </c>
      <c r="P597" s="28">
        <f>User[[#This Row],[Time In Store + Leave]]/24</f>
        <v>0.3347222222222222</v>
      </c>
      <c r="Q597" s="15">
        <f>(User[[#This Row],[Time Leave RMS (min)]]/60)+User[[#This Row],[Duration In Store H]]</f>
        <v>8.0333333333333332</v>
      </c>
      <c r="R597" s="40">
        <f>IF(User[[#This Row],[Check In]]="Sin Registro",0,1)</f>
        <v>1</v>
      </c>
      <c r="S597" s="40">
        <f>IF(User[[#This Row],[Check Out]]="Sin Registro",0,1)</f>
        <v>1</v>
      </c>
      <c r="T597" s="40" t="str">
        <f>IFERROR(IF(VLOOKUP(User[[#This Row],[User Code]],Justificar!$C$8:$I$1048576,6,0)=0,"Sin Justificación",VLOOKUP(User[[#This Row],[User Code]],Justificar!$C$8:$I$1048576,6,0)),"")</f>
        <v/>
      </c>
      <c r="U597" s="40" t="str">
        <f>IFERROR(IF(VLOOKUP(User[[#This Row],[User Code]],Justificar!$C$8:$I$1048576,6,0)=0,"Sin Justificación",VLOOKUP(User[[#This Row],[User Code]],Justificar!$C$8:$I$1048576,7,0)),"")</f>
        <v/>
      </c>
      <c r="V597" s="40" t="str" cm="1">
        <f t="array" ref="V597">_xlfn.IFS(User[[#This Row],[Time In Store + Leave]]&lt;7.8,"Incompleto",User[[#This Row],[Time In Store + Leave]]&lt;=12,"Completo",User[[#This Row],[Time In Store + Leave]]&gt;12,"Superior")</f>
        <v>Completo</v>
      </c>
      <c r="W5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7" s="40" t="str">
        <f>IF(User[[#This Row],[Rango]]="incompleto",IF(User[[#This Row],[Reporte in]]=0,"Sin_Registro_In_Out",IF(User[[#This Row],[Reporte Out]]=0,"No_Realizo_Salida","No_cumple_el_Tiempo")),"")</f>
        <v/>
      </c>
      <c r="Y597" s="40" t="str" cm="1">
        <f t="array" ref="Y5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97" s="1"/>
      <c r="AD597" s="2"/>
      <c r="AF597" s="1"/>
      <c r="AH597" s="3"/>
      <c r="AI597" s="4"/>
      <c r="AJ597" s="3"/>
      <c r="AK597" s="1"/>
    </row>
    <row r="598" spans="1:37" x14ac:dyDescent="0.3">
      <c r="A598" s="40" t="s">
        <v>528</v>
      </c>
      <c r="B598">
        <v>1004756735</v>
      </c>
      <c r="C598" s="40" t="s">
        <v>1294</v>
      </c>
      <c r="D598" s="40" t="s">
        <v>529</v>
      </c>
      <c r="E598" s="40" t="s">
        <v>6</v>
      </c>
      <c r="F598" s="40" t="s">
        <v>1025</v>
      </c>
      <c r="G598" s="40" t="s">
        <v>177</v>
      </c>
      <c r="H598" s="2">
        <v>45399.79378472222</v>
      </c>
      <c r="I598">
        <v>1</v>
      </c>
      <c r="J5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45931.443379629629</v>
      </c>
      <c r="K5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45931.793055555558</v>
      </c>
      <c r="L598" s="21">
        <f>_xlfn.XLOOKUP(User[[#This Row],[User Code]],RMS_Check_In_Out!A:A,RMS_Check_In_Out!D:D,"0")</f>
        <v>504</v>
      </c>
      <c r="M598" s="21">
        <f>_xlfn.XLOOKUP(User[[#This Row],[User Code]],Leave!P:P,Leave!S:S,"0")</f>
        <v>60</v>
      </c>
      <c r="N598" s="21">
        <f>User[[#This Row],[Time Leave RMS (min)]]/60</f>
        <v>1</v>
      </c>
      <c r="O598" s="15">
        <f>User[[#This Row],[Duration In Store(min)]]/60</f>
        <v>8.4</v>
      </c>
      <c r="P598" s="28">
        <f>User[[#This Row],[Time In Store + Leave]]/24</f>
        <v>0.39166666666666666</v>
      </c>
      <c r="Q598" s="15">
        <f>(User[[#This Row],[Time Leave RMS (min)]]/60)+User[[#This Row],[Duration In Store H]]</f>
        <v>9.4</v>
      </c>
      <c r="R598" s="40">
        <f>IF(User[[#This Row],[Check In]]="Sin Registro",0,1)</f>
        <v>1</v>
      </c>
      <c r="S598" s="40">
        <f>IF(User[[#This Row],[Check Out]]="Sin Registro",0,1)</f>
        <v>1</v>
      </c>
      <c r="T598" s="40" t="str">
        <f>IFERROR(IF(VLOOKUP(User[[#This Row],[User Code]],Justificar!$C$8:$I$1048576,6,0)=0,"Sin Justificación",VLOOKUP(User[[#This Row],[User Code]],Justificar!$C$8:$I$1048576,6,0)),"")</f>
        <v/>
      </c>
      <c r="U598" s="40" t="str">
        <f>IFERROR(IF(VLOOKUP(User[[#This Row],[User Code]],Justificar!$C$8:$I$1048576,6,0)=0,"Sin Justificación",VLOOKUP(User[[#This Row],[User Code]],Justificar!$C$8:$I$1048576,7,0)),"")</f>
        <v/>
      </c>
      <c r="V598" s="40" t="str" cm="1">
        <f t="array" ref="V598">_xlfn.IFS(User[[#This Row],[Time In Store + Leave]]&lt;7.8,"Incompleto",User[[#This Row],[Time In Store + Leave]]&lt;=12,"Completo",User[[#This Row],[Time In Store + Leave]]&gt;12,"Superior")</f>
        <v>Completo</v>
      </c>
      <c r="W5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8" s="40" t="str">
        <f>IF(User[[#This Row],[Rango]]="incompleto",IF(User[[#This Row],[Reporte in]]=0,"Sin_Registro_In_Out",IF(User[[#This Row],[Reporte Out]]=0,"No_Realizo_Salida","No_cumple_el_Tiempo")),"")</f>
        <v/>
      </c>
      <c r="Y598" s="40" t="str" cm="1">
        <f t="array" ref="Y5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98" s="1"/>
      <c r="AD598" s="2"/>
      <c r="AF598" s="1"/>
      <c r="AH598" s="3"/>
      <c r="AI598" s="4"/>
      <c r="AJ598" s="3"/>
      <c r="AK598" s="1"/>
    </row>
    <row r="599" spans="1:37" x14ac:dyDescent="0.3">
      <c r="A599" s="40" t="s">
        <v>530</v>
      </c>
      <c r="B599">
        <v>1003369107</v>
      </c>
      <c r="C599" s="40" t="s">
        <v>1295</v>
      </c>
      <c r="D599" s="40" t="s">
        <v>531</v>
      </c>
      <c r="E599" s="40" t="s">
        <v>6</v>
      </c>
      <c r="F599" s="40" t="s">
        <v>2727</v>
      </c>
      <c r="G599" s="40" t="s">
        <v>178</v>
      </c>
      <c r="H599" s="2">
        <v>45399.500960648147</v>
      </c>
      <c r="I599">
        <v>1</v>
      </c>
      <c r="J5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45931.506168981483</v>
      </c>
      <c r="K5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45931.782962962963</v>
      </c>
      <c r="L599" s="21">
        <f>_xlfn.XLOOKUP(User[[#This Row],[User Code]],RMS_Check_In_Out!A:A,RMS_Check_In_Out!D:D,"0")</f>
        <v>399</v>
      </c>
      <c r="M599" s="21" t="str">
        <f>_xlfn.XLOOKUP(User[[#This Row],[User Code]],Leave!P:P,Leave!S:S,"0")</f>
        <v>0</v>
      </c>
      <c r="N599" s="21">
        <f>User[[#This Row],[Time Leave RMS (min)]]/60</f>
        <v>0</v>
      </c>
      <c r="O599" s="15">
        <f>User[[#This Row],[Duration In Store(min)]]/60</f>
        <v>6.65</v>
      </c>
      <c r="P599" s="28">
        <f>User[[#This Row],[Time In Store + Leave]]/24</f>
        <v>0.27708333333333335</v>
      </c>
      <c r="Q599" s="15">
        <f>(User[[#This Row],[Time Leave RMS (min)]]/60)+User[[#This Row],[Duration In Store H]]</f>
        <v>6.65</v>
      </c>
      <c r="R599" s="40">
        <f>IF(User[[#This Row],[Check In]]="Sin Registro",0,1)</f>
        <v>1</v>
      </c>
      <c r="S599" s="40">
        <f>IF(User[[#This Row],[Check Out]]="Sin Registro",0,1)</f>
        <v>1</v>
      </c>
      <c r="T599" s="40" t="str">
        <f>IFERROR(IF(VLOOKUP(User[[#This Row],[User Code]],Justificar!$C$8:$I$1048576,6,0)=0,"Sin Justificación",VLOOKUP(User[[#This Row],[User Code]],Justificar!$C$8:$I$1048576,6,0)),"")</f>
        <v>Sin Justificación</v>
      </c>
      <c r="U599" s="40" t="str">
        <f>IFERROR(IF(VLOOKUP(User[[#This Row],[User Code]],Justificar!$C$8:$I$1048576,6,0)=0,"Sin Justificación",VLOOKUP(User[[#This Row],[User Code]],Justificar!$C$8:$I$1048576,7,0)),"")</f>
        <v>Sin Justificación</v>
      </c>
      <c r="V599" s="40" t="str" cm="1">
        <f t="array" ref="V599">_xlfn.IFS(User[[#This Row],[Time In Store + Leave]]&lt;7.8,"Incompleto",User[[#This Row],[Time In Store + Leave]]&lt;=12,"Completo",User[[#This Row],[Time In Store + Leave]]&gt;12,"Superior")</f>
        <v>Incompleto</v>
      </c>
      <c r="W5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9" s="40" t="str">
        <f>IF(User[[#This Row],[Rango]]="incompleto",IF(User[[#This Row],[Reporte in]]=0,"Sin_Registro_In_Out",IF(User[[#This Row],[Reporte Out]]=0,"No_Realizo_Salida","No_cumple_el_Tiempo")),"")</f>
        <v>No_cumple_el_Tiempo</v>
      </c>
      <c r="Y599" s="40" t="str" cm="1">
        <f t="array" ref="Y5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99" s="1"/>
      <c r="AD599" s="2"/>
      <c r="AF599" s="1"/>
      <c r="AH599" s="3"/>
      <c r="AI599" s="4"/>
      <c r="AJ599" s="3"/>
      <c r="AK599" s="1"/>
    </row>
    <row r="600" spans="1:37" x14ac:dyDescent="0.3">
      <c r="A600" s="40" t="s">
        <v>532</v>
      </c>
      <c r="B600">
        <v>75104777</v>
      </c>
      <c r="C600" s="40" t="s">
        <v>1296</v>
      </c>
      <c r="D600" s="40" t="s">
        <v>533</v>
      </c>
      <c r="E600" s="40" t="s">
        <v>6</v>
      </c>
      <c r="F600" s="40" t="s">
        <v>1035</v>
      </c>
      <c r="G600" s="40" t="s">
        <v>178</v>
      </c>
      <c r="H600" s="2">
        <v>45399.500659722224</v>
      </c>
      <c r="I600">
        <v>1</v>
      </c>
      <c r="J6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45931.466307870367</v>
      </c>
      <c r="K6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45931.708749999998</v>
      </c>
      <c r="L600" s="21">
        <f>_xlfn.XLOOKUP(User[[#This Row],[User Code]],RMS_Check_In_Out!A:A,RMS_Check_In_Out!D:D,"0")</f>
        <v>349</v>
      </c>
      <c r="M600" s="21">
        <f>_xlfn.XLOOKUP(User[[#This Row],[User Code]],Leave!P:P,Leave!S:S,"0")</f>
        <v>180</v>
      </c>
      <c r="N600" s="21">
        <f>User[[#This Row],[Time Leave RMS (min)]]/60</f>
        <v>3</v>
      </c>
      <c r="O600" s="15">
        <f>User[[#This Row],[Duration In Store(min)]]/60</f>
        <v>5.8166666666666664</v>
      </c>
      <c r="P600" s="28">
        <f>User[[#This Row],[Time In Store + Leave]]/24</f>
        <v>0.36736111111111108</v>
      </c>
      <c r="Q600" s="15">
        <f>(User[[#This Row],[Time Leave RMS (min)]]/60)+User[[#This Row],[Duration In Store H]]</f>
        <v>8.8166666666666664</v>
      </c>
      <c r="R600" s="40">
        <f>IF(User[[#This Row],[Check In]]="Sin Registro",0,1)</f>
        <v>1</v>
      </c>
      <c r="S600" s="40">
        <f>IF(User[[#This Row],[Check Out]]="Sin Registro",0,1)</f>
        <v>1</v>
      </c>
      <c r="T600" s="40" t="str">
        <f>IFERROR(IF(VLOOKUP(User[[#This Row],[User Code]],Justificar!$C$8:$I$1048576,6,0)=0,"Sin Justificación",VLOOKUP(User[[#This Row],[User Code]],Justificar!$C$8:$I$1048576,6,0)),"")</f>
        <v/>
      </c>
      <c r="U600" s="40" t="str">
        <f>IFERROR(IF(VLOOKUP(User[[#This Row],[User Code]],Justificar!$C$8:$I$1048576,6,0)=0,"Sin Justificación",VLOOKUP(User[[#This Row],[User Code]],Justificar!$C$8:$I$1048576,7,0)),"")</f>
        <v/>
      </c>
      <c r="V600" s="40" t="str" cm="1">
        <f t="array" ref="V600">_xlfn.IFS(User[[#This Row],[Time In Store + Leave]]&lt;7.8,"Incompleto",User[[#This Row],[Time In Store + Leave]]&lt;=12,"Completo",User[[#This Row],[Time In Store + Leave]]&gt;12,"Superior")</f>
        <v>Completo</v>
      </c>
      <c r="W6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0" s="40" t="str">
        <f>IF(User[[#This Row],[Rango]]="incompleto",IF(User[[#This Row],[Reporte in]]=0,"Sin_Registro_In_Out",IF(User[[#This Row],[Reporte Out]]=0,"No_Realizo_Salida","No_cumple_el_Tiempo")),"")</f>
        <v/>
      </c>
      <c r="Y600" s="40" t="str" cm="1">
        <f t="array" ref="Y6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600" s="1"/>
      <c r="AD600" s="2"/>
      <c r="AF600" s="1"/>
      <c r="AH600" s="3"/>
      <c r="AI600" s="4"/>
      <c r="AJ600" s="3"/>
      <c r="AK600" s="1"/>
    </row>
    <row r="601" spans="1:37" x14ac:dyDescent="0.3">
      <c r="A601" s="40" t="s">
        <v>524</v>
      </c>
      <c r="B601">
        <v>1070017389</v>
      </c>
      <c r="C601" s="40" t="s">
        <v>1297</v>
      </c>
      <c r="D601" s="40" t="s">
        <v>525</v>
      </c>
      <c r="E601" s="40" t="s">
        <v>6</v>
      </c>
      <c r="F601" s="40" t="s">
        <v>1098</v>
      </c>
      <c r="G601" s="40" t="s">
        <v>177</v>
      </c>
      <c r="H601" s="2">
        <v>45398.708587962959</v>
      </c>
      <c r="I601">
        <v>1</v>
      </c>
      <c r="J6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45931.404386574075</v>
      </c>
      <c r="K6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45931.767916666664</v>
      </c>
      <c r="L601" s="21">
        <f>_xlfn.XLOOKUP(User[[#This Row],[User Code]],RMS_Check_In_Out!A:A,RMS_Check_In_Out!D:D,"0")</f>
        <v>523</v>
      </c>
      <c r="M601" s="21">
        <f>_xlfn.XLOOKUP(User[[#This Row],[User Code]],Leave!P:P,Leave!S:S,"0")</f>
        <v>60</v>
      </c>
      <c r="N601" s="21">
        <f>User[[#This Row],[Time Leave RMS (min)]]/60</f>
        <v>1</v>
      </c>
      <c r="O601" s="15">
        <f>User[[#This Row],[Duration In Store(min)]]/60</f>
        <v>8.7166666666666668</v>
      </c>
      <c r="P601" s="28">
        <f>User[[#This Row],[Time In Store + Leave]]/24</f>
        <v>0.40486111111111112</v>
      </c>
      <c r="Q601" s="15">
        <f>(User[[#This Row],[Time Leave RMS (min)]]/60)+User[[#This Row],[Duration In Store H]]</f>
        <v>9.7166666666666668</v>
      </c>
      <c r="R601" s="40">
        <f>IF(User[[#This Row],[Check In]]="Sin Registro",0,1)</f>
        <v>1</v>
      </c>
      <c r="S601" s="40">
        <f>IF(User[[#This Row],[Check Out]]="Sin Registro",0,1)</f>
        <v>1</v>
      </c>
      <c r="T601" s="40" t="str">
        <f>IFERROR(IF(VLOOKUP(User[[#This Row],[User Code]],Justificar!$C$8:$I$1048576,6,0)=0,"Sin Justificación",VLOOKUP(User[[#This Row],[User Code]],Justificar!$C$8:$I$1048576,6,0)),"")</f>
        <v/>
      </c>
      <c r="U601" s="40" t="str">
        <f>IFERROR(IF(VLOOKUP(User[[#This Row],[User Code]],Justificar!$C$8:$I$1048576,6,0)=0,"Sin Justificación",VLOOKUP(User[[#This Row],[User Code]],Justificar!$C$8:$I$1048576,7,0)),"")</f>
        <v/>
      </c>
      <c r="V601" s="40" t="str" cm="1">
        <f t="array" ref="V601">_xlfn.IFS(User[[#This Row],[Time In Store + Leave]]&lt;7.8,"Incompleto",User[[#This Row],[Time In Store + Leave]]&lt;=12,"Completo",User[[#This Row],[Time In Store + Leave]]&gt;12,"Superior")</f>
        <v>Completo</v>
      </c>
      <c r="W6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1" s="40" t="str">
        <f>IF(User[[#This Row],[Rango]]="incompleto",IF(User[[#This Row],[Reporte in]]=0,"Sin_Registro_In_Out",IF(User[[#This Row],[Reporte Out]]=0,"No_Realizo_Salida","No_cumple_el_Tiempo")),"")</f>
        <v/>
      </c>
      <c r="Y601" s="40" t="str" cm="1">
        <f t="array" ref="Y6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02" spans="1:37" x14ac:dyDescent="0.3">
      <c r="A602" s="40" t="s">
        <v>526</v>
      </c>
      <c r="B602">
        <v>1125178287</v>
      </c>
      <c r="C602" s="40" t="s">
        <v>1298</v>
      </c>
      <c r="D602" s="40" t="s">
        <v>527</v>
      </c>
      <c r="E602" s="40" t="s">
        <v>6</v>
      </c>
      <c r="F602" s="40" t="s">
        <v>2462</v>
      </c>
      <c r="G602" s="40" t="s">
        <v>178</v>
      </c>
      <c r="H602" s="2">
        <v>45398.666956018518</v>
      </c>
      <c r="I602">
        <v>1</v>
      </c>
      <c r="J6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45931.357939814814</v>
      </c>
      <c r="K6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45931.750902777778</v>
      </c>
      <c r="L602" s="21">
        <f>_xlfn.XLOOKUP(User[[#This Row],[User Code]],RMS_Check_In_Out!A:A,RMS_Check_In_Out!D:D,"0")</f>
        <v>566</v>
      </c>
      <c r="M602" s="21" t="str">
        <f>_xlfn.XLOOKUP(User[[#This Row],[User Code]],Leave!P:P,Leave!S:S,"0")</f>
        <v>0</v>
      </c>
      <c r="N602" s="21">
        <f>User[[#This Row],[Time Leave RMS (min)]]/60</f>
        <v>0</v>
      </c>
      <c r="O602" s="15">
        <f>User[[#This Row],[Duration In Store(min)]]/60</f>
        <v>9.4333333333333336</v>
      </c>
      <c r="P602" s="28">
        <f>User[[#This Row],[Time In Store + Leave]]/24</f>
        <v>0.39305555555555555</v>
      </c>
      <c r="Q602" s="15">
        <f>(User[[#This Row],[Time Leave RMS (min)]]/60)+User[[#This Row],[Duration In Store H]]</f>
        <v>9.4333333333333336</v>
      </c>
      <c r="R602" s="40">
        <f>IF(User[[#This Row],[Check In]]="Sin Registro",0,1)</f>
        <v>1</v>
      </c>
      <c r="S602" s="40">
        <f>IF(User[[#This Row],[Check Out]]="Sin Registro",0,1)</f>
        <v>1</v>
      </c>
      <c r="T602" s="40" t="str">
        <f>IFERROR(IF(VLOOKUP(User[[#This Row],[User Code]],Justificar!$C$8:$I$1048576,6,0)=0,"Sin Justificación",VLOOKUP(User[[#This Row],[User Code]],Justificar!$C$8:$I$1048576,6,0)),"")</f>
        <v/>
      </c>
      <c r="U602" s="40" t="str">
        <f>IFERROR(IF(VLOOKUP(User[[#This Row],[User Code]],Justificar!$C$8:$I$1048576,6,0)=0,"Sin Justificación",VLOOKUP(User[[#This Row],[User Code]],Justificar!$C$8:$I$1048576,7,0)),"")</f>
        <v/>
      </c>
      <c r="V602" s="40" t="str" cm="1">
        <f t="array" ref="V602">_xlfn.IFS(User[[#This Row],[Time In Store + Leave]]&lt;7.8,"Incompleto",User[[#This Row],[Time In Store + Leave]]&lt;=12,"Completo",User[[#This Row],[Time In Store + Leave]]&gt;12,"Superior")</f>
        <v>Completo</v>
      </c>
      <c r="W6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2" s="40" t="str">
        <f>IF(User[[#This Row],[Rango]]="incompleto",IF(User[[#This Row],[Reporte in]]=0,"Sin_Registro_In_Out",IF(User[[#This Row],[Reporte Out]]=0,"No_Realizo_Salida","No_cumple_el_Tiempo")),"")</f>
        <v/>
      </c>
      <c r="Y602" s="40" t="str" cm="1">
        <f t="array" ref="Y6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03" spans="1:37" x14ac:dyDescent="0.3">
      <c r="A603" s="40" t="s">
        <v>520</v>
      </c>
      <c r="B603">
        <v>5240012</v>
      </c>
      <c r="C603" s="40" t="s">
        <v>1299</v>
      </c>
      <c r="D603" s="40" t="s">
        <v>521</v>
      </c>
      <c r="E603" s="40" t="s">
        <v>6</v>
      </c>
      <c r="F603" s="40" t="s">
        <v>967</v>
      </c>
      <c r="G603" s="40" t="s">
        <v>177</v>
      </c>
      <c r="H603" s="2">
        <v>45398.417928240742</v>
      </c>
      <c r="I603">
        <v>1</v>
      </c>
      <c r="J6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45931.530428240738</v>
      </c>
      <c r="K6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45931.84233796296</v>
      </c>
      <c r="L603" s="21">
        <f>_xlfn.XLOOKUP(User[[#This Row],[User Code]],RMS_Check_In_Out!A:A,RMS_Check_In_Out!D:D,"0")</f>
        <v>449</v>
      </c>
      <c r="M603" s="21" t="str">
        <f>_xlfn.XLOOKUP(User[[#This Row],[User Code]],Leave!P:P,Leave!S:S,"0")</f>
        <v>0</v>
      </c>
      <c r="N603" s="21">
        <f>User[[#This Row],[Time Leave RMS (min)]]/60</f>
        <v>0</v>
      </c>
      <c r="O603" s="15">
        <f>User[[#This Row],[Duration In Store(min)]]/60</f>
        <v>7.4833333333333334</v>
      </c>
      <c r="P603" s="28">
        <f>User[[#This Row],[Time In Store + Leave]]/24</f>
        <v>0.31180555555555556</v>
      </c>
      <c r="Q603" s="15">
        <f>(User[[#This Row],[Time Leave RMS (min)]]/60)+User[[#This Row],[Duration In Store H]]</f>
        <v>7.4833333333333334</v>
      </c>
      <c r="R603" s="40">
        <f>IF(User[[#This Row],[Check In]]="Sin Registro",0,1)</f>
        <v>1</v>
      </c>
      <c r="S603" s="40">
        <f>IF(User[[#This Row],[Check Out]]="Sin Registro",0,1)</f>
        <v>1</v>
      </c>
      <c r="T603" s="40" t="str">
        <f>IFERROR(IF(VLOOKUP(User[[#This Row],[User Code]],Justificar!$C$8:$I$1048576,6,0)=0,"Sin Justificación",VLOOKUP(User[[#This Row],[User Code]],Justificar!$C$8:$I$1048576,6,0)),"")</f>
        <v>Sin Justificación</v>
      </c>
      <c r="U603" s="40" t="str">
        <f>IFERROR(IF(VLOOKUP(User[[#This Row],[User Code]],Justificar!$C$8:$I$1048576,6,0)=0,"Sin Justificación",VLOOKUP(User[[#This Row],[User Code]],Justificar!$C$8:$I$1048576,7,0)),"")</f>
        <v>Sin Justificación</v>
      </c>
      <c r="V603" s="40" t="str" cm="1">
        <f t="array" ref="V603">_xlfn.IFS(User[[#This Row],[Time In Store + Leave]]&lt;7.8,"Incompleto",User[[#This Row],[Time In Store + Leave]]&lt;=12,"Completo",User[[#This Row],[Time In Store + Leave]]&gt;12,"Superior")</f>
        <v>Incompleto</v>
      </c>
      <c r="W6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3" s="40" t="str">
        <f>IF(User[[#This Row],[Rango]]="incompleto",IF(User[[#This Row],[Reporte in]]=0,"Sin_Registro_In_Out",IF(User[[#This Row],[Reporte Out]]=0,"No_Realizo_Salida","No_cumple_el_Tiempo")),"")</f>
        <v>No_cumple_el_Tiempo</v>
      </c>
      <c r="Y603" s="40" t="str" cm="1">
        <f t="array" ref="Y6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04" spans="1:37" x14ac:dyDescent="0.3">
      <c r="A604" s="40" t="s">
        <v>522</v>
      </c>
      <c r="B604">
        <v>1006208842</v>
      </c>
      <c r="C604" s="40" t="s">
        <v>1300</v>
      </c>
      <c r="D604" s="40" t="s">
        <v>523</v>
      </c>
      <c r="E604" s="40" t="s">
        <v>6</v>
      </c>
      <c r="F604" s="40" t="s">
        <v>1121</v>
      </c>
      <c r="G604" s="40" t="s">
        <v>178</v>
      </c>
      <c r="H604" s="2">
        <v>45394.669236111113</v>
      </c>
      <c r="I604">
        <v>1</v>
      </c>
      <c r="J6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45931.503969907404</v>
      </c>
      <c r="K6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45931.756168981483</v>
      </c>
      <c r="L604" s="21">
        <f>_xlfn.XLOOKUP(User[[#This Row],[User Code]],RMS_Check_In_Out!A:A,RMS_Check_In_Out!D:D,"0")</f>
        <v>363</v>
      </c>
      <c r="M604" s="21" t="str">
        <f>_xlfn.XLOOKUP(User[[#This Row],[User Code]],Leave!P:P,Leave!S:S,"0")</f>
        <v>0</v>
      </c>
      <c r="N604" s="21">
        <f>User[[#This Row],[Time Leave RMS (min)]]/60</f>
        <v>0</v>
      </c>
      <c r="O604" s="15">
        <f>User[[#This Row],[Duration In Store(min)]]/60</f>
        <v>6.05</v>
      </c>
      <c r="P604" s="28">
        <f>User[[#This Row],[Time In Store + Leave]]/24</f>
        <v>0.25208333333333333</v>
      </c>
      <c r="Q604" s="15">
        <f>(User[[#This Row],[Time Leave RMS (min)]]/60)+User[[#This Row],[Duration In Store H]]</f>
        <v>6.05</v>
      </c>
      <c r="R604" s="40">
        <f>IF(User[[#This Row],[Check In]]="Sin Registro",0,1)</f>
        <v>1</v>
      </c>
      <c r="S604" s="40">
        <f>IF(User[[#This Row],[Check Out]]="Sin Registro",0,1)</f>
        <v>1</v>
      </c>
      <c r="T604" s="40" t="str">
        <f>IFERROR(IF(VLOOKUP(User[[#This Row],[User Code]],Justificar!$C$8:$I$1048576,6,0)=0,"Sin Justificación",VLOOKUP(User[[#This Row],[User Code]],Justificar!$C$8:$I$1048576,6,0)),"")</f>
        <v>Sin Justificación</v>
      </c>
      <c r="U604" s="40" t="str">
        <f>IFERROR(IF(VLOOKUP(User[[#This Row],[User Code]],Justificar!$C$8:$I$1048576,6,0)=0,"Sin Justificación",VLOOKUP(User[[#This Row],[User Code]],Justificar!$C$8:$I$1048576,7,0)),"")</f>
        <v>Sin Justificación</v>
      </c>
      <c r="V604" s="40" t="str" cm="1">
        <f t="array" ref="V604">_xlfn.IFS(User[[#This Row],[Time In Store + Leave]]&lt;7.8,"Incompleto",User[[#This Row],[Time In Store + Leave]]&lt;=12,"Completo",User[[#This Row],[Time In Store + Leave]]&gt;12,"Superior")</f>
        <v>Incompleto</v>
      </c>
      <c r="W6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4" s="40" t="str">
        <f>IF(User[[#This Row],[Rango]]="incompleto",IF(User[[#This Row],[Reporte in]]=0,"Sin_Registro_In_Out",IF(User[[#This Row],[Reporte Out]]=0,"No_Realizo_Salida","No_cumple_el_Tiempo")),"")</f>
        <v>No_cumple_el_Tiempo</v>
      </c>
      <c r="Y604" s="40" t="str" cm="1">
        <f t="array" ref="Y6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05" spans="1:37" x14ac:dyDescent="0.3">
      <c r="A605" s="40" t="s">
        <v>516</v>
      </c>
      <c r="B605">
        <v>1003616883</v>
      </c>
      <c r="C605" s="40" t="s">
        <v>1301</v>
      </c>
      <c r="D605" s="40" t="s">
        <v>517</v>
      </c>
      <c r="E605" s="40" t="s">
        <v>6</v>
      </c>
      <c r="F605" s="40" t="s">
        <v>1044</v>
      </c>
      <c r="G605" s="40" t="s">
        <v>177</v>
      </c>
      <c r="H605" s="2">
        <v>45390.791921296295</v>
      </c>
      <c r="I605">
        <v>1</v>
      </c>
      <c r="J6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45931.495706018519</v>
      </c>
      <c r="K6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45931.833634259259</v>
      </c>
      <c r="L605" s="21">
        <f>_xlfn.XLOOKUP(User[[#This Row],[User Code]],RMS_Check_In_Out!A:A,RMS_Check_In_Out!D:D,"0")</f>
        <v>487</v>
      </c>
      <c r="M605" s="21" t="str">
        <f>_xlfn.XLOOKUP(User[[#This Row],[User Code]],Leave!P:P,Leave!S:S,"0")</f>
        <v>0</v>
      </c>
      <c r="N605" s="21">
        <f>User[[#This Row],[Time Leave RMS (min)]]/60</f>
        <v>0</v>
      </c>
      <c r="O605" s="15">
        <f>User[[#This Row],[Duration In Store(min)]]/60</f>
        <v>8.1166666666666671</v>
      </c>
      <c r="P605" s="28">
        <f>User[[#This Row],[Time In Store + Leave]]/24</f>
        <v>0.33819444444444446</v>
      </c>
      <c r="Q605" s="15">
        <f>(User[[#This Row],[Time Leave RMS (min)]]/60)+User[[#This Row],[Duration In Store H]]</f>
        <v>8.1166666666666671</v>
      </c>
      <c r="R605" s="40">
        <f>IF(User[[#This Row],[Check In]]="Sin Registro",0,1)</f>
        <v>1</v>
      </c>
      <c r="S605" s="40">
        <f>IF(User[[#This Row],[Check Out]]="Sin Registro",0,1)</f>
        <v>1</v>
      </c>
      <c r="T605" s="40" t="str">
        <f>IFERROR(IF(VLOOKUP(User[[#This Row],[User Code]],Justificar!$C$8:$I$1048576,6,0)=0,"Sin Justificación",VLOOKUP(User[[#This Row],[User Code]],Justificar!$C$8:$I$1048576,6,0)),"")</f>
        <v/>
      </c>
      <c r="U605" s="40" t="str">
        <f>IFERROR(IF(VLOOKUP(User[[#This Row],[User Code]],Justificar!$C$8:$I$1048576,6,0)=0,"Sin Justificación",VLOOKUP(User[[#This Row],[User Code]],Justificar!$C$8:$I$1048576,7,0)),"")</f>
        <v/>
      </c>
      <c r="V605" s="40" t="str" cm="1">
        <f t="array" ref="V605">_xlfn.IFS(User[[#This Row],[Time In Store + Leave]]&lt;7.8,"Incompleto",User[[#This Row],[Time In Store + Leave]]&lt;=12,"Completo",User[[#This Row],[Time In Store + Leave]]&gt;12,"Superior")</f>
        <v>Completo</v>
      </c>
      <c r="W6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5" s="40" t="str">
        <f>IF(User[[#This Row],[Rango]]="incompleto",IF(User[[#This Row],[Reporte in]]=0,"Sin_Registro_In_Out",IF(User[[#This Row],[Reporte Out]]=0,"No_Realizo_Salida","No_cumple_el_Tiempo")),"")</f>
        <v/>
      </c>
      <c r="Y605" s="40" t="str" cm="1">
        <f t="array" ref="Y6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06" spans="1:37" x14ac:dyDescent="0.3">
      <c r="A606" s="40" t="s">
        <v>514</v>
      </c>
      <c r="B606">
        <v>1020426850</v>
      </c>
      <c r="C606" s="40" t="s">
        <v>1302</v>
      </c>
      <c r="D606" s="40" t="s">
        <v>515</v>
      </c>
      <c r="E606" s="40" t="s">
        <v>6</v>
      </c>
      <c r="F606" s="40" t="s">
        <v>1039</v>
      </c>
      <c r="G606" s="40" t="s">
        <v>179</v>
      </c>
      <c r="H606" s="2">
        <v>45385.416921296295</v>
      </c>
      <c r="I606">
        <v>1</v>
      </c>
      <c r="J6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45931.412858796299</v>
      </c>
      <c r="K6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45931.548611111109</v>
      </c>
      <c r="L606" s="21">
        <f>_xlfn.XLOOKUP(User[[#This Row],[User Code]],RMS_Check_In_Out!A:A,RMS_Check_In_Out!D:D,"0")</f>
        <v>195</v>
      </c>
      <c r="M606" s="21" t="str">
        <f>_xlfn.XLOOKUP(User[[#This Row],[User Code]],Leave!P:P,Leave!S:S,"0")</f>
        <v>0</v>
      </c>
      <c r="N606" s="21">
        <f>User[[#This Row],[Time Leave RMS (min)]]/60</f>
        <v>0</v>
      </c>
      <c r="O606" s="15">
        <f>User[[#This Row],[Duration In Store(min)]]/60</f>
        <v>3.25</v>
      </c>
      <c r="P606" s="28">
        <f>User[[#This Row],[Time In Store + Leave]]/24</f>
        <v>0.13541666666666666</v>
      </c>
      <c r="Q606" s="15">
        <f>(User[[#This Row],[Time Leave RMS (min)]]/60)+User[[#This Row],[Duration In Store H]]</f>
        <v>3.25</v>
      </c>
      <c r="R606" s="40">
        <f>IF(User[[#This Row],[Check In]]="Sin Registro",0,1)</f>
        <v>1</v>
      </c>
      <c r="S606" s="40">
        <f>IF(User[[#This Row],[Check Out]]="Sin Registro",0,1)</f>
        <v>1</v>
      </c>
      <c r="T606" s="40" t="str">
        <f>IFERROR(IF(VLOOKUP(User[[#This Row],[User Code]],Justificar!$C$8:$I$1048576,6,0)=0,"Sin Justificación",VLOOKUP(User[[#This Row],[User Code]],Justificar!$C$8:$I$1048576,6,0)),"")</f>
        <v>Sin Justificación</v>
      </c>
      <c r="U606" s="40" t="str">
        <f>IFERROR(IF(VLOOKUP(User[[#This Row],[User Code]],Justificar!$C$8:$I$1048576,6,0)=0,"Sin Justificación",VLOOKUP(User[[#This Row],[User Code]],Justificar!$C$8:$I$1048576,7,0)),"")</f>
        <v>Sin Justificación</v>
      </c>
      <c r="V606" s="40" t="str" cm="1">
        <f t="array" ref="V606">_xlfn.IFS(User[[#This Row],[Time In Store + Leave]]&lt;7.8,"Incompleto",User[[#This Row],[Time In Store + Leave]]&lt;=12,"Completo",User[[#This Row],[Time In Store + Leave]]&gt;12,"Superior")</f>
        <v>Incompleto</v>
      </c>
      <c r="W6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6" s="40" t="str">
        <f>IF(User[[#This Row],[Rango]]="incompleto",IF(User[[#This Row],[Reporte in]]=0,"Sin_Registro_In_Out",IF(User[[#This Row],[Reporte Out]]=0,"No_Realizo_Salida","No_cumple_el_Tiempo")),"")</f>
        <v>No_cumple_el_Tiempo</v>
      </c>
      <c r="Y606" s="40" t="str" cm="1">
        <f t="array" ref="Y6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07" spans="1:37" x14ac:dyDescent="0.3">
      <c r="A607" s="40" t="s">
        <v>510</v>
      </c>
      <c r="B607">
        <v>1005853803</v>
      </c>
      <c r="C607" s="40" t="s">
        <v>1303</v>
      </c>
      <c r="D607" s="40" t="s">
        <v>511</v>
      </c>
      <c r="E607" s="40" t="s">
        <v>6</v>
      </c>
      <c r="F607" s="40" t="s">
        <v>1467</v>
      </c>
      <c r="G607" s="40" t="s">
        <v>177</v>
      </c>
      <c r="H607" s="2">
        <v>45373.751215277778</v>
      </c>
      <c r="I607">
        <v>1</v>
      </c>
      <c r="J6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45931.45585648148</v>
      </c>
      <c r="K6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45931.79314814815</v>
      </c>
      <c r="L607" s="21">
        <f>_xlfn.XLOOKUP(User[[#This Row],[User Code]],RMS_Check_In_Out!A:A,RMS_Check_In_Out!D:D,"0")</f>
        <v>486</v>
      </c>
      <c r="M607" s="21" t="str">
        <f>_xlfn.XLOOKUP(User[[#This Row],[User Code]],Leave!P:P,Leave!S:S,"0")</f>
        <v>0</v>
      </c>
      <c r="N607" s="21">
        <f>User[[#This Row],[Time Leave RMS (min)]]/60</f>
        <v>0</v>
      </c>
      <c r="O607" s="15">
        <f>User[[#This Row],[Duration In Store(min)]]/60</f>
        <v>8.1</v>
      </c>
      <c r="P607" s="28">
        <f>User[[#This Row],[Time In Store + Leave]]/24</f>
        <v>0.33749999999999997</v>
      </c>
      <c r="Q607" s="15">
        <f>(User[[#This Row],[Time Leave RMS (min)]]/60)+User[[#This Row],[Duration In Store H]]</f>
        <v>8.1</v>
      </c>
      <c r="R607" s="40">
        <f>IF(User[[#This Row],[Check In]]="Sin Registro",0,1)</f>
        <v>1</v>
      </c>
      <c r="S607" s="40">
        <f>IF(User[[#This Row],[Check Out]]="Sin Registro",0,1)</f>
        <v>1</v>
      </c>
      <c r="T607" s="40" t="str">
        <f>IFERROR(IF(VLOOKUP(User[[#This Row],[User Code]],Justificar!$C$8:$I$1048576,6,0)=0,"Sin Justificación",VLOOKUP(User[[#This Row],[User Code]],Justificar!$C$8:$I$1048576,6,0)),"")</f>
        <v/>
      </c>
      <c r="U607" s="40" t="str">
        <f>IFERROR(IF(VLOOKUP(User[[#This Row],[User Code]],Justificar!$C$8:$I$1048576,6,0)=0,"Sin Justificación",VLOOKUP(User[[#This Row],[User Code]],Justificar!$C$8:$I$1048576,7,0)),"")</f>
        <v/>
      </c>
      <c r="V607" s="40" t="str" cm="1">
        <f t="array" ref="V607">_xlfn.IFS(User[[#This Row],[Time In Store + Leave]]&lt;7.8,"Incompleto",User[[#This Row],[Time In Store + Leave]]&lt;=12,"Completo",User[[#This Row],[Time In Store + Leave]]&gt;12,"Superior")</f>
        <v>Completo</v>
      </c>
      <c r="W6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7" s="40" t="str">
        <f>IF(User[[#This Row],[Rango]]="incompleto",IF(User[[#This Row],[Reporte in]]=0,"Sin_Registro_In_Out",IF(User[[#This Row],[Reporte Out]]=0,"No_Realizo_Salida","No_cumple_el_Tiempo")),"")</f>
        <v/>
      </c>
      <c r="Y607" s="40" t="str" cm="1">
        <f t="array" ref="Y6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08" spans="1:37" x14ac:dyDescent="0.3">
      <c r="A608" s="40" t="s">
        <v>512</v>
      </c>
      <c r="B608">
        <v>1005755452</v>
      </c>
      <c r="C608" s="40" t="s">
        <v>1304</v>
      </c>
      <c r="D608" s="40" t="s">
        <v>513</v>
      </c>
      <c r="E608" s="40" t="s">
        <v>6</v>
      </c>
      <c r="F608" s="40" t="s">
        <v>1467</v>
      </c>
      <c r="G608" s="40" t="s">
        <v>177</v>
      </c>
      <c r="H608" s="2">
        <v>45373.750740740739</v>
      </c>
      <c r="I608">
        <v>1</v>
      </c>
      <c r="J60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0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08" s="21" t="str">
        <f>_xlfn.XLOOKUP(User[[#This Row],[User Code]],RMS_Check_In_Out!A:A,RMS_Check_In_Out!D:D,"0")</f>
        <v>0</v>
      </c>
      <c r="M608" s="21" t="str">
        <f>_xlfn.XLOOKUP(User[[#This Row],[User Code]],Leave!P:P,Leave!S:S,"0")</f>
        <v>0</v>
      </c>
      <c r="N608" s="21">
        <f>User[[#This Row],[Time Leave RMS (min)]]/60</f>
        <v>0</v>
      </c>
      <c r="O608" s="15">
        <f>User[[#This Row],[Duration In Store(min)]]/60</f>
        <v>0</v>
      </c>
      <c r="P608" s="28">
        <f>User[[#This Row],[Time In Store + Leave]]/24</f>
        <v>0</v>
      </c>
      <c r="Q608" s="15">
        <f>(User[[#This Row],[Time Leave RMS (min)]]/60)+User[[#This Row],[Duration In Store H]]</f>
        <v>0</v>
      </c>
      <c r="R608" s="40">
        <f>IF(User[[#This Row],[Check In]]="Sin Registro",0,1)</f>
        <v>0</v>
      </c>
      <c r="S608" s="40">
        <f>IF(User[[#This Row],[Check Out]]="Sin Registro",0,1)</f>
        <v>0</v>
      </c>
      <c r="T608" s="40" t="str">
        <f>IFERROR(IF(VLOOKUP(User[[#This Row],[User Code]],Justificar!$C$8:$I$1048576,6,0)=0,"Sin Justificación",VLOOKUP(User[[#This Row],[User Code]],Justificar!$C$8:$I$1048576,6,0)),"")</f>
        <v>Sin Justificación</v>
      </c>
      <c r="U608" s="40" t="str">
        <f>IFERROR(IF(VLOOKUP(User[[#This Row],[User Code]],Justificar!$C$8:$I$1048576,6,0)=0,"Sin Justificación",VLOOKUP(User[[#This Row],[User Code]],Justificar!$C$8:$I$1048576,7,0)),"")</f>
        <v>Sin Justificación</v>
      </c>
      <c r="V608" s="40" t="str" cm="1">
        <f t="array" ref="V608">_xlfn.IFS(User[[#This Row],[Time In Store + Leave]]&lt;7.8,"Incompleto",User[[#This Row],[Time In Store + Leave]]&lt;=12,"Completo",User[[#This Row],[Time In Store + Leave]]&gt;12,"Superior")</f>
        <v>Incompleto</v>
      </c>
      <c r="W6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8" s="40" t="str">
        <f>IF(User[[#This Row],[Rango]]="incompleto",IF(User[[#This Row],[Reporte in]]=0,"Sin_Registro_In_Out",IF(User[[#This Row],[Reporte Out]]=0,"No_Realizo_Salida","No_cumple_el_Tiempo")),"")</f>
        <v>Sin_Registro_In_Out</v>
      </c>
      <c r="Y608" s="40" t="str" cm="1">
        <f t="array" ref="Y6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09" spans="1:25" x14ac:dyDescent="0.3">
      <c r="A609" s="40" t="s">
        <v>503</v>
      </c>
      <c r="B609">
        <v>1112232446</v>
      </c>
      <c r="C609" s="40" t="s">
        <v>1167</v>
      </c>
      <c r="D609" s="40" t="s">
        <v>504</v>
      </c>
      <c r="E609" s="40" t="s">
        <v>6</v>
      </c>
      <c r="F609" s="40" t="s">
        <v>1025</v>
      </c>
      <c r="G609" s="40" t="s">
        <v>177</v>
      </c>
      <c r="H609" s="2">
        <v>45369.584849537037</v>
      </c>
      <c r="I609">
        <v>1</v>
      </c>
      <c r="J6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45931.354398148149</v>
      </c>
      <c r="K6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45931.74114583333</v>
      </c>
      <c r="L609" s="21">
        <f>_xlfn.XLOOKUP(User[[#This Row],[User Code]],RMS_Check_In_Out!A:A,RMS_Check_In_Out!D:D,"0")</f>
        <v>557</v>
      </c>
      <c r="M609" s="21">
        <f>_xlfn.XLOOKUP(User[[#This Row],[User Code]],Leave!P:P,Leave!S:S,"0")</f>
        <v>60</v>
      </c>
      <c r="N609" s="21">
        <f>User[[#This Row],[Time Leave RMS (min)]]/60</f>
        <v>1</v>
      </c>
      <c r="O609" s="15">
        <f>User[[#This Row],[Duration In Store(min)]]/60</f>
        <v>9.2833333333333332</v>
      </c>
      <c r="P609" s="28">
        <f>User[[#This Row],[Time In Store + Leave]]/24</f>
        <v>0.4284722222222222</v>
      </c>
      <c r="Q609" s="15">
        <f>(User[[#This Row],[Time Leave RMS (min)]]/60)+User[[#This Row],[Duration In Store H]]</f>
        <v>10.283333333333333</v>
      </c>
      <c r="R609" s="40">
        <f>IF(User[[#This Row],[Check In]]="Sin Registro",0,1)</f>
        <v>1</v>
      </c>
      <c r="S609" s="40">
        <f>IF(User[[#This Row],[Check Out]]="Sin Registro",0,1)</f>
        <v>1</v>
      </c>
      <c r="T609" s="40" t="str">
        <f>IFERROR(IF(VLOOKUP(User[[#This Row],[User Code]],Justificar!$C$8:$I$1048576,6,0)=0,"Sin Justificación",VLOOKUP(User[[#This Row],[User Code]],Justificar!$C$8:$I$1048576,6,0)),"")</f>
        <v/>
      </c>
      <c r="U609" s="40" t="str">
        <f>IFERROR(IF(VLOOKUP(User[[#This Row],[User Code]],Justificar!$C$8:$I$1048576,6,0)=0,"Sin Justificación",VLOOKUP(User[[#This Row],[User Code]],Justificar!$C$8:$I$1048576,7,0)),"")</f>
        <v/>
      </c>
      <c r="V609" s="40" t="str" cm="1">
        <f t="array" ref="V609">_xlfn.IFS(User[[#This Row],[Time In Store + Leave]]&lt;7.8,"Incompleto",User[[#This Row],[Time In Store + Leave]]&lt;=12,"Completo",User[[#This Row],[Time In Store + Leave]]&gt;12,"Superior")</f>
        <v>Completo</v>
      </c>
      <c r="W6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9" s="40" t="str">
        <f>IF(User[[#This Row],[Rango]]="incompleto",IF(User[[#This Row],[Reporte in]]=0,"Sin_Registro_In_Out",IF(User[[#This Row],[Reporte Out]]=0,"No_Realizo_Salida","No_cumple_el_Tiempo")),"")</f>
        <v/>
      </c>
      <c r="Y609" s="40" t="str" cm="1">
        <f t="array" ref="Y6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0" spans="1:25" x14ac:dyDescent="0.3">
      <c r="A610" s="40" t="s">
        <v>498</v>
      </c>
      <c r="B610">
        <v>1007740377</v>
      </c>
      <c r="C610" s="40" t="s">
        <v>1168</v>
      </c>
      <c r="D610" s="40" t="s">
        <v>499</v>
      </c>
      <c r="E610" s="40" t="s">
        <v>6</v>
      </c>
      <c r="F610" s="40" t="s">
        <v>1822</v>
      </c>
      <c r="G610" s="40" t="s">
        <v>179</v>
      </c>
      <c r="H610" s="2">
        <v>45365.666956018518</v>
      </c>
      <c r="I610">
        <v>1</v>
      </c>
      <c r="J6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45931.411585648151</v>
      </c>
      <c r="K6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45931.756689814814</v>
      </c>
      <c r="L610" s="21">
        <f>_xlfn.XLOOKUP(User[[#This Row],[User Code]],RMS_Check_In_Out!A:A,RMS_Check_In_Out!D:D,"0")</f>
        <v>497</v>
      </c>
      <c r="M610" s="21">
        <f>_xlfn.XLOOKUP(User[[#This Row],[User Code]],Leave!P:P,Leave!S:S,"0")</f>
        <v>60</v>
      </c>
      <c r="N610" s="21">
        <f>User[[#This Row],[Time Leave RMS (min)]]/60</f>
        <v>1</v>
      </c>
      <c r="O610" s="15">
        <f>User[[#This Row],[Duration In Store(min)]]/60</f>
        <v>8.2833333333333332</v>
      </c>
      <c r="P610" s="28">
        <f>User[[#This Row],[Time In Store + Leave]]/24</f>
        <v>0.38680555555555557</v>
      </c>
      <c r="Q610" s="15">
        <f>(User[[#This Row],[Time Leave RMS (min)]]/60)+User[[#This Row],[Duration In Store H]]</f>
        <v>9.2833333333333332</v>
      </c>
      <c r="R610" s="40">
        <f>IF(User[[#This Row],[Check In]]="Sin Registro",0,1)</f>
        <v>1</v>
      </c>
      <c r="S610" s="40">
        <f>IF(User[[#This Row],[Check Out]]="Sin Registro",0,1)</f>
        <v>1</v>
      </c>
      <c r="T610" s="40" t="str">
        <f>IFERROR(IF(VLOOKUP(User[[#This Row],[User Code]],Justificar!$C$8:$I$1048576,6,0)=0,"Sin Justificación",VLOOKUP(User[[#This Row],[User Code]],Justificar!$C$8:$I$1048576,6,0)),"")</f>
        <v/>
      </c>
      <c r="U610" s="40" t="str">
        <f>IFERROR(IF(VLOOKUP(User[[#This Row],[User Code]],Justificar!$C$8:$I$1048576,6,0)=0,"Sin Justificación",VLOOKUP(User[[#This Row],[User Code]],Justificar!$C$8:$I$1048576,7,0)),"")</f>
        <v/>
      </c>
      <c r="V610" s="40" t="str" cm="1">
        <f t="array" ref="V610">_xlfn.IFS(User[[#This Row],[Time In Store + Leave]]&lt;7.8,"Incompleto",User[[#This Row],[Time In Store + Leave]]&lt;=12,"Completo",User[[#This Row],[Time In Store + Leave]]&gt;12,"Superior")</f>
        <v>Completo</v>
      </c>
      <c r="W6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0" s="40" t="str">
        <f>IF(User[[#This Row],[Rango]]="incompleto",IF(User[[#This Row],[Reporte in]]=0,"Sin_Registro_In_Out",IF(User[[#This Row],[Reporte Out]]=0,"No_Realizo_Salida","No_cumple_el_Tiempo")),"")</f>
        <v/>
      </c>
      <c r="Y610" s="40" t="str" cm="1">
        <f t="array" ref="Y6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611" spans="1:25" x14ac:dyDescent="0.3">
      <c r="A611" s="40" t="s">
        <v>457</v>
      </c>
      <c r="B611">
        <v>5058148</v>
      </c>
      <c r="C611" s="40" t="s">
        <v>1169</v>
      </c>
      <c r="D611" s="40" t="s">
        <v>458</v>
      </c>
      <c r="E611" s="40" t="s">
        <v>6</v>
      </c>
      <c r="F611" s="40" t="s">
        <v>844</v>
      </c>
      <c r="G611" s="40" t="s">
        <v>177</v>
      </c>
      <c r="H611" s="2">
        <v>45362.54277777778</v>
      </c>
      <c r="I611">
        <v>1</v>
      </c>
      <c r="J6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45931.479884259257</v>
      </c>
      <c r="K6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45931.854548611111</v>
      </c>
      <c r="L611" s="21">
        <f>_xlfn.XLOOKUP(User[[#This Row],[User Code]],RMS_Check_In_Out!A:A,RMS_Check_In_Out!D:D,"0")</f>
        <v>540</v>
      </c>
      <c r="M611" s="21" t="str">
        <f>_xlfn.XLOOKUP(User[[#This Row],[User Code]],Leave!P:P,Leave!S:S,"0")</f>
        <v>0</v>
      </c>
      <c r="N611" s="21">
        <f>User[[#This Row],[Time Leave RMS (min)]]/60</f>
        <v>0</v>
      </c>
      <c r="O611" s="15">
        <f>User[[#This Row],[Duration In Store(min)]]/60</f>
        <v>9</v>
      </c>
      <c r="P611" s="28">
        <f>User[[#This Row],[Time In Store + Leave]]/24</f>
        <v>0.375</v>
      </c>
      <c r="Q611" s="15">
        <f>(User[[#This Row],[Time Leave RMS (min)]]/60)+User[[#This Row],[Duration In Store H]]</f>
        <v>9</v>
      </c>
      <c r="R611" s="40">
        <f>IF(User[[#This Row],[Check In]]="Sin Registro",0,1)</f>
        <v>1</v>
      </c>
      <c r="S611" s="40">
        <f>IF(User[[#This Row],[Check Out]]="Sin Registro",0,1)</f>
        <v>1</v>
      </c>
      <c r="T611" s="40" t="str">
        <f>IFERROR(IF(VLOOKUP(User[[#This Row],[User Code]],Justificar!$C$8:$I$1048576,6,0)=0,"Sin Justificación",VLOOKUP(User[[#This Row],[User Code]],Justificar!$C$8:$I$1048576,6,0)),"")</f>
        <v/>
      </c>
      <c r="U611" s="40" t="str">
        <f>IFERROR(IF(VLOOKUP(User[[#This Row],[User Code]],Justificar!$C$8:$I$1048576,6,0)=0,"Sin Justificación",VLOOKUP(User[[#This Row],[User Code]],Justificar!$C$8:$I$1048576,7,0)),"")</f>
        <v/>
      </c>
      <c r="V611" s="40" t="str" cm="1">
        <f t="array" ref="V611">_xlfn.IFS(User[[#This Row],[Time In Store + Leave]]&lt;7.8,"Incompleto",User[[#This Row],[Time In Store + Leave]]&lt;=12,"Completo",User[[#This Row],[Time In Store + Leave]]&gt;12,"Superior")</f>
        <v>Completo</v>
      </c>
      <c r="W6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1" s="40" t="str">
        <f>IF(User[[#This Row],[Rango]]="incompleto",IF(User[[#This Row],[Reporte in]]=0,"Sin_Registro_In_Out",IF(User[[#This Row],[Reporte Out]]=0,"No_Realizo_Salida","No_cumple_el_Tiempo")),"")</f>
        <v/>
      </c>
      <c r="Y611" s="40" t="str" cm="1">
        <f t="array" ref="Y6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2" spans="1:25" x14ac:dyDescent="0.3">
      <c r="A612" s="40" t="s">
        <v>455</v>
      </c>
      <c r="B612">
        <v>1026132416</v>
      </c>
      <c r="C612" s="40" t="s">
        <v>1170</v>
      </c>
      <c r="D612" s="40" t="s">
        <v>456</v>
      </c>
      <c r="E612" s="40" t="s">
        <v>6</v>
      </c>
      <c r="F612" s="40" t="s">
        <v>966</v>
      </c>
      <c r="G612" s="40" t="s">
        <v>177</v>
      </c>
      <c r="H612" s="2">
        <v>45359.542002314818</v>
      </c>
      <c r="I612">
        <v>1</v>
      </c>
      <c r="J6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12" s="21" t="str">
        <f>_xlfn.XLOOKUP(User[[#This Row],[User Code]],RMS_Check_In_Out!A:A,RMS_Check_In_Out!D:D,"0")</f>
        <v>0</v>
      </c>
      <c r="M612" s="21">
        <f>_xlfn.XLOOKUP(User[[#This Row],[User Code]],Leave!P:P,Leave!S:S,"0")</f>
        <v>540</v>
      </c>
      <c r="N612" s="21">
        <f>User[[#This Row],[Time Leave RMS (min)]]/60</f>
        <v>9</v>
      </c>
      <c r="O612" s="15">
        <f>User[[#This Row],[Duration In Store(min)]]/60</f>
        <v>0</v>
      </c>
      <c r="P612" s="28">
        <f>User[[#This Row],[Time In Store + Leave]]/24</f>
        <v>0.375</v>
      </c>
      <c r="Q612" s="15">
        <f>(User[[#This Row],[Time Leave RMS (min)]]/60)+User[[#This Row],[Duration In Store H]]</f>
        <v>9</v>
      </c>
      <c r="R612" s="40">
        <f>IF(User[[#This Row],[Check In]]="Sin Registro",0,1)</f>
        <v>1</v>
      </c>
      <c r="S612" s="40">
        <f>IF(User[[#This Row],[Check Out]]="Sin Registro",0,1)</f>
        <v>1</v>
      </c>
      <c r="T612" s="40" t="str">
        <f>IFERROR(IF(VLOOKUP(User[[#This Row],[User Code]],Justificar!$C$8:$I$1048576,6,0)=0,"Sin Justificación",VLOOKUP(User[[#This Row],[User Code]],Justificar!$C$8:$I$1048576,6,0)),"")</f>
        <v/>
      </c>
      <c r="U612" s="40" t="str">
        <f>IFERROR(IF(VLOOKUP(User[[#This Row],[User Code]],Justificar!$C$8:$I$1048576,6,0)=0,"Sin Justificación",VLOOKUP(User[[#This Row],[User Code]],Justificar!$C$8:$I$1048576,7,0)),"")</f>
        <v/>
      </c>
      <c r="V612" s="40" t="str" cm="1">
        <f t="array" ref="V612">_xlfn.IFS(User[[#This Row],[Time In Store + Leave]]&lt;7.8,"Incompleto",User[[#This Row],[Time In Store + Leave]]&lt;=12,"Completo",User[[#This Row],[Time In Store + Leave]]&gt;12,"Superior")</f>
        <v>Completo</v>
      </c>
      <c r="W6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2" s="40" t="str">
        <f>IF(User[[#This Row],[Rango]]="incompleto",IF(User[[#This Row],[Reporte in]]=0,"Sin_Registro_In_Out",IF(User[[#This Row],[Reporte Out]]=0,"No_Realizo_Salida","No_cumple_el_Tiempo")),"")</f>
        <v/>
      </c>
      <c r="Y612" s="40" t="str" cm="1">
        <f t="array" ref="Y6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13" spans="1:25" x14ac:dyDescent="0.3">
      <c r="A613" s="40" t="s">
        <v>453</v>
      </c>
      <c r="B613">
        <v>10026183</v>
      </c>
      <c r="C613" s="40" t="s">
        <v>1085</v>
      </c>
      <c r="D613" s="40" t="s">
        <v>454</v>
      </c>
      <c r="E613" s="40" t="s">
        <v>84</v>
      </c>
      <c r="F613" s="40" t="s">
        <v>1020</v>
      </c>
      <c r="G613" s="40" t="s">
        <v>179</v>
      </c>
      <c r="H613" s="2">
        <v>45356.668437499997</v>
      </c>
      <c r="I613">
        <v>1</v>
      </c>
      <c r="J6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45931.448981481481</v>
      </c>
      <c r="K6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45931.729907407411</v>
      </c>
      <c r="L613" s="21">
        <f>_xlfn.XLOOKUP(User[[#This Row],[User Code]],RMS_Check_In_Out!A:A,RMS_Check_In_Out!D:D,"0")</f>
        <v>373</v>
      </c>
      <c r="M613" s="21" t="str">
        <f>_xlfn.XLOOKUP(User[[#This Row],[User Code]],Leave!P:P,Leave!S:S,"0")</f>
        <v>0</v>
      </c>
      <c r="N613" s="21">
        <f>User[[#This Row],[Time Leave RMS (min)]]/60</f>
        <v>0</v>
      </c>
      <c r="O613" s="15">
        <f>User[[#This Row],[Duration In Store(min)]]/60</f>
        <v>6.2166666666666668</v>
      </c>
      <c r="P613" s="28">
        <f>User[[#This Row],[Time In Store + Leave]]/24</f>
        <v>0.2590277777777778</v>
      </c>
      <c r="Q613" s="15">
        <f>(User[[#This Row],[Time Leave RMS (min)]]/60)+User[[#This Row],[Duration In Store H]]</f>
        <v>6.2166666666666668</v>
      </c>
      <c r="R613" s="40">
        <f>IF(User[[#This Row],[Check In]]="Sin Registro",0,1)</f>
        <v>1</v>
      </c>
      <c r="S613" s="40">
        <f>IF(User[[#This Row],[Check Out]]="Sin Registro",0,1)</f>
        <v>1</v>
      </c>
      <c r="T613" s="40" t="str">
        <f>IFERROR(IF(VLOOKUP(User[[#This Row],[User Code]],Justificar!$C$8:$I$1048576,6,0)=0,"Sin Justificación",VLOOKUP(User[[#This Row],[User Code]],Justificar!$C$8:$I$1048576,6,0)),"")</f>
        <v>Sin Justificación</v>
      </c>
      <c r="U613" s="40" t="str">
        <f>IFERROR(IF(VLOOKUP(User[[#This Row],[User Code]],Justificar!$C$8:$I$1048576,6,0)=0,"Sin Justificación",VLOOKUP(User[[#This Row],[User Code]],Justificar!$C$8:$I$1048576,7,0)),"")</f>
        <v>Sin Justificación</v>
      </c>
      <c r="V613" s="40" t="str" cm="1">
        <f t="array" ref="V613">_xlfn.IFS(User[[#This Row],[Time In Store + Leave]]&lt;7.8,"Incompleto",User[[#This Row],[Time In Store + Leave]]&lt;=12,"Completo",User[[#This Row],[Time In Store + Leave]]&gt;12,"Superior")</f>
        <v>Incompleto</v>
      </c>
      <c r="W6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13" s="40" t="str">
        <f>IF(User[[#This Row],[Rango]]="incompleto",IF(User[[#This Row],[Reporte in]]=0,"Sin_Registro_In_Out",IF(User[[#This Row],[Reporte Out]]=0,"No_Realizo_Salida","No_cumple_el_Tiempo")),"")</f>
        <v>No_cumple_el_Tiempo</v>
      </c>
      <c r="Y613" s="40" t="str" cm="1">
        <f t="array" ref="Y6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14" spans="1:25" x14ac:dyDescent="0.3">
      <c r="A614" s="40" t="s">
        <v>449</v>
      </c>
      <c r="B614">
        <v>1113526652</v>
      </c>
      <c r="C614" s="40" t="s">
        <v>1171</v>
      </c>
      <c r="D614" s="40" t="s">
        <v>450</v>
      </c>
      <c r="E614" s="40" t="s">
        <v>6</v>
      </c>
      <c r="F614" s="40" t="s">
        <v>1121</v>
      </c>
      <c r="G614" s="40" t="s">
        <v>178</v>
      </c>
      <c r="H614" s="2">
        <v>45352.458923611113</v>
      </c>
      <c r="I614">
        <v>1</v>
      </c>
      <c r="J6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45931.374826388892</v>
      </c>
      <c r="K6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45931.751875000002</v>
      </c>
      <c r="L614" s="21">
        <f>_xlfn.XLOOKUP(User[[#This Row],[User Code]],RMS_Check_In_Out!A:A,RMS_Check_In_Out!D:D,"0")</f>
        <v>543</v>
      </c>
      <c r="M614" s="21" t="str">
        <f>_xlfn.XLOOKUP(User[[#This Row],[User Code]],Leave!P:P,Leave!S:S,"0")</f>
        <v>0</v>
      </c>
      <c r="N614" s="21">
        <f>User[[#This Row],[Time Leave RMS (min)]]/60</f>
        <v>0</v>
      </c>
      <c r="O614" s="15">
        <f>User[[#This Row],[Duration In Store(min)]]/60</f>
        <v>9.0500000000000007</v>
      </c>
      <c r="P614" s="28">
        <f>User[[#This Row],[Time In Store + Leave]]/24</f>
        <v>0.37708333333333338</v>
      </c>
      <c r="Q614" s="15">
        <f>(User[[#This Row],[Time Leave RMS (min)]]/60)+User[[#This Row],[Duration In Store H]]</f>
        <v>9.0500000000000007</v>
      </c>
      <c r="R614" s="40">
        <f>IF(User[[#This Row],[Check In]]="Sin Registro",0,1)</f>
        <v>1</v>
      </c>
      <c r="S614" s="40">
        <f>IF(User[[#This Row],[Check Out]]="Sin Registro",0,1)</f>
        <v>1</v>
      </c>
      <c r="T614" s="40" t="str">
        <f>IFERROR(IF(VLOOKUP(User[[#This Row],[User Code]],Justificar!$C$8:$I$1048576,6,0)=0,"Sin Justificación",VLOOKUP(User[[#This Row],[User Code]],Justificar!$C$8:$I$1048576,6,0)),"")</f>
        <v/>
      </c>
      <c r="U614" s="40" t="str">
        <f>IFERROR(IF(VLOOKUP(User[[#This Row],[User Code]],Justificar!$C$8:$I$1048576,6,0)=0,"Sin Justificación",VLOOKUP(User[[#This Row],[User Code]],Justificar!$C$8:$I$1048576,7,0)),"")</f>
        <v/>
      </c>
      <c r="V614" s="40" t="str" cm="1">
        <f t="array" ref="V614">_xlfn.IFS(User[[#This Row],[Time In Store + Leave]]&lt;7.8,"Incompleto",User[[#This Row],[Time In Store + Leave]]&lt;=12,"Completo",User[[#This Row],[Time In Store + Leave]]&gt;12,"Superior")</f>
        <v>Completo</v>
      </c>
      <c r="W6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4" s="40" t="str">
        <f>IF(User[[#This Row],[Rango]]="incompleto",IF(User[[#This Row],[Reporte in]]=0,"Sin_Registro_In_Out",IF(User[[#This Row],[Reporte Out]]=0,"No_Realizo_Salida","No_cumple_el_Tiempo")),"")</f>
        <v/>
      </c>
      <c r="Y614" s="40" t="str" cm="1">
        <f t="array" ref="Y6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5" spans="1:25" x14ac:dyDescent="0.3">
      <c r="A615" s="40" t="s">
        <v>451</v>
      </c>
      <c r="B615">
        <v>38559123</v>
      </c>
      <c r="C615" s="40" t="s">
        <v>1086</v>
      </c>
      <c r="D615" s="40" t="s">
        <v>452</v>
      </c>
      <c r="E615" s="40" t="s">
        <v>84</v>
      </c>
      <c r="F615" s="40" t="s">
        <v>1018</v>
      </c>
      <c r="G615" s="40" t="s">
        <v>177</v>
      </c>
      <c r="H615" s="2">
        <v>45352.458634259259</v>
      </c>
      <c r="I615">
        <v>1</v>
      </c>
      <c r="J6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15" s="21" t="str">
        <f>_xlfn.XLOOKUP(User[[#This Row],[User Code]],RMS_Check_In_Out!A:A,RMS_Check_In_Out!D:D,"0")</f>
        <v>0</v>
      </c>
      <c r="M615" s="21">
        <f>_xlfn.XLOOKUP(User[[#This Row],[User Code]],Leave!P:P,Leave!S:S,"0")</f>
        <v>540</v>
      </c>
      <c r="N615" s="21">
        <f>User[[#This Row],[Time Leave RMS (min)]]/60</f>
        <v>9</v>
      </c>
      <c r="O615" s="15">
        <f>User[[#This Row],[Duration In Store(min)]]/60</f>
        <v>0</v>
      </c>
      <c r="P615" s="28">
        <f>User[[#This Row],[Time In Store + Leave]]/24</f>
        <v>0.375</v>
      </c>
      <c r="Q615" s="15">
        <f>(User[[#This Row],[Time Leave RMS (min)]]/60)+User[[#This Row],[Duration In Store H]]</f>
        <v>9</v>
      </c>
      <c r="R615" s="40">
        <f>IF(User[[#This Row],[Check In]]="Sin Registro",0,1)</f>
        <v>1</v>
      </c>
      <c r="S615" s="40">
        <f>IF(User[[#This Row],[Check Out]]="Sin Registro",0,1)</f>
        <v>1</v>
      </c>
      <c r="T615" s="40" t="str">
        <f>IFERROR(IF(VLOOKUP(User[[#This Row],[User Code]],Justificar!$C$8:$I$1048576,6,0)=0,"Sin Justificación",VLOOKUP(User[[#This Row],[User Code]],Justificar!$C$8:$I$1048576,6,0)),"")</f>
        <v/>
      </c>
      <c r="U615" s="40" t="str">
        <f>IFERROR(IF(VLOOKUP(User[[#This Row],[User Code]],Justificar!$C$8:$I$1048576,6,0)=0,"Sin Justificación",VLOOKUP(User[[#This Row],[User Code]],Justificar!$C$8:$I$1048576,7,0)),"")</f>
        <v/>
      </c>
      <c r="V615" s="40" t="str" cm="1">
        <f t="array" ref="V615">_xlfn.IFS(User[[#This Row],[Time In Store + Leave]]&lt;7.8,"Incompleto",User[[#This Row],[Time In Store + Leave]]&lt;=12,"Completo",User[[#This Row],[Time In Store + Leave]]&gt;12,"Superior")</f>
        <v>Completo</v>
      </c>
      <c r="W6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5" s="40" t="str">
        <f>IF(User[[#This Row],[Rango]]="incompleto",IF(User[[#This Row],[Reporte in]]=0,"Sin_Registro_In_Out",IF(User[[#This Row],[Reporte Out]]=0,"No_Realizo_Salida","No_cumple_el_Tiempo")),"")</f>
        <v/>
      </c>
      <c r="Y615" s="40" t="str" cm="1">
        <f t="array" ref="Y6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6" spans="1:25" x14ac:dyDescent="0.3">
      <c r="A616" s="40" t="s">
        <v>447</v>
      </c>
      <c r="B616">
        <v>1101992550</v>
      </c>
      <c r="C616" s="40" t="s">
        <v>1172</v>
      </c>
      <c r="D616" s="40" t="s">
        <v>448</v>
      </c>
      <c r="E616" s="40" t="s">
        <v>6</v>
      </c>
      <c r="F616" s="40" t="s">
        <v>1803</v>
      </c>
      <c r="G616" s="40" t="s">
        <v>179</v>
      </c>
      <c r="H616" s="2">
        <v>45350.625277777777</v>
      </c>
      <c r="I616">
        <v>1</v>
      </c>
      <c r="J6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45931.349872685183</v>
      </c>
      <c r="K6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45931.714861111112</v>
      </c>
      <c r="L616" s="21">
        <f>_xlfn.XLOOKUP(User[[#This Row],[User Code]],RMS_Check_In_Out!A:A,RMS_Check_In_Out!D:D,"0")</f>
        <v>526</v>
      </c>
      <c r="M616" s="21" t="str">
        <f>_xlfn.XLOOKUP(User[[#This Row],[User Code]],Leave!P:P,Leave!S:S,"0")</f>
        <v>0</v>
      </c>
      <c r="N616" s="21">
        <f>User[[#This Row],[Time Leave RMS (min)]]/60</f>
        <v>0</v>
      </c>
      <c r="O616" s="15">
        <f>User[[#This Row],[Duration In Store(min)]]/60</f>
        <v>8.7666666666666675</v>
      </c>
      <c r="P616" s="28">
        <f>User[[#This Row],[Time In Store + Leave]]/24</f>
        <v>0.36527777777777781</v>
      </c>
      <c r="Q616" s="15">
        <f>(User[[#This Row],[Time Leave RMS (min)]]/60)+User[[#This Row],[Duration In Store H]]</f>
        <v>8.7666666666666675</v>
      </c>
      <c r="R616" s="40">
        <f>IF(User[[#This Row],[Check In]]="Sin Registro",0,1)</f>
        <v>1</v>
      </c>
      <c r="S616" s="40">
        <f>IF(User[[#This Row],[Check Out]]="Sin Registro",0,1)</f>
        <v>1</v>
      </c>
      <c r="T616" s="40" t="str">
        <f>IFERROR(IF(VLOOKUP(User[[#This Row],[User Code]],Justificar!$C$8:$I$1048576,6,0)=0,"Sin Justificación",VLOOKUP(User[[#This Row],[User Code]],Justificar!$C$8:$I$1048576,6,0)),"")</f>
        <v/>
      </c>
      <c r="U616" s="40" t="str">
        <f>IFERROR(IF(VLOOKUP(User[[#This Row],[User Code]],Justificar!$C$8:$I$1048576,6,0)=0,"Sin Justificación",VLOOKUP(User[[#This Row],[User Code]],Justificar!$C$8:$I$1048576,7,0)),"")</f>
        <v/>
      </c>
      <c r="V616" s="40" t="str" cm="1">
        <f t="array" ref="V616">_xlfn.IFS(User[[#This Row],[Time In Store + Leave]]&lt;7.8,"Incompleto",User[[#This Row],[Time In Store + Leave]]&lt;=12,"Completo",User[[#This Row],[Time In Store + Leave]]&gt;12,"Superior")</f>
        <v>Completo</v>
      </c>
      <c r="W6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6" s="40" t="str">
        <f>IF(User[[#This Row],[Rango]]="incompleto",IF(User[[#This Row],[Reporte in]]=0,"Sin_Registro_In_Out",IF(User[[#This Row],[Reporte Out]]=0,"No_Realizo_Salida","No_cumple_el_Tiempo")),"")</f>
        <v/>
      </c>
      <c r="Y616" s="40" t="str" cm="1">
        <f t="array" ref="Y6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17" spans="1:25" x14ac:dyDescent="0.3">
      <c r="A617" s="40" t="s">
        <v>445</v>
      </c>
      <c r="B617">
        <v>1247258189</v>
      </c>
      <c r="C617" s="40" t="s">
        <v>1173</v>
      </c>
      <c r="D617" s="40" t="s">
        <v>446</v>
      </c>
      <c r="E617" s="40" t="s">
        <v>6</v>
      </c>
      <c r="F617" s="40" t="s">
        <v>2152</v>
      </c>
      <c r="G617" s="40" t="s">
        <v>177</v>
      </c>
      <c r="H617" s="2">
        <v>45348.500277777777</v>
      </c>
      <c r="I617">
        <v>1</v>
      </c>
      <c r="J6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17" s="21" t="str">
        <f>_xlfn.XLOOKUP(User[[#This Row],[User Code]],RMS_Check_In_Out!A:A,RMS_Check_In_Out!D:D,"0")</f>
        <v>0</v>
      </c>
      <c r="M617" s="21">
        <f>_xlfn.XLOOKUP(User[[#This Row],[User Code]],Leave!P:P,Leave!S:S,"0")</f>
        <v>540</v>
      </c>
      <c r="N617" s="21">
        <f>User[[#This Row],[Time Leave RMS (min)]]/60</f>
        <v>9</v>
      </c>
      <c r="O617" s="15">
        <f>User[[#This Row],[Duration In Store(min)]]/60</f>
        <v>0</v>
      </c>
      <c r="P617" s="28">
        <f>User[[#This Row],[Time In Store + Leave]]/24</f>
        <v>0.375</v>
      </c>
      <c r="Q617" s="15">
        <f>(User[[#This Row],[Time Leave RMS (min)]]/60)+User[[#This Row],[Duration In Store H]]</f>
        <v>9</v>
      </c>
      <c r="R617" s="40">
        <f>IF(User[[#This Row],[Check In]]="Sin Registro",0,1)</f>
        <v>1</v>
      </c>
      <c r="S617" s="40">
        <f>IF(User[[#This Row],[Check Out]]="Sin Registro",0,1)</f>
        <v>1</v>
      </c>
      <c r="T617" s="40" t="str">
        <f>IFERROR(IF(VLOOKUP(User[[#This Row],[User Code]],Justificar!$C$8:$I$1048576,6,0)=0,"Sin Justificación",VLOOKUP(User[[#This Row],[User Code]],Justificar!$C$8:$I$1048576,6,0)),"")</f>
        <v/>
      </c>
      <c r="U617" s="40" t="str">
        <f>IFERROR(IF(VLOOKUP(User[[#This Row],[User Code]],Justificar!$C$8:$I$1048576,6,0)=0,"Sin Justificación",VLOOKUP(User[[#This Row],[User Code]],Justificar!$C$8:$I$1048576,7,0)),"")</f>
        <v/>
      </c>
      <c r="V617" s="40" t="str" cm="1">
        <f t="array" ref="V617">_xlfn.IFS(User[[#This Row],[Time In Store + Leave]]&lt;7.8,"Incompleto",User[[#This Row],[Time In Store + Leave]]&lt;=12,"Completo",User[[#This Row],[Time In Store + Leave]]&gt;12,"Superior")</f>
        <v>Completo</v>
      </c>
      <c r="W6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7" s="40" t="str">
        <f>IF(User[[#This Row],[Rango]]="incompleto",IF(User[[#This Row],[Reporte in]]=0,"Sin_Registro_In_Out",IF(User[[#This Row],[Reporte Out]]=0,"No_Realizo_Salida","No_cumple_el_Tiempo")),"")</f>
        <v/>
      </c>
      <c r="Y617" s="40" t="str" cm="1">
        <f t="array" ref="Y6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18" spans="1:25" x14ac:dyDescent="0.3">
      <c r="A618" s="40" t="s">
        <v>438</v>
      </c>
      <c r="B618">
        <v>1118573815</v>
      </c>
      <c r="C618" s="40" t="s">
        <v>1174</v>
      </c>
      <c r="D618" s="40" t="s">
        <v>439</v>
      </c>
      <c r="E618" s="40" t="s">
        <v>6</v>
      </c>
      <c r="F618" s="40" t="s">
        <v>1044</v>
      </c>
      <c r="G618" s="40" t="s">
        <v>177</v>
      </c>
      <c r="H618" s="2">
        <v>45341.70884259259</v>
      </c>
      <c r="I618">
        <v>1</v>
      </c>
      <c r="J6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18" s="21" t="str">
        <f>_xlfn.XLOOKUP(User[[#This Row],[User Code]],RMS_Check_In_Out!A:A,RMS_Check_In_Out!D:D,"0")</f>
        <v>0</v>
      </c>
      <c r="M618" s="21">
        <f>_xlfn.XLOOKUP(User[[#This Row],[User Code]],Leave!P:P,Leave!S:S,"0")</f>
        <v>540</v>
      </c>
      <c r="N618" s="21">
        <f>User[[#This Row],[Time Leave RMS (min)]]/60</f>
        <v>9</v>
      </c>
      <c r="O618" s="15">
        <f>User[[#This Row],[Duration In Store(min)]]/60</f>
        <v>0</v>
      </c>
      <c r="P618" s="28">
        <f>User[[#This Row],[Time In Store + Leave]]/24</f>
        <v>0.375</v>
      </c>
      <c r="Q618" s="15">
        <f>(User[[#This Row],[Time Leave RMS (min)]]/60)+User[[#This Row],[Duration In Store H]]</f>
        <v>9</v>
      </c>
      <c r="R618" s="40">
        <f>IF(User[[#This Row],[Check In]]="Sin Registro",0,1)</f>
        <v>1</v>
      </c>
      <c r="S618" s="40">
        <f>IF(User[[#This Row],[Check Out]]="Sin Registro",0,1)</f>
        <v>1</v>
      </c>
      <c r="T618" s="40" t="str">
        <f>IFERROR(IF(VLOOKUP(User[[#This Row],[User Code]],Justificar!$C$8:$I$1048576,6,0)=0,"Sin Justificación",VLOOKUP(User[[#This Row],[User Code]],Justificar!$C$8:$I$1048576,6,0)),"")</f>
        <v/>
      </c>
      <c r="U618" s="40" t="str">
        <f>IFERROR(IF(VLOOKUP(User[[#This Row],[User Code]],Justificar!$C$8:$I$1048576,6,0)=0,"Sin Justificación",VLOOKUP(User[[#This Row],[User Code]],Justificar!$C$8:$I$1048576,7,0)),"")</f>
        <v/>
      </c>
      <c r="V618" s="40" t="str" cm="1">
        <f t="array" ref="V618">_xlfn.IFS(User[[#This Row],[Time In Store + Leave]]&lt;7.8,"Incompleto",User[[#This Row],[Time In Store + Leave]]&lt;=12,"Completo",User[[#This Row],[Time In Store + Leave]]&gt;12,"Superior")</f>
        <v>Completo</v>
      </c>
      <c r="W6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8" s="40" t="str">
        <f>IF(User[[#This Row],[Rango]]="incompleto",IF(User[[#This Row],[Reporte in]]=0,"Sin_Registro_In_Out",IF(User[[#This Row],[Reporte Out]]=0,"No_Realizo_Salida","No_cumple_el_Tiempo")),"")</f>
        <v/>
      </c>
      <c r="Y618" s="40" t="str" cm="1">
        <f t="array" ref="Y6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19" spans="1:25" x14ac:dyDescent="0.3">
      <c r="A619" s="40" t="s">
        <v>440</v>
      </c>
      <c r="B619">
        <v>71777750</v>
      </c>
      <c r="C619" s="40" t="s">
        <v>1175</v>
      </c>
      <c r="D619" s="40" t="s">
        <v>441</v>
      </c>
      <c r="E619" s="40" t="s">
        <v>6</v>
      </c>
      <c r="F619" s="40" t="s">
        <v>1029</v>
      </c>
      <c r="G619" s="40" t="s">
        <v>178</v>
      </c>
      <c r="H619" s="2">
        <v>45341.414618055554</v>
      </c>
      <c r="I619">
        <v>1</v>
      </c>
      <c r="J6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45931.382893518516</v>
      </c>
      <c r="K6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45931.746932870374</v>
      </c>
      <c r="L619" s="21">
        <f>_xlfn.XLOOKUP(User[[#This Row],[User Code]],RMS_Check_In_Out!A:A,RMS_Check_In_Out!D:D,"0")</f>
        <v>524</v>
      </c>
      <c r="M619" s="21" t="str">
        <f>_xlfn.XLOOKUP(User[[#This Row],[User Code]],Leave!P:P,Leave!S:S,"0")</f>
        <v>0</v>
      </c>
      <c r="N619" s="21">
        <f>User[[#This Row],[Time Leave RMS (min)]]/60</f>
        <v>0</v>
      </c>
      <c r="O619" s="15">
        <f>User[[#This Row],[Duration In Store(min)]]/60</f>
        <v>8.7333333333333325</v>
      </c>
      <c r="P619" s="28">
        <f>User[[#This Row],[Time In Store + Leave]]/24</f>
        <v>0.36388888888888887</v>
      </c>
      <c r="Q619" s="15">
        <f>(User[[#This Row],[Time Leave RMS (min)]]/60)+User[[#This Row],[Duration In Store H]]</f>
        <v>8.7333333333333325</v>
      </c>
      <c r="R619" s="40">
        <f>IF(User[[#This Row],[Check In]]="Sin Registro",0,1)</f>
        <v>1</v>
      </c>
      <c r="S619" s="40">
        <f>IF(User[[#This Row],[Check Out]]="Sin Registro",0,1)</f>
        <v>1</v>
      </c>
      <c r="T619" s="40" t="str">
        <f>IFERROR(IF(VLOOKUP(User[[#This Row],[User Code]],Justificar!$C$8:$I$1048576,6,0)=0,"Sin Justificación",VLOOKUP(User[[#This Row],[User Code]],Justificar!$C$8:$I$1048576,6,0)),"")</f>
        <v/>
      </c>
      <c r="U619" s="40" t="str">
        <f>IFERROR(IF(VLOOKUP(User[[#This Row],[User Code]],Justificar!$C$8:$I$1048576,6,0)=0,"Sin Justificación",VLOOKUP(User[[#This Row],[User Code]],Justificar!$C$8:$I$1048576,7,0)),"")</f>
        <v/>
      </c>
      <c r="V619" s="40" t="str" cm="1">
        <f t="array" ref="V619">_xlfn.IFS(User[[#This Row],[Time In Store + Leave]]&lt;7.8,"Incompleto",User[[#This Row],[Time In Store + Leave]]&lt;=12,"Completo",User[[#This Row],[Time In Store + Leave]]&gt;12,"Superior")</f>
        <v>Completo</v>
      </c>
      <c r="W6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9" s="40" t="str">
        <f>IF(User[[#This Row],[Rango]]="incompleto",IF(User[[#This Row],[Reporte in]]=0,"Sin_Registro_In_Out",IF(User[[#This Row],[Reporte Out]]=0,"No_Realizo_Salida","No_cumple_el_Tiempo")),"")</f>
        <v/>
      </c>
      <c r="Y619" s="40" t="str" cm="1">
        <f t="array" ref="Y6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0" spans="1:25" x14ac:dyDescent="0.3">
      <c r="A620" s="40" t="s">
        <v>442</v>
      </c>
      <c r="B620">
        <v>1062677270</v>
      </c>
      <c r="C620" s="40" t="s">
        <v>1176</v>
      </c>
      <c r="D620" s="40" t="s">
        <v>443</v>
      </c>
      <c r="E620" s="40" t="s">
        <v>6</v>
      </c>
      <c r="F620" s="40" t="s">
        <v>1035</v>
      </c>
      <c r="G620" s="40" t="s">
        <v>178</v>
      </c>
      <c r="H620" s="2">
        <v>45341.414560185185</v>
      </c>
      <c r="I620">
        <v>1</v>
      </c>
      <c r="J6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45931.490937499999</v>
      </c>
      <c r="K6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45931.729386574072</v>
      </c>
      <c r="L620" s="21">
        <f>_xlfn.XLOOKUP(User[[#This Row],[User Code]],RMS_Check_In_Out!A:A,RMS_Check_In_Out!D:D,"0")</f>
        <v>343</v>
      </c>
      <c r="M620" s="21">
        <f>_xlfn.XLOOKUP(User[[#This Row],[User Code]],Leave!P:P,Leave!S:S,"0")</f>
        <v>540</v>
      </c>
      <c r="N620" s="21">
        <f>User[[#This Row],[Time Leave RMS (min)]]/60</f>
        <v>9</v>
      </c>
      <c r="O620" s="15">
        <f>User[[#This Row],[Duration In Store(min)]]/60</f>
        <v>5.7166666666666668</v>
      </c>
      <c r="P620" s="28">
        <f>User[[#This Row],[Time In Store + Leave]]/24</f>
        <v>0.61319444444444449</v>
      </c>
      <c r="Q620" s="15">
        <f>(User[[#This Row],[Time Leave RMS (min)]]/60)+User[[#This Row],[Duration In Store H]]</f>
        <v>14.716666666666667</v>
      </c>
      <c r="R620" s="40">
        <f>IF(User[[#This Row],[Check In]]="Sin Registro",0,1)</f>
        <v>1</v>
      </c>
      <c r="S620" s="40">
        <f>IF(User[[#This Row],[Check Out]]="Sin Registro",0,1)</f>
        <v>1</v>
      </c>
      <c r="T620" s="40" t="str">
        <f>IFERROR(IF(VLOOKUP(User[[#This Row],[User Code]],Justificar!$C$8:$I$1048576,6,0)=0,"Sin Justificación",VLOOKUP(User[[#This Row],[User Code]],Justificar!$C$8:$I$1048576,6,0)),"")</f>
        <v/>
      </c>
      <c r="U620" s="40" t="str">
        <f>IFERROR(IF(VLOOKUP(User[[#This Row],[User Code]],Justificar!$C$8:$I$1048576,6,0)=0,"Sin Justificación",VLOOKUP(User[[#This Row],[User Code]],Justificar!$C$8:$I$1048576,7,0)),"")</f>
        <v/>
      </c>
      <c r="V620" s="40" t="str" cm="1">
        <f t="array" ref="V620">_xlfn.IFS(User[[#This Row],[Time In Store + Leave]]&lt;7.8,"Incompleto",User[[#This Row],[Time In Store + Leave]]&lt;=12,"Completo",User[[#This Row],[Time In Store + Leave]]&gt;12,"Superior")</f>
        <v>Superior</v>
      </c>
      <c r="W6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0" s="40" t="str">
        <f>IF(User[[#This Row],[Rango]]="incompleto",IF(User[[#This Row],[Reporte in]]=0,"Sin_Registro_In_Out",IF(User[[#This Row],[Reporte Out]]=0,"No_Realizo_Salida","No_cumple_el_Tiempo")),"")</f>
        <v/>
      </c>
      <c r="Y620" s="40" t="str" cm="1">
        <f t="array" ref="Y6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1" spans="1:25" x14ac:dyDescent="0.3">
      <c r="A621" s="40" t="s">
        <v>437</v>
      </c>
      <c r="B621">
        <v>1130616018</v>
      </c>
      <c r="C621" s="40" t="s">
        <v>1177</v>
      </c>
      <c r="D621" s="40" t="s">
        <v>444</v>
      </c>
      <c r="E621" s="40" t="s">
        <v>6</v>
      </c>
      <c r="F621" s="40" t="s">
        <v>1038</v>
      </c>
      <c r="G621" s="40" t="s">
        <v>177</v>
      </c>
      <c r="H621" s="2">
        <v>45338.502118055556</v>
      </c>
      <c r="I621">
        <v>1</v>
      </c>
      <c r="J6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45931.412708333337</v>
      </c>
      <c r="K6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45931.711782407408</v>
      </c>
      <c r="L621" s="21">
        <f>_xlfn.XLOOKUP(User[[#This Row],[User Code]],RMS_Check_In_Out!A:A,RMS_Check_In_Out!D:D,"0")</f>
        <v>431</v>
      </c>
      <c r="M621" s="21">
        <f>_xlfn.XLOOKUP(User[[#This Row],[User Code]],Leave!P:P,Leave!S:S,"0")</f>
        <v>120</v>
      </c>
      <c r="N621" s="21">
        <f>User[[#This Row],[Time Leave RMS (min)]]/60</f>
        <v>2</v>
      </c>
      <c r="O621" s="15">
        <f>User[[#This Row],[Duration In Store(min)]]/60</f>
        <v>7.1833333333333336</v>
      </c>
      <c r="P621" s="28">
        <f>User[[#This Row],[Time In Store + Leave]]/24</f>
        <v>0.38263888888888892</v>
      </c>
      <c r="Q621" s="15">
        <f>(User[[#This Row],[Time Leave RMS (min)]]/60)+User[[#This Row],[Duration In Store H]]</f>
        <v>9.1833333333333336</v>
      </c>
      <c r="R621" s="40">
        <f>IF(User[[#This Row],[Check In]]="Sin Registro",0,1)</f>
        <v>1</v>
      </c>
      <c r="S621" s="40">
        <f>IF(User[[#This Row],[Check Out]]="Sin Registro",0,1)</f>
        <v>1</v>
      </c>
      <c r="T621" s="40" t="str">
        <f>IFERROR(IF(VLOOKUP(User[[#This Row],[User Code]],Justificar!$C$8:$I$1048576,6,0)=0,"Sin Justificación",VLOOKUP(User[[#This Row],[User Code]],Justificar!$C$8:$I$1048576,6,0)),"")</f>
        <v/>
      </c>
      <c r="U621" s="40" t="str">
        <f>IFERROR(IF(VLOOKUP(User[[#This Row],[User Code]],Justificar!$C$8:$I$1048576,6,0)=0,"Sin Justificación",VLOOKUP(User[[#This Row],[User Code]],Justificar!$C$8:$I$1048576,7,0)),"")</f>
        <v/>
      </c>
      <c r="V621" s="40" t="str" cm="1">
        <f t="array" ref="V621">_xlfn.IFS(User[[#This Row],[Time In Store + Leave]]&lt;7.8,"Incompleto",User[[#This Row],[Time In Store + Leave]]&lt;=12,"Completo",User[[#This Row],[Time In Store + Leave]]&gt;12,"Superior")</f>
        <v>Completo</v>
      </c>
      <c r="W6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1" s="40" t="str">
        <f>IF(User[[#This Row],[Rango]]="incompleto",IF(User[[#This Row],[Reporte in]]=0,"Sin_Registro_In_Out",IF(User[[#This Row],[Reporte Out]]=0,"No_Realizo_Salida","No_cumple_el_Tiempo")),"")</f>
        <v/>
      </c>
      <c r="Y621" s="40" t="str" cm="1">
        <f t="array" ref="Y6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22" spans="1:25" x14ac:dyDescent="0.3">
      <c r="A622" s="40" t="s">
        <v>433</v>
      </c>
      <c r="B622">
        <v>1085244177</v>
      </c>
      <c r="C622" s="40" t="s">
        <v>1178</v>
      </c>
      <c r="D622" s="40" t="s">
        <v>434</v>
      </c>
      <c r="E622" s="40" t="s">
        <v>6</v>
      </c>
      <c r="F622" s="40" t="s">
        <v>1034</v>
      </c>
      <c r="G622" s="40" t="s">
        <v>179</v>
      </c>
      <c r="H622" s="2">
        <v>45331.138310185182</v>
      </c>
      <c r="I622">
        <v>1</v>
      </c>
      <c r="J6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45931.327534722222</v>
      </c>
      <c r="K6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45931.708611111113</v>
      </c>
      <c r="L622" s="21">
        <f>_xlfn.XLOOKUP(User[[#This Row],[User Code]],RMS_Check_In_Out!A:A,RMS_Check_In_Out!D:D,"0")</f>
        <v>549</v>
      </c>
      <c r="M622" s="21" t="str">
        <f>_xlfn.XLOOKUP(User[[#This Row],[User Code]],Leave!P:P,Leave!S:S,"0")</f>
        <v>0</v>
      </c>
      <c r="N622" s="21">
        <f>User[[#This Row],[Time Leave RMS (min)]]/60</f>
        <v>0</v>
      </c>
      <c r="O622" s="15">
        <f>User[[#This Row],[Duration In Store(min)]]/60</f>
        <v>9.15</v>
      </c>
      <c r="P622" s="28">
        <f>User[[#This Row],[Time In Store + Leave]]/24</f>
        <v>0.38125000000000003</v>
      </c>
      <c r="Q622" s="15">
        <f>(User[[#This Row],[Time Leave RMS (min)]]/60)+User[[#This Row],[Duration In Store H]]</f>
        <v>9.15</v>
      </c>
      <c r="R622" s="40">
        <f>IF(User[[#This Row],[Check In]]="Sin Registro",0,1)</f>
        <v>1</v>
      </c>
      <c r="S622" s="40">
        <f>IF(User[[#This Row],[Check Out]]="Sin Registro",0,1)</f>
        <v>1</v>
      </c>
      <c r="T622" s="40" t="str">
        <f>IFERROR(IF(VLOOKUP(User[[#This Row],[User Code]],Justificar!$C$8:$I$1048576,6,0)=0,"Sin Justificación",VLOOKUP(User[[#This Row],[User Code]],Justificar!$C$8:$I$1048576,6,0)),"")</f>
        <v/>
      </c>
      <c r="U622" s="40" t="str">
        <f>IFERROR(IF(VLOOKUP(User[[#This Row],[User Code]],Justificar!$C$8:$I$1048576,6,0)=0,"Sin Justificación",VLOOKUP(User[[#This Row],[User Code]],Justificar!$C$8:$I$1048576,7,0)),"")</f>
        <v/>
      </c>
      <c r="V622" s="40" t="str" cm="1">
        <f t="array" ref="V622">_xlfn.IFS(User[[#This Row],[Time In Store + Leave]]&lt;7.8,"Incompleto",User[[#This Row],[Time In Store + Leave]]&lt;=12,"Completo",User[[#This Row],[Time In Store + Leave]]&gt;12,"Superior")</f>
        <v>Completo</v>
      </c>
      <c r="W6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2" s="40" t="str">
        <f>IF(User[[#This Row],[Rango]]="incompleto",IF(User[[#This Row],[Reporte in]]=0,"Sin_Registro_In_Out",IF(User[[#This Row],[Reporte Out]]=0,"No_Realizo_Salida","No_cumple_el_Tiempo")),"")</f>
        <v/>
      </c>
      <c r="Y622" s="40" t="str" cm="1">
        <f t="array" ref="Y6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23" spans="1:25" x14ac:dyDescent="0.3">
      <c r="A623" s="40" t="s">
        <v>435</v>
      </c>
      <c r="B623">
        <v>1015415777</v>
      </c>
      <c r="C623" s="40" t="s">
        <v>1087</v>
      </c>
      <c r="D623" s="40" t="s">
        <v>436</v>
      </c>
      <c r="E623" s="40" t="s">
        <v>84</v>
      </c>
      <c r="F623" s="40" t="s">
        <v>976</v>
      </c>
      <c r="G623" s="40" t="s">
        <v>223</v>
      </c>
      <c r="H623" s="2">
        <v>45331.071979166663</v>
      </c>
      <c r="I623">
        <v>1</v>
      </c>
      <c r="J6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45931.321030092593</v>
      </c>
      <c r="K6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45931.728275462963</v>
      </c>
      <c r="L623" s="21">
        <f>_xlfn.XLOOKUP(User[[#This Row],[User Code]],RMS_Check_In_Out!A:A,RMS_Check_In_Out!D:D,"0")</f>
        <v>585</v>
      </c>
      <c r="M623" s="21" t="str">
        <f>_xlfn.XLOOKUP(User[[#This Row],[User Code]],Leave!P:P,Leave!S:S,"0")</f>
        <v>0</v>
      </c>
      <c r="N623" s="21">
        <f>User[[#This Row],[Time Leave RMS (min)]]/60</f>
        <v>0</v>
      </c>
      <c r="O623" s="15">
        <f>User[[#This Row],[Duration In Store(min)]]/60</f>
        <v>9.75</v>
      </c>
      <c r="P623" s="28">
        <f>User[[#This Row],[Time In Store + Leave]]/24</f>
        <v>0.40625</v>
      </c>
      <c r="Q623" s="15">
        <f>(User[[#This Row],[Time Leave RMS (min)]]/60)+User[[#This Row],[Duration In Store H]]</f>
        <v>9.75</v>
      </c>
      <c r="R623" s="40">
        <f>IF(User[[#This Row],[Check In]]="Sin Registro",0,1)</f>
        <v>1</v>
      </c>
      <c r="S623" s="40">
        <f>IF(User[[#This Row],[Check Out]]="Sin Registro",0,1)</f>
        <v>1</v>
      </c>
      <c r="T623" s="40" t="str">
        <f>IFERROR(IF(VLOOKUP(User[[#This Row],[User Code]],Justificar!$C$8:$I$1048576,6,0)=0,"Sin Justificación",VLOOKUP(User[[#This Row],[User Code]],Justificar!$C$8:$I$1048576,6,0)),"")</f>
        <v/>
      </c>
      <c r="U623" s="40" t="str">
        <f>IFERROR(IF(VLOOKUP(User[[#This Row],[User Code]],Justificar!$C$8:$I$1048576,6,0)=0,"Sin Justificación",VLOOKUP(User[[#This Row],[User Code]],Justificar!$C$8:$I$1048576,7,0)),"")</f>
        <v/>
      </c>
      <c r="V623" s="40" t="str" cm="1">
        <f t="array" ref="V623">_xlfn.IFS(User[[#This Row],[Time In Store + Leave]]&lt;7.8,"Incompleto",User[[#This Row],[Time In Store + Leave]]&lt;=12,"Completo",User[[#This Row],[Time In Store + Leave]]&gt;12,"Superior")</f>
        <v>Completo</v>
      </c>
      <c r="W6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3" s="40" t="str">
        <f>IF(User[[#This Row],[Rango]]="incompleto",IF(User[[#This Row],[Reporte in]]=0,"Sin_Registro_In_Out",IF(User[[#This Row],[Reporte Out]]=0,"No_Realizo_Salida","No_cumple_el_Tiempo")),"")</f>
        <v/>
      </c>
      <c r="Y623" s="40" t="str" cm="1">
        <f t="array" ref="Y6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24" spans="1:25" x14ac:dyDescent="0.3">
      <c r="A624" s="40" t="s">
        <v>431</v>
      </c>
      <c r="B624">
        <v>1001017977</v>
      </c>
      <c r="C624" s="40" t="s">
        <v>1179</v>
      </c>
      <c r="D624" s="40" t="s">
        <v>432</v>
      </c>
      <c r="E624" s="40" t="s">
        <v>6</v>
      </c>
      <c r="F624" s="40" t="s">
        <v>1039</v>
      </c>
      <c r="G624" s="40" t="s">
        <v>179</v>
      </c>
      <c r="H624" s="2">
        <v>45329.117986111109</v>
      </c>
      <c r="I624">
        <v>1</v>
      </c>
      <c r="J6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45931.419953703706</v>
      </c>
      <c r="K6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45931.779340277775</v>
      </c>
      <c r="L624" s="21">
        <f>_xlfn.XLOOKUP(User[[#This Row],[User Code]],RMS_Check_In_Out!A:A,RMS_Check_In_Out!D:D,"0")</f>
        <v>518</v>
      </c>
      <c r="M624" s="21" t="str">
        <f>_xlfn.XLOOKUP(User[[#This Row],[User Code]],Leave!P:P,Leave!S:S,"0")</f>
        <v>0</v>
      </c>
      <c r="N624" s="21">
        <f>User[[#This Row],[Time Leave RMS (min)]]/60</f>
        <v>0</v>
      </c>
      <c r="O624" s="15">
        <f>User[[#This Row],[Duration In Store(min)]]/60</f>
        <v>8.6333333333333329</v>
      </c>
      <c r="P624" s="28">
        <f>User[[#This Row],[Time In Store + Leave]]/24</f>
        <v>0.35972222222222222</v>
      </c>
      <c r="Q624" s="15">
        <f>(User[[#This Row],[Time Leave RMS (min)]]/60)+User[[#This Row],[Duration In Store H]]</f>
        <v>8.6333333333333329</v>
      </c>
      <c r="R624" s="40">
        <f>IF(User[[#This Row],[Check In]]="Sin Registro",0,1)</f>
        <v>1</v>
      </c>
      <c r="S624" s="40">
        <f>IF(User[[#This Row],[Check Out]]="Sin Registro",0,1)</f>
        <v>1</v>
      </c>
      <c r="T624" s="40" t="str">
        <f>IFERROR(IF(VLOOKUP(User[[#This Row],[User Code]],Justificar!$C$8:$I$1048576,6,0)=0,"Sin Justificación",VLOOKUP(User[[#This Row],[User Code]],Justificar!$C$8:$I$1048576,6,0)),"")</f>
        <v/>
      </c>
      <c r="U624" s="40" t="str">
        <f>IFERROR(IF(VLOOKUP(User[[#This Row],[User Code]],Justificar!$C$8:$I$1048576,6,0)=0,"Sin Justificación",VLOOKUP(User[[#This Row],[User Code]],Justificar!$C$8:$I$1048576,7,0)),"")</f>
        <v/>
      </c>
      <c r="V624" s="40" t="str" cm="1">
        <f t="array" ref="V624">_xlfn.IFS(User[[#This Row],[Time In Store + Leave]]&lt;7.8,"Incompleto",User[[#This Row],[Time In Store + Leave]]&lt;=12,"Completo",User[[#This Row],[Time In Store + Leave]]&gt;12,"Superior")</f>
        <v>Completo</v>
      </c>
      <c r="W6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4" s="40" t="str">
        <f>IF(User[[#This Row],[Rango]]="incompleto",IF(User[[#This Row],[Reporte in]]=0,"Sin_Registro_In_Out",IF(User[[#This Row],[Reporte Out]]=0,"No_Realizo_Salida","No_cumple_el_Tiempo")),"")</f>
        <v/>
      </c>
      <c r="Y624" s="40" t="str" cm="1">
        <f t="array" ref="Y6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25" spans="1:25" x14ac:dyDescent="0.3">
      <c r="A625" s="40" t="s">
        <v>429</v>
      </c>
      <c r="B625">
        <v>1110448650</v>
      </c>
      <c r="C625" s="40" t="s">
        <v>1180</v>
      </c>
      <c r="D625" s="40" t="s">
        <v>430</v>
      </c>
      <c r="E625" s="40" t="s">
        <v>6</v>
      </c>
      <c r="F625" s="40" t="s">
        <v>1467</v>
      </c>
      <c r="G625" s="40" t="s">
        <v>177</v>
      </c>
      <c r="H625" s="2">
        <v>45317.792233796295</v>
      </c>
      <c r="I625">
        <v>1</v>
      </c>
      <c r="J6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25" s="21" t="str">
        <f>_xlfn.XLOOKUP(User[[#This Row],[User Code]],RMS_Check_In_Out!A:A,RMS_Check_In_Out!D:D,"0")</f>
        <v>0</v>
      </c>
      <c r="M625" s="21">
        <f>_xlfn.XLOOKUP(User[[#This Row],[User Code]],Leave!P:P,Leave!S:S,"0")</f>
        <v>540</v>
      </c>
      <c r="N625" s="21">
        <f>User[[#This Row],[Time Leave RMS (min)]]/60</f>
        <v>9</v>
      </c>
      <c r="O625" s="15">
        <f>User[[#This Row],[Duration In Store(min)]]/60</f>
        <v>0</v>
      </c>
      <c r="P625" s="28">
        <f>User[[#This Row],[Time In Store + Leave]]/24</f>
        <v>0.375</v>
      </c>
      <c r="Q625" s="15">
        <f>(User[[#This Row],[Time Leave RMS (min)]]/60)+User[[#This Row],[Duration In Store H]]</f>
        <v>9</v>
      </c>
      <c r="R625" s="40">
        <f>IF(User[[#This Row],[Check In]]="Sin Registro",0,1)</f>
        <v>1</v>
      </c>
      <c r="S625" s="40">
        <f>IF(User[[#This Row],[Check Out]]="Sin Registro",0,1)</f>
        <v>1</v>
      </c>
      <c r="T625" s="40" t="str">
        <f>IFERROR(IF(VLOOKUP(User[[#This Row],[User Code]],Justificar!$C$8:$I$1048576,6,0)=0,"Sin Justificación",VLOOKUP(User[[#This Row],[User Code]],Justificar!$C$8:$I$1048576,6,0)),"")</f>
        <v/>
      </c>
      <c r="U625" s="40" t="str">
        <f>IFERROR(IF(VLOOKUP(User[[#This Row],[User Code]],Justificar!$C$8:$I$1048576,6,0)=0,"Sin Justificación",VLOOKUP(User[[#This Row],[User Code]],Justificar!$C$8:$I$1048576,7,0)),"")</f>
        <v/>
      </c>
      <c r="V625" s="40" t="str" cm="1">
        <f t="array" ref="V625">_xlfn.IFS(User[[#This Row],[Time In Store + Leave]]&lt;7.8,"Incompleto",User[[#This Row],[Time In Store + Leave]]&lt;=12,"Completo",User[[#This Row],[Time In Store + Leave]]&gt;12,"Superior")</f>
        <v>Completo</v>
      </c>
      <c r="W6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5" s="40" t="str">
        <f>IF(User[[#This Row],[Rango]]="incompleto",IF(User[[#This Row],[Reporte in]]=0,"Sin_Registro_In_Out",IF(User[[#This Row],[Reporte Out]]=0,"No_Realizo_Salida","No_cumple_el_Tiempo")),"")</f>
        <v/>
      </c>
      <c r="Y625" s="40" t="str" cm="1">
        <f t="array" ref="Y6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26" spans="1:25" x14ac:dyDescent="0.3">
      <c r="A626" s="40" t="s">
        <v>426</v>
      </c>
      <c r="B626">
        <v>1049794938</v>
      </c>
      <c r="C626" s="40" t="s">
        <v>1181</v>
      </c>
      <c r="D626" s="40" t="s">
        <v>427</v>
      </c>
      <c r="E626" s="40" t="s">
        <v>6</v>
      </c>
      <c r="F626" s="40" t="s">
        <v>1026</v>
      </c>
      <c r="G626" s="40" t="s">
        <v>178</v>
      </c>
      <c r="H626" s="2">
        <v>45309.537361111114</v>
      </c>
      <c r="I626">
        <v>1</v>
      </c>
      <c r="J6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45931.403240740743</v>
      </c>
      <c r="K6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45931.771782407406</v>
      </c>
      <c r="L626" s="21">
        <f>_xlfn.XLOOKUP(User[[#This Row],[User Code]],RMS_Check_In_Out!A:A,RMS_Check_In_Out!D:D,"0")</f>
        <v>531</v>
      </c>
      <c r="M626" s="21" t="str">
        <f>_xlfn.XLOOKUP(User[[#This Row],[User Code]],Leave!P:P,Leave!S:S,"0")</f>
        <v>0</v>
      </c>
      <c r="N626" s="21">
        <f>User[[#This Row],[Time Leave RMS (min)]]/60</f>
        <v>0</v>
      </c>
      <c r="O626" s="15">
        <f>User[[#This Row],[Duration In Store(min)]]/60</f>
        <v>8.85</v>
      </c>
      <c r="P626" s="28">
        <f>User[[#This Row],[Time In Store + Leave]]/24</f>
        <v>0.36874999999999997</v>
      </c>
      <c r="Q626" s="15">
        <f>(User[[#This Row],[Time Leave RMS (min)]]/60)+User[[#This Row],[Duration In Store H]]</f>
        <v>8.85</v>
      </c>
      <c r="R626" s="40">
        <f>IF(User[[#This Row],[Check In]]="Sin Registro",0,1)</f>
        <v>1</v>
      </c>
      <c r="S626" s="40">
        <f>IF(User[[#This Row],[Check Out]]="Sin Registro",0,1)</f>
        <v>1</v>
      </c>
      <c r="T626" s="40" t="str">
        <f>IFERROR(IF(VLOOKUP(User[[#This Row],[User Code]],Justificar!$C$8:$I$1048576,6,0)=0,"Sin Justificación",VLOOKUP(User[[#This Row],[User Code]],Justificar!$C$8:$I$1048576,6,0)),"")</f>
        <v/>
      </c>
      <c r="U626" s="40" t="str">
        <f>IFERROR(IF(VLOOKUP(User[[#This Row],[User Code]],Justificar!$C$8:$I$1048576,6,0)=0,"Sin Justificación",VLOOKUP(User[[#This Row],[User Code]],Justificar!$C$8:$I$1048576,7,0)),"")</f>
        <v/>
      </c>
      <c r="V626" s="40" t="str" cm="1">
        <f t="array" ref="V626">_xlfn.IFS(User[[#This Row],[Time In Store + Leave]]&lt;7.8,"Incompleto",User[[#This Row],[Time In Store + Leave]]&lt;=12,"Completo",User[[#This Row],[Time In Store + Leave]]&gt;12,"Superior")</f>
        <v>Completo</v>
      </c>
      <c r="W6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6" s="40" t="str">
        <f>IF(User[[#This Row],[Rango]]="incompleto",IF(User[[#This Row],[Reporte in]]=0,"Sin_Registro_In_Out",IF(User[[#This Row],[Reporte Out]]=0,"No_Realizo_Salida","No_cumple_el_Tiempo")),"")</f>
        <v/>
      </c>
      <c r="Y626" s="40" t="str" cm="1">
        <f t="array" ref="Y6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27" spans="1:25" x14ac:dyDescent="0.3">
      <c r="A627" s="40" t="s">
        <v>425</v>
      </c>
      <c r="B627">
        <v>1033751346</v>
      </c>
      <c r="C627" s="40" t="s">
        <v>1182</v>
      </c>
      <c r="D627" s="40" t="s">
        <v>428</v>
      </c>
      <c r="E627" s="40" t="s">
        <v>6</v>
      </c>
      <c r="F627" s="40" t="s">
        <v>1026</v>
      </c>
      <c r="G627" s="40" t="s">
        <v>178</v>
      </c>
      <c r="H627" s="2">
        <v>45309.53707175926</v>
      </c>
      <c r="I627">
        <v>1</v>
      </c>
      <c r="J6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45931.476886574077</v>
      </c>
      <c r="K6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45931.771307870367</v>
      </c>
      <c r="L627" s="21">
        <f>_xlfn.XLOOKUP(User[[#This Row],[User Code]],RMS_Check_In_Out!A:A,RMS_Check_In_Out!D:D,"0")</f>
        <v>424</v>
      </c>
      <c r="M627" s="21" t="str">
        <f>_xlfn.XLOOKUP(User[[#This Row],[User Code]],Leave!P:P,Leave!S:S,"0")</f>
        <v>0</v>
      </c>
      <c r="N627" s="21">
        <f>User[[#This Row],[Time Leave RMS (min)]]/60</f>
        <v>0</v>
      </c>
      <c r="O627" s="15">
        <f>User[[#This Row],[Duration In Store(min)]]/60</f>
        <v>7.0666666666666664</v>
      </c>
      <c r="P627" s="28">
        <f>User[[#This Row],[Time In Store + Leave]]/24</f>
        <v>0.29444444444444445</v>
      </c>
      <c r="Q627" s="15">
        <f>(User[[#This Row],[Time Leave RMS (min)]]/60)+User[[#This Row],[Duration In Store H]]</f>
        <v>7.0666666666666664</v>
      </c>
      <c r="R627" s="40">
        <f>IF(User[[#This Row],[Check In]]="Sin Registro",0,1)</f>
        <v>1</v>
      </c>
      <c r="S627" s="40">
        <f>IF(User[[#This Row],[Check Out]]="Sin Registro",0,1)</f>
        <v>1</v>
      </c>
      <c r="T627" s="40" t="str">
        <f>IFERROR(IF(VLOOKUP(User[[#This Row],[User Code]],Justificar!$C$8:$I$1048576,6,0)=0,"Sin Justificación",VLOOKUP(User[[#This Row],[User Code]],Justificar!$C$8:$I$1048576,6,0)),"")</f>
        <v>Sin Justificación</v>
      </c>
      <c r="U627" s="40" t="str">
        <f>IFERROR(IF(VLOOKUP(User[[#This Row],[User Code]],Justificar!$C$8:$I$1048576,6,0)=0,"Sin Justificación",VLOOKUP(User[[#This Row],[User Code]],Justificar!$C$8:$I$1048576,7,0)),"")</f>
        <v>Sin Justificación</v>
      </c>
      <c r="V627" s="40" t="str" cm="1">
        <f t="array" ref="V627">_xlfn.IFS(User[[#This Row],[Time In Store + Leave]]&lt;7.8,"Incompleto",User[[#This Row],[Time In Store + Leave]]&lt;=12,"Completo",User[[#This Row],[Time In Store + Leave]]&gt;12,"Superior")</f>
        <v>Incompleto</v>
      </c>
      <c r="W6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7" s="40" t="str">
        <f>IF(User[[#This Row],[Rango]]="incompleto",IF(User[[#This Row],[Reporte in]]=0,"Sin_Registro_In_Out",IF(User[[#This Row],[Reporte Out]]=0,"No_Realizo_Salida","No_cumple_el_Tiempo")),"")</f>
        <v>No_cumple_el_Tiempo</v>
      </c>
      <c r="Y627" s="40" t="str" cm="1">
        <f t="array" ref="Y6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28" spans="1:25" x14ac:dyDescent="0.3">
      <c r="A628" s="40" t="s">
        <v>421</v>
      </c>
      <c r="B628">
        <v>1095921869</v>
      </c>
      <c r="C628" s="40" t="s">
        <v>1483</v>
      </c>
      <c r="D628" s="40" t="s">
        <v>422</v>
      </c>
      <c r="E628" s="40" t="s">
        <v>84</v>
      </c>
      <c r="F628" s="40" t="s">
        <v>1008</v>
      </c>
      <c r="G628" s="40" t="s">
        <v>177</v>
      </c>
      <c r="H628" s="2">
        <v>45308.416932870372</v>
      </c>
      <c r="I628">
        <v>1</v>
      </c>
      <c r="J6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45931.444513888891</v>
      </c>
      <c r="K6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45931.836493055554</v>
      </c>
      <c r="L628" s="21">
        <f>_xlfn.XLOOKUP(User[[#This Row],[User Code]],RMS_Check_In_Out!A:A,RMS_Check_In_Out!D:D,"0")</f>
        <v>563</v>
      </c>
      <c r="M628" s="21" t="str">
        <f>_xlfn.XLOOKUP(User[[#This Row],[User Code]],Leave!P:P,Leave!S:S,"0")</f>
        <v>0</v>
      </c>
      <c r="N628" s="21">
        <f>User[[#This Row],[Time Leave RMS (min)]]/60</f>
        <v>0</v>
      </c>
      <c r="O628" s="15">
        <f>User[[#This Row],[Duration In Store(min)]]/60</f>
        <v>9.3833333333333329</v>
      </c>
      <c r="P628" s="28">
        <f>User[[#This Row],[Time In Store + Leave]]/24</f>
        <v>0.39097222222222222</v>
      </c>
      <c r="Q628" s="15">
        <f>(User[[#This Row],[Time Leave RMS (min)]]/60)+User[[#This Row],[Duration In Store H]]</f>
        <v>9.3833333333333329</v>
      </c>
      <c r="R628" s="40">
        <f>IF(User[[#This Row],[Check In]]="Sin Registro",0,1)</f>
        <v>1</v>
      </c>
      <c r="S628" s="40">
        <f>IF(User[[#This Row],[Check Out]]="Sin Registro",0,1)</f>
        <v>1</v>
      </c>
      <c r="T628" s="40" t="str">
        <f>IFERROR(IF(VLOOKUP(User[[#This Row],[User Code]],Justificar!$C$8:$I$1048576,6,0)=0,"Sin Justificación",VLOOKUP(User[[#This Row],[User Code]],Justificar!$C$8:$I$1048576,6,0)),"")</f>
        <v/>
      </c>
      <c r="U628" s="40" t="str">
        <f>IFERROR(IF(VLOOKUP(User[[#This Row],[User Code]],Justificar!$C$8:$I$1048576,6,0)=0,"Sin Justificación",VLOOKUP(User[[#This Row],[User Code]],Justificar!$C$8:$I$1048576,7,0)),"")</f>
        <v/>
      </c>
      <c r="V628" s="40" t="str" cm="1">
        <f t="array" ref="V628">_xlfn.IFS(User[[#This Row],[Time In Store + Leave]]&lt;7.8,"Incompleto",User[[#This Row],[Time In Store + Leave]]&lt;=12,"Completo",User[[#This Row],[Time In Store + Leave]]&gt;12,"Superior")</f>
        <v>Completo</v>
      </c>
      <c r="W6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8" s="40" t="str">
        <f>IF(User[[#This Row],[Rango]]="incompleto",IF(User[[#This Row],[Reporte in]]=0,"Sin_Registro_In_Out",IF(User[[#This Row],[Reporte Out]]=0,"No_Realizo_Salida","No_cumple_el_Tiempo")),"")</f>
        <v/>
      </c>
      <c r="Y628" s="40" t="str" cm="1">
        <f t="array" ref="Y6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29" spans="1:25" x14ac:dyDescent="0.3">
      <c r="A629" s="40" t="s">
        <v>423</v>
      </c>
      <c r="B629">
        <v>1006506697</v>
      </c>
      <c r="C629" s="40" t="s">
        <v>1183</v>
      </c>
      <c r="D629" s="40" t="s">
        <v>424</v>
      </c>
      <c r="E629" s="40" t="s">
        <v>6</v>
      </c>
      <c r="F629" s="40" t="s">
        <v>2462</v>
      </c>
      <c r="G629" s="40" t="s">
        <v>178</v>
      </c>
      <c r="H629" s="2">
        <v>45307.741655092592</v>
      </c>
      <c r="I629">
        <v>1</v>
      </c>
      <c r="J6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45931.538402777776</v>
      </c>
      <c r="K6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45931.752210648148</v>
      </c>
      <c r="L629" s="21">
        <f>_xlfn.XLOOKUP(User[[#This Row],[User Code]],RMS_Check_In_Out!A:A,RMS_Check_In_Out!D:D,"0")</f>
        <v>308</v>
      </c>
      <c r="M629" s="21">
        <f>_xlfn.XLOOKUP(User[[#This Row],[User Code]],Leave!P:P,Leave!S:S,"0")</f>
        <v>300</v>
      </c>
      <c r="N629" s="21">
        <f>User[[#This Row],[Time Leave RMS (min)]]/60</f>
        <v>5</v>
      </c>
      <c r="O629" s="15">
        <f>User[[#This Row],[Duration In Store(min)]]/60</f>
        <v>5.1333333333333337</v>
      </c>
      <c r="P629" s="28">
        <f>User[[#This Row],[Time In Store + Leave]]/24</f>
        <v>0.42222222222222222</v>
      </c>
      <c r="Q629" s="15">
        <f>(User[[#This Row],[Time Leave RMS (min)]]/60)+User[[#This Row],[Duration In Store H]]</f>
        <v>10.133333333333333</v>
      </c>
      <c r="R629" s="40">
        <f>IF(User[[#This Row],[Check In]]="Sin Registro",0,1)</f>
        <v>1</v>
      </c>
      <c r="S629" s="40">
        <f>IF(User[[#This Row],[Check Out]]="Sin Registro",0,1)</f>
        <v>1</v>
      </c>
      <c r="T629" s="40" t="str">
        <f>IFERROR(IF(VLOOKUP(User[[#This Row],[User Code]],Justificar!$C$8:$I$1048576,6,0)=0,"Sin Justificación",VLOOKUP(User[[#This Row],[User Code]],Justificar!$C$8:$I$1048576,6,0)),"")</f>
        <v/>
      </c>
      <c r="U629" s="40" t="str">
        <f>IFERROR(IF(VLOOKUP(User[[#This Row],[User Code]],Justificar!$C$8:$I$1048576,6,0)=0,"Sin Justificación",VLOOKUP(User[[#This Row],[User Code]],Justificar!$C$8:$I$1048576,7,0)),"")</f>
        <v/>
      </c>
      <c r="V629" s="40" t="str" cm="1">
        <f t="array" ref="V629">_xlfn.IFS(User[[#This Row],[Time In Store + Leave]]&lt;7.8,"Incompleto",User[[#This Row],[Time In Store + Leave]]&lt;=12,"Completo",User[[#This Row],[Time In Store + Leave]]&gt;12,"Superior")</f>
        <v>Completo</v>
      </c>
      <c r="W6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9" s="40" t="str">
        <f>IF(User[[#This Row],[Rango]]="incompleto",IF(User[[#This Row],[Reporte in]]=0,"Sin_Registro_In_Out",IF(User[[#This Row],[Reporte Out]]=0,"No_Realizo_Salida","No_cumple_el_Tiempo")),"")</f>
        <v/>
      </c>
      <c r="Y629" s="40" t="str" cm="1">
        <f t="array" ref="Y6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0" spans="1:25" x14ac:dyDescent="0.3">
      <c r="A630" s="40" t="s">
        <v>419</v>
      </c>
      <c r="B630">
        <v>1007341487</v>
      </c>
      <c r="C630" s="40" t="s">
        <v>2084</v>
      </c>
      <c r="D630" s="40" t="s">
        <v>420</v>
      </c>
      <c r="E630" s="40" t="s">
        <v>6</v>
      </c>
      <c r="F630" s="40" t="s">
        <v>1028</v>
      </c>
      <c r="G630" s="40" t="s">
        <v>178</v>
      </c>
      <c r="H630" s="2">
        <v>45278.651446759257</v>
      </c>
      <c r="I630">
        <v>1</v>
      </c>
      <c r="J6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45931.478900462964</v>
      </c>
      <c r="K6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45931.750231481485</v>
      </c>
      <c r="L630" s="21">
        <f>_xlfn.XLOOKUP(User[[#This Row],[User Code]],RMS_Check_In_Out!A:A,RMS_Check_In_Out!D:D,"0")</f>
        <v>391</v>
      </c>
      <c r="M630" s="21" t="str">
        <f>_xlfn.XLOOKUP(User[[#This Row],[User Code]],Leave!P:P,Leave!S:S,"0")</f>
        <v>0</v>
      </c>
      <c r="N630" s="21">
        <f>User[[#This Row],[Time Leave RMS (min)]]/60</f>
        <v>0</v>
      </c>
      <c r="O630" s="15">
        <f>User[[#This Row],[Duration In Store(min)]]/60</f>
        <v>6.5166666666666666</v>
      </c>
      <c r="P630" s="28">
        <f>User[[#This Row],[Time In Store + Leave]]/24</f>
        <v>0.27152777777777776</v>
      </c>
      <c r="Q630" s="15">
        <f>(User[[#This Row],[Time Leave RMS (min)]]/60)+User[[#This Row],[Duration In Store H]]</f>
        <v>6.5166666666666666</v>
      </c>
      <c r="R630" s="40">
        <f>IF(User[[#This Row],[Check In]]="Sin Registro",0,1)</f>
        <v>1</v>
      </c>
      <c r="S630" s="40">
        <f>IF(User[[#This Row],[Check Out]]="Sin Registro",0,1)</f>
        <v>1</v>
      </c>
      <c r="T630" s="40" t="str">
        <f>IFERROR(IF(VLOOKUP(User[[#This Row],[User Code]],Justificar!$C$8:$I$1048576,6,0)=0,"Sin Justificación",VLOOKUP(User[[#This Row],[User Code]],Justificar!$C$8:$I$1048576,6,0)),"")</f>
        <v>Sin Justificación</v>
      </c>
      <c r="U630" s="40" t="str">
        <f>IFERROR(IF(VLOOKUP(User[[#This Row],[User Code]],Justificar!$C$8:$I$1048576,6,0)=0,"Sin Justificación",VLOOKUP(User[[#This Row],[User Code]],Justificar!$C$8:$I$1048576,7,0)),"")</f>
        <v>Sin Justificación</v>
      </c>
      <c r="V630" s="40" t="str" cm="1">
        <f t="array" ref="V630">_xlfn.IFS(User[[#This Row],[Time In Store + Leave]]&lt;7.8,"Incompleto",User[[#This Row],[Time In Store + Leave]]&lt;=12,"Completo",User[[#This Row],[Time In Store + Leave]]&gt;12,"Superior")</f>
        <v>Incompleto</v>
      </c>
      <c r="W6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0" s="40" t="str">
        <f>IF(User[[#This Row],[Rango]]="incompleto",IF(User[[#This Row],[Reporte in]]=0,"Sin_Registro_In_Out",IF(User[[#This Row],[Reporte Out]]=0,"No_Realizo_Salida","No_cumple_el_Tiempo")),"")</f>
        <v>No_cumple_el_Tiempo</v>
      </c>
      <c r="Y630" s="40" t="str" cm="1">
        <f t="array" ref="Y6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1" spans="1:25" x14ac:dyDescent="0.3">
      <c r="A631" s="40" t="s">
        <v>415</v>
      </c>
      <c r="B631">
        <v>1019033656</v>
      </c>
      <c r="C631" s="40" t="s">
        <v>1184</v>
      </c>
      <c r="D631" s="40" t="s">
        <v>417</v>
      </c>
      <c r="E631" s="40" t="s">
        <v>6</v>
      </c>
      <c r="F631" s="40" t="s">
        <v>1026</v>
      </c>
      <c r="G631" s="40" t="s">
        <v>178</v>
      </c>
      <c r="H631" s="2">
        <v>45273.776261574072</v>
      </c>
      <c r="I631">
        <v>1</v>
      </c>
      <c r="J6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45931.443472222221</v>
      </c>
      <c r="K6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45931.750752314816</v>
      </c>
      <c r="L631" s="21">
        <f>_xlfn.XLOOKUP(User[[#This Row],[User Code]],RMS_Check_In_Out!A:A,RMS_Check_In_Out!D:D,"0")</f>
        <v>442</v>
      </c>
      <c r="M631" s="21" t="str">
        <f>_xlfn.XLOOKUP(User[[#This Row],[User Code]],Leave!P:P,Leave!S:S,"0")</f>
        <v>0</v>
      </c>
      <c r="N631" s="21">
        <f>User[[#This Row],[Time Leave RMS (min)]]/60</f>
        <v>0</v>
      </c>
      <c r="O631" s="15">
        <f>User[[#This Row],[Duration In Store(min)]]/60</f>
        <v>7.3666666666666663</v>
      </c>
      <c r="P631" s="28">
        <f>User[[#This Row],[Time In Store + Leave]]/24</f>
        <v>0.30694444444444441</v>
      </c>
      <c r="Q631" s="15">
        <f>(User[[#This Row],[Time Leave RMS (min)]]/60)+User[[#This Row],[Duration In Store H]]</f>
        <v>7.3666666666666663</v>
      </c>
      <c r="R631" s="40">
        <f>IF(User[[#This Row],[Check In]]="Sin Registro",0,1)</f>
        <v>1</v>
      </c>
      <c r="S631" s="40">
        <f>IF(User[[#This Row],[Check Out]]="Sin Registro",0,1)</f>
        <v>1</v>
      </c>
      <c r="T631" s="40" t="str">
        <f>IFERROR(IF(VLOOKUP(User[[#This Row],[User Code]],Justificar!$C$8:$I$1048576,6,0)=0,"Sin Justificación",VLOOKUP(User[[#This Row],[User Code]],Justificar!$C$8:$I$1048576,6,0)),"")</f>
        <v>Sin Justificación</v>
      </c>
      <c r="U631" s="40" t="str">
        <f>IFERROR(IF(VLOOKUP(User[[#This Row],[User Code]],Justificar!$C$8:$I$1048576,6,0)=0,"Sin Justificación",VLOOKUP(User[[#This Row],[User Code]],Justificar!$C$8:$I$1048576,7,0)),"")</f>
        <v>Sin Justificación</v>
      </c>
      <c r="V631" s="40" t="str" cm="1">
        <f t="array" ref="V631">_xlfn.IFS(User[[#This Row],[Time In Store + Leave]]&lt;7.8,"Incompleto",User[[#This Row],[Time In Store + Leave]]&lt;=12,"Completo",User[[#This Row],[Time In Store + Leave]]&gt;12,"Superior")</f>
        <v>Incompleto</v>
      </c>
      <c r="W6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1" s="40" t="str">
        <f>IF(User[[#This Row],[Rango]]="incompleto",IF(User[[#This Row],[Reporte in]]=0,"Sin_Registro_In_Out",IF(User[[#This Row],[Reporte Out]]=0,"No_Realizo_Salida","No_cumple_el_Tiempo")),"")</f>
        <v>No_cumple_el_Tiempo</v>
      </c>
      <c r="Y631" s="40" t="str" cm="1">
        <f t="array" ref="Y6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2" spans="1:25" x14ac:dyDescent="0.3">
      <c r="A632" s="40" t="s">
        <v>416</v>
      </c>
      <c r="B632">
        <v>80808429</v>
      </c>
      <c r="C632" s="40" t="s">
        <v>1185</v>
      </c>
      <c r="D632" s="40" t="s">
        <v>418</v>
      </c>
      <c r="E632" s="40" t="s">
        <v>6</v>
      </c>
      <c r="F632" s="40" t="s">
        <v>2463</v>
      </c>
      <c r="G632" s="40" t="s">
        <v>178</v>
      </c>
      <c r="H632" s="2">
        <v>45273.776076388887</v>
      </c>
      <c r="I632">
        <v>1</v>
      </c>
      <c r="J6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32" s="21" t="str">
        <f>_xlfn.XLOOKUP(User[[#This Row],[User Code]],RMS_Check_In_Out!A:A,RMS_Check_In_Out!D:D,"0")</f>
        <v>0</v>
      </c>
      <c r="M632" s="21" t="str">
        <f>_xlfn.XLOOKUP(User[[#This Row],[User Code]],Leave!P:P,Leave!S:S,"0")</f>
        <v>0</v>
      </c>
      <c r="N632" s="21">
        <f>User[[#This Row],[Time Leave RMS (min)]]/60</f>
        <v>0</v>
      </c>
      <c r="O632" s="15">
        <f>User[[#This Row],[Duration In Store(min)]]/60</f>
        <v>0</v>
      </c>
      <c r="P632" s="28">
        <f>User[[#This Row],[Time In Store + Leave]]/24</f>
        <v>0</v>
      </c>
      <c r="Q632" s="15">
        <f>(User[[#This Row],[Time Leave RMS (min)]]/60)+User[[#This Row],[Duration In Store H]]</f>
        <v>0</v>
      </c>
      <c r="R632" s="40">
        <f>IF(User[[#This Row],[Check In]]="Sin Registro",0,1)</f>
        <v>0</v>
      </c>
      <c r="S632" s="40">
        <f>IF(User[[#This Row],[Check Out]]="Sin Registro",0,1)</f>
        <v>0</v>
      </c>
      <c r="T632" s="40" t="str">
        <f>IFERROR(IF(VLOOKUP(User[[#This Row],[User Code]],Justificar!$C$8:$I$1048576,6,0)=0,"Sin Justificación",VLOOKUP(User[[#This Row],[User Code]],Justificar!$C$8:$I$1048576,6,0)),"")</f>
        <v>Sin Justificación</v>
      </c>
      <c r="U632" s="40" t="str">
        <f>IFERROR(IF(VLOOKUP(User[[#This Row],[User Code]],Justificar!$C$8:$I$1048576,6,0)=0,"Sin Justificación",VLOOKUP(User[[#This Row],[User Code]],Justificar!$C$8:$I$1048576,7,0)),"")</f>
        <v>Sin Justificación</v>
      </c>
      <c r="V632" s="40" t="str" cm="1">
        <f t="array" ref="V632">_xlfn.IFS(User[[#This Row],[Time In Store + Leave]]&lt;7.8,"Incompleto",User[[#This Row],[Time In Store + Leave]]&lt;=12,"Completo",User[[#This Row],[Time In Store + Leave]]&gt;12,"Superior")</f>
        <v>Incompleto</v>
      </c>
      <c r="W6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2" s="40" t="str">
        <f>IF(User[[#This Row],[Rango]]="incompleto",IF(User[[#This Row],[Reporte in]]=0,"Sin_Registro_In_Out",IF(User[[#This Row],[Reporte Out]]=0,"No_Realizo_Salida","No_cumple_el_Tiempo")),"")</f>
        <v>Sin_Registro_In_Out</v>
      </c>
      <c r="Y632" s="40" t="str" cm="1">
        <f t="array" ref="Y6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3" spans="1:25" x14ac:dyDescent="0.3">
      <c r="A633" s="40" t="s">
        <v>413</v>
      </c>
      <c r="B633">
        <v>1144061237</v>
      </c>
      <c r="C633" s="40" t="s">
        <v>1186</v>
      </c>
      <c r="D633" s="40" t="s">
        <v>414</v>
      </c>
      <c r="E633" s="40" t="s">
        <v>6</v>
      </c>
      <c r="F633" s="40" t="s">
        <v>1033</v>
      </c>
      <c r="G633" s="40" t="s">
        <v>179</v>
      </c>
      <c r="H633" s="2">
        <v>45261.527083333334</v>
      </c>
      <c r="I633">
        <v>1</v>
      </c>
      <c r="J6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45931.341215277775</v>
      </c>
      <c r="K6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</v>
      </c>
      <c r="L633" s="21">
        <f>_xlfn.XLOOKUP(User[[#This Row],[User Code]],RMS_Check_In_Out!A:A,RMS_Check_In_Out!D:D,"0")</f>
        <v>560</v>
      </c>
      <c r="M633" s="21" t="str">
        <f>_xlfn.XLOOKUP(User[[#This Row],[User Code]],Leave!P:P,Leave!S:S,"0")</f>
        <v>0</v>
      </c>
      <c r="N633" s="21">
        <f>User[[#This Row],[Time Leave RMS (min)]]/60</f>
        <v>0</v>
      </c>
      <c r="O633" s="15">
        <f>User[[#This Row],[Duration In Store(min)]]/60</f>
        <v>9.3333333333333339</v>
      </c>
      <c r="P633" s="28">
        <f>User[[#This Row],[Time In Store + Leave]]/24</f>
        <v>0.3888888888888889</v>
      </c>
      <c r="Q633" s="15">
        <f>(User[[#This Row],[Time Leave RMS (min)]]/60)+User[[#This Row],[Duration In Store H]]</f>
        <v>9.3333333333333339</v>
      </c>
      <c r="R633" s="40">
        <f>IF(User[[#This Row],[Check In]]="Sin Registro",0,1)</f>
        <v>1</v>
      </c>
      <c r="S633" s="40">
        <f>IF(User[[#This Row],[Check Out]]="Sin Registro",0,1)</f>
        <v>1</v>
      </c>
      <c r="T633" s="40" t="str">
        <f>IFERROR(IF(VLOOKUP(User[[#This Row],[User Code]],Justificar!$C$8:$I$1048576,6,0)=0,"Sin Justificación",VLOOKUP(User[[#This Row],[User Code]],Justificar!$C$8:$I$1048576,6,0)),"")</f>
        <v/>
      </c>
      <c r="U633" s="40" t="str">
        <f>IFERROR(IF(VLOOKUP(User[[#This Row],[User Code]],Justificar!$C$8:$I$1048576,6,0)=0,"Sin Justificación",VLOOKUP(User[[#This Row],[User Code]],Justificar!$C$8:$I$1048576,7,0)),"")</f>
        <v/>
      </c>
      <c r="V633" s="40" t="str" cm="1">
        <f t="array" ref="V633">_xlfn.IFS(User[[#This Row],[Time In Store + Leave]]&lt;7.8,"Incompleto",User[[#This Row],[Time In Store + Leave]]&lt;=12,"Completo",User[[#This Row],[Time In Store + Leave]]&gt;12,"Superior")</f>
        <v>Completo</v>
      </c>
      <c r="W6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3" s="40" t="str">
        <f>IF(User[[#This Row],[Rango]]="incompleto",IF(User[[#This Row],[Reporte in]]=0,"Sin_Registro_In_Out",IF(User[[#This Row],[Reporte Out]]=0,"No_Realizo_Salida","No_cumple_el_Tiempo")),"")</f>
        <v/>
      </c>
      <c r="Y633" s="40" t="str" cm="1">
        <f t="array" ref="Y6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34" spans="1:25" x14ac:dyDescent="0.3">
      <c r="A634" s="40" t="s">
        <v>411</v>
      </c>
      <c r="B634">
        <v>1038413439</v>
      </c>
      <c r="C634" s="40" t="s">
        <v>1187</v>
      </c>
      <c r="D634" s="40" t="s">
        <v>412</v>
      </c>
      <c r="E634" s="40" t="s">
        <v>6</v>
      </c>
      <c r="F634" s="40" t="s">
        <v>1121</v>
      </c>
      <c r="G634" s="40" t="s">
        <v>178</v>
      </c>
      <c r="H634" s="2">
        <v>45258.568576388891</v>
      </c>
      <c r="I634">
        <v>1</v>
      </c>
      <c r="J6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45931.479155092595</v>
      </c>
      <c r="K6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45931.795497685183</v>
      </c>
      <c r="L634" s="21">
        <f>_xlfn.XLOOKUP(User[[#This Row],[User Code]],RMS_Check_In_Out!A:A,RMS_Check_In_Out!D:D,"0")</f>
        <v>456</v>
      </c>
      <c r="M634" s="21" t="str">
        <f>_xlfn.XLOOKUP(User[[#This Row],[User Code]],Leave!P:P,Leave!S:S,"0")</f>
        <v>0</v>
      </c>
      <c r="N634" s="21">
        <f>User[[#This Row],[Time Leave RMS (min)]]/60</f>
        <v>0</v>
      </c>
      <c r="O634" s="15">
        <f>User[[#This Row],[Duration In Store(min)]]/60</f>
        <v>7.6</v>
      </c>
      <c r="P634" s="28">
        <f>User[[#This Row],[Time In Store + Leave]]/24</f>
        <v>0.31666666666666665</v>
      </c>
      <c r="Q634" s="15">
        <f>(User[[#This Row],[Time Leave RMS (min)]]/60)+User[[#This Row],[Duration In Store H]]</f>
        <v>7.6</v>
      </c>
      <c r="R634" s="40">
        <f>IF(User[[#This Row],[Check In]]="Sin Registro",0,1)</f>
        <v>1</v>
      </c>
      <c r="S634" s="40">
        <f>IF(User[[#This Row],[Check Out]]="Sin Registro",0,1)</f>
        <v>1</v>
      </c>
      <c r="T634" s="40" t="str">
        <f>IFERROR(IF(VLOOKUP(User[[#This Row],[User Code]],Justificar!$C$8:$I$1048576,6,0)=0,"Sin Justificación",VLOOKUP(User[[#This Row],[User Code]],Justificar!$C$8:$I$1048576,6,0)),"")</f>
        <v>Sin Justificación</v>
      </c>
      <c r="U634" s="40" t="str">
        <f>IFERROR(IF(VLOOKUP(User[[#This Row],[User Code]],Justificar!$C$8:$I$1048576,6,0)=0,"Sin Justificación",VLOOKUP(User[[#This Row],[User Code]],Justificar!$C$8:$I$1048576,7,0)),"")</f>
        <v>Sin Justificación</v>
      </c>
      <c r="V634" s="40" t="str" cm="1">
        <f t="array" ref="V634">_xlfn.IFS(User[[#This Row],[Time In Store + Leave]]&lt;7.8,"Incompleto",User[[#This Row],[Time In Store + Leave]]&lt;=12,"Completo",User[[#This Row],[Time In Store + Leave]]&gt;12,"Superior")</f>
        <v>Incompleto</v>
      </c>
      <c r="W6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4" s="40" t="str">
        <f>IF(User[[#This Row],[Rango]]="incompleto",IF(User[[#This Row],[Reporte in]]=0,"Sin_Registro_In_Out",IF(User[[#This Row],[Reporte Out]]=0,"No_Realizo_Salida","No_cumple_el_Tiempo")),"")</f>
        <v>No_cumple_el_Tiempo</v>
      </c>
      <c r="Y634" s="40" t="str" cm="1">
        <f t="array" ref="Y6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5" spans="1:25" x14ac:dyDescent="0.3">
      <c r="A635" s="40" t="s">
        <v>403</v>
      </c>
      <c r="B635">
        <v>72344933</v>
      </c>
      <c r="C635" s="40" t="s">
        <v>1188</v>
      </c>
      <c r="D635" s="40" t="s">
        <v>404</v>
      </c>
      <c r="E635" s="40" t="s">
        <v>6</v>
      </c>
      <c r="F635" s="40" t="s">
        <v>1098</v>
      </c>
      <c r="G635" s="40" t="s">
        <v>177</v>
      </c>
      <c r="H635" s="2">
        <v>45251.494143518517</v>
      </c>
      <c r="I635">
        <v>1</v>
      </c>
      <c r="J6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35" s="21" t="str">
        <f>_xlfn.XLOOKUP(User[[#This Row],[User Code]],RMS_Check_In_Out!A:A,RMS_Check_In_Out!D:D,"0")</f>
        <v>0</v>
      </c>
      <c r="M635" s="21">
        <f>_xlfn.XLOOKUP(User[[#This Row],[User Code]],Leave!P:P,Leave!S:S,"0")</f>
        <v>540</v>
      </c>
      <c r="N635" s="21">
        <f>User[[#This Row],[Time Leave RMS (min)]]/60</f>
        <v>9</v>
      </c>
      <c r="O635" s="15">
        <f>User[[#This Row],[Duration In Store(min)]]/60</f>
        <v>0</v>
      </c>
      <c r="P635" s="28">
        <f>User[[#This Row],[Time In Store + Leave]]/24</f>
        <v>0.375</v>
      </c>
      <c r="Q635" s="15">
        <f>(User[[#This Row],[Time Leave RMS (min)]]/60)+User[[#This Row],[Duration In Store H]]</f>
        <v>9</v>
      </c>
      <c r="R635" s="40">
        <f>IF(User[[#This Row],[Check In]]="Sin Registro",0,1)</f>
        <v>1</v>
      </c>
      <c r="S635" s="40">
        <f>IF(User[[#This Row],[Check Out]]="Sin Registro",0,1)</f>
        <v>1</v>
      </c>
      <c r="T635" s="40" t="str">
        <f>IFERROR(IF(VLOOKUP(User[[#This Row],[User Code]],Justificar!$C$8:$I$1048576,6,0)=0,"Sin Justificación",VLOOKUP(User[[#This Row],[User Code]],Justificar!$C$8:$I$1048576,6,0)),"")</f>
        <v/>
      </c>
      <c r="U635" s="40" t="str">
        <f>IFERROR(IF(VLOOKUP(User[[#This Row],[User Code]],Justificar!$C$8:$I$1048576,6,0)=0,"Sin Justificación",VLOOKUP(User[[#This Row],[User Code]],Justificar!$C$8:$I$1048576,7,0)),"")</f>
        <v/>
      </c>
      <c r="V635" s="40" t="str" cm="1">
        <f t="array" ref="V635">_xlfn.IFS(User[[#This Row],[Time In Store + Leave]]&lt;7.8,"Incompleto",User[[#This Row],[Time In Store + Leave]]&lt;=12,"Completo",User[[#This Row],[Time In Store + Leave]]&gt;12,"Superior")</f>
        <v>Completo</v>
      </c>
      <c r="W6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5" s="40" t="str">
        <f>IF(User[[#This Row],[Rango]]="incompleto",IF(User[[#This Row],[Reporte in]]=0,"Sin_Registro_In_Out",IF(User[[#This Row],[Reporte Out]]=0,"No_Realizo_Salida","No_cumple_el_Tiempo")),"")</f>
        <v/>
      </c>
      <c r="Y635" s="40" t="str" cm="1">
        <f t="array" ref="Y6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36" spans="1:25" x14ac:dyDescent="0.3">
      <c r="A636" s="40" t="s">
        <v>405</v>
      </c>
      <c r="B636">
        <v>1005145938</v>
      </c>
      <c r="C636" s="40" t="s">
        <v>1189</v>
      </c>
      <c r="D636" s="40" t="s">
        <v>406</v>
      </c>
      <c r="E636" s="40" t="s">
        <v>6</v>
      </c>
      <c r="F636" s="40" t="s">
        <v>1927</v>
      </c>
      <c r="G636" s="40" t="s">
        <v>178</v>
      </c>
      <c r="H636" s="2">
        <v>45251.494108796294</v>
      </c>
      <c r="I636">
        <v>1</v>
      </c>
      <c r="J6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36" s="21" t="str">
        <f>_xlfn.XLOOKUP(User[[#This Row],[User Code]],RMS_Check_In_Out!A:A,RMS_Check_In_Out!D:D,"0")</f>
        <v>0</v>
      </c>
      <c r="M636" s="21" t="str">
        <f>_xlfn.XLOOKUP(User[[#This Row],[User Code]],Leave!P:P,Leave!S:S,"0")</f>
        <v>0</v>
      </c>
      <c r="N636" s="21">
        <f>User[[#This Row],[Time Leave RMS (min)]]/60</f>
        <v>0</v>
      </c>
      <c r="O636" s="15">
        <f>User[[#This Row],[Duration In Store(min)]]/60</f>
        <v>0</v>
      </c>
      <c r="P636" s="28">
        <f>User[[#This Row],[Time In Store + Leave]]/24</f>
        <v>0</v>
      </c>
      <c r="Q636" s="15">
        <f>(User[[#This Row],[Time Leave RMS (min)]]/60)+User[[#This Row],[Duration In Store H]]</f>
        <v>0</v>
      </c>
      <c r="R636" s="40">
        <f>IF(User[[#This Row],[Check In]]="Sin Registro",0,1)</f>
        <v>0</v>
      </c>
      <c r="S636" s="40">
        <f>IF(User[[#This Row],[Check Out]]="Sin Registro",0,1)</f>
        <v>0</v>
      </c>
      <c r="T636" s="40" t="str">
        <f>IFERROR(IF(VLOOKUP(User[[#This Row],[User Code]],Justificar!$C$8:$I$1048576,6,0)=0,"Sin Justificación",VLOOKUP(User[[#This Row],[User Code]],Justificar!$C$8:$I$1048576,6,0)),"")</f>
        <v>Sin Justificación</v>
      </c>
      <c r="U636" s="40" t="str">
        <f>IFERROR(IF(VLOOKUP(User[[#This Row],[User Code]],Justificar!$C$8:$I$1048576,6,0)=0,"Sin Justificación",VLOOKUP(User[[#This Row],[User Code]],Justificar!$C$8:$I$1048576,7,0)),"")</f>
        <v>Sin Justificación</v>
      </c>
      <c r="V636" s="40" t="str" cm="1">
        <f t="array" ref="V636">_xlfn.IFS(User[[#This Row],[Time In Store + Leave]]&lt;7.8,"Incompleto",User[[#This Row],[Time In Store + Leave]]&lt;=12,"Completo",User[[#This Row],[Time In Store + Leave]]&gt;12,"Superior")</f>
        <v>Incompleto</v>
      </c>
      <c r="W6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6" s="40" t="str">
        <f>IF(User[[#This Row],[Rango]]="incompleto",IF(User[[#This Row],[Reporte in]]=0,"Sin_Registro_In_Out",IF(User[[#This Row],[Reporte Out]]=0,"No_Realizo_Salida","No_cumple_el_Tiempo")),"")</f>
        <v>Sin_Registro_In_Out</v>
      </c>
      <c r="Y636" s="40" t="str" cm="1">
        <f t="array" ref="Y6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37" spans="1:25" x14ac:dyDescent="0.3">
      <c r="A637" s="40" t="s">
        <v>407</v>
      </c>
      <c r="B637">
        <v>6387285</v>
      </c>
      <c r="C637" s="40" t="s">
        <v>1088</v>
      </c>
      <c r="D637" s="40" t="s">
        <v>408</v>
      </c>
      <c r="E637" s="40" t="s">
        <v>84</v>
      </c>
      <c r="F637" s="40" t="s">
        <v>976</v>
      </c>
      <c r="G637" s="40" t="s">
        <v>223</v>
      </c>
      <c r="H637" s="2">
        <v>45251.493981481479</v>
      </c>
      <c r="I637">
        <v>1</v>
      </c>
      <c r="J6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45931.370555555557</v>
      </c>
      <c r="K6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45931.721909722219</v>
      </c>
      <c r="L637" s="21">
        <f>_xlfn.XLOOKUP(User[[#This Row],[User Code]],RMS_Check_In_Out!A:A,RMS_Check_In_Out!D:D,"0")</f>
        <v>501</v>
      </c>
      <c r="M637" s="21" t="str">
        <f>_xlfn.XLOOKUP(User[[#This Row],[User Code]],Leave!P:P,Leave!S:S,"0")</f>
        <v>0</v>
      </c>
      <c r="N637" s="21">
        <f>User[[#This Row],[Time Leave RMS (min)]]/60</f>
        <v>0</v>
      </c>
      <c r="O637" s="15">
        <f>User[[#This Row],[Duration In Store(min)]]/60</f>
        <v>8.35</v>
      </c>
      <c r="P637" s="28">
        <f>User[[#This Row],[Time In Store + Leave]]/24</f>
        <v>0.34791666666666665</v>
      </c>
      <c r="Q637" s="15">
        <f>(User[[#This Row],[Time Leave RMS (min)]]/60)+User[[#This Row],[Duration In Store H]]</f>
        <v>8.35</v>
      </c>
      <c r="R637" s="40">
        <f>IF(User[[#This Row],[Check In]]="Sin Registro",0,1)</f>
        <v>1</v>
      </c>
      <c r="S637" s="40">
        <f>IF(User[[#This Row],[Check Out]]="Sin Registro",0,1)</f>
        <v>1</v>
      </c>
      <c r="T637" s="40" t="str">
        <f>IFERROR(IF(VLOOKUP(User[[#This Row],[User Code]],Justificar!$C$8:$I$1048576,6,0)=0,"Sin Justificación",VLOOKUP(User[[#This Row],[User Code]],Justificar!$C$8:$I$1048576,6,0)),"")</f>
        <v/>
      </c>
      <c r="U637" s="40" t="str">
        <f>IFERROR(IF(VLOOKUP(User[[#This Row],[User Code]],Justificar!$C$8:$I$1048576,6,0)=0,"Sin Justificación",VLOOKUP(User[[#This Row],[User Code]],Justificar!$C$8:$I$1048576,7,0)),"")</f>
        <v/>
      </c>
      <c r="V637" s="40" t="str" cm="1">
        <f t="array" ref="V637">_xlfn.IFS(User[[#This Row],[Time In Store + Leave]]&lt;7.8,"Incompleto",User[[#This Row],[Time In Store + Leave]]&lt;=12,"Completo",User[[#This Row],[Time In Store + Leave]]&gt;12,"Superior")</f>
        <v>Completo</v>
      </c>
      <c r="W6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7" s="40" t="str">
        <f>IF(User[[#This Row],[Rango]]="incompleto",IF(User[[#This Row],[Reporte in]]=0,"Sin_Registro_In_Out",IF(User[[#This Row],[Reporte Out]]=0,"No_Realizo_Salida","No_cumple_el_Tiempo")),"")</f>
        <v/>
      </c>
      <c r="Y637" s="40" t="str" cm="1">
        <f t="array" ref="Y6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38" spans="1:25" x14ac:dyDescent="0.3">
      <c r="A638" s="40" t="s">
        <v>409</v>
      </c>
      <c r="B638">
        <v>1031177297</v>
      </c>
      <c r="C638" s="40" t="s">
        <v>1190</v>
      </c>
      <c r="D638" s="40" t="s">
        <v>410</v>
      </c>
      <c r="E638" s="40" t="s">
        <v>6</v>
      </c>
      <c r="F638" s="40" t="s">
        <v>1467</v>
      </c>
      <c r="G638" s="40" t="s">
        <v>177</v>
      </c>
      <c r="H638" s="2">
        <v>45251.493877314817</v>
      </c>
      <c r="I638">
        <v>1</v>
      </c>
      <c r="J6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45931.411527777775</v>
      </c>
      <c r="K6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45931.758553240739</v>
      </c>
      <c r="L638" s="21">
        <f>_xlfn.XLOOKUP(User[[#This Row],[User Code]],RMS_Check_In_Out!A:A,RMS_Check_In_Out!D:D,"0")</f>
        <v>500</v>
      </c>
      <c r="M638" s="21" t="str">
        <f>_xlfn.XLOOKUP(User[[#This Row],[User Code]],Leave!P:P,Leave!S:S,"0")</f>
        <v>0</v>
      </c>
      <c r="N638" s="21">
        <f>User[[#This Row],[Time Leave RMS (min)]]/60</f>
        <v>0</v>
      </c>
      <c r="O638" s="15">
        <f>User[[#This Row],[Duration In Store(min)]]/60</f>
        <v>8.3333333333333339</v>
      </c>
      <c r="P638" s="28">
        <f>User[[#This Row],[Time In Store + Leave]]/24</f>
        <v>0.34722222222222227</v>
      </c>
      <c r="Q638" s="15">
        <f>(User[[#This Row],[Time Leave RMS (min)]]/60)+User[[#This Row],[Duration In Store H]]</f>
        <v>8.3333333333333339</v>
      </c>
      <c r="R638" s="40">
        <f>IF(User[[#This Row],[Check In]]="Sin Registro",0,1)</f>
        <v>1</v>
      </c>
      <c r="S638" s="40">
        <f>IF(User[[#This Row],[Check Out]]="Sin Registro",0,1)</f>
        <v>1</v>
      </c>
      <c r="T638" s="40" t="str">
        <f>IFERROR(IF(VLOOKUP(User[[#This Row],[User Code]],Justificar!$C$8:$I$1048576,6,0)=0,"Sin Justificación",VLOOKUP(User[[#This Row],[User Code]],Justificar!$C$8:$I$1048576,6,0)),"")</f>
        <v/>
      </c>
      <c r="U638" s="40" t="str">
        <f>IFERROR(IF(VLOOKUP(User[[#This Row],[User Code]],Justificar!$C$8:$I$1048576,6,0)=0,"Sin Justificación",VLOOKUP(User[[#This Row],[User Code]],Justificar!$C$8:$I$1048576,7,0)),"")</f>
        <v/>
      </c>
      <c r="V638" s="40" t="str" cm="1">
        <f t="array" ref="V638">_xlfn.IFS(User[[#This Row],[Time In Store + Leave]]&lt;7.8,"Incompleto",User[[#This Row],[Time In Store + Leave]]&lt;=12,"Completo",User[[#This Row],[Time In Store + Leave]]&gt;12,"Superior")</f>
        <v>Completo</v>
      </c>
      <c r="W6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8" s="40" t="str">
        <f>IF(User[[#This Row],[Rango]]="incompleto",IF(User[[#This Row],[Reporte in]]=0,"Sin_Registro_In_Out",IF(User[[#This Row],[Reporte Out]]=0,"No_Realizo_Salida","No_cumple_el_Tiempo")),"")</f>
        <v/>
      </c>
      <c r="Y638" s="40" t="str" cm="1">
        <f t="array" ref="Y6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39" spans="1:25" x14ac:dyDescent="0.3">
      <c r="A639" s="40" t="s">
        <v>397</v>
      </c>
      <c r="B639">
        <v>1088307536</v>
      </c>
      <c r="C639" s="40" t="s">
        <v>1089</v>
      </c>
      <c r="D639" s="40" t="s">
        <v>398</v>
      </c>
      <c r="E639" s="40" t="s">
        <v>84</v>
      </c>
      <c r="F639" s="40" t="s">
        <v>1018</v>
      </c>
      <c r="G639" s="40" t="s">
        <v>177</v>
      </c>
      <c r="H639" s="2">
        <v>45245.773472222223</v>
      </c>
      <c r="I639">
        <v>1</v>
      </c>
      <c r="J6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45931.416550925926</v>
      </c>
      <c r="K6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45931.792222222219</v>
      </c>
      <c r="L639" s="21">
        <f>_xlfn.XLOOKUP(User[[#This Row],[User Code]],RMS_Check_In_Out!A:A,RMS_Check_In_Out!D:D,"0")</f>
        <v>401</v>
      </c>
      <c r="M639" s="21">
        <f>_xlfn.XLOOKUP(User[[#This Row],[User Code]],Leave!P:P,Leave!S:S,"0")</f>
        <v>120</v>
      </c>
      <c r="N639" s="21">
        <f>User[[#This Row],[Time Leave RMS (min)]]/60</f>
        <v>2</v>
      </c>
      <c r="O639" s="15">
        <f>User[[#This Row],[Duration In Store(min)]]/60</f>
        <v>6.6833333333333336</v>
      </c>
      <c r="P639" s="28">
        <f>User[[#This Row],[Time In Store + Leave]]/24</f>
        <v>0.36180555555555555</v>
      </c>
      <c r="Q639" s="15">
        <f>(User[[#This Row],[Time Leave RMS (min)]]/60)+User[[#This Row],[Duration In Store H]]</f>
        <v>8.6833333333333336</v>
      </c>
      <c r="R639" s="40">
        <f>IF(User[[#This Row],[Check In]]="Sin Registro",0,1)</f>
        <v>1</v>
      </c>
      <c r="S639" s="40">
        <f>IF(User[[#This Row],[Check Out]]="Sin Registro",0,1)</f>
        <v>1</v>
      </c>
      <c r="T639" s="40" t="str">
        <f>IFERROR(IF(VLOOKUP(User[[#This Row],[User Code]],Justificar!$C$8:$I$1048576,6,0)=0,"Sin Justificación",VLOOKUP(User[[#This Row],[User Code]],Justificar!$C$8:$I$1048576,6,0)),"")</f>
        <v/>
      </c>
      <c r="U639" s="40" t="str">
        <f>IFERROR(IF(VLOOKUP(User[[#This Row],[User Code]],Justificar!$C$8:$I$1048576,6,0)=0,"Sin Justificación",VLOOKUP(User[[#This Row],[User Code]],Justificar!$C$8:$I$1048576,7,0)),"")</f>
        <v/>
      </c>
      <c r="V639" s="40" t="str" cm="1">
        <f t="array" ref="V639">_xlfn.IFS(User[[#This Row],[Time In Store + Leave]]&lt;7.8,"Incompleto",User[[#This Row],[Time In Store + Leave]]&lt;=12,"Completo",User[[#This Row],[Time In Store + Leave]]&gt;12,"Superior")</f>
        <v>Completo</v>
      </c>
      <c r="W6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9" s="40" t="str">
        <f>IF(User[[#This Row],[Rango]]="incompleto",IF(User[[#This Row],[Reporte in]]=0,"Sin_Registro_In_Out",IF(User[[#This Row],[Reporte Out]]=0,"No_Realizo_Salida","No_cumple_el_Tiempo")),"")</f>
        <v/>
      </c>
      <c r="Y639" s="40" t="str" cm="1">
        <f t="array" ref="Y6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40" spans="1:25" x14ac:dyDescent="0.3">
      <c r="A640" s="40" t="s">
        <v>399</v>
      </c>
      <c r="B640">
        <v>1014240622</v>
      </c>
      <c r="C640" s="40" t="s">
        <v>1191</v>
      </c>
      <c r="D640" s="40" t="s">
        <v>400</v>
      </c>
      <c r="E640" s="40" t="s">
        <v>6</v>
      </c>
      <c r="F640" s="40" t="s">
        <v>2462</v>
      </c>
      <c r="G640" s="40" t="s">
        <v>178</v>
      </c>
      <c r="H640" s="2">
        <v>45245.694849537038</v>
      </c>
      <c r="I640">
        <v>1</v>
      </c>
      <c r="J6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45931.580960648149</v>
      </c>
      <c r="K6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45931.751134259262</v>
      </c>
      <c r="L640" s="21">
        <f>_xlfn.XLOOKUP(User[[#This Row],[User Code]],RMS_Check_In_Out!A:A,RMS_Check_In_Out!D:D,"0")</f>
        <v>245</v>
      </c>
      <c r="M640" s="21">
        <f>_xlfn.XLOOKUP(User[[#This Row],[User Code]],Leave!P:P,Leave!S:S,"0")</f>
        <v>180</v>
      </c>
      <c r="N640" s="21">
        <f>User[[#This Row],[Time Leave RMS (min)]]/60</f>
        <v>3</v>
      </c>
      <c r="O640" s="15">
        <f>User[[#This Row],[Duration In Store(min)]]/60</f>
        <v>4.083333333333333</v>
      </c>
      <c r="P640" s="28">
        <f>User[[#This Row],[Time In Store + Leave]]/24</f>
        <v>0.2951388888888889</v>
      </c>
      <c r="Q640" s="15">
        <f>(User[[#This Row],[Time Leave RMS (min)]]/60)+User[[#This Row],[Duration In Store H]]</f>
        <v>7.083333333333333</v>
      </c>
      <c r="R640" s="40">
        <f>IF(User[[#This Row],[Check In]]="Sin Registro",0,1)</f>
        <v>1</v>
      </c>
      <c r="S640" s="40">
        <f>IF(User[[#This Row],[Check Out]]="Sin Registro",0,1)</f>
        <v>1</v>
      </c>
      <c r="T640" s="40" t="str">
        <f>IFERROR(IF(VLOOKUP(User[[#This Row],[User Code]],Justificar!$C$8:$I$1048576,6,0)=0,"Sin Justificación",VLOOKUP(User[[#This Row],[User Code]],Justificar!$C$8:$I$1048576,6,0)),"")</f>
        <v>Sin Justificación</v>
      </c>
      <c r="U640" s="40" t="str">
        <f>IFERROR(IF(VLOOKUP(User[[#This Row],[User Code]],Justificar!$C$8:$I$1048576,6,0)=0,"Sin Justificación",VLOOKUP(User[[#This Row],[User Code]],Justificar!$C$8:$I$1048576,7,0)),"")</f>
        <v>Sin Justificación</v>
      </c>
      <c r="V640" s="40" t="str" cm="1">
        <f t="array" ref="V640">_xlfn.IFS(User[[#This Row],[Time In Store + Leave]]&lt;7.8,"Incompleto",User[[#This Row],[Time In Store + Leave]]&lt;=12,"Completo",User[[#This Row],[Time In Store + Leave]]&gt;12,"Superior")</f>
        <v>Incompleto</v>
      </c>
      <c r="W6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40" s="40" t="str">
        <f>IF(User[[#This Row],[Rango]]="incompleto",IF(User[[#This Row],[Reporte in]]=0,"Sin_Registro_In_Out",IF(User[[#This Row],[Reporte Out]]=0,"No_Realizo_Salida","No_cumple_el_Tiempo")),"")</f>
        <v>No_cumple_el_Tiempo</v>
      </c>
      <c r="Y640" s="40" t="str" cm="1">
        <f t="array" ref="Y6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1" spans="1:25" x14ac:dyDescent="0.3">
      <c r="A641" s="40" t="s">
        <v>401</v>
      </c>
      <c r="B641">
        <v>1020472323</v>
      </c>
      <c r="C641" s="40" t="s">
        <v>1090</v>
      </c>
      <c r="D641" s="40" t="s">
        <v>402</v>
      </c>
      <c r="E641" s="40" t="s">
        <v>84</v>
      </c>
      <c r="F641" s="40" t="s">
        <v>978</v>
      </c>
      <c r="G641" s="40" t="s">
        <v>179</v>
      </c>
      <c r="H641" s="2">
        <v>45240.492534722223</v>
      </c>
      <c r="I641">
        <v>1</v>
      </c>
      <c r="J6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45931.422025462962</v>
      </c>
      <c r="K6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45931.794699074075</v>
      </c>
      <c r="L641" s="21">
        <f>_xlfn.XLOOKUP(User[[#This Row],[User Code]],RMS_Check_In_Out!A:A,RMS_Check_In_Out!D:D,"0")</f>
        <v>502</v>
      </c>
      <c r="M641" s="21">
        <f>_xlfn.XLOOKUP(User[[#This Row],[User Code]],Leave!P:P,Leave!S:S,"0")</f>
        <v>90</v>
      </c>
      <c r="N641" s="21">
        <f>User[[#This Row],[Time Leave RMS (min)]]/60</f>
        <v>1.5</v>
      </c>
      <c r="O641" s="15">
        <f>User[[#This Row],[Duration In Store(min)]]/60</f>
        <v>8.3666666666666671</v>
      </c>
      <c r="P641" s="28">
        <f>User[[#This Row],[Time In Store + Leave]]/24</f>
        <v>0.41111111111111115</v>
      </c>
      <c r="Q641" s="15">
        <f>(User[[#This Row],[Time Leave RMS (min)]]/60)+User[[#This Row],[Duration In Store H]]</f>
        <v>9.8666666666666671</v>
      </c>
      <c r="R641" s="40">
        <f>IF(User[[#This Row],[Check In]]="Sin Registro",0,1)</f>
        <v>1</v>
      </c>
      <c r="S641" s="40">
        <f>IF(User[[#This Row],[Check Out]]="Sin Registro",0,1)</f>
        <v>1</v>
      </c>
      <c r="T641" s="40" t="str">
        <f>IFERROR(IF(VLOOKUP(User[[#This Row],[User Code]],Justificar!$C$8:$I$1048576,6,0)=0,"Sin Justificación",VLOOKUP(User[[#This Row],[User Code]],Justificar!$C$8:$I$1048576,6,0)),"")</f>
        <v/>
      </c>
      <c r="U641" s="40" t="str">
        <f>IFERROR(IF(VLOOKUP(User[[#This Row],[User Code]],Justificar!$C$8:$I$1048576,6,0)=0,"Sin Justificación",VLOOKUP(User[[#This Row],[User Code]],Justificar!$C$8:$I$1048576,7,0)),"")</f>
        <v/>
      </c>
      <c r="V641" s="40" t="str" cm="1">
        <f t="array" ref="V641">_xlfn.IFS(User[[#This Row],[Time In Store + Leave]]&lt;7.8,"Incompleto",User[[#This Row],[Time In Store + Leave]]&lt;=12,"Completo",User[[#This Row],[Time In Store + Leave]]&gt;12,"Superior")</f>
        <v>Completo</v>
      </c>
      <c r="W6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1" s="40" t="str">
        <f>IF(User[[#This Row],[Rango]]="incompleto",IF(User[[#This Row],[Reporte in]]=0,"Sin_Registro_In_Out",IF(User[[#This Row],[Reporte Out]]=0,"No_Realizo_Salida","No_cumple_el_Tiempo")),"")</f>
        <v/>
      </c>
      <c r="Y641" s="40" t="str" cm="1">
        <f t="array" ref="Y6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42" spans="1:25" x14ac:dyDescent="0.3">
      <c r="A642" s="40" t="s">
        <v>391</v>
      </c>
      <c r="B642">
        <v>1054560652</v>
      </c>
      <c r="C642" s="40" t="s">
        <v>1192</v>
      </c>
      <c r="D642" s="40" t="s">
        <v>392</v>
      </c>
      <c r="E642" s="40" t="s">
        <v>6</v>
      </c>
      <c r="F642" s="40" t="s">
        <v>1029</v>
      </c>
      <c r="G642" s="40" t="s">
        <v>178</v>
      </c>
      <c r="H642" s="2">
        <v>45238.658495370371</v>
      </c>
      <c r="I642">
        <v>1</v>
      </c>
      <c r="J64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4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42" s="21" t="str">
        <f>_xlfn.XLOOKUP(User[[#This Row],[User Code]],RMS_Check_In_Out!A:A,RMS_Check_In_Out!D:D,"0")</f>
        <v>0</v>
      </c>
      <c r="M642" s="21" t="str">
        <f>_xlfn.XLOOKUP(User[[#This Row],[User Code]],Leave!P:P,Leave!S:S,"0")</f>
        <v>0</v>
      </c>
      <c r="N642" s="21">
        <f>User[[#This Row],[Time Leave RMS (min)]]/60</f>
        <v>0</v>
      </c>
      <c r="O642" s="15">
        <f>User[[#This Row],[Duration In Store(min)]]/60</f>
        <v>0</v>
      </c>
      <c r="P642" s="28">
        <f>User[[#This Row],[Time In Store + Leave]]/24</f>
        <v>0</v>
      </c>
      <c r="Q642" s="15">
        <f>(User[[#This Row],[Time Leave RMS (min)]]/60)+User[[#This Row],[Duration In Store H]]</f>
        <v>0</v>
      </c>
      <c r="R642" s="40">
        <f>IF(User[[#This Row],[Check In]]="Sin Registro",0,1)</f>
        <v>0</v>
      </c>
      <c r="S642" s="40">
        <f>IF(User[[#This Row],[Check Out]]="Sin Registro",0,1)</f>
        <v>0</v>
      </c>
      <c r="T642" s="40" t="str">
        <f>IFERROR(IF(VLOOKUP(User[[#This Row],[User Code]],Justificar!$C$8:$I$1048576,6,0)=0,"Sin Justificación",VLOOKUP(User[[#This Row],[User Code]],Justificar!$C$8:$I$1048576,6,0)),"")</f>
        <v>Sin Justificación</v>
      </c>
      <c r="U642" s="40" t="str">
        <f>IFERROR(IF(VLOOKUP(User[[#This Row],[User Code]],Justificar!$C$8:$I$1048576,6,0)=0,"Sin Justificación",VLOOKUP(User[[#This Row],[User Code]],Justificar!$C$8:$I$1048576,7,0)),"")</f>
        <v>Sin Justificación</v>
      </c>
      <c r="V642" s="40" t="str" cm="1">
        <f t="array" ref="V642">_xlfn.IFS(User[[#This Row],[Time In Store + Leave]]&lt;7.8,"Incompleto",User[[#This Row],[Time In Store + Leave]]&lt;=12,"Completo",User[[#This Row],[Time In Store + Leave]]&gt;12,"Superior")</f>
        <v>Incompleto</v>
      </c>
      <c r="W6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42" s="40" t="str">
        <f>IF(User[[#This Row],[Rango]]="incompleto",IF(User[[#This Row],[Reporte in]]=0,"Sin_Registro_In_Out",IF(User[[#This Row],[Reporte Out]]=0,"No_Realizo_Salida","No_cumple_el_Tiempo")),"")</f>
        <v>Sin_Registro_In_Out</v>
      </c>
      <c r="Y642" s="40" t="str" cm="1">
        <f t="array" ref="Y6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43" spans="1:25" x14ac:dyDescent="0.3">
      <c r="A643" s="40" t="s">
        <v>393</v>
      </c>
      <c r="B643">
        <v>1028025960</v>
      </c>
      <c r="C643" s="40" t="s">
        <v>1193</v>
      </c>
      <c r="D643" s="40" t="s">
        <v>394</v>
      </c>
      <c r="E643" s="40" t="s">
        <v>6</v>
      </c>
      <c r="F643" s="40" t="s">
        <v>1036</v>
      </c>
      <c r="G643" s="40" t="s">
        <v>177</v>
      </c>
      <c r="H643" s="2">
        <v>45238.658483796295</v>
      </c>
      <c r="I643">
        <v>1</v>
      </c>
      <c r="J6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45931.410428240742</v>
      </c>
      <c r="K6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45931.750937500001</v>
      </c>
      <c r="L643" s="21">
        <f>_xlfn.XLOOKUP(User[[#This Row],[User Code]],RMS_Check_In_Out!A:A,RMS_Check_In_Out!D:D,"0")</f>
        <v>490</v>
      </c>
      <c r="M643" s="21">
        <f>_xlfn.XLOOKUP(User[[#This Row],[User Code]],Leave!P:P,Leave!S:S,"0")</f>
        <v>60</v>
      </c>
      <c r="N643" s="21">
        <f>User[[#This Row],[Time Leave RMS (min)]]/60</f>
        <v>1</v>
      </c>
      <c r="O643" s="15">
        <f>User[[#This Row],[Duration In Store(min)]]/60</f>
        <v>8.1666666666666661</v>
      </c>
      <c r="P643" s="28">
        <f>User[[#This Row],[Time In Store + Leave]]/24</f>
        <v>0.38194444444444442</v>
      </c>
      <c r="Q643" s="15">
        <f>(User[[#This Row],[Time Leave RMS (min)]]/60)+User[[#This Row],[Duration In Store H]]</f>
        <v>9.1666666666666661</v>
      </c>
      <c r="R643" s="40">
        <f>IF(User[[#This Row],[Check In]]="Sin Registro",0,1)</f>
        <v>1</v>
      </c>
      <c r="S643" s="40">
        <f>IF(User[[#This Row],[Check Out]]="Sin Registro",0,1)</f>
        <v>1</v>
      </c>
      <c r="T643" s="40" t="str">
        <f>IFERROR(IF(VLOOKUP(User[[#This Row],[User Code]],Justificar!$C$8:$I$1048576,6,0)=0,"Sin Justificación",VLOOKUP(User[[#This Row],[User Code]],Justificar!$C$8:$I$1048576,6,0)),"")</f>
        <v/>
      </c>
      <c r="U643" s="40" t="str">
        <f>IFERROR(IF(VLOOKUP(User[[#This Row],[User Code]],Justificar!$C$8:$I$1048576,6,0)=0,"Sin Justificación",VLOOKUP(User[[#This Row],[User Code]],Justificar!$C$8:$I$1048576,7,0)),"")</f>
        <v/>
      </c>
      <c r="V643" s="40" t="str" cm="1">
        <f t="array" ref="V643">_xlfn.IFS(User[[#This Row],[Time In Store + Leave]]&lt;7.8,"Incompleto",User[[#This Row],[Time In Store + Leave]]&lt;=12,"Completo",User[[#This Row],[Time In Store + Leave]]&gt;12,"Superior")</f>
        <v>Completo</v>
      </c>
      <c r="W6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3" s="40" t="str">
        <f>IF(User[[#This Row],[Rango]]="incompleto",IF(User[[#This Row],[Reporte in]]=0,"Sin_Registro_In_Out",IF(User[[#This Row],[Reporte Out]]=0,"No_Realizo_Salida","No_cumple_el_Tiempo")),"")</f>
        <v/>
      </c>
      <c r="Y643" s="40" t="str" cm="1">
        <f t="array" ref="Y6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44" spans="1:25" x14ac:dyDescent="0.3">
      <c r="A644" s="40" t="s">
        <v>395</v>
      </c>
      <c r="B644">
        <v>1053853244</v>
      </c>
      <c r="C644" s="40" t="s">
        <v>1194</v>
      </c>
      <c r="D644" s="40" t="s">
        <v>396</v>
      </c>
      <c r="E644" s="40" t="s">
        <v>6</v>
      </c>
      <c r="F644" s="40" t="s">
        <v>1035</v>
      </c>
      <c r="G644" s="40" t="s">
        <v>178</v>
      </c>
      <c r="H644" s="2">
        <v>45238.658472222225</v>
      </c>
      <c r="I644">
        <v>1</v>
      </c>
      <c r="J6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45931.485613425924</v>
      </c>
      <c r="K6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45931.733402777776</v>
      </c>
      <c r="L644" s="21">
        <f>_xlfn.XLOOKUP(User[[#This Row],[User Code]],RMS_Check_In_Out!A:A,RMS_Check_In_Out!D:D,"0")</f>
        <v>357</v>
      </c>
      <c r="M644" s="21">
        <f>_xlfn.XLOOKUP(User[[#This Row],[User Code]],Leave!P:P,Leave!S:S,"0")</f>
        <v>180</v>
      </c>
      <c r="N644" s="21">
        <f>User[[#This Row],[Time Leave RMS (min)]]/60</f>
        <v>3</v>
      </c>
      <c r="O644" s="15">
        <f>User[[#This Row],[Duration In Store(min)]]/60</f>
        <v>5.95</v>
      </c>
      <c r="P644" s="28">
        <f>User[[#This Row],[Time In Store + Leave]]/24</f>
        <v>0.37291666666666662</v>
      </c>
      <c r="Q644" s="15">
        <f>(User[[#This Row],[Time Leave RMS (min)]]/60)+User[[#This Row],[Duration In Store H]]</f>
        <v>8.9499999999999993</v>
      </c>
      <c r="R644" s="40">
        <f>IF(User[[#This Row],[Check In]]="Sin Registro",0,1)</f>
        <v>1</v>
      </c>
      <c r="S644" s="40">
        <f>IF(User[[#This Row],[Check Out]]="Sin Registro",0,1)</f>
        <v>1</v>
      </c>
      <c r="T644" s="40" t="str">
        <f>IFERROR(IF(VLOOKUP(User[[#This Row],[User Code]],Justificar!$C$8:$I$1048576,6,0)=0,"Sin Justificación",VLOOKUP(User[[#This Row],[User Code]],Justificar!$C$8:$I$1048576,6,0)),"")</f>
        <v/>
      </c>
      <c r="U644" s="40" t="str">
        <f>IFERROR(IF(VLOOKUP(User[[#This Row],[User Code]],Justificar!$C$8:$I$1048576,6,0)=0,"Sin Justificación",VLOOKUP(User[[#This Row],[User Code]],Justificar!$C$8:$I$1048576,7,0)),"")</f>
        <v/>
      </c>
      <c r="V644" s="40" t="str" cm="1">
        <f t="array" ref="V644">_xlfn.IFS(User[[#This Row],[Time In Store + Leave]]&lt;7.8,"Incompleto",User[[#This Row],[Time In Store + Leave]]&lt;=12,"Completo",User[[#This Row],[Time In Store + Leave]]&gt;12,"Superior")</f>
        <v>Completo</v>
      </c>
      <c r="W6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4" s="40" t="str">
        <f>IF(User[[#This Row],[Rango]]="incompleto",IF(User[[#This Row],[Reporte in]]=0,"Sin_Registro_In_Out",IF(User[[#This Row],[Reporte Out]]=0,"No_Realizo_Salida","No_cumple_el_Tiempo")),"")</f>
        <v/>
      </c>
      <c r="Y644" s="40" t="str" cm="1">
        <f t="array" ref="Y6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45" spans="1:25" x14ac:dyDescent="0.3">
      <c r="A645" s="40" t="s">
        <v>389</v>
      </c>
      <c r="B645">
        <v>1115189397</v>
      </c>
      <c r="C645" s="40" t="s">
        <v>1091</v>
      </c>
      <c r="D645" s="40" t="s">
        <v>390</v>
      </c>
      <c r="E645" s="40" t="s">
        <v>84</v>
      </c>
      <c r="F645" s="40" t="s">
        <v>977</v>
      </c>
      <c r="G645" s="40" t="s">
        <v>178</v>
      </c>
      <c r="H645" s="2">
        <v>45223.394444444442</v>
      </c>
      <c r="I645">
        <v>1</v>
      </c>
      <c r="J6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45931.376296296294</v>
      </c>
      <c r="K6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45931.804942129631</v>
      </c>
      <c r="L645" s="21">
        <f>_xlfn.XLOOKUP(User[[#This Row],[User Code]],RMS_Check_In_Out!A:A,RMS_Check_In_Out!D:D,"0")</f>
        <v>617</v>
      </c>
      <c r="M645" s="21" t="str">
        <f>_xlfn.XLOOKUP(User[[#This Row],[User Code]],Leave!P:P,Leave!S:S,"0")</f>
        <v>0</v>
      </c>
      <c r="N645" s="21">
        <f>User[[#This Row],[Time Leave RMS (min)]]/60</f>
        <v>0</v>
      </c>
      <c r="O645" s="15">
        <f>User[[#This Row],[Duration In Store(min)]]/60</f>
        <v>10.283333333333333</v>
      </c>
      <c r="P645" s="28">
        <f>User[[#This Row],[Time In Store + Leave]]/24</f>
        <v>0.4284722222222222</v>
      </c>
      <c r="Q645" s="15">
        <f>(User[[#This Row],[Time Leave RMS (min)]]/60)+User[[#This Row],[Duration In Store H]]</f>
        <v>10.283333333333333</v>
      </c>
      <c r="R645" s="40">
        <f>IF(User[[#This Row],[Check In]]="Sin Registro",0,1)</f>
        <v>1</v>
      </c>
      <c r="S645" s="40">
        <f>IF(User[[#This Row],[Check Out]]="Sin Registro",0,1)</f>
        <v>1</v>
      </c>
      <c r="T645" s="40" t="str">
        <f>IFERROR(IF(VLOOKUP(User[[#This Row],[User Code]],Justificar!$C$8:$I$1048576,6,0)=0,"Sin Justificación",VLOOKUP(User[[#This Row],[User Code]],Justificar!$C$8:$I$1048576,6,0)),"")</f>
        <v/>
      </c>
      <c r="U645" s="40" t="str">
        <f>IFERROR(IF(VLOOKUP(User[[#This Row],[User Code]],Justificar!$C$8:$I$1048576,6,0)=0,"Sin Justificación",VLOOKUP(User[[#This Row],[User Code]],Justificar!$C$8:$I$1048576,7,0)),"")</f>
        <v/>
      </c>
      <c r="V645" s="40" t="str" cm="1">
        <f t="array" ref="V645">_xlfn.IFS(User[[#This Row],[Time In Store + Leave]]&lt;7.8,"Incompleto",User[[#This Row],[Time In Store + Leave]]&lt;=12,"Completo",User[[#This Row],[Time In Store + Leave]]&gt;12,"Superior")</f>
        <v>Completo</v>
      </c>
      <c r="W6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5" s="40" t="str">
        <f>IF(User[[#This Row],[Rango]]="incompleto",IF(User[[#This Row],[Reporte in]]=0,"Sin_Registro_In_Out",IF(User[[#This Row],[Reporte Out]]=0,"No_Realizo_Salida","No_cumple_el_Tiempo")),"")</f>
        <v/>
      </c>
      <c r="Y645" s="40" t="str" cm="1">
        <f t="array" ref="Y6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6" spans="1:25" x14ac:dyDescent="0.3">
      <c r="A646" s="40" t="s">
        <v>384</v>
      </c>
      <c r="B646">
        <v>1096213114</v>
      </c>
      <c r="C646" s="40" t="s">
        <v>1195</v>
      </c>
      <c r="D646" s="40" t="s">
        <v>385</v>
      </c>
      <c r="E646" s="40" t="s">
        <v>6</v>
      </c>
      <c r="F646" s="40" t="s">
        <v>1803</v>
      </c>
      <c r="G646" s="40" t="s">
        <v>179</v>
      </c>
      <c r="H646" s="2">
        <v>45216.567754629628</v>
      </c>
      <c r="I646">
        <v>1</v>
      </c>
      <c r="J6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45931.353368055556</v>
      </c>
      <c r="K6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45931.722118055557</v>
      </c>
      <c r="L646" s="21">
        <f>_xlfn.XLOOKUP(User[[#This Row],[User Code]],RMS_Check_In_Out!A:A,RMS_Check_In_Out!D:D,"0")</f>
        <v>531</v>
      </c>
      <c r="M646" s="21" t="str">
        <f>_xlfn.XLOOKUP(User[[#This Row],[User Code]],Leave!P:P,Leave!S:S,"0")</f>
        <v>0</v>
      </c>
      <c r="N646" s="21">
        <f>User[[#This Row],[Time Leave RMS (min)]]/60</f>
        <v>0</v>
      </c>
      <c r="O646" s="15">
        <f>User[[#This Row],[Duration In Store(min)]]/60</f>
        <v>8.85</v>
      </c>
      <c r="P646" s="28">
        <f>User[[#This Row],[Time In Store + Leave]]/24</f>
        <v>0.36874999999999997</v>
      </c>
      <c r="Q646" s="15">
        <f>(User[[#This Row],[Time Leave RMS (min)]]/60)+User[[#This Row],[Duration In Store H]]</f>
        <v>8.85</v>
      </c>
      <c r="R646" s="40">
        <f>IF(User[[#This Row],[Check In]]="Sin Registro",0,1)</f>
        <v>1</v>
      </c>
      <c r="S646" s="40">
        <f>IF(User[[#This Row],[Check Out]]="Sin Registro",0,1)</f>
        <v>1</v>
      </c>
      <c r="T646" s="40" t="str">
        <f>IFERROR(IF(VLOOKUP(User[[#This Row],[User Code]],Justificar!$C$8:$I$1048576,6,0)=0,"Sin Justificación",VLOOKUP(User[[#This Row],[User Code]],Justificar!$C$8:$I$1048576,6,0)),"")</f>
        <v/>
      </c>
      <c r="U646" s="40" t="str">
        <f>IFERROR(IF(VLOOKUP(User[[#This Row],[User Code]],Justificar!$C$8:$I$1048576,6,0)=0,"Sin Justificación",VLOOKUP(User[[#This Row],[User Code]],Justificar!$C$8:$I$1048576,7,0)),"")</f>
        <v/>
      </c>
      <c r="V646" s="40" t="str" cm="1">
        <f t="array" ref="V646">_xlfn.IFS(User[[#This Row],[Time In Store + Leave]]&lt;7.8,"Incompleto",User[[#This Row],[Time In Store + Leave]]&lt;=12,"Completo",User[[#This Row],[Time In Store + Leave]]&gt;12,"Superior")</f>
        <v>Completo</v>
      </c>
      <c r="W6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6" s="40" t="str">
        <f>IF(User[[#This Row],[Rango]]="incompleto",IF(User[[#This Row],[Reporte in]]=0,"Sin_Registro_In_Out",IF(User[[#This Row],[Reporte Out]]=0,"No_Realizo_Salida","No_cumple_el_Tiempo")),"")</f>
        <v/>
      </c>
      <c r="Y646" s="40" t="str" cm="1">
        <f t="array" ref="Y6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47" spans="1:25" x14ac:dyDescent="0.3">
      <c r="A647" s="40" t="s">
        <v>383</v>
      </c>
      <c r="B647">
        <v>1004487006</v>
      </c>
      <c r="C647" s="40" t="s">
        <v>1196</v>
      </c>
      <c r="D647" s="40" t="s">
        <v>386</v>
      </c>
      <c r="E647" s="40" t="s">
        <v>6</v>
      </c>
      <c r="F647" s="40" t="s">
        <v>967</v>
      </c>
      <c r="G647" s="40" t="s">
        <v>177</v>
      </c>
      <c r="H647" s="2">
        <v>45216.441168981481</v>
      </c>
      <c r="I647">
        <v>1</v>
      </c>
      <c r="J6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45931.429432870369</v>
      </c>
      <c r="K6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45931.794745370367</v>
      </c>
      <c r="L647" s="21">
        <f>_xlfn.XLOOKUP(User[[#This Row],[User Code]],RMS_Check_In_Out!A:A,RMS_Check_In_Out!D:D,"0")</f>
        <v>526</v>
      </c>
      <c r="M647" s="21" t="str">
        <f>_xlfn.XLOOKUP(User[[#This Row],[User Code]],Leave!P:P,Leave!S:S,"0")</f>
        <v>0</v>
      </c>
      <c r="N647" s="21">
        <f>User[[#This Row],[Time Leave RMS (min)]]/60</f>
        <v>0</v>
      </c>
      <c r="O647" s="15">
        <f>User[[#This Row],[Duration In Store(min)]]/60</f>
        <v>8.7666666666666675</v>
      </c>
      <c r="P647" s="28">
        <f>User[[#This Row],[Time In Store + Leave]]/24</f>
        <v>0.36527777777777781</v>
      </c>
      <c r="Q647" s="15">
        <f>(User[[#This Row],[Time Leave RMS (min)]]/60)+User[[#This Row],[Duration In Store H]]</f>
        <v>8.7666666666666675</v>
      </c>
      <c r="R647" s="40">
        <f>IF(User[[#This Row],[Check In]]="Sin Registro",0,1)</f>
        <v>1</v>
      </c>
      <c r="S647" s="40">
        <f>IF(User[[#This Row],[Check Out]]="Sin Registro",0,1)</f>
        <v>1</v>
      </c>
      <c r="T647" s="40" t="str">
        <f>IFERROR(IF(VLOOKUP(User[[#This Row],[User Code]],Justificar!$C$8:$I$1048576,6,0)=0,"Sin Justificación",VLOOKUP(User[[#This Row],[User Code]],Justificar!$C$8:$I$1048576,6,0)),"")</f>
        <v/>
      </c>
      <c r="U647" s="40" t="str">
        <f>IFERROR(IF(VLOOKUP(User[[#This Row],[User Code]],Justificar!$C$8:$I$1048576,6,0)=0,"Sin Justificación",VLOOKUP(User[[#This Row],[User Code]],Justificar!$C$8:$I$1048576,7,0)),"")</f>
        <v/>
      </c>
      <c r="V647" s="40" t="str" cm="1">
        <f t="array" ref="V647">_xlfn.IFS(User[[#This Row],[Time In Store + Leave]]&lt;7.8,"Incompleto",User[[#This Row],[Time In Store + Leave]]&lt;=12,"Completo",User[[#This Row],[Time In Store + Leave]]&gt;12,"Superior")</f>
        <v>Completo</v>
      </c>
      <c r="W6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7" s="40" t="str">
        <f>IF(User[[#This Row],[Rango]]="incompleto",IF(User[[#This Row],[Reporte in]]=0,"Sin_Registro_In_Out",IF(User[[#This Row],[Reporte Out]]=0,"No_Realizo_Salida","No_cumple_el_Tiempo")),"")</f>
        <v/>
      </c>
      <c r="Y647" s="40" t="str" cm="1">
        <f t="array" ref="Y6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48" spans="1:25" x14ac:dyDescent="0.3">
      <c r="A648" s="40" t="s">
        <v>382</v>
      </c>
      <c r="B648">
        <v>1000696622</v>
      </c>
      <c r="C648" s="40" t="s">
        <v>1197</v>
      </c>
      <c r="D648" s="40" t="s">
        <v>387</v>
      </c>
      <c r="E648" s="40" t="s">
        <v>84</v>
      </c>
      <c r="F648" s="40" t="s">
        <v>974</v>
      </c>
      <c r="G648" s="40" t="s">
        <v>177</v>
      </c>
      <c r="H648" s="2">
        <v>45212.691342592596</v>
      </c>
      <c r="I648">
        <v>1</v>
      </c>
      <c r="J6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48" s="21" t="str">
        <f>_xlfn.XLOOKUP(User[[#This Row],[User Code]],RMS_Check_In_Out!A:A,RMS_Check_In_Out!D:D,"0")</f>
        <v>0</v>
      </c>
      <c r="M648" s="21">
        <f>_xlfn.XLOOKUP(User[[#This Row],[User Code]],Leave!P:P,Leave!S:S,"0")</f>
        <v>540</v>
      </c>
      <c r="N648" s="21">
        <f>User[[#This Row],[Time Leave RMS (min)]]/60</f>
        <v>9</v>
      </c>
      <c r="O648" s="15">
        <f>User[[#This Row],[Duration In Store(min)]]/60</f>
        <v>0</v>
      </c>
      <c r="P648" s="28">
        <f>User[[#This Row],[Time In Store + Leave]]/24</f>
        <v>0.375</v>
      </c>
      <c r="Q648" s="15">
        <f>(User[[#This Row],[Time Leave RMS (min)]]/60)+User[[#This Row],[Duration In Store H]]</f>
        <v>9</v>
      </c>
      <c r="R648" s="40">
        <f>IF(User[[#This Row],[Check In]]="Sin Registro",0,1)</f>
        <v>1</v>
      </c>
      <c r="S648" s="40">
        <f>IF(User[[#This Row],[Check Out]]="Sin Registro",0,1)</f>
        <v>1</v>
      </c>
      <c r="T648" s="40" t="str">
        <f>IFERROR(IF(VLOOKUP(User[[#This Row],[User Code]],Justificar!$C$8:$I$1048576,6,0)=0,"Sin Justificación",VLOOKUP(User[[#This Row],[User Code]],Justificar!$C$8:$I$1048576,6,0)),"")</f>
        <v/>
      </c>
      <c r="U648" s="40" t="str">
        <f>IFERROR(IF(VLOOKUP(User[[#This Row],[User Code]],Justificar!$C$8:$I$1048576,6,0)=0,"Sin Justificación",VLOOKUP(User[[#This Row],[User Code]],Justificar!$C$8:$I$1048576,7,0)),"")</f>
        <v/>
      </c>
      <c r="V648" s="40" t="str" cm="1">
        <f t="array" ref="V648">_xlfn.IFS(User[[#This Row],[Time In Store + Leave]]&lt;7.8,"Incompleto",User[[#This Row],[Time In Store + Leave]]&lt;=12,"Completo",User[[#This Row],[Time In Store + Leave]]&gt;12,"Superior")</f>
        <v>Completo</v>
      </c>
      <c r="W6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8" s="40" t="str">
        <f>IF(User[[#This Row],[Rango]]="incompleto",IF(User[[#This Row],[Reporte in]]=0,"Sin_Registro_In_Out",IF(User[[#This Row],[Reporte Out]]=0,"No_Realizo_Salida","No_cumple_el_Tiempo")),"")</f>
        <v/>
      </c>
      <c r="Y648" s="40" t="str" cm="1">
        <f t="array" ref="Y6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49" spans="1:25" x14ac:dyDescent="0.3">
      <c r="A649" s="40" t="s">
        <v>381</v>
      </c>
      <c r="B649">
        <v>1090148430</v>
      </c>
      <c r="C649" s="40" t="s">
        <v>1198</v>
      </c>
      <c r="D649" s="40" t="s">
        <v>388</v>
      </c>
      <c r="E649" s="40" t="s">
        <v>6</v>
      </c>
      <c r="F649" s="40" t="s">
        <v>1027</v>
      </c>
      <c r="G649" s="40" t="s">
        <v>178</v>
      </c>
      <c r="H649" s="2">
        <v>45211.648321759261</v>
      </c>
      <c r="I649">
        <v>1</v>
      </c>
      <c r="J6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45931.433622685188</v>
      </c>
      <c r="K6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45931.793078703704</v>
      </c>
      <c r="L649" s="21">
        <f>_xlfn.XLOOKUP(User[[#This Row],[User Code]],RMS_Check_In_Out!A:A,RMS_Check_In_Out!D:D,"0")</f>
        <v>518</v>
      </c>
      <c r="M649" s="21">
        <f>_xlfn.XLOOKUP(User[[#This Row],[User Code]],Leave!P:P,Leave!S:S,"0")</f>
        <v>180</v>
      </c>
      <c r="N649" s="21">
        <f>User[[#This Row],[Time Leave RMS (min)]]/60</f>
        <v>3</v>
      </c>
      <c r="O649" s="15">
        <f>User[[#This Row],[Duration In Store(min)]]/60</f>
        <v>8.6333333333333329</v>
      </c>
      <c r="P649" s="28">
        <f>User[[#This Row],[Time In Store + Leave]]/24</f>
        <v>0.48472222222222222</v>
      </c>
      <c r="Q649" s="15">
        <f>(User[[#This Row],[Time Leave RMS (min)]]/60)+User[[#This Row],[Duration In Store H]]</f>
        <v>11.633333333333333</v>
      </c>
      <c r="R649" s="40">
        <f>IF(User[[#This Row],[Check In]]="Sin Registro",0,1)</f>
        <v>1</v>
      </c>
      <c r="S649" s="40">
        <f>IF(User[[#This Row],[Check Out]]="Sin Registro",0,1)</f>
        <v>1</v>
      </c>
      <c r="T649" s="40" t="str">
        <f>IFERROR(IF(VLOOKUP(User[[#This Row],[User Code]],Justificar!$C$8:$I$1048576,6,0)=0,"Sin Justificación",VLOOKUP(User[[#This Row],[User Code]],Justificar!$C$8:$I$1048576,6,0)),"")</f>
        <v/>
      </c>
      <c r="U649" s="40" t="str">
        <f>IFERROR(IF(VLOOKUP(User[[#This Row],[User Code]],Justificar!$C$8:$I$1048576,6,0)=0,"Sin Justificación",VLOOKUP(User[[#This Row],[User Code]],Justificar!$C$8:$I$1048576,7,0)),"")</f>
        <v/>
      </c>
      <c r="V649" s="40" t="str" cm="1">
        <f t="array" ref="V649">_xlfn.IFS(User[[#This Row],[Time In Store + Leave]]&lt;7.8,"Incompleto",User[[#This Row],[Time In Store + Leave]]&lt;=12,"Completo",User[[#This Row],[Time In Store + Leave]]&gt;12,"Superior")</f>
        <v>Completo</v>
      </c>
      <c r="W6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9" s="40" t="str">
        <f>IF(User[[#This Row],[Rango]]="incompleto",IF(User[[#This Row],[Reporte in]]=0,"Sin_Registro_In_Out",IF(User[[#This Row],[Reporte Out]]=0,"No_Realizo_Salida","No_cumple_el_Tiempo")),"")</f>
        <v/>
      </c>
      <c r="Y649" s="40" t="str" cm="1">
        <f t="array" ref="Y6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0" spans="1:25" x14ac:dyDescent="0.3">
      <c r="A650" s="40" t="s">
        <v>379</v>
      </c>
      <c r="B650">
        <v>1052078207</v>
      </c>
      <c r="C650" s="40" t="s">
        <v>1199</v>
      </c>
      <c r="D650" s="40" t="s">
        <v>380</v>
      </c>
      <c r="E650" s="40" t="s">
        <v>6</v>
      </c>
      <c r="F650" s="40" t="s">
        <v>2727</v>
      </c>
      <c r="G650" s="40" t="s">
        <v>178</v>
      </c>
      <c r="H650" s="2">
        <v>45204.402824074074</v>
      </c>
      <c r="I650">
        <v>1</v>
      </c>
      <c r="J6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45931.495162037034</v>
      </c>
      <c r="K6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45931.758645833332</v>
      </c>
      <c r="L650" s="21">
        <f>_xlfn.XLOOKUP(User[[#This Row],[User Code]],RMS_Check_In_Out!A:A,RMS_Check_In_Out!D:D,"0")</f>
        <v>379</v>
      </c>
      <c r="M650" s="21" t="str">
        <f>_xlfn.XLOOKUP(User[[#This Row],[User Code]],Leave!P:P,Leave!S:S,"0")</f>
        <v>0</v>
      </c>
      <c r="N650" s="21">
        <f>User[[#This Row],[Time Leave RMS (min)]]/60</f>
        <v>0</v>
      </c>
      <c r="O650" s="15">
        <f>User[[#This Row],[Duration In Store(min)]]/60</f>
        <v>6.3166666666666664</v>
      </c>
      <c r="P650" s="28">
        <f>User[[#This Row],[Time In Store + Leave]]/24</f>
        <v>0.26319444444444445</v>
      </c>
      <c r="Q650" s="15">
        <f>(User[[#This Row],[Time Leave RMS (min)]]/60)+User[[#This Row],[Duration In Store H]]</f>
        <v>6.3166666666666664</v>
      </c>
      <c r="R650" s="40">
        <f>IF(User[[#This Row],[Check In]]="Sin Registro",0,1)</f>
        <v>1</v>
      </c>
      <c r="S650" s="40">
        <f>IF(User[[#This Row],[Check Out]]="Sin Registro",0,1)</f>
        <v>1</v>
      </c>
      <c r="T650" s="40" t="str">
        <f>IFERROR(IF(VLOOKUP(User[[#This Row],[User Code]],Justificar!$C$8:$I$1048576,6,0)=0,"Sin Justificación",VLOOKUP(User[[#This Row],[User Code]],Justificar!$C$8:$I$1048576,6,0)),"")</f>
        <v>Sin Justificación</v>
      </c>
      <c r="U650" s="40" t="str">
        <f>IFERROR(IF(VLOOKUP(User[[#This Row],[User Code]],Justificar!$C$8:$I$1048576,6,0)=0,"Sin Justificación",VLOOKUP(User[[#This Row],[User Code]],Justificar!$C$8:$I$1048576,7,0)),"")</f>
        <v>Sin Justificación</v>
      </c>
      <c r="V650" s="40" t="str" cm="1">
        <f t="array" ref="V650">_xlfn.IFS(User[[#This Row],[Time In Store + Leave]]&lt;7.8,"Incompleto",User[[#This Row],[Time In Store + Leave]]&lt;=12,"Completo",User[[#This Row],[Time In Store + Leave]]&gt;12,"Superior")</f>
        <v>Incompleto</v>
      </c>
      <c r="W6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0" s="40" t="str">
        <f>IF(User[[#This Row],[Rango]]="incompleto",IF(User[[#This Row],[Reporte in]]=0,"Sin_Registro_In_Out",IF(User[[#This Row],[Reporte Out]]=0,"No_Realizo_Salida","No_cumple_el_Tiempo")),"")</f>
        <v>No_cumple_el_Tiempo</v>
      </c>
      <c r="Y650" s="40" t="str" cm="1">
        <f t="array" ref="Y6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1" spans="1:25" x14ac:dyDescent="0.3">
      <c r="A651" s="40" t="s">
        <v>374</v>
      </c>
      <c r="B651">
        <v>55308283</v>
      </c>
      <c r="C651" s="40" t="s">
        <v>1200</v>
      </c>
      <c r="D651" s="40" t="s">
        <v>375</v>
      </c>
      <c r="E651" s="40" t="s">
        <v>6</v>
      </c>
      <c r="F651" s="40" t="s">
        <v>2136</v>
      </c>
      <c r="G651" s="40" t="s">
        <v>178</v>
      </c>
      <c r="H651" s="2">
        <v>45201.813807870371</v>
      </c>
      <c r="I651">
        <v>1</v>
      </c>
      <c r="J6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45931.346064814818</v>
      </c>
      <c r="K6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45931.721250000002</v>
      </c>
      <c r="L651" s="21">
        <f>_xlfn.XLOOKUP(User[[#This Row],[User Code]],RMS_Check_In_Out!A:A,RMS_Check_In_Out!D:D,"0")</f>
        <v>540</v>
      </c>
      <c r="M651" s="21" t="str">
        <f>_xlfn.XLOOKUP(User[[#This Row],[User Code]],Leave!P:P,Leave!S:S,"0")</f>
        <v>0</v>
      </c>
      <c r="N651" s="21">
        <f>User[[#This Row],[Time Leave RMS (min)]]/60</f>
        <v>0</v>
      </c>
      <c r="O651" s="15">
        <f>User[[#This Row],[Duration In Store(min)]]/60</f>
        <v>9</v>
      </c>
      <c r="P651" s="28">
        <f>User[[#This Row],[Time In Store + Leave]]/24</f>
        <v>0.375</v>
      </c>
      <c r="Q651" s="15">
        <f>(User[[#This Row],[Time Leave RMS (min)]]/60)+User[[#This Row],[Duration In Store H]]</f>
        <v>9</v>
      </c>
      <c r="R651" s="40">
        <f>IF(User[[#This Row],[Check In]]="Sin Registro",0,1)</f>
        <v>1</v>
      </c>
      <c r="S651" s="40">
        <f>IF(User[[#This Row],[Check Out]]="Sin Registro",0,1)</f>
        <v>1</v>
      </c>
      <c r="T651" s="40" t="str">
        <f>IFERROR(IF(VLOOKUP(User[[#This Row],[User Code]],Justificar!$C$8:$I$1048576,6,0)=0,"Sin Justificación",VLOOKUP(User[[#This Row],[User Code]],Justificar!$C$8:$I$1048576,6,0)),"")</f>
        <v/>
      </c>
      <c r="U651" s="40" t="str">
        <f>IFERROR(IF(VLOOKUP(User[[#This Row],[User Code]],Justificar!$C$8:$I$1048576,6,0)=0,"Sin Justificación",VLOOKUP(User[[#This Row],[User Code]],Justificar!$C$8:$I$1048576,7,0)),"")</f>
        <v/>
      </c>
      <c r="V651" s="40" t="str" cm="1">
        <f t="array" ref="V651">_xlfn.IFS(User[[#This Row],[Time In Store + Leave]]&lt;7.8,"Incompleto",User[[#This Row],[Time In Store + Leave]]&lt;=12,"Completo",User[[#This Row],[Time In Store + Leave]]&gt;12,"Superior")</f>
        <v>Completo</v>
      </c>
      <c r="W6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1" s="40" t="str">
        <f>IF(User[[#This Row],[Rango]]="incompleto",IF(User[[#This Row],[Reporte in]]=0,"Sin_Registro_In_Out",IF(User[[#This Row],[Reporte Out]]=0,"No_Realizo_Salida","No_cumple_el_Tiempo")),"")</f>
        <v/>
      </c>
      <c r="Y651" s="40" t="str" cm="1">
        <f t="array" ref="Y6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2" spans="1:25" x14ac:dyDescent="0.3">
      <c r="A652" s="40" t="s">
        <v>376</v>
      </c>
      <c r="B652">
        <v>1116852438</v>
      </c>
      <c r="C652" s="40" t="s">
        <v>1092</v>
      </c>
      <c r="D652" s="40" t="s">
        <v>377</v>
      </c>
      <c r="E652" s="40" t="s">
        <v>84</v>
      </c>
      <c r="F652" s="40" t="s">
        <v>1126</v>
      </c>
      <c r="G652" s="40" t="s">
        <v>178</v>
      </c>
      <c r="H652" s="2">
        <v>45201.813738425924</v>
      </c>
      <c r="I652">
        <v>1</v>
      </c>
      <c r="J6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45931.423263888886</v>
      </c>
      <c r="K6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45931.729664351849</v>
      </c>
      <c r="L652" s="21">
        <f>_xlfn.XLOOKUP(User[[#This Row],[User Code]],RMS_Check_In_Out!A:A,RMS_Check_In_Out!D:D,"0")</f>
        <v>436</v>
      </c>
      <c r="M652" s="21">
        <f>_xlfn.XLOOKUP(User[[#This Row],[User Code]],Leave!P:P,Leave!S:S,"0")</f>
        <v>60</v>
      </c>
      <c r="N652" s="21">
        <f>User[[#This Row],[Time Leave RMS (min)]]/60</f>
        <v>1</v>
      </c>
      <c r="O652" s="15">
        <f>User[[#This Row],[Duration In Store(min)]]/60</f>
        <v>7.2666666666666666</v>
      </c>
      <c r="P652" s="28">
        <f>User[[#This Row],[Time In Store + Leave]]/24</f>
        <v>0.34444444444444439</v>
      </c>
      <c r="Q652" s="15">
        <f>(User[[#This Row],[Time Leave RMS (min)]]/60)+User[[#This Row],[Duration In Store H]]</f>
        <v>8.2666666666666657</v>
      </c>
      <c r="R652" s="40">
        <f>IF(User[[#This Row],[Check In]]="Sin Registro",0,1)</f>
        <v>1</v>
      </c>
      <c r="S652" s="40">
        <f>IF(User[[#This Row],[Check Out]]="Sin Registro",0,1)</f>
        <v>1</v>
      </c>
      <c r="T652" s="40" t="str">
        <f>IFERROR(IF(VLOOKUP(User[[#This Row],[User Code]],Justificar!$C$8:$I$1048576,6,0)=0,"Sin Justificación",VLOOKUP(User[[#This Row],[User Code]],Justificar!$C$8:$I$1048576,6,0)),"")</f>
        <v/>
      </c>
      <c r="U652" s="40" t="str">
        <f>IFERROR(IF(VLOOKUP(User[[#This Row],[User Code]],Justificar!$C$8:$I$1048576,6,0)=0,"Sin Justificación",VLOOKUP(User[[#This Row],[User Code]],Justificar!$C$8:$I$1048576,7,0)),"")</f>
        <v/>
      </c>
      <c r="V652" s="40" t="str" cm="1">
        <f t="array" ref="V652">_xlfn.IFS(User[[#This Row],[Time In Store + Leave]]&lt;7.8,"Incompleto",User[[#This Row],[Time In Store + Leave]]&lt;=12,"Completo",User[[#This Row],[Time In Store + Leave]]&gt;12,"Superior")</f>
        <v>Completo</v>
      </c>
      <c r="W6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2" s="40" t="str">
        <f>IF(User[[#This Row],[Rango]]="incompleto",IF(User[[#This Row],[Reporte in]]=0,"Sin_Registro_In_Out",IF(User[[#This Row],[Reporte Out]]=0,"No_Realizo_Salida","No_cumple_el_Tiempo")),"")</f>
        <v/>
      </c>
      <c r="Y652" s="40" t="str" cm="1">
        <f t="array" ref="Y6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53" spans="1:25" x14ac:dyDescent="0.3">
      <c r="A653" s="40" t="s">
        <v>373</v>
      </c>
      <c r="B653">
        <v>1070613009</v>
      </c>
      <c r="C653" s="40" t="s">
        <v>1201</v>
      </c>
      <c r="D653" s="40" t="s">
        <v>378</v>
      </c>
      <c r="E653" s="40" t="s">
        <v>6</v>
      </c>
      <c r="F653" s="40" t="s">
        <v>2462</v>
      </c>
      <c r="G653" s="40" t="s">
        <v>178</v>
      </c>
      <c r="H653" s="2">
        <v>45201.476886574077</v>
      </c>
      <c r="I653">
        <v>1</v>
      </c>
      <c r="J6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53" s="21" t="str">
        <f>_xlfn.XLOOKUP(User[[#This Row],[User Code]],RMS_Check_In_Out!A:A,RMS_Check_In_Out!D:D,"0")</f>
        <v>0</v>
      </c>
      <c r="M653" s="21" t="str">
        <f>_xlfn.XLOOKUP(User[[#This Row],[User Code]],Leave!P:P,Leave!S:S,"0")</f>
        <v>0</v>
      </c>
      <c r="N653" s="21">
        <f>User[[#This Row],[Time Leave RMS (min)]]/60</f>
        <v>0</v>
      </c>
      <c r="O653" s="15">
        <f>User[[#This Row],[Duration In Store(min)]]/60</f>
        <v>0</v>
      </c>
      <c r="P653" s="28">
        <f>User[[#This Row],[Time In Store + Leave]]/24</f>
        <v>0</v>
      </c>
      <c r="Q653" s="15">
        <f>(User[[#This Row],[Time Leave RMS (min)]]/60)+User[[#This Row],[Duration In Store H]]</f>
        <v>0</v>
      </c>
      <c r="R653" s="40">
        <f>IF(User[[#This Row],[Check In]]="Sin Registro",0,1)</f>
        <v>0</v>
      </c>
      <c r="S653" s="40">
        <f>IF(User[[#This Row],[Check Out]]="Sin Registro",0,1)</f>
        <v>0</v>
      </c>
      <c r="T653" s="40" t="str">
        <f>IFERROR(IF(VLOOKUP(User[[#This Row],[User Code]],Justificar!$C$8:$I$1048576,6,0)=0,"Sin Justificación",VLOOKUP(User[[#This Row],[User Code]],Justificar!$C$8:$I$1048576,6,0)),"")</f>
        <v>Sin Justificación</v>
      </c>
      <c r="U653" s="40" t="str">
        <f>IFERROR(IF(VLOOKUP(User[[#This Row],[User Code]],Justificar!$C$8:$I$1048576,6,0)=0,"Sin Justificación",VLOOKUP(User[[#This Row],[User Code]],Justificar!$C$8:$I$1048576,7,0)),"")</f>
        <v>Sin Justificación</v>
      </c>
      <c r="V653" s="40" t="str" cm="1">
        <f t="array" ref="V653">_xlfn.IFS(User[[#This Row],[Time In Store + Leave]]&lt;7.8,"Incompleto",User[[#This Row],[Time In Store + Leave]]&lt;=12,"Completo",User[[#This Row],[Time In Store + Leave]]&gt;12,"Superior")</f>
        <v>Incompleto</v>
      </c>
      <c r="W6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3" s="40" t="str">
        <f>IF(User[[#This Row],[Rango]]="incompleto",IF(User[[#This Row],[Reporte in]]=0,"Sin_Registro_In_Out",IF(User[[#This Row],[Reporte Out]]=0,"No_Realizo_Salida","No_cumple_el_Tiempo")),"")</f>
        <v>Sin_Registro_In_Out</v>
      </c>
      <c r="Y653" s="40" t="str" cm="1">
        <f t="array" ref="Y6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4" spans="1:25" x14ac:dyDescent="0.3">
      <c r="A654" s="40" t="s">
        <v>371</v>
      </c>
      <c r="B654">
        <v>1048328047</v>
      </c>
      <c r="C654" s="40" t="s">
        <v>1202</v>
      </c>
      <c r="D654" s="40" t="s">
        <v>372</v>
      </c>
      <c r="E654" s="40" t="s">
        <v>84</v>
      </c>
      <c r="F654" s="40" t="s">
        <v>965</v>
      </c>
      <c r="G654" s="40" t="s">
        <v>178</v>
      </c>
      <c r="H654" s="2">
        <v>45195.609120370369</v>
      </c>
      <c r="I654">
        <v>1</v>
      </c>
      <c r="J6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45931.405416666668</v>
      </c>
      <c r="K6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45931.750335648147</v>
      </c>
      <c r="L654" s="21">
        <f>_xlfn.XLOOKUP(User[[#This Row],[User Code]],RMS_Check_In_Out!A:A,RMS_Check_In_Out!D:D,"0")</f>
        <v>497</v>
      </c>
      <c r="M654" s="21" t="str">
        <f>_xlfn.XLOOKUP(User[[#This Row],[User Code]],Leave!P:P,Leave!S:S,"0")</f>
        <v>0</v>
      </c>
      <c r="N654" s="21">
        <f>User[[#This Row],[Time Leave RMS (min)]]/60</f>
        <v>0</v>
      </c>
      <c r="O654" s="15">
        <f>User[[#This Row],[Duration In Store(min)]]/60</f>
        <v>8.2833333333333332</v>
      </c>
      <c r="P654" s="28">
        <f>User[[#This Row],[Time In Store + Leave]]/24</f>
        <v>0.34513888888888888</v>
      </c>
      <c r="Q654" s="15">
        <f>(User[[#This Row],[Time Leave RMS (min)]]/60)+User[[#This Row],[Duration In Store H]]</f>
        <v>8.2833333333333332</v>
      </c>
      <c r="R654" s="40">
        <f>IF(User[[#This Row],[Check In]]="Sin Registro",0,1)</f>
        <v>1</v>
      </c>
      <c r="S654" s="40">
        <f>IF(User[[#This Row],[Check Out]]="Sin Registro",0,1)</f>
        <v>1</v>
      </c>
      <c r="T654" s="40" t="str">
        <f>IFERROR(IF(VLOOKUP(User[[#This Row],[User Code]],Justificar!$C$8:$I$1048576,6,0)=0,"Sin Justificación",VLOOKUP(User[[#This Row],[User Code]],Justificar!$C$8:$I$1048576,6,0)),"")</f>
        <v/>
      </c>
      <c r="U654" s="40" t="str">
        <f>IFERROR(IF(VLOOKUP(User[[#This Row],[User Code]],Justificar!$C$8:$I$1048576,6,0)=0,"Sin Justificación",VLOOKUP(User[[#This Row],[User Code]],Justificar!$C$8:$I$1048576,7,0)),"")</f>
        <v/>
      </c>
      <c r="V654" s="40" t="str" cm="1">
        <f t="array" ref="V654">_xlfn.IFS(User[[#This Row],[Time In Store + Leave]]&lt;7.8,"Incompleto",User[[#This Row],[Time In Store + Leave]]&lt;=12,"Completo",User[[#This Row],[Time In Store + Leave]]&gt;12,"Superior")</f>
        <v>Completo</v>
      </c>
      <c r="W6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4" s="40" t="str">
        <f>IF(User[[#This Row],[Rango]]="incompleto",IF(User[[#This Row],[Reporte in]]=0,"Sin_Registro_In_Out",IF(User[[#This Row],[Reporte Out]]=0,"No_Realizo_Salida","No_cumple_el_Tiempo")),"")</f>
        <v/>
      </c>
      <c r="Y654" s="40" t="str" cm="1">
        <f t="array" ref="Y6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5" spans="1:25" x14ac:dyDescent="0.3">
      <c r="A655" s="40" t="s">
        <v>368</v>
      </c>
      <c r="B655">
        <v>4148703</v>
      </c>
      <c r="C655" s="40" t="s">
        <v>1203</v>
      </c>
      <c r="D655" s="40" t="s">
        <v>369</v>
      </c>
      <c r="E655" s="40" t="s">
        <v>6</v>
      </c>
      <c r="F655" s="40" t="s">
        <v>1030</v>
      </c>
      <c r="G655" s="40" t="s">
        <v>178</v>
      </c>
      <c r="H655" s="2">
        <v>45188.433425925927</v>
      </c>
      <c r="I655">
        <v>1</v>
      </c>
      <c r="J6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45931.486770833333</v>
      </c>
      <c r="K6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45931.751435185186</v>
      </c>
      <c r="L655" s="21">
        <f>_xlfn.XLOOKUP(User[[#This Row],[User Code]],RMS_Check_In_Out!A:A,RMS_Check_In_Out!D:D,"0")</f>
        <v>381</v>
      </c>
      <c r="M655" s="21">
        <f>_xlfn.XLOOKUP(User[[#This Row],[User Code]],Leave!P:P,Leave!S:S,"0")</f>
        <v>210</v>
      </c>
      <c r="N655" s="21">
        <f>User[[#This Row],[Time Leave RMS (min)]]/60</f>
        <v>3.5</v>
      </c>
      <c r="O655" s="15">
        <f>User[[#This Row],[Duration In Store(min)]]/60</f>
        <v>6.35</v>
      </c>
      <c r="P655" s="28">
        <f>User[[#This Row],[Time In Store + Leave]]/24</f>
        <v>0.41041666666666665</v>
      </c>
      <c r="Q655" s="15">
        <f>(User[[#This Row],[Time Leave RMS (min)]]/60)+User[[#This Row],[Duration In Store H]]</f>
        <v>9.85</v>
      </c>
      <c r="R655" s="40">
        <f>IF(User[[#This Row],[Check In]]="Sin Registro",0,1)</f>
        <v>1</v>
      </c>
      <c r="S655" s="40">
        <f>IF(User[[#This Row],[Check Out]]="Sin Registro",0,1)</f>
        <v>1</v>
      </c>
      <c r="T655" s="40" t="str">
        <f>IFERROR(IF(VLOOKUP(User[[#This Row],[User Code]],Justificar!$C$8:$I$1048576,6,0)=0,"Sin Justificación",VLOOKUP(User[[#This Row],[User Code]],Justificar!$C$8:$I$1048576,6,0)),"")</f>
        <v/>
      </c>
      <c r="U655" s="40" t="str">
        <f>IFERROR(IF(VLOOKUP(User[[#This Row],[User Code]],Justificar!$C$8:$I$1048576,6,0)=0,"Sin Justificación",VLOOKUP(User[[#This Row],[User Code]],Justificar!$C$8:$I$1048576,7,0)),"")</f>
        <v/>
      </c>
      <c r="V655" s="40" t="str" cm="1">
        <f t="array" ref="V655">_xlfn.IFS(User[[#This Row],[Time In Store + Leave]]&lt;7.8,"Incompleto",User[[#This Row],[Time In Store + Leave]]&lt;=12,"Completo",User[[#This Row],[Time In Store + Leave]]&gt;12,"Superior")</f>
        <v>Completo</v>
      </c>
      <c r="W6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5" s="40" t="str">
        <f>IF(User[[#This Row],[Rango]]="incompleto",IF(User[[#This Row],[Reporte in]]=0,"Sin_Registro_In_Out",IF(User[[#This Row],[Reporte Out]]=0,"No_Realizo_Salida","No_cumple_el_Tiempo")),"")</f>
        <v/>
      </c>
      <c r="Y655" s="40" t="str" cm="1">
        <f t="array" ref="Y6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6" spans="1:25" x14ac:dyDescent="0.3">
      <c r="A656" s="40" t="s">
        <v>367</v>
      </c>
      <c r="B656">
        <v>4613887</v>
      </c>
      <c r="C656" s="40" t="s">
        <v>1204</v>
      </c>
      <c r="D656" s="40" t="s">
        <v>370</v>
      </c>
      <c r="E656" s="40" t="s">
        <v>6</v>
      </c>
      <c r="F656" s="40" t="s">
        <v>2700</v>
      </c>
      <c r="G656" s="40" t="s">
        <v>178</v>
      </c>
      <c r="H656" s="2">
        <v>45184.522037037037</v>
      </c>
      <c r="I656">
        <v>1</v>
      </c>
      <c r="J6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45931.420289351852</v>
      </c>
      <c r="K6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45931.709270833337</v>
      </c>
      <c r="L656" s="21">
        <f>_xlfn.XLOOKUP(User[[#This Row],[User Code]],RMS_Check_In_Out!A:A,RMS_Check_In_Out!D:D,"0")</f>
        <v>416</v>
      </c>
      <c r="M656" s="21">
        <f>_xlfn.XLOOKUP(User[[#This Row],[User Code]],Leave!P:P,Leave!S:S,"0")</f>
        <v>150</v>
      </c>
      <c r="N656" s="21">
        <f>User[[#This Row],[Time Leave RMS (min)]]/60</f>
        <v>2.5</v>
      </c>
      <c r="O656" s="15">
        <f>User[[#This Row],[Duration In Store(min)]]/60</f>
        <v>6.9333333333333336</v>
      </c>
      <c r="P656" s="28">
        <f>User[[#This Row],[Time In Store + Leave]]/24</f>
        <v>0.39305555555555555</v>
      </c>
      <c r="Q656" s="15">
        <f>(User[[#This Row],[Time Leave RMS (min)]]/60)+User[[#This Row],[Duration In Store H]]</f>
        <v>9.4333333333333336</v>
      </c>
      <c r="R656" s="40">
        <f>IF(User[[#This Row],[Check In]]="Sin Registro",0,1)</f>
        <v>1</v>
      </c>
      <c r="S656" s="40">
        <f>IF(User[[#This Row],[Check Out]]="Sin Registro",0,1)</f>
        <v>1</v>
      </c>
      <c r="T656" s="40" t="str">
        <f>IFERROR(IF(VLOOKUP(User[[#This Row],[User Code]],Justificar!$C$8:$I$1048576,6,0)=0,"Sin Justificación",VLOOKUP(User[[#This Row],[User Code]],Justificar!$C$8:$I$1048576,6,0)),"")</f>
        <v/>
      </c>
      <c r="U656" s="40" t="str">
        <f>IFERROR(IF(VLOOKUP(User[[#This Row],[User Code]],Justificar!$C$8:$I$1048576,6,0)=0,"Sin Justificación",VLOOKUP(User[[#This Row],[User Code]],Justificar!$C$8:$I$1048576,7,0)),"")</f>
        <v/>
      </c>
      <c r="V656" s="40" t="str" cm="1">
        <f t="array" ref="V656">_xlfn.IFS(User[[#This Row],[Time In Store + Leave]]&lt;7.8,"Incompleto",User[[#This Row],[Time In Store + Leave]]&lt;=12,"Completo",User[[#This Row],[Time In Store + Leave]]&gt;12,"Superior")</f>
        <v>Completo</v>
      </c>
      <c r="W6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6" s="40" t="str">
        <f>IF(User[[#This Row],[Rango]]="incompleto",IF(User[[#This Row],[Reporte in]]=0,"Sin_Registro_In_Out",IF(User[[#This Row],[Reporte Out]]=0,"No_Realizo_Salida","No_cumple_el_Tiempo")),"")</f>
        <v/>
      </c>
      <c r="Y656" s="40" t="str" cm="1">
        <f t="array" ref="Y6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7" spans="1:25" x14ac:dyDescent="0.3">
      <c r="A657" s="40" t="s">
        <v>363</v>
      </c>
      <c r="B657">
        <v>1005977574</v>
      </c>
      <c r="C657" s="40" t="s">
        <v>1205</v>
      </c>
      <c r="D657" s="40" t="s">
        <v>364</v>
      </c>
      <c r="E657" s="40" t="s">
        <v>6</v>
      </c>
      <c r="F657" s="40" t="s">
        <v>1121</v>
      </c>
      <c r="G657" s="40" t="s">
        <v>178</v>
      </c>
      <c r="H657" s="2">
        <v>45181.441400462965</v>
      </c>
      <c r="I657">
        <v>1</v>
      </c>
      <c r="J6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45931.374837962961</v>
      </c>
      <c r="K6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45931.752314814818</v>
      </c>
      <c r="L657" s="21">
        <f>_xlfn.XLOOKUP(User[[#This Row],[User Code]],RMS_Check_In_Out!A:A,RMS_Check_In_Out!D:D,"0")</f>
        <v>544</v>
      </c>
      <c r="M657" s="21" t="str">
        <f>_xlfn.XLOOKUP(User[[#This Row],[User Code]],Leave!P:P,Leave!S:S,"0")</f>
        <v>0</v>
      </c>
      <c r="N657" s="21">
        <f>User[[#This Row],[Time Leave RMS (min)]]/60</f>
        <v>0</v>
      </c>
      <c r="O657" s="15">
        <f>User[[#This Row],[Duration In Store(min)]]/60</f>
        <v>9.0666666666666664</v>
      </c>
      <c r="P657" s="28">
        <f>User[[#This Row],[Time In Store + Leave]]/24</f>
        <v>0.37777777777777777</v>
      </c>
      <c r="Q657" s="15">
        <f>(User[[#This Row],[Time Leave RMS (min)]]/60)+User[[#This Row],[Duration In Store H]]</f>
        <v>9.0666666666666664</v>
      </c>
      <c r="R657" s="40">
        <f>IF(User[[#This Row],[Check In]]="Sin Registro",0,1)</f>
        <v>1</v>
      </c>
      <c r="S657" s="40">
        <f>IF(User[[#This Row],[Check Out]]="Sin Registro",0,1)</f>
        <v>1</v>
      </c>
      <c r="T657" s="40" t="str">
        <f>IFERROR(IF(VLOOKUP(User[[#This Row],[User Code]],Justificar!$C$8:$I$1048576,6,0)=0,"Sin Justificación",VLOOKUP(User[[#This Row],[User Code]],Justificar!$C$8:$I$1048576,6,0)),"")</f>
        <v/>
      </c>
      <c r="U657" s="40" t="str">
        <f>IFERROR(IF(VLOOKUP(User[[#This Row],[User Code]],Justificar!$C$8:$I$1048576,6,0)=0,"Sin Justificación",VLOOKUP(User[[#This Row],[User Code]],Justificar!$C$8:$I$1048576,7,0)),"")</f>
        <v/>
      </c>
      <c r="V657" s="40" t="str" cm="1">
        <f t="array" ref="V657">_xlfn.IFS(User[[#This Row],[Time In Store + Leave]]&lt;7.8,"Incompleto",User[[#This Row],[Time In Store + Leave]]&lt;=12,"Completo",User[[#This Row],[Time In Store + Leave]]&gt;12,"Superior")</f>
        <v>Completo</v>
      </c>
      <c r="W6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7" s="40" t="str">
        <f>IF(User[[#This Row],[Rango]]="incompleto",IF(User[[#This Row],[Reporte in]]=0,"Sin_Registro_In_Out",IF(User[[#This Row],[Reporte Out]]=0,"No_Realizo_Salida","No_cumple_el_Tiempo")),"")</f>
        <v/>
      </c>
      <c r="Y657" s="40" t="str" cm="1">
        <f t="array" ref="Y6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8" spans="1:25" x14ac:dyDescent="0.3">
      <c r="A658" s="40" t="s">
        <v>365</v>
      </c>
      <c r="B658">
        <v>1065627173</v>
      </c>
      <c r="C658" s="40" t="s">
        <v>1206</v>
      </c>
      <c r="D658" s="40" t="s">
        <v>366</v>
      </c>
      <c r="E658" s="40" t="s">
        <v>6</v>
      </c>
      <c r="F658" s="40" t="s">
        <v>965</v>
      </c>
      <c r="G658" s="40" t="s">
        <v>178</v>
      </c>
      <c r="H658" s="2">
        <v>45180.472962962966</v>
      </c>
      <c r="I658">
        <v>1</v>
      </c>
      <c r="J6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45931.446909722225</v>
      </c>
      <c r="K6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45931.770879629628</v>
      </c>
      <c r="L658" s="21">
        <f>_xlfn.XLOOKUP(User[[#This Row],[User Code]],RMS_Check_In_Out!A:A,RMS_Check_In_Out!D:D,"0")</f>
        <v>467</v>
      </c>
      <c r="M658" s="21" t="str">
        <f>_xlfn.XLOOKUP(User[[#This Row],[User Code]],Leave!P:P,Leave!S:S,"0")</f>
        <v>0</v>
      </c>
      <c r="N658" s="21">
        <f>User[[#This Row],[Time Leave RMS (min)]]/60</f>
        <v>0</v>
      </c>
      <c r="O658" s="15">
        <f>User[[#This Row],[Duration In Store(min)]]/60</f>
        <v>7.7833333333333332</v>
      </c>
      <c r="P658" s="28">
        <f>User[[#This Row],[Time In Store + Leave]]/24</f>
        <v>0.32430555555555557</v>
      </c>
      <c r="Q658" s="15">
        <f>(User[[#This Row],[Time Leave RMS (min)]]/60)+User[[#This Row],[Duration In Store H]]</f>
        <v>7.7833333333333332</v>
      </c>
      <c r="R658" s="40">
        <f>IF(User[[#This Row],[Check In]]="Sin Registro",0,1)</f>
        <v>1</v>
      </c>
      <c r="S658" s="40">
        <f>IF(User[[#This Row],[Check Out]]="Sin Registro",0,1)</f>
        <v>1</v>
      </c>
      <c r="T658" s="40" t="str">
        <f>IFERROR(IF(VLOOKUP(User[[#This Row],[User Code]],Justificar!$C$8:$I$1048576,6,0)=0,"Sin Justificación",VLOOKUP(User[[#This Row],[User Code]],Justificar!$C$8:$I$1048576,6,0)),"")</f>
        <v>Sin Justificación</v>
      </c>
      <c r="U658" s="40" t="str">
        <f>IFERROR(IF(VLOOKUP(User[[#This Row],[User Code]],Justificar!$C$8:$I$1048576,6,0)=0,"Sin Justificación",VLOOKUP(User[[#This Row],[User Code]],Justificar!$C$8:$I$1048576,7,0)),"")</f>
        <v>Sin Justificación</v>
      </c>
      <c r="V658" s="40" t="str" cm="1">
        <f t="array" ref="V658">_xlfn.IFS(User[[#This Row],[Time In Store + Leave]]&lt;7.8,"Incompleto",User[[#This Row],[Time In Store + Leave]]&lt;=12,"Completo",User[[#This Row],[Time In Store + Leave]]&gt;12,"Superior")</f>
        <v>Incompleto</v>
      </c>
      <c r="W6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8" s="40" t="str">
        <f>IF(User[[#This Row],[Rango]]="incompleto",IF(User[[#This Row],[Reporte in]]=0,"Sin_Registro_In_Out",IF(User[[#This Row],[Reporte Out]]=0,"No_Realizo_Salida","No_cumple_el_Tiempo")),"")</f>
        <v>No_cumple_el_Tiempo</v>
      </c>
      <c r="Y658" s="40" t="str" cm="1">
        <f t="array" ref="Y6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59" spans="1:25" x14ac:dyDescent="0.3">
      <c r="A659" s="40" t="s">
        <v>361</v>
      </c>
      <c r="B659">
        <v>1246941</v>
      </c>
      <c r="C659" s="40" t="s">
        <v>1093</v>
      </c>
      <c r="D659" s="40" t="s">
        <v>362</v>
      </c>
      <c r="E659" s="40" t="s">
        <v>84</v>
      </c>
      <c r="F659" s="40" t="s">
        <v>969</v>
      </c>
      <c r="G659" s="40" t="s">
        <v>177</v>
      </c>
      <c r="H659" s="2">
        <v>45173.523888888885</v>
      </c>
      <c r="I659">
        <v>1</v>
      </c>
      <c r="J6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59" s="21" t="str">
        <f>_xlfn.XLOOKUP(User[[#This Row],[User Code]],RMS_Check_In_Out!A:A,RMS_Check_In_Out!D:D,"0")</f>
        <v>0</v>
      </c>
      <c r="M659" s="21">
        <f>_xlfn.XLOOKUP(User[[#This Row],[User Code]],Leave!P:P,Leave!S:S,"0")</f>
        <v>540</v>
      </c>
      <c r="N659" s="21">
        <f>User[[#This Row],[Time Leave RMS (min)]]/60</f>
        <v>9</v>
      </c>
      <c r="O659" s="15">
        <f>User[[#This Row],[Duration In Store(min)]]/60</f>
        <v>0</v>
      </c>
      <c r="P659" s="28">
        <f>User[[#This Row],[Time In Store + Leave]]/24</f>
        <v>0.375</v>
      </c>
      <c r="Q659" s="15">
        <f>(User[[#This Row],[Time Leave RMS (min)]]/60)+User[[#This Row],[Duration In Store H]]</f>
        <v>9</v>
      </c>
      <c r="R659" s="40">
        <f>IF(User[[#This Row],[Check In]]="Sin Registro",0,1)</f>
        <v>1</v>
      </c>
      <c r="S659" s="40">
        <f>IF(User[[#This Row],[Check Out]]="Sin Registro",0,1)</f>
        <v>1</v>
      </c>
      <c r="T659" s="40" t="str">
        <f>IFERROR(IF(VLOOKUP(User[[#This Row],[User Code]],Justificar!$C$8:$I$1048576,6,0)=0,"Sin Justificación",VLOOKUP(User[[#This Row],[User Code]],Justificar!$C$8:$I$1048576,6,0)),"")</f>
        <v/>
      </c>
      <c r="U659" s="40" t="str">
        <f>IFERROR(IF(VLOOKUP(User[[#This Row],[User Code]],Justificar!$C$8:$I$1048576,6,0)=0,"Sin Justificación",VLOOKUP(User[[#This Row],[User Code]],Justificar!$C$8:$I$1048576,7,0)),"")</f>
        <v/>
      </c>
      <c r="V659" s="40" t="str" cm="1">
        <f t="array" ref="V659">_xlfn.IFS(User[[#This Row],[Time In Store + Leave]]&lt;7.8,"Incompleto",User[[#This Row],[Time In Store + Leave]]&lt;=12,"Completo",User[[#This Row],[Time In Store + Leave]]&gt;12,"Superior")</f>
        <v>Completo</v>
      </c>
      <c r="W6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9" s="40" t="str">
        <f>IF(User[[#This Row],[Rango]]="incompleto",IF(User[[#This Row],[Reporte in]]=0,"Sin_Registro_In_Out",IF(User[[#This Row],[Reporte Out]]=0,"No_Realizo_Salida","No_cumple_el_Tiempo")),"")</f>
        <v/>
      </c>
      <c r="Y659" s="40" t="str" cm="1">
        <f t="array" ref="Y6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60" spans="1:25" x14ac:dyDescent="0.3">
      <c r="A660" s="40" t="s">
        <v>354</v>
      </c>
      <c r="B660">
        <v>1030607446</v>
      </c>
      <c r="C660" s="40" t="s">
        <v>1207</v>
      </c>
      <c r="D660" s="40" t="s">
        <v>359</v>
      </c>
      <c r="E660" s="40" t="s">
        <v>6</v>
      </c>
      <c r="F660" s="40" t="s">
        <v>1467</v>
      </c>
      <c r="G660" s="40" t="s">
        <v>177</v>
      </c>
      <c r="H660" s="2">
        <v>45163.766250000001</v>
      </c>
      <c r="I660">
        <v>1</v>
      </c>
      <c r="J6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60" s="21" t="str">
        <f>_xlfn.XLOOKUP(User[[#This Row],[User Code]],RMS_Check_In_Out!A:A,RMS_Check_In_Out!D:D,"0")</f>
        <v>0</v>
      </c>
      <c r="M660" s="21">
        <f>_xlfn.XLOOKUP(User[[#This Row],[User Code]],Leave!P:P,Leave!S:S,"0")</f>
        <v>540</v>
      </c>
      <c r="N660" s="21">
        <f>User[[#This Row],[Time Leave RMS (min)]]/60</f>
        <v>9</v>
      </c>
      <c r="O660" s="15">
        <f>User[[#This Row],[Duration In Store(min)]]/60</f>
        <v>0</v>
      </c>
      <c r="P660" s="28">
        <f>User[[#This Row],[Time In Store + Leave]]/24</f>
        <v>0.375</v>
      </c>
      <c r="Q660" s="15">
        <f>(User[[#This Row],[Time Leave RMS (min)]]/60)+User[[#This Row],[Duration In Store H]]</f>
        <v>9</v>
      </c>
      <c r="R660" s="40">
        <f>IF(User[[#This Row],[Check In]]="Sin Registro",0,1)</f>
        <v>1</v>
      </c>
      <c r="S660" s="40">
        <f>IF(User[[#This Row],[Check Out]]="Sin Registro",0,1)</f>
        <v>1</v>
      </c>
      <c r="T660" s="40" t="str">
        <f>IFERROR(IF(VLOOKUP(User[[#This Row],[User Code]],Justificar!$C$8:$I$1048576,6,0)=0,"Sin Justificación",VLOOKUP(User[[#This Row],[User Code]],Justificar!$C$8:$I$1048576,6,0)),"")</f>
        <v/>
      </c>
      <c r="U660" s="40" t="str">
        <f>IFERROR(IF(VLOOKUP(User[[#This Row],[User Code]],Justificar!$C$8:$I$1048576,6,0)=0,"Sin Justificación",VLOOKUP(User[[#This Row],[User Code]],Justificar!$C$8:$I$1048576,7,0)),"")</f>
        <v/>
      </c>
      <c r="V660" s="40" t="str" cm="1">
        <f t="array" ref="V660">_xlfn.IFS(User[[#This Row],[Time In Store + Leave]]&lt;7.8,"Incompleto",User[[#This Row],[Time In Store + Leave]]&lt;=12,"Completo",User[[#This Row],[Time In Store + Leave]]&gt;12,"Superior")</f>
        <v>Completo</v>
      </c>
      <c r="W6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0" s="40" t="str">
        <f>IF(User[[#This Row],[Rango]]="incompleto",IF(User[[#This Row],[Reporte in]]=0,"Sin_Registro_In_Out",IF(User[[#This Row],[Reporte Out]]=0,"No_Realizo_Salida","No_cumple_el_Tiempo")),"")</f>
        <v/>
      </c>
      <c r="Y660" s="40" t="str" cm="1">
        <f t="array" ref="Y6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61" spans="1:25" x14ac:dyDescent="0.3">
      <c r="A661" s="40" t="s">
        <v>353</v>
      </c>
      <c r="B661">
        <v>1085342636</v>
      </c>
      <c r="C661" s="40" t="s">
        <v>1208</v>
      </c>
      <c r="D661" s="40" t="s">
        <v>360</v>
      </c>
      <c r="E661" s="40" t="s">
        <v>6</v>
      </c>
      <c r="F661" s="40" t="s">
        <v>1024</v>
      </c>
      <c r="G661" s="40" t="s">
        <v>177</v>
      </c>
      <c r="H661" s="2">
        <v>45162.515370370369</v>
      </c>
      <c r="I661">
        <v>1</v>
      </c>
      <c r="J6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45931.498391203706</v>
      </c>
      <c r="K6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45931.838067129633</v>
      </c>
      <c r="L661" s="21">
        <f>_xlfn.XLOOKUP(User[[#This Row],[User Code]],RMS_Check_In_Out!A:A,RMS_Check_In_Out!D:D,"0")</f>
        <v>489</v>
      </c>
      <c r="M661" s="21" t="str">
        <f>_xlfn.XLOOKUP(User[[#This Row],[User Code]],Leave!P:P,Leave!S:S,"0")</f>
        <v>0</v>
      </c>
      <c r="N661" s="21">
        <f>User[[#This Row],[Time Leave RMS (min)]]/60</f>
        <v>0</v>
      </c>
      <c r="O661" s="15">
        <f>User[[#This Row],[Duration In Store(min)]]/60</f>
        <v>8.15</v>
      </c>
      <c r="P661" s="28">
        <f>User[[#This Row],[Time In Store + Leave]]/24</f>
        <v>0.33958333333333335</v>
      </c>
      <c r="Q661" s="15">
        <f>(User[[#This Row],[Time Leave RMS (min)]]/60)+User[[#This Row],[Duration In Store H]]</f>
        <v>8.15</v>
      </c>
      <c r="R661" s="40">
        <f>IF(User[[#This Row],[Check In]]="Sin Registro",0,1)</f>
        <v>1</v>
      </c>
      <c r="S661" s="40">
        <f>IF(User[[#This Row],[Check Out]]="Sin Registro",0,1)</f>
        <v>1</v>
      </c>
      <c r="T661" s="40" t="str">
        <f>IFERROR(IF(VLOOKUP(User[[#This Row],[User Code]],Justificar!$C$8:$I$1048576,6,0)=0,"Sin Justificación",VLOOKUP(User[[#This Row],[User Code]],Justificar!$C$8:$I$1048576,6,0)),"")</f>
        <v/>
      </c>
      <c r="U661" s="40" t="str">
        <f>IFERROR(IF(VLOOKUP(User[[#This Row],[User Code]],Justificar!$C$8:$I$1048576,6,0)=0,"Sin Justificación",VLOOKUP(User[[#This Row],[User Code]],Justificar!$C$8:$I$1048576,7,0)),"")</f>
        <v/>
      </c>
      <c r="V661" s="40" t="str" cm="1">
        <f t="array" ref="V661">_xlfn.IFS(User[[#This Row],[Time In Store + Leave]]&lt;7.8,"Incompleto",User[[#This Row],[Time In Store + Leave]]&lt;=12,"Completo",User[[#This Row],[Time In Store + Leave]]&gt;12,"Superior")</f>
        <v>Completo</v>
      </c>
      <c r="W6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1" s="40" t="str">
        <f>IF(User[[#This Row],[Rango]]="incompleto",IF(User[[#This Row],[Reporte in]]=0,"Sin_Registro_In_Out",IF(User[[#This Row],[Reporte Out]]=0,"No_Realizo_Salida","No_cumple_el_Tiempo")),"")</f>
        <v/>
      </c>
      <c r="Y661" s="40" t="str" cm="1">
        <f t="array" ref="Y6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62" spans="1:25" x14ac:dyDescent="0.3">
      <c r="A662" s="40" t="s">
        <v>351</v>
      </c>
      <c r="B662">
        <v>1111761232</v>
      </c>
      <c r="C662" s="40" t="s">
        <v>1209</v>
      </c>
      <c r="D662" s="40" t="s">
        <v>352</v>
      </c>
      <c r="E662" s="40" t="s">
        <v>6</v>
      </c>
      <c r="F662" s="40" t="s">
        <v>1033</v>
      </c>
      <c r="G662" s="40" t="s">
        <v>179</v>
      </c>
      <c r="H662" s="2">
        <v>45161.685057870367</v>
      </c>
      <c r="I662">
        <v>1</v>
      </c>
      <c r="J6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62" s="21" t="str">
        <f>_xlfn.XLOOKUP(User[[#This Row],[User Code]],RMS_Check_In_Out!A:A,RMS_Check_In_Out!D:D,"0")</f>
        <v>0</v>
      </c>
      <c r="M662" s="21">
        <f>_xlfn.XLOOKUP(User[[#This Row],[User Code]],Leave!P:P,Leave!S:S,"0")</f>
        <v>540</v>
      </c>
      <c r="N662" s="21">
        <f>User[[#This Row],[Time Leave RMS (min)]]/60</f>
        <v>9</v>
      </c>
      <c r="O662" s="15">
        <f>User[[#This Row],[Duration In Store(min)]]/60</f>
        <v>0</v>
      </c>
      <c r="P662" s="28">
        <f>User[[#This Row],[Time In Store + Leave]]/24</f>
        <v>0.375</v>
      </c>
      <c r="Q662" s="15">
        <f>(User[[#This Row],[Time Leave RMS (min)]]/60)+User[[#This Row],[Duration In Store H]]</f>
        <v>9</v>
      </c>
      <c r="R662" s="40">
        <f>IF(User[[#This Row],[Check In]]="Sin Registro",0,1)</f>
        <v>1</v>
      </c>
      <c r="S662" s="40">
        <f>IF(User[[#This Row],[Check Out]]="Sin Registro",0,1)</f>
        <v>1</v>
      </c>
      <c r="T662" s="40" t="str">
        <f>IFERROR(IF(VLOOKUP(User[[#This Row],[User Code]],Justificar!$C$8:$I$1048576,6,0)=0,"Sin Justificación",VLOOKUP(User[[#This Row],[User Code]],Justificar!$C$8:$I$1048576,6,0)),"")</f>
        <v/>
      </c>
      <c r="U662" s="40" t="str">
        <f>IFERROR(IF(VLOOKUP(User[[#This Row],[User Code]],Justificar!$C$8:$I$1048576,6,0)=0,"Sin Justificación",VLOOKUP(User[[#This Row],[User Code]],Justificar!$C$8:$I$1048576,7,0)),"")</f>
        <v/>
      </c>
      <c r="V662" s="40" t="str" cm="1">
        <f t="array" ref="V662">_xlfn.IFS(User[[#This Row],[Time In Store + Leave]]&lt;7.8,"Incompleto",User[[#This Row],[Time In Store + Leave]]&lt;=12,"Completo",User[[#This Row],[Time In Store + Leave]]&gt;12,"Superior")</f>
        <v>Completo</v>
      </c>
      <c r="W6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2" s="40" t="str">
        <f>IF(User[[#This Row],[Rango]]="incompleto",IF(User[[#This Row],[Reporte in]]=0,"Sin_Registro_In_Out",IF(User[[#This Row],[Reporte Out]]=0,"No_Realizo_Salida","No_cumple_el_Tiempo")),"")</f>
        <v/>
      </c>
      <c r="Y662" s="40" t="str" cm="1">
        <f t="array" ref="Y6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63" spans="1:25" x14ac:dyDescent="0.3">
      <c r="A663" s="40" t="s">
        <v>349</v>
      </c>
      <c r="B663">
        <v>1113644187</v>
      </c>
      <c r="C663" s="40" t="s">
        <v>1210</v>
      </c>
      <c r="D663" s="40" t="s">
        <v>350</v>
      </c>
      <c r="E663" s="40" t="s">
        <v>6</v>
      </c>
      <c r="F663" s="40" t="s">
        <v>2700</v>
      </c>
      <c r="G663" s="40" t="s">
        <v>178</v>
      </c>
      <c r="H663" s="2">
        <v>45154.723912037036</v>
      </c>
      <c r="I663">
        <v>1</v>
      </c>
      <c r="J6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45931.465543981481</v>
      </c>
      <c r="K6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45931.713761574072</v>
      </c>
      <c r="L663" s="21">
        <f>_xlfn.XLOOKUP(User[[#This Row],[User Code]],RMS_Check_In_Out!A:A,RMS_Check_In_Out!D:D,"0")</f>
        <v>357</v>
      </c>
      <c r="M663" s="21">
        <f>_xlfn.XLOOKUP(User[[#This Row],[User Code]],Leave!P:P,Leave!S:S,"0")</f>
        <v>180</v>
      </c>
      <c r="N663" s="21">
        <f>User[[#This Row],[Time Leave RMS (min)]]/60</f>
        <v>3</v>
      </c>
      <c r="O663" s="15">
        <f>User[[#This Row],[Duration In Store(min)]]/60</f>
        <v>5.95</v>
      </c>
      <c r="P663" s="28">
        <f>User[[#This Row],[Time In Store + Leave]]/24</f>
        <v>0.37291666666666662</v>
      </c>
      <c r="Q663" s="15">
        <f>(User[[#This Row],[Time Leave RMS (min)]]/60)+User[[#This Row],[Duration In Store H]]</f>
        <v>8.9499999999999993</v>
      </c>
      <c r="R663" s="40">
        <f>IF(User[[#This Row],[Check In]]="Sin Registro",0,1)</f>
        <v>1</v>
      </c>
      <c r="S663" s="40">
        <f>IF(User[[#This Row],[Check Out]]="Sin Registro",0,1)</f>
        <v>1</v>
      </c>
      <c r="T663" s="40" t="str">
        <f>IFERROR(IF(VLOOKUP(User[[#This Row],[User Code]],Justificar!$C$8:$I$1048576,6,0)=0,"Sin Justificación",VLOOKUP(User[[#This Row],[User Code]],Justificar!$C$8:$I$1048576,6,0)),"")</f>
        <v/>
      </c>
      <c r="U663" s="40" t="str">
        <f>IFERROR(IF(VLOOKUP(User[[#This Row],[User Code]],Justificar!$C$8:$I$1048576,6,0)=0,"Sin Justificación",VLOOKUP(User[[#This Row],[User Code]],Justificar!$C$8:$I$1048576,7,0)),"")</f>
        <v/>
      </c>
      <c r="V663" s="40" t="str" cm="1">
        <f t="array" ref="V663">_xlfn.IFS(User[[#This Row],[Time In Store + Leave]]&lt;7.8,"Incompleto",User[[#This Row],[Time In Store + Leave]]&lt;=12,"Completo",User[[#This Row],[Time In Store + Leave]]&gt;12,"Superior")</f>
        <v>Completo</v>
      </c>
      <c r="W6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3" s="40" t="str">
        <f>IF(User[[#This Row],[Rango]]="incompleto",IF(User[[#This Row],[Reporte in]]=0,"Sin_Registro_In_Out",IF(User[[#This Row],[Reporte Out]]=0,"No_Realizo_Salida","No_cumple_el_Tiempo")),"")</f>
        <v/>
      </c>
      <c r="Y663" s="40" t="str" cm="1">
        <f t="array" ref="Y6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64" spans="1:25" x14ac:dyDescent="0.3">
      <c r="A664" s="40" t="s">
        <v>345</v>
      </c>
      <c r="B664">
        <v>1102865398</v>
      </c>
      <c r="C664" s="40" t="s">
        <v>1094</v>
      </c>
      <c r="D664" s="40" t="s">
        <v>346</v>
      </c>
      <c r="E664" s="40" t="s">
        <v>84</v>
      </c>
      <c r="F664" s="40" t="s">
        <v>976</v>
      </c>
      <c r="G664" s="40" t="s">
        <v>223</v>
      </c>
      <c r="H664" s="2">
        <v>45152.684814814813</v>
      </c>
      <c r="I664">
        <v>1</v>
      </c>
      <c r="J6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45931.358229166668</v>
      </c>
      <c r="K6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45931.723078703704</v>
      </c>
      <c r="L664" s="21">
        <f>_xlfn.XLOOKUP(User[[#This Row],[User Code]],RMS_Check_In_Out!A:A,RMS_Check_In_Out!D:D,"0")</f>
        <v>522</v>
      </c>
      <c r="M664" s="21" t="str">
        <f>_xlfn.XLOOKUP(User[[#This Row],[User Code]],Leave!P:P,Leave!S:S,"0")</f>
        <v>0</v>
      </c>
      <c r="N664" s="21">
        <f>User[[#This Row],[Time Leave RMS (min)]]/60</f>
        <v>0</v>
      </c>
      <c r="O664" s="15">
        <f>User[[#This Row],[Duration In Store(min)]]/60</f>
        <v>8.6999999999999993</v>
      </c>
      <c r="P664" s="28">
        <f>User[[#This Row],[Time In Store + Leave]]/24</f>
        <v>0.36249999999999999</v>
      </c>
      <c r="Q664" s="15">
        <f>(User[[#This Row],[Time Leave RMS (min)]]/60)+User[[#This Row],[Duration In Store H]]</f>
        <v>8.6999999999999993</v>
      </c>
      <c r="R664" s="40">
        <f>IF(User[[#This Row],[Check In]]="Sin Registro",0,1)</f>
        <v>1</v>
      </c>
      <c r="S664" s="40">
        <f>IF(User[[#This Row],[Check Out]]="Sin Registro",0,1)</f>
        <v>1</v>
      </c>
      <c r="T664" s="40" t="str">
        <f>IFERROR(IF(VLOOKUP(User[[#This Row],[User Code]],Justificar!$C$8:$I$1048576,6,0)=0,"Sin Justificación",VLOOKUP(User[[#This Row],[User Code]],Justificar!$C$8:$I$1048576,6,0)),"")</f>
        <v/>
      </c>
      <c r="U664" s="40" t="str">
        <f>IFERROR(IF(VLOOKUP(User[[#This Row],[User Code]],Justificar!$C$8:$I$1048576,6,0)=0,"Sin Justificación",VLOOKUP(User[[#This Row],[User Code]],Justificar!$C$8:$I$1048576,7,0)),"")</f>
        <v/>
      </c>
      <c r="V664" s="40" t="str" cm="1">
        <f t="array" ref="V664">_xlfn.IFS(User[[#This Row],[Time In Store + Leave]]&lt;7.8,"Incompleto",User[[#This Row],[Time In Store + Leave]]&lt;=12,"Completo",User[[#This Row],[Time In Store + Leave]]&gt;12,"Superior")</f>
        <v>Completo</v>
      </c>
      <c r="W6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4" s="40" t="str">
        <f>IF(User[[#This Row],[Rango]]="incompleto",IF(User[[#This Row],[Reporte in]]=0,"Sin_Registro_In_Out",IF(User[[#This Row],[Reporte Out]]=0,"No_Realizo_Salida","No_cumple_el_Tiempo")),"")</f>
        <v/>
      </c>
      <c r="Y664" s="40" t="str" cm="1">
        <f t="array" ref="Y6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65" spans="1:25" x14ac:dyDescent="0.3">
      <c r="A665" s="40" t="s">
        <v>347</v>
      </c>
      <c r="B665">
        <v>1028037206</v>
      </c>
      <c r="C665" s="40" t="s">
        <v>1211</v>
      </c>
      <c r="D665" s="40" t="s">
        <v>348</v>
      </c>
      <c r="E665" s="40" t="s">
        <v>6</v>
      </c>
      <c r="F665" s="40" t="s">
        <v>973</v>
      </c>
      <c r="G665" s="40" t="s">
        <v>178</v>
      </c>
      <c r="H665" s="2">
        <v>45152.684745370374</v>
      </c>
      <c r="I665">
        <v>1</v>
      </c>
      <c r="J6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45931.33148148148</v>
      </c>
      <c r="K6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45931.708599537036</v>
      </c>
      <c r="L665" s="21">
        <f>_xlfn.XLOOKUP(User[[#This Row],[User Code]],RMS_Check_In_Out!A:A,RMS_Check_In_Out!D:D,"0")</f>
        <v>543</v>
      </c>
      <c r="M665" s="21" t="str">
        <f>_xlfn.XLOOKUP(User[[#This Row],[User Code]],Leave!P:P,Leave!S:S,"0")</f>
        <v>0</v>
      </c>
      <c r="N665" s="21">
        <f>User[[#This Row],[Time Leave RMS (min)]]/60</f>
        <v>0</v>
      </c>
      <c r="O665" s="15">
        <f>User[[#This Row],[Duration In Store(min)]]/60</f>
        <v>9.0500000000000007</v>
      </c>
      <c r="P665" s="28">
        <f>User[[#This Row],[Time In Store + Leave]]/24</f>
        <v>0.37708333333333338</v>
      </c>
      <c r="Q665" s="15">
        <f>(User[[#This Row],[Time Leave RMS (min)]]/60)+User[[#This Row],[Duration In Store H]]</f>
        <v>9.0500000000000007</v>
      </c>
      <c r="R665" s="40">
        <f>IF(User[[#This Row],[Check In]]="Sin Registro",0,1)</f>
        <v>1</v>
      </c>
      <c r="S665" s="40">
        <f>IF(User[[#This Row],[Check Out]]="Sin Registro",0,1)</f>
        <v>1</v>
      </c>
      <c r="T665" s="40" t="str">
        <f>IFERROR(IF(VLOOKUP(User[[#This Row],[User Code]],Justificar!$C$8:$I$1048576,6,0)=0,"Sin Justificación",VLOOKUP(User[[#This Row],[User Code]],Justificar!$C$8:$I$1048576,6,0)),"")</f>
        <v/>
      </c>
      <c r="U665" s="40" t="str">
        <f>IFERROR(IF(VLOOKUP(User[[#This Row],[User Code]],Justificar!$C$8:$I$1048576,6,0)=0,"Sin Justificación",VLOOKUP(User[[#This Row],[User Code]],Justificar!$C$8:$I$1048576,7,0)),"")</f>
        <v/>
      </c>
      <c r="V665" s="40" t="str" cm="1">
        <f t="array" ref="V665">_xlfn.IFS(User[[#This Row],[Time In Store + Leave]]&lt;7.8,"Incompleto",User[[#This Row],[Time In Store + Leave]]&lt;=12,"Completo",User[[#This Row],[Time In Store + Leave]]&gt;12,"Superior")</f>
        <v>Completo</v>
      </c>
      <c r="W6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5" s="40" t="str">
        <f>IF(User[[#This Row],[Rango]]="incompleto",IF(User[[#This Row],[Reporte in]]=0,"Sin_Registro_In_Out",IF(User[[#This Row],[Reporte Out]]=0,"No_Realizo_Salida","No_cumple_el_Tiempo")),"")</f>
        <v/>
      </c>
      <c r="Y665" s="40" t="str" cm="1">
        <f t="array" ref="Y6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66" spans="1:25" x14ac:dyDescent="0.3">
      <c r="A666" s="40" t="s">
        <v>341</v>
      </c>
      <c r="B666">
        <v>1056054233</v>
      </c>
      <c r="C666" s="40" t="s">
        <v>1212</v>
      </c>
      <c r="D666" s="40" t="s">
        <v>343</v>
      </c>
      <c r="E666" s="40" t="s">
        <v>6</v>
      </c>
      <c r="F666" s="40" t="s">
        <v>1044</v>
      </c>
      <c r="G666" s="40" t="s">
        <v>177</v>
      </c>
      <c r="H666" s="2">
        <v>45146.557106481479</v>
      </c>
      <c r="I666">
        <v>1</v>
      </c>
      <c r="J6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45931.338738425926</v>
      </c>
      <c r="K6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45931.674108796295</v>
      </c>
      <c r="L666" s="21">
        <f>_xlfn.XLOOKUP(User[[#This Row],[User Code]],RMS_Check_In_Out!A:A,RMS_Check_In_Out!D:D,"0")</f>
        <v>483</v>
      </c>
      <c r="M666" s="21">
        <f>_xlfn.XLOOKUP(User[[#This Row],[User Code]],Leave!P:P,Leave!S:S,"0")</f>
        <v>60</v>
      </c>
      <c r="N666" s="21">
        <f>User[[#This Row],[Time Leave RMS (min)]]/60</f>
        <v>1</v>
      </c>
      <c r="O666" s="15">
        <f>User[[#This Row],[Duration In Store(min)]]/60</f>
        <v>8.0500000000000007</v>
      </c>
      <c r="P666" s="28">
        <f>User[[#This Row],[Time In Store + Leave]]/24</f>
        <v>0.37708333333333338</v>
      </c>
      <c r="Q666" s="15">
        <f>(User[[#This Row],[Time Leave RMS (min)]]/60)+User[[#This Row],[Duration In Store H]]</f>
        <v>9.0500000000000007</v>
      </c>
      <c r="R666" s="40">
        <f>IF(User[[#This Row],[Check In]]="Sin Registro",0,1)</f>
        <v>1</v>
      </c>
      <c r="S666" s="40">
        <f>IF(User[[#This Row],[Check Out]]="Sin Registro",0,1)</f>
        <v>1</v>
      </c>
      <c r="T666" s="40" t="str">
        <f>IFERROR(IF(VLOOKUP(User[[#This Row],[User Code]],Justificar!$C$8:$I$1048576,6,0)=0,"Sin Justificación",VLOOKUP(User[[#This Row],[User Code]],Justificar!$C$8:$I$1048576,6,0)),"")</f>
        <v/>
      </c>
      <c r="U666" s="40" t="str">
        <f>IFERROR(IF(VLOOKUP(User[[#This Row],[User Code]],Justificar!$C$8:$I$1048576,6,0)=0,"Sin Justificación",VLOOKUP(User[[#This Row],[User Code]],Justificar!$C$8:$I$1048576,7,0)),"")</f>
        <v/>
      </c>
      <c r="V666" s="40" t="str" cm="1">
        <f t="array" ref="V666">_xlfn.IFS(User[[#This Row],[Time In Store + Leave]]&lt;7.8,"Incompleto",User[[#This Row],[Time In Store + Leave]]&lt;=12,"Completo",User[[#This Row],[Time In Store + Leave]]&gt;12,"Superior")</f>
        <v>Completo</v>
      </c>
      <c r="W6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6" s="40" t="str">
        <f>IF(User[[#This Row],[Rango]]="incompleto",IF(User[[#This Row],[Reporte in]]=0,"Sin_Registro_In_Out",IF(User[[#This Row],[Reporte Out]]=0,"No_Realizo_Salida","No_cumple_el_Tiempo")),"")</f>
        <v/>
      </c>
      <c r="Y666" s="40" t="str" cm="1">
        <f t="array" ref="Y6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67" spans="1:25" x14ac:dyDescent="0.3">
      <c r="A667" s="40" t="s">
        <v>557</v>
      </c>
      <c r="B667">
        <v>1067921866</v>
      </c>
      <c r="C667" s="40" t="s">
        <v>979</v>
      </c>
      <c r="D667" s="40" t="s">
        <v>558</v>
      </c>
      <c r="E667" s="40" t="s">
        <v>4</v>
      </c>
      <c r="F667" s="40" t="s">
        <v>555</v>
      </c>
      <c r="G667" s="40" t="s">
        <v>556</v>
      </c>
      <c r="H667" s="2">
        <v>45146.557083333333</v>
      </c>
      <c r="I667">
        <v>1</v>
      </c>
      <c r="J6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45931.321655092594</v>
      </c>
      <c r="K6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45931.742361111108</v>
      </c>
      <c r="L667" s="21">
        <f>_xlfn.XLOOKUP(User[[#This Row],[User Code]],RMS_Check_In_Out!A:A,RMS_Check_In_Out!D:D,"0")</f>
        <v>606</v>
      </c>
      <c r="M667" s="21">
        <f>_xlfn.XLOOKUP(User[[#This Row],[User Code]],Leave!P:P,Leave!S:S,"0")</f>
        <v>180</v>
      </c>
      <c r="N667" s="21">
        <f>User[[#This Row],[Time Leave RMS (min)]]/60</f>
        <v>3</v>
      </c>
      <c r="O667" s="15">
        <f>User[[#This Row],[Duration In Store(min)]]/60</f>
        <v>10.1</v>
      </c>
      <c r="P667" s="28">
        <f>User[[#This Row],[Time In Store + Leave]]/24</f>
        <v>0.54583333333333328</v>
      </c>
      <c r="Q667" s="15">
        <f>(User[[#This Row],[Time Leave RMS (min)]]/60)+User[[#This Row],[Duration In Store H]]</f>
        <v>13.1</v>
      </c>
      <c r="R667" s="40">
        <f>IF(User[[#This Row],[Check In]]="Sin Registro",0,1)</f>
        <v>1</v>
      </c>
      <c r="S667" s="40">
        <f>IF(User[[#This Row],[Check Out]]="Sin Registro",0,1)</f>
        <v>1</v>
      </c>
      <c r="T667" s="40" t="str">
        <f>IFERROR(IF(VLOOKUP(User[[#This Row],[User Code]],Justificar!$C$8:$I$1048576,6,0)=0,"Sin Justificación",VLOOKUP(User[[#This Row],[User Code]],Justificar!$C$8:$I$1048576,6,0)),"")</f>
        <v/>
      </c>
      <c r="U667" s="40" t="str">
        <f>IFERROR(IF(VLOOKUP(User[[#This Row],[User Code]],Justificar!$C$8:$I$1048576,6,0)=0,"Sin Justificación",VLOOKUP(User[[#This Row],[User Code]],Justificar!$C$8:$I$1048576,7,0)),"")</f>
        <v/>
      </c>
      <c r="V667" s="40" t="str" cm="1">
        <f t="array" ref="V667">_xlfn.IFS(User[[#This Row],[Time In Store + Leave]]&lt;7.8,"Incompleto",User[[#This Row],[Time In Store + Leave]]&lt;=12,"Completo",User[[#This Row],[Time In Store + Leave]]&gt;12,"Superior")</f>
        <v>Superior</v>
      </c>
      <c r="W6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7" s="40" t="str">
        <f>IF(User[[#This Row],[Rango]]="incompleto",IF(User[[#This Row],[Reporte in]]=0,"Sin_Registro_In_Out",IF(User[[#This Row],[Reporte Out]]=0,"No_Realizo_Salida","No_cumple_el_Tiempo")),"")</f>
        <v/>
      </c>
      <c r="Y667" s="40" t="str" cm="1">
        <f t="array" ref="Y6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68" spans="1:25" x14ac:dyDescent="0.3">
      <c r="A668" s="40" t="s">
        <v>559</v>
      </c>
      <c r="B668">
        <v>1043682148</v>
      </c>
      <c r="C668" s="40" t="s">
        <v>980</v>
      </c>
      <c r="D668" s="40" t="s">
        <v>560</v>
      </c>
      <c r="E668" s="40" t="s">
        <v>4</v>
      </c>
      <c r="F668" s="40" t="s">
        <v>555</v>
      </c>
      <c r="G668" s="40" t="s">
        <v>556</v>
      </c>
      <c r="H668" s="2">
        <v>45146.55704861111</v>
      </c>
      <c r="I668">
        <v>1</v>
      </c>
      <c r="J6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45931.332384259258</v>
      </c>
      <c r="K6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45931.727268518516</v>
      </c>
      <c r="L668" s="21">
        <f>_xlfn.XLOOKUP(User[[#This Row],[User Code]],RMS_Check_In_Out!A:A,RMS_Check_In_Out!D:D,"0")</f>
        <v>446</v>
      </c>
      <c r="M668" s="21">
        <f>_xlfn.XLOOKUP(User[[#This Row],[User Code]],Leave!P:P,Leave!S:S,"0")</f>
        <v>180</v>
      </c>
      <c r="N668" s="21">
        <f>User[[#This Row],[Time Leave RMS (min)]]/60</f>
        <v>3</v>
      </c>
      <c r="O668" s="15">
        <f>User[[#This Row],[Duration In Store(min)]]/60</f>
        <v>7.4333333333333336</v>
      </c>
      <c r="P668" s="28">
        <f>User[[#This Row],[Time In Store + Leave]]/24</f>
        <v>0.43472222222222223</v>
      </c>
      <c r="Q668" s="15">
        <f>(User[[#This Row],[Time Leave RMS (min)]]/60)+User[[#This Row],[Duration In Store H]]</f>
        <v>10.433333333333334</v>
      </c>
      <c r="R668" s="40">
        <f>IF(User[[#This Row],[Check In]]="Sin Registro",0,1)</f>
        <v>1</v>
      </c>
      <c r="S668" s="40">
        <f>IF(User[[#This Row],[Check Out]]="Sin Registro",0,1)</f>
        <v>1</v>
      </c>
      <c r="T668" s="40" t="str">
        <f>IFERROR(IF(VLOOKUP(User[[#This Row],[User Code]],Justificar!$C$8:$I$1048576,6,0)=0,"Sin Justificación",VLOOKUP(User[[#This Row],[User Code]],Justificar!$C$8:$I$1048576,6,0)),"")</f>
        <v/>
      </c>
      <c r="U668" s="40" t="str">
        <f>IFERROR(IF(VLOOKUP(User[[#This Row],[User Code]],Justificar!$C$8:$I$1048576,6,0)=0,"Sin Justificación",VLOOKUP(User[[#This Row],[User Code]],Justificar!$C$8:$I$1048576,7,0)),"")</f>
        <v/>
      </c>
      <c r="V668" s="40" t="str" cm="1">
        <f t="array" ref="V668">_xlfn.IFS(User[[#This Row],[Time In Store + Leave]]&lt;7.8,"Incompleto",User[[#This Row],[Time In Store + Leave]]&lt;=12,"Completo",User[[#This Row],[Time In Store + Leave]]&gt;12,"Superior")</f>
        <v>Completo</v>
      </c>
      <c r="W6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8" s="40" t="str">
        <f>IF(User[[#This Row],[Rango]]="incompleto",IF(User[[#This Row],[Reporte in]]=0,"Sin_Registro_In_Out",IF(User[[#This Row],[Reporte Out]]=0,"No_Realizo_Salida","No_cumple_el_Tiempo")),"")</f>
        <v/>
      </c>
      <c r="Y668" s="40" t="str" cm="1">
        <f t="array" ref="Y6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69" spans="1:25" x14ac:dyDescent="0.3">
      <c r="A669" s="40" t="s">
        <v>342</v>
      </c>
      <c r="B669">
        <v>1067943482</v>
      </c>
      <c r="C669" s="40" t="s">
        <v>1213</v>
      </c>
      <c r="D669" s="40" t="s">
        <v>344</v>
      </c>
      <c r="E669" s="40" t="s">
        <v>6</v>
      </c>
      <c r="F669" s="40" t="s">
        <v>1027</v>
      </c>
      <c r="G669" s="40" t="s">
        <v>178</v>
      </c>
      <c r="H669" s="2">
        <v>45146.43072916667</v>
      </c>
      <c r="I669">
        <v>1</v>
      </c>
      <c r="J6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45931.335752314815</v>
      </c>
      <c r="K6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45931.767546296294</v>
      </c>
      <c r="L669" s="21">
        <f>_xlfn.XLOOKUP(User[[#This Row],[User Code]],RMS_Check_In_Out!A:A,RMS_Check_In_Out!D:D,"0")</f>
        <v>622</v>
      </c>
      <c r="M669" s="21" t="str">
        <f>_xlfn.XLOOKUP(User[[#This Row],[User Code]],Leave!P:P,Leave!S:S,"0")</f>
        <v>0</v>
      </c>
      <c r="N669" s="21">
        <f>User[[#This Row],[Time Leave RMS (min)]]/60</f>
        <v>0</v>
      </c>
      <c r="O669" s="15">
        <f>User[[#This Row],[Duration In Store(min)]]/60</f>
        <v>10.366666666666667</v>
      </c>
      <c r="P669" s="28">
        <f>User[[#This Row],[Time In Store + Leave]]/24</f>
        <v>0.43194444444444446</v>
      </c>
      <c r="Q669" s="15">
        <f>(User[[#This Row],[Time Leave RMS (min)]]/60)+User[[#This Row],[Duration In Store H]]</f>
        <v>10.366666666666667</v>
      </c>
      <c r="R669" s="40">
        <f>IF(User[[#This Row],[Check In]]="Sin Registro",0,1)</f>
        <v>1</v>
      </c>
      <c r="S669" s="40">
        <f>IF(User[[#This Row],[Check Out]]="Sin Registro",0,1)</f>
        <v>1</v>
      </c>
      <c r="T669" s="40" t="str">
        <f>IFERROR(IF(VLOOKUP(User[[#This Row],[User Code]],Justificar!$C$8:$I$1048576,6,0)=0,"Sin Justificación",VLOOKUP(User[[#This Row],[User Code]],Justificar!$C$8:$I$1048576,6,0)),"")</f>
        <v/>
      </c>
      <c r="U669" s="40" t="str">
        <f>IFERROR(IF(VLOOKUP(User[[#This Row],[User Code]],Justificar!$C$8:$I$1048576,6,0)=0,"Sin Justificación",VLOOKUP(User[[#This Row],[User Code]],Justificar!$C$8:$I$1048576,7,0)),"")</f>
        <v/>
      </c>
      <c r="V669" s="40" t="str" cm="1">
        <f t="array" ref="V669">_xlfn.IFS(User[[#This Row],[Time In Store + Leave]]&lt;7.8,"Incompleto",User[[#This Row],[Time In Store + Leave]]&lt;=12,"Completo",User[[#This Row],[Time In Store + Leave]]&gt;12,"Superior")</f>
        <v>Completo</v>
      </c>
      <c r="W6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9" s="40" t="str">
        <f>IF(User[[#This Row],[Rango]]="incompleto",IF(User[[#This Row],[Reporte in]]=0,"Sin_Registro_In_Out",IF(User[[#This Row],[Reporte Out]]=0,"No_Realizo_Salida","No_cumple_el_Tiempo")),"")</f>
        <v/>
      </c>
      <c r="Y669" s="40" t="str" cm="1">
        <f t="array" ref="Y6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70" spans="1:25" x14ac:dyDescent="0.3">
      <c r="A670" s="40" t="s">
        <v>339</v>
      </c>
      <c r="B670">
        <v>1045017589</v>
      </c>
      <c r="C670" s="40" t="s">
        <v>1214</v>
      </c>
      <c r="D670" s="40" t="s">
        <v>340</v>
      </c>
      <c r="E670" s="40" t="s">
        <v>6</v>
      </c>
      <c r="F670" s="40" t="s">
        <v>966</v>
      </c>
      <c r="G670" s="40" t="s">
        <v>177</v>
      </c>
      <c r="H670" s="2">
        <v>45139.395405092589</v>
      </c>
      <c r="I670">
        <v>1</v>
      </c>
      <c r="J6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45931.33997685185</v>
      </c>
      <c r="K6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45931.673460648148</v>
      </c>
      <c r="L670" s="21">
        <f>_xlfn.XLOOKUP(User[[#This Row],[User Code]],RMS_Check_In_Out!A:A,RMS_Check_In_Out!D:D,"0")</f>
        <v>480</v>
      </c>
      <c r="M670" s="21">
        <f>_xlfn.XLOOKUP(User[[#This Row],[User Code]],Leave!P:P,Leave!S:S,"0")</f>
        <v>60</v>
      </c>
      <c r="N670" s="21">
        <f>User[[#This Row],[Time Leave RMS (min)]]/60</f>
        <v>1</v>
      </c>
      <c r="O670" s="15">
        <f>User[[#This Row],[Duration In Store(min)]]/60</f>
        <v>8</v>
      </c>
      <c r="P670" s="28">
        <f>User[[#This Row],[Time In Store + Leave]]/24</f>
        <v>0.375</v>
      </c>
      <c r="Q670" s="15">
        <f>(User[[#This Row],[Time Leave RMS (min)]]/60)+User[[#This Row],[Duration In Store H]]</f>
        <v>9</v>
      </c>
      <c r="R670" s="40">
        <f>IF(User[[#This Row],[Check In]]="Sin Registro",0,1)</f>
        <v>1</v>
      </c>
      <c r="S670" s="40">
        <f>IF(User[[#This Row],[Check Out]]="Sin Registro",0,1)</f>
        <v>1</v>
      </c>
      <c r="T670" s="40" t="str">
        <f>IFERROR(IF(VLOOKUP(User[[#This Row],[User Code]],Justificar!$C$8:$I$1048576,6,0)=0,"Sin Justificación",VLOOKUP(User[[#This Row],[User Code]],Justificar!$C$8:$I$1048576,6,0)),"")</f>
        <v/>
      </c>
      <c r="U670" s="40" t="str">
        <f>IFERROR(IF(VLOOKUP(User[[#This Row],[User Code]],Justificar!$C$8:$I$1048576,6,0)=0,"Sin Justificación",VLOOKUP(User[[#This Row],[User Code]],Justificar!$C$8:$I$1048576,7,0)),"")</f>
        <v/>
      </c>
      <c r="V670" s="40" t="str" cm="1">
        <f t="array" ref="V670">_xlfn.IFS(User[[#This Row],[Time In Store + Leave]]&lt;7.8,"Incompleto",User[[#This Row],[Time In Store + Leave]]&lt;=12,"Completo",User[[#This Row],[Time In Store + Leave]]&gt;12,"Superior")</f>
        <v>Completo</v>
      </c>
      <c r="W6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0" s="40" t="str">
        <f>IF(User[[#This Row],[Rango]]="incompleto",IF(User[[#This Row],[Reporte in]]=0,"Sin_Registro_In_Out",IF(User[[#This Row],[Reporte Out]]=0,"No_Realizo_Salida","No_cumple_el_Tiempo")),"")</f>
        <v/>
      </c>
      <c r="Y670" s="40" t="str" cm="1">
        <f t="array" ref="Y6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71" spans="1:25" x14ac:dyDescent="0.3">
      <c r="A671" s="40" t="s">
        <v>335</v>
      </c>
      <c r="B671">
        <v>1013603998</v>
      </c>
      <c r="C671" s="40" t="s">
        <v>1095</v>
      </c>
      <c r="D671" s="40" t="s">
        <v>336</v>
      </c>
      <c r="E671" s="40" t="s">
        <v>84</v>
      </c>
      <c r="F671" s="40" t="s">
        <v>1008</v>
      </c>
      <c r="G671" s="40" t="s">
        <v>177</v>
      </c>
      <c r="H671" s="2">
        <v>45131.65729166667</v>
      </c>
      <c r="I671">
        <v>1</v>
      </c>
      <c r="J6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45931.457615740743</v>
      </c>
      <c r="K6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45931.794282407405</v>
      </c>
      <c r="L671" s="21">
        <f>_xlfn.XLOOKUP(User[[#This Row],[User Code]],RMS_Check_In_Out!A:A,RMS_Check_In_Out!D:D,"0")</f>
        <v>485</v>
      </c>
      <c r="M671" s="21" t="str">
        <f>_xlfn.XLOOKUP(User[[#This Row],[User Code]],Leave!P:P,Leave!S:S,"0")</f>
        <v>0</v>
      </c>
      <c r="N671" s="21">
        <f>User[[#This Row],[Time Leave RMS (min)]]/60</f>
        <v>0</v>
      </c>
      <c r="O671" s="15">
        <f>User[[#This Row],[Duration In Store(min)]]/60</f>
        <v>8.0833333333333339</v>
      </c>
      <c r="P671" s="28">
        <f>User[[#This Row],[Time In Store + Leave]]/24</f>
        <v>0.33680555555555558</v>
      </c>
      <c r="Q671" s="15">
        <f>(User[[#This Row],[Time Leave RMS (min)]]/60)+User[[#This Row],[Duration In Store H]]</f>
        <v>8.0833333333333339</v>
      </c>
      <c r="R671" s="40">
        <f>IF(User[[#This Row],[Check In]]="Sin Registro",0,1)</f>
        <v>1</v>
      </c>
      <c r="S671" s="40">
        <f>IF(User[[#This Row],[Check Out]]="Sin Registro",0,1)</f>
        <v>1</v>
      </c>
      <c r="T671" s="40" t="str">
        <f>IFERROR(IF(VLOOKUP(User[[#This Row],[User Code]],Justificar!$C$8:$I$1048576,6,0)=0,"Sin Justificación",VLOOKUP(User[[#This Row],[User Code]],Justificar!$C$8:$I$1048576,6,0)),"")</f>
        <v/>
      </c>
      <c r="U671" s="40" t="str">
        <f>IFERROR(IF(VLOOKUP(User[[#This Row],[User Code]],Justificar!$C$8:$I$1048576,6,0)=0,"Sin Justificación",VLOOKUP(User[[#This Row],[User Code]],Justificar!$C$8:$I$1048576,7,0)),"")</f>
        <v/>
      </c>
      <c r="V671" s="40" t="str" cm="1">
        <f t="array" ref="V671">_xlfn.IFS(User[[#This Row],[Time In Store + Leave]]&lt;7.8,"Incompleto",User[[#This Row],[Time In Store + Leave]]&lt;=12,"Completo",User[[#This Row],[Time In Store + Leave]]&gt;12,"Superior")</f>
        <v>Completo</v>
      </c>
      <c r="W6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1" s="40" t="str">
        <f>IF(User[[#This Row],[Rango]]="incompleto",IF(User[[#This Row],[Reporte in]]=0,"Sin_Registro_In_Out",IF(User[[#This Row],[Reporte Out]]=0,"No_Realizo_Salida","No_cumple_el_Tiempo")),"")</f>
        <v/>
      </c>
      <c r="Y671" s="40" t="str" cm="1">
        <f t="array" ref="Y6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2" spans="1:25" x14ac:dyDescent="0.3">
      <c r="A672" s="40" t="s">
        <v>337</v>
      </c>
      <c r="B672">
        <v>1010071034</v>
      </c>
      <c r="C672" s="40" t="s">
        <v>1096</v>
      </c>
      <c r="D672" s="40" t="s">
        <v>338</v>
      </c>
      <c r="E672" s="40" t="s">
        <v>84</v>
      </c>
      <c r="F672" s="40" t="s">
        <v>1019</v>
      </c>
      <c r="G672" s="40" t="s">
        <v>178</v>
      </c>
      <c r="H672" s="2">
        <v>45131.488611111112</v>
      </c>
      <c r="I672">
        <v>1</v>
      </c>
      <c r="J6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45931.581203703703</v>
      </c>
      <c r="K6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45931.804594907408</v>
      </c>
      <c r="L672" s="21">
        <f>_xlfn.XLOOKUP(User[[#This Row],[User Code]],RMS_Check_In_Out!A:A,RMS_Check_In_Out!D:D,"0")</f>
        <v>316</v>
      </c>
      <c r="M672" s="21">
        <f>_xlfn.XLOOKUP(User[[#This Row],[User Code]],Leave!P:P,Leave!S:S,"0")</f>
        <v>180</v>
      </c>
      <c r="N672" s="21">
        <f>User[[#This Row],[Time Leave RMS (min)]]/60</f>
        <v>3</v>
      </c>
      <c r="O672" s="15">
        <f>User[[#This Row],[Duration In Store(min)]]/60</f>
        <v>5.2666666666666666</v>
      </c>
      <c r="P672" s="28">
        <f>User[[#This Row],[Time In Store + Leave]]/24</f>
        <v>0.34444444444444439</v>
      </c>
      <c r="Q672" s="15">
        <f>(User[[#This Row],[Time Leave RMS (min)]]/60)+User[[#This Row],[Duration In Store H]]</f>
        <v>8.2666666666666657</v>
      </c>
      <c r="R672" s="40">
        <f>IF(User[[#This Row],[Check In]]="Sin Registro",0,1)</f>
        <v>1</v>
      </c>
      <c r="S672" s="40">
        <f>IF(User[[#This Row],[Check Out]]="Sin Registro",0,1)</f>
        <v>1</v>
      </c>
      <c r="T672" s="40" t="str">
        <f>IFERROR(IF(VLOOKUP(User[[#This Row],[User Code]],Justificar!$C$8:$I$1048576,6,0)=0,"Sin Justificación",VLOOKUP(User[[#This Row],[User Code]],Justificar!$C$8:$I$1048576,6,0)),"")</f>
        <v/>
      </c>
      <c r="U672" s="40" t="str">
        <f>IFERROR(IF(VLOOKUP(User[[#This Row],[User Code]],Justificar!$C$8:$I$1048576,6,0)=0,"Sin Justificación",VLOOKUP(User[[#This Row],[User Code]],Justificar!$C$8:$I$1048576,7,0)),"")</f>
        <v/>
      </c>
      <c r="V672" s="40" t="str" cm="1">
        <f t="array" ref="V672">_xlfn.IFS(User[[#This Row],[Time In Store + Leave]]&lt;7.8,"Incompleto",User[[#This Row],[Time In Store + Leave]]&lt;=12,"Completo",User[[#This Row],[Time In Store + Leave]]&gt;12,"Superior")</f>
        <v>Completo</v>
      </c>
      <c r="W6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2" s="40" t="str">
        <f>IF(User[[#This Row],[Rango]]="incompleto",IF(User[[#This Row],[Reporte in]]=0,"Sin_Registro_In_Out",IF(User[[#This Row],[Reporte Out]]=0,"No_Realizo_Salida","No_cumple_el_Tiempo")),"")</f>
        <v/>
      </c>
      <c r="Y672" s="40" t="str" cm="1">
        <f t="array" ref="Y6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73" spans="1:25" x14ac:dyDescent="0.3">
      <c r="A673" s="40" t="s">
        <v>561</v>
      </c>
      <c r="B673">
        <v>1098626762</v>
      </c>
      <c r="C673" s="40" t="s">
        <v>1127</v>
      </c>
      <c r="D673" s="40" t="s">
        <v>562</v>
      </c>
      <c r="E673" s="40" t="s">
        <v>4</v>
      </c>
      <c r="F673" s="40" t="s">
        <v>555</v>
      </c>
      <c r="G673" s="40" t="s">
        <v>556</v>
      </c>
      <c r="H673" s="2">
        <v>45119.357488425929</v>
      </c>
      <c r="I673">
        <v>1</v>
      </c>
      <c r="J6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3" s="21" t="str">
        <f>_xlfn.XLOOKUP(User[[#This Row],[User Code]],RMS_Check_In_Out!A:A,RMS_Check_In_Out!D:D,"0")</f>
        <v>0</v>
      </c>
      <c r="M673" s="21">
        <f>_xlfn.XLOOKUP(User[[#This Row],[User Code]],Leave!P:P,Leave!S:S,"0")</f>
        <v>540</v>
      </c>
      <c r="N673" s="21">
        <f>User[[#This Row],[Time Leave RMS (min)]]/60</f>
        <v>9</v>
      </c>
      <c r="O673" s="15">
        <f>User[[#This Row],[Duration In Store(min)]]/60</f>
        <v>0</v>
      </c>
      <c r="P673" s="28">
        <f>User[[#This Row],[Time In Store + Leave]]/24</f>
        <v>0.375</v>
      </c>
      <c r="Q673" s="15">
        <f>(User[[#This Row],[Time Leave RMS (min)]]/60)+User[[#This Row],[Duration In Store H]]</f>
        <v>9</v>
      </c>
      <c r="R673" s="40">
        <f>IF(User[[#This Row],[Check In]]="Sin Registro",0,1)</f>
        <v>1</v>
      </c>
      <c r="S673" s="40">
        <f>IF(User[[#This Row],[Check Out]]="Sin Registro",0,1)</f>
        <v>1</v>
      </c>
      <c r="T673" s="40" t="str">
        <f>IFERROR(IF(VLOOKUP(User[[#This Row],[User Code]],Justificar!$C$8:$I$1048576,6,0)=0,"Sin Justificación",VLOOKUP(User[[#This Row],[User Code]],Justificar!$C$8:$I$1048576,6,0)),"")</f>
        <v/>
      </c>
      <c r="U673" s="40" t="str">
        <f>IFERROR(IF(VLOOKUP(User[[#This Row],[User Code]],Justificar!$C$8:$I$1048576,6,0)=0,"Sin Justificación",VLOOKUP(User[[#This Row],[User Code]],Justificar!$C$8:$I$1048576,7,0)),"")</f>
        <v/>
      </c>
      <c r="V673" s="40" t="str" cm="1">
        <f t="array" ref="V673">_xlfn.IFS(User[[#This Row],[Time In Store + Leave]]&lt;7.8,"Incompleto",User[[#This Row],[Time In Store + Leave]]&lt;=12,"Completo",User[[#This Row],[Time In Store + Leave]]&gt;12,"Superior")</f>
        <v>Completo</v>
      </c>
      <c r="W6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3" s="40" t="str">
        <f>IF(User[[#This Row],[Rango]]="incompleto",IF(User[[#This Row],[Reporte in]]=0,"Sin_Registro_In_Out",IF(User[[#This Row],[Reporte Out]]=0,"No_Realizo_Salida","No_cumple_el_Tiempo")),"")</f>
        <v/>
      </c>
      <c r="Y673" s="40" t="str" cm="1">
        <f t="array" ref="Y6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74" spans="1:25" x14ac:dyDescent="0.3">
      <c r="A674" s="40" t="s">
        <v>330</v>
      </c>
      <c r="B674">
        <v>1042996580</v>
      </c>
      <c r="C674" s="40" t="s">
        <v>1215</v>
      </c>
      <c r="D674" s="40" t="s">
        <v>331</v>
      </c>
      <c r="E674" s="40" t="s">
        <v>6</v>
      </c>
      <c r="F674" s="40" t="s">
        <v>2136</v>
      </c>
      <c r="G674" s="40" t="s">
        <v>178</v>
      </c>
      <c r="H674" s="2">
        <v>45114.522881944446</v>
      </c>
      <c r="I674">
        <v>1</v>
      </c>
      <c r="J6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74" s="21" t="str">
        <f>_xlfn.XLOOKUP(User[[#This Row],[User Code]],RMS_Check_In_Out!A:A,RMS_Check_In_Out!D:D,"0")</f>
        <v>0</v>
      </c>
      <c r="M674" s="21" t="str">
        <f>_xlfn.XLOOKUP(User[[#This Row],[User Code]],Leave!P:P,Leave!S:S,"0")</f>
        <v>0</v>
      </c>
      <c r="N674" s="21">
        <f>User[[#This Row],[Time Leave RMS (min)]]/60</f>
        <v>0</v>
      </c>
      <c r="O674" s="15">
        <f>User[[#This Row],[Duration In Store(min)]]/60</f>
        <v>0</v>
      </c>
      <c r="P674" s="28">
        <f>User[[#This Row],[Time In Store + Leave]]/24</f>
        <v>0</v>
      </c>
      <c r="Q674" s="15">
        <f>(User[[#This Row],[Time Leave RMS (min)]]/60)+User[[#This Row],[Duration In Store H]]</f>
        <v>0</v>
      </c>
      <c r="R674" s="40">
        <f>IF(User[[#This Row],[Check In]]="Sin Registro",0,1)</f>
        <v>0</v>
      </c>
      <c r="S674" s="40">
        <f>IF(User[[#This Row],[Check Out]]="Sin Registro",0,1)</f>
        <v>0</v>
      </c>
      <c r="T674" s="40" t="str">
        <f>IFERROR(IF(VLOOKUP(User[[#This Row],[User Code]],Justificar!$C$8:$I$1048576,6,0)=0,"Sin Justificación",VLOOKUP(User[[#This Row],[User Code]],Justificar!$C$8:$I$1048576,6,0)),"")</f>
        <v>Sin Justificación</v>
      </c>
      <c r="U674" s="40" t="str">
        <f>IFERROR(IF(VLOOKUP(User[[#This Row],[User Code]],Justificar!$C$8:$I$1048576,6,0)=0,"Sin Justificación",VLOOKUP(User[[#This Row],[User Code]],Justificar!$C$8:$I$1048576,7,0)),"")</f>
        <v>Sin Justificación</v>
      </c>
      <c r="V674" s="40" t="str" cm="1">
        <f t="array" ref="V674">_xlfn.IFS(User[[#This Row],[Time In Store + Leave]]&lt;7.8,"Incompleto",User[[#This Row],[Time In Store + Leave]]&lt;=12,"Completo",User[[#This Row],[Time In Store + Leave]]&gt;12,"Superior")</f>
        <v>Incompleto</v>
      </c>
      <c r="W6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4" s="40" t="str">
        <f>IF(User[[#This Row],[Rango]]="incompleto",IF(User[[#This Row],[Reporte in]]=0,"Sin_Registro_In_Out",IF(User[[#This Row],[Reporte Out]]=0,"No_Realizo_Salida","No_cumple_el_Tiempo")),"")</f>
        <v>Sin_Registro_In_Out</v>
      </c>
      <c r="Y674" s="40" t="str" cm="1">
        <f t="array" ref="Y6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75" spans="1:25" x14ac:dyDescent="0.3">
      <c r="A675" s="40" t="s">
        <v>329</v>
      </c>
      <c r="B675">
        <v>1014176880</v>
      </c>
      <c r="C675" s="40" t="s">
        <v>1216</v>
      </c>
      <c r="D675" s="40" t="s">
        <v>332</v>
      </c>
      <c r="E675" s="40" t="s">
        <v>6</v>
      </c>
      <c r="F675" s="40" t="s">
        <v>2152</v>
      </c>
      <c r="G675" s="40" t="s">
        <v>177</v>
      </c>
      <c r="H675" s="2">
        <v>45112.482060185182</v>
      </c>
      <c r="I675">
        <v>1</v>
      </c>
      <c r="J6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75" s="21" t="str">
        <f>_xlfn.XLOOKUP(User[[#This Row],[User Code]],RMS_Check_In_Out!A:A,RMS_Check_In_Out!D:D,"0")</f>
        <v>0</v>
      </c>
      <c r="M675" s="21">
        <f>_xlfn.XLOOKUP(User[[#This Row],[User Code]],Leave!P:P,Leave!S:S,"0")</f>
        <v>540</v>
      </c>
      <c r="N675" s="21">
        <f>User[[#This Row],[Time Leave RMS (min)]]/60</f>
        <v>9</v>
      </c>
      <c r="O675" s="15">
        <f>User[[#This Row],[Duration In Store(min)]]/60</f>
        <v>0</v>
      </c>
      <c r="P675" s="28">
        <f>User[[#This Row],[Time In Store + Leave]]/24</f>
        <v>0.375</v>
      </c>
      <c r="Q675" s="15">
        <f>(User[[#This Row],[Time Leave RMS (min)]]/60)+User[[#This Row],[Duration In Store H]]</f>
        <v>9</v>
      </c>
      <c r="R675" s="40">
        <f>IF(User[[#This Row],[Check In]]="Sin Registro",0,1)</f>
        <v>1</v>
      </c>
      <c r="S675" s="40">
        <f>IF(User[[#This Row],[Check Out]]="Sin Registro",0,1)</f>
        <v>1</v>
      </c>
      <c r="T675" s="40" t="str">
        <f>IFERROR(IF(VLOOKUP(User[[#This Row],[User Code]],Justificar!$C$8:$I$1048576,6,0)=0,"Sin Justificación",VLOOKUP(User[[#This Row],[User Code]],Justificar!$C$8:$I$1048576,6,0)),"")</f>
        <v/>
      </c>
      <c r="U675" s="40" t="str">
        <f>IFERROR(IF(VLOOKUP(User[[#This Row],[User Code]],Justificar!$C$8:$I$1048576,6,0)=0,"Sin Justificación",VLOOKUP(User[[#This Row],[User Code]],Justificar!$C$8:$I$1048576,7,0)),"")</f>
        <v/>
      </c>
      <c r="V675" s="40" t="str" cm="1">
        <f t="array" ref="V675">_xlfn.IFS(User[[#This Row],[Time In Store + Leave]]&lt;7.8,"Incompleto",User[[#This Row],[Time In Store + Leave]]&lt;=12,"Completo",User[[#This Row],[Time In Store + Leave]]&gt;12,"Superior")</f>
        <v>Completo</v>
      </c>
      <c r="W6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5" s="40" t="str">
        <f>IF(User[[#This Row],[Rango]]="incompleto",IF(User[[#This Row],[Reporte in]]=0,"Sin_Registro_In_Out",IF(User[[#This Row],[Reporte Out]]=0,"No_Realizo_Salida","No_cumple_el_Tiempo")),"")</f>
        <v/>
      </c>
      <c r="Y675" s="40" t="str" cm="1">
        <f t="array" ref="Y6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76" spans="1:25" x14ac:dyDescent="0.3">
      <c r="A676" s="40" t="s">
        <v>324</v>
      </c>
      <c r="B676">
        <v>1140419219</v>
      </c>
      <c r="C676" s="40" t="s">
        <v>327</v>
      </c>
      <c r="D676" s="40" t="s">
        <v>326</v>
      </c>
      <c r="E676" s="40" t="s">
        <v>6</v>
      </c>
      <c r="F676" s="40" t="s">
        <v>1036</v>
      </c>
      <c r="G676" s="40" t="s">
        <v>177</v>
      </c>
      <c r="H676" s="2">
        <v>45105.445729166669</v>
      </c>
      <c r="I676">
        <v>1</v>
      </c>
      <c r="J6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45931.501273148147</v>
      </c>
      <c r="K6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45931.837013888886</v>
      </c>
      <c r="L676" s="21">
        <f>_xlfn.XLOOKUP(User[[#This Row],[User Code]],RMS_Check_In_Out!A:A,RMS_Check_In_Out!D:D,"0")</f>
        <v>483</v>
      </c>
      <c r="M676" s="21">
        <f>_xlfn.XLOOKUP(User[[#This Row],[User Code]],Leave!P:P,Leave!S:S,"0")</f>
        <v>60</v>
      </c>
      <c r="N676" s="21">
        <f>User[[#This Row],[Time Leave RMS (min)]]/60</f>
        <v>1</v>
      </c>
      <c r="O676" s="15">
        <f>User[[#This Row],[Duration In Store(min)]]/60</f>
        <v>8.0500000000000007</v>
      </c>
      <c r="P676" s="28">
        <f>User[[#This Row],[Time In Store + Leave]]/24</f>
        <v>0.37708333333333338</v>
      </c>
      <c r="Q676" s="15">
        <f>(User[[#This Row],[Time Leave RMS (min)]]/60)+User[[#This Row],[Duration In Store H]]</f>
        <v>9.0500000000000007</v>
      </c>
      <c r="R676" s="40">
        <f>IF(User[[#This Row],[Check In]]="Sin Registro",0,1)</f>
        <v>1</v>
      </c>
      <c r="S676" s="40">
        <f>IF(User[[#This Row],[Check Out]]="Sin Registro",0,1)</f>
        <v>1</v>
      </c>
      <c r="T676" s="40" t="str">
        <f>IFERROR(IF(VLOOKUP(User[[#This Row],[User Code]],Justificar!$C$8:$I$1048576,6,0)=0,"Sin Justificación",VLOOKUP(User[[#This Row],[User Code]],Justificar!$C$8:$I$1048576,6,0)),"")</f>
        <v/>
      </c>
      <c r="U676" s="40" t="str">
        <f>IFERROR(IF(VLOOKUP(User[[#This Row],[User Code]],Justificar!$C$8:$I$1048576,6,0)=0,"Sin Justificación",VLOOKUP(User[[#This Row],[User Code]],Justificar!$C$8:$I$1048576,7,0)),"")</f>
        <v/>
      </c>
      <c r="V676" s="40" t="str" cm="1">
        <f t="array" ref="V676">_xlfn.IFS(User[[#This Row],[Time In Store + Leave]]&lt;7.8,"Incompleto",User[[#This Row],[Time In Store + Leave]]&lt;=12,"Completo",User[[#This Row],[Time In Store + Leave]]&gt;12,"Superior")</f>
        <v>Completo</v>
      </c>
      <c r="W6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6" s="40" t="str">
        <f>IF(User[[#This Row],[Rango]]="incompleto",IF(User[[#This Row],[Reporte in]]=0,"Sin_Registro_In_Out",IF(User[[#This Row],[Reporte Out]]=0,"No_Realizo_Salida","No_cumple_el_Tiempo")),"")</f>
        <v/>
      </c>
      <c r="Y676" s="40" t="str" cm="1">
        <f t="array" ref="Y6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77" spans="1:25" x14ac:dyDescent="0.3">
      <c r="A677" s="40" t="s">
        <v>325</v>
      </c>
      <c r="B677">
        <v>1121934109</v>
      </c>
      <c r="C677" s="40" t="s">
        <v>1217</v>
      </c>
      <c r="D677" s="40" t="s">
        <v>328</v>
      </c>
      <c r="E677" s="40" t="s">
        <v>6</v>
      </c>
      <c r="F677" s="40" t="s">
        <v>2274</v>
      </c>
      <c r="G677" s="40" t="s">
        <v>177</v>
      </c>
      <c r="H677" s="2">
        <v>45104.489259259259</v>
      </c>
      <c r="I677">
        <v>1</v>
      </c>
      <c r="J6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45931.58252314815</v>
      </c>
      <c r="K6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45931.881273148145</v>
      </c>
      <c r="L677" s="21">
        <f>_xlfn.XLOOKUP(User[[#This Row],[User Code]],RMS_Check_In_Out!A:A,RMS_Check_In_Out!D:D,"0")</f>
        <v>430</v>
      </c>
      <c r="M677" s="21">
        <f>_xlfn.XLOOKUP(User[[#This Row],[User Code]],Leave!P:P,Leave!S:S,"0")</f>
        <v>60</v>
      </c>
      <c r="N677" s="21">
        <f>User[[#This Row],[Time Leave RMS (min)]]/60</f>
        <v>1</v>
      </c>
      <c r="O677" s="15">
        <f>User[[#This Row],[Duration In Store(min)]]/60</f>
        <v>7.166666666666667</v>
      </c>
      <c r="P677" s="28">
        <f>User[[#This Row],[Time In Store + Leave]]/24</f>
        <v>0.34027777777777785</v>
      </c>
      <c r="Q677" s="15">
        <f>(User[[#This Row],[Time Leave RMS (min)]]/60)+User[[#This Row],[Duration In Store H]]</f>
        <v>8.1666666666666679</v>
      </c>
      <c r="R677" s="40">
        <f>IF(User[[#This Row],[Check In]]="Sin Registro",0,1)</f>
        <v>1</v>
      </c>
      <c r="S677" s="40">
        <f>IF(User[[#This Row],[Check Out]]="Sin Registro",0,1)</f>
        <v>1</v>
      </c>
      <c r="T677" s="40" t="str">
        <f>IFERROR(IF(VLOOKUP(User[[#This Row],[User Code]],Justificar!$C$8:$I$1048576,6,0)=0,"Sin Justificación",VLOOKUP(User[[#This Row],[User Code]],Justificar!$C$8:$I$1048576,6,0)),"")</f>
        <v/>
      </c>
      <c r="U677" s="40" t="str">
        <f>IFERROR(IF(VLOOKUP(User[[#This Row],[User Code]],Justificar!$C$8:$I$1048576,6,0)=0,"Sin Justificación",VLOOKUP(User[[#This Row],[User Code]],Justificar!$C$8:$I$1048576,7,0)),"")</f>
        <v/>
      </c>
      <c r="V677" s="40" t="str" cm="1">
        <f t="array" ref="V677">_xlfn.IFS(User[[#This Row],[Time In Store + Leave]]&lt;7.8,"Incompleto",User[[#This Row],[Time In Store + Leave]]&lt;=12,"Completo",User[[#This Row],[Time In Store + Leave]]&gt;12,"Superior")</f>
        <v>Completo</v>
      </c>
      <c r="W6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7" s="40" t="str">
        <f>IF(User[[#This Row],[Rango]]="incompleto",IF(User[[#This Row],[Reporte in]]=0,"Sin_Registro_In_Out",IF(User[[#This Row],[Reporte Out]]=0,"No_Realizo_Salida","No_cumple_el_Tiempo")),"")</f>
        <v/>
      </c>
      <c r="Y677" s="40" t="str" cm="1">
        <f t="array" ref="Y6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8" spans="1:25" x14ac:dyDescent="0.3">
      <c r="A678" s="40" t="s">
        <v>323</v>
      </c>
      <c r="B678">
        <v>1003775298</v>
      </c>
      <c r="C678" s="40" t="s">
        <v>1218</v>
      </c>
      <c r="D678" s="40" t="s">
        <v>334</v>
      </c>
      <c r="E678" s="40" t="s">
        <v>6</v>
      </c>
      <c r="F678" s="40" t="s">
        <v>1044</v>
      </c>
      <c r="G678" s="40" t="s">
        <v>177</v>
      </c>
      <c r="H678" s="2">
        <v>45103.564074074071</v>
      </c>
      <c r="I678">
        <v>1</v>
      </c>
      <c r="J6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45931.448807870373</v>
      </c>
      <c r="K6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45931.828738425924</v>
      </c>
      <c r="L678" s="21">
        <f>_xlfn.XLOOKUP(User[[#This Row],[User Code]],RMS_Check_In_Out!A:A,RMS_Check_In_Out!D:D,"0")</f>
        <v>547</v>
      </c>
      <c r="M678" s="21">
        <f>_xlfn.XLOOKUP(User[[#This Row],[User Code]],Leave!P:P,Leave!S:S,"0")</f>
        <v>60</v>
      </c>
      <c r="N678" s="21">
        <f>User[[#This Row],[Time Leave RMS (min)]]/60</f>
        <v>1</v>
      </c>
      <c r="O678" s="15">
        <f>User[[#This Row],[Duration In Store(min)]]/60</f>
        <v>9.1166666666666671</v>
      </c>
      <c r="P678" s="28">
        <f>User[[#This Row],[Time In Store + Leave]]/24</f>
        <v>0.42152777777777778</v>
      </c>
      <c r="Q678" s="15">
        <f>(User[[#This Row],[Time Leave RMS (min)]]/60)+User[[#This Row],[Duration In Store H]]</f>
        <v>10.116666666666667</v>
      </c>
      <c r="R678" s="40">
        <f>IF(User[[#This Row],[Check In]]="Sin Registro",0,1)</f>
        <v>1</v>
      </c>
      <c r="S678" s="40">
        <f>IF(User[[#This Row],[Check Out]]="Sin Registro",0,1)</f>
        <v>1</v>
      </c>
      <c r="T678" s="40" t="str">
        <f>IFERROR(IF(VLOOKUP(User[[#This Row],[User Code]],Justificar!$C$8:$I$1048576,6,0)=0,"Sin Justificación",VLOOKUP(User[[#This Row],[User Code]],Justificar!$C$8:$I$1048576,6,0)),"")</f>
        <v/>
      </c>
      <c r="U678" s="40" t="str">
        <f>IFERROR(IF(VLOOKUP(User[[#This Row],[User Code]],Justificar!$C$8:$I$1048576,6,0)=0,"Sin Justificación",VLOOKUP(User[[#This Row],[User Code]],Justificar!$C$8:$I$1048576,7,0)),"")</f>
        <v/>
      </c>
      <c r="V678" s="40" t="str" cm="1">
        <f t="array" ref="V678">_xlfn.IFS(User[[#This Row],[Time In Store + Leave]]&lt;7.8,"Incompleto",User[[#This Row],[Time In Store + Leave]]&lt;=12,"Completo",User[[#This Row],[Time In Store + Leave]]&gt;12,"Superior")</f>
        <v>Completo</v>
      </c>
      <c r="W6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8" s="40" t="str">
        <f>IF(User[[#This Row],[Rango]]="incompleto",IF(User[[#This Row],[Reporte in]]=0,"Sin_Registro_In_Out",IF(User[[#This Row],[Reporte Out]]=0,"No_Realizo_Salida","No_cumple_el_Tiempo")),"")</f>
        <v/>
      </c>
      <c r="Y678" s="40" t="str" cm="1">
        <f t="array" ref="Y6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9" spans="1:25" x14ac:dyDescent="0.3">
      <c r="A679" s="40" t="s">
        <v>321</v>
      </c>
      <c r="B679">
        <v>1118823594</v>
      </c>
      <c r="C679" s="40" t="s">
        <v>1219</v>
      </c>
      <c r="D679" s="40" t="s">
        <v>322</v>
      </c>
      <c r="E679" s="40" t="s">
        <v>6</v>
      </c>
      <c r="F679" s="40" t="s">
        <v>967</v>
      </c>
      <c r="G679" s="40" t="s">
        <v>177</v>
      </c>
      <c r="H679" s="2">
        <v>45091.524548611109</v>
      </c>
      <c r="I679">
        <v>1</v>
      </c>
      <c r="J6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45931.498969907407</v>
      </c>
      <c r="K6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45931.839884259258</v>
      </c>
      <c r="L679" s="21">
        <f>_xlfn.XLOOKUP(User[[#This Row],[User Code]],RMS_Check_In_Out!A:A,RMS_Check_In_Out!D:D,"0")</f>
        <v>491</v>
      </c>
      <c r="M679" s="21" t="str">
        <f>_xlfn.XLOOKUP(User[[#This Row],[User Code]],Leave!P:P,Leave!S:S,"0")</f>
        <v>0</v>
      </c>
      <c r="N679" s="21">
        <f>User[[#This Row],[Time Leave RMS (min)]]/60</f>
        <v>0</v>
      </c>
      <c r="O679" s="15">
        <f>User[[#This Row],[Duration In Store(min)]]/60</f>
        <v>8.1833333333333336</v>
      </c>
      <c r="P679" s="28">
        <f>User[[#This Row],[Time In Store + Leave]]/24</f>
        <v>0.34097222222222223</v>
      </c>
      <c r="Q679" s="15">
        <f>(User[[#This Row],[Time Leave RMS (min)]]/60)+User[[#This Row],[Duration In Store H]]</f>
        <v>8.1833333333333336</v>
      </c>
      <c r="R679" s="40">
        <f>IF(User[[#This Row],[Check In]]="Sin Registro",0,1)</f>
        <v>1</v>
      </c>
      <c r="S679" s="40">
        <f>IF(User[[#This Row],[Check Out]]="Sin Registro",0,1)</f>
        <v>1</v>
      </c>
      <c r="T679" s="40" t="str">
        <f>IFERROR(IF(VLOOKUP(User[[#This Row],[User Code]],Justificar!$C$8:$I$1048576,6,0)=0,"Sin Justificación",VLOOKUP(User[[#This Row],[User Code]],Justificar!$C$8:$I$1048576,6,0)),"")</f>
        <v/>
      </c>
      <c r="U679" s="40" t="str">
        <f>IFERROR(IF(VLOOKUP(User[[#This Row],[User Code]],Justificar!$C$8:$I$1048576,6,0)=0,"Sin Justificación",VLOOKUP(User[[#This Row],[User Code]],Justificar!$C$8:$I$1048576,7,0)),"")</f>
        <v/>
      </c>
      <c r="V679" s="40" t="str" cm="1">
        <f t="array" ref="V679">_xlfn.IFS(User[[#This Row],[Time In Store + Leave]]&lt;7.8,"Incompleto",User[[#This Row],[Time In Store + Leave]]&lt;=12,"Completo",User[[#This Row],[Time In Store + Leave]]&gt;12,"Superior")</f>
        <v>Completo</v>
      </c>
      <c r="W6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9" s="40" t="str">
        <f>IF(User[[#This Row],[Rango]]="incompleto",IF(User[[#This Row],[Reporte in]]=0,"Sin_Registro_In_Out",IF(User[[#This Row],[Reporte Out]]=0,"No_Realizo_Salida","No_cumple_el_Tiempo")),"")</f>
        <v/>
      </c>
      <c r="Y679" s="40" t="str" cm="1">
        <f t="array" ref="Y6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80" spans="1:25" x14ac:dyDescent="0.3">
      <c r="A680" s="40" t="s">
        <v>313</v>
      </c>
      <c r="B680">
        <v>1047215486</v>
      </c>
      <c r="C680" s="40" t="s">
        <v>1220</v>
      </c>
      <c r="D680" s="40" t="s">
        <v>314</v>
      </c>
      <c r="E680" s="40" t="s">
        <v>6</v>
      </c>
      <c r="F680" s="40" t="s">
        <v>967</v>
      </c>
      <c r="G680" s="40" t="s">
        <v>177</v>
      </c>
      <c r="H680" s="2">
        <v>45082.521331018521</v>
      </c>
      <c r="I680">
        <v>1</v>
      </c>
      <c r="J6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45931.459849537037</v>
      </c>
      <c r="K6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45931.809652777774</v>
      </c>
      <c r="L680" s="21">
        <f>_xlfn.XLOOKUP(User[[#This Row],[User Code]],RMS_Check_In_Out!A:A,RMS_Check_In_Out!D:D,"0")</f>
        <v>504</v>
      </c>
      <c r="M680" s="21" t="str">
        <f>_xlfn.XLOOKUP(User[[#This Row],[User Code]],Leave!P:P,Leave!S:S,"0")</f>
        <v>0</v>
      </c>
      <c r="N680" s="21">
        <f>User[[#This Row],[Time Leave RMS (min)]]/60</f>
        <v>0</v>
      </c>
      <c r="O680" s="15">
        <f>User[[#This Row],[Duration In Store(min)]]/60</f>
        <v>8.4</v>
      </c>
      <c r="P680" s="28">
        <f>User[[#This Row],[Time In Store + Leave]]/24</f>
        <v>0.35000000000000003</v>
      </c>
      <c r="Q680" s="15">
        <f>(User[[#This Row],[Time Leave RMS (min)]]/60)+User[[#This Row],[Duration In Store H]]</f>
        <v>8.4</v>
      </c>
      <c r="R680" s="40">
        <f>IF(User[[#This Row],[Check In]]="Sin Registro",0,1)</f>
        <v>1</v>
      </c>
      <c r="S680" s="40">
        <f>IF(User[[#This Row],[Check Out]]="Sin Registro",0,1)</f>
        <v>1</v>
      </c>
      <c r="T680" s="40" t="str">
        <f>IFERROR(IF(VLOOKUP(User[[#This Row],[User Code]],Justificar!$C$8:$I$1048576,6,0)=0,"Sin Justificación",VLOOKUP(User[[#This Row],[User Code]],Justificar!$C$8:$I$1048576,6,0)),"")</f>
        <v/>
      </c>
      <c r="U680" s="40" t="str">
        <f>IFERROR(IF(VLOOKUP(User[[#This Row],[User Code]],Justificar!$C$8:$I$1048576,6,0)=0,"Sin Justificación",VLOOKUP(User[[#This Row],[User Code]],Justificar!$C$8:$I$1048576,7,0)),"")</f>
        <v/>
      </c>
      <c r="V680" s="40" t="str" cm="1">
        <f t="array" ref="V680">_xlfn.IFS(User[[#This Row],[Time In Store + Leave]]&lt;7.8,"Incompleto",User[[#This Row],[Time In Store + Leave]]&lt;=12,"Completo",User[[#This Row],[Time In Store + Leave]]&gt;12,"Superior")</f>
        <v>Completo</v>
      </c>
      <c r="W6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0" s="40" t="str">
        <f>IF(User[[#This Row],[Rango]]="incompleto",IF(User[[#This Row],[Reporte in]]=0,"Sin_Registro_In_Out",IF(User[[#This Row],[Reporte Out]]=0,"No_Realizo_Salida","No_cumple_el_Tiempo")),"")</f>
        <v/>
      </c>
      <c r="Y680" s="40" t="str" cm="1">
        <f t="array" ref="Y6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81" spans="1:25" x14ac:dyDescent="0.3">
      <c r="A681" s="40" t="s">
        <v>311</v>
      </c>
      <c r="B681">
        <v>1080763</v>
      </c>
      <c r="C681" s="40" t="s">
        <v>1221</v>
      </c>
      <c r="D681" s="40" t="s">
        <v>312</v>
      </c>
      <c r="E681" s="40" t="s">
        <v>6</v>
      </c>
      <c r="F681" s="40" t="s">
        <v>2136</v>
      </c>
      <c r="G681" s="40" t="s">
        <v>178</v>
      </c>
      <c r="H681" s="2">
        <v>45078.399618055555</v>
      </c>
      <c r="I681">
        <v>1</v>
      </c>
      <c r="J6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45931.373333333337</v>
      </c>
      <c r="K6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45931.771168981482</v>
      </c>
      <c r="L681" s="21">
        <f>_xlfn.XLOOKUP(User[[#This Row],[User Code]],RMS_Check_In_Out!A:A,RMS_Check_In_Out!D:D,"0")</f>
        <v>573</v>
      </c>
      <c r="M681" s="21" t="str">
        <f>_xlfn.XLOOKUP(User[[#This Row],[User Code]],Leave!P:P,Leave!S:S,"0")</f>
        <v>0</v>
      </c>
      <c r="N681" s="21">
        <f>User[[#This Row],[Time Leave RMS (min)]]/60</f>
        <v>0</v>
      </c>
      <c r="O681" s="15">
        <f>User[[#This Row],[Duration In Store(min)]]/60</f>
        <v>9.5500000000000007</v>
      </c>
      <c r="P681" s="28">
        <f>User[[#This Row],[Time In Store + Leave]]/24</f>
        <v>0.3979166666666667</v>
      </c>
      <c r="Q681" s="15">
        <f>(User[[#This Row],[Time Leave RMS (min)]]/60)+User[[#This Row],[Duration In Store H]]</f>
        <v>9.5500000000000007</v>
      </c>
      <c r="R681" s="40">
        <f>IF(User[[#This Row],[Check In]]="Sin Registro",0,1)</f>
        <v>1</v>
      </c>
      <c r="S681" s="40">
        <f>IF(User[[#This Row],[Check Out]]="Sin Registro",0,1)</f>
        <v>1</v>
      </c>
      <c r="T681" s="40" t="str">
        <f>IFERROR(IF(VLOOKUP(User[[#This Row],[User Code]],Justificar!$C$8:$I$1048576,6,0)=0,"Sin Justificación",VLOOKUP(User[[#This Row],[User Code]],Justificar!$C$8:$I$1048576,6,0)),"")</f>
        <v/>
      </c>
      <c r="U681" s="40" t="str">
        <f>IFERROR(IF(VLOOKUP(User[[#This Row],[User Code]],Justificar!$C$8:$I$1048576,6,0)=0,"Sin Justificación",VLOOKUP(User[[#This Row],[User Code]],Justificar!$C$8:$I$1048576,7,0)),"")</f>
        <v/>
      </c>
      <c r="V681" s="40" t="str" cm="1">
        <f t="array" ref="V681">_xlfn.IFS(User[[#This Row],[Time In Store + Leave]]&lt;7.8,"Incompleto",User[[#This Row],[Time In Store + Leave]]&lt;=12,"Completo",User[[#This Row],[Time In Store + Leave]]&gt;12,"Superior")</f>
        <v>Completo</v>
      </c>
      <c r="W6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1" s="40" t="str">
        <f>IF(User[[#This Row],[Rango]]="incompleto",IF(User[[#This Row],[Reporte in]]=0,"Sin_Registro_In_Out",IF(User[[#This Row],[Reporte Out]]=0,"No_Realizo_Salida","No_cumple_el_Tiempo")),"")</f>
        <v/>
      </c>
      <c r="Y681" s="40" t="str" cm="1">
        <f t="array" ref="Y6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82" spans="1:25" x14ac:dyDescent="0.3">
      <c r="A682" s="40" t="s">
        <v>309</v>
      </c>
      <c r="B682">
        <v>5050428</v>
      </c>
      <c r="C682" s="40" t="s">
        <v>1222</v>
      </c>
      <c r="D682" s="40" t="s">
        <v>310</v>
      </c>
      <c r="E682" s="40" t="s">
        <v>6</v>
      </c>
      <c r="F682" s="40" t="s">
        <v>1098</v>
      </c>
      <c r="G682" s="40" t="s">
        <v>177</v>
      </c>
      <c r="H682" s="2">
        <v>45071.437222222223</v>
      </c>
      <c r="I682">
        <v>1</v>
      </c>
      <c r="J6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45931.53466435185</v>
      </c>
      <c r="K6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45931.875567129631</v>
      </c>
      <c r="L682" s="21">
        <f>_xlfn.XLOOKUP(User[[#This Row],[User Code]],RMS_Check_In_Out!A:A,RMS_Check_In_Out!D:D,"0")</f>
        <v>491</v>
      </c>
      <c r="M682" s="21">
        <f>_xlfn.XLOOKUP(User[[#This Row],[User Code]],Leave!P:P,Leave!S:S,"0")</f>
        <v>60</v>
      </c>
      <c r="N682" s="21">
        <f>User[[#This Row],[Time Leave RMS (min)]]/60</f>
        <v>1</v>
      </c>
      <c r="O682" s="15">
        <f>User[[#This Row],[Duration In Store(min)]]/60</f>
        <v>8.1833333333333336</v>
      </c>
      <c r="P682" s="28">
        <f>User[[#This Row],[Time In Store + Leave]]/24</f>
        <v>0.38263888888888892</v>
      </c>
      <c r="Q682" s="15">
        <f>(User[[#This Row],[Time Leave RMS (min)]]/60)+User[[#This Row],[Duration In Store H]]</f>
        <v>9.1833333333333336</v>
      </c>
      <c r="R682" s="40">
        <f>IF(User[[#This Row],[Check In]]="Sin Registro",0,1)</f>
        <v>1</v>
      </c>
      <c r="S682" s="40">
        <f>IF(User[[#This Row],[Check Out]]="Sin Registro",0,1)</f>
        <v>1</v>
      </c>
      <c r="T682" s="40" t="str">
        <f>IFERROR(IF(VLOOKUP(User[[#This Row],[User Code]],Justificar!$C$8:$I$1048576,6,0)=0,"Sin Justificación",VLOOKUP(User[[#This Row],[User Code]],Justificar!$C$8:$I$1048576,6,0)),"")</f>
        <v/>
      </c>
      <c r="U682" s="40" t="str">
        <f>IFERROR(IF(VLOOKUP(User[[#This Row],[User Code]],Justificar!$C$8:$I$1048576,6,0)=0,"Sin Justificación",VLOOKUP(User[[#This Row],[User Code]],Justificar!$C$8:$I$1048576,7,0)),"")</f>
        <v/>
      </c>
      <c r="V682" s="40" t="str" cm="1">
        <f t="array" ref="V682">_xlfn.IFS(User[[#This Row],[Time In Store + Leave]]&lt;7.8,"Incompleto",User[[#This Row],[Time In Store + Leave]]&lt;=12,"Completo",User[[#This Row],[Time In Store + Leave]]&gt;12,"Superior")</f>
        <v>Completo</v>
      </c>
      <c r="W6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2" s="40" t="str">
        <f>IF(User[[#This Row],[Rango]]="incompleto",IF(User[[#This Row],[Reporte in]]=0,"Sin_Registro_In_Out",IF(User[[#This Row],[Reporte Out]]=0,"No_Realizo_Salida","No_cumple_el_Tiempo")),"")</f>
        <v/>
      </c>
      <c r="Y682" s="40" t="str" cm="1">
        <f t="array" ref="Y6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83" spans="1:25" x14ac:dyDescent="0.3">
      <c r="A683" s="40" t="s">
        <v>305</v>
      </c>
      <c r="B683">
        <v>1027966635</v>
      </c>
      <c r="C683" s="40" t="s">
        <v>1223</v>
      </c>
      <c r="D683" s="40" t="s">
        <v>306</v>
      </c>
      <c r="E683" s="40" t="s">
        <v>6</v>
      </c>
      <c r="F683" s="40" t="s">
        <v>966</v>
      </c>
      <c r="G683" s="40" t="s">
        <v>177</v>
      </c>
      <c r="H683" s="2">
        <v>45070.438252314816</v>
      </c>
      <c r="I683">
        <v>1</v>
      </c>
      <c r="J6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45931.41851851852</v>
      </c>
      <c r="K6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45931.794247685182</v>
      </c>
      <c r="L683" s="21">
        <f>_xlfn.XLOOKUP(User[[#This Row],[User Code]],RMS_Check_In_Out!A:A,RMS_Check_In_Out!D:D,"0")</f>
        <v>541</v>
      </c>
      <c r="M683" s="21" t="str">
        <f>_xlfn.XLOOKUP(User[[#This Row],[User Code]],Leave!P:P,Leave!S:S,"0")</f>
        <v>0</v>
      </c>
      <c r="N683" s="21">
        <f>User[[#This Row],[Time Leave RMS (min)]]/60</f>
        <v>0</v>
      </c>
      <c r="O683" s="15">
        <f>User[[#This Row],[Duration In Store(min)]]/60</f>
        <v>9.0166666666666675</v>
      </c>
      <c r="P683" s="28">
        <f>User[[#This Row],[Time In Store + Leave]]/24</f>
        <v>0.3756944444444445</v>
      </c>
      <c r="Q683" s="15">
        <f>(User[[#This Row],[Time Leave RMS (min)]]/60)+User[[#This Row],[Duration In Store H]]</f>
        <v>9.0166666666666675</v>
      </c>
      <c r="R683" s="40">
        <f>IF(User[[#This Row],[Check In]]="Sin Registro",0,1)</f>
        <v>1</v>
      </c>
      <c r="S683" s="40">
        <f>IF(User[[#This Row],[Check Out]]="Sin Registro",0,1)</f>
        <v>1</v>
      </c>
      <c r="T683" s="40" t="str">
        <f>IFERROR(IF(VLOOKUP(User[[#This Row],[User Code]],Justificar!$C$8:$I$1048576,6,0)=0,"Sin Justificación",VLOOKUP(User[[#This Row],[User Code]],Justificar!$C$8:$I$1048576,6,0)),"")</f>
        <v/>
      </c>
      <c r="U683" s="40" t="str">
        <f>IFERROR(IF(VLOOKUP(User[[#This Row],[User Code]],Justificar!$C$8:$I$1048576,6,0)=0,"Sin Justificación",VLOOKUP(User[[#This Row],[User Code]],Justificar!$C$8:$I$1048576,7,0)),"")</f>
        <v/>
      </c>
      <c r="V683" s="40" t="str" cm="1">
        <f t="array" ref="V683">_xlfn.IFS(User[[#This Row],[Time In Store + Leave]]&lt;7.8,"Incompleto",User[[#This Row],[Time In Store + Leave]]&lt;=12,"Completo",User[[#This Row],[Time In Store + Leave]]&gt;12,"Superior")</f>
        <v>Completo</v>
      </c>
      <c r="W6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3" s="40" t="str">
        <f>IF(User[[#This Row],[Rango]]="incompleto",IF(User[[#This Row],[Reporte in]]=0,"Sin_Registro_In_Out",IF(User[[#This Row],[Reporte Out]]=0,"No_Realizo_Salida","No_cumple_el_Tiempo")),"")</f>
        <v/>
      </c>
      <c r="Y683" s="40" t="str" cm="1">
        <f t="array" ref="Y6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84" spans="1:25" x14ac:dyDescent="0.3">
      <c r="A684" s="40" t="s">
        <v>307</v>
      </c>
      <c r="B684">
        <v>29229080</v>
      </c>
      <c r="C684" s="40" t="s">
        <v>1224</v>
      </c>
      <c r="D684" s="40" t="s">
        <v>308</v>
      </c>
      <c r="E684" s="40" t="s">
        <v>6</v>
      </c>
      <c r="F684" s="40" t="s">
        <v>1121</v>
      </c>
      <c r="G684" s="40" t="s">
        <v>178</v>
      </c>
      <c r="H684" s="2">
        <v>45070.438252314816</v>
      </c>
      <c r="I684">
        <v>1</v>
      </c>
      <c r="J6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45931.488368055558</v>
      </c>
      <c r="K6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45931.756562499999</v>
      </c>
      <c r="L684" s="21">
        <f>_xlfn.XLOOKUP(User[[#This Row],[User Code]],RMS_Check_In_Out!A:A,RMS_Check_In_Out!D:D,"0")</f>
        <v>386</v>
      </c>
      <c r="M684" s="21" t="str">
        <f>_xlfn.XLOOKUP(User[[#This Row],[User Code]],Leave!P:P,Leave!S:S,"0")</f>
        <v>0</v>
      </c>
      <c r="N684" s="21">
        <f>User[[#This Row],[Time Leave RMS (min)]]/60</f>
        <v>0</v>
      </c>
      <c r="O684" s="15">
        <f>User[[#This Row],[Duration In Store(min)]]/60</f>
        <v>6.4333333333333336</v>
      </c>
      <c r="P684" s="28">
        <f>User[[#This Row],[Time In Store + Leave]]/24</f>
        <v>0.26805555555555555</v>
      </c>
      <c r="Q684" s="15">
        <f>(User[[#This Row],[Time Leave RMS (min)]]/60)+User[[#This Row],[Duration In Store H]]</f>
        <v>6.4333333333333336</v>
      </c>
      <c r="R684" s="40">
        <f>IF(User[[#This Row],[Check In]]="Sin Registro",0,1)</f>
        <v>1</v>
      </c>
      <c r="S684" s="40">
        <f>IF(User[[#This Row],[Check Out]]="Sin Registro",0,1)</f>
        <v>1</v>
      </c>
      <c r="T684" s="40" t="str">
        <f>IFERROR(IF(VLOOKUP(User[[#This Row],[User Code]],Justificar!$C$8:$I$1048576,6,0)=0,"Sin Justificación",VLOOKUP(User[[#This Row],[User Code]],Justificar!$C$8:$I$1048576,6,0)),"")</f>
        <v>Sin Justificación</v>
      </c>
      <c r="U684" s="40" t="str">
        <f>IFERROR(IF(VLOOKUP(User[[#This Row],[User Code]],Justificar!$C$8:$I$1048576,6,0)=0,"Sin Justificación",VLOOKUP(User[[#This Row],[User Code]],Justificar!$C$8:$I$1048576,7,0)),"")</f>
        <v>Sin Justificación</v>
      </c>
      <c r="V684" s="40" t="str" cm="1">
        <f t="array" ref="V684">_xlfn.IFS(User[[#This Row],[Time In Store + Leave]]&lt;7.8,"Incompleto",User[[#This Row],[Time In Store + Leave]]&lt;=12,"Completo",User[[#This Row],[Time In Store + Leave]]&gt;12,"Superior")</f>
        <v>Incompleto</v>
      </c>
      <c r="W6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84" s="40" t="str">
        <f>IF(User[[#This Row],[Rango]]="incompleto",IF(User[[#This Row],[Reporte in]]=0,"Sin_Registro_In_Out",IF(User[[#This Row],[Reporte Out]]=0,"No_Realizo_Salida","No_cumple_el_Tiempo")),"")</f>
        <v>No_cumple_el_Tiempo</v>
      </c>
      <c r="Y684" s="40" t="str" cm="1">
        <f t="array" ref="Y6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85" spans="1:25" x14ac:dyDescent="0.3">
      <c r="A685" s="40" t="s">
        <v>303</v>
      </c>
      <c r="B685">
        <v>1193446165</v>
      </c>
      <c r="C685" s="40" t="s">
        <v>1225</v>
      </c>
      <c r="D685" s="40" t="s">
        <v>304</v>
      </c>
      <c r="E685" s="40" t="s">
        <v>6</v>
      </c>
      <c r="F685" s="40" t="s">
        <v>1548</v>
      </c>
      <c r="G685" s="40" t="s">
        <v>179</v>
      </c>
      <c r="H685" s="2">
        <v>45063.818067129629</v>
      </c>
      <c r="I685">
        <v>1</v>
      </c>
      <c r="J6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45931.329710648148</v>
      </c>
      <c r="K6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45931.716898148145</v>
      </c>
      <c r="L685" s="21">
        <f>_xlfn.XLOOKUP(User[[#This Row],[User Code]],RMS_Check_In_Out!A:A,RMS_Check_In_Out!D:D,"0")</f>
        <v>558</v>
      </c>
      <c r="M685" s="21" t="str">
        <f>_xlfn.XLOOKUP(User[[#This Row],[User Code]],Leave!P:P,Leave!S:S,"0")</f>
        <v>0</v>
      </c>
      <c r="N685" s="21">
        <f>User[[#This Row],[Time Leave RMS (min)]]/60</f>
        <v>0</v>
      </c>
      <c r="O685" s="15">
        <f>User[[#This Row],[Duration In Store(min)]]/60</f>
        <v>9.3000000000000007</v>
      </c>
      <c r="P685" s="28">
        <f>User[[#This Row],[Time In Store + Leave]]/24</f>
        <v>0.38750000000000001</v>
      </c>
      <c r="Q685" s="15">
        <f>(User[[#This Row],[Time Leave RMS (min)]]/60)+User[[#This Row],[Duration In Store H]]</f>
        <v>9.3000000000000007</v>
      </c>
      <c r="R685" s="40">
        <f>IF(User[[#This Row],[Check In]]="Sin Registro",0,1)</f>
        <v>1</v>
      </c>
      <c r="S685" s="40">
        <f>IF(User[[#This Row],[Check Out]]="Sin Registro",0,1)</f>
        <v>1</v>
      </c>
      <c r="T685" s="40" t="str">
        <f>IFERROR(IF(VLOOKUP(User[[#This Row],[User Code]],Justificar!$C$8:$I$1048576,6,0)=0,"Sin Justificación",VLOOKUP(User[[#This Row],[User Code]],Justificar!$C$8:$I$1048576,6,0)),"")</f>
        <v/>
      </c>
      <c r="U685" s="40" t="str">
        <f>IFERROR(IF(VLOOKUP(User[[#This Row],[User Code]],Justificar!$C$8:$I$1048576,6,0)=0,"Sin Justificación",VLOOKUP(User[[#This Row],[User Code]],Justificar!$C$8:$I$1048576,7,0)),"")</f>
        <v/>
      </c>
      <c r="V685" s="40" t="str" cm="1">
        <f t="array" ref="V685">_xlfn.IFS(User[[#This Row],[Time In Store + Leave]]&lt;7.8,"Incompleto",User[[#This Row],[Time In Store + Leave]]&lt;=12,"Completo",User[[#This Row],[Time In Store + Leave]]&gt;12,"Superior")</f>
        <v>Completo</v>
      </c>
      <c r="W6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5" s="40" t="str">
        <f>IF(User[[#This Row],[Rango]]="incompleto",IF(User[[#This Row],[Reporte in]]=0,"Sin_Registro_In_Out",IF(User[[#This Row],[Reporte Out]]=0,"No_Realizo_Salida","No_cumple_el_Tiempo")),"")</f>
        <v/>
      </c>
      <c r="Y685" s="40" t="str" cm="1">
        <f t="array" ref="Y6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86" spans="1:25" x14ac:dyDescent="0.3">
      <c r="A686" s="40" t="s">
        <v>299</v>
      </c>
      <c r="B686">
        <v>52368067</v>
      </c>
      <c r="C686" s="40" t="s">
        <v>981</v>
      </c>
      <c r="D686" s="40" t="s">
        <v>300</v>
      </c>
      <c r="E686" s="40" t="s">
        <v>84</v>
      </c>
      <c r="F686" s="40" t="s">
        <v>976</v>
      </c>
      <c r="G686" s="40" t="s">
        <v>223</v>
      </c>
      <c r="H686" s="2">
        <v>45055.685243055559</v>
      </c>
      <c r="I686">
        <v>1</v>
      </c>
      <c r="J6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45931.375567129631</v>
      </c>
      <c r="K6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45931.712199074071</v>
      </c>
      <c r="L686" s="21">
        <f>_xlfn.XLOOKUP(User[[#This Row],[User Code]],RMS_Check_In_Out!A:A,RMS_Check_In_Out!D:D,"0")</f>
        <v>481</v>
      </c>
      <c r="M686" s="21" t="str">
        <f>_xlfn.XLOOKUP(User[[#This Row],[User Code]],Leave!P:P,Leave!S:S,"0")</f>
        <v>0</v>
      </c>
      <c r="N686" s="21">
        <f>User[[#This Row],[Time Leave RMS (min)]]/60</f>
        <v>0</v>
      </c>
      <c r="O686" s="15">
        <f>User[[#This Row],[Duration In Store(min)]]/60</f>
        <v>8.0166666666666675</v>
      </c>
      <c r="P686" s="28">
        <f>User[[#This Row],[Time In Store + Leave]]/24</f>
        <v>0.33402777777777781</v>
      </c>
      <c r="Q686" s="15">
        <f>(User[[#This Row],[Time Leave RMS (min)]]/60)+User[[#This Row],[Duration In Store H]]</f>
        <v>8.0166666666666675</v>
      </c>
      <c r="R686" s="40">
        <f>IF(User[[#This Row],[Check In]]="Sin Registro",0,1)</f>
        <v>1</v>
      </c>
      <c r="S686" s="40">
        <f>IF(User[[#This Row],[Check Out]]="Sin Registro",0,1)</f>
        <v>1</v>
      </c>
      <c r="T686" s="40" t="str">
        <f>IFERROR(IF(VLOOKUP(User[[#This Row],[User Code]],Justificar!$C$8:$I$1048576,6,0)=0,"Sin Justificación",VLOOKUP(User[[#This Row],[User Code]],Justificar!$C$8:$I$1048576,6,0)),"")</f>
        <v/>
      </c>
      <c r="U686" s="40" t="str">
        <f>IFERROR(IF(VLOOKUP(User[[#This Row],[User Code]],Justificar!$C$8:$I$1048576,6,0)=0,"Sin Justificación",VLOOKUP(User[[#This Row],[User Code]],Justificar!$C$8:$I$1048576,7,0)),"")</f>
        <v/>
      </c>
      <c r="V686" s="40" t="str" cm="1">
        <f t="array" ref="V686">_xlfn.IFS(User[[#This Row],[Time In Store + Leave]]&lt;7.8,"Incompleto",User[[#This Row],[Time In Store + Leave]]&lt;=12,"Completo",User[[#This Row],[Time In Store + Leave]]&gt;12,"Superior")</f>
        <v>Completo</v>
      </c>
      <c r="W6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6" s="40" t="str">
        <f>IF(User[[#This Row],[Rango]]="incompleto",IF(User[[#This Row],[Reporte in]]=0,"Sin_Registro_In_Out",IF(User[[#This Row],[Reporte Out]]=0,"No_Realizo_Salida","No_cumple_el_Tiempo")),"")</f>
        <v/>
      </c>
      <c r="Y686" s="40" t="str" cm="1">
        <f t="array" ref="Y6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87" spans="1:25" x14ac:dyDescent="0.3">
      <c r="A687" s="40" t="s">
        <v>298</v>
      </c>
      <c r="B687">
        <v>1070781226</v>
      </c>
      <c r="C687" s="40" t="s">
        <v>1226</v>
      </c>
      <c r="D687" s="40" t="s">
        <v>301</v>
      </c>
      <c r="E687" s="40" t="s">
        <v>6</v>
      </c>
      <c r="F687" s="40" t="s">
        <v>1098</v>
      </c>
      <c r="G687" s="40" t="s">
        <v>177</v>
      </c>
      <c r="H687" s="2">
        <v>45055.42696759259</v>
      </c>
      <c r="I687">
        <v>1</v>
      </c>
      <c r="J6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45931.481203703705</v>
      </c>
      <c r="K6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45931.846076388887</v>
      </c>
      <c r="L687" s="21">
        <f>_xlfn.XLOOKUP(User[[#This Row],[User Code]],RMS_Check_In_Out!A:A,RMS_Check_In_Out!D:D,"0")</f>
        <v>525</v>
      </c>
      <c r="M687" s="21" t="str">
        <f>_xlfn.XLOOKUP(User[[#This Row],[User Code]],Leave!P:P,Leave!S:S,"0")</f>
        <v>0</v>
      </c>
      <c r="N687" s="21">
        <f>User[[#This Row],[Time Leave RMS (min)]]/60</f>
        <v>0</v>
      </c>
      <c r="O687" s="15">
        <f>User[[#This Row],[Duration In Store(min)]]/60</f>
        <v>8.75</v>
      </c>
      <c r="P687" s="28">
        <f>User[[#This Row],[Time In Store + Leave]]/24</f>
        <v>0.36458333333333331</v>
      </c>
      <c r="Q687" s="15">
        <f>(User[[#This Row],[Time Leave RMS (min)]]/60)+User[[#This Row],[Duration In Store H]]</f>
        <v>8.75</v>
      </c>
      <c r="R687" s="40">
        <f>IF(User[[#This Row],[Check In]]="Sin Registro",0,1)</f>
        <v>1</v>
      </c>
      <c r="S687" s="40">
        <f>IF(User[[#This Row],[Check Out]]="Sin Registro",0,1)</f>
        <v>1</v>
      </c>
      <c r="T687" s="40" t="str">
        <f>IFERROR(IF(VLOOKUP(User[[#This Row],[User Code]],Justificar!$C$8:$I$1048576,6,0)=0,"Sin Justificación",VLOOKUP(User[[#This Row],[User Code]],Justificar!$C$8:$I$1048576,6,0)),"")</f>
        <v/>
      </c>
      <c r="U687" s="40" t="str">
        <f>IFERROR(IF(VLOOKUP(User[[#This Row],[User Code]],Justificar!$C$8:$I$1048576,6,0)=0,"Sin Justificación",VLOOKUP(User[[#This Row],[User Code]],Justificar!$C$8:$I$1048576,7,0)),"")</f>
        <v/>
      </c>
      <c r="V687" s="40" t="str" cm="1">
        <f t="array" ref="V687">_xlfn.IFS(User[[#This Row],[Time In Store + Leave]]&lt;7.8,"Incompleto",User[[#This Row],[Time In Store + Leave]]&lt;=12,"Completo",User[[#This Row],[Time In Store + Leave]]&gt;12,"Superior")</f>
        <v>Completo</v>
      </c>
      <c r="W6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7" s="40" t="str">
        <f>IF(User[[#This Row],[Rango]]="incompleto",IF(User[[#This Row],[Reporte in]]=0,"Sin_Registro_In_Out",IF(User[[#This Row],[Reporte Out]]=0,"No_Realizo_Salida","No_cumple_el_Tiempo")),"")</f>
        <v/>
      </c>
      <c r="Y687" s="40" t="str" cm="1">
        <f t="array" ref="Y6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88" spans="1:25" x14ac:dyDescent="0.3">
      <c r="A688" s="40" t="s">
        <v>297</v>
      </c>
      <c r="B688">
        <v>1116549257</v>
      </c>
      <c r="C688" s="40" t="s">
        <v>1227</v>
      </c>
      <c r="D688" s="40" t="s">
        <v>302</v>
      </c>
      <c r="E688" s="40" t="s">
        <v>6</v>
      </c>
      <c r="F688" s="40" t="s">
        <v>1040</v>
      </c>
      <c r="G688" s="40" t="s">
        <v>178</v>
      </c>
      <c r="H688" s="2">
        <v>45055.426944444444</v>
      </c>
      <c r="I688">
        <v>1</v>
      </c>
      <c r="J6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45931.407326388886</v>
      </c>
      <c r="K6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45931.713958333334</v>
      </c>
      <c r="L688" s="21">
        <f>_xlfn.XLOOKUP(User[[#This Row],[User Code]],RMS_Check_In_Out!A:A,RMS_Check_In_Out!D:D,"0")</f>
        <v>442</v>
      </c>
      <c r="M688" s="21" t="str">
        <f>_xlfn.XLOOKUP(User[[#This Row],[User Code]],Leave!P:P,Leave!S:S,"0")</f>
        <v>0</v>
      </c>
      <c r="N688" s="21">
        <f>User[[#This Row],[Time Leave RMS (min)]]/60</f>
        <v>0</v>
      </c>
      <c r="O688" s="15">
        <f>User[[#This Row],[Duration In Store(min)]]/60</f>
        <v>7.3666666666666663</v>
      </c>
      <c r="P688" s="28">
        <f>User[[#This Row],[Time In Store + Leave]]/24</f>
        <v>0.30694444444444441</v>
      </c>
      <c r="Q688" s="15">
        <f>(User[[#This Row],[Time Leave RMS (min)]]/60)+User[[#This Row],[Duration In Store H]]</f>
        <v>7.3666666666666663</v>
      </c>
      <c r="R688" s="40">
        <f>IF(User[[#This Row],[Check In]]="Sin Registro",0,1)</f>
        <v>1</v>
      </c>
      <c r="S688" s="40">
        <f>IF(User[[#This Row],[Check Out]]="Sin Registro",0,1)</f>
        <v>1</v>
      </c>
      <c r="T688" s="40" t="str">
        <f>IFERROR(IF(VLOOKUP(User[[#This Row],[User Code]],Justificar!$C$8:$I$1048576,6,0)=0,"Sin Justificación",VLOOKUP(User[[#This Row],[User Code]],Justificar!$C$8:$I$1048576,6,0)),"")</f>
        <v>Sin Justificación</v>
      </c>
      <c r="U688" s="40" t="str">
        <f>IFERROR(IF(VLOOKUP(User[[#This Row],[User Code]],Justificar!$C$8:$I$1048576,6,0)=0,"Sin Justificación",VLOOKUP(User[[#This Row],[User Code]],Justificar!$C$8:$I$1048576,7,0)),"")</f>
        <v>Sin Justificación</v>
      </c>
      <c r="V688" s="40" t="str" cm="1">
        <f t="array" ref="V688">_xlfn.IFS(User[[#This Row],[Time In Store + Leave]]&lt;7.8,"Incompleto",User[[#This Row],[Time In Store + Leave]]&lt;=12,"Completo",User[[#This Row],[Time In Store + Leave]]&gt;12,"Superior")</f>
        <v>Incompleto</v>
      </c>
      <c r="W6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88" s="40" t="str">
        <f>IF(User[[#This Row],[Rango]]="incompleto",IF(User[[#This Row],[Reporte in]]=0,"Sin_Registro_In_Out",IF(User[[#This Row],[Reporte Out]]=0,"No_Realizo_Salida","No_cumple_el_Tiempo")),"")</f>
        <v>No_cumple_el_Tiempo</v>
      </c>
      <c r="Y688" s="40" t="str" cm="1">
        <f t="array" ref="Y6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89" spans="1:25" x14ac:dyDescent="0.3">
      <c r="A689" s="40" t="s">
        <v>295</v>
      </c>
      <c r="B689">
        <v>1130624046</v>
      </c>
      <c r="C689" s="40" t="s">
        <v>908</v>
      </c>
      <c r="D689" s="40" t="s">
        <v>296</v>
      </c>
      <c r="E689" s="40" t="s">
        <v>6</v>
      </c>
      <c r="F689" s="40" t="s">
        <v>1121</v>
      </c>
      <c r="G689" s="40" t="s">
        <v>178</v>
      </c>
      <c r="H689" s="2">
        <v>45050.714097222219</v>
      </c>
      <c r="I689">
        <v>1</v>
      </c>
      <c r="J6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45931.378206018519</v>
      </c>
      <c r="K6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45931.726712962962</v>
      </c>
      <c r="L689" s="21">
        <f>_xlfn.XLOOKUP(User[[#This Row],[User Code]],RMS_Check_In_Out!A:A,RMS_Check_In_Out!D:D,"0")</f>
        <v>502</v>
      </c>
      <c r="M689" s="21">
        <f>_xlfn.XLOOKUP(User[[#This Row],[User Code]],Leave!P:P,Leave!S:S,"0")</f>
        <v>540</v>
      </c>
      <c r="N689" s="21">
        <f>User[[#This Row],[Time Leave RMS (min)]]/60</f>
        <v>9</v>
      </c>
      <c r="O689" s="15">
        <f>User[[#This Row],[Duration In Store(min)]]/60</f>
        <v>8.3666666666666671</v>
      </c>
      <c r="P689" s="28">
        <f>User[[#This Row],[Time In Store + Leave]]/24</f>
        <v>0.72361111111111109</v>
      </c>
      <c r="Q689" s="15">
        <f>(User[[#This Row],[Time Leave RMS (min)]]/60)+User[[#This Row],[Duration In Store H]]</f>
        <v>17.366666666666667</v>
      </c>
      <c r="R689" s="40">
        <f>IF(User[[#This Row],[Check In]]="Sin Registro",0,1)</f>
        <v>1</v>
      </c>
      <c r="S689" s="40">
        <f>IF(User[[#This Row],[Check Out]]="Sin Registro",0,1)</f>
        <v>1</v>
      </c>
      <c r="T689" s="40" t="str">
        <f>IFERROR(IF(VLOOKUP(User[[#This Row],[User Code]],Justificar!$C$8:$I$1048576,6,0)=0,"Sin Justificación",VLOOKUP(User[[#This Row],[User Code]],Justificar!$C$8:$I$1048576,6,0)),"")</f>
        <v/>
      </c>
      <c r="U689" s="40" t="str">
        <f>IFERROR(IF(VLOOKUP(User[[#This Row],[User Code]],Justificar!$C$8:$I$1048576,6,0)=0,"Sin Justificación",VLOOKUP(User[[#This Row],[User Code]],Justificar!$C$8:$I$1048576,7,0)),"")</f>
        <v/>
      </c>
      <c r="V689" s="40" t="str" cm="1">
        <f t="array" ref="V689">_xlfn.IFS(User[[#This Row],[Time In Store + Leave]]&lt;7.8,"Incompleto",User[[#This Row],[Time In Store + Leave]]&lt;=12,"Completo",User[[#This Row],[Time In Store + Leave]]&gt;12,"Superior")</f>
        <v>Superior</v>
      </c>
      <c r="W68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9" s="40" t="str">
        <f>IF(User[[#This Row],[Rango]]="incompleto",IF(User[[#This Row],[Reporte in]]=0,"Sin_Registro_In_Out",IF(User[[#This Row],[Reporte Out]]=0,"No_Realizo_Salida","No_cumple_el_Tiempo")),"")</f>
        <v/>
      </c>
      <c r="Y689" s="40" t="str" cm="1">
        <f t="array" ref="Y6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90" spans="1:25" x14ac:dyDescent="0.3">
      <c r="A690" s="40" t="s">
        <v>291</v>
      </c>
      <c r="B690">
        <v>1232394927</v>
      </c>
      <c r="C690" s="40" t="s">
        <v>1228</v>
      </c>
      <c r="D690" s="40" t="s">
        <v>293</v>
      </c>
      <c r="E690" s="40" t="s">
        <v>6</v>
      </c>
      <c r="F690" s="40" t="s">
        <v>1029</v>
      </c>
      <c r="G690" s="40" t="s">
        <v>178</v>
      </c>
      <c r="H690" s="2">
        <v>45034.467245370368</v>
      </c>
      <c r="I690">
        <v>1</v>
      </c>
      <c r="J6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45931.458171296297</v>
      </c>
      <c r="K6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45931.793182870373</v>
      </c>
      <c r="L690" s="21">
        <f>_xlfn.XLOOKUP(User[[#This Row],[User Code]],RMS_Check_In_Out!A:A,RMS_Check_In_Out!D:D,"0")</f>
        <v>482</v>
      </c>
      <c r="M690" s="21" t="str">
        <f>_xlfn.XLOOKUP(User[[#This Row],[User Code]],Leave!P:P,Leave!S:S,"0")</f>
        <v>0</v>
      </c>
      <c r="N690" s="21">
        <f>User[[#This Row],[Time Leave RMS (min)]]/60</f>
        <v>0</v>
      </c>
      <c r="O690" s="15">
        <f>User[[#This Row],[Duration In Store(min)]]/60</f>
        <v>8.0333333333333332</v>
      </c>
      <c r="P690" s="28">
        <f>User[[#This Row],[Time In Store + Leave]]/24</f>
        <v>0.3347222222222222</v>
      </c>
      <c r="Q690" s="15">
        <f>(User[[#This Row],[Time Leave RMS (min)]]/60)+User[[#This Row],[Duration In Store H]]</f>
        <v>8.0333333333333332</v>
      </c>
      <c r="R690" s="40">
        <f>IF(User[[#This Row],[Check In]]="Sin Registro",0,1)</f>
        <v>1</v>
      </c>
      <c r="S690" s="40">
        <f>IF(User[[#This Row],[Check Out]]="Sin Registro",0,1)</f>
        <v>1</v>
      </c>
      <c r="T690" s="40" t="str">
        <f>IFERROR(IF(VLOOKUP(User[[#This Row],[User Code]],Justificar!$C$8:$I$1048576,6,0)=0,"Sin Justificación",VLOOKUP(User[[#This Row],[User Code]],Justificar!$C$8:$I$1048576,6,0)),"")</f>
        <v/>
      </c>
      <c r="U690" s="40" t="str">
        <f>IFERROR(IF(VLOOKUP(User[[#This Row],[User Code]],Justificar!$C$8:$I$1048576,6,0)=0,"Sin Justificación",VLOOKUP(User[[#This Row],[User Code]],Justificar!$C$8:$I$1048576,7,0)),"")</f>
        <v/>
      </c>
      <c r="V690" s="40" t="str" cm="1">
        <f t="array" ref="V690">_xlfn.IFS(User[[#This Row],[Time In Store + Leave]]&lt;7.8,"Incompleto",User[[#This Row],[Time In Store + Leave]]&lt;=12,"Completo",User[[#This Row],[Time In Store + Leave]]&gt;12,"Superior")</f>
        <v>Completo</v>
      </c>
      <c r="W69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0" s="40" t="str">
        <f>IF(User[[#This Row],[Rango]]="incompleto",IF(User[[#This Row],[Reporte in]]=0,"Sin_Registro_In_Out",IF(User[[#This Row],[Reporte Out]]=0,"No_Realizo_Salida","No_cumple_el_Tiempo")),"")</f>
        <v/>
      </c>
      <c r="Y690" s="40" t="str" cm="1">
        <f t="array" ref="Y6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91" spans="1:25" x14ac:dyDescent="0.3">
      <c r="A691" s="40" t="s">
        <v>292</v>
      </c>
      <c r="B691">
        <v>1069754983</v>
      </c>
      <c r="C691" s="40" t="s">
        <v>909</v>
      </c>
      <c r="D691" s="40" t="s">
        <v>294</v>
      </c>
      <c r="E691" s="40" t="s">
        <v>6</v>
      </c>
      <c r="F691" s="40" t="s">
        <v>1099</v>
      </c>
      <c r="G691" s="40" t="s">
        <v>178</v>
      </c>
      <c r="H691" s="2">
        <v>45034.467175925929</v>
      </c>
      <c r="I691">
        <v>1</v>
      </c>
      <c r="J69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9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91" s="21" t="str">
        <f>_xlfn.XLOOKUP(User[[#This Row],[User Code]],RMS_Check_In_Out!A:A,RMS_Check_In_Out!D:D,"0")</f>
        <v>0</v>
      </c>
      <c r="M691" s="21" t="str">
        <f>_xlfn.XLOOKUP(User[[#This Row],[User Code]],Leave!P:P,Leave!S:S,"0")</f>
        <v>0</v>
      </c>
      <c r="N691" s="21">
        <f>User[[#This Row],[Time Leave RMS (min)]]/60</f>
        <v>0</v>
      </c>
      <c r="O691" s="15">
        <f>User[[#This Row],[Duration In Store(min)]]/60</f>
        <v>0</v>
      </c>
      <c r="P691" s="28">
        <f>User[[#This Row],[Time In Store + Leave]]/24</f>
        <v>0</v>
      </c>
      <c r="Q691" s="15">
        <f>(User[[#This Row],[Time Leave RMS (min)]]/60)+User[[#This Row],[Duration In Store H]]</f>
        <v>0</v>
      </c>
      <c r="R691" s="40">
        <f>IF(User[[#This Row],[Check In]]="Sin Registro",0,1)</f>
        <v>0</v>
      </c>
      <c r="S691" s="40">
        <f>IF(User[[#This Row],[Check Out]]="Sin Registro",0,1)</f>
        <v>0</v>
      </c>
      <c r="T691" s="40" t="str">
        <f>IFERROR(IF(VLOOKUP(User[[#This Row],[User Code]],Justificar!$C$8:$I$1048576,6,0)=0,"Sin Justificación",VLOOKUP(User[[#This Row],[User Code]],Justificar!$C$8:$I$1048576,6,0)),"")</f>
        <v>Sin Justificación</v>
      </c>
      <c r="U691" s="40" t="str">
        <f>IFERROR(IF(VLOOKUP(User[[#This Row],[User Code]],Justificar!$C$8:$I$1048576,6,0)=0,"Sin Justificación",VLOOKUP(User[[#This Row],[User Code]],Justificar!$C$8:$I$1048576,7,0)),"")</f>
        <v>Sin Justificación</v>
      </c>
      <c r="V691" s="40" t="str" cm="1">
        <f t="array" ref="V691">_xlfn.IFS(User[[#This Row],[Time In Store + Leave]]&lt;7.8,"Incompleto",User[[#This Row],[Time In Store + Leave]]&lt;=12,"Completo",User[[#This Row],[Time In Store + Leave]]&gt;12,"Superior")</f>
        <v>Incompleto</v>
      </c>
      <c r="W69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1" s="40" t="str">
        <f>IF(User[[#This Row],[Rango]]="incompleto",IF(User[[#This Row],[Reporte in]]=0,"Sin_Registro_In_Out",IF(User[[#This Row],[Reporte Out]]=0,"No_Realizo_Salida","No_cumple_el_Tiempo")),"")</f>
        <v>Sin_Registro_In_Out</v>
      </c>
      <c r="Y691" s="40" t="str" cm="1">
        <f t="array" ref="Y6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92" spans="1:25" x14ac:dyDescent="0.3">
      <c r="A692" s="40" t="s">
        <v>280</v>
      </c>
      <c r="B692">
        <v>1193082674</v>
      </c>
      <c r="C692" s="40" t="s">
        <v>1229</v>
      </c>
      <c r="D692" s="40" t="s">
        <v>281</v>
      </c>
      <c r="E692" s="40" t="s">
        <v>130</v>
      </c>
      <c r="F692" s="40" t="s">
        <v>1121</v>
      </c>
      <c r="G692" s="40" t="s">
        <v>178</v>
      </c>
      <c r="H692" s="2">
        <v>45029.464884259258</v>
      </c>
      <c r="I692">
        <v>1</v>
      </c>
      <c r="J6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45931.377152777779</v>
      </c>
      <c r="K6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45931.762627314813</v>
      </c>
      <c r="L692" s="21">
        <f>_xlfn.XLOOKUP(User[[#This Row],[User Code]],RMS_Check_In_Out!A:A,RMS_Check_In_Out!D:D,"0")</f>
        <v>555</v>
      </c>
      <c r="M692" s="21" t="str">
        <f>_xlfn.XLOOKUP(User[[#This Row],[User Code]],Leave!P:P,Leave!S:S,"0")</f>
        <v>0</v>
      </c>
      <c r="N692" s="21">
        <f>User[[#This Row],[Time Leave RMS (min)]]/60</f>
        <v>0</v>
      </c>
      <c r="O692" s="15">
        <f>User[[#This Row],[Duration In Store(min)]]/60</f>
        <v>9.25</v>
      </c>
      <c r="P692" s="28">
        <f>User[[#This Row],[Time In Store + Leave]]/24</f>
        <v>0.38541666666666669</v>
      </c>
      <c r="Q692" s="15">
        <f>(User[[#This Row],[Time Leave RMS (min)]]/60)+User[[#This Row],[Duration In Store H]]</f>
        <v>9.25</v>
      </c>
      <c r="R692" s="40">
        <f>IF(User[[#This Row],[Check In]]="Sin Registro",0,1)</f>
        <v>1</v>
      </c>
      <c r="S692" s="40">
        <f>IF(User[[#This Row],[Check Out]]="Sin Registro",0,1)</f>
        <v>1</v>
      </c>
      <c r="T692" s="40" t="str">
        <f>IFERROR(IF(VLOOKUP(User[[#This Row],[User Code]],Justificar!$C$8:$I$1048576,6,0)=0,"Sin Justificación",VLOOKUP(User[[#This Row],[User Code]],Justificar!$C$8:$I$1048576,6,0)),"")</f>
        <v/>
      </c>
      <c r="U692" s="40" t="str">
        <f>IFERROR(IF(VLOOKUP(User[[#This Row],[User Code]],Justificar!$C$8:$I$1048576,6,0)=0,"Sin Justificación",VLOOKUP(User[[#This Row],[User Code]],Justificar!$C$8:$I$1048576,7,0)),"")</f>
        <v/>
      </c>
      <c r="V692" s="40" t="str" cm="1">
        <f t="array" ref="V692">_xlfn.IFS(User[[#This Row],[Time In Store + Leave]]&lt;7.8,"Incompleto",User[[#This Row],[Time In Store + Leave]]&lt;=12,"Completo",User[[#This Row],[Time In Store + Leave]]&gt;12,"Superior")</f>
        <v>Completo</v>
      </c>
      <c r="W69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2" s="40" t="str">
        <f>IF(User[[#This Row],[Rango]]="incompleto",IF(User[[#This Row],[Reporte in]]=0,"Sin_Registro_In_Out",IF(User[[#This Row],[Reporte Out]]=0,"No_Realizo_Salida","No_cumple_el_Tiempo")),"")</f>
        <v/>
      </c>
      <c r="Y692" s="40" t="str" cm="1">
        <f t="array" ref="Y6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93" spans="1:25" x14ac:dyDescent="0.3">
      <c r="A693" s="40" t="s">
        <v>282</v>
      </c>
      <c r="B693">
        <v>86086612</v>
      </c>
      <c r="C693" s="40" t="s">
        <v>910</v>
      </c>
      <c r="D693" s="40" t="s">
        <v>283</v>
      </c>
      <c r="E693" s="40" t="s">
        <v>6</v>
      </c>
      <c r="F693" s="40" t="s">
        <v>968</v>
      </c>
      <c r="G693" s="40" t="s">
        <v>178</v>
      </c>
      <c r="H693" s="2">
        <v>45021.424803240741</v>
      </c>
      <c r="I693">
        <v>1</v>
      </c>
      <c r="J6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45931.464467592596</v>
      </c>
      <c r="K6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45931.748877314814</v>
      </c>
      <c r="L693" s="21">
        <f>_xlfn.XLOOKUP(User[[#This Row],[User Code]],RMS_Check_In_Out!A:A,RMS_Check_In_Out!D:D,"0")</f>
        <v>410</v>
      </c>
      <c r="M693" s="21">
        <f>_xlfn.XLOOKUP(User[[#This Row],[User Code]],Leave!P:P,Leave!S:S,"0")</f>
        <v>30</v>
      </c>
      <c r="N693" s="21">
        <f>User[[#This Row],[Time Leave RMS (min)]]/60</f>
        <v>0.5</v>
      </c>
      <c r="O693" s="15">
        <f>User[[#This Row],[Duration In Store(min)]]/60</f>
        <v>6.833333333333333</v>
      </c>
      <c r="P693" s="28">
        <f>User[[#This Row],[Time In Store + Leave]]/24</f>
        <v>0.30555555555555552</v>
      </c>
      <c r="Q693" s="15">
        <f>(User[[#This Row],[Time Leave RMS (min)]]/60)+User[[#This Row],[Duration In Store H]]</f>
        <v>7.333333333333333</v>
      </c>
      <c r="R693" s="40">
        <f>IF(User[[#This Row],[Check In]]="Sin Registro",0,1)</f>
        <v>1</v>
      </c>
      <c r="S693" s="40">
        <f>IF(User[[#This Row],[Check Out]]="Sin Registro",0,1)</f>
        <v>1</v>
      </c>
      <c r="T693" s="40" t="str">
        <f>IFERROR(IF(VLOOKUP(User[[#This Row],[User Code]],Justificar!$C$8:$I$1048576,6,0)=0,"Sin Justificación",VLOOKUP(User[[#This Row],[User Code]],Justificar!$C$8:$I$1048576,6,0)),"")</f>
        <v>Sin Justificación</v>
      </c>
      <c r="U693" s="40" t="str">
        <f>IFERROR(IF(VLOOKUP(User[[#This Row],[User Code]],Justificar!$C$8:$I$1048576,6,0)=0,"Sin Justificación",VLOOKUP(User[[#This Row],[User Code]],Justificar!$C$8:$I$1048576,7,0)),"")</f>
        <v>Sin Justificación</v>
      </c>
      <c r="V693" s="40" t="str" cm="1">
        <f t="array" ref="V693">_xlfn.IFS(User[[#This Row],[Time In Store + Leave]]&lt;7.8,"Incompleto",User[[#This Row],[Time In Store + Leave]]&lt;=12,"Completo",User[[#This Row],[Time In Store + Leave]]&gt;12,"Superior")</f>
        <v>Incompleto</v>
      </c>
      <c r="W69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3" s="40" t="str">
        <f>IF(User[[#This Row],[Rango]]="incompleto",IF(User[[#This Row],[Reporte in]]=0,"Sin_Registro_In_Out",IF(User[[#This Row],[Reporte Out]]=0,"No_Realizo_Salida","No_cumple_el_Tiempo")),"")</f>
        <v>No_cumple_el_Tiempo</v>
      </c>
      <c r="Y693" s="40" t="str" cm="1">
        <f t="array" ref="Y6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94" spans="1:25" x14ac:dyDescent="0.3">
      <c r="A694" s="40" t="s">
        <v>284</v>
      </c>
      <c r="B694">
        <v>1007651274</v>
      </c>
      <c r="C694" s="40" t="s">
        <v>911</v>
      </c>
      <c r="D694" s="40" t="s">
        <v>285</v>
      </c>
      <c r="E694" s="40" t="s">
        <v>6</v>
      </c>
      <c r="F694" s="40" t="s">
        <v>1026</v>
      </c>
      <c r="G694" s="40" t="s">
        <v>178</v>
      </c>
      <c r="H694" s="2">
        <v>45021.424803240741</v>
      </c>
      <c r="I694">
        <v>1</v>
      </c>
      <c r="J6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94" s="21" t="str">
        <f>_xlfn.XLOOKUP(User[[#This Row],[User Code]],RMS_Check_In_Out!A:A,RMS_Check_In_Out!D:D,"0")</f>
        <v>0</v>
      </c>
      <c r="M694" s="21" t="str">
        <f>_xlfn.XLOOKUP(User[[#This Row],[User Code]],Leave!P:P,Leave!S:S,"0")</f>
        <v>0</v>
      </c>
      <c r="N694" s="21">
        <f>User[[#This Row],[Time Leave RMS (min)]]/60</f>
        <v>0</v>
      </c>
      <c r="O694" s="15">
        <f>User[[#This Row],[Duration In Store(min)]]/60</f>
        <v>0</v>
      </c>
      <c r="P694" s="28">
        <f>User[[#This Row],[Time In Store + Leave]]/24</f>
        <v>0</v>
      </c>
      <c r="Q694" s="15">
        <f>(User[[#This Row],[Time Leave RMS (min)]]/60)+User[[#This Row],[Duration In Store H]]</f>
        <v>0</v>
      </c>
      <c r="R694" s="40">
        <f>IF(User[[#This Row],[Check In]]="Sin Registro",0,1)</f>
        <v>0</v>
      </c>
      <c r="S694" s="40">
        <f>IF(User[[#This Row],[Check Out]]="Sin Registro",0,1)</f>
        <v>0</v>
      </c>
      <c r="T694" s="40" t="str">
        <f>IFERROR(IF(VLOOKUP(User[[#This Row],[User Code]],Justificar!$C$8:$I$1048576,6,0)=0,"Sin Justificación",VLOOKUP(User[[#This Row],[User Code]],Justificar!$C$8:$I$1048576,6,0)),"")</f>
        <v>Sin Justificación</v>
      </c>
      <c r="U694" s="40" t="str">
        <f>IFERROR(IF(VLOOKUP(User[[#This Row],[User Code]],Justificar!$C$8:$I$1048576,6,0)=0,"Sin Justificación",VLOOKUP(User[[#This Row],[User Code]],Justificar!$C$8:$I$1048576,7,0)),"")</f>
        <v>Sin Justificación</v>
      </c>
      <c r="V694" s="40" t="str" cm="1">
        <f t="array" ref="V694">_xlfn.IFS(User[[#This Row],[Time In Store + Leave]]&lt;7.8,"Incompleto",User[[#This Row],[Time In Store + Leave]]&lt;=12,"Completo",User[[#This Row],[Time In Store + Leave]]&gt;12,"Superior")</f>
        <v>Incompleto</v>
      </c>
      <c r="W69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4" s="40" t="str">
        <f>IF(User[[#This Row],[Rango]]="incompleto",IF(User[[#This Row],[Reporte in]]=0,"Sin_Registro_In_Out",IF(User[[#This Row],[Reporte Out]]=0,"No_Realizo_Salida","No_cumple_el_Tiempo")),"")</f>
        <v>Sin_Registro_In_Out</v>
      </c>
      <c r="Y694" s="40" t="str" cm="1">
        <f t="array" ref="Y6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95" spans="1:25" x14ac:dyDescent="0.3">
      <c r="A695" s="40" t="s">
        <v>286</v>
      </c>
      <c r="B695">
        <v>1128265161</v>
      </c>
      <c r="C695" s="40" t="s">
        <v>1097</v>
      </c>
      <c r="D695" s="40" t="s">
        <v>287</v>
      </c>
      <c r="E695" s="40" t="s">
        <v>84</v>
      </c>
      <c r="F695" s="40" t="s">
        <v>1019</v>
      </c>
      <c r="G695" s="40" t="s">
        <v>178</v>
      </c>
      <c r="H695" s="2">
        <v>45021.424803240741</v>
      </c>
      <c r="I695">
        <v>1</v>
      </c>
      <c r="J6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45931.557708333334</v>
      </c>
      <c r="K6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45931.750335648147</v>
      </c>
      <c r="L695" s="21">
        <f>_xlfn.XLOOKUP(User[[#This Row],[User Code]],RMS_Check_In_Out!A:A,RMS_Check_In_Out!D:D,"0")</f>
        <v>277</v>
      </c>
      <c r="M695" s="21">
        <f>_xlfn.XLOOKUP(User[[#This Row],[User Code]],Leave!P:P,Leave!S:S,"0")</f>
        <v>240</v>
      </c>
      <c r="N695" s="21">
        <f>User[[#This Row],[Time Leave RMS (min)]]/60</f>
        <v>4</v>
      </c>
      <c r="O695" s="15">
        <f>User[[#This Row],[Duration In Store(min)]]/60</f>
        <v>4.6166666666666663</v>
      </c>
      <c r="P695" s="28">
        <f>User[[#This Row],[Time In Store + Leave]]/24</f>
        <v>0.35902777777777778</v>
      </c>
      <c r="Q695" s="15">
        <f>(User[[#This Row],[Time Leave RMS (min)]]/60)+User[[#This Row],[Duration In Store H]]</f>
        <v>8.6166666666666671</v>
      </c>
      <c r="R695" s="40">
        <f>IF(User[[#This Row],[Check In]]="Sin Registro",0,1)</f>
        <v>1</v>
      </c>
      <c r="S695" s="40">
        <f>IF(User[[#This Row],[Check Out]]="Sin Registro",0,1)</f>
        <v>1</v>
      </c>
      <c r="T695" s="40" t="str">
        <f>IFERROR(IF(VLOOKUP(User[[#This Row],[User Code]],Justificar!$C$8:$I$1048576,6,0)=0,"Sin Justificación",VLOOKUP(User[[#This Row],[User Code]],Justificar!$C$8:$I$1048576,6,0)),"")</f>
        <v/>
      </c>
      <c r="U695" s="40" t="str">
        <f>IFERROR(IF(VLOOKUP(User[[#This Row],[User Code]],Justificar!$C$8:$I$1048576,6,0)=0,"Sin Justificación",VLOOKUP(User[[#This Row],[User Code]],Justificar!$C$8:$I$1048576,7,0)),"")</f>
        <v/>
      </c>
      <c r="V695" s="40" t="str" cm="1">
        <f t="array" ref="V695">_xlfn.IFS(User[[#This Row],[Time In Store + Leave]]&lt;7.8,"Incompleto",User[[#This Row],[Time In Store + Leave]]&lt;=12,"Completo",User[[#This Row],[Time In Store + Leave]]&gt;12,"Superior")</f>
        <v>Completo</v>
      </c>
      <c r="W69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5" s="40" t="str">
        <f>IF(User[[#This Row],[Rango]]="incompleto",IF(User[[#This Row],[Reporte in]]=0,"Sin_Registro_In_Out",IF(User[[#This Row],[Reporte Out]]=0,"No_Realizo_Salida","No_cumple_el_Tiempo")),"")</f>
        <v/>
      </c>
      <c r="Y695" s="40" t="str" cm="1">
        <f t="array" ref="Y6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96" spans="1:25" x14ac:dyDescent="0.3">
      <c r="A696" s="40" t="s">
        <v>288</v>
      </c>
      <c r="B696">
        <v>64696799</v>
      </c>
      <c r="C696" s="40" t="s">
        <v>912</v>
      </c>
      <c r="D696" s="40" t="s">
        <v>289</v>
      </c>
      <c r="E696" s="40" t="s">
        <v>6</v>
      </c>
      <c r="F696" s="40" t="s">
        <v>967</v>
      </c>
      <c r="G696" s="40" t="s">
        <v>177</v>
      </c>
      <c r="H696" s="2">
        <v>45019.502592592595</v>
      </c>
      <c r="I696">
        <v>1</v>
      </c>
      <c r="J6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45931.446493055555</v>
      </c>
      <c r="K6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45931.795659722222</v>
      </c>
      <c r="L696" s="21">
        <f>_xlfn.XLOOKUP(User[[#This Row],[User Code]],RMS_Check_In_Out!A:A,RMS_Check_In_Out!D:D,"0")</f>
        <v>503</v>
      </c>
      <c r="M696" s="21" t="str">
        <f>_xlfn.XLOOKUP(User[[#This Row],[User Code]],Leave!P:P,Leave!S:S,"0")</f>
        <v>0</v>
      </c>
      <c r="N696" s="21">
        <f>User[[#This Row],[Time Leave RMS (min)]]/60</f>
        <v>0</v>
      </c>
      <c r="O696" s="15">
        <f>User[[#This Row],[Duration In Store(min)]]/60</f>
        <v>8.3833333333333329</v>
      </c>
      <c r="P696" s="28">
        <f>User[[#This Row],[Time In Store + Leave]]/24</f>
        <v>0.34930555555555554</v>
      </c>
      <c r="Q696" s="15">
        <f>(User[[#This Row],[Time Leave RMS (min)]]/60)+User[[#This Row],[Duration In Store H]]</f>
        <v>8.3833333333333329</v>
      </c>
      <c r="R696" s="40">
        <f>IF(User[[#This Row],[Check In]]="Sin Registro",0,1)</f>
        <v>1</v>
      </c>
      <c r="S696" s="40">
        <f>IF(User[[#This Row],[Check Out]]="Sin Registro",0,1)</f>
        <v>1</v>
      </c>
      <c r="T696" s="40" t="str">
        <f>IFERROR(IF(VLOOKUP(User[[#This Row],[User Code]],Justificar!$C$8:$I$1048576,6,0)=0,"Sin Justificación",VLOOKUP(User[[#This Row],[User Code]],Justificar!$C$8:$I$1048576,6,0)),"")</f>
        <v/>
      </c>
      <c r="U696" s="40" t="str">
        <f>IFERROR(IF(VLOOKUP(User[[#This Row],[User Code]],Justificar!$C$8:$I$1048576,6,0)=0,"Sin Justificación",VLOOKUP(User[[#This Row],[User Code]],Justificar!$C$8:$I$1048576,7,0)),"")</f>
        <v/>
      </c>
      <c r="V696" s="40" t="str" cm="1">
        <f t="array" ref="V696">_xlfn.IFS(User[[#This Row],[Time In Store + Leave]]&lt;7.8,"Incompleto",User[[#This Row],[Time In Store + Leave]]&lt;=12,"Completo",User[[#This Row],[Time In Store + Leave]]&gt;12,"Superior")</f>
        <v>Completo</v>
      </c>
      <c r="W69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6" s="40" t="str">
        <f>IF(User[[#This Row],[Rango]]="incompleto",IF(User[[#This Row],[Reporte in]]=0,"Sin_Registro_In_Out",IF(User[[#This Row],[Reporte Out]]=0,"No_Realizo_Salida","No_cumple_el_Tiempo")),"")</f>
        <v/>
      </c>
      <c r="Y696" s="40" t="str" cm="1">
        <f t="array" ref="Y6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97" spans="1:25" x14ac:dyDescent="0.3">
      <c r="A697" s="40" t="s">
        <v>279</v>
      </c>
      <c r="B697">
        <v>1038110844</v>
      </c>
      <c r="C697" s="40" t="s">
        <v>913</v>
      </c>
      <c r="D697" s="40" t="s">
        <v>290</v>
      </c>
      <c r="E697" s="40" t="s">
        <v>6</v>
      </c>
      <c r="F697" s="40" t="s">
        <v>973</v>
      </c>
      <c r="G697" s="40" t="s">
        <v>178</v>
      </c>
      <c r="H697" s="2">
        <v>45016.465624999997</v>
      </c>
      <c r="I697">
        <v>1</v>
      </c>
      <c r="J6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45931.450439814813</v>
      </c>
      <c r="K6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45931.708807870367</v>
      </c>
      <c r="L697" s="21">
        <f>_xlfn.XLOOKUP(User[[#This Row],[User Code]],RMS_Check_In_Out!A:A,RMS_Check_In_Out!D:D,"0")</f>
        <v>372</v>
      </c>
      <c r="M697" s="21">
        <f>_xlfn.XLOOKUP(User[[#This Row],[User Code]],Leave!P:P,Leave!S:S,"0")</f>
        <v>240</v>
      </c>
      <c r="N697" s="21">
        <f>User[[#This Row],[Time Leave RMS (min)]]/60</f>
        <v>4</v>
      </c>
      <c r="O697" s="15">
        <f>User[[#This Row],[Duration In Store(min)]]/60</f>
        <v>6.2</v>
      </c>
      <c r="P697" s="28">
        <f>User[[#This Row],[Time In Store + Leave]]/24</f>
        <v>0.42499999999999999</v>
      </c>
      <c r="Q697" s="15">
        <f>(User[[#This Row],[Time Leave RMS (min)]]/60)+User[[#This Row],[Duration In Store H]]</f>
        <v>10.199999999999999</v>
      </c>
      <c r="R697" s="40">
        <f>IF(User[[#This Row],[Check In]]="Sin Registro",0,1)</f>
        <v>1</v>
      </c>
      <c r="S697" s="40">
        <f>IF(User[[#This Row],[Check Out]]="Sin Registro",0,1)</f>
        <v>1</v>
      </c>
      <c r="T697" s="40" t="str">
        <f>IFERROR(IF(VLOOKUP(User[[#This Row],[User Code]],Justificar!$C$8:$I$1048576,6,0)=0,"Sin Justificación",VLOOKUP(User[[#This Row],[User Code]],Justificar!$C$8:$I$1048576,6,0)),"")</f>
        <v/>
      </c>
      <c r="U697" s="40" t="str">
        <f>IFERROR(IF(VLOOKUP(User[[#This Row],[User Code]],Justificar!$C$8:$I$1048576,6,0)=0,"Sin Justificación",VLOOKUP(User[[#This Row],[User Code]],Justificar!$C$8:$I$1048576,7,0)),"")</f>
        <v/>
      </c>
      <c r="V697" s="40" t="str" cm="1">
        <f t="array" ref="V697">_xlfn.IFS(User[[#This Row],[Time In Store + Leave]]&lt;7.8,"Incompleto",User[[#This Row],[Time In Store + Leave]]&lt;=12,"Completo",User[[#This Row],[Time In Store + Leave]]&gt;12,"Superior")</f>
        <v>Completo</v>
      </c>
      <c r="W69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7" s="40" t="str">
        <f>IF(User[[#This Row],[Rango]]="incompleto",IF(User[[#This Row],[Reporte in]]=0,"Sin_Registro_In_Out",IF(User[[#This Row],[Reporte Out]]=0,"No_Realizo_Salida","No_cumple_el_Tiempo")),"")</f>
        <v/>
      </c>
      <c r="Y697" s="40" t="str" cm="1">
        <f t="array" ref="Y6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98" spans="1:25" x14ac:dyDescent="0.3">
      <c r="A698" s="40" t="s">
        <v>275</v>
      </c>
      <c r="B698">
        <v>1085926483</v>
      </c>
      <c r="C698" s="40" t="s">
        <v>1230</v>
      </c>
      <c r="D698" s="40" t="s">
        <v>277</v>
      </c>
      <c r="E698" s="40" t="s">
        <v>6</v>
      </c>
      <c r="F698" s="40" t="s">
        <v>1024</v>
      </c>
      <c r="G698" s="40" t="s">
        <v>177</v>
      </c>
      <c r="H698" s="2">
        <v>45013.458622685182</v>
      </c>
      <c r="I698">
        <v>1</v>
      </c>
      <c r="J6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45931.457002314812</v>
      </c>
      <c r="K6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45931.81653935185</v>
      </c>
      <c r="L698" s="21">
        <f>_xlfn.XLOOKUP(User[[#This Row],[User Code]],RMS_Check_In_Out!A:A,RMS_Check_In_Out!D:D,"0")</f>
        <v>518</v>
      </c>
      <c r="M698" s="21" t="str">
        <f>_xlfn.XLOOKUP(User[[#This Row],[User Code]],Leave!P:P,Leave!S:S,"0")</f>
        <v>0</v>
      </c>
      <c r="N698" s="21">
        <f>User[[#This Row],[Time Leave RMS (min)]]/60</f>
        <v>0</v>
      </c>
      <c r="O698" s="15">
        <f>User[[#This Row],[Duration In Store(min)]]/60</f>
        <v>8.6333333333333329</v>
      </c>
      <c r="P698" s="28">
        <f>User[[#This Row],[Time In Store + Leave]]/24</f>
        <v>0.35972222222222222</v>
      </c>
      <c r="Q698" s="15">
        <f>(User[[#This Row],[Time Leave RMS (min)]]/60)+User[[#This Row],[Duration In Store H]]</f>
        <v>8.6333333333333329</v>
      </c>
      <c r="R698" s="40">
        <f>IF(User[[#This Row],[Check In]]="Sin Registro",0,1)</f>
        <v>1</v>
      </c>
      <c r="S698" s="40">
        <f>IF(User[[#This Row],[Check Out]]="Sin Registro",0,1)</f>
        <v>1</v>
      </c>
      <c r="T698" s="40" t="str">
        <f>IFERROR(IF(VLOOKUP(User[[#This Row],[User Code]],Justificar!$C$8:$I$1048576,6,0)=0,"Sin Justificación",VLOOKUP(User[[#This Row],[User Code]],Justificar!$C$8:$I$1048576,6,0)),"")</f>
        <v/>
      </c>
      <c r="U698" s="40" t="str">
        <f>IFERROR(IF(VLOOKUP(User[[#This Row],[User Code]],Justificar!$C$8:$I$1048576,6,0)=0,"Sin Justificación",VLOOKUP(User[[#This Row],[User Code]],Justificar!$C$8:$I$1048576,7,0)),"")</f>
        <v/>
      </c>
      <c r="V698" s="40" t="str" cm="1">
        <f t="array" ref="V698">_xlfn.IFS(User[[#This Row],[Time In Store + Leave]]&lt;7.8,"Incompleto",User[[#This Row],[Time In Store + Leave]]&lt;=12,"Completo",User[[#This Row],[Time In Store + Leave]]&gt;12,"Superior")</f>
        <v>Completo</v>
      </c>
      <c r="W69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8" s="40" t="str">
        <f>IF(User[[#This Row],[Rango]]="incompleto",IF(User[[#This Row],[Reporte in]]=0,"Sin_Registro_In_Out",IF(User[[#This Row],[Reporte Out]]=0,"No_Realizo_Salida","No_cumple_el_Tiempo")),"")</f>
        <v/>
      </c>
      <c r="Y698" s="40" t="str" cm="1">
        <f t="array" ref="Y6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99" spans="1:25" x14ac:dyDescent="0.3">
      <c r="A699" s="40" t="s">
        <v>276</v>
      </c>
      <c r="B699">
        <v>1081514670</v>
      </c>
      <c r="C699" s="40" t="s">
        <v>1231</v>
      </c>
      <c r="D699" s="40" t="s">
        <v>278</v>
      </c>
      <c r="E699" s="40" t="s">
        <v>6</v>
      </c>
      <c r="F699" s="40" t="s">
        <v>1025</v>
      </c>
      <c r="G699" s="40" t="s">
        <v>177</v>
      </c>
      <c r="H699" s="2">
        <v>45013.45853009259</v>
      </c>
      <c r="I699">
        <v>1</v>
      </c>
      <c r="J6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45931.328553240739</v>
      </c>
      <c r="K6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45931.667430555557</v>
      </c>
      <c r="L699" s="21">
        <f>_xlfn.XLOOKUP(User[[#This Row],[User Code]],RMS_Check_In_Out!A:A,RMS_Check_In_Out!D:D,"0")</f>
        <v>488</v>
      </c>
      <c r="M699" s="21" t="str">
        <f>_xlfn.XLOOKUP(User[[#This Row],[User Code]],Leave!P:P,Leave!S:S,"0")</f>
        <v>0</v>
      </c>
      <c r="N699" s="21">
        <f>User[[#This Row],[Time Leave RMS (min)]]/60</f>
        <v>0</v>
      </c>
      <c r="O699" s="15">
        <f>User[[#This Row],[Duration In Store(min)]]/60</f>
        <v>8.1333333333333329</v>
      </c>
      <c r="P699" s="28">
        <f>User[[#This Row],[Time In Store + Leave]]/24</f>
        <v>0.33888888888888885</v>
      </c>
      <c r="Q699" s="15">
        <f>(User[[#This Row],[Time Leave RMS (min)]]/60)+User[[#This Row],[Duration In Store H]]</f>
        <v>8.1333333333333329</v>
      </c>
      <c r="R699" s="40">
        <f>IF(User[[#This Row],[Check In]]="Sin Registro",0,1)</f>
        <v>1</v>
      </c>
      <c r="S699" s="40">
        <f>IF(User[[#This Row],[Check Out]]="Sin Registro",0,1)</f>
        <v>1</v>
      </c>
      <c r="T699" s="40" t="str">
        <f>IFERROR(IF(VLOOKUP(User[[#This Row],[User Code]],Justificar!$C$8:$I$1048576,6,0)=0,"Sin Justificación",VLOOKUP(User[[#This Row],[User Code]],Justificar!$C$8:$I$1048576,6,0)),"")</f>
        <v/>
      </c>
      <c r="U699" s="40" t="str">
        <f>IFERROR(IF(VLOOKUP(User[[#This Row],[User Code]],Justificar!$C$8:$I$1048576,6,0)=0,"Sin Justificación",VLOOKUP(User[[#This Row],[User Code]],Justificar!$C$8:$I$1048576,7,0)),"")</f>
        <v/>
      </c>
      <c r="V699" s="40" t="str" cm="1">
        <f t="array" ref="V699">_xlfn.IFS(User[[#This Row],[Time In Store + Leave]]&lt;7.8,"Incompleto",User[[#This Row],[Time In Store + Leave]]&lt;=12,"Completo",User[[#This Row],[Time In Store + Leave]]&gt;12,"Superior")</f>
        <v>Completo</v>
      </c>
      <c r="W69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9" s="40" t="str">
        <f>IF(User[[#This Row],[Rango]]="incompleto",IF(User[[#This Row],[Reporte in]]=0,"Sin_Registro_In_Out",IF(User[[#This Row],[Reporte Out]]=0,"No_Realizo_Salida","No_cumple_el_Tiempo")),"")</f>
        <v/>
      </c>
      <c r="Y699" s="40" t="str" cm="1">
        <f t="array" ref="Y6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0" spans="1:25" x14ac:dyDescent="0.3">
      <c r="A700" s="40" t="s">
        <v>271</v>
      </c>
      <c r="B700">
        <v>1013584043</v>
      </c>
      <c r="C700" s="40" t="s">
        <v>914</v>
      </c>
      <c r="D700" s="40" t="s">
        <v>273</v>
      </c>
      <c r="E700" s="40" t="s">
        <v>6</v>
      </c>
      <c r="F700" s="40" t="s">
        <v>970</v>
      </c>
      <c r="G700" s="40" t="s">
        <v>179</v>
      </c>
      <c r="H700" s="2">
        <v>45009.591516203705</v>
      </c>
      <c r="I700">
        <v>1</v>
      </c>
      <c r="J7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45931.38517361111</v>
      </c>
      <c r="K7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45931.758275462962</v>
      </c>
      <c r="L700" s="21">
        <f>_xlfn.XLOOKUP(User[[#This Row],[User Code]],RMS_Check_In_Out!A:A,RMS_Check_In_Out!D:D,"0")</f>
        <v>537</v>
      </c>
      <c r="M700" s="21" t="str">
        <f>_xlfn.XLOOKUP(User[[#This Row],[User Code]],Leave!P:P,Leave!S:S,"0")</f>
        <v>0</v>
      </c>
      <c r="N700" s="21">
        <f>User[[#This Row],[Time Leave RMS (min)]]/60</f>
        <v>0</v>
      </c>
      <c r="O700" s="15">
        <f>User[[#This Row],[Duration In Store(min)]]/60</f>
        <v>8.9499999999999993</v>
      </c>
      <c r="P700" s="28">
        <f>User[[#This Row],[Time In Store + Leave]]/24</f>
        <v>0.37291666666666662</v>
      </c>
      <c r="Q700" s="15">
        <f>(User[[#This Row],[Time Leave RMS (min)]]/60)+User[[#This Row],[Duration In Store H]]</f>
        <v>8.9499999999999993</v>
      </c>
      <c r="R700" s="40">
        <f>IF(User[[#This Row],[Check In]]="Sin Registro",0,1)</f>
        <v>1</v>
      </c>
      <c r="S700" s="40">
        <f>IF(User[[#This Row],[Check Out]]="Sin Registro",0,1)</f>
        <v>1</v>
      </c>
      <c r="T700" s="40" t="str">
        <f>IFERROR(IF(VLOOKUP(User[[#This Row],[User Code]],Justificar!$C$8:$I$1048576,6,0)=0,"Sin Justificación",VLOOKUP(User[[#This Row],[User Code]],Justificar!$C$8:$I$1048576,6,0)),"")</f>
        <v/>
      </c>
      <c r="U700" s="40" t="str">
        <f>IFERROR(IF(VLOOKUP(User[[#This Row],[User Code]],Justificar!$C$8:$I$1048576,6,0)=0,"Sin Justificación",VLOOKUP(User[[#This Row],[User Code]],Justificar!$C$8:$I$1048576,7,0)),"")</f>
        <v/>
      </c>
      <c r="V700" s="40" t="str" cm="1">
        <f t="array" ref="V700">_xlfn.IFS(User[[#This Row],[Time In Store + Leave]]&lt;7.8,"Incompleto",User[[#This Row],[Time In Store + Leave]]&lt;=12,"Completo",User[[#This Row],[Time In Store + Leave]]&gt;12,"Superior")</f>
        <v>Completo</v>
      </c>
      <c r="W70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0" s="40" t="str">
        <f>IF(User[[#This Row],[Rango]]="incompleto",IF(User[[#This Row],[Reporte in]]=0,"Sin_Registro_In_Out",IF(User[[#This Row],[Reporte Out]]=0,"No_Realizo_Salida","No_cumple_el_Tiempo")),"")</f>
        <v/>
      </c>
      <c r="Y700" s="40" t="str" cm="1">
        <f t="array" ref="Y7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01" spans="1:25" x14ac:dyDescent="0.3">
      <c r="A701" s="40" t="s">
        <v>272</v>
      </c>
      <c r="B701">
        <v>1118819732</v>
      </c>
      <c r="C701" s="40" t="s">
        <v>915</v>
      </c>
      <c r="D701" s="40" t="s">
        <v>274</v>
      </c>
      <c r="E701" s="40" t="s">
        <v>6</v>
      </c>
      <c r="F701" s="40" t="s">
        <v>965</v>
      </c>
      <c r="G701" s="40" t="s">
        <v>178</v>
      </c>
      <c r="H701" s="2">
        <v>45009.591504629629</v>
      </c>
      <c r="I701">
        <v>1</v>
      </c>
      <c r="J7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45931.491365740738</v>
      </c>
      <c r="K7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45931.750324074077</v>
      </c>
      <c r="L701" s="21">
        <f>_xlfn.XLOOKUP(User[[#This Row],[User Code]],RMS_Check_In_Out!A:A,RMS_Check_In_Out!D:D,"0")</f>
        <v>373</v>
      </c>
      <c r="M701" s="21" t="str">
        <f>_xlfn.XLOOKUP(User[[#This Row],[User Code]],Leave!P:P,Leave!S:S,"0")</f>
        <v>0</v>
      </c>
      <c r="N701" s="21">
        <f>User[[#This Row],[Time Leave RMS (min)]]/60</f>
        <v>0</v>
      </c>
      <c r="O701" s="15">
        <f>User[[#This Row],[Duration In Store(min)]]/60</f>
        <v>6.2166666666666668</v>
      </c>
      <c r="P701" s="28">
        <f>User[[#This Row],[Time In Store + Leave]]/24</f>
        <v>0.2590277777777778</v>
      </c>
      <c r="Q701" s="15">
        <f>(User[[#This Row],[Time Leave RMS (min)]]/60)+User[[#This Row],[Duration In Store H]]</f>
        <v>6.2166666666666668</v>
      </c>
      <c r="R701" s="40">
        <f>IF(User[[#This Row],[Check In]]="Sin Registro",0,1)</f>
        <v>1</v>
      </c>
      <c r="S701" s="40">
        <f>IF(User[[#This Row],[Check Out]]="Sin Registro",0,1)</f>
        <v>1</v>
      </c>
      <c r="T701" s="40" t="str">
        <f>IFERROR(IF(VLOOKUP(User[[#This Row],[User Code]],Justificar!$C$8:$I$1048576,6,0)=0,"Sin Justificación",VLOOKUP(User[[#This Row],[User Code]],Justificar!$C$8:$I$1048576,6,0)),"")</f>
        <v>Sin Justificación</v>
      </c>
      <c r="U701" s="40" t="str">
        <f>IFERROR(IF(VLOOKUP(User[[#This Row],[User Code]],Justificar!$C$8:$I$1048576,6,0)=0,"Sin Justificación",VLOOKUP(User[[#This Row],[User Code]],Justificar!$C$8:$I$1048576,7,0)),"")</f>
        <v>Sin Justificación</v>
      </c>
      <c r="V701" s="40" t="str" cm="1">
        <f t="array" ref="V701">_xlfn.IFS(User[[#This Row],[Time In Store + Leave]]&lt;7.8,"Incompleto",User[[#This Row],[Time In Store + Leave]]&lt;=12,"Completo",User[[#This Row],[Time In Store + Leave]]&gt;12,"Superior")</f>
        <v>Incompleto</v>
      </c>
      <c r="W70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1" s="40" t="str">
        <f>IF(User[[#This Row],[Rango]]="incompleto",IF(User[[#This Row],[Reporte in]]=0,"Sin_Registro_In_Out",IF(User[[#This Row],[Reporte Out]]=0,"No_Realizo_Salida","No_cumple_el_Tiempo")),"")</f>
        <v>No_cumple_el_Tiempo</v>
      </c>
      <c r="Y701" s="40" t="str" cm="1">
        <f t="array" ref="Y7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02" spans="1:25" x14ac:dyDescent="0.3">
      <c r="A702" s="40" t="s">
        <v>269</v>
      </c>
      <c r="B702">
        <v>1040374535</v>
      </c>
      <c r="C702" s="40" t="s">
        <v>916</v>
      </c>
      <c r="D702" s="40" t="s">
        <v>270</v>
      </c>
      <c r="E702" s="40" t="s">
        <v>6</v>
      </c>
      <c r="F702" s="40" t="s">
        <v>1029</v>
      </c>
      <c r="G702" s="40" t="s">
        <v>178</v>
      </c>
      <c r="H702" s="2">
        <v>45001.466215277775</v>
      </c>
      <c r="I702">
        <v>1</v>
      </c>
      <c r="J7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45931.470185185186</v>
      </c>
      <c r="K7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45931.792083333334</v>
      </c>
      <c r="L702" s="21">
        <f>_xlfn.XLOOKUP(User[[#This Row],[User Code]],RMS_Check_In_Out!A:A,RMS_Check_In_Out!D:D,"0")</f>
        <v>464</v>
      </c>
      <c r="M702" s="21" t="str">
        <f>_xlfn.XLOOKUP(User[[#This Row],[User Code]],Leave!P:P,Leave!S:S,"0")</f>
        <v>0</v>
      </c>
      <c r="N702" s="21">
        <f>User[[#This Row],[Time Leave RMS (min)]]/60</f>
        <v>0</v>
      </c>
      <c r="O702" s="15">
        <f>User[[#This Row],[Duration In Store(min)]]/60</f>
        <v>7.7333333333333334</v>
      </c>
      <c r="P702" s="28">
        <f>User[[#This Row],[Time In Store + Leave]]/24</f>
        <v>0.32222222222222224</v>
      </c>
      <c r="Q702" s="15">
        <f>(User[[#This Row],[Time Leave RMS (min)]]/60)+User[[#This Row],[Duration In Store H]]</f>
        <v>7.7333333333333334</v>
      </c>
      <c r="R702" s="40">
        <f>IF(User[[#This Row],[Check In]]="Sin Registro",0,1)</f>
        <v>1</v>
      </c>
      <c r="S702" s="40">
        <f>IF(User[[#This Row],[Check Out]]="Sin Registro",0,1)</f>
        <v>1</v>
      </c>
      <c r="T702" s="40" t="str">
        <f>IFERROR(IF(VLOOKUP(User[[#This Row],[User Code]],Justificar!$C$8:$I$1048576,6,0)=0,"Sin Justificación",VLOOKUP(User[[#This Row],[User Code]],Justificar!$C$8:$I$1048576,6,0)),"")</f>
        <v>Sin Justificación</v>
      </c>
      <c r="U702" s="40" t="str">
        <f>IFERROR(IF(VLOOKUP(User[[#This Row],[User Code]],Justificar!$C$8:$I$1048576,6,0)=0,"Sin Justificación",VLOOKUP(User[[#This Row],[User Code]],Justificar!$C$8:$I$1048576,7,0)),"")</f>
        <v>Sin Justificación</v>
      </c>
      <c r="V702" s="40" t="str" cm="1">
        <f t="array" ref="V702">_xlfn.IFS(User[[#This Row],[Time In Store + Leave]]&lt;7.8,"Incompleto",User[[#This Row],[Time In Store + Leave]]&lt;=12,"Completo",User[[#This Row],[Time In Store + Leave]]&gt;12,"Superior")</f>
        <v>Incompleto</v>
      </c>
      <c r="W70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2" s="40" t="str">
        <f>IF(User[[#This Row],[Rango]]="incompleto",IF(User[[#This Row],[Reporte in]]=0,"Sin_Registro_In_Out",IF(User[[#This Row],[Reporte Out]]=0,"No_Realizo_Salida","No_cumple_el_Tiempo")),"")</f>
        <v>No_cumple_el_Tiempo</v>
      </c>
      <c r="Y702" s="40" t="str" cm="1">
        <f t="array" ref="Y7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03" spans="1:25" x14ac:dyDescent="0.3">
      <c r="A703" s="40" t="s">
        <v>265</v>
      </c>
      <c r="B703">
        <v>1019011386</v>
      </c>
      <c r="C703" s="40" t="s">
        <v>1232</v>
      </c>
      <c r="D703" s="40" t="s">
        <v>266</v>
      </c>
      <c r="E703" s="40" t="s">
        <v>6</v>
      </c>
      <c r="F703" s="40" t="s">
        <v>972</v>
      </c>
      <c r="G703" s="40" t="s">
        <v>178</v>
      </c>
      <c r="H703" s="2">
        <v>45000.416527777779</v>
      </c>
      <c r="I703">
        <v>1</v>
      </c>
      <c r="J7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45931.43136574074</v>
      </c>
      <c r="K7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45931.715046296296</v>
      </c>
      <c r="L703" s="21">
        <f>_xlfn.XLOOKUP(User[[#This Row],[User Code]],RMS_Check_In_Out!A:A,RMS_Check_In_Out!D:D,"0")</f>
        <v>409</v>
      </c>
      <c r="M703" s="21">
        <f>_xlfn.XLOOKUP(User[[#This Row],[User Code]],Leave!P:P,Leave!S:S,"0")</f>
        <v>120</v>
      </c>
      <c r="N703" s="21">
        <f>User[[#This Row],[Time Leave RMS (min)]]/60</f>
        <v>2</v>
      </c>
      <c r="O703" s="15">
        <f>User[[#This Row],[Duration In Store(min)]]/60</f>
        <v>6.8166666666666664</v>
      </c>
      <c r="P703" s="28">
        <f>User[[#This Row],[Time In Store + Leave]]/24</f>
        <v>0.36736111111111108</v>
      </c>
      <c r="Q703" s="15">
        <f>(User[[#This Row],[Time Leave RMS (min)]]/60)+User[[#This Row],[Duration In Store H]]</f>
        <v>8.8166666666666664</v>
      </c>
      <c r="R703" s="40">
        <f>IF(User[[#This Row],[Check In]]="Sin Registro",0,1)</f>
        <v>1</v>
      </c>
      <c r="S703" s="40">
        <f>IF(User[[#This Row],[Check Out]]="Sin Registro",0,1)</f>
        <v>1</v>
      </c>
      <c r="T703" s="40" t="str">
        <f>IFERROR(IF(VLOOKUP(User[[#This Row],[User Code]],Justificar!$C$8:$I$1048576,6,0)=0,"Sin Justificación",VLOOKUP(User[[#This Row],[User Code]],Justificar!$C$8:$I$1048576,6,0)),"")</f>
        <v/>
      </c>
      <c r="U703" s="40" t="str">
        <f>IFERROR(IF(VLOOKUP(User[[#This Row],[User Code]],Justificar!$C$8:$I$1048576,6,0)=0,"Sin Justificación",VLOOKUP(User[[#This Row],[User Code]],Justificar!$C$8:$I$1048576,7,0)),"")</f>
        <v/>
      </c>
      <c r="V703" s="40" t="str" cm="1">
        <f t="array" ref="V703">_xlfn.IFS(User[[#This Row],[Time In Store + Leave]]&lt;7.8,"Incompleto",User[[#This Row],[Time In Store + Leave]]&lt;=12,"Completo",User[[#This Row],[Time In Store + Leave]]&gt;12,"Superior")</f>
        <v>Completo</v>
      </c>
      <c r="W70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3" s="40" t="str">
        <f>IF(User[[#This Row],[Rango]]="incompleto",IF(User[[#This Row],[Reporte in]]=0,"Sin_Registro_In_Out",IF(User[[#This Row],[Reporte Out]]=0,"No_Realizo_Salida","No_cumple_el_Tiempo")),"")</f>
        <v/>
      </c>
      <c r="Y703" s="40" t="str" cm="1">
        <f t="array" ref="Y7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04" spans="1:25" x14ac:dyDescent="0.3">
      <c r="A704" s="40" t="s">
        <v>267</v>
      </c>
      <c r="B704">
        <v>6440627</v>
      </c>
      <c r="C704" s="40" t="s">
        <v>1904</v>
      </c>
      <c r="D704" s="40" t="s">
        <v>268</v>
      </c>
      <c r="E704" s="40" t="s">
        <v>6</v>
      </c>
      <c r="F704" s="40" t="s">
        <v>1038</v>
      </c>
      <c r="G704" s="40" t="s">
        <v>177</v>
      </c>
      <c r="H704" s="2">
        <v>44999.458912037036</v>
      </c>
      <c r="I704">
        <v>1</v>
      </c>
      <c r="J70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0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04" s="21" t="str">
        <f>_xlfn.XLOOKUP(User[[#This Row],[User Code]],RMS_Check_In_Out!A:A,RMS_Check_In_Out!D:D,"0")</f>
        <v>0</v>
      </c>
      <c r="M704" s="21">
        <f>_xlfn.XLOOKUP(User[[#This Row],[User Code]],Leave!P:P,Leave!S:S,"0")</f>
        <v>180</v>
      </c>
      <c r="N704" s="21">
        <f>User[[#This Row],[Time Leave RMS (min)]]/60</f>
        <v>3</v>
      </c>
      <c r="O704" s="15">
        <f>User[[#This Row],[Duration In Store(min)]]/60</f>
        <v>0</v>
      </c>
      <c r="P704" s="28">
        <f>User[[#This Row],[Time In Store + Leave]]/24</f>
        <v>0.125</v>
      </c>
      <c r="Q704" s="15">
        <f>(User[[#This Row],[Time Leave RMS (min)]]/60)+User[[#This Row],[Duration In Store H]]</f>
        <v>3</v>
      </c>
      <c r="R704" s="40">
        <f>IF(User[[#This Row],[Check In]]="Sin Registro",0,1)</f>
        <v>1</v>
      </c>
      <c r="S704" s="40">
        <f>IF(User[[#This Row],[Check Out]]="Sin Registro",0,1)</f>
        <v>1</v>
      </c>
      <c r="T704" s="40" t="str">
        <f>IFERROR(IF(VLOOKUP(User[[#This Row],[User Code]],Justificar!$C$8:$I$1048576,6,0)=0,"Sin Justificación",VLOOKUP(User[[#This Row],[User Code]],Justificar!$C$8:$I$1048576,6,0)),"")</f>
        <v>Sin Justificación</v>
      </c>
      <c r="U704" s="40" t="str">
        <f>IFERROR(IF(VLOOKUP(User[[#This Row],[User Code]],Justificar!$C$8:$I$1048576,6,0)=0,"Sin Justificación",VLOOKUP(User[[#This Row],[User Code]],Justificar!$C$8:$I$1048576,7,0)),"")</f>
        <v>Sin Justificación</v>
      </c>
      <c r="V704" s="40" t="str" cm="1">
        <f t="array" ref="V704">_xlfn.IFS(User[[#This Row],[Time In Store + Leave]]&lt;7.8,"Incompleto",User[[#This Row],[Time In Store + Leave]]&lt;=12,"Completo",User[[#This Row],[Time In Store + Leave]]&gt;12,"Superior")</f>
        <v>Incompleto</v>
      </c>
      <c r="W70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4" s="40" t="str">
        <f>IF(User[[#This Row],[Rango]]="incompleto",IF(User[[#This Row],[Reporte in]]=0,"Sin_Registro_In_Out",IF(User[[#This Row],[Reporte Out]]=0,"No_Realizo_Salida","No_cumple_el_Tiempo")),"")</f>
        <v>No_cumple_el_Tiempo</v>
      </c>
      <c r="Y704" s="40" t="str" cm="1">
        <f t="array" ref="Y7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5" spans="1:25" x14ac:dyDescent="0.3">
      <c r="A705" s="40" t="s">
        <v>258</v>
      </c>
      <c r="B705">
        <v>1041149020</v>
      </c>
      <c r="C705" s="40" t="s">
        <v>917</v>
      </c>
      <c r="D705" s="40" t="s">
        <v>259</v>
      </c>
      <c r="E705" s="40" t="s">
        <v>6</v>
      </c>
      <c r="F705" s="40" t="s">
        <v>1036</v>
      </c>
      <c r="G705" s="40" t="s">
        <v>177</v>
      </c>
      <c r="H705" s="2">
        <v>44996.624664351853</v>
      </c>
      <c r="I705">
        <v>1</v>
      </c>
      <c r="J7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45931.458483796298</v>
      </c>
      <c r="K7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45931.791875000003</v>
      </c>
      <c r="L705" s="21">
        <f>_xlfn.XLOOKUP(User[[#This Row],[User Code]],RMS_Check_In_Out!A:A,RMS_Check_In_Out!D:D,"0")</f>
        <v>480</v>
      </c>
      <c r="M705" s="21" t="str">
        <f>_xlfn.XLOOKUP(User[[#This Row],[User Code]],Leave!P:P,Leave!S:S,"0")</f>
        <v>0</v>
      </c>
      <c r="N705" s="21">
        <f>User[[#This Row],[Time Leave RMS (min)]]/60</f>
        <v>0</v>
      </c>
      <c r="O705" s="15">
        <f>User[[#This Row],[Duration In Store(min)]]/60</f>
        <v>8</v>
      </c>
      <c r="P705" s="28">
        <f>User[[#This Row],[Time In Store + Leave]]/24</f>
        <v>0.33333333333333331</v>
      </c>
      <c r="Q705" s="15">
        <f>(User[[#This Row],[Time Leave RMS (min)]]/60)+User[[#This Row],[Duration In Store H]]</f>
        <v>8</v>
      </c>
      <c r="R705" s="40">
        <f>IF(User[[#This Row],[Check In]]="Sin Registro",0,1)</f>
        <v>1</v>
      </c>
      <c r="S705" s="40">
        <f>IF(User[[#This Row],[Check Out]]="Sin Registro",0,1)</f>
        <v>1</v>
      </c>
      <c r="T705" s="40" t="str">
        <f>IFERROR(IF(VLOOKUP(User[[#This Row],[User Code]],Justificar!$C$8:$I$1048576,6,0)=0,"Sin Justificación",VLOOKUP(User[[#This Row],[User Code]],Justificar!$C$8:$I$1048576,6,0)),"")</f>
        <v/>
      </c>
      <c r="U705" s="40" t="str">
        <f>IFERROR(IF(VLOOKUP(User[[#This Row],[User Code]],Justificar!$C$8:$I$1048576,6,0)=0,"Sin Justificación",VLOOKUP(User[[#This Row],[User Code]],Justificar!$C$8:$I$1048576,7,0)),"")</f>
        <v/>
      </c>
      <c r="V705" s="40" t="str" cm="1">
        <f t="array" ref="V705">_xlfn.IFS(User[[#This Row],[Time In Store + Leave]]&lt;7.8,"Incompleto",User[[#This Row],[Time In Store + Leave]]&lt;=12,"Completo",User[[#This Row],[Time In Store + Leave]]&gt;12,"Superior")</f>
        <v>Completo</v>
      </c>
      <c r="W70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5" s="40" t="str">
        <f>IF(User[[#This Row],[Rango]]="incompleto",IF(User[[#This Row],[Reporte in]]=0,"Sin_Registro_In_Out",IF(User[[#This Row],[Reporte Out]]=0,"No_Realizo_Salida","No_cumple_el_Tiempo")),"")</f>
        <v/>
      </c>
      <c r="Y705" s="40" t="str" cm="1">
        <f t="array" ref="Y7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06" spans="1:25" x14ac:dyDescent="0.3">
      <c r="A706" s="40" t="s">
        <v>260</v>
      </c>
      <c r="B706">
        <v>1053785558</v>
      </c>
      <c r="C706" s="40" t="s">
        <v>918</v>
      </c>
      <c r="D706" s="40" t="s">
        <v>261</v>
      </c>
      <c r="E706" s="40" t="s">
        <v>130</v>
      </c>
      <c r="F706" s="40" t="s">
        <v>1034</v>
      </c>
      <c r="G706" s="40" t="s">
        <v>179</v>
      </c>
      <c r="H706" s="2">
        <v>44995.41814814815</v>
      </c>
      <c r="I706">
        <v>1</v>
      </c>
      <c r="J7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45931.332800925928</v>
      </c>
      <c r="K7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45931.708622685182</v>
      </c>
      <c r="L706" s="21">
        <f>_xlfn.XLOOKUP(User[[#This Row],[User Code]],RMS_Check_In_Out!A:A,RMS_Check_In_Out!D:D,"0")</f>
        <v>541</v>
      </c>
      <c r="M706" s="21" t="str">
        <f>_xlfn.XLOOKUP(User[[#This Row],[User Code]],Leave!P:P,Leave!S:S,"0")</f>
        <v>0</v>
      </c>
      <c r="N706" s="21">
        <f>User[[#This Row],[Time Leave RMS (min)]]/60</f>
        <v>0</v>
      </c>
      <c r="O706" s="15">
        <f>User[[#This Row],[Duration In Store(min)]]/60</f>
        <v>9.0166666666666675</v>
      </c>
      <c r="P706" s="28">
        <f>User[[#This Row],[Time In Store + Leave]]/24</f>
        <v>0.3756944444444445</v>
      </c>
      <c r="Q706" s="15">
        <f>(User[[#This Row],[Time Leave RMS (min)]]/60)+User[[#This Row],[Duration In Store H]]</f>
        <v>9.0166666666666675</v>
      </c>
      <c r="R706" s="40">
        <f>IF(User[[#This Row],[Check In]]="Sin Registro",0,1)</f>
        <v>1</v>
      </c>
      <c r="S706" s="40">
        <f>IF(User[[#This Row],[Check Out]]="Sin Registro",0,1)</f>
        <v>1</v>
      </c>
      <c r="T706" s="40" t="str">
        <f>IFERROR(IF(VLOOKUP(User[[#This Row],[User Code]],Justificar!$C$8:$I$1048576,6,0)=0,"Sin Justificación",VLOOKUP(User[[#This Row],[User Code]],Justificar!$C$8:$I$1048576,6,0)),"")</f>
        <v/>
      </c>
      <c r="U706" s="40" t="str">
        <f>IFERROR(IF(VLOOKUP(User[[#This Row],[User Code]],Justificar!$C$8:$I$1048576,6,0)=0,"Sin Justificación",VLOOKUP(User[[#This Row],[User Code]],Justificar!$C$8:$I$1048576,7,0)),"")</f>
        <v/>
      </c>
      <c r="V706" s="40" t="str" cm="1">
        <f t="array" ref="V706">_xlfn.IFS(User[[#This Row],[Time In Store + Leave]]&lt;7.8,"Incompleto",User[[#This Row],[Time In Store + Leave]]&lt;=12,"Completo",User[[#This Row],[Time In Store + Leave]]&gt;12,"Superior")</f>
        <v>Completo</v>
      </c>
      <c r="W70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6" s="40" t="str">
        <f>IF(User[[#This Row],[Rango]]="incompleto",IF(User[[#This Row],[Reporte in]]=0,"Sin_Registro_In_Out",IF(User[[#This Row],[Reporte Out]]=0,"No_Realizo_Salida","No_cumple_el_Tiempo")),"")</f>
        <v/>
      </c>
      <c r="Y706" s="40" t="str" cm="1">
        <f t="array" ref="Y7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07" spans="1:25" x14ac:dyDescent="0.3">
      <c r="A707" s="40" t="s">
        <v>256</v>
      </c>
      <c r="B707">
        <v>1006205923</v>
      </c>
      <c r="C707" s="40" t="s">
        <v>919</v>
      </c>
      <c r="D707" s="40" t="s">
        <v>257</v>
      </c>
      <c r="E707" s="40" t="s">
        <v>6</v>
      </c>
      <c r="F707" s="40" t="s">
        <v>1038</v>
      </c>
      <c r="G707" s="40" t="s">
        <v>177</v>
      </c>
      <c r="H707" s="2">
        <v>44986.788055555553</v>
      </c>
      <c r="I707">
        <v>1</v>
      </c>
      <c r="J7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45931.332476851851</v>
      </c>
      <c r="K7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45931.590370370373</v>
      </c>
      <c r="L707" s="21">
        <f>_xlfn.XLOOKUP(User[[#This Row],[User Code]],RMS_Check_In_Out!A:A,RMS_Check_In_Out!D:D,"0")</f>
        <v>371</v>
      </c>
      <c r="M707" s="21">
        <f>_xlfn.XLOOKUP(User[[#This Row],[User Code]],Leave!P:P,Leave!S:S,"0")</f>
        <v>180</v>
      </c>
      <c r="N707" s="21">
        <f>User[[#This Row],[Time Leave RMS (min)]]/60</f>
        <v>3</v>
      </c>
      <c r="O707" s="15">
        <f>User[[#This Row],[Duration In Store(min)]]/60</f>
        <v>6.1833333333333336</v>
      </c>
      <c r="P707" s="28">
        <f>User[[#This Row],[Time In Store + Leave]]/24</f>
        <v>0.38263888888888892</v>
      </c>
      <c r="Q707" s="15">
        <f>(User[[#This Row],[Time Leave RMS (min)]]/60)+User[[#This Row],[Duration In Store H]]</f>
        <v>9.1833333333333336</v>
      </c>
      <c r="R707" s="40">
        <f>IF(User[[#This Row],[Check In]]="Sin Registro",0,1)</f>
        <v>1</v>
      </c>
      <c r="S707" s="40">
        <f>IF(User[[#This Row],[Check Out]]="Sin Registro",0,1)</f>
        <v>1</v>
      </c>
      <c r="T707" s="40" t="str">
        <f>IFERROR(IF(VLOOKUP(User[[#This Row],[User Code]],Justificar!$C$8:$I$1048576,6,0)=0,"Sin Justificación",VLOOKUP(User[[#This Row],[User Code]],Justificar!$C$8:$I$1048576,6,0)),"")</f>
        <v/>
      </c>
      <c r="U707" s="40" t="str">
        <f>IFERROR(IF(VLOOKUP(User[[#This Row],[User Code]],Justificar!$C$8:$I$1048576,6,0)=0,"Sin Justificación",VLOOKUP(User[[#This Row],[User Code]],Justificar!$C$8:$I$1048576,7,0)),"")</f>
        <v/>
      </c>
      <c r="V707" s="40" t="str" cm="1">
        <f t="array" ref="V707">_xlfn.IFS(User[[#This Row],[Time In Store + Leave]]&lt;7.8,"Incompleto",User[[#This Row],[Time In Store + Leave]]&lt;=12,"Completo",User[[#This Row],[Time In Store + Leave]]&gt;12,"Superior")</f>
        <v>Completo</v>
      </c>
      <c r="W70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7" s="40" t="str">
        <f>IF(User[[#This Row],[Rango]]="incompleto",IF(User[[#This Row],[Reporte in]]=0,"Sin_Registro_In_Out",IF(User[[#This Row],[Reporte Out]]=0,"No_Realizo_Salida","No_cumple_el_Tiempo")),"")</f>
        <v/>
      </c>
      <c r="Y707" s="40" t="str" cm="1">
        <f t="array" ref="Y7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8" spans="1:25" x14ac:dyDescent="0.3">
      <c r="A708" s="40" t="s">
        <v>252</v>
      </c>
      <c r="B708">
        <v>1017185949</v>
      </c>
      <c r="C708" s="40" t="s">
        <v>920</v>
      </c>
      <c r="D708" s="40" t="s">
        <v>254</v>
      </c>
      <c r="E708" s="40" t="s">
        <v>6</v>
      </c>
      <c r="F708" s="40" t="s">
        <v>1036</v>
      </c>
      <c r="G708" s="40" t="s">
        <v>177</v>
      </c>
      <c r="H708" s="2">
        <v>44985.664212962962</v>
      </c>
      <c r="I708">
        <v>1</v>
      </c>
      <c r="J7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45931.413946759261</v>
      </c>
      <c r="K7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45931.790555555555</v>
      </c>
      <c r="L708" s="21">
        <f>_xlfn.XLOOKUP(User[[#This Row],[User Code]],RMS_Check_In_Out!A:A,RMS_Check_In_Out!D:D,"0")</f>
        <v>542</v>
      </c>
      <c r="M708" s="21" t="str">
        <f>_xlfn.XLOOKUP(User[[#This Row],[User Code]],Leave!P:P,Leave!S:S,"0")</f>
        <v>0</v>
      </c>
      <c r="N708" s="21">
        <f>User[[#This Row],[Time Leave RMS (min)]]/60</f>
        <v>0</v>
      </c>
      <c r="O708" s="15">
        <f>User[[#This Row],[Duration In Store(min)]]/60</f>
        <v>9.0333333333333332</v>
      </c>
      <c r="P708" s="28">
        <f>User[[#This Row],[Time In Store + Leave]]/24</f>
        <v>0.37638888888888888</v>
      </c>
      <c r="Q708" s="15">
        <f>(User[[#This Row],[Time Leave RMS (min)]]/60)+User[[#This Row],[Duration In Store H]]</f>
        <v>9.0333333333333332</v>
      </c>
      <c r="R708" s="40">
        <f>IF(User[[#This Row],[Check In]]="Sin Registro",0,1)</f>
        <v>1</v>
      </c>
      <c r="S708" s="40">
        <f>IF(User[[#This Row],[Check Out]]="Sin Registro",0,1)</f>
        <v>1</v>
      </c>
      <c r="T708" s="40" t="str">
        <f>IFERROR(IF(VLOOKUP(User[[#This Row],[User Code]],Justificar!$C$8:$I$1048576,6,0)=0,"Sin Justificación",VLOOKUP(User[[#This Row],[User Code]],Justificar!$C$8:$I$1048576,6,0)),"")</f>
        <v/>
      </c>
      <c r="U708" s="40" t="str">
        <f>IFERROR(IF(VLOOKUP(User[[#This Row],[User Code]],Justificar!$C$8:$I$1048576,6,0)=0,"Sin Justificación",VLOOKUP(User[[#This Row],[User Code]],Justificar!$C$8:$I$1048576,7,0)),"")</f>
        <v/>
      </c>
      <c r="V708" s="40" t="str" cm="1">
        <f t="array" ref="V708">_xlfn.IFS(User[[#This Row],[Time In Store + Leave]]&lt;7.8,"Incompleto",User[[#This Row],[Time In Store + Leave]]&lt;=12,"Completo",User[[#This Row],[Time In Store + Leave]]&gt;12,"Superior")</f>
        <v>Completo</v>
      </c>
      <c r="W70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8" s="40" t="str">
        <f>IF(User[[#This Row],[Rango]]="incompleto",IF(User[[#This Row],[Reporte in]]=0,"Sin_Registro_In_Out",IF(User[[#This Row],[Reporte Out]]=0,"No_Realizo_Salida","No_cumple_el_Tiempo")),"")</f>
        <v/>
      </c>
      <c r="Y708" s="40" t="str" cm="1">
        <f t="array" ref="Y7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09" spans="1:25" x14ac:dyDescent="0.3">
      <c r="A709" s="40" t="s">
        <v>253</v>
      </c>
      <c r="B709">
        <v>1095837870</v>
      </c>
      <c r="C709" s="40" t="s">
        <v>1233</v>
      </c>
      <c r="D709" s="40" t="s">
        <v>255</v>
      </c>
      <c r="E709" s="40" t="s">
        <v>6</v>
      </c>
      <c r="F709" s="40" t="s">
        <v>1482</v>
      </c>
      <c r="G709" s="40" t="s">
        <v>177</v>
      </c>
      <c r="H709" s="2">
        <v>44984.749814814815</v>
      </c>
      <c r="I709">
        <v>1</v>
      </c>
      <c r="J70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0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09" s="21" t="str">
        <f>_xlfn.XLOOKUP(User[[#This Row],[User Code]],RMS_Check_In_Out!A:A,RMS_Check_In_Out!D:D,"0")</f>
        <v>0</v>
      </c>
      <c r="M709" s="21">
        <f>_xlfn.XLOOKUP(User[[#This Row],[User Code]],Leave!P:P,Leave!S:S,"0")</f>
        <v>540</v>
      </c>
      <c r="N709" s="21">
        <f>User[[#This Row],[Time Leave RMS (min)]]/60</f>
        <v>9</v>
      </c>
      <c r="O709" s="15">
        <f>User[[#This Row],[Duration In Store(min)]]/60</f>
        <v>0</v>
      </c>
      <c r="P709" s="28">
        <f>User[[#This Row],[Time In Store + Leave]]/24</f>
        <v>0.375</v>
      </c>
      <c r="Q709" s="15">
        <f>(User[[#This Row],[Time Leave RMS (min)]]/60)+User[[#This Row],[Duration In Store H]]</f>
        <v>9</v>
      </c>
      <c r="R709" s="40">
        <f>IF(User[[#This Row],[Check In]]="Sin Registro",0,1)</f>
        <v>1</v>
      </c>
      <c r="S709" s="40">
        <f>IF(User[[#This Row],[Check Out]]="Sin Registro",0,1)</f>
        <v>1</v>
      </c>
      <c r="T709" s="40" t="str">
        <f>IFERROR(IF(VLOOKUP(User[[#This Row],[User Code]],Justificar!$C$8:$I$1048576,6,0)=0,"Sin Justificación",VLOOKUP(User[[#This Row],[User Code]],Justificar!$C$8:$I$1048576,6,0)),"")</f>
        <v/>
      </c>
      <c r="U709" s="40" t="str">
        <f>IFERROR(IF(VLOOKUP(User[[#This Row],[User Code]],Justificar!$C$8:$I$1048576,6,0)=0,"Sin Justificación",VLOOKUP(User[[#This Row],[User Code]],Justificar!$C$8:$I$1048576,7,0)),"")</f>
        <v/>
      </c>
      <c r="V709" s="40" t="str" cm="1">
        <f t="array" ref="V709">_xlfn.IFS(User[[#This Row],[Time In Store + Leave]]&lt;7.8,"Incompleto",User[[#This Row],[Time In Store + Leave]]&lt;=12,"Completo",User[[#This Row],[Time In Store + Leave]]&gt;12,"Superior")</f>
        <v>Completo</v>
      </c>
      <c r="W70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9" s="40" t="str">
        <f>IF(User[[#This Row],[Rango]]="incompleto",IF(User[[#This Row],[Reporte in]]=0,"Sin_Registro_In_Out",IF(User[[#This Row],[Reporte Out]]=0,"No_Realizo_Salida","No_cumple_el_Tiempo")),"")</f>
        <v/>
      </c>
      <c r="Y709" s="40" t="str" cm="1">
        <f t="array" ref="Y7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0" spans="1:25" x14ac:dyDescent="0.3">
      <c r="A710" s="40" t="s">
        <v>250</v>
      </c>
      <c r="B710">
        <v>51889861</v>
      </c>
      <c r="C710" s="40" t="s">
        <v>921</v>
      </c>
      <c r="D710" s="40" t="s">
        <v>251</v>
      </c>
      <c r="E710" s="40" t="s">
        <v>6</v>
      </c>
      <c r="F710" s="40" t="s">
        <v>1935</v>
      </c>
      <c r="G710" s="40" t="s">
        <v>179</v>
      </c>
      <c r="H710" s="2">
        <v>44979.503020833334</v>
      </c>
      <c r="I710">
        <v>1</v>
      </c>
      <c r="J7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45931.453229166669</v>
      </c>
      <c r="K7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45931.791909722226</v>
      </c>
      <c r="L710" s="21">
        <f>_xlfn.XLOOKUP(User[[#This Row],[User Code]],RMS_Check_In_Out!A:A,RMS_Check_In_Out!D:D,"0")</f>
        <v>488</v>
      </c>
      <c r="M710" s="21">
        <f>_xlfn.XLOOKUP(User[[#This Row],[User Code]],Leave!P:P,Leave!S:S,"0")</f>
        <v>540</v>
      </c>
      <c r="N710" s="21">
        <f>User[[#This Row],[Time Leave RMS (min)]]/60</f>
        <v>9</v>
      </c>
      <c r="O710" s="15">
        <f>User[[#This Row],[Duration In Store(min)]]/60</f>
        <v>8.1333333333333329</v>
      </c>
      <c r="P710" s="28">
        <f>User[[#This Row],[Time In Store + Leave]]/24</f>
        <v>0.71388888888888891</v>
      </c>
      <c r="Q710" s="15">
        <f>(User[[#This Row],[Time Leave RMS (min)]]/60)+User[[#This Row],[Duration In Store H]]</f>
        <v>17.133333333333333</v>
      </c>
      <c r="R710" s="40">
        <f>IF(User[[#This Row],[Check In]]="Sin Registro",0,1)</f>
        <v>1</v>
      </c>
      <c r="S710" s="40">
        <f>IF(User[[#This Row],[Check Out]]="Sin Registro",0,1)</f>
        <v>1</v>
      </c>
      <c r="T710" s="40" t="str">
        <f>IFERROR(IF(VLOOKUP(User[[#This Row],[User Code]],Justificar!$C$8:$I$1048576,6,0)=0,"Sin Justificación",VLOOKUP(User[[#This Row],[User Code]],Justificar!$C$8:$I$1048576,6,0)),"")</f>
        <v/>
      </c>
      <c r="U710" s="40" t="str">
        <f>IFERROR(IF(VLOOKUP(User[[#This Row],[User Code]],Justificar!$C$8:$I$1048576,6,0)=0,"Sin Justificación",VLOOKUP(User[[#This Row],[User Code]],Justificar!$C$8:$I$1048576,7,0)),"")</f>
        <v/>
      </c>
      <c r="V710" s="40" t="str" cm="1">
        <f t="array" ref="V710">_xlfn.IFS(User[[#This Row],[Time In Store + Leave]]&lt;7.8,"Incompleto",User[[#This Row],[Time In Store + Leave]]&lt;=12,"Completo",User[[#This Row],[Time In Store + Leave]]&gt;12,"Superior")</f>
        <v>Superior</v>
      </c>
      <c r="W71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0" s="40" t="str">
        <f>IF(User[[#This Row],[Rango]]="incompleto",IF(User[[#This Row],[Reporte in]]=0,"Sin_Registro_In_Out",IF(User[[#This Row],[Reporte Out]]=0,"No_Realizo_Salida","No_cumple_el_Tiempo")),"")</f>
        <v/>
      </c>
      <c r="Y710" s="40" t="str" cm="1">
        <f t="array" ref="Y7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11" spans="1:25" x14ac:dyDescent="0.3">
      <c r="A711" s="40" t="s">
        <v>563</v>
      </c>
      <c r="B711">
        <v>1143994397</v>
      </c>
      <c r="C711" s="40" t="s">
        <v>982</v>
      </c>
      <c r="D711" s="40" t="s">
        <v>564</v>
      </c>
      <c r="E711" s="40" t="s">
        <v>4</v>
      </c>
      <c r="F711" s="40" t="s">
        <v>555</v>
      </c>
      <c r="G711" s="40" t="s">
        <v>556</v>
      </c>
      <c r="H711" s="2">
        <v>44979.503009259257</v>
      </c>
      <c r="I711">
        <v>1</v>
      </c>
      <c r="J71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1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11" s="21" t="str">
        <f>_xlfn.XLOOKUP(User[[#This Row],[User Code]],RMS_Check_In_Out!A:A,RMS_Check_In_Out!D:D,"0")</f>
        <v>0</v>
      </c>
      <c r="M711" s="21">
        <f>_xlfn.XLOOKUP(User[[#This Row],[User Code]],Leave!P:P,Leave!S:S,"0")</f>
        <v>540</v>
      </c>
      <c r="N711" s="21">
        <f>User[[#This Row],[Time Leave RMS (min)]]/60</f>
        <v>9</v>
      </c>
      <c r="O711" s="15">
        <f>User[[#This Row],[Duration In Store(min)]]/60</f>
        <v>0</v>
      </c>
      <c r="P711" s="28">
        <f>User[[#This Row],[Time In Store + Leave]]/24</f>
        <v>0.375</v>
      </c>
      <c r="Q711" s="15">
        <f>(User[[#This Row],[Time Leave RMS (min)]]/60)+User[[#This Row],[Duration In Store H]]</f>
        <v>9</v>
      </c>
      <c r="R711" s="40">
        <f>IF(User[[#This Row],[Check In]]="Sin Registro",0,1)</f>
        <v>1</v>
      </c>
      <c r="S711" s="40">
        <f>IF(User[[#This Row],[Check Out]]="Sin Registro",0,1)</f>
        <v>1</v>
      </c>
      <c r="T711" s="40" t="str">
        <f>IFERROR(IF(VLOOKUP(User[[#This Row],[User Code]],Justificar!$C$8:$I$1048576,6,0)=0,"Sin Justificación",VLOOKUP(User[[#This Row],[User Code]],Justificar!$C$8:$I$1048576,6,0)),"")</f>
        <v/>
      </c>
      <c r="U711" s="40" t="str">
        <f>IFERROR(IF(VLOOKUP(User[[#This Row],[User Code]],Justificar!$C$8:$I$1048576,6,0)=0,"Sin Justificación",VLOOKUP(User[[#This Row],[User Code]],Justificar!$C$8:$I$1048576,7,0)),"")</f>
        <v/>
      </c>
      <c r="V711" s="40" t="str" cm="1">
        <f t="array" ref="V711">_xlfn.IFS(User[[#This Row],[Time In Store + Leave]]&lt;7.8,"Incompleto",User[[#This Row],[Time In Store + Leave]]&lt;=12,"Completo",User[[#This Row],[Time In Store + Leave]]&gt;12,"Superior")</f>
        <v>Completo</v>
      </c>
      <c r="W71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1" s="40" t="str">
        <f>IF(User[[#This Row],[Rango]]="incompleto",IF(User[[#This Row],[Reporte in]]=0,"Sin_Registro_In_Out",IF(User[[#This Row],[Reporte Out]]=0,"No_Realizo_Salida","No_cumple_el_Tiempo")),"")</f>
        <v/>
      </c>
      <c r="Y711" s="40" t="str" cm="1">
        <f t="array" ref="Y7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12" spans="1:25" x14ac:dyDescent="0.3">
      <c r="A712" s="40" t="s">
        <v>565</v>
      </c>
      <c r="B712">
        <v>1032482908</v>
      </c>
      <c r="C712" s="40" t="s">
        <v>1128</v>
      </c>
      <c r="D712" s="40" t="s">
        <v>566</v>
      </c>
      <c r="E712" s="40" t="s">
        <v>4</v>
      </c>
      <c r="F712" s="40" t="s">
        <v>555</v>
      </c>
      <c r="G712" s="40" t="s">
        <v>556</v>
      </c>
      <c r="H712" s="2">
        <v>44973.66605324074</v>
      </c>
      <c r="I712">
        <v>1</v>
      </c>
      <c r="J7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45931.559560185182</v>
      </c>
      <c r="K7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45931.663402777776</v>
      </c>
      <c r="L712" s="21">
        <f>_xlfn.XLOOKUP(User[[#This Row],[User Code]],RMS_Check_In_Out!A:A,RMS_Check_In_Out!D:D,"0")</f>
        <v>150</v>
      </c>
      <c r="M712" s="21">
        <f>_xlfn.XLOOKUP(User[[#This Row],[User Code]],Leave!P:P,Leave!S:S,"0")</f>
        <v>420</v>
      </c>
      <c r="N712" s="21">
        <f>User[[#This Row],[Time Leave RMS (min)]]/60</f>
        <v>7</v>
      </c>
      <c r="O712" s="15">
        <f>User[[#This Row],[Duration In Store(min)]]/60</f>
        <v>2.5</v>
      </c>
      <c r="P712" s="28">
        <f>User[[#This Row],[Time In Store + Leave]]/24</f>
        <v>0.39583333333333331</v>
      </c>
      <c r="Q712" s="15">
        <f>(User[[#This Row],[Time Leave RMS (min)]]/60)+User[[#This Row],[Duration In Store H]]</f>
        <v>9.5</v>
      </c>
      <c r="R712" s="40">
        <f>IF(User[[#This Row],[Check In]]="Sin Registro",0,1)</f>
        <v>1</v>
      </c>
      <c r="S712" s="40">
        <f>IF(User[[#This Row],[Check Out]]="Sin Registro",0,1)</f>
        <v>1</v>
      </c>
      <c r="T712" s="40" t="str">
        <f>IFERROR(IF(VLOOKUP(User[[#This Row],[User Code]],Justificar!$C$8:$I$1048576,6,0)=0,"Sin Justificación",VLOOKUP(User[[#This Row],[User Code]],Justificar!$C$8:$I$1048576,6,0)),"")</f>
        <v/>
      </c>
      <c r="U712" s="40" t="str">
        <f>IFERROR(IF(VLOOKUP(User[[#This Row],[User Code]],Justificar!$C$8:$I$1048576,6,0)=0,"Sin Justificación",VLOOKUP(User[[#This Row],[User Code]],Justificar!$C$8:$I$1048576,7,0)),"")</f>
        <v/>
      </c>
      <c r="V712" s="40" t="str" cm="1">
        <f t="array" ref="V712">_xlfn.IFS(User[[#This Row],[Time In Store + Leave]]&lt;7.8,"Incompleto",User[[#This Row],[Time In Store + Leave]]&lt;=12,"Completo",User[[#This Row],[Time In Store + Leave]]&gt;12,"Superior")</f>
        <v>Completo</v>
      </c>
      <c r="W71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2" s="40" t="str">
        <f>IF(User[[#This Row],[Rango]]="incompleto",IF(User[[#This Row],[Reporte in]]=0,"Sin_Registro_In_Out",IF(User[[#This Row],[Reporte Out]]=0,"No_Realizo_Salida","No_cumple_el_Tiempo")),"")</f>
        <v/>
      </c>
      <c r="Y712" s="40" t="str" cm="1">
        <f t="array" ref="Y7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13" spans="1:25" x14ac:dyDescent="0.3">
      <c r="A713" s="40" t="s">
        <v>246</v>
      </c>
      <c r="B713">
        <v>1130599877</v>
      </c>
      <c r="C713" s="40" t="s">
        <v>922</v>
      </c>
      <c r="D713" s="40" t="s">
        <v>247</v>
      </c>
      <c r="E713" s="40" t="s">
        <v>6</v>
      </c>
      <c r="F713" s="40" t="s">
        <v>1033</v>
      </c>
      <c r="G713" s="40" t="s">
        <v>179</v>
      </c>
      <c r="H713" s="2">
        <v>44970.503553240742</v>
      </c>
      <c r="I713">
        <v>1</v>
      </c>
      <c r="J7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7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713" s="21" t="str">
        <f>_xlfn.XLOOKUP(User[[#This Row],[User Code]],RMS_Check_In_Out!A:A,RMS_Check_In_Out!D:D,"0")</f>
        <v>0</v>
      </c>
      <c r="M713" s="21">
        <f>_xlfn.XLOOKUP(User[[#This Row],[User Code]],Leave!P:P,Leave!S:S,"0")</f>
        <v>540</v>
      </c>
      <c r="N713" s="21">
        <f>User[[#This Row],[Time Leave RMS (min)]]/60</f>
        <v>9</v>
      </c>
      <c r="O713" s="15">
        <f>User[[#This Row],[Duration In Store(min)]]/60</f>
        <v>0</v>
      </c>
      <c r="P713" s="28">
        <f>User[[#This Row],[Time In Store + Leave]]/24</f>
        <v>0.375</v>
      </c>
      <c r="Q713" s="15">
        <f>(User[[#This Row],[Time Leave RMS (min)]]/60)+User[[#This Row],[Duration In Store H]]</f>
        <v>9</v>
      </c>
      <c r="R713" s="40">
        <f>IF(User[[#This Row],[Check In]]="Sin Registro",0,1)</f>
        <v>1</v>
      </c>
      <c r="S713" s="40">
        <f>IF(User[[#This Row],[Check Out]]="Sin Registro",0,1)</f>
        <v>1</v>
      </c>
      <c r="T713" s="40" t="str">
        <f>IFERROR(IF(VLOOKUP(User[[#This Row],[User Code]],Justificar!$C$8:$I$1048576,6,0)=0,"Sin Justificación",VLOOKUP(User[[#This Row],[User Code]],Justificar!$C$8:$I$1048576,6,0)),"")</f>
        <v/>
      </c>
      <c r="U713" s="40" t="str">
        <f>IFERROR(IF(VLOOKUP(User[[#This Row],[User Code]],Justificar!$C$8:$I$1048576,6,0)=0,"Sin Justificación",VLOOKUP(User[[#This Row],[User Code]],Justificar!$C$8:$I$1048576,7,0)),"")</f>
        <v/>
      </c>
      <c r="V713" s="40" t="str" cm="1">
        <f t="array" ref="V713">_xlfn.IFS(User[[#This Row],[Time In Store + Leave]]&lt;7.8,"Incompleto",User[[#This Row],[Time In Store + Leave]]&lt;=12,"Completo",User[[#This Row],[Time In Store + Leave]]&gt;12,"Superior")</f>
        <v>Completo</v>
      </c>
      <c r="W71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3" s="40" t="str">
        <f>IF(User[[#This Row],[Rango]]="incompleto",IF(User[[#This Row],[Reporte in]]=0,"Sin_Registro_In_Out",IF(User[[#This Row],[Reporte Out]]=0,"No_Realizo_Salida","No_cumple_el_Tiempo")),"")</f>
        <v/>
      </c>
      <c r="Y713" s="40" t="str" cm="1">
        <f t="array" ref="Y7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14" spans="1:25" x14ac:dyDescent="0.3">
      <c r="A714" s="40" t="s">
        <v>238</v>
      </c>
      <c r="B714">
        <v>1076321808</v>
      </c>
      <c r="C714" s="40" t="s">
        <v>923</v>
      </c>
      <c r="D714" s="40" t="s">
        <v>239</v>
      </c>
      <c r="E714" s="40" t="s">
        <v>6</v>
      </c>
      <c r="F714" s="40" t="s">
        <v>1029</v>
      </c>
      <c r="G714" s="40" t="s">
        <v>178</v>
      </c>
      <c r="H714" s="2">
        <v>44965.707974537036</v>
      </c>
      <c r="I714">
        <v>1</v>
      </c>
      <c r="J71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1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14" s="21" t="str">
        <f>_xlfn.XLOOKUP(User[[#This Row],[User Code]],RMS_Check_In_Out!A:A,RMS_Check_In_Out!D:D,"0")</f>
        <v>0</v>
      </c>
      <c r="M714" s="21" t="str">
        <f>_xlfn.XLOOKUP(User[[#This Row],[User Code]],Leave!P:P,Leave!S:S,"0")</f>
        <v>0</v>
      </c>
      <c r="N714" s="21">
        <f>User[[#This Row],[Time Leave RMS (min)]]/60</f>
        <v>0</v>
      </c>
      <c r="O714" s="15">
        <f>User[[#This Row],[Duration In Store(min)]]/60</f>
        <v>0</v>
      </c>
      <c r="P714" s="28">
        <f>User[[#This Row],[Time In Store + Leave]]/24</f>
        <v>0</v>
      </c>
      <c r="Q714" s="15">
        <f>(User[[#This Row],[Time Leave RMS (min)]]/60)+User[[#This Row],[Duration In Store H]]</f>
        <v>0</v>
      </c>
      <c r="R714" s="40">
        <f>IF(User[[#This Row],[Check In]]="Sin Registro",0,1)</f>
        <v>0</v>
      </c>
      <c r="S714" s="40">
        <f>IF(User[[#This Row],[Check Out]]="Sin Registro",0,1)</f>
        <v>0</v>
      </c>
      <c r="T714" s="40" t="str">
        <f>IFERROR(IF(VLOOKUP(User[[#This Row],[User Code]],Justificar!$C$8:$I$1048576,6,0)=0,"Sin Justificación",VLOOKUP(User[[#This Row],[User Code]],Justificar!$C$8:$I$1048576,6,0)),"")</f>
        <v>Sin Justificación</v>
      </c>
      <c r="U714" s="40" t="str">
        <f>IFERROR(IF(VLOOKUP(User[[#This Row],[User Code]],Justificar!$C$8:$I$1048576,6,0)=0,"Sin Justificación",VLOOKUP(User[[#This Row],[User Code]],Justificar!$C$8:$I$1048576,7,0)),"")</f>
        <v>Sin Justificación</v>
      </c>
      <c r="V714" s="40" t="str" cm="1">
        <f t="array" ref="V714">_xlfn.IFS(User[[#This Row],[Time In Store + Leave]]&lt;7.8,"Incompleto",User[[#This Row],[Time In Store + Leave]]&lt;=12,"Completo",User[[#This Row],[Time In Store + Leave]]&gt;12,"Superior")</f>
        <v>Incompleto</v>
      </c>
      <c r="W71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4" s="40" t="str">
        <f>IF(User[[#This Row],[Rango]]="incompleto",IF(User[[#This Row],[Reporte in]]=0,"Sin_Registro_In_Out",IF(User[[#This Row],[Reporte Out]]=0,"No_Realizo_Salida","No_cumple_el_Tiempo")),"")</f>
        <v>Sin_Registro_In_Out</v>
      </c>
      <c r="Y714" s="40" t="str" cm="1">
        <f t="array" ref="Y7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15" spans="1:25" x14ac:dyDescent="0.3">
      <c r="A715" s="40" t="s">
        <v>240</v>
      </c>
      <c r="B715">
        <v>55238872</v>
      </c>
      <c r="C715" s="40" t="s">
        <v>924</v>
      </c>
      <c r="D715" s="40" t="s">
        <v>241</v>
      </c>
      <c r="E715" s="40" t="s">
        <v>6</v>
      </c>
      <c r="F715" s="40" t="s">
        <v>1935</v>
      </c>
      <c r="G715" s="40" t="s">
        <v>179</v>
      </c>
      <c r="H715" s="2">
        <v>44964.542719907404</v>
      </c>
      <c r="I715">
        <v>1</v>
      </c>
      <c r="J7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45931.507824074077</v>
      </c>
      <c r="K7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45931.835844907408</v>
      </c>
      <c r="L715" s="21">
        <f>_xlfn.XLOOKUP(User[[#This Row],[User Code]],RMS_Check_In_Out!A:A,RMS_Check_In_Out!D:D,"0")</f>
        <v>472</v>
      </c>
      <c r="M715" s="21">
        <f>_xlfn.XLOOKUP(User[[#This Row],[User Code]],Leave!P:P,Leave!S:S,"0")</f>
        <v>540</v>
      </c>
      <c r="N715" s="21">
        <f>User[[#This Row],[Time Leave RMS (min)]]/60</f>
        <v>9</v>
      </c>
      <c r="O715" s="15">
        <f>User[[#This Row],[Duration In Store(min)]]/60</f>
        <v>7.8666666666666663</v>
      </c>
      <c r="P715" s="28">
        <f>User[[#This Row],[Time In Store + Leave]]/24</f>
        <v>0.70277777777777783</v>
      </c>
      <c r="Q715" s="15">
        <f>(User[[#This Row],[Time Leave RMS (min)]]/60)+User[[#This Row],[Duration In Store H]]</f>
        <v>16.866666666666667</v>
      </c>
      <c r="R715" s="40">
        <f>IF(User[[#This Row],[Check In]]="Sin Registro",0,1)</f>
        <v>1</v>
      </c>
      <c r="S715" s="40">
        <f>IF(User[[#This Row],[Check Out]]="Sin Registro",0,1)</f>
        <v>1</v>
      </c>
      <c r="T715" s="40" t="str">
        <f>IFERROR(IF(VLOOKUP(User[[#This Row],[User Code]],Justificar!$C$8:$I$1048576,6,0)=0,"Sin Justificación",VLOOKUP(User[[#This Row],[User Code]],Justificar!$C$8:$I$1048576,6,0)),"")</f>
        <v/>
      </c>
      <c r="U715" s="40" t="str">
        <f>IFERROR(IF(VLOOKUP(User[[#This Row],[User Code]],Justificar!$C$8:$I$1048576,6,0)=0,"Sin Justificación",VLOOKUP(User[[#This Row],[User Code]],Justificar!$C$8:$I$1048576,7,0)),"")</f>
        <v/>
      </c>
      <c r="V715" s="40" t="str" cm="1">
        <f t="array" ref="V715">_xlfn.IFS(User[[#This Row],[Time In Store + Leave]]&lt;7.8,"Incompleto",User[[#This Row],[Time In Store + Leave]]&lt;=12,"Completo",User[[#This Row],[Time In Store + Leave]]&gt;12,"Superior")</f>
        <v>Superior</v>
      </c>
      <c r="W71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5" s="40" t="str">
        <f>IF(User[[#This Row],[Rango]]="incompleto",IF(User[[#This Row],[Reporte in]]=0,"Sin_Registro_In_Out",IF(User[[#This Row],[Reporte Out]]=0,"No_Realizo_Salida","No_cumple_el_Tiempo")),"")</f>
        <v/>
      </c>
      <c r="Y715" s="40" t="str" cm="1">
        <f t="array" ref="Y7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16" spans="1:25" x14ac:dyDescent="0.3">
      <c r="A716" s="40" t="s">
        <v>242</v>
      </c>
      <c r="B716">
        <v>1149455616</v>
      </c>
      <c r="C716" s="40" t="s">
        <v>983</v>
      </c>
      <c r="D716" s="40" t="s">
        <v>243</v>
      </c>
      <c r="E716" s="40" t="s">
        <v>84</v>
      </c>
      <c r="F716" s="40" t="s">
        <v>969</v>
      </c>
      <c r="G716" s="40" t="s">
        <v>177</v>
      </c>
      <c r="H716" s="2">
        <v>44963.660370370373</v>
      </c>
      <c r="I716">
        <v>1</v>
      </c>
      <c r="J7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45931.41542824074</v>
      </c>
      <c r="K7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45931.840011574073</v>
      </c>
      <c r="L716" s="21">
        <f>_xlfn.XLOOKUP(User[[#This Row],[User Code]],RMS_Check_In_Out!A:A,RMS_Check_In_Out!D:D,"0")</f>
        <v>611</v>
      </c>
      <c r="M716" s="21" t="str">
        <f>_xlfn.XLOOKUP(User[[#This Row],[User Code]],Leave!P:P,Leave!S:S,"0")</f>
        <v>0</v>
      </c>
      <c r="N716" s="21">
        <f>User[[#This Row],[Time Leave RMS (min)]]/60</f>
        <v>0</v>
      </c>
      <c r="O716" s="15">
        <f>User[[#This Row],[Duration In Store(min)]]/60</f>
        <v>10.183333333333334</v>
      </c>
      <c r="P716" s="28">
        <f>User[[#This Row],[Time In Store + Leave]]/24</f>
        <v>0.42430555555555555</v>
      </c>
      <c r="Q716" s="15">
        <f>(User[[#This Row],[Time Leave RMS (min)]]/60)+User[[#This Row],[Duration In Store H]]</f>
        <v>10.183333333333334</v>
      </c>
      <c r="R716" s="40">
        <f>IF(User[[#This Row],[Check In]]="Sin Registro",0,1)</f>
        <v>1</v>
      </c>
      <c r="S716" s="40">
        <f>IF(User[[#This Row],[Check Out]]="Sin Registro",0,1)</f>
        <v>1</v>
      </c>
      <c r="T716" s="40" t="str">
        <f>IFERROR(IF(VLOOKUP(User[[#This Row],[User Code]],Justificar!$C$8:$I$1048576,6,0)=0,"Sin Justificación",VLOOKUP(User[[#This Row],[User Code]],Justificar!$C$8:$I$1048576,6,0)),"")</f>
        <v/>
      </c>
      <c r="U716" s="40" t="str">
        <f>IFERROR(IF(VLOOKUP(User[[#This Row],[User Code]],Justificar!$C$8:$I$1048576,6,0)=0,"Sin Justificación",VLOOKUP(User[[#This Row],[User Code]],Justificar!$C$8:$I$1048576,7,0)),"")</f>
        <v/>
      </c>
      <c r="V716" s="40" t="str" cm="1">
        <f t="array" ref="V716">_xlfn.IFS(User[[#This Row],[Time In Store + Leave]]&lt;7.8,"Incompleto",User[[#This Row],[Time In Store + Leave]]&lt;=12,"Completo",User[[#This Row],[Time In Store + Leave]]&gt;12,"Superior")</f>
        <v>Completo</v>
      </c>
      <c r="W71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6" s="40" t="str">
        <f>IF(User[[#This Row],[Rango]]="incompleto",IF(User[[#This Row],[Reporte in]]=0,"Sin_Registro_In_Out",IF(User[[#This Row],[Reporte Out]]=0,"No_Realizo_Salida","No_cumple_el_Tiempo")),"")</f>
        <v/>
      </c>
      <c r="Y716" s="40" t="str" cm="1">
        <f t="array" ref="Y7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17" spans="1:25" x14ac:dyDescent="0.3">
      <c r="A717" s="40" t="s">
        <v>244</v>
      </c>
      <c r="B717">
        <v>1012440652</v>
      </c>
      <c r="C717" s="40" t="s">
        <v>925</v>
      </c>
      <c r="D717" s="40" t="s">
        <v>245</v>
      </c>
      <c r="E717" s="40" t="s">
        <v>6</v>
      </c>
      <c r="F717" s="40" t="s">
        <v>2274</v>
      </c>
      <c r="G717" s="40" t="s">
        <v>177</v>
      </c>
      <c r="H717" s="2">
        <v>44963.618483796294</v>
      </c>
      <c r="I717">
        <v>1</v>
      </c>
      <c r="J7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17" s="21" t="str">
        <f>_xlfn.XLOOKUP(User[[#This Row],[User Code]],RMS_Check_In_Out!A:A,RMS_Check_In_Out!D:D,"0")</f>
        <v>0</v>
      </c>
      <c r="M717" s="21" t="str">
        <f>_xlfn.XLOOKUP(User[[#This Row],[User Code]],Leave!P:P,Leave!S:S,"0")</f>
        <v>0</v>
      </c>
      <c r="N717" s="21">
        <f>User[[#This Row],[Time Leave RMS (min)]]/60</f>
        <v>0</v>
      </c>
      <c r="O717" s="15">
        <f>User[[#This Row],[Duration In Store(min)]]/60</f>
        <v>0</v>
      </c>
      <c r="P717" s="28">
        <f>User[[#This Row],[Time In Store + Leave]]/24</f>
        <v>0</v>
      </c>
      <c r="Q717" s="15">
        <f>(User[[#This Row],[Time Leave RMS (min)]]/60)+User[[#This Row],[Duration In Store H]]</f>
        <v>0</v>
      </c>
      <c r="R717" s="40">
        <f>IF(User[[#This Row],[Check In]]="Sin Registro",0,1)</f>
        <v>0</v>
      </c>
      <c r="S717" s="40">
        <f>IF(User[[#This Row],[Check Out]]="Sin Registro",0,1)</f>
        <v>0</v>
      </c>
      <c r="T717" s="40" t="str">
        <f>IFERROR(IF(VLOOKUP(User[[#This Row],[User Code]],Justificar!$C$8:$I$1048576,6,0)=0,"Sin Justificación",VLOOKUP(User[[#This Row],[User Code]],Justificar!$C$8:$I$1048576,6,0)),"")</f>
        <v>Sin Justificación</v>
      </c>
      <c r="U717" s="40" t="str">
        <f>IFERROR(IF(VLOOKUP(User[[#This Row],[User Code]],Justificar!$C$8:$I$1048576,6,0)=0,"Sin Justificación",VLOOKUP(User[[#This Row],[User Code]],Justificar!$C$8:$I$1048576,7,0)),"")</f>
        <v>Sin Justificación</v>
      </c>
      <c r="V717" s="40" t="str" cm="1">
        <f t="array" ref="V717">_xlfn.IFS(User[[#This Row],[Time In Store + Leave]]&lt;7.8,"Incompleto",User[[#This Row],[Time In Store + Leave]]&lt;=12,"Completo",User[[#This Row],[Time In Store + Leave]]&gt;12,"Superior")</f>
        <v>Incompleto</v>
      </c>
      <c r="W71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7" s="40" t="str">
        <f>IF(User[[#This Row],[Rango]]="incompleto",IF(User[[#This Row],[Reporte in]]=0,"Sin_Registro_In_Out",IF(User[[#This Row],[Reporte Out]]=0,"No_Realizo_Salida","No_cumple_el_Tiempo")),"")</f>
        <v>Sin_Registro_In_Out</v>
      </c>
      <c r="Y717" s="40" t="str" cm="1">
        <f t="array" ref="Y7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8" spans="1:25" x14ac:dyDescent="0.3">
      <c r="A718" s="40" t="s">
        <v>236</v>
      </c>
      <c r="B718">
        <v>1120870589</v>
      </c>
      <c r="C718" s="40" t="s">
        <v>926</v>
      </c>
      <c r="D718" s="40" t="s">
        <v>237</v>
      </c>
      <c r="E718" s="40" t="s">
        <v>6</v>
      </c>
      <c r="F718" s="40" t="s">
        <v>968</v>
      </c>
      <c r="G718" s="40" t="s">
        <v>178</v>
      </c>
      <c r="H718" s="2">
        <v>44963.461122685185</v>
      </c>
      <c r="I718">
        <v>1</v>
      </c>
      <c r="J7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45931.454131944447</v>
      </c>
      <c r="K7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45931.747418981482</v>
      </c>
      <c r="L718" s="21">
        <f>_xlfn.XLOOKUP(User[[#This Row],[User Code]],RMS_Check_In_Out!A:A,RMS_Check_In_Out!D:D,"0")</f>
        <v>422</v>
      </c>
      <c r="M718" s="21" t="str">
        <f>_xlfn.XLOOKUP(User[[#This Row],[User Code]],Leave!P:P,Leave!S:S,"0")</f>
        <v>0</v>
      </c>
      <c r="N718" s="21">
        <f>User[[#This Row],[Time Leave RMS (min)]]/60</f>
        <v>0</v>
      </c>
      <c r="O718" s="15">
        <f>User[[#This Row],[Duration In Store(min)]]/60</f>
        <v>7.0333333333333332</v>
      </c>
      <c r="P718" s="28">
        <f>User[[#This Row],[Time In Store + Leave]]/24</f>
        <v>0.29305555555555557</v>
      </c>
      <c r="Q718" s="15">
        <f>(User[[#This Row],[Time Leave RMS (min)]]/60)+User[[#This Row],[Duration In Store H]]</f>
        <v>7.0333333333333332</v>
      </c>
      <c r="R718" s="40">
        <f>IF(User[[#This Row],[Check In]]="Sin Registro",0,1)</f>
        <v>1</v>
      </c>
      <c r="S718" s="40">
        <f>IF(User[[#This Row],[Check Out]]="Sin Registro",0,1)</f>
        <v>1</v>
      </c>
      <c r="T718" s="40" t="str">
        <f>IFERROR(IF(VLOOKUP(User[[#This Row],[User Code]],Justificar!$C$8:$I$1048576,6,0)=0,"Sin Justificación",VLOOKUP(User[[#This Row],[User Code]],Justificar!$C$8:$I$1048576,6,0)),"")</f>
        <v>Sin Justificación</v>
      </c>
      <c r="U718" s="40" t="str">
        <f>IFERROR(IF(VLOOKUP(User[[#This Row],[User Code]],Justificar!$C$8:$I$1048576,6,0)=0,"Sin Justificación",VLOOKUP(User[[#This Row],[User Code]],Justificar!$C$8:$I$1048576,7,0)),"")</f>
        <v>Sin Justificación</v>
      </c>
      <c r="V718" s="40" t="str" cm="1">
        <f t="array" ref="V718">_xlfn.IFS(User[[#This Row],[Time In Store + Leave]]&lt;7.8,"Incompleto",User[[#This Row],[Time In Store + Leave]]&lt;=12,"Completo",User[[#This Row],[Time In Store + Leave]]&gt;12,"Superior")</f>
        <v>Incompleto</v>
      </c>
      <c r="W71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8" s="40" t="str">
        <f>IF(User[[#This Row],[Rango]]="incompleto",IF(User[[#This Row],[Reporte in]]=0,"Sin_Registro_In_Out",IF(User[[#This Row],[Reporte Out]]=0,"No_Realizo_Salida","No_cumple_el_Tiempo")),"")</f>
        <v>No_cumple_el_Tiempo</v>
      </c>
      <c r="Y718" s="40" t="str" cm="1">
        <f t="array" ref="Y7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19" spans="1:25" x14ac:dyDescent="0.3">
      <c r="A719" s="40" t="s">
        <v>221</v>
      </c>
      <c r="B719">
        <v>1072259464</v>
      </c>
      <c r="C719" s="40" t="s">
        <v>984</v>
      </c>
      <c r="D719" s="40" t="s">
        <v>222</v>
      </c>
      <c r="E719" s="40" t="s">
        <v>84</v>
      </c>
      <c r="F719" s="40" t="s">
        <v>976</v>
      </c>
      <c r="G719" s="40" t="s">
        <v>223</v>
      </c>
      <c r="H719" s="2">
        <v>44949.625949074078</v>
      </c>
      <c r="I719">
        <v>1</v>
      </c>
      <c r="J7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45931.372881944444</v>
      </c>
      <c r="K7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45931.714675925927</v>
      </c>
      <c r="L719" s="21">
        <f>_xlfn.XLOOKUP(User[[#This Row],[User Code]],RMS_Check_In_Out!A:A,RMS_Check_In_Out!D:D,"0")</f>
        <v>487</v>
      </c>
      <c r="M719" s="21" t="str">
        <f>_xlfn.XLOOKUP(User[[#This Row],[User Code]],Leave!P:P,Leave!S:S,"0")</f>
        <v>0</v>
      </c>
      <c r="N719" s="21">
        <f>User[[#This Row],[Time Leave RMS (min)]]/60</f>
        <v>0</v>
      </c>
      <c r="O719" s="15">
        <f>User[[#This Row],[Duration In Store(min)]]/60</f>
        <v>8.1166666666666671</v>
      </c>
      <c r="P719" s="28">
        <f>User[[#This Row],[Time In Store + Leave]]/24</f>
        <v>0.33819444444444446</v>
      </c>
      <c r="Q719" s="15">
        <f>(User[[#This Row],[Time Leave RMS (min)]]/60)+User[[#This Row],[Duration In Store H]]</f>
        <v>8.1166666666666671</v>
      </c>
      <c r="R719" s="40">
        <f>IF(User[[#This Row],[Check In]]="Sin Registro",0,1)</f>
        <v>1</v>
      </c>
      <c r="S719" s="40">
        <f>IF(User[[#This Row],[Check Out]]="Sin Registro",0,1)</f>
        <v>1</v>
      </c>
      <c r="T719" s="40" t="str">
        <f>IFERROR(IF(VLOOKUP(User[[#This Row],[User Code]],Justificar!$C$8:$I$1048576,6,0)=0,"Sin Justificación",VLOOKUP(User[[#This Row],[User Code]],Justificar!$C$8:$I$1048576,6,0)),"")</f>
        <v/>
      </c>
      <c r="U719" s="40" t="str">
        <f>IFERROR(IF(VLOOKUP(User[[#This Row],[User Code]],Justificar!$C$8:$I$1048576,6,0)=0,"Sin Justificación",VLOOKUP(User[[#This Row],[User Code]],Justificar!$C$8:$I$1048576,7,0)),"")</f>
        <v/>
      </c>
      <c r="V719" s="40" t="str" cm="1">
        <f t="array" ref="V719">_xlfn.IFS(User[[#This Row],[Time In Store + Leave]]&lt;7.8,"Incompleto",User[[#This Row],[Time In Store + Leave]]&lt;=12,"Completo",User[[#This Row],[Time In Store + Leave]]&gt;12,"Superior")</f>
        <v>Completo</v>
      </c>
      <c r="W71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9" s="40" t="str">
        <f>IF(User[[#This Row],[Rango]]="incompleto",IF(User[[#This Row],[Reporte in]]=0,"Sin_Registro_In_Out",IF(User[[#This Row],[Reporte Out]]=0,"No_Realizo_Salida","No_cumple_el_Tiempo")),"")</f>
        <v/>
      </c>
      <c r="Y719" s="40" t="str" cm="1">
        <f t="array" ref="Y7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0" spans="1:25" x14ac:dyDescent="0.3">
      <c r="A720" s="40" t="s">
        <v>224</v>
      </c>
      <c r="B720">
        <v>1090463219</v>
      </c>
      <c r="C720" s="40" t="s">
        <v>985</v>
      </c>
      <c r="D720" s="40" t="s">
        <v>225</v>
      </c>
      <c r="E720" s="40" t="s">
        <v>84</v>
      </c>
      <c r="F720" s="40" t="s">
        <v>976</v>
      </c>
      <c r="G720" s="40" t="s">
        <v>223</v>
      </c>
      <c r="H720" s="2">
        <v>44949.62363425926</v>
      </c>
      <c r="I720">
        <v>1</v>
      </c>
      <c r="J7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45931.332951388889</v>
      </c>
      <c r="K7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45931.72074074074</v>
      </c>
      <c r="L720" s="21">
        <f>_xlfn.XLOOKUP(User[[#This Row],[User Code]],RMS_Check_In_Out!A:A,RMS_Check_In_Out!D:D,"0")</f>
        <v>554</v>
      </c>
      <c r="M720" s="21" t="str">
        <f>_xlfn.XLOOKUP(User[[#This Row],[User Code]],Leave!P:P,Leave!S:S,"0")</f>
        <v>0</v>
      </c>
      <c r="N720" s="21">
        <f>User[[#This Row],[Time Leave RMS (min)]]/60</f>
        <v>0</v>
      </c>
      <c r="O720" s="15">
        <f>User[[#This Row],[Duration In Store(min)]]/60</f>
        <v>9.2333333333333325</v>
      </c>
      <c r="P720" s="28">
        <f>User[[#This Row],[Time In Store + Leave]]/24</f>
        <v>0.38472222222222219</v>
      </c>
      <c r="Q720" s="15">
        <f>(User[[#This Row],[Time Leave RMS (min)]]/60)+User[[#This Row],[Duration In Store H]]</f>
        <v>9.2333333333333325</v>
      </c>
      <c r="R720" s="40">
        <f>IF(User[[#This Row],[Check In]]="Sin Registro",0,1)</f>
        <v>1</v>
      </c>
      <c r="S720" s="40">
        <f>IF(User[[#This Row],[Check Out]]="Sin Registro",0,1)</f>
        <v>1</v>
      </c>
      <c r="T720" s="40" t="str">
        <f>IFERROR(IF(VLOOKUP(User[[#This Row],[User Code]],Justificar!$C$8:$I$1048576,6,0)=0,"Sin Justificación",VLOOKUP(User[[#This Row],[User Code]],Justificar!$C$8:$I$1048576,6,0)),"")</f>
        <v/>
      </c>
      <c r="U720" s="40" t="str">
        <f>IFERROR(IF(VLOOKUP(User[[#This Row],[User Code]],Justificar!$C$8:$I$1048576,6,0)=0,"Sin Justificación",VLOOKUP(User[[#This Row],[User Code]],Justificar!$C$8:$I$1048576,7,0)),"")</f>
        <v/>
      </c>
      <c r="V720" s="40" t="str" cm="1">
        <f t="array" ref="V720">_xlfn.IFS(User[[#This Row],[Time In Store + Leave]]&lt;7.8,"Incompleto",User[[#This Row],[Time In Store + Leave]]&lt;=12,"Completo",User[[#This Row],[Time In Store + Leave]]&gt;12,"Superior")</f>
        <v>Completo</v>
      </c>
      <c r="W72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0" s="40" t="str">
        <f>IF(User[[#This Row],[Rango]]="incompleto",IF(User[[#This Row],[Reporte in]]=0,"Sin_Registro_In_Out",IF(User[[#This Row],[Reporte Out]]=0,"No_Realizo_Salida","No_cumple_el_Tiempo")),"")</f>
        <v/>
      </c>
      <c r="Y720" s="40" t="str" cm="1">
        <f t="array" ref="Y7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1" spans="1:25" x14ac:dyDescent="0.3">
      <c r="A721" s="40" t="s">
        <v>226</v>
      </c>
      <c r="B721">
        <v>1102548906</v>
      </c>
      <c r="C721" s="40" t="s">
        <v>1113</v>
      </c>
      <c r="D721" s="40" t="s">
        <v>227</v>
      </c>
      <c r="E721" s="40" t="s">
        <v>84</v>
      </c>
      <c r="F721" s="40" t="s">
        <v>976</v>
      </c>
      <c r="G721" s="40" t="s">
        <v>223</v>
      </c>
      <c r="H721" s="2">
        <v>44949.62358796296</v>
      </c>
      <c r="I721">
        <v>1</v>
      </c>
      <c r="J7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45931.373067129629</v>
      </c>
      <c r="K7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45931.711793981478</v>
      </c>
      <c r="L721" s="21">
        <f>_xlfn.XLOOKUP(User[[#This Row],[User Code]],RMS_Check_In_Out!A:A,RMS_Check_In_Out!D:D,"0")</f>
        <v>467</v>
      </c>
      <c r="M721" s="21" t="str">
        <f>_xlfn.XLOOKUP(User[[#This Row],[User Code]],Leave!P:P,Leave!S:S,"0")</f>
        <v>0</v>
      </c>
      <c r="N721" s="21">
        <f>User[[#This Row],[Time Leave RMS (min)]]/60</f>
        <v>0</v>
      </c>
      <c r="O721" s="15">
        <f>User[[#This Row],[Duration In Store(min)]]/60</f>
        <v>7.7833333333333332</v>
      </c>
      <c r="P721" s="28">
        <f>User[[#This Row],[Time In Store + Leave]]/24</f>
        <v>0.32430555555555557</v>
      </c>
      <c r="Q721" s="15">
        <f>(User[[#This Row],[Time Leave RMS (min)]]/60)+User[[#This Row],[Duration In Store H]]</f>
        <v>7.7833333333333332</v>
      </c>
      <c r="R721" s="40">
        <f>IF(User[[#This Row],[Check In]]="Sin Registro",0,1)</f>
        <v>1</v>
      </c>
      <c r="S721" s="40">
        <f>IF(User[[#This Row],[Check Out]]="Sin Registro",0,1)</f>
        <v>1</v>
      </c>
      <c r="T721" s="40" t="str">
        <f>IFERROR(IF(VLOOKUP(User[[#This Row],[User Code]],Justificar!$C$8:$I$1048576,6,0)=0,"Sin Justificación",VLOOKUP(User[[#This Row],[User Code]],Justificar!$C$8:$I$1048576,6,0)),"")</f>
        <v>Sin Justificación</v>
      </c>
      <c r="U721" s="40" t="str">
        <f>IFERROR(IF(VLOOKUP(User[[#This Row],[User Code]],Justificar!$C$8:$I$1048576,6,0)=0,"Sin Justificación",VLOOKUP(User[[#This Row],[User Code]],Justificar!$C$8:$I$1048576,7,0)),"")</f>
        <v>Sin Justificación</v>
      </c>
      <c r="V721" s="40" t="str" cm="1">
        <f t="array" ref="V721">_xlfn.IFS(User[[#This Row],[Time In Store + Leave]]&lt;7.8,"Incompleto",User[[#This Row],[Time In Store + Leave]]&lt;=12,"Completo",User[[#This Row],[Time In Store + Leave]]&gt;12,"Superior")</f>
        <v>Incompleto</v>
      </c>
      <c r="W72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21" s="40" t="str">
        <f>IF(User[[#This Row],[Rango]]="incompleto",IF(User[[#This Row],[Reporte in]]=0,"Sin_Registro_In_Out",IF(User[[#This Row],[Reporte Out]]=0,"No_Realizo_Salida","No_cumple_el_Tiempo")),"")</f>
        <v>No_cumple_el_Tiempo</v>
      </c>
      <c r="Y721" s="40" t="str" cm="1">
        <f t="array" ref="Y7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2" spans="1:25" x14ac:dyDescent="0.3">
      <c r="A722" s="40" t="s">
        <v>228</v>
      </c>
      <c r="B722">
        <v>12746105</v>
      </c>
      <c r="C722" s="40" t="s">
        <v>986</v>
      </c>
      <c r="D722" s="40" t="s">
        <v>229</v>
      </c>
      <c r="E722" s="40" t="s">
        <v>84</v>
      </c>
      <c r="F722" s="40" t="s">
        <v>976</v>
      </c>
      <c r="G722" s="40" t="s">
        <v>223</v>
      </c>
      <c r="H722" s="2">
        <v>44949.62358796296</v>
      </c>
      <c r="I722">
        <v>1</v>
      </c>
      <c r="J7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45931.375439814816</v>
      </c>
      <c r="K7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45931.71565972222</v>
      </c>
      <c r="L722" s="21">
        <f>_xlfn.XLOOKUP(User[[#This Row],[User Code]],RMS_Check_In_Out!A:A,RMS_Check_In_Out!D:D,"0")</f>
        <v>483</v>
      </c>
      <c r="M722" s="21" t="str">
        <f>_xlfn.XLOOKUP(User[[#This Row],[User Code]],Leave!P:P,Leave!S:S,"0")</f>
        <v>0</v>
      </c>
      <c r="N722" s="21">
        <f>User[[#This Row],[Time Leave RMS (min)]]/60</f>
        <v>0</v>
      </c>
      <c r="O722" s="15">
        <f>User[[#This Row],[Duration In Store(min)]]/60</f>
        <v>8.0500000000000007</v>
      </c>
      <c r="P722" s="28">
        <f>User[[#This Row],[Time In Store + Leave]]/24</f>
        <v>0.3354166666666667</v>
      </c>
      <c r="Q722" s="15">
        <f>(User[[#This Row],[Time Leave RMS (min)]]/60)+User[[#This Row],[Duration In Store H]]</f>
        <v>8.0500000000000007</v>
      </c>
      <c r="R722" s="40">
        <f>IF(User[[#This Row],[Check In]]="Sin Registro",0,1)</f>
        <v>1</v>
      </c>
      <c r="S722" s="40">
        <f>IF(User[[#This Row],[Check Out]]="Sin Registro",0,1)</f>
        <v>1</v>
      </c>
      <c r="T722" s="40" t="str">
        <f>IFERROR(IF(VLOOKUP(User[[#This Row],[User Code]],Justificar!$C$8:$I$1048576,6,0)=0,"Sin Justificación",VLOOKUP(User[[#This Row],[User Code]],Justificar!$C$8:$I$1048576,6,0)),"")</f>
        <v/>
      </c>
      <c r="U722" s="40" t="str">
        <f>IFERROR(IF(VLOOKUP(User[[#This Row],[User Code]],Justificar!$C$8:$I$1048576,6,0)=0,"Sin Justificación",VLOOKUP(User[[#This Row],[User Code]],Justificar!$C$8:$I$1048576,7,0)),"")</f>
        <v/>
      </c>
      <c r="V722" s="40" t="str" cm="1">
        <f t="array" ref="V722">_xlfn.IFS(User[[#This Row],[Time In Store + Leave]]&lt;7.8,"Incompleto",User[[#This Row],[Time In Store + Leave]]&lt;=12,"Completo",User[[#This Row],[Time In Store + Leave]]&gt;12,"Superior")</f>
        <v>Completo</v>
      </c>
      <c r="W72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2" s="40" t="str">
        <f>IF(User[[#This Row],[Rango]]="incompleto",IF(User[[#This Row],[Reporte in]]=0,"Sin_Registro_In_Out",IF(User[[#This Row],[Reporte Out]]=0,"No_Realizo_Salida","No_cumple_el_Tiempo")),"")</f>
        <v/>
      </c>
      <c r="Y722" s="40" t="str" cm="1">
        <f t="array" ref="Y7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3" spans="1:25" x14ac:dyDescent="0.3">
      <c r="A723" s="40" t="s">
        <v>230</v>
      </c>
      <c r="B723">
        <v>10031681</v>
      </c>
      <c r="C723" s="40" t="s">
        <v>1114</v>
      </c>
      <c r="D723" s="40" t="s">
        <v>231</v>
      </c>
      <c r="E723" s="40" t="s">
        <v>84</v>
      </c>
      <c r="F723" s="40" t="s">
        <v>976</v>
      </c>
      <c r="G723" s="40" t="s">
        <v>223</v>
      </c>
      <c r="H723" s="2">
        <v>44949.623576388891</v>
      </c>
      <c r="I723">
        <v>1</v>
      </c>
      <c r="J7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45931.382604166669</v>
      </c>
      <c r="K7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45931.735324074078</v>
      </c>
      <c r="L723" s="21">
        <f>_xlfn.XLOOKUP(User[[#This Row],[User Code]],RMS_Check_In_Out!A:A,RMS_Check_In_Out!D:D,"0")</f>
        <v>466</v>
      </c>
      <c r="M723" s="21" t="str">
        <f>_xlfn.XLOOKUP(User[[#This Row],[User Code]],Leave!P:P,Leave!S:S,"0")</f>
        <v>0</v>
      </c>
      <c r="N723" s="21">
        <f>User[[#This Row],[Time Leave RMS (min)]]/60</f>
        <v>0</v>
      </c>
      <c r="O723" s="15">
        <f>User[[#This Row],[Duration In Store(min)]]/60</f>
        <v>7.7666666666666666</v>
      </c>
      <c r="P723" s="28">
        <f>User[[#This Row],[Time In Store + Leave]]/24</f>
        <v>0.32361111111111113</v>
      </c>
      <c r="Q723" s="15">
        <f>(User[[#This Row],[Time Leave RMS (min)]]/60)+User[[#This Row],[Duration In Store H]]</f>
        <v>7.7666666666666666</v>
      </c>
      <c r="R723" s="40">
        <f>IF(User[[#This Row],[Check In]]="Sin Registro",0,1)</f>
        <v>1</v>
      </c>
      <c r="S723" s="40">
        <f>IF(User[[#This Row],[Check Out]]="Sin Registro",0,1)</f>
        <v>1</v>
      </c>
      <c r="T723" s="40" t="str">
        <f>IFERROR(IF(VLOOKUP(User[[#This Row],[User Code]],Justificar!$C$8:$I$1048576,6,0)=0,"Sin Justificación",VLOOKUP(User[[#This Row],[User Code]],Justificar!$C$8:$I$1048576,6,0)),"")</f>
        <v>Sin Justificación</v>
      </c>
      <c r="U723" s="40" t="str">
        <f>IFERROR(IF(VLOOKUP(User[[#This Row],[User Code]],Justificar!$C$8:$I$1048576,6,0)=0,"Sin Justificación",VLOOKUP(User[[#This Row],[User Code]],Justificar!$C$8:$I$1048576,7,0)),"")</f>
        <v>Sin Justificación</v>
      </c>
      <c r="V723" s="40" t="str" cm="1">
        <f t="array" ref="V723">_xlfn.IFS(User[[#This Row],[Time In Store + Leave]]&lt;7.8,"Incompleto",User[[#This Row],[Time In Store + Leave]]&lt;=12,"Completo",User[[#This Row],[Time In Store + Leave]]&gt;12,"Superior")</f>
        <v>Incompleto</v>
      </c>
      <c r="W72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23" s="40" t="str">
        <f>IF(User[[#This Row],[Rango]]="incompleto",IF(User[[#This Row],[Reporte in]]=0,"Sin_Registro_In_Out",IF(User[[#This Row],[Reporte Out]]=0,"No_Realizo_Salida","No_cumple_el_Tiempo")),"")</f>
        <v>No_cumple_el_Tiempo</v>
      </c>
      <c r="Y723" s="40" t="str" cm="1">
        <f t="array" ref="Y7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4" spans="1:25" x14ac:dyDescent="0.3">
      <c r="A724" s="40" t="s">
        <v>232</v>
      </c>
      <c r="B724">
        <v>1050946846</v>
      </c>
      <c r="C724" s="40" t="s">
        <v>927</v>
      </c>
      <c r="D724" s="40" t="s">
        <v>233</v>
      </c>
      <c r="E724" s="40" t="s">
        <v>6</v>
      </c>
      <c r="F724" s="40" t="s">
        <v>2727</v>
      </c>
      <c r="G724" s="40" t="s">
        <v>178</v>
      </c>
      <c r="H724" s="2">
        <v>44949.50267361111</v>
      </c>
      <c r="I724">
        <v>1</v>
      </c>
      <c r="J7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45931.332349537035</v>
      </c>
      <c r="K7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45931.748020833336</v>
      </c>
      <c r="L724" s="21">
        <f>_xlfn.XLOOKUP(User[[#This Row],[User Code]],RMS_Check_In_Out!A:A,RMS_Check_In_Out!D:D,"0")</f>
        <v>599</v>
      </c>
      <c r="M724" s="21" t="str">
        <f>_xlfn.XLOOKUP(User[[#This Row],[User Code]],Leave!P:P,Leave!S:S,"0")</f>
        <v>0</v>
      </c>
      <c r="N724" s="21">
        <f>User[[#This Row],[Time Leave RMS (min)]]/60</f>
        <v>0</v>
      </c>
      <c r="O724" s="15">
        <f>User[[#This Row],[Duration In Store(min)]]/60</f>
        <v>9.9833333333333325</v>
      </c>
      <c r="P724" s="28">
        <f>User[[#This Row],[Time In Store + Leave]]/24</f>
        <v>0.41597222222222219</v>
      </c>
      <c r="Q724" s="15">
        <f>(User[[#This Row],[Time Leave RMS (min)]]/60)+User[[#This Row],[Duration In Store H]]</f>
        <v>9.9833333333333325</v>
      </c>
      <c r="R724" s="40">
        <f>IF(User[[#This Row],[Check In]]="Sin Registro",0,1)</f>
        <v>1</v>
      </c>
      <c r="S724" s="40">
        <f>IF(User[[#This Row],[Check Out]]="Sin Registro",0,1)</f>
        <v>1</v>
      </c>
      <c r="T724" s="40" t="str">
        <f>IFERROR(IF(VLOOKUP(User[[#This Row],[User Code]],Justificar!$C$8:$I$1048576,6,0)=0,"Sin Justificación",VLOOKUP(User[[#This Row],[User Code]],Justificar!$C$8:$I$1048576,6,0)),"")</f>
        <v/>
      </c>
      <c r="U724" s="40" t="str">
        <f>IFERROR(IF(VLOOKUP(User[[#This Row],[User Code]],Justificar!$C$8:$I$1048576,6,0)=0,"Sin Justificación",VLOOKUP(User[[#This Row],[User Code]],Justificar!$C$8:$I$1048576,7,0)),"")</f>
        <v/>
      </c>
      <c r="V724" s="40" t="str" cm="1">
        <f t="array" ref="V724">_xlfn.IFS(User[[#This Row],[Time In Store + Leave]]&lt;7.8,"Incompleto",User[[#This Row],[Time In Store + Leave]]&lt;=12,"Completo",User[[#This Row],[Time In Store + Leave]]&gt;12,"Superior")</f>
        <v>Completo</v>
      </c>
      <c r="W72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4" s="40" t="str">
        <f>IF(User[[#This Row],[Rango]]="incompleto",IF(User[[#This Row],[Reporte in]]=0,"Sin_Registro_In_Out",IF(User[[#This Row],[Reporte Out]]=0,"No_Realizo_Salida","No_cumple_el_Tiempo")),"")</f>
        <v/>
      </c>
      <c r="Y724" s="40" t="str" cm="1">
        <f t="array" ref="Y7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25" spans="1:25" x14ac:dyDescent="0.3">
      <c r="A725" s="40" t="s">
        <v>234</v>
      </c>
      <c r="B725">
        <v>661234</v>
      </c>
      <c r="C725" s="40" t="s">
        <v>928</v>
      </c>
      <c r="D725" s="40" t="s">
        <v>235</v>
      </c>
      <c r="E725" s="40" t="s">
        <v>6</v>
      </c>
      <c r="F725" s="40" t="s">
        <v>1033</v>
      </c>
      <c r="G725" s="40" t="s">
        <v>179</v>
      </c>
      <c r="H725" s="2">
        <v>44949.496828703705</v>
      </c>
      <c r="I725">
        <v>1</v>
      </c>
      <c r="J7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45931.478148148148</v>
      </c>
      <c r="K7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45931.758206018516</v>
      </c>
      <c r="L725" s="21">
        <f>_xlfn.XLOOKUP(User[[#This Row],[User Code]],RMS_Check_In_Out!A:A,RMS_Check_In_Out!D:D,"0")</f>
        <v>403</v>
      </c>
      <c r="M725" s="21">
        <f>_xlfn.XLOOKUP(User[[#This Row],[User Code]],Leave!P:P,Leave!S:S,"0")</f>
        <v>210</v>
      </c>
      <c r="N725" s="21">
        <f>User[[#This Row],[Time Leave RMS (min)]]/60</f>
        <v>3.5</v>
      </c>
      <c r="O725" s="15">
        <f>User[[#This Row],[Duration In Store(min)]]/60</f>
        <v>6.7166666666666668</v>
      </c>
      <c r="P725" s="28">
        <f>User[[#This Row],[Time In Store + Leave]]/24</f>
        <v>0.42569444444444443</v>
      </c>
      <c r="Q725" s="15">
        <f>(User[[#This Row],[Time Leave RMS (min)]]/60)+User[[#This Row],[Duration In Store H]]</f>
        <v>10.216666666666667</v>
      </c>
      <c r="R725" s="40">
        <f>IF(User[[#This Row],[Check In]]="Sin Registro",0,1)</f>
        <v>1</v>
      </c>
      <c r="S725" s="40">
        <f>IF(User[[#This Row],[Check Out]]="Sin Registro",0,1)</f>
        <v>1</v>
      </c>
      <c r="T725" s="40" t="str">
        <f>IFERROR(IF(VLOOKUP(User[[#This Row],[User Code]],Justificar!$C$8:$I$1048576,6,0)=0,"Sin Justificación",VLOOKUP(User[[#This Row],[User Code]],Justificar!$C$8:$I$1048576,6,0)),"")</f>
        <v/>
      </c>
      <c r="U725" s="40" t="str">
        <f>IFERROR(IF(VLOOKUP(User[[#This Row],[User Code]],Justificar!$C$8:$I$1048576,6,0)=0,"Sin Justificación",VLOOKUP(User[[#This Row],[User Code]],Justificar!$C$8:$I$1048576,7,0)),"")</f>
        <v/>
      </c>
      <c r="V725" s="40" t="str" cm="1">
        <f t="array" ref="V725">_xlfn.IFS(User[[#This Row],[Time In Store + Leave]]&lt;7.8,"Incompleto",User[[#This Row],[Time In Store + Leave]]&lt;=12,"Completo",User[[#This Row],[Time In Store + Leave]]&gt;12,"Superior")</f>
        <v>Completo</v>
      </c>
      <c r="W72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5" s="40" t="str">
        <f>IF(User[[#This Row],[Rango]]="incompleto",IF(User[[#This Row],[Reporte in]]=0,"Sin_Registro_In_Out",IF(User[[#This Row],[Reporte Out]]=0,"No_Realizo_Salida","No_cumple_el_Tiempo")),"")</f>
        <v/>
      </c>
      <c r="Y725" s="40" t="str" cm="1">
        <f t="array" ref="Y7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26" spans="1:25" x14ac:dyDescent="0.3">
      <c r="A726" s="40" t="s">
        <v>203</v>
      </c>
      <c r="B726">
        <v>1013655419</v>
      </c>
      <c r="C726" s="40" t="s">
        <v>929</v>
      </c>
      <c r="D726" s="40" t="s">
        <v>204</v>
      </c>
      <c r="E726" s="40" t="s">
        <v>6</v>
      </c>
      <c r="F726" s="40" t="s">
        <v>966</v>
      </c>
      <c r="G726" s="40" t="s">
        <v>177</v>
      </c>
      <c r="H726" s="2">
        <v>44943.414918981478</v>
      </c>
      <c r="I726">
        <v>1</v>
      </c>
      <c r="J7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45931.362650462965</v>
      </c>
      <c r="K7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45931.7106712963</v>
      </c>
      <c r="L726" s="21">
        <f>_xlfn.XLOOKUP(User[[#This Row],[User Code]],RMS_Check_In_Out!A:A,RMS_Check_In_Out!D:D,"0")</f>
        <v>501</v>
      </c>
      <c r="M726" s="21">
        <f>_xlfn.XLOOKUP(User[[#This Row],[User Code]],Leave!P:P,Leave!S:S,"0")</f>
        <v>60</v>
      </c>
      <c r="N726" s="21">
        <f>User[[#This Row],[Time Leave RMS (min)]]/60</f>
        <v>1</v>
      </c>
      <c r="O726" s="15">
        <f>User[[#This Row],[Duration In Store(min)]]/60</f>
        <v>8.35</v>
      </c>
      <c r="P726" s="28">
        <f>User[[#This Row],[Time In Store + Leave]]/24</f>
        <v>0.38958333333333334</v>
      </c>
      <c r="Q726" s="15">
        <f>(User[[#This Row],[Time Leave RMS (min)]]/60)+User[[#This Row],[Duration In Store H]]</f>
        <v>9.35</v>
      </c>
      <c r="R726" s="40">
        <f>IF(User[[#This Row],[Check In]]="Sin Registro",0,1)</f>
        <v>1</v>
      </c>
      <c r="S726" s="40">
        <f>IF(User[[#This Row],[Check Out]]="Sin Registro",0,1)</f>
        <v>1</v>
      </c>
      <c r="T726" s="40" t="str">
        <f>IFERROR(IF(VLOOKUP(User[[#This Row],[User Code]],Justificar!$C$8:$I$1048576,6,0)=0,"Sin Justificación",VLOOKUP(User[[#This Row],[User Code]],Justificar!$C$8:$I$1048576,6,0)),"")</f>
        <v/>
      </c>
      <c r="U726" s="40" t="str">
        <f>IFERROR(IF(VLOOKUP(User[[#This Row],[User Code]],Justificar!$C$8:$I$1048576,6,0)=0,"Sin Justificación",VLOOKUP(User[[#This Row],[User Code]],Justificar!$C$8:$I$1048576,7,0)),"")</f>
        <v/>
      </c>
      <c r="V726" s="40" t="str" cm="1">
        <f t="array" ref="V726">_xlfn.IFS(User[[#This Row],[Time In Store + Leave]]&lt;7.8,"Incompleto",User[[#This Row],[Time In Store + Leave]]&lt;=12,"Completo",User[[#This Row],[Time In Store + Leave]]&gt;12,"Superior")</f>
        <v>Completo</v>
      </c>
      <c r="W72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6" s="40" t="str">
        <f>IF(User[[#This Row],[Rango]]="incompleto",IF(User[[#This Row],[Reporte in]]=0,"Sin_Registro_In_Out",IF(User[[#This Row],[Reporte Out]]=0,"No_Realizo_Salida","No_cumple_el_Tiempo")),"")</f>
        <v/>
      </c>
      <c r="Y726" s="40" t="str" cm="1">
        <f t="array" ref="Y7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27" spans="1:25" x14ac:dyDescent="0.3">
      <c r="A727" s="40" t="s">
        <v>197</v>
      </c>
      <c r="B727">
        <v>1062433908</v>
      </c>
      <c r="C727" s="40" t="s">
        <v>930</v>
      </c>
      <c r="D727" s="40" t="s">
        <v>198</v>
      </c>
      <c r="E727" s="40" t="s">
        <v>6</v>
      </c>
      <c r="F727" s="40" t="s">
        <v>967</v>
      </c>
      <c r="G727" s="40" t="s">
        <v>177</v>
      </c>
      <c r="H727" s="2">
        <v>44937.571284722224</v>
      </c>
      <c r="I727">
        <v>1</v>
      </c>
      <c r="J7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45931.32849537037</v>
      </c>
      <c r="K7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45931.68482638889</v>
      </c>
      <c r="L727" s="21">
        <f>_xlfn.XLOOKUP(User[[#This Row],[User Code]],RMS_Check_In_Out!A:A,RMS_Check_In_Out!D:D,"0")</f>
        <v>513</v>
      </c>
      <c r="M727" s="21">
        <f>_xlfn.XLOOKUP(User[[#This Row],[User Code]],Leave!P:P,Leave!S:S,"0")</f>
        <v>60</v>
      </c>
      <c r="N727" s="21">
        <f>User[[#This Row],[Time Leave RMS (min)]]/60</f>
        <v>1</v>
      </c>
      <c r="O727" s="15">
        <f>User[[#This Row],[Duration In Store(min)]]/60</f>
        <v>8.5500000000000007</v>
      </c>
      <c r="P727" s="28">
        <f>User[[#This Row],[Time In Store + Leave]]/24</f>
        <v>0.3979166666666667</v>
      </c>
      <c r="Q727" s="15">
        <f>(User[[#This Row],[Time Leave RMS (min)]]/60)+User[[#This Row],[Duration In Store H]]</f>
        <v>9.5500000000000007</v>
      </c>
      <c r="R727" s="40">
        <f>IF(User[[#This Row],[Check In]]="Sin Registro",0,1)</f>
        <v>1</v>
      </c>
      <c r="S727" s="40">
        <f>IF(User[[#This Row],[Check Out]]="Sin Registro",0,1)</f>
        <v>1</v>
      </c>
      <c r="T727" s="40" t="str">
        <f>IFERROR(IF(VLOOKUP(User[[#This Row],[User Code]],Justificar!$C$8:$I$1048576,6,0)=0,"Sin Justificación",VLOOKUP(User[[#This Row],[User Code]],Justificar!$C$8:$I$1048576,6,0)),"")</f>
        <v/>
      </c>
      <c r="U727" s="40" t="str">
        <f>IFERROR(IF(VLOOKUP(User[[#This Row],[User Code]],Justificar!$C$8:$I$1048576,6,0)=0,"Sin Justificación",VLOOKUP(User[[#This Row],[User Code]],Justificar!$C$8:$I$1048576,7,0)),"")</f>
        <v/>
      </c>
      <c r="V727" s="40" t="str" cm="1">
        <f t="array" ref="V727">_xlfn.IFS(User[[#This Row],[Time In Store + Leave]]&lt;7.8,"Incompleto",User[[#This Row],[Time In Store + Leave]]&lt;=12,"Completo",User[[#This Row],[Time In Store + Leave]]&gt;12,"Superior")</f>
        <v>Completo</v>
      </c>
      <c r="W72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7" s="40" t="str">
        <f>IF(User[[#This Row],[Rango]]="incompleto",IF(User[[#This Row],[Reporte in]]=0,"Sin_Registro_In_Out",IF(User[[#This Row],[Reporte Out]]=0,"No_Realizo_Salida","No_cumple_el_Tiempo")),"")</f>
        <v/>
      </c>
      <c r="Y727" s="40" t="str" cm="1">
        <f t="array" ref="Y7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8" spans="1:25" x14ac:dyDescent="0.3">
      <c r="A728" s="40" t="s">
        <v>199</v>
      </c>
      <c r="B728">
        <v>1096232338</v>
      </c>
      <c r="C728" s="40" t="s">
        <v>1234</v>
      </c>
      <c r="D728" s="40" t="s">
        <v>200</v>
      </c>
      <c r="E728" s="40" t="s">
        <v>6</v>
      </c>
      <c r="F728" s="40" t="s">
        <v>1482</v>
      </c>
      <c r="G728" s="40" t="s">
        <v>177</v>
      </c>
      <c r="H728" s="2">
        <v>44937.571180555555</v>
      </c>
      <c r="I728">
        <v>1</v>
      </c>
      <c r="J7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28" s="21" t="str">
        <f>_xlfn.XLOOKUP(User[[#This Row],[User Code]],RMS_Check_In_Out!A:A,RMS_Check_In_Out!D:D,"0")</f>
        <v>0</v>
      </c>
      <c r="M728" s="21">
        <f>_xlfn.XLOOKUP(User[[#This Row],[User Code]],Leave!P:P,Leave!S:S,"0")</f>
        <v>540</v>
      </c>
      <c r="N728" s="21">
        <f>User[[#This Row],[Time Leave RMS (min)]]/60</f>
        <v>9</v>
      </c>
      <c r="O728" s="15">
        <f>User[[#This Row],[Duration In Store(min)]]/60</f>
        <v>0</v>
      </c>
      <c r="P728" s="28">
        <f>User[[#This Row],[Time In Store + Leave]]/24</f>
        <v>0.375</v>
      </c>
      <c r="Q728" s="15">
        <f>(User[[#This Row],[Time Leave RMS (min)]]/60)+User[[#This Row],[Duration In Store H]]</f>
        <v>9</v>
      </c>
      <c r="R728" s="40">
        <f>IF(User[[#This Row],[Check In]]="Sin Registro",0,1)</f>
        <v>1</v>
      </c>
      <c r="S728" s="40">
        <f>IF(User[[#This Row],[Check Out]]="Sin Registro",0,1)</f>
        <v>1</v>
      </c>
      <c r="T728" s="40" t="str">
        <f>IFERROR(IF(VLOOKUP(User[[#This Row],[User Code]],Justificar!$C$8:$I$1048576,6,0)=0,"Sin Justificación",VLOOKUP(User[[#This Row],[User Code]],Justificar!$C$8:$I$1048576,6,0)),"")</f>
        <v/>
      </c>
      <c r="U728" s="40" t="str">
        <f>IFERROR(IF(VLOOKUP(User[[#This Row],[User Code]],Justificar!$C$8:$I$1048576,6,0)=0,"Sin Justificación",VLOOKUP(User[[#This Row],[User Code]],Justificar!$C$8:$I$1048576,7,0)),"")</f>
        <v/>
      </c>
      <c r="V728" s="40" t="str" cm="1">
        <f t="array" ref="V728">_xlfn.IFS(User[[#This Row],[Time In Store + Leave]]&lt;7.8,"Incompleto",User[[#This Row],[Time In Store + Leave]]&lt;=12,"Completo",User[[#This Row],[Time In Store + Leave]]&gt;12,"Superior")</f>
        <v>Completo</v>
      </c>
      <c r="W72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8" s="40" t="str">
        <f>IF(User[[#This Row],[Rango]]="incompleto",IF(User[[#This Row],[Reporte in]]=0,"Sin_Registro_In_Out",IF(User[[#This Row],[Reporte Out]]=0,"No_Realizo_Salida","No_cumple_el_Tiempo")),"")</f>
        <v/>
      </c>
      <c r="Y728" s="40" t="str" cm="1">
        <f t="array" ref="Y7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29" spans="1:25" x14ac:dyDescent="0.3">
      <c r="A729" s="40" t="s">
        <v>194</v>
      </c>
      <c r="B729">
        <v>1073243215</v>
      </c>
      <c r="C729" s="40" t="s">
        <v>931</v>
      </c>
      <c r="D729" s="40" t="s">
        <v>195</v>
      </c>
      <c r="E729" s="40" t="s">
        <v>6</v>
      </c>
      <c r="F729" s="40" t="s">
        <v>1098</v>
      </c>
      <c r="G729" s="40" t="s">
        <v>177</v>
      </c>
      <c r="H729" s="2">
        <v>44928.649016203701</v>
      </c>
      <c r="I729">
        <v>1</v>
      </c>
      <c r="J7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29" s="21" t="str">
        <f>_xlfn.XLOOKUP(User[[#This Row],[User Code]],RMS_Check_In_Out!A:A,RMS_Check_In_Out!D:D,"0")</f>
        <v>0</v>
      </c>
      <c r="M729" s="21">
        <f>_xlfn.XLOOKUP(User[[#This Row],[User Code]],Leave!P:P,Leave!S:S,"0")</f>
        <v>540</v>
      </c>
      <c r="N729" s="21">
        <f>User[[#This Row],[Time Leave RMS (min)]]/60</f>
        <v>9</v>
      </c>
      <c r="O729" s="15">
        <f>User[[#This Row],[Duration In Store(min)]]/60</f>
        <v>0</v>
      </c>
      <c r="P729" s="28">
        <f>User[[#This Row],[Time In Store + Leave]]/24</f>
        <v>0.375</v>
      </c>
      <c r="Q729" s="15">
        <f>(User[[#This Row],[Time Leave RMS (min)]]/60)+User[[#This Row],[Duration In Store H]]</f>
        <v>9</v>
      </c>
      <c r="R729" s="40">
        <f>IF(User[[#This Row],[Check In]]="Sin Registro",0,1)</f>
        <v>1</v>
      </c>
      <c r="S729" s="40">
        <f>IF(User[[#This Row],[Check Out]]="Sin Registro",0,1)</f>
        <v>1</v>
      </c>
      <c r="T729" s="40" t="str">
        <f>IFERROR(IF(VLOOKUP(User[[#This Row],[User Code]],Justificar!$C$8:$I$1048576,6,0)=0,"Sin Justificación",VLOOKUP(User[[#This Row],[User Code]],Justificar!$C$8:$I$1048576,6,0)),"")</f>
        <v/>
      </c>
      <c r="U729" s="40" t="str">
        <f>IFERROR(IF(VLOOKUP(User[[#This Row],[User Code]],Justificar!$C$8:$I$1048576,6,0)=0,"Sin Justificación",VLOOKUP(User[[#This Row],[User Code]],Justificar!$C$8:$I$1048576,7,0)),"")</f>
        <v/>
      </c>
      <c r="V729" s="40" t="str" cm="1">
        <f t="array" ref="V729">_xlfn.IFS(User[[#This Row],[Time In Store + Leave]]&lt;7.8,"Incompleto",User[[#This Row],[Time In Store + Leave]]&lt;=12,"Completo",User[[#This Row],[Time In Store + Leave]]&gt;12,"Superior")</f>
        <v>Completo</v>
      </c>
      <c r="W72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9" s="40" t="str">
        <f>IF(User[[#This Row],[Rango]]="incompleto",IF(User[[#This Row],[Reporte in]]=0,"Sin_Registro_In_Out",IF(User[[#This Row],[Reporte Out]]=0,"No_Realizo_Salida","No_cumple_el_Tiempo")),"")</f>
        <v/>
      </c>
      <c r="Y729" s="40" t="str" cm="1">
        <f t="array" ref="Y7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0" spans="1:25" x14ac:dyDescent="0.3">
      <c r="A730" s="40" t="s">
        <v>1859</v>
      </c>
      <c r="B730">
        <v>1233909656</v>
      </c>
      <c r="C730" s="40" t="s">
        <v>1860</v>
      </c>
      <c r="D730" s="40" t="s">
        <v>1861</v>
      </c>
      <c r="E730" s="40" t="s">
        <v>6</v>
      </c>
      <c r="F730" s="40" t="s">
        <v>1098</v>
      </c>
      <c r="G730" s="40" t="s">
        <v>177</v>
      </c>
      <c r="H730" s="2">
        <v>44928.648958333331</v>
      </c>
      <c r="I730">
        <v>1</v>
      </c>
      <c r="J7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45931.337384259263</v>
      </c>
      <c r="K7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45931.699328703704</v>
      </c>
      <c r="L730" s="21">
        <f>_xlfn.XLOOKUP(User[[#This Row],[User Code]],RMS_Check_In_Out!A:A,RMS_Check_In_Out!D:D,"0")</f>
        <v>521</v>
      </c>
      <c r="M730" s="21">
        <f>_xlfn.XLOOKUP(User[[#This Row],[User Code]],Leave!P:P,Leave!S:S,"0")</f>
        <v>60</v>
      </c>
      <c r="N730" s="21">
        <f>User[[#This Row],[Time Leave RMS (min)]]/60</f>
        <v>1</v>
      </c>
      <c r="O730" s="15">
        <f>User[[#This Row],[Duration In Store(min)]]/60</f>
        <v>8.6833333333333336</v>
      </c>
      <c r="P730" s="28">
        <f>User[[#This Row],[Time In Store + Leave]]/24</f>
        <v>0.40347222222222223</v>
      </c>
      <c r="Q730" s="15">
        <f>(User[[#This Row],[Time Leave RMS (min)]]/60)+User[[#This Row],[Duration In Store H]]</f>
        <v>9.6833333333333336</v>
      </c>
      <c r="R730" s="40">
        <f>IF(User[[#This Row],[Check In]]="Sin Registro",0,1)</f>
        <v>1</v>
      </c>
      <c r="S730" s="40">
        <f>IF(User[[#This Row],[Check Out]]="Sin Registro",0,1)</f>
        <v>1</v>
      </c>
      <c r="T730" s="40" t="str">
        <f>IFERROR(IF(VLOOKUP(User[[#This Row],[User Code]],Justificar!$C$8:$I$1048576,6,0)=0,"Sin Justificación",VLOOKUP(User[[#This Row],[User Code]],Justificar!$C$8:$I$1048576,6,0)),"")</f>
        <v/>
      </c>
      <c r="U730" s="40" t="str">
        <f>IFERROR(IF(VLOOKUP(User[[#This Row],[User Code]],Justificar!$C$8:$I$1048576,6,0)=0,"Sin Justificación",VLOOKUP(User[[#This Row],[User Code]],Justificar!$C$8:$I$1048576,7,0)),"")</f>
        <v/>
      </c>
      <c r="V730" s="40" t="str" cm="1">
        <f t="array" ref="V730">_xlfn.IFS(User[[#This Row],[Time In Store + Leave]]&lt;7.8,"Incompleto",User[[#This Row],[Time In Store + Leave]]&lt;=12,"Completo",User[[#This Row],[Time In Store + Leave]]&gt;12,"Superior")</f>
        <v>Completo</v>
      </c>
      <c r="W73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0" s="40" t="str">
        <f>IF(User[[#This Row],[Rango]]="incompleto",IF(User[[#This Row],[Reporte in]]=0,"Sin_Registro_In_Out",IF(User[[#This Row],[Reporte Out]]=0,"No_Realizo_Salida","No_cumple_el_Tiempo")),"")</f>
        <v/>
      </c>
      <c r="Y730" s="40" t="str" cm="1">
        <f t="array" ref="Y7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1" spans="1:25" x14ac:dyDescent="0.3">
      <c r="A731" s="40" t="s">
        <v>9</v>
      </c>
      <c r="B731">
        <v>1130600362</v>
      </c>
      <c r="C731" s="40" t="s">
        <v>938</v>
      </c>
      <c r="D731" s="40" t="s">
        <v>10</v>
      </c>
      <c r="E731" s="40" t="s">
        <v>6</v>
      </c>
      <c r="F731" s="40" t="s">
        <v>844</v>
      </c>
      <c r="G731" s="40" t="s">
        <v>177</v>
      </c>
      <c r="H731" s="2">
        <v>44911.73978009259</v>
      </c>
      <c r="I731">
        <v>1</v>
      </c>
      <c r="J7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45931.328622685185</v>
      </c>
      <c r="K7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45931.63208333333</v>
      </c>
      <c r="L731" s="21">
        <f>_xlfn.XLOOKUP(User[[#This Row],[User Code]],RMS_Check_In_Out!A:A,RMS_Check_In_Out!D:D,"0")</f>
        <v>437</v>
      </c>
      <c r="M731" s="21" t="str">
        <f>_xlfn.XLOOKUP(User[[#This Row],[User Code]],Leave!P:P,Leave!S:S,"0")</f>
        <v>0</v>
      </c>
      <c r="N731" s="21">
        <f>User[[#This Row],[Time Leave RMS (min)]]/60</f>
        <v>0</v>
      </c>
      <c r="O731" s="15">
        <f>User[[#This Row],[Duration In Store(min)]]/60</f>
        <v>7.2833333333333332</v>
      </c>
      <c r="P731" s="28">
        <f>User[[#This Row],[Time In Store + Leave]]/24</f>
        <v>0.3034722222222222</v>
      </c>
      <c r="Q731" s="15">
        <f>(User[[#This Row],[Time Leave RMS (min)]]/60)+User[[#This Row],[Duration In Store H]]</f>
        <v>7.2833333333333332</v>
      </c>
      <c r="R731" s="40">
        <f>IF(User[[#This Row],[Check In]]="Sin Registro",0,1)</f>
        <v>1</v>
      </c>
      <c r="S731" s="40">
        <f>IF(User[[#This Row],[Check Out]]="Sin Registro",0,1)</f>
        <v>1</v>
      </c>
      <c r="T731" s="40" t="str">
        <f>IFERROR(IF(VLOOKUP(User[[#This Row],[User Code]],Justificar!$C$8:$I$1048576,6,0)=0,"Sin Justificación",VLOOKUP(User[[#This Row],[User Code]],Justificar!$C$8:$I$1048576,6,0)),"")</f>
        <v>Sin Justificación</v>
      </c>
      <c r="U731" s="40" t="str">
        <f>IFERROR(IF(VLOOKUP(User[[#This Row],[User Code]],Justificar!$C$8:$I$1048576,6,0)=0,"Sin Justificación",VLOOKUP(User[[#This Row],[User Code]],Justificar!$C$8:$I$1048576,7,0)),"")</f>
        <v>Sin Justificación</v>
      </c>
      <c r="V731" s="40" t="str" cm="1">
        <f t="array" ref="V731">_xlfn.IFS(User[[#This Row],[Time In Store + Leave]]&lt;7.8,"Incompleto",User[[#This Row],[Time In Store + Leave]]&lt;=12,"Completo",User[[#This Row],[Time In Store + Leave]]&gt;12,"Superior")</f>
        <v>Incompleto</v>
      </c>
      <c r="W73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1" s="40" t="str">
        <f>IF(User[[#This Row],[Rango]]="incompleto",IF(User[[#This Row],[Reporte in]]=0,"Sin_Registro_In_Out",IF(User[[#This Row],[Reporte Out]]=0,"No_Realizo_Salida","No_cumple_el_Tiempo")),"")</f>
        <v>No_cumple_el_Tiempo</v>
      </c>
      <c r="Y731" s="40" t="str" cm="1">
        <f t="array" ref="Y7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32" spans="1:25" x14ac:dyDescent="0.3">
      <c r="A732" s="40" t="s">
        <v>11</v>
      </c>
      <c r="B732">
        <v>1121899752</v>
      </c>
      <c r="C732" s="40" t="s">
        <v>939</v>
      </c>
      <c r="D732" s="40" t="s">
        <v>12</v>
      </c>
      <c r="E732" s="40" t="s">
        <v>6</v>
      </c>
      <c r="F732" s="40" t="s">
        <v>1467</v>
      </c>
      <c r="G732" s="40" t="s">
        <v>177</v>
      </c>
      <c r="H732" s="2">
        <v>44911.739733796298</v>
      </c>
      <c r="I732">
        <v>1</v>
      </c>
      <c r="J7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32" s="21" t="str">
        <f>_xlfn.XLOOKUP(User[[#This Row],[User Code]],RMS_Check_In_Out!A:A,RMS_Check_In_Out!D:D,"0")</f>
        <v>0</v>
      </c>
      <c r="M732" s="21">
        <f>_xlfn.XLOOKUP(User[[#This Row],[User Code]],Leave!P:P,Leave!S:S,"0")</f>
        <v>540</v>
      </c>
      <c r="N732" s="21">
        <f>User[[#This Row],[Time Leave RMS (min)]]/60</f>
        <v>9</v>
      </c>
      <c r="O732" s="15">
        <f>User[[#This Row],[Duration In Store(min)]]/60</f>
        <v>0</v>
      </c>
      <c r="P732" s="28">
        <f>User[[#This Row],[Time In Store + Leave]]/24</f>
        <v>0.375</v>
      </c>
      <c r="Q732" s="15">
        <f>(User[[#This Row],[Time Leave RMS (min)]]/60)+User[[#This Row],[Duration In Store H]]</f>
        <v>9</v>
      </c>
      <c r="R732" s="40">
        <f>IF(User[[#This Row],[Check In]]="Sin Registro",0,1)</f>
        <v>1</v>
      </c>
      <c r="S732" s="40">
        <f>IF(User[[#This Row],[Check Out]]="Sin Registro",0,1)</f>
        <v>1</v>
      </c>
      <c r="T732" s="40" t="str">
        <f>IFERROR(IF(VLOOKUP(User[[#This Row],[User Code]],Justificar!$C$8:$I$1048576,6,0)=0,"Sin Justificación",VLOOKUP(User[[#This Row],[User Code]],Justificar!$C$8:$I$1048576,6,0)),"")</f>
        <v/>
      </c>
      <c r="U732" s="40" t="str">
        <f>IFERROR(IF(VLOOKUP(User[[#This Row],[User Code]],Justificar!$C$8:$I$1048576,6,0)=0,"Sin Justificación",VLOOKUP(User[[#This Row],[User Code]],Justificar!$C$8:$I$1048576,7,0)),"")</f>
        <v/>
      </c>
      <c r="V732" s="40" t="str" cm="1">
        <f t="array" ref="V732">_xlfn.IFS(User[[#This Row],[Time In Store + Leave]]&lt;7.8,"Incompleto",User[[#This Row],[Time In Store + Leave]]&lt;=12,"Completo",User[[#This Row],[Time In Store + Leave]]&gt;12,"Superior")</f>
        <v>Completo</v>
      </c>
      <c r="W73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2" s="40" t="str">
        <f>IF(User[[#This Row],[Rango]]="incompleto",IF(User[[#This Row],[Reporte in]]=0,"Sin_Registro_In_Out",IF(User[[#This Row],[Reporte Out]]=0,"No_Realizo_Salida","No_cumple_el_Tiempo")),"")</f>
        <v/>
      </c>
      <c r="Y732" s="40" t="str" cm="1">
        <f t="array" ref="Y7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33" spans="1:25" x14ac:dyDescent="0.3">
      <c r="A733" s="40" t="s">
        <v>13</v>
      </c>
      <c r="B733">
        <v>1007170101</v>
      </c>
      <c r="C733" s="40" t="s">
        <v>940</v>
      </c>
      <c r="D733" s="40" t="s">
        <v>14</v>
      </c>
      <c r="E733" s="40" t="s">
        <v>6</v>
      </c>
      <c r="F733" s="40" t="s">
        <v>967</v>
      </c>
      <c r="G733" s="40" t="s">
        <v>177</v>
      </c>
      <c r="H733" s="2">
        <v>44911.739606481482</v>
      </c>
      <c r="I733">
        <v>1</v>
      </c>
      <c r="J73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3" s="21" t="str">
        <f>_xlfn.XLOOKUP(User[[#This Row],[User Code]],RMS_Check_In_Out!A:A,RMS_Check_In_Out!D:D,"0")</f>
        <v>0</v>
      </c>
      <c r="M733" s="21" t="str">
        <f>_xlfn.XLOOKUP(User[[#This Row],[User Code]],Leave!P:P,Leave!S:S,"0")</f>
        <v>0</v>
      </c>
      <c r="N733" s="21">
        <f>User[[#This Row],[Time Leave RMS (min)]]/60</f>
        <v>0</v>
      </c>
      <c r="O733" s="15">
        <f>User[[#This Row],[Duration In Store(min)]]/60</f>
        <v>0</v>
      </c>
      <c r="P733" s="28">
        <f>User[[#This Row],[Time In Store + Leave]]/24</f>
        <v>0</v>
      </c>
      <c r="Q733" s="15">
        <f>(User[[#This Row],[Time Leave RMS (min)]]/60)+User[[#This Row],[Duration In Store H]]</f>
        <v>0</v>
      </c>
      <c r="R733" s="40">
        <f>IF(User[[#This Row],[Check In]]="Sin Registro",0,1)</f>
        <v>0</v>
      </c>
      <c r="S733" s="40">
        <f>IF(User[[#This Row],[Check Out]]="Sin Registro",0,1)</f>
        <v>0</v>
      </c>
      <c r="T733" s="40" t="str">
        <f>IFERROR(IF(VLOOKUP(User[[#This Row],[User Code]],Justificar!$C$8:$I$1048576,6,0)=0,"Sin Justificación",VLOOKUP(User[[#This Row],[User Code]],Justificar!$C$8:$I$1048576,6,0)),"")</f>
        <v>Sin Justificación</v>
      </c>
      <c r="U733" s="40" t="str">
        <f>IFERROR(IF(VLOOKUP(User[[#This Row],[User Code]],Justificar!$C$8:$I$1048576,6,0)=0,"Sin Justificación",VLOOKUP(User[[#This Row],[User Code]],Justificar!$C$8:$I$1048576,7,0)),"")</f>
        <v>Sin Justificación</v>
      </c>
      <c r="V733" s="40" t="str" cm="1">
        <f t="array" ref="V733">_xlfn.IFS(User[[#This Row],[Time In Store + Leave]]&lt;7.8,"Incompleto",User[[#This Row],[Time In Store + Leave]]&lt;=12,"Completo",User[[#This Row],[Time In Store + Leave]]&gt;12,"Superior")</f>
        <v>Incompleto</v>
      </c>
      <c r="W73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3" s="40" t="str">
        <f>IF(User[[#This Row],[Rango]]="incompleto",IF(User[[#This Row],[Reporte in]]=0,"Sin_Registro_In_Out",IF(User[[#This Row],[Reporte Out]]=0,"No_Realizo_Salida","No_cumple_el_Tiempo")),"")</f>
        <v>Sin_Registro_In_Out</v>
      </c>
      <c r="Y733" s="40" t="str" cm="1">
        <f t="array" ref="Y7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4" spans="1:25" x14ac:dyDescent="0.3">
      <c r="A734" s="40" t="s">
        <v>15</v>
      </c>
      <c r="B734">
        <v>1018482309</v>
      </c>
      <c r="C734" s="40" t="s">
        <v>941</v>
      </c>
      <c r="D734" s="40" t="s">
        <v>16</v>
      </c>
      <c r="E734" s="40" t="s">
        <v>6</v>
      </c>
      <c r="F734" s="40" t="s">
        <v>967</v>
      </c>
      <c r="G734" s="40" t="s">
        <v>177</v>
      </c>
      <c r="H734" s="2">
        <v>44911.739490740743</v>
      </c>
      <c r="I734">
        <v>1</v>
      </c>
      <c r="J73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4" s="21" t="str">
        <f>_xlfn.XLOOKUP(User[[#This Row],[User Code]],RMS_Check_In_Out!A:A,RMS_Check_In_Out!D:D,"0")</f>
        <v>0</v>
      </c>
      <c r="M734" s="21" t="str">
        <f>_xlfn.XLOOKUP(User[[#This Row],[User Code]],Leave!P:P,Leave!S:S,"0")</f>
        <v>0</v>
      </c>
      <c r="N734" s="21">
        <f>User[[#This Row],[Time Leave RMS (min)]]/60</f>
        <v>0</v>
      </c>
      <c r="O734" s="15">
        <f>User[[#This Row],[Duration In Store(min)]]/60</f>
        <v>0</v>
      </c>
      <c r="P734" s="28">
        <f>User[[#This Row],[Time In Store + Leave]]/24</f>
        <v>0</v>
      </c>
      <c r="Q734" s="15">
        <f>(User[[#This Row],[Time Leave RMS (min)]]/60)+User[[#This Row],[Duration In Store H]]</f>
        <v>0</v>
      </c>
      <c r="R734" s="40">
        <f>IF(User[[#This Row],[Check In]]="Sin Registro",0,1)</f>
        <v>0</v>
      </c>
      <c r="S734" s="40">
        <f>IF(User[[#This Row],[Check Out]]="Sin Registro",0,1)</f>
        <v>0</v>
      </c>
      <c r="T734" s="40" t="str">
        <f>IFERROR(IF(VLOOKUP(User[[#This Row],[User Code]],Justificar!$C$8:$I$1048576,6,0)=0,"Sin Justificación",VLOOKUP(User[[#This Row],[User Code]],Justificar!$C$8:$I$1048576,6,0)),"")</f>
        <v>Sin Justificación</v>
      </c>
      <c r="U734" s="40" t="str">
        <f>IFERROR(IF(VLOOKUP(User[[#This Row],[User Code]],Justificar!$C$8:$I$1048576,6,0)=0,"Sin Justificación",VLOOKUP(User[[#This Row],[User Code]],Justificar!$C$8:$I$1048576,7,0)),"")</f>
        <v>Sin Justificación</v>
      </c>
      <c r="V734" s="40" t="str" cm="1">
        <f t="array" ref="V734">_xlfn.IFS(User[[#This Row],[Time In Store + Leave]]&lt;7.8,"Incompleto",User[[#This Row],[Time In Store + Leave]]&lt;=12,"Completo",User[[#This Row],[Time In Store + Leave]]&gt;12,"Superior")</f>
        <v>Incompleto</v>
      </c>
      <c r="W73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4" s="40" t="str">
        <f>IF(User[[#This Row],[Rango]]="incompleto",IF(User[[#This Row],[Reporte in]]=0,"Sin_Registro_In_Out",IF(User[[#This Row],[Reporte Out]]=0,"No_Realizo_Salida","No_cumple_el_Tiempo")),"")</f>
        <v>Sin_Registro_In_Out</v>
      </c>
      <c r="Y734" s="40" t="str" cm="1">
        <f t="array" ref="Y7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5" spans="1:25" x14ac:dyDescent="0.3">
      <c r="A735" s="40" t="s">
        <v>17</v>
      </c>
      <c r="B735">
        <v>1042434355</v>
      </c>
      <c r="C735" s="40" t="s">
        <v>942</v>
      </c>
      <c r="D735" s="40" t="s">
        <v>18</v>
      </c>
      <c r="E735" s="40" t="s">
        <v>6</v>
      </c>
      <c r="F735" s="40" t="s">
        <v>967</v>
      </c>
      <c r="G735" s="40" t="s">
        <v>177</v>
      </c>
      <c r="H735" s="2">
        <v>44911.739479166667</v>
      </c>
      <c r="I735">
        <v>1</v>
      </c>
      <c r="J7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5" s="21" t="str">
        <f>_xlfn.XLOOKUP(User[[#This Row],[User Code]],RMS_Check_In_Out!A:A,RMS_Check_In_Out!D:D,"0")</f>
        <v>0</v>
      </c>
      <c r="M735" s="21" t="str">
        <f>_xlfn.XLOOKUP(User[[#This Row],[User Code]],Leave!P:P,Leave!S:S,"0")</f>
        <v>0</v>
      </c>
      <c r="N735" s="21">
        <f>User[[#This Row],[Time Leave RMS (min)]]/60</f>
        <v>0</v>
      </c>
      <c r="O735" s="15">
        <f>User[[#This Row],[Duration In Store(min)]]/60</f>
        <v>0</v>
      </c>
      <c r="P735" s="28">
        <f>User[[#This Row],[Time In Store + Leave]]/24</f>
        <v>0</v>
      </c>
      <c r="Q735" s="15">
        <f>(User[[#This Row],[Time Leave RMS (min)]]/60)+User[[#This Row],[Duration In Store H]]</f>
        <v>0</v>
      </c>
      <c r="R735" s="40">
        <f>IF(User[[#This Row],[Check In]]="Sin Registro",0,1)</f>
        <v>0</v>
      </c>
      <c r="S735" s="40">
        <f>IF(User[[#This Row],[Check Out]]="Sin Registro",0,1)</f>
        <v>0</v>
      </c>
      <c r="T735" s="40" t="str">
        <f>IFERROR(IF(VLOOKUP(User[[#This Row],[User Code]],Justificar!$C$8:$I$1048576,6,0)=0,"Sin Justificación",VLOOKUP(User[[#This Row],[User Code]],Justificar!$C$8:$I$1048576,6,0)),"")</f>
        <v>Sin Justificación</v>
      </c>
      <c r="U735" s="40" t="str">
        <f>IFERROR(IF(VLOOKUP(User[[#This Row],[User Code]],Justificar!$C$8:$I$1048576,6,0)=0,"Sin Justificación",VLOOKUP(User[[#This Row],[User Code]],Justificar!$C$8:$I$1048576,7,0)),"")</f>
        <v>Sin Justificación</v>
      </c>
      <c r="V735" s="40" t="str" cm="1">
        <f t="array" ref="V735">_xlfn.IFS(User[[#This Row],[Time In Store + Leave]]&lt;7.8,"Incompleto",User[[#This Row],[Time In Store + Leave]]&lt;=12,"Completo",User[[#This Row],[Time In Store + Leave]]&gt;12,"Superior")</f>
        <v>Incompleto</v>
      </c>
      <c r="W73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5" s="40" t="str">
        <f>IF(User[[#This Row],[Rango]]="incompleto",IF(User[[#This Row],[Reporte in]]=0,"Sin_Registro_In_Out",IF(User[[#This Row],[Reporte Out]]=0,"No_Realizo_Salida","No_cumple_el_Tiempo")),"")</f>
        <v>Sin_Registro_In_Out</v>
      </c>
      <c r="Y735" s="40" t="str" cm="1">
        <f t="array" ref="Y7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6" spans="1:25" x14ac:dyDescent="0.3">
      <c r="A736" s="40" t="s">
        <v>19</v>
      </c>
      <c r="B736">
        <v>1234193023</v>
      </c>
      <c r="C736" s="40" t="s">
        <v>943</v>
      </c>
      <c r="D736" s="40" t="s">
        <v>20</v>
      </c>
      <c r="E736" s="40" t="s">
        <v>6</v>
      </c>
      <c r="F736" s="40" t="s">
        <v>1033</v>
      </c>
      <c r="G736" s="40" t="s">
        <v>179</v>
      </c>
      <c r="H736" s="2">
        <v>44908.77684027778</v>
      </c>
      <c r="I736">
        <v>1</v>
      </c>
      <c r="J7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45931.341898148145</v>
      </c>
      <c r="K7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45931.728148148148</v>
      </c>
      <c r="L736" s="21">
        <f>_xlfn.XLOOKUP(User[[#This Row],[User Code]],RMS_Check_In_Out!A:A,RMS_Check_In_Out!D:D,"0")</f>
        <v>556</v>
      </c>
      <c r="M736" s="21" t="str">
        <f>_xlfn.XLOOKUP(User[[#This Row],[User Code]],Leave!P:P,Leave!S:S,"0")</f>
        <v>0</v>
      </c>
      <c r="N736" s="21">
        <f>User[[#This Row],[Time Leave RMS (min)]]/60</f>
        <v>0</v>
      </c>
      <c r="O736" s="15">
        <f>User[[#This Row],[Duration In Store(min)]]/60</f>
        <v>9.2666666666666675</v>
      </c>
      <c r="P736" s="28">
        <f>User[[#This Row],[Time In Store + Leave]]/24</f>
        <v>0.38611111111111113</v>
      </c>
      <c r="Q736" s="15">
        <f>(User[[#This Row],[Time Leave RMS (min)]]/60)+User[[#This Row],[Duration In Store H]]</f>
        <v>9.2666666666666675</v>
      </c>
      <c r="R736" s="40">
        <f>IF(User[[#This Row],[Check In]]="Sin Registro",0,1)</f>
        <v>1</v>
      </c>
      <c r="S736" s="40">
        <f>IF(User[[#This Row],[Check Out]]="Sin Registro",0,1)</f>
        <v>1</v>
      </c>
      <c r="T736" s="40" t="str">
        <f>IFERROR(IF(VLOOKUP(User[[#This Row],[User Code]],Justificar!$C$8:$I$1048576,6,0)=0,"Sin Justificación",VLOOKUP(User[[#This Row],[User Code]],Justificar!$C$8:$I$1048576,6,0)),"")</f>
        <v/>
      </c>
      <c r="U736" s="40" t="str">
        <f>IFERROR(IF(VLOOKUP(User[[#This Row],[User Code]],Justificar!$C$8:$I$1048576,6,0)=0,"Sin Justificación",VLOOKUP(User[[#This Row],[User Code]],Justificar!$C$8:$I$1048576,7,0)),"")</f>
        <v/>
      </c>
      <c r="V736" s="40" t="str" cm="1">
        <f t="array" ref="V736">_xlfn.IFS(User[[#This Row],[Time In Store + Leave]]&lt;7.8,"Incompleto",User[[#This Row],[Time In Store + Leave]]&lt;=12,"Completo",User[[#This Row],[Time In Store + Leave]]&gt;12,"Superior")</f>
        <v>Completo</v>
      </c>
      <c r="W73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6" s="40" t="str">
        <f>IF(User[[#This Row],[Rango]]="incompleto",IF(User[[#This Row],[Reporte in]]=0,"Sin_Registro_In_Out",IF(User[[#This Row],[Reporte Out]]=0,"No_Realizo_Salida","No_cumple_el_Tiempo")),"")</f>
        <v/>
      </c>
      <c r="Y736" s="40" t="str" cm="1">
        <f t="array" ref="Y7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37" spans="1:25" x14ac:dyDescent="0.3">
      <c r="A737" s="40" t="s">
        <v>21</v>
      </c>
      <c r="B737">
        <v>1082996696</v>
      </c>
      <c r="C737" s="40" t="s">
        <v>944</v>
      </c>
      <c r="D737" s="40" t="s">
        <v>22</v>
      </c>
      <c r="E737" s="40" t="s">
        <v>6</v>
      </c>
      <c r="F737" s="40" t="s">
        <v>1822</v>
      </c>
      <c r="G737" s="40" t="s">
        <v>179</v>
      </c>
      <c r="H737" s="2">
        <v>44890.563067129631</v>
      </c>
      <c r="I737">
        <v>1</v>
      </c>
      <c r="J7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45931.458032407405</v>
      </c>
      <c r="K7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45931.711550925924</v>
      </c>
      <c r="L737" s="21">
        <f>_xlfn.XLOOKUP(User[[#This Row],[User Code]],RMS_Check_In_Out!A:A,RMS_Check_In_Out!D:D,"0")</f>
        <v>365</v>
      </c>
      <c r="M737" s="21">
        <f>_xlfn.XLOOKUP(User[[#This Row],[User Code]],Leave!P:P,Leave!S:S,"0")</f>
        <v>150</v>
      </c>
      <c r="N737" s="21">
        <f>User[[#This Row],[Time Leave RMS (min)]]/60</f>
        <v>2.5</v>
      </c>
      <c r="O737" s="15">
        <f>User[[#This Row],[Duration In Store(min)]]/60</f>
        <v>6.083333333333333</v>
      </c>
      <c r="P737" s="28">
        <f>User[[#This Row],[Time In Store + Leave]]/24</f>
        <v>0.35763888888888884</v>
      </c>
      <c r="Q737" s="15">
        <f>(User[[#This Row],[Time Leave RMS (min)]]/60)+User[[#This Row],[Duration In Store H]]</f>
        <v>8.5833333333333321</v>
      </c>
      <c r="R737" s="40">
        <f>IF(User[[#This Row],[Check In]]="Sin Registro",0,1)</f>
        <v>1</v>
      </c>
      <c r="S737" s="40">
        <f>IF(User[[#This Row],[Check Out]]="Sin Registro",0,1)</f>
        <v>1</v>
      </c>
      <c r="T737" s="40" t="str">
        <f>IFERROR(IF(VLOOKUP(User[[#This Row],[User Code]],Justificar!$C$8:$I$1048576,6,0)=0,"Sin Justificación",VLOOKUP(User[[#This Row],[User Code]],Justificar!$C$8:$I$1048576,6,0)),"")</f>
        <v/>
      </c>
      <c r="U737" s="40" t="str">
        <f>IFERROR(IF(VLOOKUP(User[[#This Row],[User Code]],Justificar!$C$8:$I$1048576,6,0)=0,"Sin Justificación",VLOOKUP(User[[#This Row],[User Code]],Justificar!$C$8:$I$1048576,7,0)),"")</f>
        <v/>
      </c>
      <c r="V737" s="40" t="str" cm="1">
        <f t="array" ref="V737">_xlfn.IFS(User[[#This Row],[Time In Store + Leave]]&lt;7.8,"Incompleto",User[[#This Row],[Time In Store + Leave]]&lt;=12,"Completo",User[[#This Row],[Time In Store + Leave]]&gt;12,"Superior")</f>
        <v>Completo</v>
      </c>
      <c r="W73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7" s="40" t="str">
        <f>IF(User[[#This Row],[Rango]]="incompleto",IF(User[[#This Row],[Reporte in]]=0,"Sin_Registro_In_Out",IF(User[[#This Row],[Reporte Out]]=0,"No_Realizo_Salida","No_cumple_el_Tiempo")),"")</f>
        <v/>
      </c>
      <c r="Y737" s="40" t="str" cm="1">
        <f t="array" ref="Y7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38" spans="1:25" x14ac:dyDescent="0.3">
      <c r="A738" s="40" t="s">
        <v>23</v>
      </c>
      <c r="B738">
        <v>1221972576</v>
      </c>
      <c r="C738" s="40" t="s">
        <v>945</v>
      </c>
      <c r="D738" s="40" t="s">
        <v>24</v>
      </c>
      <c r="E738" s="40" t="s">
        <v>6</v>
      </c>
      <c r="F738" s="40" t="s">
        <v>965</v>
      </c>
      <c r="G738" s="40" t="s">
        <v>178</v>
      </c>
      <c r="H738" s="2">
        <v>44890.563032407408</v>
      </c>
      <c r="I738">
        <v>1</v>
      </c>
      <c r="J7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45931.331145833334</v>
      </c>
      <c r="K7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45931.750185185185</v>
      </c>
      <c r="L738" s="21">
        <f>_xlfn.XLOOKUP(User[[#This Row],[User Code]],RMS_Check_In_Out!A:A,RMS_Check_In_Out!D:D,"0")</f>
        <v>603</v>
      </c>
      <c r="M738" s="21" t="str">
        <f>_xlfn.XLOOKUP(User[[#This Row],[User Code]],Leave!P:P,Leave!S:S,"0")</f>
        <v>0</v>
      </c>
      <c r="N738" s="21">
        <f>User[[#This Row],[Time Leave RMS (min)]]/60</f>
        <v>0</v>
      </c>
      <c r="O738" s="15">
        <f>User[[#This Row],[Duration In Store(min)]]/60</f>
        <v>10.050000000000001</v>
      </c>
      <c r="P738" s="28">
        <f>User[[#This Row],[Time In Store + Leave]]/24</f>
        <v>0.41875000000000001</v>
      </c>
      <c r="Q738" s="15">
        <f>(User[[#This Row],[Time Leave RMS (min)]]/60)+User[[#This Row],[Duration In Store H]]</f>
        <v>10.050000000000001</v>
      </c>
      <c r="R738" s="40">
        <f>IF(User[[#This Row],[Check In]]="Sin Registro",0,1)</f>
        <v>1</v>
      </c>
      <c r="S738" s="40">
        <f>IF(User[[#This Row],[Check Out]]="Sin Registro",0,1)</f>
        <v>1</v>
      </c>
      <c r="T738" s="40" t="str">
        <f>IFERROR(IF(VLOOKUP(User[[#This Row],[User Code]],Justificar!$C$8:$I$1048576,6,0)=0,"Sin Justificación",VLOOKUP(User[[#This Row],[User Code]],Justificar!$C$8:$I$1048576,6,0)),"")</f>
        <v/>
      </c>
      <c r="U738" s="40" t="str">
        <f>IFERROR(IF(VLOOKUP(User[[#This Row],[User Code]],Justificar!$C$8:$I$1048576,6,0)=0,"Sin Justificación",VLOOKUP(User[[#This Row],[User Code]],Justificar!$C$8:$I$1048576,7,0)),"")</f>
        <v/>
      </c>
      <c r="V738" s="40" t="str" cm="1">
        <f t="array" ref="V738">_xlfn.IFS(User[[#This Row],[Time In Store + Leave]]&lt;7.8,"Incompleto",User[[#This Row],[Time In Store + Leave]]&lt;=12,"Completo",User[[#This Row],[Time In Store + Leave]]&gt;12,"Superior")</f>
        <v>Completo</v>
      </c>
      <c r="W73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8" s="40" t="str">
        <f>IF(User[[#This Row],[Rango]]="incompleto",IF(User[[#This Row],[Reporte in]]=0,"Sin_Registro_In_Out",IF(User[[#This Row],[Reporte Out]]=0,"No_Realizo_Salida","No_cumple_el_Tiempo")),"")</f>
        <v/>
      </c>
      <c r="Y738" s="40" t="str" cm="1">
        <f t="array" ref="Y7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39" spans="1:25" x14ac:dyDescent="0.3">
      <c r="A739" s="40" t="s">
        <v>25</v>
      </c>
      <c r="B739">
        <v>1143959072</v>
      </c>
      <c r="C739" s="40" t="s">
        <v>946</v>
      </c>
      <c r="D739" s="40" t="s">
        <v>26</v>
      </c>
      <c r="E739" s="40" t="s">
        <v>6</v>
      </c>
      <c r="F739" s="40" t="s">
        <v>1038</v>
      </c>
      <c r="G739" s="40" t="s">
        <v>177</v>
      </c>
      <c r="H739" s="2">
        <v>44889.481192129628</v>
      </c>
      <c r="I739">
        <v>1</v>
      </c>
      <c r="J7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39" s="21" t="str">
        <f>_xlfn.XLOOKUP(User[[#This Row],[User Code]],RMS_Check_In_Out!A:A,RMS_Check_In_Out!D:D,"0")</f>
        <v>0</v>
      </c>
      <c r="M739" s="21">
        <f>_xlfn.XLOOKUP(User[[#This Row],[User Code]],Leave!P:P,Leave!S:S,"0")</f>
        <v>540</v>
      </c>
      <c r="N739" s="21">
        <f>User[[#This Row],[Time Leave RMS (min)]]/60</f>
        <v>9</v>
      </c>
      <c r="O739" s="15">
        <f>User[[#This Row],[Duration In Store(min)]]/60</f>
        <v>0</v>
      </c>
      <c r="P739" s="28">
        <f>User[[#This Row],[Time In Store + Leave]]/24</f>
        <v>0.375</v>
      </c>
      <c r="Q739" s="15">
        <f>(User[[#This Row],[Time Leave RMS (min)]]/60)+User[[#This Row],[Duration In Store H]]</f>
        <v>9</v>
      </c>
      <c r="R739" s="40">
        <f>IF(User[[#This Row],[Check In]]="Sin Registro",0,1)</f>
        <v>1</v>
      </c>
      <c r="S739" s="40">
        <f>IF(User[[#This Row],[Check Out]]="Sin Registro",0,1)</f>
        <v>1</v>
      </c>
      <c r="T739" s="40" t="str">
        <f>IFERROR(IF(VLOOKUP(User[[#This Row],[User Code]],Justificar!$C$8:$I$1048576,6,0)=0,"Sin Justificación",VLOOKUP(User[[#This Row],[User Code]],Justificar!$C$8:$I$1048576,6,0)),"")</f>
        <v/>
      </c>
      <c r="U739" s="40" t="str">
        <f>IFERROR(IF(VLOOKUP(User[[#This Row],[User Code]],Justificar!$C$8:$I$1048576,6,0)=0,"Sin Justificación",VLOOKUP(User[[#This Row],[User Code]],Justificar!$C$8:$I$1048576,7,0)),"")</f>
        <v/>
      </c>
      <c r="V739" s="40" t="str" cm="1">
        <f t="array" ref="V739">_xlfn.IFS(User[[#This Row],[Time In Store + Leave]]&lt;7.8,"Incompleto",User[[#This Row],[Time In Store + Leave]]&lt;=12,"Completo",User[[#This Row],[Time In Store + Leave]]&gt;12,"Superior")</f>
        <v>Completo</v>
      </c>
      <c r="W73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9" s="40" t="str">
        <f>IF(User[[#This Row],[Rango]]="incompleto",IF(User[[#This Row],[Reporte in]]=0,"Sin_Registro_In_Out",IF(User[[#This Row],[Reporte Out]]=0,"No_Realizo_Salida","No_cumple_el_Tiempo")),"")</f>
        <v/>
      </c>
      <c r="Y739" s="40" t="str" cm="1">
        <f t="array" ref="Y7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40" spans="1:25" x14ac:dyDescent="0.3">
      <c r="A740" s="40" t="s">
        <v>28</v>
      </c>
      <c r="B740">
        <v>1020462825</v>
      </c>
      <c r="C740" s="40" t="s">
        <v>947</v>
      </c>
      <c r="D740" s="40" t="s">
        <v>29</v>
      </c>
      <c r="E740" s="40" t="s">
        <v>6</v>
      </c>
      <c r="F740" s="40" t="s">
        <v>1039</v>
      </c>
      <c r="G740" s="40" t="s">
        <v>179</v>
      </c>
      <c r="H740" s="2">
        <v>44886.780034722222</v>
      </c>
      <c r="I740">
        <v>1</v>
      </c>
      <c r="J7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45931.458298611113</v>
      </c>
      <c r="K7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45931.800925925927</v>
      </c>
      <c r="L740" s="21">
        <f>_xlfn.XLOOKUP(User[[#This Row],[User Code]],RMS_Check_In_Out!A:A,RMS_Check_In_Out!D:D,"0")</f>
        <v>493</v>
      </c>
      <c r="M740" s="21" t="str">
        <f>_xlfn.XLOOKUP(User[[#This Row],[User Code]],Leave!P:P,Leave!S:S,"0")</f>
        <v>0</v>
      </c>
      <c r="N740" s="21">
        <f>User[[#This Row],[Time Leave RMS (min)]]/60</f>
        <v>0</v>
      </c>
      <c r="O740" s="15">
        <f>User[[#This Row],[Duration In Store(min)]]/60</f>
        <v>8.2166666666666668</v>
      </c>
      <c r="P740" s="28">
        <f>User[[#This Row],[Time In Store + Leave]]/24</f>
        <v>0.34236111111111112</v>
      </c>
      <c r="Q740" s="15">
        <f>(User[[#This Row],[Time Leave RMS (min)]]/60)+User[[#This Row],[Duration In Store H]]</f>
        <v>8.2166666666666668</v>
      </c>
      <c r="R740" s="40">
        <f>IF(User[[#This Row],[Check In]]="Sin Registro",0,1)</f>
        <v>1</v>
      </c>
      <c r="S740" s="40">
        <f>IF(User[[#This Row],[Check Out]]="Sin Registro",0,1)</f>
        <v>1</v>
      </c>
      <c r="T740" s="40" t="str">
        <f>IFERROR(IF(VLOOKUP(User[[#This Row],[User Code]],Justificar!$C$8:$I$1048576,6,0)=0,"Sin Justificación",VLOOKUP(User[[#This Row],[User Code]],Justificar!$C$8:$I$1048576,6,0)),"")</f>
        <v/>
      </c>
      <c r="U740" s="40" t="str">
        <f>IFERROR(IF(VLOOKUP(User[[#This Row],[User Code]],Justificar!$C$8:$I$1048576,6,0)=0,"Sin Justificación",VLOOKUP(User[[#This Row],[User Code]],Justificar!$C$8:$I$1048576,7,0)),"")</f>
        <v/>
      </c>
      <c r="V740" s="40" t="str" cm="1">
        <f t="array" ref="V740">_xlfn.IFS(User[[#This Row],[Time In Store + Leave]]&lt;7.8,"Incompleto",User[[#This Row],[Time In Store + Leave]]&lt;=12,"Completo",User[[#This Row],[Time In Store + Leave]]&gt;12,"Superior")</f>
        <v>Completo</v>
      </c>
      <c r="W74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0" s="40" t="str">
        <f>IF(User[[#This Row],[Rango]]="incompleto",IF(User[[#This Row],[Reporte in]]=0,"Sin_Registro_In_Out",IF(User[[#This Row],[Reporte Out]]=0,"No_Realizo_Salida","No_cumple_el_Tiempo")),"")</f>
        <v/>
      </c>
      <c r="Y740" s="40" t="str" cm="1">
        <f t="array" ref="Y7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41" spans="1:25" x14ac:dyDescent="0.3">
      <c r="A741" s="40" t="s">
        <v>30</v>
      </c>
      <c r="B741">
        <v>1017178142</v>
      </c>
      <c r="C741" s="40" t="s">
        <v>1235</v>
      </c>
      <c r="D741" s="40" t="s">
        <v>31</v>
      </c>
      <c r="E741" s="40" t="s">
        <v>6</v>
      </c>
      <c r="F741" s="40" t="s">
        <v>1039</v>
      </c>
      <c r="G741" s="40" t="s">
        <v>179</v>
      </c>
      <c r="H741" s="2">
        <v>44886.780023148145</v>
      </c>
      <c r="I741">
        <v>1</v>
      </c>
      <c r="J7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45931.408912037034</v>
      </c>
      <c r="K7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45931.750949074078</v>
      </c>
      <c r="L741" s="21">
        <f>_xlfn.XLOOKUP(User[[#This Row],[User Code]],RMS_Check_In_Out!A:A,RMS_Check_In_Out!D:D,"0")</f>
        <v>493</v>
      </c>
      <c r="M741" s="21" t="str">
        <f>_xlfn.XLOOKUP(User[[#This Row],[User Code]],Leave!P:P,Leave!S:S,"0")</f>
        <v>0</v>
      </c>
      <c r="N741" s="21">
        <f>User[[#This Row],[Time Leave RMS (min)]]/60</f>
        <v>0</v>
      </c>
      <c r="O741" s="15">
        <f>User[[#This Row],[Duration In Store(min)]]/60</f>
        <v>8.2166666666666668</v>
      </c>
      <c r="P741" s="28">
        <f>User[[#This Row],[Time In Store + Leave]]/24</f>
        <v>0.34236111111111112</v>
      </c>
      <c r="Q741" s="15">
        <f>(User[[#This Row],[Time Leave RMS (min)]]/60)+User[[#This Row],[Duration In Store H]]</f>
        <v>8.2166666666666668</v>
      </c>
      <c r="R741" s="40">
        <f>IF(User[[#This Row],[Check In]]="Sin Registro",0,1)</f>
        <v>1</v>
      </c>
      <c r="S741" s="40">
        <f>IF(User[[#This Row],[Check Out]]="Sin Registro",0,1)</f>
        <v>1</v>
      </c>
      <c r="T741" s="40" t="str">
        <f>IFERROR(IF(VLOOKUP(User[[#This Row],[User Code]],Justificar!$C$8:$I$1048576,6,0)=0,"Sin Justificación",VLOOKUP(User[[#This Row],[User Code]],Justificar!$C$8:$I$1048576,6,0)),"")</f>
        <v/>
      </c>
      <c r="U741" s="40" t="str">
        <f>IFERROR(IF(VLOOKUP(User[[#This Row],[User Code]],Justificar!$C$8:$I$1048576,6,0)=0,"Sin Justificación",VLOOKUP(User[[#This Row],[User Code]],Justificar!$C$8:$I$1048576,7,0)),"")</f>
        <v/>
      </c>
      <c r="V741" s="40" t="str" cm="1">
        <f t="array" ref="V741">_xlfn.IFS(User[[#This Row],[Time In Store + Leave]]&lt;7.8,"Incompleto",User[[#This Row],[Time In Store + Leave]]&lt;=12,"Completo",User[[#This Row],[Time In Store + Leave]]&gt;12,"Superior")</f>
        <v>Completo</v>
      </c>
      <c r="W74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1" s="40" t="str">
        <f>IF(User[[#This Row],[Rango]]="incompleto",IF(User[[#This Row],[Reporte in]]=0,"Sin_Registro_In_Out",IF(User[[#This Row],[Reporte Out]]=0,"No_Realizo_Salida","No_cumple_el_Tiempo")),"")</f>
        <v/>
      </c>
      <c r="Y741" s="40" t="str" cm="1">
        <f t="array" ref="Y7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42" spans="1:25" x14ac:dyDescent="0.3">
      <c r="A742" s="40" t="s">
        <v>32</v>
      </c>
      <c r="B742">
        <v>1012433244</v>
      </c>
      <c r="C742" s="40" t="s">
        <v>1350</v>
      </c>
      <c r="D742" s="40" t="s">
        <v>33</v>
      </c>
      <c r="E742" s="40" t="s">
        <v>84</v>
      </c>
      <c r="F742" s="40" t="s">
        <v>1126</v>
      </c>
      <c r="G742" s="40" t="s">
        <v>178</v>
      </c>
      <c r="H742" s="2">
        <v>44883.439953703702</v>
      </c>
      <c r="I742">
        <v>1</v>
      </c>
      <c r="J7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45931.430081018516</v>
      </c>
      <c r="K7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45931.757337962961</v>
      </c>
      <c r="L742" s="21">
        <f>_xlfn.XLOOKUP(User[[#This Row],[User Code]],RMS_Check_In_Out!A:A,RMS_Check_In_Out!D:D,"0")</f>
        <v>351</v>
      </c>
      <c r="M742" s="21">
        <f>_xlfn.XLOOKUP(User[[#This Row],[User Code]],Leave!P:P,Leave!S:S,"0")</f>
        <v>60</v>
      </c>
      <c r="N742" s="21">
        <f>User[[#This Row],[Time Leave RMS (min)]]/60</f>
        <v>1</v>
      </c>
      <c r="O742" s="15">
        <f>User[[#This Row],[Duration In Store(min)]]/60</f>
        <v>5.85</v>
      </c>
      <c r="P742" s="28">
        <f>User[[#This Row],[Time In Store + Leave]]/24</f>
        <v>0.28541666666666665</v>
      </c>
      <c r="Q742" s="15">
        <f>(User[[#This Row],[Time Leave RMS (min)]]/60)+User[[#This Row],[Duration In Store H]]</f>
        <v>6.85</v>
      </c>
      <c r="R742" s="40">
        <f>IF(User[[#This Row],[Check In]]="Sin Registro",0,1)</f>
        <v>1</v>
      </c>
      <c r="S742" s="40">
        <f>IF(User[[#This Row],[Check Out]]="Sin Registro",0,1)</f>
        <v>1</v>
      </c>
      <c r="T742" s="40" t="str">
        <f>IFERROR(IF(VLOOKUP(User[[#This Row],[User Code]],Justificar!$C$8:$I$1048576,6,0)=0,"Sin Justificación",VLOOKUP(User[[#This Row],[User Code]],Justificar!$C$8:$I$1048576,6,0)),"")</f>
        <v>Sin Justificación</v>
      </c>
      <c r="U742" s="40" t="str">
        <f>IFERROR(IF(VLOOKUP(User[[#This Row],[User Code]],Justificar!$C$8:$I$1048576,6,0)=0,"Sin Justificación",VLOOKUP(User[[#This Row],[User Code]],Justificar!$C$8:$I$1048576,7,0)),"")</f>
        <v>Sin Justificación</v>
      </c>
      <c r="V742" s="40" t="str" cm="1">
        <f t="array" ref="V742">_xlfn.IFS(User[[#This Row],[Time In Store + Leave]]&lt;7.8,"Incompleto",User[[#This Row],[Time In Store + Leave]]&lt;=12,"Completo",User[[#This Row],[Time In Store + Leave]]&gt;12,"Superior")</f>
        <v>Incompleto</v>
      </c>
      <c r="W74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2" s="40" t="str">
        <f>IF(User[[#This Row],[Rango]]="incompleto",IF(User[[#This Row],[Reporte in]]=0,"Sin_Registro_In_Out",IF(User[[#This Row],[Reporte Out]]=0,"No_Realizo_Salida","No_cumple_el_Tiempo")),"")</f>
        <v>No_cumple_el_Tiempo</v>
      </c>
      <c r="Y742" s="40" t="str" cm="1">
        <f t="array" ref="Y7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43" spans="1:25" x14ac:dyDescent="0.3">
      <c r="A743" s="40" t="s">
        <v>35</v>
      </c>
      <c r="B743">
        <v>1087206792</v>
      </c>
      <c r="C743" s="40" t="s">
        <v>948</v>
      </c>
      <c r="D743" s="40" t="s">
        <v>36</v>
      </c>
      <c r="E743" s="40" t="s">
        <v>6</v>
      </c>
      <c r="F743" s="40" t="s">
        <v>1030</v>
      </c>
      <c r="G743" s="40" t="s">
        <v>178</v>
      </c>
      <c r="H743" s="2">
        <v>44868.442499999997</v>
      </c>
      <c r="I743">
        <v>1</v>
      </c>
      <c r="J7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45931.451631944445</v>
      </c>
      <c r="K7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45931.736192129632</v>
      </c>
      <c r="L743" s="21">
        <f>_xlfn.XLOOKUP(User[[#This Row],[User Code]],RMS_Check_In_Out!A:A,RMS_Check_In_Out!D:D,"0")</f>
        <v>410</v>
      </c>
      <c r="M743" s="21">
        <f>_xlfn.XLOOKUP(User[[#This Row],[User Code]],Leave!P:P,Leave!S:S,"0")</f>
        <v>60</v>
      </c>
      <c r="N743" s="21">
        <f>User[[#This Row],[Time Leave RMS (min)]]/60</f>
        <v>1</v>
      </c>
      <c r="O743" s="15">
        <f>User[[#This Row],[Duration In Store(min)]]/60</f>
        <v>6.833333333333333</v>
      </c>
      <c r="P743" s="28">
        <f>User[[#This Row],[Time In Store + Leave]]/24</f>
        <v>0.3263888888888889</v>
      </c>
      <c r="Q743" s="15">
        <f>(User[[#This Row],[Time Leave RMS (min)]]/60)+User[[#This Row],[Duration In Store H]]</f>
        <v>7.833333333333333</v>
      </c>
      <c r="R743" s="40">
        <f>IF(User[[#This Row],[Check In]]="Sin Registro",0,1)</f>
        <v>1</v>
      </c>
      <c r="S743" s="40">
        <f>IF(User[[#This Row],[Check Out]]="Sin Registro",0,1)</f>
        <v>1</v>
      </c>
      <c r="T743" s="40" t="str">
        <f>IFERROR(IF(VLOOKUP(User[[#This Row],[User Code]],Justificar!$C$8:$I$1048576,6,0)=0,"Sin Justificación",VLOOKUP(User[[#This Row],[User Code]],Justificar!$C$8:$I$1048576,6,0)),"")</f>
        <v/>
      </c>
      <c r="U743" s="40" t="str">
        <f>IFERROR(IF(VLOOKUP(User[[#This Row],[User Code]],Justificar!$C$8:$I$1048576,6,0)=0,"Sin Justificación",VLOOKUP(User[[#This Row],[User Code]],Justificar!$C$8:$I$1048576,7,0)),"")</f>
        <v/>
      </c>
      <c r="V743" s="40" t="str" cm="1">
        <f t="array" ref="V743">_xlfn.IFS(User[[#This Row],[Time In Store + Leave]]&lt;7.8,"Incompleto",User[[#This Row],[Time In Store + Leave]]&lt;=12,"Completo",User[[#This Row],[Time In Store + Leave]]&gt;12,"Superior")</f>
        <v>Completo</v>
      </c>
      <c r="W74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3" s="40" t="str">
        <f>IF(User[[#This Row],[Rango]]="incompleto",IF(User[[#This Row],[Reporte in]]=0,"Sin_Registro_In_Out",IF(User[[#This Row],[Reporte Out]]=0,"No_Realizo_Salida","No_cumple_el_Tiempo")),"")</f>
        <v/>
      </c>
      <c r="Y743" s="40" t="str" cm="1">
        <f t="array" ref="Y7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744" spans="1:25" x14ac:dyDescent="0.3">
      <c r="A744" s="40" t="s">
        <v>37</v>
      </c>
      <c r="B744">
        <v>1030646149</v>
      </c>
      <c r="C744" s="40" t="s">
        <v>987</v>
      </c>
      <c r="D744" s="40" t="s">
        <v>38</v>
      </c>
      <c r="E744" s="40" t="s">
        <v>84</v>
      </c>
      <c r="F744" s="40" t="s">
        <v>2508</v>
      </c>
      <c r="G744" s="40" t="s">
        <v>179</v>
      </c>
      <c r="H744" s="2">
        <v>44860.647777777776</v>
      </c>
      <c r="I744">
        <v>1</v>
      </c>
      <c r="J7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45931.387777777774</v>
      </c>
      <c r="K7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45931.922997685186</v>
      </c>
      <c r="L744" s="21">
        <f>_xlfn.XLOOKUP(User[[#This Row],[User Code]],RMS_Check_In_Out!A:A,RMS_Check_In_Out!D:D,"0")</f>
        <v>771</v>
      </c>
      <c r="M744" s="21" t="str">
        <f>_xlfn.XLOOKUP(User[[#This Row],[User Code]],Leave!P:P,Leave!S:S,"0")</f>
        <v>0</v>
      </c>
      <c r="N744" s="21">
        <f>User[[#This Row],[Time Leave RMS (min)]]/60</f>
        <v>0</v>
      </c>
      <c r="O744" s="15">
        <f>User[[#This Row],[Duration In Store(min)]]/60</f>
        <v>12.85</v>
      </c>
      <c r="P744" s="28">
        <f>User[[#This Row],[Time In Store + Leave]]/24</f>
        <v>0.53541666666666665</v>
      </c>
      <c r="Q744" s="15">
        <f>(User[[#This Row],[Time Leave RMS (min)]]/60)+User[[#This Row],[Duration In Store H]]</f>
        <v>12.85</v>
      </c>
      <c r="R744" s="40">
        <f>IF(User[[#This Row],[Check In]]="Sin Registro",0,1)</f>
        <v>1</v>
      </c>
      <c r="S744" s="40">
        <f>IF(User[[#This Row],[Check Out]]="Sin Registro",0,1)</f>
        <v>1</v>
      </c>
      <c r="T744" s="40" t="str">
        <f>IFERROR(IF(VLOOKUP(User[[#This Row],[User Code]],Justificar!$C$8:$I$1048576,6,0)=0,"Sin Justificación",VLOOKUP(User[[#This Row],[User Code]],Justificar!$C$8:$I$1048576,6,0)),"")</f>
        <v/>
      </c>
      <c r="U744" s="40" t="str">
        <f>IFERROR(IF(VLOOKUP(User[[#This Row],[User Code]],Justificar!$C$8:$I$1048576,6,0)=0,"Sin Justificación",VLOOKUP(User[[#This Row],[User Code]],Justificar!$C$8:$I$1048576,7,0)),"")</f>
        <v/>
      </c>
      <c r="V744" s="40" t="str" cm="1">
        <f t="array" ref="V744">_xlfn.IFS(User[[#This Row],[Time In Store + Leave]]&lt;7.8,"Incompleto",User[[#This Row],[Time In Store + Leave]]&lt;=12,"Completo",User[[#This Row],[Time In Store + Leave]]&gt;12,"Superior")</f>
        <v>Superior</v>
      </c>
      <c r="W74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4" s="40" t="str">
        <f>IF(User[[#This Row],[Rango]]="incompleto",IF(User[[#This Row],[Reporte in]]=0,"Sin_Registro_In_Out",IF(User[[#This Row],[Reporte Out]]=0,"No_Realizo_Salida","No_cumple_el_Tiempo")),"")</f>
        <v/>
      </c>
      <c r="Y744" s="40" t="str" cm="1">
        <f t="array" ref="Y7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45" spans="1:25" x14ac:dyDescent="0.3">
      <c r="A745" s="40" t="s">
        <v>39</v>
      </c>
      <c r="B745">
        <v>1069491962</v>
      </c>
      <c r="C745" s="40" t="s">
        <v>949</v>
      </c>
      <c r="D745" s="40" t="s">
        <v>40</v>
      </c>
      <c r="E745" s="40" t="s">
        <v>130</v>
      </c>
      <c r="F745" s="40" t="s">
        <v>1942</v>
      </c>
      <c r="G745" s="40" t="s">
        <v>178</v>
      </c>
      <c r="H745" s="2">
        <v>44858.64334490741</v>
      </c>
      <c r="I745">
        <v>1</v>
      </c>
      <c r="J7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45" s="21" t="str">
        <f>_xlfn.XLOOKUP(User[[#This Row],[User Code]],RMS_Check_In_Out!A:A,RMS_Check_In_Out!D:D,"0")</f>
        <v>0</v>
      </c>
      <c r="M745" s="21" t="str">
        <f>_xlfn.XLOOKUP(User[[#This Row],[User Code]],Leave!P:P,Leave!S:S,"0")</f>
        <v>0</v>
      </c>
      <c r="N745" s="21">
        <f>User[[#This Row],[Time Leave RMS (min)]]/60</f>
        <v>0</v>
      </c>
      <c r="O745" s="15">
        <f>User[[#This Row],[Duration In Store(min)]]/60</f>
        <v>0</v>
      </c>
      <c r="P745" s="28">
        <f>User[[#This Row],[Time In Store + Leave]]/24</f>
        <v>0</v>
      </c>
      <c r="Q745" s="15">
        <f>(User[[#This Row],[Time Leave RMS (min)]]/60)+User[[#This Row],[Duration In Store H]]</f>
        <v>0</v>
      </c>
      <c r="R745" s="40">
        <f>IF(User[[#This Row],[Check In]]="Sin Registro",0,1)</f>
        <v>0</v>
      </c>
      <c r="S745" s="40">
        <f>IF(User[[#This Row],[Check Out]]="Sin Registro",0,1)</f>
        <v>0</v>
      </c>
      <c r="T745" s="40" t="str">
        <f>IFERROR(IF(VLOOKUP(User[[#This Row],[User Code]],Justificar!$C$8:$I$1048576,6,0)=0,"Sin Justificación",VLOOKUP(User[[#This Row],[User Code]],Justificar!$C$8:$I$1048576,6,0)),"")</f>
        <v>Sin Justificación</v>
      </c>
      <c r="U745" s="40" t="str">
        <f>IFERROR(IF(VLOOKUP(User[[#This Row],[User Code]],Justificar!$C$8:$I$1048576,6,0)=0,"Sin Justificación",VLOOKUP(User[[#This Row],[User Code]],Justificar!$C$8:$I$1048576,7,0)),"")</f>
        <v>Sin Justificación</v>
      </c>
      <c r="V745" s="40" t="str" cm="1">
        <f t="array" ref="V745">_xlfn.IFS(User[[#This Row],[Time In Store + Leave]]&lt;7.8,"Incompleto",User[[#This Row],[Time In Store + Leave]]&lt;=12,"Completo",User[[#This Row],[Time In Store + Leave]]&gt;12,"Superior")</f>
        <v>Incompleto</v>
      </c>
      <c r="W74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5" s="40" t="str">
        <f>IF(User[[#This Row],[Rango]]="incompleto",IF(User[[#This Row],[Reporte in]]=0,"Sin_Registro_In_Out",IF(User[[#This Row],[Reporte Out]]=0,"No_Realizo_Salida","No_cumple_el_Tiempo")),"")</f>
        <v>Sin_Registro_In_Out</v>
      </c>
      <c r="Y745" s="40" t="str" cm="1">
        <f t="array" ref="Y7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</row>
    <row r="746" spans="1:25" x14ac:dyDescent="0.3">
      <c r="A746" s="40" t="s">
        <v>41</v>
      </c>
      <c r="B746">
        <v>1005540360</v>
      </c>
      <c r="C746" s="40" t="s">
        <v>950</v>
      </c>
      <c r="D746" s="40" t="s">
        <v>42</v>
      </c>
      <c r="E746" s="40" t="s">
        <v>6</v>
      </c>
      <c r="F746" s="40" t="s">
        <v>1927</v>
      </c>
      <c r="G746" s="40" t="s">
        <v>178</v>
      </c>
      <c r="H746" s="2">
        <v>44858.64334490741</v>
      </c>
      <c r="I746">
        <v>1</v>
      </c>
      <c r="J7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45931.352916666663</v>
      </c>
      <c r="K7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45931.712777777779</v>
      </c>
      <c r="L746" s="21">
        <f>_xlfn.XLOOKUP(User[[#This Row],[User Code]],RMS_Check_In_Out!A:A,RMS_Check_In_Out!D:D,"0")</f>
        <v>518</v>
      </c>
      <c r="M746" s="21" t="str">
        <f>_xlfn.XLOOKUP(User[[#This Row],[User Code]],Leave!P:P,Leave!S:S,"0")</f>
        <v>0</v>
      </c>
      <c r="N746" s="21">
        <f>User[[#This Row],[Time Leave RMS (min)]]/60</f>
        <v>0</v>
      </c>
      <c r="O746" s="15">
        <f>User[[#This Row],[Duration In Store(min)]]/60</f>
        <v>8.6333333333333329</v>
      </c>
      <c r="P746" s="28">
        <f>User[[#This Row],[Time In Store + Leave]]/24</f>
        <v>0.35972222222222222</v>
      </c>
      <c r="Q746" s="15">
        <f>(User[[#This Row],[Time Leave RMS (min)]]/60)+User[[#This Row],[Duration In Store H]]</f>
        <v>8.6333333333333329</v>
      </c>
      <c r="R746" s="40">
        <f>IF(User[[#This Row],[Check In]]="Sin Registro",0,1)</f>
        <v>1</v>
      </c>
      <c r="S746" s="40">
        <f>IF(User[[#This Row],[Check Out]]="Sin Registro",0,1)</f>
        <v>1</v>
      </c>
      <c r="T746" s="40" t="str">
        <f>IFERROR(IF(VLOOKUP(User[[#This Row],[User Code]],Justificar!$C$8:$I$1048576,6,0)=0,"Sin Justificación",VLOOKUP(User[[#This Row],[User Code]],Justificar!$C$8:$I$1048576,6,0)),"")</f>
        <v/>
      </c>
      <c r="U746" s="40" t="str">
        <f>IFERROR(IF(VLOOKUP(User[[#This Row],[User Code]],Justificar!$C$8:$I$1048576,6,0)=0,"Sin Justificación",VLOOKUP(User[[#This Row],[User Code]],Justificar!$C$8:$I$1048576,7,0)),"")</f>
        <v/>
      </c>
      <c r="V746" s="40" t="str" cm="1">
        <f t="array" ref="V746">_xlfn.IFS(User[[#This Row],[Time In Store + Leave]]&lt;7.8,"Incompleto",User[[#This Row],[Time In Store + Leave]]&lt;=12,"Completo",User[[#This Row],[Time In Store + Leave]]&gt;12,"Superior")</f>
        <v>Completo</v>
      </c>
      <c r="W74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6" s="40" t="str">
        <f>IF(User[[#This Row],[Rango]]="incompleto",IF(User[[#This Row],[Reporte in]]=0,"Sin_Registro_In_Out",IF(User[[#This Row],[Reporte Out]]=0,"No_Realizo_Salida","No_cumple_el_Tiempo")),"")</f>
        <v/>
      </c>
      <c r="Y746" s="40" t="str" cm="1">
        <f t="array" ref="Y7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47" spans="1:25" x14ac:dyDescent="0.3">
      <c r="A747" s="40" t="s">
        <v>43</v>
      </c>
      <c r="B747">
        <v>1127662971</v>
      </c>
      <c r="C747" s="40" t="s">
        <v>951</v>
      </c>
      <c r="D747" s="40" t="s">
        <v>44</v>
      </c>
      <c r="E747" s="40" t="s">
        <v>6</v>
      </c>
      <c r="F747" s="40" t="s">
        <v>2152</v>
      </c>
      <c r="G747" s="40" t="s">
        <v>177</v>
      </c>
      <c r="H747" s="2">
        <v>44848.320648148147</v>
      </c>
      <c r="I747">
        <v>1</v>
      </c>
      <c r="J7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45931.492106481484</v>
      </c>
      <c r="K7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45931.841273148151</v>
      </c>
      <c r="L747" s="21">
        <f>_xlfn.XLOOKUP(User[[#This Row],[User Code]],RMS_Check_In_Out!A:A,RMS_Check_In_Out!D:D,"0")</f>
        <v>503</v>
      </c>
      <c r="M747" s="21">
        <f>_xlfn.XLOOKUP(User[[#This Row],[User Code]],Leave!P:P,Leave!S:S,"0")</f>
        <v>60</v>
      </c>
      <c r="N747" s="21">
        <f>User[[#This Row],[Time Leave RMS (min)]]/60</f>
        <v>1</v>
      </c>
      <c r="O747" s="15">
        <f>User[[#This Row],[Duration In Store(min)]]/60</f>
        <v>8.3833333333333329</v>
      </c>
      <c r="P747" s="28">
        <f>User[[#This Row],[Time In Store + Leave]]/24</f>
        <v>0.39097222222222222</v>
      </c>
      <c r="Q747" s="15">
        <f>(User[[#This Row],[Time Leave RMS (min)]]/60)+User[[#This Row],[Duration In Store H]]</f>
        <v>9.3833333333333329</v>
      </c>
      <c r="R747" s="40">
        <f>IF(User[[#This Row],[Check In]]="Sin Registro",0,1)</f>
        <v>1</v>
      </c>
      <c r="S747" s="40">
        <f>IF(User[[#This Row],[Check Out]]="Sin Registro",0,1)</f>
        <v>1</v>
      </c>
      <c r="T747" s="40" t="str">
        <f>IFERROR(IF(VLOOKUP(User[[#This Row],[User Code]],Justificar!$C$8:$I$1048576,6,0)=0,"Sin Justificación",VLOOKUP(User[[#This Row],[User Code]],Justificar!$C$8:$I$1048576,6,0)),"")</f>
        <v/>
      </c>
      <c r="U747" s="40" t="str">
        <f>IFERROR(IF(VLOOKUP(User[[#This Row],[User Code]],Justificar!$C$8:$I$1048576,6,0)=0,"Sin Justificación",VLOOKUP(User[[#This Row],[User Code]],Justificar!$C$8:$I$1048576,7,0)),"")</f>
        <v/>
      </c>
      <c r="V747" s="40" t="str" cm="1">
        <f t="array" ref="V747">_xlfn.IFS(User[[#This Row],[Time In Store + Leave]]&lt;7.8,"Incompleto",User[[#This Row],[Time In Store + Leave]]&lt;=12,"Completo",User[[#This Row],[Time In Store + Leave]]&gt;12,"Superior")</f>
        <v>Completo</v>
      </c>
      <c r="W74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7" s="40" t="str">
        <f>IF(User[[#This Row],[Rango]]="incompleto",IF(User[[#This Row],[Reporte in]]=0,"Sin_Registro_In_Out",IF(User[[#This Row],[Reporte Out]]=0,"No_Realizo_Salida","No_cumple_el_Tiempo")),"")</f>
        <v/>
      </c>
      <c r="Y747" s="40" t="str" cm="1">
        <f t="array" ref="Y7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48" spans="1:25" x14ac:dyDescent="0.3">
      <c r="A748" s="40" t="s">
        <v>45</v>
      </c>
      <c r="B748">
        <v>1143841701</v>
      </c>
      <c r="C748" s="40" t="s">
        <v>47</v>
      </c>
      <c r="D748" s="40" t="s">
        <v>46</v>
      </c>
      <c r="E748" s="40" t="s">
        <v>6</v>
      </c>
      <c r="F748" s="40" t="s">
        <v>1044</v>
      </c>
      <c r="G748" s="40" t="s">
        <v>177</v>
      </c>
      <c r="H748" s="2">
        <v>44848.320648148147</v>
      </c>
      <c r="I748">
        <v>1</v>
      </c>
      <c r="J7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45931.492314814815</v>
      </c>
      <c r="K7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45931.695590277777</v>
      </c>
      <c r="L748" s="21">
        <f>_xlfn.XLOOKUP(User[[#This Row],[User Code]],RMS_Check_In_Out!A:A,RMS_Check_In_Out!D:D,"0")</f>
        <v>293</v>
      </c>
      <c r="M748" s="21">
        <f>_xlfn.XLOOKUP(User[[#This Row],[User Code]],Leave!P:P,Leave!S:S,"0")</f>
        <v>540</v>
      </c>
      <c r="N748" s="21">
        <f>User[[#This Row],[Time Leave RMS (min)]]/60</f>
        <v>9</v>
      </c>
      <c r="O748" s="15">
        <f>User[[#This Row],[Duration In Store(min)]]/60</f>
        <v>4.8833333333333337</v>
      </c>
      <c r="P748" s="28">
        <f>User[[#This Row],[Time In Store + Leave]]/24</f>
        <v>0.57847222222222217</v>
      </c>
      <c r="Q748" s="15">
        <f>(User[[#This Row],[Time Leave RMS (min)]]/60)+User[[#This Row],[Duration In Store H]]</f>
        <v>13.883333333333333</v>
      </c>
      <c r="R748" s="40">
        <f>IF(User[[#This Row],[Check In]]="Sin Registro",0,1)</f>
        <v>1</v>
      </c>
      <c r="S748" s="40">
        <f>IF(User[[#This Row],[Check Out]]="Sin Registro",0,1)</f>
        <v>1</v>
      </c>
      <c r="T748" s="40" t="str">
        <f>IFERROR(IF(VLOOKUP(User[[#This Row],[User Code]],Justificar!$C$8:$I$1048576,6,0)=0,"Sin Justificación",VLOOKUP(User[[#This Row],[User Code]],Justificar!$C$8:$I$1048576,6,0)),"")</f>
        <v/>
      </c>
      <c r="U748" s="40" t="str">
        <f>IFERROR(IF(VLOOKUP(User[[#This Row],[User Code]],Justificar!$C$8:$I$1048576,6,0)=0,"Sin Justificación",VLOOKUP(User[[#This Row],[User Code]],Justificar!$C$8:$I$1048576,7,0)),"")</f>
        <v/>
      </c>
      <c r="V748" s="40" t="str" cm="1">
        <f t="array" ref="V748">_xlfn.IFS(User[[#This Row],[Time In Store + Leave]]&lt;7.8,"Incompleto",User[[#This Row],[Time In Store + Leave]]&lt;=12,"Completo",User[[#This Row],[Time In Store + Leave]]&gt;12,"Superior")</f>
        <v>Superior</v>
      </c>
      <c r="W74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8" s="40" t="str">
        <f>IF(User[[#This Row],[Rango]]="incompleto",IF(User[[#This Row],[Reporte in]]=0,"Sin_Registro_In_Out",IF(User[[#This Row],[Reporte Out]]=0,"No_Realizo_Salida","No_cumple_el_Tiempo")),"")</f>
        <v/>
      </c>
      <c r="Y748" s="40" t="str" cm="1">
        <f t="array" ref="Y7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49" spans="1:25" x14ac:dyDescent="0.3">
      <c r="A749" s="40" t="s">
        <v>248</v>
      </c>
      <c r="B749">
        <v>44150655</v>
      </c>
      <c r="C749" s="40" t="s">
        <v>952</v>
      </c>
      <c r="D749" s="40" t="s">
        <v>249</v>
      </c>
      <c r="E749" s="40" t="s">
        <v>6</v>
      </c>
      <c r="F749" s="40" t="s">
        <v>967</v>
      </c>
      <c r="G749" s="40" t="s">
        <v>177</v>
      </c>
      <c r="H749" s="2">
        <v>44848.320613425924</v>
      </c>
      <c r="I749">
        <v>1</v>
      </c>
      <c r="J7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45931.413402777776</v>
      </c>
      <c r="K7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45931.732303240744</v>
      </c>
      <c r="L749" s="21">
        <f>_xlfn.XLOOKUP(User[[#This Row],[User Code]],RMS_Check_In_Out!A:A,RMS_Check_In_Out!D:D,"0")</f>
        <v>459</v>
      </c>
      <c r="M749" s="21" t="str">
        <f>_xlfn.XLOOKUP(User[[#This Row],[User Code]],Leave!P:P,Leave!S:S,"0")</f>
        <v>0</v>
      </c>
      <c r="N749" s="21">
        <f>User[[#This Row],[Time Leave RMS (min)]]/60</f>
        <v>0</v>
      </c>
      <c r="O749" s="15">
        <f>User[[#This Row],[Duration In Store(min)]]/60</f>
        <v>7.65</v>
      </c>
      <c r="P749" s="28">
        <f>User[[#This Row],[Time In Store + Leave]]/24</f>
        <v>0.31875000000000003</v>
      </c>
      <c r="Q749" s="15">
        <f>(User[[#This Row],[Time Leave RMS (min)]]/60)+User[[#This Row],[Duration In Store H]]</f>
        <v>7.65</v>
      </c>
      <c r="R749" s="40">
        <f>IF(User[[#This Row],[Check In]]="Sin Registro",0,1)</f>
        <v>1</v>
      </c>
      <c r="S749" s="40">
        <f>IF(User[[#This Row],[Check Out]]="Sin Registro",0,1)</f>
        <v>1</v>
      </c>
      <c r="T749" s="40" t="str">
        <f>IFERROR(IF(VLOOKUP(User[[#This Row],[User Code]],Justificar!$C$8:$I$1048576,6,0)=0,"Sin Justificación",VLOOKUP(User[[#This Row],[User Code]],Justificar!$C$8:$I$1048576,6,0)),"")</f>
        <v>Sin Justificación</v>
      </c>
      <c r="U749" s="40" t="str">
        <f>IFERROR(IF(VLOOKUP(User[[#This Row],[User Code]],Justificar!$C$8:$I$1048576,6,0)=0,"Sin Justificación",VLOOKUP(User[[#This Row],[User Code]],Justificar!$C$8:$I$1048576,7,0)),"")</f>
        <v>Sin Justificación</v>
      </c>
      <c r="V749" s="40" t="str" cm="1">
        <f t="array" ref="V749">_xlfn.IFS(User[[#This Row],[Time In Store + Leave]]&lt;7.8,"Incompleto",User[[#This Row],[Time In Store + Leave]]&lt;=12,"Completo",User[[#This Row],[Time In Store + Leave]]&gt;12,"Superior")</f>
        <v>Incompleto</v>
      </c>
      <c r="W74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9" s="40" t="str">
        <f>IF(User[[#This Row],[Rango]]="incompleto",IF(User[[#This Row],[Reporte in]]=0,"Sin_Registro_In_Out",IF(User[[#This Row],[Reporte Out]]=0,"No_Realizo_Salida","No_cumple_el_Tiempo")),"")</f>
        <v>No_cumple_el_Tiempo</v>
      </c>
      <c r="Y749" s="40" t="str" cm="1">
        <f t="array" ref="Y7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0" spans="1:25" x14ac:dyDescent="0.3">
      <c r="A750" s="40" t="s">
        <v>48</v>
      </c>
      <c r="B750">
        <v>1098657273</v>
      </c>
      <c r="C750" s="40" t="s">
        <v>1236</v>
      </c>
      <c r="D750" s="40" t="s">
        <v>49</v>
      </c>
      <c r="E750" s="40" t="s">
        <v>6</v>
      </c>
      <c r="F750" s="40" t="s">
        <v>1482</v>
      </c>
      <c r="G750" s="40" t="s">
        <v>177</v>
      </c>
      <c r="H750" s="2">
        <v>44848.3205787037</v>
      </c>
      <c r="I750">
        <v>1</v>
      </c>
      <c r="J7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45931.54246527778</v>
      </c>
      <c r="K7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45931.840949074074</v>
      </c>
      <c r="L750" s="21">
        <f>_xlfn.XLOOKUP(User[[#This Row],[User Code]],RMS_Check_In_Out!A:A,RMS_Check_In_Out!D:D,"0")</f>
        <v>430</v>
      </c>
      <c r="M750" s="21">
        <f>_xlfn.XLOOKUP(User[[#This Row],[User Code]],Leave!P:P,Leave!S:S,"0")</f>
        <v>60</v>
      </c>
      <c r="N750" s="21">
        <f>User[[#This Row],[Time Leave RMS (min)]]/60</f>
        <v>1</v>
      </c>
      <c r="O750" s="15">
        <f>User[[#This Row],[Duration In Store(min)]]/60</f>
        <v>7.166666666666667</v>
      </c>
      <c r="P750" s="28">
        <f>User[[#This Row],[Time In Store + Leave]]/24</f>
        <v>0.34027777777777785</v>
      </c>
      <c r="Q750" s="15">
        <f>(User[[#This Row],[Time Leave RMS (min)]]/60)+User[[#This Row],[Duration In Store H]]</f>
        <v>8.1666666666666679</v>
      </c>
      <c r="R750" s="40">
        <f>IF(User[[#This Row],[Check In]]="Sin Registro",0,1)</f>
        <v>1</v>
      </c>
      <c r="S750" s="40">
        <f>IF(User[[#This Row],[Check Out]]="Sin Registro",0,1)</f>
        <v>1</v>
      </c>
      <c r="T750" s="40" t="str">
        <f>IFERROR(IF(VLOOKUP(User[[#This Row],[User Code]],Justificar!$C$8:$I$1048576,6,0)=0,"Sin Justificación",VLOOKUP(User[[#This Row],[User Code]],Justificar!$C$8:$I$1048576,6,0)),"")</f>
        <v/>
      </c>
      <c r="U750" s="40" t="str">
        <f>IFERROR(IF(VLOOKUP(User[[#This Row],[User Code]],Justificar!$C$8:$I$1048576,6,0)=0,"Sin Justificación",VLOOKUP(User[[#This Row],[User Code]],Justificar!$C$8:$I$1048576,7,0)),"")</f>
        <v/>
      </c>
      <c r="V750" s="40" t="str" cm="1">
        <f t="array" ref="V750">_xlfn.IFS(User[[#This Row],[Time In Store + Leave]]&lt;7.8,"Incompleto",User[[#This Row],[Time In Store + Leave]]&lt;=12,"Completo",User[[#This Row],[Time In Store + Leave]]&gt;12,"Superior")</f>
        <v>Completo</v>
      </c>
      <c r="W75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0" s="40" t="str">
        <f>IF(User[[#This Row],[Rango]]="incompleto",IF(User[[#This Row],[Reporte in]]=0,"Sin_Registro_In_Out",IF(User[[#This Row],[Reporte Out]]=0,"No_Realizo_Salida","No_cumple_el_Tiempo")),"")</f>
        <v/>
      </c>
      <c r="Y750" s="40" t="str" cm="1">
        <f t="array" ref="Y7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51" spans="1:25" x14ac:dyDescent="0.3">
      <c r="A751" s="40" t="s">
        <v>50</v>
      </c>
      <c r="B751">
        <v>1065622413</v>
      </c>
      <c r="C751" s="40" t="s">
        <v>1237</v>
      </c>
      <c r="D751" s="40" t="s">
        <v>51</v>
      </c>
      <c r="E751" s="40" t="s">
        <v>6</v>
      </c>
      <c r="F751" s="40" t="s">
        <v>967</v>
      </c>
      <c r="G751" s="40" t="s">
        <v>177</v>
      </c>
      <c r="H751" s="2">
        <v>44848.320567129631</v>
      </c>
      <c r="I751">
        <v>1</v>
      </c>
      <c r="J7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45931.410081018519</v>
      </c>
      <c r="K7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45931.821759259263</v>
      </c>
      <c r="L751" s="21">
        <f>_xlfn.XLOOKUP(User[[#This Row],[User Code]],RMS_Check_In_Out!A:A,RMS_Check_In_Out!D:D,"0")</f>
        <v>593</v>
      </c>
      <c r="M751" s="21" t="str">
        <f>_xlfn.XLOOKUP(User[[#This Row],[User Code]],Leave!P:P,Leave!S:S,"0")</f>
        <v>0</v>
      </c>
      <c r="N751" s="21">
        <f>User[[#This Row],[Time Leave RMS (min)]]/60</f>
        <v>0</v>
      </c>
      <c r="O751" s="15">
        <f>User[[#This Row],[Duration In Store(min)]]/60</f>
        <v>9.8833333333333329</v>
      </c>
      <c r="P751" s="28">
        <f>User[[#This Row],[Time In Store + Leave]]/24</f>
        <v>0.41180555555555554</v>
      </c>
      <c r="Q751" s="15">
        <f>(User[[#This Row],[Time Leave RMS (min)]]/60)+User[[#This Row],[Duration In Store H]]</f>
        <v>9.8833333333333329</v>
      </c>
      <c r="R751" s="40">
        <f>IF(User[[#This Row],[Check In]]="Sin Registro",0,1)</f>
        <v>1</v>
      </c>
      <c r="S751" s="40">
        <f>IF(User[[#This Row],[Check Out]]="Sin Registro",0,1)</f>
        <v>1</v>
      </c>
      <c r="T751" s="40" t="str">
        <f>IFERROR(IF(VLOOKUP(User[[#This Row],[User Code]],Justificar!$C$8:$I$1048576,6,0)=0,"Sin Justificación",VLOOKUP(User[[#This Row],[User Code]],Justificar!$C$8:$I$1048576,6,0)),"")</f>
        <v/>
      </c>
      <c r="U751" s="40" t="str">
        <f>IFERROR(IF(VLOOKUP(User[[#This Row],[User Code]],Justificar!$C$8:$I$1048576,6,0)=0,"Sin Justificación",VLOOKUP(User[[#This Row],[User Code]],Justificar!$C$8:$I$1048576,7,0)),"")</f>
        <v/>
      </c>
      <c r="V751" s="40" t="str" cm="1">
        <f t="array" ref="V751">_xlfn.IFS(User[[#This Row],[Time In Store + Leave]]&lt;7.8,"Incompleto",User[[#This Row],[Time In Store + Leave]]&lt;=12,"Completo",User[[#This Row],[Time In Store + Leave]]&gt;12,"Superior")</f>
        <v>Completo</v>
      </c>
      <c r="W75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1" s="40" t="str">
        <f>IF(User[[#This Row],[Rango]]="incompleto",IF(User[[#This Row],[Reporte in]]=0,"Sin_Registro_In_Out",IF(User[[#This Row],[Reporte Out]]=0,"No_Realizo_Salida","No_cumple_el_Tiempo")),"")</f>
        <v/>
      </c>
      <c r="Y751" s="40" t="str" cm="1">
        <f t="array" ref="Y7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2" spans="1:25" x14ac:dyDescent="0.3">
      <c r="A752" s="40" t="s">
        <v>52</v>
      </c>
      <c r="B752">
        <v>72259705</v>
      </c>
      <c r="C752" s="40" t="s">
        <v>953</v>
      </c>
      <c r="D752" s="40" t="s">
        <v>53</v>
      </c>
      <c r="E752" s="40" t="s">
        <v>6</v>
      </c>
      <c r="F752" s="40" t="s">
        <v>967</v>
      </c>
      <c r="G752" s="40" t="s">
        <v>177</v>
      </c>
      <c r="H752" s="2">
        <v>44848.320543981485</v>
      </c>
      <c r="I752">
        <v>1</v>
      </c>
      <c r="J7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52" s="21" t="str">
        <f>_xlfn.XLOOKUP(User[[#This Row],[User Code]],RMS_Check_In_Out!A:A,RMS_Check_In_Out!D:D,"0")</f>
        <v>0</v>
      </c>
      <c r="M752" s="21" t="str">
        <f>_xlfn.XLOOKUP(User[[#This Row],[User Code]],Leave!P:P,Leave!S:S,"0")</f>
        <v>0</v>
      </c>
      <c r="N752" s="21">
        <f>User[[#This Row],[Time Leave RMS (min)]]/60</f>
        <v>0</v>
      </c>
      <c r="O752" s="15">
        <f>User[[#This Row],[Duration In Store(min)]]/60</f>
        <v>0</v>
      </c>
      <c r="P752" s="28">
        <f>User[[#This Row],[Time In Store + Leave]]/24</f>
        <v>0</v>
      </c>
      <c r="Q752" s="15">
        <f>(User[[#This Row],[Time Leave RMS (min)]]/60)+User[[#This Row],[Duration In Store H]]</f>
        <v>0</v>
      </c>
      <c r="R752" s="40">
        <f>IF(User[[#This Row],[Check In]]="Sin Registro",0,1)</f>
        <v>0</v>
      </c>
      <c r="S752" s="40">
        <f>IF(User[[#This Row],[Check Out]]="Sin Registro",0,1)</f>
        <v>0</v>
      </c>
      <c r="T752" s="40" t="str">
        <f>IFERROR(IF(VLOOKUP(User[[#This Row],[User Code]],Justificar!$C$8:$I$1048576,6,0)=0,"Sin Justificación",VLOOKUP(User[[#This Row],[User Code]],Justificar!$C$8:$I$1048576,6,0)),"")</f>
        <v>Sin Justificación</v>
      </c>
      <c r="U752" s="40" t="str">
        <f>IFERROR(IF(VLOOKUP(User[[#This Row],[User Code]],Justificar!$C$8:$I$1048576,6,0)=0,"Sin Justificación",VLOOKUP(User[[#This Row],[User Code]],Justificar!$C$8:$I$1048576,7,0)),"")</f>
        <v>Sin Justificación</v>
      </c>
      <c r="V752" s="40" t="str" cm="1">
        <f t="array" ref="V752">_xlfn.IFS(User[[#This Row],[Time In Store + Leave]]&lt;7.8,"Incompleto",User[[#This Row],[Time In Store + Leave]]&lt;=12,"Completo",User[[#This Row],[Time In Store + Leave]]&gt;12,"Superior")</f>
        <v>Incompleto</v>
      </c>
      <c r="W75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2" s="40" t="str">
        <f>IF(User[[#This Row],[Rango]]="incompleto",IF(User[[#This Row],[Reporte in]]=0,"Sin_Registro_In_Out",IF(User[[#This Row],[Reporte Out]]=0,"No_Realizo_Salida","No_cumple_el_Tiempo")),"")</f>
        <v>Sin_Registro_In_Out</v>
      </c>
      <c r="Y752" s="40" t="str" cm="1">
        <f t="array" ref="Y7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3" spans="1:25" x14ac:dyDescent="0.3">
      <c r="A753" s="40" t="s">
        <v>54</v>
      </c>
      <c r="B753">
        <v>36306925</v>
      </c>
      <c r="C753" s="40" t="s">
        <v>954</v>
      </c>
      <c r="D753" s="40" t="s">
        <v>55</v>
      </c>
      <c r="E753" s="40" t="s">
        <v>6</v>
      </c>
      <c r="F753" s="40" t="s">
        <v>2748</v>
      </c>
      <c r="G753" s="40" t="s">
        <v>177</v>
      </c>
      <c r="H753" s="2">
        <v>44848.320497685185</v>
      </c>
      <c r="I753">
        <v>1</v>
      </c>
      <c r="J7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53" s="21" t="str">
        <f>_xlfn.XLOOKUP(User[[#This Row],[User Code]],RMS_Check_In_Out!A:A,RMS_Check_In_Out!D:D,"0")</f>
        <v>0</v>
      </c>
      <c r="M753" s="21" t="str">
        <f>_xlfn.XLOOKUP(User[[#This Row],[User Code]],Leave!P:P,Leave!S:S,"0")</f>
        <v>0</v>
      </c>
      <c r="N753" s="21">
        <f>User[[#This Row],[Time Leave RMS (min)]]/60</f>
        <v>0</v>
      </c>
      <c r="O753" s="15">
        <f>User[[#This Row],[Duration In Store(min)]]/60</f>
        <v>0</v>
      </c>
      <c r="P753" s="28">
        <f>User[[#This Row],[Time In Store + Leave]]/24</f>
        <v>0</v>
      </c>
      <c r="Q753" s="15">
        <f>(User[[#This Row],[Time Leave RMS (min)]]/60)+User[[#This Row],[Duration In Store H]]</f>
        <v>0</v>
      </c>
      <c r="R753" s="40">
        <f>IF(User[[#This Row],[Check In]]="Sin Registro",0,1)</f>
        <v>0</v>
      </c>
      <c r="S753" s="40">
        <f>IF(User[[#This Row],[Check Out]]="Sin Registro",0,1)</f>
        <v>0</v>
      </c>
      <c r="T753" s="40" t="str">
        <f>IFERROR(IF(VLOOKUP(User[[#This Row],[User Code]],Justificar!$C$8:$I$1048576,6,0)=0,"Sin Justificación",VLOOKUP(User[[#This Row],[User Code]],Justificar!$C$8:$I$1048576,6,0)),"")</f>
        <v>Sin Justificación</v>
      </c>
      <c r="U753" s="40" t="str">
        <f>IFERROR(IF(VLOOKUP(User[[#This Row],[User Code]],Justificar!$C$8:$I$1048576,6,0)=0,"Sin Justificación",VLOOKUP(User[[#This Row],[User Code]],Justificar!$C$8:$I$1048576,7,0)),"")</f>
        <v>Sin Justificación</v>
      </c>
      <c r="V753" s="40" t="str" cm="1">
        <f t="array" ref="V753">_xlfn.IFS(User[[#This Row],[Time In Store + Leave]]&lt;7.8,"Incompleto",User[[#This Row],[Time In Store + Leave]]&lt;=12,"Completo",User[[#This Row],[Time In Store + Leave]]&gt;12,"Superior")</f>
        <v>Incompleto</v>
      </c>
      <c r="W75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3" s="40" t="str">
        <f>IF(User[[#This Row],[Rango]]="incompleto",IF(User[[#This Row],[Reporte in]]=0,"Sin_Registro_In_Out",IF(User[[#This Row],[Reporte Out]]=0,"No_Realizo_Salida","No_cumple_el_Tiempo")),"")</f>
        <v>Sin_Registro_In_Out</v>
      </c>
      <c r="Y753" s="40" t="str" cm="1">
        <f t="array" ref="Y7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54" spans="1:25" x14ac:dyDescent="0.3">
      <c r="A754" s="40" t="s">
        <v>56</v>
      </c>
      <c r="B754">
        <v>1085168288</v>
      </c>
      <c r="C754" s="40" t="s">
        <v>58</v>
      </c>
      <c r="D754" s="40" t="s">
        <v>57</v>
      </c>
      <c r="E754" s="40" t="s">
        <v>6</v>
      </c>
      <c r="F754" s="40" t="s">
        <v>967</v>
      </c>
      <c r="G754" s="40" t="s">
        <v>177</v>
      </c>
      <c r="H754" s="2">
        <v>44848.320462962962</v>
      </c>
      <c r="I754">
        <v>1</v>
      </c>
      <c r="J7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54" s="21" t="str">
        <f>_xlfn.XLOOKUP(User[[#This Row],[User Code]],RMS_Check_In_Out!A:A,RMS_Check_In_Out!D:D,"0")</f>
        <v>0</v>
      </c>
      <c r="M754" s="21">
        <f>_xlfn.XLOOKUP(User[[#This Row],[User Code]],Leave!P:P,Leave!S:S,"0")</f>
        <v>540</v>
      </c>
      <c r="N754" s="21">
        <f>User[[#This Row],[Time Leave RMS (min)]]/60</f>
        <v>9</v>
      </c>
      <c r="O754" s="15">
        <f>User[[#This Row],[Duration In Store(min)]]/60</f>
        <v>0</v>
      </c>
      <c r="P754" s="28">
        <f>User[[#This Row],[Time In Store + Leave]]/24</f>
        <v>0.375</v>
      </c>
      <c r="Q754" s="15">
        <f>(User[[#This Row],[Time Leave RMS (min)]]/60)+User[[#This Row],[Duration In Store H]]</f>
        <v>9</v>
      </c>
      <c r="R754" s="40">
        <f>IF(User[[#This Row],[Check In]]="Sin Registro",0,1)</f>
        <v>1</v>
      </c>
      <c r="S754" s="40">
        <f>IF(User[[#This Row],[Check Out]]="Sin Registro",0,1)</f>
        <v>1</v>
      </c>
      <c r="T754" s="40" t="str">
        <f>IFERROR(IF(VLOOKUP(User[[#This Row],[User Code]],Justificar!$C$8:$I$1048576,6,0)=0,"Sin Justificación",VLOOKUP(User[[#This Row],[User Code]],Justificar!$C$8:$I$1048576,6,0)),"")</f>
        <v/>
      </c>
      <c r="U754" s="40" t="str">
        <f>IFERROR(IF(VLOOKUP(User[[#This Row],[User Code]],Justificar!$C$8:$I$1048576,6,0)=0,"Sin Justificación",VLOOKUP(User[[#This Row],[User Code]],Justificar!$C$8:$I$1048576,7,0)),"")</f>
        <v/>
      </c>
      <c r="V754" s="40" t="str" cm="1">
        <f t="array" ref="V754">_xlfn.IFS(User[[#This Row],[Time In Store + Leave]]&lt;7.8,"Incompleto",User[[#This Row],[Time In Store + Leave]]&lt;=12,"Completo",User[[#This Row],[Time In Store + Leave]]&gt;12,"Superior")</f>
        <v>Completo</v>
      </c>
      <c r="W75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4" s="40" t="str">
        <f>IF(User[[#This Row],[Rango]]="incompleto",IF(User[[#This Row],[Reporte in]]=0,"Sin_Registro_In_Out",IF(User[[#This Row],[Reporte Out]]=0,"No_Realizo_Salida","No_cumple_el_Tiempo")),"")</f>
        <v/>
      </c>
      <c r="Y754" s="40" t="str" cm="1">
        <f t="array" ref="Y7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5" spans="1:25" x14ac:dyDescent="0.3">
      <c r="A755" s="40" t="s">
        <v>59</v>
      </c>
      <c r="B755">
        <v>1007529079</v>
      </c>
      <c r="C755" s="40" t="s">
        <v>955</v>
      </c>
      <c r="D755" s="40" t="s">
        <v>60</v>
      </c>
      <c r="E755" s="40" t="s">
        <v>6</v>
      </c>
      <c r="F755" s="40" t="s">
        <v>966</v>
      </c>
      <c r="G755" s="40" t="s">
        <v>177</v>
      </c>
      <c r="H755" s="2">
        <v>44848.3203125</v>
      </c>
      <c r="I755">
        <v>1</v>
      </c>
      <c r="J7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55" s="21" t="str">
        <f>_xlfn.XLOOKUP(User[[#This Row],[User Code]],RMS_Check_In_Out!A:A,RMS_Check_In_Out!D:D,"0")</f>
        <v>0</v>
      </c>
      <c r="M755" s="21">
        <f>_xlfn.XLOOKUP(User[[#This Row],[User Code]],Leave!P:P,Leave!S:S,"0")</f>
        <v>540</v>
      </c>
      <c r="N755" s="21">
        <f>User[[#This Row],[Time Leave RMS (min)]]/60</f>
        <v>9</v>
      </c>
      <c r="O755" s="15">
        <f>User[[#This Row],[Duration In Store(min)]]/60</f>
        <v>0</v>
      </c>
      <c r="P755" s="28">
        <f>User[[#This Row],[Time In Store + Leave]]/24</f>
        <v>0.375</v>
      </c>
      <c r="Q755" s="15">
        <f>(User[[#This Row],[Time Leave RMS (min)]]/60)+User[[#This Row],[Duration In Store H]]</f>
        <v>9</v>
      </c>
      <c r="R755" s="40">
        <f>IF(User[[#This Row],[Check In]]="Sin Registro",0,1)</f>
        <v>1</v>
      </c>
      <c r="S755" s="40">
        <f>IF(User[[#This Row],[Check Out]]="Sin Registro",0,1)</f>
        <v>1</v>
      </c>
      <c r="T755" s="40" t="str">
        <f>IFERROR(IF(VLOOKUP(User[[#This Row],[User Code]],Justificar!$C$8:$I$1048576,6,0)=0,"Sin Justificación",VLOOKUP(User[[#This Row],[User Code]],Justificar!$C$8:$I$1048576,6,0)),"")</f>
        <v/>
      </c>
      <c r="U755" s="40" t="str">
        <f>IFERROR(IF(VLOOKUP(User[[#This Row],[User Code]],Justificar!$C$8:$I$1048576,6,0)=0,"Sin Justificación",VLOOKUP(User[[#This Row],[User Code]],Justificar!$C$8:$I$1048576,7,0)),"")</f>
        <v/>
      </c>
      <c r="V755" s="40" t="str" cm="1">
        <f t="array" ref="V755">_xlfn.IFS(User[[#This Row],[Time In Store + Leave]]&lt;7.8,"Incompleto",User[[#This Row],[Time In Store + Leave]]&lt;=12,"Completo",User[[#This Row],[Time In Store + Leave]]&gt;12,"Superior")</f>
        <v>Completo</v>
      </c>
      <c r="W75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5" s="40" t="str">
        <f>IF(User[[#This Row],[Rango]]="incompleto",IF(User[[#This Row],[Reporte in]]=0,"Sin_Registro_In_Out",IF(User[[#This Row],[Reporte Out]]=0,"No_Realizo_Salida","No_cumple_el_Tiempo")),"")</f>
        <v/>
      </c>
      <c r="Y755" s="40" t="str" cm="1">
        <f t="array" ref="Y7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56" spans="1:25" x14ac:dyDescent="0.3">
      <c r="A756" s="40" t="s">
        <v>61</v>
      </c>
      <c r="B756">
        <v>1060647092</v>
      </c>
      <c r="C756" s="40" t="s">
        <v>956</v>
      </c>
      <c r="D756" s="40" t="s">
        <v>62</v>
      </c>
      <c r="E756" s="40" t="s">
        <v>6</v>
      </c>
      <c r="F756" s="40" t="s">
        <v>1025</v>
      </c>
      <c r="G756" s="40" t="s">
        <v>177</v>
      </c>
      <c r="H756" s="2">
        <v>44848.3203125</v>
      </c>
      <c r="I756">
        <v>1</v>
      </c>
      <c r="J7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45931.45008101852</v>
      </c>
      <c r="K7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45931.79173611111</v>
      </c>
      <c r="L756" s="21">
        <f>_xlfn.XLOOKUP(User[[#This Row],[User Code]],RMS_Check_In_Out!A:A,RMS_Check_In_Out!D:D,"0")</f>
        <v>492</v>
      </c>
      <c r="M756" s="21">
        <f>_xlfn.XLOOKUP(User[[#This Row],[User Code]],Leave!P:P,Leave!S:S,"0")</f>
        <v>60</v>
      </c>
      <c r="N756" s="21">
        <f>User[[#This Row],[Time Leave RMS (min)]]/60</f>
        <v>1</v>
      </c>
      <c r="O756" s="15">
        <f>User[[#This Row],[Duration In Store(min)]]/60</f>
        <v>8.1999999999999993</v>
      </c>
      <c r="P756" s="28">
        <f>User[[#This Row],[Time In Store + Leave]]/24</f>
        <v>0.3833333333333333</v>
      </c>
      <c r="Q756" s="15">
        <f>(User[[#This Row],[Time Leave RMS (min)]]/60)+User[[#This Row],[Duration In Store H]]</f>
        <v>9.1999999999999993</v>
      </c>
      <c r="R756" s="40">
        <f>IF(User[[#This Row],[Check In]]="Sin Registro",0,1)</f>
        <v>1</v>
      </c>
      <c r="S756" s="40">
        <f>IF(User[[#This Row],[Check Out]]="Sin Registro",0,1)</f>
        <v>1</v>
      </c>
      <c r="T756" s="40" t="str">
        <f>IFERROR(IF(VLOOKUP(User[[#This Row],[User Code]],Justificar!$C$8:$I$1048576,6,0)=0,"Sin Justificación",VLOOKUP(User[[#This Row],[User Code]],Justificar!$C$8:$I$1048576,6,0)),"")</f>
        <v/>
      </c>
      <c r="U756" s="40" t="str">
        <f>IFERROR(IF(VLOOKUP(User[[#This Row],[User Code]],Justificar!$C$8:$I$1048576,6,0)=0,"Sin Justificación",VLOOKUP(User[[#This Row],[User Code]],Justificar!$C$8:$I$1048576,7,0)),"")</f>
        <v/>
      </c>
      <c r="V756" s="40" t="str" cm="1">
        <f t="array" ref="V756">_xlfn.IFS(User[[#This Row],[Time In Store + Leave]]&lt;7.8,"Incompleto",User[[#This Row],[Time In Store + Leave]]&lt;=12,"Completo",User[[#This Row],[Time In Store + Leave]]&gt;12,"Superior")</f>
        <v>Completo</v>
      </c>
      <c r="W75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6" s="40" t="str">
        <f>IF(User[[#This Row],[Rango]]="incompleto",IF(User[[#This Row],[Reporte in]]=0,"Sin_Registro_In_Out",IF(User[[#This Row],[Reporte Out]]=0,"No_Realizo_Salida","No_cumple_el_Tiempo")),"")</f>
        <v/>
      </c>
      <c r="Y756" s="40" t="str" cm="1">
        <f t="array" ref="Y7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57" spans="1:25" x14ac:dyDescent="0.3">
      <c r="A757" s="40" t="s">
        <v>63</v>
      </c>
      <c r="B757">
        <v>29973713</v>
      </c>
      <c r="C757" s="40" t="s">
        <v>957</v>
      </c>
      <c r="D757" s="40" t="s">
        <v>64</v>
      </c>
      <c r="E757" s="40" t="s">
        <v>6</v>
      </c>
      <c r="F757" s="40" t="s">
        <v>1025</v>
      </c>
      <c r="G757" s="40" t="s">
        <v>177</v>
      </c>
      <c r="H757" s="2">
        <v>44848.320219907408</v>
      </c>
      <c r="I757">
        <v>1</v>
      </c>
      <c r="J7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45931.537407407406</v>
      </c>
      <c r="K7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45931.792893518519</v>
      </c>
      <c r="L757" s="21">
        <f>_xlfn.XLOOKUP(User[[#This Row],[User Code]],RMS_Check_In_Out!A:A,RMS_Check_In_Out!D:D,"0")</f>
        <v>368</v>
      </c>
      <c r="M757" s="21">
        <f>_xlfn.XLOOKUP(User[[#This Row],[User Code]],Leave!P:P,Leave!S:S,"0")</f>
        <v>180</v>
      </c>
      <c r="N757" s="21">
        <f>User[[#This Row],[Time Leave RMS (min)]]/60</f>
        <v>3</v>
      </c>
      <c r="O757" s="15">
        <f>User[[#This Row],[Duration In Store(min)]]/60</f>
        <v>6.1333333333333337</v>
      </c>
      <c r="P757" s="28">
        <f>User[[#This Row],[Time In Store + Leave]]/24</f>
        <v>0.38055555555555554</v>
      </c>
      <c r="Q757" s="15">
        <f>(User[[#This Row],[Time Leave RMS (min)]]/60)+User[[#This Row],[Duration In Store H]]</f>
        <v>9.1333333333333329</v>
      </c>
      <c r="R757" s="40">
        <f>IF(User[[#This Row],[Check In]]="Sin Registro",0,1)</f>
        <v>1</v>
      </c>
      <c r="S757" s="40">
        <f>IF(User[[#This Row],[Check Out]]="Sin Registro",0,1)</f>
        <v>1</v>
      </c>
      <c r="T757" s="40" t="str">
        <f>IFERROR(IF(VLOOKUP(User[[#This Row],[User Code]],Justificar!$C$8:$I$1048576,6,0)=0,"Sin Justificación",VLOOKUP(User[[#This Row],[User Code]],Justificar!$C$8:$I$1048576,6,0)),"")</f>
        <v/>
      </c>
      <c r="U757" s="40" t="str">
        <f>IFERROR(IF(VLOOKUP(User[[#This Row],[User Code]],Justificar!$C$8:$I$1048576,6,0)=0,"Sin Justificación",VLOOKUP(User[[#This Row],[User Code]],Justificar!$C$8:$I$1048576,7,0)),"")</f>
        <v/>
      </c>
      <c r="V757" s="40" t="str" cm="1">
        <f t="array" ref="V757">_xlfn.IFS(User[[#This Row],[Time In Store + Leave]]&lt;7.8,"Incompleto",User[[#This Row],[Time In Store + Leave]]&lt;=12,"Completo",User[[#This Row],[Time In Store + Leave]]&gt;12,"Superior")</f>
        <v>Completo</v>
      </c>
      <c r="W75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7" s="40" t="str">
        <f>IF(User[[#This Row],[Rango]]="incompleto",IF(User[[#This Row],[Reporte in]]=0,"Sin_Registro_In_Out",IF(User[[#This Row],[Reporte Out]]=0,"No_Realizo_Salida","No_cumple_el_Tiempo")),"")</f>
        <v/>
      </c>
      <c r="Y757" s="40" t="str" cm="1">
        <f t="array" ref="Y7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58" spans="1:25" x14ac:dyDescent="0.3">
      <c r="A758" s="40" t="s">
        <v>65</v>
      </c>
      <c r="B758">
        <v>1108768236</v>
      </c>
      <c r="C758" s="40" t="s">
        <v>958</v>
      </c>
      <c r="D758" s="40" t="s">
        <v>66</v>
      </c>
      <c r="E758" s="40" t="s">
        <v>6</v>
      </c>
      <c r="F758" s="40" t="s">
        <v>2152</v>
      </c>
      <c r="G758" s="40" t="s">
        <v>177</v>
      </c>
      <c r="H758" s="2">
        <v>44848.320208333331</v>
      </c>
      <c r="I758">
        <v>1</v>
      </c>
      <c r="J7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45931.33289351852</v>
      </c>
      <c r="K7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45931.674189814818</v>
      </c>
      <c r="L758" s="21">
        <f>_xlfn.XLOOKUP(User[[#This Row],[User Code]],RMS_Check_In_Out!A:A,RMS_Check_In_Out!D:D,"0")</f>
        <v>491</v>
      </c>
      <c r="M758" s="21">
        <f>_xlfn.XLOOKUP(User[[#This Row],[User Code]],Leave!P:P,Leave!S:S,"0")</f>
        <v>60</v>
      </c>
      <c r="N758" s="21">
        <f>User[[#This Row],[Time Leave RMS (min)]]/60</f>
        <v>1</v>
      </c>
      <c r="O758" s="15">
        <f>User[[#This Row],[Duration In Store(min)]]/60</f>
        <v>8.1833333333333336</v>
      </c>
      <c r="P758" s="28">
        <f>User[[#This Row],[Time In Store + Leave]]/24</f>
        <v>0.38263888888888892</v>
      </c>
      <c r="Q758" s="15">
        <f>(User[[#This Row],[Time Leave RMS (min)]]/60)+User[[#This Row],[Duration In Store H]]</f>
        <v>9.1833333333333336</v>
      </c>
      <c r="R758" s="40">
        <f>IF(User[[#This Row],[Check In]]="Sin Registro",0,1)</f>
        <v>1</v>
      </c>
      <c r="S758" s="40">
        <f>IF(User[[#This Row],[Check Out]]="Sin Registro",0,1)</f>
        <v>1</v>
      </c>
      <c r="T758" s="40" t="str">
        <f>IFERROR(IF(VLOOKUP(User[[#This Row],[User Code]],Justificar!$C$8:$I$1048576,6,0)=0,"Sin Justificación",VLOOKUP(User[[#This Row],[User Code]],Justificar!$C$8:$I$1048576,6,0)),"")</f>
        <v/>
      </c>
      <c r="U758" s="40" t="str">
        <f>IFERROR(IF(VLOOKUP(User[[#This Row],[User Code]],Justificar!$C$8:$I$1048576,6,0)=0,"Sin Justificación",VLOOKUP(User[[#This Row],[User Code]],Justificar!$C$8:$I$1048576,7,0)),"")</f>
        <v/>
      </c>
      <c r="V758" s="40" t="str" cm="1">
        <f t="array" ref="V758">_xlfn.IFS(User[[#This Row],[Time In Store + Leave]]&lt;7.8,"Incompleto",User[[#This Row],[Time In Store + Leave]]&lt;=12,"Completo",User[[#This Row],[Time In Store + Leave]]&gt;12,"Superior")</f>
        <v>Completo</v>
      </c>
      <c r="W75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8" s="40" t="str">
        <f>IF(User[[#This Row],[Rango]]="incompleto",IF(User[[#This Row],[Reporte in]]=0,"Sin_Registro_In_Out",IF(User[[#This Row],[Reporte Out]]=0,"No_Realizo_Salida","No_cumple_el_Tiempo")),"")</f>
        <v/>
      </c>
      <c r="Y758" s="40" t="str" cm="1">
        <f t="array" ref="Y7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59" spans="1:25" x14ac:dyDescent="0.3">
      <c r="A759" s="40" t="s">
        <v>67</v>
      </c>
      <c r="B759">
        <v>1079410929</v>
      </c>
      <c r="C759" s="40" t="s">
        <v>959</v>
      </c>
      <c r="D759" s="40" t="s">
        <v>68</v>
      </c>
      <c r="E759" s="40" t="s">
        <v>6</v>
      </c>
      <c r="F759" s="40" t="s">
        <v>970</v>
      </c>
      <c r="G759" s="40" t="s">
        <v>179</v>
      </c>
      <c r="H759" s="2">
        <v>44819.68</v>
      </c>
      <c r="I759">
        <v>1</v>
      </c>
      <c r="J7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45931.35728009259</v>
      </c>
      <c r="K7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45931.710613425923</v>
      </c>
      <c r="L759" s="21">
        <f>_xlfn.XLOOKUP(User[[#This Row],[User Code]],RMS_Check_In_Out!A:A,RMS_Check_In_Out!D:D,"0")</f>
        <v>509</v>
      </c>
      <c r="M759" s="21">
        <f>_xlfn.XLOOKUP(User[[#This Row],[User Code]],Leave!P:P,Leave!S:S,"0")</f>
        <v>90</v>
      </c>
      <c r="N759" s="21">
        <f>User[[#This Row],[Time Leave RMS (min)]]/60</f>
        <v>1.5</v>
      </c>
      <c r="O759" s="15">
        <f>User[[#This Row],[Duration In Store(min)]]/60</f>
        <v>8.4833333333333325</v>
      </c>
      <c r="P759" s="28">
        <f>User[[#This Row],[Time In Store + Leave]]/24</f>
        <v>0.41597222222222219</v>
      </c>
      <c r="Q759" s="15">
        <f>(User[[#This Row],[Time Leave RMS (min)]]/60)+User[[#This Row],[Duration In Store H]]</f>
        <v>9.9833333333333325</v>
      </c>
      <c r="R759" s="40">
        <f>IF(User[[#This Row],[Check In]]="Sin Registro",0,1)</f>
        <v>1</v>
      </c>
      <c r="S759" s="40">
        <f>IF(User[[#This Row],[Check Out]]="Sin Registro",0,1)</f>
        <v>1</v>
      </c>
      <c r="T759" s="40" t="str">
        <f>IFERROR(IF(VLOOKUP(User[[#This Row],[User Code]],Justificar!$C$8:$I$1048576,6,0)=0,"Sin Justificación",VLOOKUP(User[[#This Row],[User Code]],Justificar!$C$8:$I$1048576,6,0)),"")</f>
        <v/>
      </c>
      <c r="U759" s="40" t="str">
        <f>IFERROR(IF(VLOOKUP(User[[#This Row],[User Code]],Justificar!$C$8:$I$1048576,6,0)=0,"Sin Justificación",VLOOKUP(User[[#This Row],[User Code]],Justificar!$C$8:$I$1048576,7,0)),"")</f>
        <v/>
      </c>
      <c r="V759" s="40" t="str" cm="1">
        <f t="array" ref="V759">_xlfn.IFS(User[[#This Row],[Time In Store + Leave]]&lt;7.8,"Incompleto",User[[#This Row],[Time In Store + Leave]]&lt;=12,"Completo",User[[#This Row],[Time In Store + Leave]]&gt;12,"Superior")</f>
        <v>Completo</v>
      </c>
      <c r="W75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9" s="40" t="str">
        <f>IF(User[[#This Row],[Rango]]="incompleto",IF(User[[#This Row],[Reporte in]]=0,"Sin_Registro_In_Out",IF(User[[#This Row],[Reporte Out]]=0,"No_Realizo_Salida","No_cumple_el_Tiempo")),"")</f>
        <v/>
      </c>
      <c r="Y759" s="40" t="str" cm="1">
        <f t="array" ref="Y7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60" spans="1:25" x14ac:dyDescent="0.3">
      <c r="A760" s="40" t="s">
        <v>69</v>
      </c>
      <c r="B760">
        <v>1030606934</v>
      </c>
      <c r="C760" s="40" t="s">
        <v>1115</v>
      </c>
      <c r="D760" s="40" t="s">
        <v>70</v>
      </c>
      <c r="E760" s="40" t="s">
        <v>84</v>
      </c>
      <c r="F760" s="40" t="s">
        <v>1126</v>
      </c>
      <c r="G760" s="40" t="s">
        <v>178</v>
      </c>
      <c r="H760" s="2">
        <v>44811.808900462966</v>
      </c>
      <c r="I760">
        <v>1</v>
      </c>
      <c r="J7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60" s="21" t="str">
        <f>_xlfn.XLOOKUP(User[[#This Row],[User Code]],RMS_Check_In_Out!A:A,RMS_Check_In_Out!D:D,"0")</f>
        <v>0</v>
      </c>
      <c r="M760" s="21">
        <f>_xlfn.XLOOKUP(User[[#This Row],[User Code]],Leave!P:P,Leave!S:S,"0")</f>
        <v>60</v>
      </c>
      <c r="N760" s="21">
        <f>User[[#This Row],[Time Leave RMS (min)]]/60</f>
        <v>1</v>
      </c>
      <c r="O760" s="15">
        <f>User[[#This Row],[Duration In Store(min)]]/60</f>
        <v>0</v>
      </c>
      <c r="P760" s="28">
        <f>User[[#This Row],[Time In Store + Leave]]/24</f>
        <v>4.1666666666666664E-2</v>
      </c>
      <c r="Q760" s="15">
        <f>(User[[#This Row],[Time Leave RMS (min)]]/60)+User[[#This Row],[Duration In Store H]]</f>
        <v>1</v>
      </c>
      <c r="R760" s="40">
        <f>IF(User[[#This Row],[Check In]]="Sin Registro",0,1)</f>
        <v>1</v>
      </c>
      <c r="S760" s="40">
        <f>IF(User[[#This Row],[Check Out]]="Sin Registro",0,1)</f>
        <v>1</v>
      </c>
      <c r="T760" s="40" t="str">
        <f>IFERROR(IF(VLOOKUP(User[[#This Row],[User Code]],Justificar!$C$8:$I$1048576,6,0)=0,"Sin Justificación",VLOOKUP(User[[#This Row],[User Code]],Justificar!$C$8:$I$1048576,6,0)),"")</f>
        <v>Sin Justificación</v>
      </c>
      <c r="U760" s="40" t="str">
        <f>IFERROR(IF(VLOOKUP(User[[#This Row],[User Code]],Justificar!$C$8:$I$1048576,6,0)=0,"Sin Justificación",VLOOKUP(User[[#This Row],[User Code]],Justificar!$C$8:$I$1048576,7,0)),"")</f>
        <v>Sin Justificación</v>
      </c>
      <c r="V760" s="40" t="str" cm="1">
        <f t="array" ref="V760">_xlfn.IFS(User[[#This Row],[Time In Store + Leave]]&lt;7.8,"Incompleto",User[[#This Row],[Time In Store + Leave]]&lt;=12,"Completo",User[[#This Row],[Time In Store + Leave]]&gt;12,"Superior")</f>
        <v>Incompleto</v>
      </c>
      <c r="W76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60" s="40" t="str">
        <f>IF(User[[#This Row],[Rango]]="incompleto",IF(User[[#This Row],[Reporte in]]=0,"Sin_Registro_In_Out",IF(User[[#This Row],[Reporte Out]]=0,"No_Realizo_Salida","No_cumple_el_Tiempo")),"")</f>
        <v>No_cumple_el_Tiempo</v>
      </c>
      <c r="Y760" s="40" t="str" cm="1">
        <f t="array" ref="Y7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61" spans="1:25" x14ac:dyDescent="0.3">
      <c r="A761" s="40" t="s">
        <v>71</v>
      </c>
      <c r="B761">
        <v>1069482081</v>
      </c>
      <c r="C761" s="40" t="s">
        <v>960</v>
      </c>
      <c r="D761" s="40" t="s">
        <v>72</v>
      </c>
      <c r="E761" s="40" t="s">
        <v>6</v>
      </c>
      <c r="F761" s="40" t="s">
        <v>1039</v>
      </c>
      <c r="G761" s="40" t="s">
        <v>179</v>
      </c>
      <c r="H761" s="2">
        <v>44809.768611111111</v>
      </c>
      <c r="I761">
        <v>1</v>
      </c>
      <c r="J7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45931.357754629629</v>
      </c>
      <c r="K7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45931.750694444447</v>
      </c>
      <c r="L761" s="21">
        <f>_xlfn.XLOOKUP(User[[#This Row],[User Code]],RMS_Check_In_Out!A:A,RMS_Check_In_Out!D:D,"0")</f>
        <v>566</v>
      </c>
      <c r="M761" s="21" t="str">
        <f>_xlfn.XLOOKUP(User[[#This Row],[User Code]],Leave!P:P,Leave!S:S,"0")</f>
        <v>0</v>
      </c>
      <c r="N761" s="21">
        <f>User[[#This Row],[Time Leave RMS (min)]]/60</f>
        <v>0</v>
      </c>
      <c r="O761" s="15">
        <f>User[[#This Row],[Duration In Store(min)]]/60</f>
        <v>9.4333333333333336</v>
      </c>
      <c r="P761" s="28">
        <f>User[[#This Row],[Time In Store + Leave]]/24</f>
        <v>0.39305555555555555</v>
      </c>
      <c r="Q761" s="15">
        <f>(User[[#This Row],[Time Leave RMS (min)]]/60)+User[[#This Row],[Duration In Store H]]</f>
        <v>9.4333333333333336</v>
      </c>
      <c r="R761" s="40">
        <f>IF(User[[#This Row],[Check In]]="Sin Registro",0,1)</f>
        <v>1</v>
      </c>
      <c r="S761" s="40">
        <f>IF(User[[#This Row],[Check Out]]="Sin Registro",0,1)</f>
        <v>1</v>
      </c>
      <c r="T761" s="40" t="str">
        <f>IFERROR(IF(VLOOKUP(User[[#This Row],[User Code]],Justificar!$C$8:$I$1048576,6,0)=0,"Sin Justificación",VLOOKUP(User[[#This Row],[User Code]],Justificar!$C$8:$I$1048576,6,0)),"")</f>
        <v/>
      </c>
      <c r="U761" s="40" t="str">
        <f>IFERROR(IF(VLOOKUP(User[[#This Row],[User Code]],Justificar!$C$8:$I$1048576,6,0)=0,"Sin Justificación",VLOOKUP(User[[#This Row],[User Code]],Justificar!$C$8:$I$1048576,7,0)),"")</f>
        <v/>
      </c>
      <c r="V761" s="40" t="str" cm="1">
        <f t="array" ref="V761">_xlfn.IFS(User[[#This Row],[Time In Store + Leave]]&lt;7.8,"Incompleto",User[[#This Row],[Time In Store + Leave]]&lt;=12,"Completo",User[[#This Row],[Time In Store + Leave]]&gt;12,"Superior")</f>
        <v>Completo</v>
      </c>
      <c r="W76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1" s="40" t="str">
        <f>IF(User[[#This Row],[Rango]]="incompleto",IF(User[[#This Row],[Reporte in]]=0,"Sin_Registro_In_Out",IF(User[[#This Row],[Reporte Out]]=0,"No_Realizo_Salida","No_cumple_el_Tiempo")),"")</f>
        <v/>
      </c>
      <c r="Y761" s="40" t="str" cm="1">
        <f t="array" ref="Y7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62" spans="1:25" x14ac:dyDescent="0.3">
      <c r="A762" s="40" t="s">
        <v>74</v>
      </c>
      <c r="B762">
        <v>1140860596</v>
      </c>
      <c r="C762" s="40" t="s">
        <v>961</v>
      </c>
      <c r="D762" s="40" t="s">
        <v>75</v>
      </c>
      <c r="E762" s="40" t="s">
        <v>6</v>
      </c>
      <c r="F762" s="40" t="s">
        <v>1822</v>
      </c>
      <c r="G762" s="40" t="s">
        <v>179</v>
      </c>
      <c r="H762" s="2">
        <v>44782.638009259259</v>
      </c>
      <c r="I762">
        <v>1</v>
      </c>
      <c r="J7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7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762" s="21" t="str">
        <f>_xlfn.XLOOKUP(User[[#This Row],[User Code]],RMS_Check_In_Out!A:A,RMS_Check_In_Out!D:D,"0")</f>
        <v>0</v>
      </c>
      <c r="M762" s="21">
        <f>_xlfn.XLOOKUP(User[[#This Row],[User Code]],Leave!P:P,Leave!S:S,"0")</f>
        <v>540</v>
      </c>
      <c r="N762" s="21">
        <f>User[[#This Row],[Time Leave RMS (min)]]/60</f>
        <v>9</v>
      </c>
      <c r="O762" s="15">
        <f>User[[#This Row],[Duration In Store(min)]]/60</f>
        <v>0</v>
      </c>
      <c r="P762" s="28">
        <f>User[[#This Row],[Time In Store + Leave]]/24</f>
        <v>0.375</v>
      </c>
      <c r="Q762" s="15">
        <f>(User[[#This Row],[Time Leave RMS (min)]]/60)+User[[#This Row],[Duration In Store H]]</f>
        <v>9</v>
      </c>
      <c r="R762" s="40">
        <f>IF(User[[#This Row],[Check In]]="Sin Registro",0,1)</f>
        <v>1</v>
      </c>
      <c r="S762" s="40">
        <f>IF(User[[#This Row],[Check Out]]="Sin Registro",0,1)</f>
        <v>1</v>
      </c>
      <c r="T762" s="40" t="str">
        <f>IFERROR(IF(VLOOKUP(User[[#This Row],[User Code]],Justificar!$C$8:$I$1048576,6,0)=0,"Sin Justificación",VLOOKUP(User[[#This Row],[User Code]],Justificar!$C$8:$I$1048576,6,0)),"")</f>
        <v/>
      </c>
      <c r="U762" s="40" t="str">
        <f>IFERROR(IF(VLOOKUP(User[[#This Row],[User Code]],Justificar!$C$8:$I$1048576,6,0)=0,"Sin Justificación",VLOOKUP(User[[#This Row],[User Code]],Justificar!$C$8:$I$1048576,7,0)),"")</f>
        <v/>
      </c>
      <c r="V762" s="40" t="str" cm="1">
        <f t="array" ref="V762">_xlfn.IFS(User[[#This Row],[Time In Store + Leave]]&lt;7.8,"Incompleto",User[[#This Row],[Time In Store + Leave]]&lt;=12,"Completo",User[[#This Row],[Time In Store + Leave]]&gt;12,"Superior")</f>
        <v>Completo</v>
      </c>
      <c r="W76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2" s="40" t="str">
        <f>IF(User[[#This Row],[Rango]]="incompleto",IF(User[[#This Row],[Reporte in]]=0,"Sin_Registro_In_Out",IF(User[[#This Row],[Reporte Out]]=0,"No_Realizo_Salida","No_cumple_el_Tiempo")),"")</f>
        <v/>
      </c>
      <c r="Y762" s="40" t="str" cm="1">
        <f t="array" ref="Y7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63" spans="1:25" x14ac:dyDescent="0.3">
      <c r="A763" s="40" t="s">
        <v>76</v>
      </c>
      <c r="B763">
        <v>1023916000</v>
      </c>
      <c r="C763" s="40" t="s">
        <v>962</v>
      </c>
      <c r="D763" s="40" t="s">
        <v>77</v>
      </c>
      <c r="E763" s="40" t="s">
        <v>6</v>
      </c>
      <c r="F763" s="40" t="s">
        <v>2463</v>
      </c>
      <c r="G763" s="40" t="s">
        <v>178</v>
      </c>
      <c r="H763" s="2">
        <v>44753.630023148151</v>
      </c>
      <c r="I763">
        <v>1</v>
      </c>
      <c r="J7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45931.322777777779</v>
      </c>
      <c r="K7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45931.670335648145</v>
      </c>
      <c r="L763" s="21">
        <f>_xlfn.XLOOKUP(User[[#This Row],[User Code]],RMS_Check_In_Out!A:A,RMS_Check_In_Out!D:D,"0")</f>
        <v>500</v>
      </c>
      <c r="M763" s="21">
        <f>_xlfn.XLOOKUP(User[[#This Row],[User Code]],Leave!P:P,Leave!S:S,"0")</f>
        <v>60</v>
      </c>
      <c r="N763" s="21">
        <f>User[[#This Row],[Time Leave RMS (min)]]/60</f>
        <v>1</v>
      </c>
      <c r="O763" s="15">
        <f>User[[#This Row],[Duration In Store(min)]]/60</f>
        <v>8.3333333333333339</v>
      </c>
      <c r="P763" s="28">
        <f>User[[#This Row],[Time In Store + Leave]]/24</f>
        <v>0.3888888888888889</v>
      </c>
      <c r="Q763" s="15">
        <f>(User[[#This Row],[Time Leave RMS (min)]]/60)+User[[#This Row],[Duration In Store H]]</f>
        <v>9.3333333333333339</v>
      </c>
      <c r="R763" s="40">
        <f>IF(User[[#This Row],[Check In]]="Sin Registro",0,1)</f>
        <v>1</v>
      </c>
      <c r="S763" s="40">
        <f>IF(User[[#This Row],[Check Out]]="Sin Registro",0,1)</f>
        <v>1</v>
      </c>
      <c r="T763" s="40" t="str">
        <f>IFERROR(IF(VLOOKUP(User[[#This Row],[User Code]],Justificar!$C$8:$I$1048576,6,0)=0,"Sin Justificación",VLOOKUP(User[[#This Row],[User Code]],Justificar!$C$8:$I$1048576,6,0)),"")</f>
        <v/>
      </c>
      <c r="U763" s="40" t="str">
        <f>IFERROR(IF(VLOOKUP(User[[#This Row],[User Code]],Justificar!$C$8:$I$1048576,6,0)=0,"Sin Justificación",VLOOKUP(User[[#This Row],[User Code]],Justificar!$C$8:$I$1048576,7,0)),"")</f>
        <v/>
      </c>
      <c r="V763" s="40" t="str" cm="1">
        <f t="array" ref="V763">_xlfn.IFS(User[[#This Row],[Time In Store + Leave]]&lt;7.8,"Incompleto",User[[#This Row],[Time In Store + Leave]]&lt;=12,"Completo",User[[#This Row],[Time In Store + Leave]]&gt;12,"Superior")</f>
        <v>Completo</v>
      </c>
      <c r="W76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3" s="40" t="str">
        <f>IF(User[[#This Row],[Rango]]="incompleto",IF(User[[#This Row],[Reporte in]]=0,"Sin_Registro_In_Out",IF(User[[#This Row],[Reporte Out]]=0,"No_Realizo_Salida","No_cumple_el_Tiempo")),"")</f>
        <v/>
      </c>
      <c r="Y763" s="40" t="str" cm="1">
        <f t="array" ref="Y7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64" spans="1:25" x14ac:dyDescent="0.3">
      <c r="A764" s="40" t="s">
        <v>78</v>
      </c>
      <c r="B764">
        <v>1037625682</v>
      </c>
      <c r="C764" s="40" t="s">
        <v>963</v>
      </c>
      <c r="D764" s="40" t="s">
        <v>79</v>
      </c>
      <c r="E764" s="40" t="s">
        <v>6</v>
      </c>
      <c r="F764" s="40" t="s">
        <v>966</v>
      </c>
      <c r="G764" s="40" t="s">
        <v>177</v>
      </c>
      <c r="H764" s="2">
        <v>44727.629861111112</v>
      </c>
      <c r="I764">
        <v>1</v>
      </c>
      <c r="J76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6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64" s="21" t="str">
        <f>_xlfn.XLOOKUP(User[[#This Row],[User Code]],RMS_Check_In_Out!A:A,RMS_Check_In_Out!D:D,"0")</f>
        <v>0</v>
      </c>
      <c r="M764" s="21">
        <f>_xlfn.XLOOKUP(User[[#This Row],[User Code]],Leave!P:P,Leave!S:S,"0")</f>
        <v>540</v>
      </c>
      <c r="N764" s="21">
        <f>User[[#This Row],[Time Leave RMS (min)]]/60</f>
        <v>9</v>
      </c>
      <c r="O764" s="15">
        <f>User[[#This Row],[Duration In Store(min)]]/60</f>
        <v>0</v>
      </c>
      <c r="P764" s="28">
        <f>User[[#This Row],[Time In Store + Leave]]/24</f>
        <v>0.375</v>
      </c>
      <c r="Q764" s="15">
        <f>(User[[#This Row],[Time Leave RMS (min)]]/60)+User[[#This Row],[Duration In Store H]]</f>
        <v>9</v>
      </c>
      <c r="R764" s="40">
        <f>IF(User[[#This Row],[Check In]]="Sin Registro",0,1)</f>
        <v>1</v>
      </c>
      <c r="S764" s="40">
        <f>IF(User[[#This Row],[Check Out]]="Sin Registro",0,1)</f>
        <v>1</v>
      </c>
      <c r="T764" s="40" t="str">
        <f>IFERROR(IF(VLOOKUP(User[[#This Row],[User Code]],Justificar!$C$8:$I$1048576,6,0)=0,"Sin Justificación",VLOOKUP(User[[#This Row],[User Code]],Justificar!$C$8:$I$1048576,6,0)),"")</f>
        <v/>
      </c>
      <c r="U764" s="40" t="str">
        <f>IFERROR(IF(VLOOKUP(User[[#This Row],[User Code]],Justificar!$C$8:$I$1048576,6,0)=0,"Sin Justificación",VLOOKUP(User[[#This Row],[User Code]],Justificar!$C$8:$I$1048576,7,0)),"")</f>
        <v/>
      </c>
      <c r="V764" s="40" t="str" cm="1">
        <f t="array" ref="V764">_xlfn.IFS(User[[#This Row],[Time In Store + Leave]]&lt;7.8,"Incompleto",User[[#This Row],[Time In Store + Leave]]&lt;=12,"Completo",User[[#This Row],[Time In Store + Leave]]&gt;12,"Superior")</f>
        <v>Completo</v>
      </c>
      <c r="W76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4" s="40" t="str">
        <f>IF(User[[#This Row],[Rango]]="incompleto",IF(User[[#This Row],[Reporte in]]=0,"Sin_Registro_In_Out",IF(User[[#This Row],[Reporte Out]]=0,"No_Realizo_Salida","No_cumple_el_Tiempo")),"")</f>
        <v/>
      </c>
      <c r="Y764" s="40" t="str" cm="1">
        <f t="array" ref="Y7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65" spans="1:25" x14ac:dyDescent="0.3">
      <c r="A765" s="40" t="s">
        <v>80</v>
      </c>
      <c r="B765">
        <v>1129580472</v>
      </c>
      <c r="C765" s="40" t="s">
        <v>964</v>
      </c>
      <c r="D765" s="40" t="s">
        <v>81</v>
      </c>
      <c r="E765" s="40" t="s">
        <v>6</v>
      </c>
      <c r="F765" s="40" t="s">
        <v>967</v>
      </c>
      <c r="G765" s="40" t="s">
        <v>177</v>
      </c>
      <c r="H765" s="2">
        <v>44727.629664351851</v>
      </c>
      <c r="I765">
        <v>1</v>
      </c>
      <c r="J7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65" s="21" t="str">
        <f>_xlfn.XLOOKUP(User[[#This Row],[User Code]],RMS_Check_In_Out!A:A,RMS_Check_In_Out!D:D,"0")</f>
        <v>0</v>
      </c>
      <c r="M765" s="21">
        <f>_xlfn.XLOOKUP(User[[#This Row],[User Code]],Leave!P:P,Leave!S:S,"0")</f>
        <v>540</v>
      </c>
      <c r="N765" s="21">
        <f>User[[#This Row],[Time Leave RMS (min)]]/60</f>
        <v>9</v>
      </c>
      <c r="O765" s="15">
        <f>User[[#This Row],[Duration In Store(min)]]/60</f>
        <v>0</v>
      </c>
      <c r="P765" s="28">
        <f>User[[#This Row],[Time In Store + Leave]]/24</f>
        <v>0.375</v>
      </c>
      <c r="Q765" s="15">
        <f>(User[[#This Row],[Time Leave RMS (min)]]/60)+User[[#This Row],[Duration In Store H]]</f>
        <v>9</v>
      </c>
      <c r="R765" s="40">
        <f>IF(User[[#This Row],[Check In]]="Sin Registro",0,1)</f>
        <v>1</v>
      </c>
      <c r="S765" s="40">
        <f>IF(User[[#This Row],[Check Out]]="Sin Registro",0,1)</f>
        <v>1</v>
      </c>
      <c r="T765" s="40" t="str">
        <f>IFERROR(IF(VLOOKUP(User[[#This Row],[User Code]],Justificar!$C$8:$I$1048576,6,0)=0,"Sin Justificación",VLOOKUP(User[[#This Row],[User Code]],Justificar!$C$8:$I$1048576,6,0)),"")</f>
        <v/>
      </c>
      <c r="U765" s="40" t="str">
        <f>IFERROR(IF(VLOOKUP(User[[#This Row],[User Code]],Justificar!$C$8:$I$1048576,6,0)=0,"Sin Justificación",VLOOKUP(User[[#This Row],[User Code]],Justificar!$C$8:$I$1048576,7,0)),"")</f>
        <v/>
      </c>
      <c r="V765" s="40" t="str" cm="1">
        <f t="array" ref="V765">_xlfn.IFS(User[[#This Row],[Time In Store + Leave]]&lt;7.8,"Incompleto",User[[#This Row],[Time In Store + Leave]]&lt;=12,"Completo",User[[#This Row],[Time In Store + Leave]]&gt;12,"Superior")</f>
        <v>Completo</v>
      </c>
      <c r="W76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5" s="40" t="str">
        <f>IF(User[[#This Row],[Rango]]="incompleto",IF(User[[#This Row],[Reporte in]]=0,"Sin_Registro_In_Out",IF(User[[#This Row],[Reporte Out]]=0,"No_Realizo_Salida","No_cumple_el_Tiempo")),"")</f>
        <v/>
      </c>
      <c r="Y765" s="40" t="str" cm="1">
        <f t="array" ref="Y7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66" spans="1:25" x14ac:dyDescent="0.3">
      <c r="A766" s="40" t="s">
        <v>82</v>
      </c>
      <c r="B766">
        <v>52518854</v>
      </c>
      <c r="C766" s="40" t="s">
        <v>989</v>
      </c>
      <c r="D766" s="40" t="s">
        <v>83</v>
      </c>
      <c r="E766" s="40" t="s">
        <v>6</v>
      </c>
      <c r="F766" s="40" t="s">
        <v>2463</v>
      </c>
      <c r="G766" s="40" t="s">
        <v>178</v>
      </c>
      <c r="H766" s="2">
        <v>44725.461481481485</v>
      </c>
      <c r="I766">
        <v>1</v>
      </c>
      <c r="J7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45931.328159722223</v>
      </c>
      <c r="K7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45931.722534722219</v>
      </c>
      <c r="L766" s="21">
        <f>_xlfn.XLOOKUP(User[[#This Row],[User Code]],RMS_Check_In_Out!A:A,RMS_Check_In_Out!D:D,"0")</f>
        <v>568</v>
      </c>
      <c r="M766" s="21" t="str">
        <f>_xlfn.XLOOKUP(User[[#This Row],[User Code]],Leave!P:P,Leave!S:S,"0")</f>
        <v>0</v>
      </c>
      <c r="N766" s="21">
        <f>User[[#This Row],[Time Leave RMS (min)]]/60</f>
        <v>0</v>
      </c>
      <c r="O766" s="15">
        <f>User[[#This Row],[Duration In Store(min)]]/60</f>
        <v>9.4666666666666668</v>
      </c>
      <c r="P766" s="28">
        <f>User[[#This Row],[Time In Store + Leave]]/24</f>
        <v>0.39444444444444443</v>
      </c>
      <c r="Q766" s="15">
        <f>(User[[#This Row],[Time Leave RMS (min)]]/60)+User[[#This Row],[Duration In Store H]]</f>
        <v>9.4666666666666668</v>
      </c>
      <c r="R766" s="40">
        <f>IF(User[[#This Row],[Check In]]="Sin Registro",0,1)</f>
        <v>1</v>
      </c>
      <c r="S766" s="40">
        <f>IF(User[[#This Row],[Check Out]]="Sin Registro",0,1)</f>
        <v>1</v>
      </c>
      <c r="T766" s="40" t="str">
        <f>IFERROR(IF(VLOOKUP(User[[#This Row],[User Code]],Justificar!$C$8:$I$1048576,6,0)=0,"Sin Justificación",VLOOKUP(User[[#This Row],[User Code]],Justificar!$C$8:$I$1048576,6,0)),"")</f>
        <v/>
      </c>
      <c r="U766" s="40" t="str">
        <f>IFERROR(IF(VLOOKUP(User[[#This Row],[User Code]],Justificar!$C$8:$I$1048576,6,0)=0,"Sin Justificación",VLOOKUP(User[[#This Row],[User Code]],Justificar!$C$8:$I$1048576,7,0)),"")</f>
        <v/>
      </c>
      <c r="V766" s="40" t="str" cm="1">
        <f t="array" ref="V766">_xlfn.IFS(User[[#This Row],[Time In Store + Leave]]&lt;7.8,"Incompleto",User[[#This Row],[Time In Store + Leave]]&lt;=12,"Completo",User[[#This Row],[Time In Store + Leave]]&gt;12,"Superior")</f>
        <v>Completo</v>
      </c>
      <c r="W76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6" s="40" t="str">
        <f>IF(User[[#This Row],[Rango]]="incompleto",IF(User[[#This Row],[Reporte in]]=0,"Sin_Registro_In_Out",IF(User[[#This Row],[Reporte Out]]=0,"No_Realizo_Salida","No_cumple_el_Tiempo")),"")</f>
        <v/>
      </c>
      <c r="Y766" s="40" t="str" cm="1">
        <f t="array" ref="Y7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67" spans="1:25" x14ac:dyDescent="0.3">
      <c r="A767" s="40" t="s">
        <v>85</v>
      </c>
      <c r="B767">
        <v>73157192</v>
      </c>
      <c r="C767" s="40" t="s">
        <v>990</v>
      </c>
      <c r="D767" s="40" t="s">
        <v>86</v>
      </c>
      <c r="E767" s="40" t="s">
        <v>84</v>
      </c>
      <c r="F767" s="40" t="s">
        <v>1019</v>
      </c>
      <c r="G767" s="40" t="s">
        <v>178</v>
      </c>
      <c r="H767" s="2">
        <v>44721.677337962959</v>
      </c>
      <c r="I767">
        <v>1</v>
      </c>
      <c r="J7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45931.43105324074</v>
      </c>
      <c r="K7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45931.803287037037</v>
      </c>
      <c r="L767" s="21">
        <f>_xlfn.XLOOKUP(User[[#This Row],[User Code]],RMS_Check_In_Out!A:A,RMS_Check_In_Out!D:D,"0")</f>
        <v>536</v>
      </c>
      <c r="M767" s="21" t="str">
        <f>_xlfn.XLOOKUP(User[[#This Row],[User Code]],Leave!P:P,Leave!S:S,"0")</f>
        <v>0</v>
      </c>
      <c r="N767" s="21">
        <f>User[[#This Row],[Time Leave RMS (min)]]/60</f>
        <v>0</v>
      </c>
      <c r="O767" s="15">
        <f>User[[#This Row],[Duration In Store(min)]]/60</f>
        <v>8.9333333333333336</v>
      </c>
      <c r="P767" s="28">
        <f>User[[#This Row],[Time In Store + Leave]]/24</f>
        <v>0.37222222222222223</v>
      </c>
      <c r="Q767" s="15">
        <f>(User[[#This Row],[Time Leave RMS (min)]]/60)+User[[#This Row],[Duration In Store H]]</f>
        <v>8.9333333333333336</v>
      </c>
      <c r="R767" s="40">
        <f>IF(User[[#This Row],[Check In]]="Sin Registro",0,1)</f>
        <v>1</v>
      </c>
      <c r="S767" s="40">
        <f>IF(User[[#This Row],[Check Out]]="Sin Registro",0,1)</f>
        <v>1</v>
      </c>
      <c r="T767" s="40" t="str">
        <f>IFERROR(IF(VLOOKUP(User[[#This Row],[User Code]],Justificar!$C$8:$I$1048576,6,0)=0,"Sin Justificación",VLOOKUP(User[[#This Row],[User Code]],Justificar!$C$8:$I$1048576,6,0)),"")</f>
        <v/>
      </c>
      <c r="U767" s="40" t="str">
        <f>IFERROR(IF(VLOOKUP(User[[#This Row],[User Code]],Justificar!$C$8:$I$1048576,6,0)=0,"Sin Justificación",VLOOKUP(User[[#This Row],[User Code]],Justificar!$C$8:$I$1048576,7,0)),"")</f>
        <v/>
      </c>
      <c r="V767" s="40" t="str" cm="1">
        <f t="array" ref="V767">_xlfn.IFS(User[[#This Row],[Time In Store + Leave]]&lt;7.8,"Incompleto",User[[#This Row],[Time In Store + Leave]]&lt;=12,"Completo",User[[#This Row],[Time In Store + Leave]]&gt;12,"Superior")</f>
        <v>Completo</v>
      </c>
      <c r="W76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7" s="40" t="str">
        <f>IF(User[[#This Row],[Rango]]="incompleto",IF(User[[#This Row],[Reporte in]]=0,"Sin_Registro_In_Out",IF(User[[#This Row],[Reporte Out]]=0,"No_Realizo_Salida","No_cumple_el_Tiempo")),"")</f>
        <v/>
      </c>
      <c r="Y767" s="40" t="str" cm="1">
        <f t="array" ref="Y7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68" spans="1:25" x14ac:dyDescent="0.3">
      <c r="A768" s="40" t="s">
        <v>88</v>
      </c>
      <c r="B768">
        <v>1118829706</v>
      </c>
      <c r="C768" s="40" t="s">
        <v>991</v>
      </c>
      <c r="D768" s="40" t="s">
        <v>89</v>
      </c>
      <c r="E768" s="40" t="s">
        <v>6</v>
      </c>
      <c r="F768" s="40" t="s">
        <v>1822</v>
      </c>
      <c r="G768" s="40" t="s">
        <v>179</v>
      </c>
      <c r="H768" s="2">
        <v>44690.381435185183</v>
      </c>
      <c r="I768">
        <v>1</v>
      </c>
      <c r="J7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45931.47892361111</v>
      </c>
      <c r="K7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45931.761840277781</v>
      </c>
      <c r="L768" s="21">
        <f>_xlfn.XLOOKUP(User[[#This Row],[User Code]],RMS_Check_In_Out!A:A,RMS_Check_In_Out!D:D,"0")</f>
        <v>407</v>
      </c>
      <c r="M768" s="21">
        <f>_xlfn.XLOOKUP(User[[#This Row],[User Code]],Leave!P:P,Leave!S:S,"0")</f>
        <v>120</v>
      </c>
      <c r="N768" s="21">
        <f>User[[#This Row],[Time Leave RMS (min)]]/60</f>
        <v>2</v>
      </c>
      <c r="O768" s="15">
        <f>User[[#This Row],[Duration In Store(min)]]/60</f>
        <v>6.7833333333333332</v>
      </c>
      <c r="P768" s="28">
        <f>User[[#This Row],[Time In Store + Leave]]/24</f>
        <v>0.3659722222222222</v>
      </c>
      <c r="Q768" s="15">
        <f>(User[[#This Row],[Time Leave RMS (min)]]/60)+User[[#This Row],[Duration In Store H]]</f>
        <v>8.7833333333333332</v>
      </c>
      <c r="R768" s="40">
        <f>IF(User[[#This Row],[Check In]]="Sin Registro",0,1)</f>
        <v>1</v>
      </c>
      <c r="S768" s="40">
        <f>IF(User[[#This Row],[Check Out]]="Sin Registro",0,1)</f>
        <v>1</v>
      </c>
      <c r="T768" s="40" t="str">
        <f>IFERROR(IF(VLOOKUP(User[[#This Row],[User Code]],Justificar!$C$8:$I$1048576,6,0)=0,"Sin Justificación",VLOOKUP(User[[#This Row],[User Code]],Justificar!$C$8:$I$1048576,6,0)),"")</f>
        <v/>
      </c>
      <c r="U768" s="40" t="str">
        <f>IFERROR(IF(VLOOKUP(User[[#This Row],[User Code]],Justificar!$C$8:$I$1048576,6,0)=0,"Sin Justificación",VLOOKUP(User[[#This Row],[User Code]],Justificar!$C$8:$I$1048576,7,0)),"")</f>
        <v/>
      </c>
      <c r="V768" s="40" t="str" cm="1">
        <f t="array" ref="V768">_xlfn.IFS(User[[#This Row],[Time In Store + Leave]]&lt;7.8,"Incompleto",User[[#This Row],[Time In Store + Leave]]&lt;=12,"Completo",User[[#This Row],[Time In Store + Leave]]&gt;12,"Superior")</f>
        <v>Completo</v>
      </c>
      <c r="W76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8" s="40" t="str">
        <f>IF(User[[#This Row],[Rango]]="incompleto",IF(User[[#This Row],[Reporte in]]=0,"Sin_Registro_In_Out",IF(User[[#This Row],[Reporte Out]]=0,"No_Realizo_Salida","No_cumple_el_Tiempo")),"")</f>
        <v/>
      </c>
      <c r="Y768" s="40" t="str" cm="1">
        <f t="array" ref="Y7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69" spans="1:25" x14ac:dyDescent="0.3">
      <c r="A769" s="40" t="s">
        <v>90</v>
      </c>
      <c r="B769">
        <v>1031175432</v>
      </c>
      <c r="C769" s="40" t="s">
        <v>1116</v>
      </c>
      <c r="D769" s="40" t="s">
        <v>91</v>
      </c>
      <c r="E769" s="40" t="s">
        <v>84</v>
      </c>
      <c r="F769" s="40" t="s">
        <v>974</v>
      </c>
      <c r="G769" s="40" t="s">
        <v>177</v>
      </c>
      <c r="H769" s="2">
        <v>44635.409930555557</v>
      </c>
      <c r="I769">
        <v>1</v>
      </c>
      <c r="J7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45931.447696759256</v>
      </c>
      <c r="K7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45931.829236111109</v>
      </c>
      <c r="L769" s="21">
        <f>_xlfn.XLOOKUP(User[[#This Row],[User Code]],RMS_Check_In_Out!A:A,RMS_Check_In_Out!D:D,"0")</f>
        <v>537</v>
      </c>
      <c r="M769" s="21" t="str">
        <f>_xlfn.XLOOKUP(User[[#This Row],[User Code]],Leave!P:P,Leave!S:S,"0")</f>
        <v>0</v>
      </c>
      <c r="N769" s="21">
        <f>User[[#This Row],[Time Leave RMS (min)]]/60</f>
        <v>0</v>
      </c>
      <c r="O769" s="15">
        <f>User[[#This Row],[Duration In Store(min)]]/60</f>
        <v>8.9499999999999993</v>
      </c>
      <c r="P769" s="28">
        <f>User[[#This Row],[Time In Store + Leave]]/24</f>
        <v>0.37291666666666662</v>
      </c>
      <c r="Q769" s="15">
        <f>(User[[#This Row],[Time Leave RMS (min)]]/60)+User[[#This Row],[Duration In Store H]]</f>
        <v>8.9499999999999993</v>
      </c>
      <c r="R769" s="40">
        <f>IF(User[[#This Row],[Check In]]="Sin Registro",0,1)</f>
        <v>1</v>
      </c>
      <c r="S769" s="40">
        <f>IF(User[[#This Row],[Check Out]]="Sin Registro",0,1)</f>
        <v>1</v>
      </c>
      <c r="T769" s="40" t="str">
        <f>IFERROR(IF(VLOOKUP(User[[#This Row],[User Code]],Justificar!$C$8:$I$1048576,6,0)=0,"Sin Justificación",VLOOKUP(User[[#This Row],[User Code]],Justificar!$C$8:$I$1048576,6,0)),"")</f>
        <v/>
      </c>
      <c r="U769" s="40" t="str">
        <f>IFERROR(IF(VLOOKUP(User[[#This Row],[User Code]],Justificar!$C$8:$I$1048576,6,0)=0,"Sin Justificación",VLOOKUP(User[[#This Row],[User Code]],Justificar!$C$8:$I$1048576,7,0)),"")</f>
        <v/>
      </c>
      <c r="V769" s="40" t="str" cm="1">
        <f t="array" ref="V769">_xlfn.IFS(User[[#This Row],[Time In Store + Leave]]&lt;7.8,"Incompleto",User[[#This Row],[Time In Store + Leave]]&lt;=12,"Completo",User[[#This Row],[Time In Store + Leave]]&gt;12,"Superior")</f>
        <v>Completo</v>
      </c>
      <c r="W76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9" s="40" t="str">
        <f>IF(User[[#This Row],[Rango]]="incompleto",IF(User[[#This Row],[Reporte in]]=0,"Sin_Registro_In_Out",IF(User[[#This Row],[Reporte Out]]=0,"No_Realizo_Salida","No_cumple_el_Tiempo")),"")</f>
        <v/>
      </c>
      <c r="Y769" s="40" t="str" cm="1">
        <f t="array" ref="Y7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70" spans="1:25" x14ac:dyDescent="0.3">
      <c r="A770" s="40" t="s">
        <v>92</v>
      </c>
      <c r="B770">
        <v>86061678</v>
      </c>
      <c r="C770" s="40" t="s">
        <v>992</v>
      </c>
      <c r="D770" s="40" t="s">
        <v>93</v>
      </c>
      <c r="E770" s="40" t="s">
        <v>84</v>
      </c>
      <c r="F770" s="40" t="s">
        <v>1126</v>
      </c>
      <c r="G770" s="40" t="s">
        <v>178</v>
      </c>
      <c r="H770" s="2">
        <v>44581.410127314812</v>
      </c>
      <c r="I770">
        <v>1</v>
      </c>
      <c r="J7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45931.455011574071</v>
      </c>
      <c r="K7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45931.794722222221</v>
      </c>
      <c r="L770" s="21">
        <f>_xlfn.XLOOKUP(User[[#This Row],[User Code]],RMS_Check_In_Out!A:A,RMS_Check_In_Out!D:D,"0")</f>
        <v>458</v>
      </c>
      <c r="M770" s="21">
        <f>_xlfn.XLOOKUP(User[[#This Row],[User Code]],Leave!P:P,Leave!S:S,"0")</f>
        <v>60</v>
      </c>
      <c r="N770" s="21">
        <f>User[[#This Row],[Time Leave RMS (min)]]/60</f>
        <v>1</v>
      </c>
      <c r="O770" s="15">
        <f>User[[#This Row],[Duration In Store(min)]]/60</f>
        <v>7.6333333333333337</v>
      </c>
      <c r="P770" s="28">
        <f>User[[#This Row],[Time In Store + Leave]]/24</f>
        <v>0.35972222222222222</v>
      </c>
      <c r="Q770" s="15">
        <f>(User[[#This Row],[Time Leave RMS (min)]]/60)+User[[#This Row],[Duration In Store H]]</f>
        <v>8.6333333333333329</v>
      </c>
      <c r="R770" s="40">
        <f>IF(User[[#This Row],[Check In]]="Sin Registro",0,1)</f>
        <v>1</v>
      </c>
      <c r="S770" s="40">
        <f>IF(User[[#This Row],[Check Out]]="Sin Registro",0,1)</f>
        <v>1</v>
      </c>
      <c r="T770" s="40" t="str">
        <f>IFERROR(IF(VLOOKUP(User[[#This Row],[User Code]],Justificar!$C$8:$I$1048576,6,0)=0,"Sin Justificación",VLOOKUP(User[[#This Row],[User Code]],Justificar!$C$8:$I$1048576,6,0)),"")</f>
        <v/>
      </c>
      <c r="U770" s="40" t="str">
        <f>IFERROR(IF(VLOOKUP(User[[#This Row],[User Code]],Justificar!$C$8:$I$1048576,6,0)=0,"Sin Justificación",VLOOKUP(User[[#This Row],[User Code]],Justificar!$C$8:$I$1048576,7,0)),"")</f>
        <v/>
      </c>
      <c r="V770" s="40" t="str" cm="1">
        <f t="array" ref="V770">_xlfn.IFS(User[[#This Row],[Time In Store + Leave]]&lt;7.8,"Incompleto",User[[#This Row],[Time In Store + Leave]]&lt;=12,"Completo",User[[#This Row],[Time In Store + Leave]]&gt;12,"Superior")</f>
        <v>Completo</v>
      </c>
      <c r="W77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0" s="40" t="str">
        <f>IF(User[[#This Row],[Rango]]="incompleto",IF(User[[#This Row],[Reporte in]]=0,"Sin_Registro_In_Out",IF(User[[#This Row],[Reporte Out]]=0,"No_Realizo_Salida","No_cumple_el_Tiempo")),"")</f>
        <v/>
      </c>
      <c r="Y770" s="40" t="str" cm="1">
        <f t="array" ref="Y7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71" spans="1:25" x14ac:dyDescent="0.3">
      <c r="A771" s="40" t="s">
        <v>94</v>
      </c>
      <c r="B771">
        <v>1003243357</v>
      </c>
      <c r="C771" s="40" t="s">
        <v>993</v>
      </c>
      <c r="D771" s="40" t="s">
        <v>95</v>
      </c>
      <c r="E771" s="40" t="s">
        <v>6</v>
      </c>
      <c r="F771" s="40" t="s">
        <v>1822</v>
      </c>
      <c r="G771" s="40" t="s">
        <v>179</v>
      </c>
      <c r="H771" s="2">
        <v>44581.410069444442</v>
      </c>
      <c r="I771">
        <v>1</v>
      </c>
      <c r="J7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71" s="21" t="str">
        <f>_xlfn.XLOOKUP(User[[#This Row],[User Code]],RMS_Check_In_Out!A:A,RMS_Check_In_Out!D:D,"0")</f>
        <v>0</v>
      </c>
      <c r="M771" s="21" t="str">
        <f>_xlfn.XLOOKUP(User[[#This Row],[User Code]],Leave!P:P,Leave!S:S,"0")</f>
        <v>0</v>
      </c>
      <c r="N771" s="21">
        <f>User[[#This Row],[Time Leave RMS (min)]]/60</f>
        <v>0</v>
      </c>
      <c r="O771" s="15">
        <f>User[[#This Row],[Duration In Store(min)]]/60</f>
        <v>0</v>
      </c>
      <c r="P771" s="28">
        <f>User[[#This Row],[Time In Store + Leave]]/24</f>
        <v>0</v>
      </c>
      <c r="Q771" s="15">
        <f>(User[[#This Row],[Time Leave RMS (min)]]/60)+User[[#This Row],[Duration In Store H]]</f>
        <v>0</v>
      </c>
      <c r="R771" s="40">
        <f>IF(User[[#This Row],[Check In]]="Sin Registro",0,1)</f>
        <v>0</v>
      </c>
      <c r="S771" s="40">
        <f>IF(User[[#This Row],[Check Out]]="Sin Registro",0,1)</f>
        <v>0</v>
      </c>
      <c r="T771" s="40" t="str">
        <f>IFERROR(IF(VLOOKUP(User[[#This Row],[User Code]],Justificar!$C$8:$I$1048576,6,0)=0,"Sin Justificación",VLOOKUP(User[[#This Row],[User Code]],Justificar!$C$8:$I$1048576,6,0)),"")</f>
        <v>Sin Justificación</v>
      </c>
      <c r="U771" s="40" t="str">
        <f>IFERROR(IF(VLOOKUP(User[[#This Row],[User Code]],Justificar!$C$8:$I$1048576,6,0)=0,"Sin Justificación",VLOOKUP(User[[#This Row],[User Code]],Justificar!$C$8:$I$1048576,7,0)),"")</f>
        <v>Sin Justificación</v>
      </c>
      <c r="V771" s="40" t="str" cm="1">
        <f t="array" ref="V771">_xlfn.IFS(User[[#This Row],[Time In Store + Leave]]&lt;7.8,"Incompleto",User[[#This Row],[Time In Store + Leave]]&lt;=12,"Completo",User[[#This Row],[Time In Store + Leave]]&gt;12,"Superior")</f>
        <v>Incompleto</v>
      </c>
      <c r="W77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1" s="40" t="str">
        <f>IF(User[[#This Row],[Rango]]="incompleto",IF(User[[#This Row],[Reporte in]]=0,"Sin_Registro_In_Out",IF(User[[#This Row],[Reporte Out]]=0,"No_Realizo_Salida","No_cumple_el_Tiempo")),"")</f>
        <v>Sin_Registro_In_Out</v>
      </c>
      <c r="Y771" s="40" t="str" cm="1">
        <f t="array" ref="Y7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72" spans="1:25" x14ac:dyDescent="0.3">
      <c r="A772" s="40" t="s">
        <v>96</v>
      </c>
      <c r="B772">
        <v>1143380389</v>
      </c>
      <c r="C772" s="40" t="s">
        <v>994</v>
      </c>
      <c r="D772" s="40" t="s">
        <v>97</v>
      </c>
      <c r="E772" s="40" t="s">
        <v>84</v>
      </c>
      <c r="F772" s="40" t="s">
        <v>972</v>
      </c>
      <c r="G772" s="40" t="s">
        <v>178</v>
      </c>
      <c r="H772" s="2">
        <v>44578.527951388889</v>
      </c>
      <c r="I772">
        <v>1</v>
      </c>
      <c r="J77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7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72" s="21" t="str">
        <f>_xlfn.XLOOKUP(User[[#This Row],[User Code]],RMS_Check_In_Out!A:A,RMS_Check_In_Out!D:D,"0")</f>
        <v>0</v>
      </c>
      <c r="M772" s="21" t="str">
        <f>_xlfn.XLOOKUP(User[[#This Row],[User Code]],Leave!P:P,Leave!S:S,"0")</f>
        <v>0</v>
      </c>
      <c r="N772" s="21">
        <f>User[[#This Row],[Time Leave RMS (min)]]/60</f>
        <v>0</v>
      </c>
      <c r="O772" s="15">
        <f>User[[#This Row],[Duration In Store(min)]]/60</f>
        <v>0</v>
      </c>
      <c r="P772" s="28">
        <f>User[[#This Row],[Time In Store + Leave]]/24</f>
        <v>0</v>
      </c>
      <c r="Q772" s="15">
        <f>(User[[#This Row],[Time Leave RMS (min)]]/60)+User[[#This Row],[Duration In Store H]]</f>
        <v>0</v>
      </c>
      <c r="R772" s="40">
        <f>IF(User[[#This Row],[Check In]]="Sin Registro",0,1)</f>
        <v>0</v>
      </c>
      <c r="S772" s="40">
        <f>IF(User[[#This Row],[Check Out]]="Sin Registro",0,1)</f>
        <v>0</v>
      </c>
      <c r="T772" s="40" t="str">
        <f>IFERROR(IF(VLOOKUP(User[[#This Row],[User Code]],Justificar!$C$8:$I$1048576,6,0)=0,"Sin Justificación",VLOOKUP(User[[#This Row],[User Code]],Justificar!$C$8:$I$1048576,6,0)),"")</f>
        <v>Sin Justificación</v>
      </c>
      <c r="U772" s="40" t="str">
        <f>IFERROR(IF(VLOOKUP(User[[#This Row],[User Code]],Justificar!$C$8:$I$1048576,6,0)=0,"Sin Justificación",VLOOKUP(User[[#This Row],[User Code]],Justificar!$C$8:$I$1048576,7,0)),"")</f>
        <v>Sin Justificación</v>
      </c>
      <c r="V772" s="40" t="str" cm="1">
        <f t="array" ref="V772">_xlfn.IFS(User[[#This Row],[Time In Store + Leave]]&lt;7.8,"Incompleto",User[[#This Row],[Time In Store + Leave]]&lt;=12,"Completo",User[[#This Row],[Time In Store + Leave]]&gt;12,"Superior")</f>
        <v>Incompleto</v>
      </c>
      <c r="W77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2" s="40" t="str">
        <f>IF(User[[#This Row],[Rango]]="incompleto",IF(User[[#This Row],[Reporte in]]=0,"Sin_Registro_In_Out",IF(User[[#This Row],[Reporte Out]]=0,"No_Realizo_Salida","No_cumple_el_Tiempo")),"")</f>
        <v>Sin_Registro_In_Out</v>
      </c>
      <c r="Y772" s="40" t="str" cm="1">
        <f t="array" ref="Y7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73" spans="1:25" x14ac:dyDescent="0.3">
      <c r="A773" s="40" t="s">
        <v>98</v>
      </c>
      <c r="B773">
        <v>16077202</v>
      </c>
      <c r="C773" s="40" t="s">
        <v>995</v>
      </c>
      <c r="D773" s="40" t="s">
        <v>99</v>
      </c>
      <c r="E773" s="40" t="s">
        <v>6</v>
      </c>
      <c r="F773" s="40" t="s">
        <v>1036</v>
      </c>
      <c r="G773" s="40" t="s">
        <v>177</v>
      </c>
      <c r="H773" s="2">
        <v>44559.743194444447</v>
      </c>
      <c r="I773">
        <v>1</v>
      </c>
      <c r="J7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45931.448981481481</v>
      </c>
      <c r="K7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45931.79414351852</v>
      </c>
      <c r="L773" s="21">
        <f>_xlfn.XLOOKUP(User[[#This Row],[User Code]],RMS_Check_In_Out!A:A,RMS_Check_In_Out!D:D,"0")</f>
        <v>497</v>
      </c>
      <c r="M773" s="21">
        <f>_xlfn.XLOOKUP(User[[#This Row],[User Code]],Leave!P:P,Leave!S:S,"0")</f>
        <v>540</v>
      </c>
      <c r="N773" s="21">
        <f>User[[#This Row],[Time Leave RMS (min)]]/60</f>
        <v>9</v>
      </c>
      <c r="O773" s="15">
        <f>User[[#This Row],[Duration In Store(min)]]/60</f>
        <v>8.2833333333333332</v>
      </c>
      <c r="P773" s="28">
        <f>User[[#This Row],[Time In Store + Leave]]/24</f>
        <v>0.72013888888888877</v>
      </c>
      <c r="Q773" s="15">
        <f>(User[[#This Row],[Time Leave RMS (min)]]/60)+User[[#This Row],[Duration In Store H]]</f>
        <v>17.283333333333331</v>
      </c>
      <c r="R773" s="40">
        <f>IF(User[[#This Row],[Check In]]="Sin Registro",0,1)</f>
        <v>1</v>
      </c>
      <c r="S773" s="40">
        <f>IF(User[[#This Row],[Check Out]]="Sin Registro",0,1)</f>
        <v>1</v>
      </c>
      <c r="T773" s="40" t="str">
        <f>IFERROR(IF(VLOOKUP(User[[#This Row],[User Code]],Justificar!$C$8:$I$1048576,6,0)=0,"Sin Justificación",VLOOKUP(User[[#This Row],[User Code]],Justificar!$C$8:$I$1048576,6,0)),"")</f>
        <v/>
      </c>
      <c r="U773" s="40" t="str">
        <f>IFERROR(IF(VLOOKUP(User[[#This Row],[User Code]],Justificar!$C$8:$I$1048576,6,0)=0,"Sin Justificación",VLOOKUP(User[[#This Row],[User Code]],Justificar!$C$8:$I$1048576,7,0)),"")</f>
        <v/>
      </c>
      <c r="V773" s="40" t="str" cm="1">
        <f t="array" ref="V773">_xlfn.IFS(User[[#This Row],[Time In Store + Leave]]&lt;7.8,"Incompleto",User[[#This Row],[Time In Store + Leave]]&lt;=12,"Completo",User[[#This Row],[Time In Store + Leave]]&gt;12,"Superior")</f>
        <v>Superior</v>
      </c>
      <c r="W77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3" s="40" t="str">
        <f>IF(User[[#This Row],[Rango]]="incompleto",IF(User[[#This Row],[Reporte in]]=0,"Sin_Registro_In_Out",IF(User[[#This Row],[Reporte Out]]=0,"No_Realizo_Salida","No_cumple_el_Tiempo")),"")</f>
        <v/>
      </c>
      <c r="Y773" s="40" t="str" cm="1">
        <f t="array" ref="Y7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74" spans="1:25" x14ac:dyDescent="0.3">
      <c r="A774" s="40" t="s">
        <v>100</v>
      </c>
      <c r="B774">
        <v>1016051676</v>
      </c>
      <c r="C774" s="40" t="s">
        <v>1468</v>
      </c>
      <c r="D774" s="40" t="s">
        <v>101</v>
      </c>
      <c r="E774" s="40" t="s">
        <v>84</v>
      </c>
      <c r="F774" s="40" t="s">
        <v>971</v>
      </c>
      <c r="G774" s="40" t="s">
        <v>177</v>
      </c>
      <c r="H774" s="2">
        <v>44559.743043981478</v>
      </c>
      <c r="I774">
        <v>1</v>
      </c>
      <c r="J7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74" s="21" t="str">
        <f>_xlfn.XLOOKUP(User[[#This Row],[User Code]],RMS_Check_In_Out!A:A,RMS_Check_In_Out!D:D,"0")</f>
        <v>0</v>
      </c>
      <c r="M774" s="21" t="str">
        <f>_xlfn.XLOOKUP(User[[#This Row],[User Code]],Leave!P:P,Leave!S:S,"0")</f>
        <v>0</v>
      </c>
      <c r="N774" s="21">
        <f>User[[#This Row],[Time Leave RMS (min)]]/60</f>
        <v>0</v>
      </c>
      <c r="O774" s="15">
        <f>User[[#This Row],[Duration In Store(min)]]/60</f>
        <v>0</v>
      </c>
      <c r="P774" s="28">
        <f>User[[#This Row],[Time In Store + Leave]]/24</f>
        <v>0</v>
      </c>
      <c r="Q774" s="15">
        <f>(User[[#This Row],[Time Leave RMS (min)]]/60)+User[[#This Row],[Duration In Store H]]</f>
        <v>0</v>
      </c>
      <c r="R774" s="40">
        <f>IF(User[[#This Row],[Check In]]="Sin Registro",0,1)</f>
        <v>0</v>
      </c>
      <c r="S774" s="40">
        <f>IF(User[[#This Row],[Check Out]]="Sin Registro",0,1)</f>
        <v>0</v>
      </c>
      <c r="T774" s="40" t="str">
        <f>IFERROR(IF(VLOOKUP(User[[#This Row],[User Code]],Justificar!$C$8:$I$1048576,6,0)=0,"Sin Justificación",VLOOKUP(User[[#This Row],[User Code]],Justificar!$C$8:$I$1048576,6,0)),"")</f>
        <v>Sin Justificación</v>
      </c>
      <c r="U774" s="40" t="str">
        <f>IFERROR(IF(VLOOKUP(User[[#This Row],[User Code]],Justificar!$C$8:$I$1048576,6,0)=0,"Sin Justificación",VLOOKUP(User[[#This Row],[User Code]],Justificar!$C$8:$I$1048576,7,0)),"")</f>
        <v>Sin Justificación</v>
      </c>
      <c r="V774" s="40" t="str" cm="1">
        <f t="array" ref="V774">_xlfn.IFS(User[[#This Row],[Time In Store + Leave]]&lt;7.8,"Incompleto",User[[#This Row],[Time In Store + Leave]]&lt;=12,"Completo",User[[#This Row],[Time In Store + Leave]]&gt;12,"Superior")</f>
        <v>Incompleto</v>
      </c>
      <c r="W77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4" s="40" t="str">
        <f>IF(User[[#This Row],[Rango]]="incompleto",IF(User[[#This Row],[Reporte in]]=0,"Sin_Registro_In_Out",IF(User[[#This Row],[Reporte Out]]=0,"No_Realizo_Salida","No_cumple_el_Tiempo")),"")</f>
        <v>Sin_Registro_In_Out</v>
      </c>
      <c r="Y774" s="40" t="str" cm="1">
        <f t="array" ref="Y7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75" spans="1:25" x14ac:dyDescent="0.3">
      <c r="A775" s="40" t="s">
        <v>567</v>
      </c>
      <c r="B775">
        <v>1088238172</v>
      </c>
      <c r="C775" s="40" t="s">
        <v>996</v>
      </c>
      <c r="D775" s="40" t="s">
        <v>568</v>
      </c>
      <c r="E775" s="40" t="s">
        <v>4</v>
      </c>
      <c r="F775" s="40" t="s">
        <v>555</v>
      </c>
      <c r="G775" s="40" t="s">
        <v>556</v>
      </c>
      <c r="H775" s="2">
        <v>44501.068182870367</v>
      </c>
      <c r="I775">
        <v>1</v>
      </c>
      <c r="J7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45931.555520833332</v>
      </c>
      <c r="K7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45931.703425925924</v>
      </c>
      <c r="L775" s="21">
        <f>_xlfn.XLOOKUP(User[[#This Row],[User Code]],RMS_Check_In_Out!A:A,RMS_Check_In_Out!D:D,"0")</f>
        <v>213</v>
      </c>
      <c r="M775" s="21">
        <f>_xlfn.XLOOKUP(User[[#This Row],[User Code]],Leave!P:P,Leave!S:S,"0")</f>
        <v>360</v>
      </c>
      <c r="N775" s="21">
        <f>User[[#This Row],[Time Leave RMS (min)]]/60</f>
        <v>6</v>
      </c>
      <c r="O775" s="15">
        <f>User[[#This Row],[Duration In Store(min)]]/60</f>
        <v>3.55</v>
      </c>
      <c r="P775" s="28">
        <f>User[[#This Row],[Time In Store + Leave]]/24</f>
        <v>0.3979166666666667</v>
      </c>
      <c r="Q775" s="15">
        <f>(User[[#This Row],[Time Leave RMS (min)]]/60)+User[[#This Row],[Duration In Store H]]</f>
        <v>9.5500000000000007</v>
      </c>
      <c r="R775" s="40">
        <f>IF(User[[#This Row],[Check In]]="Sin Registro",0,1)</f>
        <v>1</v>
      </c>
      <c r="S775" s="40">
        <f>IF(User[[#This Row],[Check Out]]="Sin Registro",0,1)</f>
        <v>1</v>
      </c>
      <c r="T775" s="40" t="str">
        <f>IFERROR(IF(VLOOKUP(User[[#This Row],[User Code]],Justificar!$C$8:$I$1048576,6,0)=0,"Sin Justificación",VLOOKUP(User[[#This Row],[User Code]],Justificar!$C$8:$I$1048576,6,0)),"")</f>
        <v/>
      </c>
      <c r="U775" s="40" t="str">
        <f>IFERROR(IF(VLOOKUP(User[[#This Row],[User Code]],Justificar!$C$8:$I$1048576,6,0)=0,"Sin Justificación",VLOOKUP(User[[#This Row],[User Code]],Justificar!$C$8:$I$1048576,7,0)),"")</f>
        <v/>
      </c>
      <c r="V775" s="40" t="str" cm="1">
        <f t="array" ref="V775">_xlfn.IFS(User[[#This Row],[Time In Store + Leave]]&lt;7.8,"Incompleto",User[[#This Row],[Time In Store + Leave]]&lt;=12,"Completo",User[[#This Row],[Time In Store + Leave]]&gt;12,"Superior")</f>
        <v>Completo</v>
      </c>
      <c r="W77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5" s="40" t="str">
        <f>IF(User[[#This Row],[Rango]]="incompleto",IF(User[[#This Row],[Reporte in]]=0,"Sin_Registro_In_Out",IF(User[[#This Row],[Reporte Out]]=0,"No_Realizo_Salida","No_cumple_el_Tiempo")),"")</f>
        <v/>
      </c>
      <c r="Y775" s="40" t="str" cm="1">
        <f t="array" ref="Y7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76" spans="1:25" x14ac:dyDescent="0.3">
      <c r="A776" s="40" t="s">
        <v>103</v>
      </c>
      <c r="B776">
        <v>1143830231</v>
      </c>
      <c r="C776" s="40" t="s">
        <v>997</v>
      </c>
      <c r="D776" s="40" t="s">
        <v>104</v>
      </c>
      <c r="E776" s="40" t="s">
        <v>6</v>
      </c>
      <c r="F776" s="40" t="s">
        <v>1038</v>
      </c>
      <c r="G776" s="40" t="s">
        <v>177</v>
      </c>
      <c r="H776" s="2">
        <v>44379.268865740742</v>
      </c>
      <c r="I776">
        <v>1</v>
      </c>
      <c r="J7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45931.325127314813</v>
      </c>
      <c r="K7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45931.612858796296</v>
      </c>
      <c r="L776" s="21">
        <f>_xlfn.XLOOKUP(User[[#This Row],[User Code]],RMS_Check_In_Out!A:A,RMS_Check_In_Out!D:D,"0")</f>
        <v>414</v>
      </c>
      <c r="M776" s="21">
        <f>_xlfn.XLOOKUP(User[[#This Row],[User Code]],Leave!P:P,Leave!S:S,"0")</f>
        <v>60</v>
      </c>
      <c r="N776" s="21">
        <f>User[[#This Row],[Time Leave RMS (min)]]/60</f>
        <v>1</v>
      </c>
      <c r="O776" s="15">
        <f>User[[#This Row],[Duration In Store(min)]]/60</f>
        <v>6.9</v>
      </c>
      <c r="P776" s="28">
        <f>User[[#This Row],[Time In Store + Leave]]/24</f>
        <v>0.32916666666666666</v>
      </c>
      <c r="Q776" s="15">
        <f>(User[[#This Row],[Time Leave RMS (min)]]/60)+User[[#This Row],[Duration In Store H]]</f>
        <v>7.9</v>
      </c>
      <c r="R776" s="40">
        <f>IF(User[[#This Row],[Check In]]="Sin Registro",0,1)</f>
        <v>1</v>
      </c>
      <c r="S776" s="40">
        <f>IF(User[[#This Row],[Check Out]]="Sin Registro",0,1)</f>
        <v>1</v>
      </c>
      <c r="T776" s="40" t="str">
        <f>IFERROR(IF(VLOOKUP(User[[#This Row],[User Code]],Justificar!$C$8:$I$1048576,6,0)=0,"Sin Justificación",VLOOKUP(User[[#This Row],[User Code]],Justificar!$C$8:$I$1048576,6,0)),"")</f>
        <v/>
      </c>
      <c r="U776" s="40" t="str">
        <f>IFERROR(IF(VLOOKUP(User[[#This Row],[User Code]],Justificar!$C$8:$I$1048576,6,0)=0,"Sin Justificación",VLOOKUP(User[[#This Row],[User Code]],Justificar!$C$8:$I$1048576,7,0)),"")</f>
        <v/>
      </c>
      <c r="V776" s="40" t="str" cm="1">
        <f t="array" ref="V776">_xlfn.IFS(User[[#This Row],[Time In Store + Leave]]&lt;7.8,"Incompleto",User[[#This Row],[Time In Store + Leave]]&lt;=12,"Completo",User[[#This Row],[Time In Store + Leave]]&gt;12,"Superior")</f>
        <v>Completo</v>
      </c>
      <c r="W77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6" s="40" t="str">
        <f>IF(User[[#This Row],[Rango]]="incompleto",IF(User[[#This Row],[Reporte in]]=0,"Sin_Registro_In_Out",IF(User[[#This Row],[Reporte Out]]=0,"No_Realizo_Salida","No_cumple_el_Tiempo")),"")</f>
        <v/>
      </c>
      <c r="Y776" s="40" t="str" cm="1">
        <f t="array" ref="Y7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77" spans="1:25" x14ac:dyDescent="0.3">
      <c r="A777" s="40" t="s">
        <v>105</v>
      </c>
      <c r="B777">
        <v>7722375</v>
      </c>
      <c r="C777" s="40" t="s">
        <v>998</v>
      </c>
      <c r="D777" s="40" t="s">
        <v>106</v>
      </c>
      <c r="E777" s="40" t="s">
        <v>6</v>
      </c>
      <c r="F777" s="40" t="s">
        <v>970</v>
      </c>
      <c r="G777" s="40" t="s">
        <v>179</v>
      </c>
      <c r="H777" s="2">
        <v>44379.265763888892</v>
      </c>
      <c r="I777">
        <v>1</v>
      </c>
      <c r="J7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45931.485127314816</v>
      </c>
      <c r="K7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45931.716620370367</v>
      </c>
      <c r="L777" s="21">
        <f>_xlfn.XLOOKUP(User[[#This Row],[User Code]],RMS_Check_In_Out!A:A,RMS_Check_In_Out!D:D,"0")</f>
        <v>333</v>
      </c>
      <c r="M777" s="21" t="str">
        <f>_xlfn.XLOOKUP(User[[#This Row],[User Code]],Leave!P:P,Leave!S:S,"0")</f>
        <v>0</v>
      </c>
      <c r="N777" s="21">
        <f>User[[#This Row],[Time Leave RMS (min)]]/60</f>
        <v>0</v>
      </c>
      <c r="O777" s="15">
        <f>User[[#This Row],[Duration In Store(min)]]/60</f>
        <v>5.55</v>
      </c>
      <c r="P777" s="28">
        <f>User[[#This Row],[Time In Store + Leave]]/24</f>
        <v>0.23124999999999998</v>
      </c>
      <c r="Q777" s="15">
        <f>(User[[#This Row],[Time Leave RMS (min)]]/60)+User[[#This Row],[Duration In Store H]]</f>
        <v>5.55</v>
      </c>
      <c r="R777" s="40">
        <f>IF(User[[#This Row],[Check In]]="Sin Registro",0,1)</f>
        <v>1</v>
      </c>
      <c r="S777" s="40">
        <f>IF(User[[#This Row],[Check Out]]="Sin Registro",0,1)</f>
        <v>1</v>
      </c>
      <c r="T777" s="40" t="str">
        <f>IFERROR(IF(VLOOKUP(User[[#This Row],[User Code]],Justificar!$C$8:$I$1048576,6,0)=0,"Sin Justificación",VLOOKUP(User[[#This Row],[User Code]],Justificar!$C$8:$I$1048576,6,0)),"")</f>
        <v>Sin Justificación</v>
      </c>
      <c r="U777" s="40" t="str">
        <f>IFERROR(IF(VLOOKUP(User[[#This Row],[User Code]],Justificar!$C$8:$I$1048576,6,0)=0,"Sin Justificación",VLOOKUP(User[[#This Row],[User Code]],Justificar!$C$8:$I$1048576,7,0)),"")</f>
        <v>Sin Justificación</v>
      </c>
      <c r="V777" s="40" t="str" cm="1">
        <f t="array" ref="V777">_xlfn.IFS(User[[#This Row],[Time In Store + Leave]]&lt;7.8,"Incompleto",User[[#This Row],[Time In Store + Leave]]&lt;=12,"Completo",User[[#This Row],[Time In Store + Leave]]&gt;12,"Superior")</f>
        <v>Incompleto</v>
      </c>
      <c r="W77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7" s="40" t="str">
        <f>IF(User[[#This Row],[Rango]]="incompleto",IF(User[[#This Row],[Reporte in]]=0,"Sin_Registro_In_Out",IF(User[[#This Row],[Reporte Out]]=0,"No_Realizo_Salida","No_cumple_el_Tiempo")),"")</f>
        <v>No_cumple_el_Tiempo</v>
      </c>
      <c r="Y777" s="40" t="str" cm="1">
        <f t="array" ref="Y7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78" spans="1:25" x14ac:dyDescent="0.3">
      <c r="A778" s="40" t="s">
        <v>107</v>
      </c>
      <c r="B778">
        <v>1077440323</v>
      </c>
      <c r="C778" s="40" t="s">
        <v>1117</v>
      </c>
      <c r="D778" s="40" t="s">
        <v>108</v>
      </c>
      <c r="E778" s="40" t="s">
        <v>6</v>
      </c>
      <c r="F778" s="40" t="s">
        <v>1029</v>
      </c>
      <c r="G778" s="40" t="s">
        <v>178</v>
      </c>
      <c r="H778" s="2">
        <v>44379.2653587963</v>
      </c>
      <c r="I778">
        <v>1</v>
      </c>
      <c r="J7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45931.332650462966</v>
      </c>
      <c r="K7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45931.730081018519</v>
      </c>
      <c r="L778" s="21">
        <f>_xlfn.XLOOKUP(User[[#This Row],[User Code]],RMS_Check_In_Out!A:A,RMS_Check_In_Out!D:D,"0")</f>
        <v>572</v>
      </c>
      <c r="M778" s="21" t="str">
        <f>_xlfn.XLOOKUP(User[[#This Row],[User Code]],Leave!P:P,Leave!S:S,"0")</f>
        <v>0</v>
      </c>
      <c r="N778" s="21">
        <f>User[[#This Row],[Time Leave RMS (min)]]/60</f>
        <v>0</v>
      </c>
      <c r="O778" s="15">
        <f>User[[#This Row],[Duration In Store(min)]]/60</f>
        <v>9.5333333333333332</v>
      </c>
      <c r="P778" s="28">
        <f>User[[#This Row],[Time In Store + Leave]]/24</f>
        <v>0.3972222222222222</v>
      </c>
      <c r="Q778" s="15">
        <f>(User[[#This Row],[Time Leave RMS (min)]]/60)+User[[#This Row],[Duration In Store H]]</f>
        <v>9.5333333333333332</v>
      </c>
      <c r="R778" s="40">
        <f>IF(User[[#This Row],[Check In]]="Sin Registro",0,1)</f>
        <v>1</v>
      </c>
      <c r="S778" s="40">
        <f>IF(User[[#This Row],[Check Out]]="Sin Registro",0,1)</f>
        <v>1</v>
      </c>
      <c r="T778" s="40" t="str">
        <f>IFERROR(IF(VLOOKUP(User[[#This Row],[User Code]],Justificar!$C$8:$I$1048576,6,0)=0,"Sin Justificación",VLOOKUP(User[[#This Row],[User Code]],Justificar!$C$8:$I$1048576,6,0)),"")</f>
        <v/>
      </c>
      <c r="U778" s="40" t="str">
        <f>IFERROR(IF(VLOOKUP(User[[#This Row],[User Code]],Justificar!$C$8:$I$1048576,6,0)=0,"Sin Justificación",VLOOKUP(User[[#This Row],[User Code]],Justificar!$C$8:$I$1048576,7,0)),"")</f>
        <v/>
      </c>
      <c r="V778" s="40" t="str" cm="1">
        <f t="array" ref="V778">_xlfn.IFS(User[[#This Row],[Time In Store + Leave]]&lt;7.8,"Incompleto",User[[#This Row],[Time In Store + Leave]]&lt;=12,"Completo",User[[#This Row],[Time In Store + Leave]]&gt;12,"Superior")</f>
        <v>Completo</v>
      </c>
      <c r="W77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8" s="40" t="str">
        <f>IF(User[[#This Row],[Rango]]="incompleto",IF(User[[#This Row],[Reporte in]]=0,"Sin_Registro_In_Out",IF(User[[#This Row],[Reporte Out]]=0,"No_Realizo_Salida","No_cumple_el_Tiempo")),"")</f>
        <v/>
      </c>
      <c r="Y778" s="40" t="str" cm="1">
        <f t="array" ref="Y7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79" spans="1:25" x14ac:dyDescent="0.3">
      <c r="A779" s="40" t="s">
        <v>109</v>
      </c>
      <c r="B779">
        <v>1096236061</v>
      </c>
      <c r="C779" s="40" t="s">
        <v>999</v>
      </c>
      <c r="D779" s="40" t="s">
        <v>110</v>
      </c>
      <c r="E779" s="40" t="s">
        <v>6</v>
      </c>
      <c r="F779" s="40" t="s">
        <v>965</v>
      </c>
      <c r="G779" s="40" t="s">
        <v>178</v>
      </c>
      <c r="H779" s="2">
        <v>44379.265300925923</v>
      </c>
      <c r="I779">
        <v>1</v>
      </c>
      <c r="J7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45931.468425925923</v>
      </c>
      <c r="K7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45931.743981481479</v>
      </c>
      <c r="L779" s="21">
        <f>_xlfn.XLOOKUP(User[[#This Row],[User Code]],RMS_Check_In_Out!A:A,RMS_Check_In_Out!D:D,"0")</f>
        <v>397</v>
      </c>
      <c r="M779" s="21">
        <f>_xlfn.XLOOKUP(User[[#This Row],[User Code]],Leave!P:P,Leave!S:S,"0")</f>
        <v>60</v>
      </c>
      <c r="N779" s="21">
        <f>User[[#This Row],[Time Leave RMS (min)]]/60</f>
        <v>1</v>
      </c>
      <c r="O779" s="15">
        <f>User[[#This Row],[Duration In Store(min)]]/60</f>
        <v>6.6166666666666663</v>
      </c>
      <c r="P779" s="28">
        <f>User[[#This Row],[Time In Store + Leave]]/24</f>
        <v>0.31736111111111109</v>
      </c>
      <c r="Q779" s="15">
        <f>(User[[#This Row],[Time Leave RMS (min)]]/60)+User[[#This Row],[Duration In Store H]]</f>
        <v>7.6166666666666663</v>
      </c>
      <c r="R779" s="40">
        <f>IF(User[[#This Row],[Check In]]="Sin Registro",0,1)</f>
        <v>1</v>
      </c>
      <c r="S779" s="40">
        <f>IF(User[[#This Row],[Check Out]]="Sin Registro",0,1)</f>
        <v>1</v>
      </c>
      <c r="T779" s="40" t="str">
        <f>IFERROR(IF(VLOOKUP(User[[#This Row],[User Code]],Justificar!$C$8:$I$1048576,6,0)=0,"Sin Justificación",VLOOKUP(User[[#This Row],[User Code]],Justificar!$C$8:$I$1048576,6,0)),"")</f>
        <v>Sin Justificación</v>
      </c>
      <c r="U779" s="40" t="str">
        <f>IFERROR(IF(VLOOKUP(User[[#This Row],[User Code]],Justificar!$C$8:$I$1048576,6,0)=0,"Sin Justificación",VLOOKUP(User[[#This Row],[User Code]],Justificar!$C$8:$I$1048576,7,0)),"")</f>
        <v>Sin Justificación</v>
      </c>
      <c r="V779" s="40" t="str" cm="1">
        <f t="array" ref="V779">_xlfn.IFS(User[[#This Row],[Time In Store + Leave]]&lt;7.8,"Incompleto",User[[#This Row],[Time In Store + Leave]]&lt;=12,"Completo",User[[#This Row],[Time In Store + Leave]]&gt;12,"Superior")</f>
        <v>Incompleto</v>
      </c>
      <c r="W779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9" s="40" t="str">
        <f>IF(User[[#This Row],[Rango]]="incompleto",IF(User[[#This Row],[Reporte in]]=0,"Sin_Registro_In_Out",IF(User[[#This Row],[Reporte Out]]=0,"No_Realizo_Salida","No_cumple_el_Tiempo")),"")</f>
        <v>No_cumple_el_Tiempo</v>
      </c>
      <c r="Y779" s="40" t="str" cm="1">
        <f t="array" ref="Y7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80" spans="1:25" x14ac:dyDescent="0.3">
      <c r="A780" s="40" t="s">
        <v>111</v>
      </c>
      <c r="B780">
        <v>52849327</v>
      </c>
      <c r="C780" s="40" t="s">
        <v>2728</v>
      </c>
      <c r="D780" s="40" t="s">
        <v>112</v>
      </c>
      <c r="E780" s="40" t="s">
        <v>6</v>
      </c>
      <c r="F780" s="40" t="s">
        <v>2463</v>
      </c>
      <c r="G780" s="40" t="s">
        <v>178</v>
      </c>
      <c r="H780" s="2">
        <v>44379.265081018515</v>
      </c>
      <c r="I780">
        <v>1</v>
      </c>
      <c r="J7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45931.559513888889</v>
      </c>
      <c r="K7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45931.834918981483</v>
      </c>
      <c r="L780" s="21">
        <f>_xlfn.XLOOKUP(User[[#This Row],[User Code]],RMS_Check_In_Out!A:A,RMS_Check_In_Out!D:D,"0")</f>
        <v>397</v>
      </c>
      <c r="M780" s="21" t="str">
        <f>_xlfn.XLOOKUP(User[[#This Row],[User Code]],Leave!P:P,Leave!S:S,"0")</f>
        <v>0</v>
      </c>
      <c r="N780" s="21">
        <f>User[[#This Row],[Time Leave RMS (min)]]/60</f>
        <v>0</v>
      </c>
      <c r="O780" s="15">
        <f>User[[#This Row],[Duration In Store(min)]]/60</f>
        <v>6.6166666666666663</v>
      </c>
      <c r="P780" s="28">
        <f>User[[#This Row],[Time In Store + Leave]]/24</f>
        <v>0.27569444444444441</v>
      </c>
      <c r="Q780" s="15">
        <f>(User[[#This Row],[Time Leave RMS (min)]]/60)+User[[#This Row],[Duration In Store H]]</f>
        <v>6.6166666666666663</v>
      </c>
      <c r="R780" s="40">
        <f>IF(User[[#This Row],[Check In]]="Sin Registro",0,1)</f>
        <v>1</v>
      </c>
      <c r="S780" s="40">
        <f>IF(User[[#This Row],[Check Out]]="Sin Registro",0,1)</f>
        <v>1</v>
      </c>
      <c r="T780" s="40" t="str">
        <f>IFERROR(IF(VLOOKUP(User[[#This Row],[User Code]],Justificar!$C$8:$I$1048576,6,0)=0,"Sin Justificación",VLOOKUP(User[[#This Row],[User Code]],Justificar!$C$8:$I$1048576,6,0)),"")</f>
        <v>Sin Justificación</v>
      </c>
      <c r="U780" s="40" t="str">
        <f>IFERROR(IF(VLOOKUP(User[[#This Row],[User Code]],Justificar!$C$8:$I$1048576,6,0)=0,"Sin Justificación",VLOOKUP(User[[#This Row],[User Code]],Justificar!$C$8:$I$1048576,7,0)),"")</f>
        <v>Sin Justificación</v>
      </c>
      <c r="V780" s="40" t="str" cm="1">
        <f t="array" ref="V780">_xlfn.IFS(User[[#This Row],[Time In Store + Leave]]&lt;7.8,"Incompleto",User[[#This Row],[Time In Store + Leave]]&lt;=12,"Completo",User[[#This Row],[Time In Store + Leave]]&gt;12,"Superior")</f>
        <v>Incompleto</v>
      </c>
      <c r="W780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80" s="40" t="str">
        <f>IF(User[[#This Row],[Rango]]="incompleto",IF(User[[#This Row],[Reporte in]]=0,"Sin_Registro_In_Out",IF(User[[#This Row],[Reporte Out]]=0,"No_Realizo_Salida","No_cumple_el_Tiempo")),"")</f>
        <v>No_cumple_el_Tiempo</v>
      </c>
      <c r="Y780" s="40" t="str" cm="1">
        <f t="array" ref="Y7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81" spans="1:25" x14ac:dyDescent="0.3">
      <c r="A781" s="40" t="s">
        <v>113</v>
      </c>
      <c r="B781">
        <v>22730651</v>
      </c>
      <c r="C781" s="40" t="s">
        <v>1000</v>
      </c>
      <c r="D781" s="40" t="s">
        <v>114</v>
      </c>
      <c r="E781" s="40" t="s">
        <v>6</v>
      </c>
      <c r="F781" s="40" t="s">
        <v>967</v>
      </c>
      <c r="G781" s="40" t="s">
        <v>177</v>
      </c>
      <c r="H781" s="2">
        <v>44379.262523148151</v>
      </c>
      <c r="I781">
        <v>1</v>
      </c>
      <c r="J7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45931.457268518519</v>
      </c>
      <c r="K7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45931.797037037039</v>
      </c>
      <c r="L781" s="21">
        <f>_xlfn.XLOOKUP(User[[#This Row],[User Code]],RMS_Check_In_Out!A:A,RMS_Check_In_Out!D:D,"0")</f>
        <v>489</v>
      </c>
      <c r="M781" s="21" t="str">
        <f>_xlfn.XLOOKUP(User[[#This Row],[User Code]],Leave!P:P,Leave!S:S,"0")</f>
        <v>0</v>
      </c>
      <c r="N781" s="21">
        <f>User[[#This Row],[Time Leave RMS (min)]]/60</f>
        <v>0</v>
      </c>
      <c r="O781" s="15">
        <f>User[[#This Row],[Duration In Store(min)]]/60</f>
        <v>8.15</v>
      </c>
      <c r="P781" s="28">
        <f>User[[#This Row],[Time In Store + Leave]]/24</f>
        <v>0.33958333333333335</v>
      </c>
      <c r="Q781" s="15">
        <f>(User[[#This Row],[Time Leave RMS (min)]]/60)+User[[#This Row],[Duration In Store H]]</f>
        <v>8.15</v>
      </c>
      <c r="R781" s="40">
        <f>IF(User[[#This Row],[Check In]]="Sin Registro",0,1)</f>
        <v>1</v>
      </c>
      <c r="S781" s="40">
        <f>IF(User[[#This Row],[Check Out]]="Sin Registro",0,1)</f>
        <v>1</v>
      </c>
      <c r="T781" s="40" t="str">
        <f>IFERROR(IF(VLOOKUP(User[[#This Row],[User Code]],Justificar!$C$8:$I$1048576,6,0)=0,"Sin Justificación",VLOOKUP(User[[#This Row],[User Code]],Justificar!$C$8:$I$1048576,6,0)),"")</f>
        <v/>
      </c>
      <c r="U781" s="40" t="str">
        <f>IFERROR(IF(VLOOKUP(User[[#This Row],[User Code]],Justificar!$C$8:$I$1048576,6,0)=0,"Sin Justificación",VLOOKUP(User[[#This Row],[User Code]],Justificar!$C$8:$I$1048576,7,0)),"")</f>
        <v/>
      </c>
      <c r="V781" s="40" t="str" cm="1">
        <f t="array" ref="V781">_xlfn.IFS(User[[#This Row],[Time In Store + Leave]]&lt;7.8,"Incompleto",User[[#This Row],[Time In Store + Leave]]&lt;=12,"Completo",User[[#This Row],[Time In Store + Leave]]&gt;12,"Superior")</f>
        <v>Completo</v>
      </c>
      <c r="W781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1" s="40" t="str">
        <f>IF(User[[#This Row],[Rango]]="incompleto",IF(User[[#This Row],[Reporte in]]=0,"Sin_Registro_In_Out",IF(User[[#This Row],[Reporte Out]]=0,"No_Realizo_Salida","No_cumple_el_Tiempo")),"")</f>
        <v/>
      </c>
      <c r="Y781" s="40" t="str" cm="1">
        <f t="array" ref="Y7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82" spans="1:25" x14ac:dyDescent="0.3">
      <c r="A782" s="40" t="s">
        <v>115</v>
      </c>
      <c r="B782">
        <v>3028458</v>
      </c>
      <c r="C782" s="40" t="s">
        <v>1001</v>
      </c>
      <c r="D782" s="40" t="s">
        <v>116</v>
      </c>
      <c r="E782" s="40" t="s">
        <v>6</v>
      </c>
      <c r="F782" s="40" t="s">
        <v>2152</v>
      </c>
      <c r="G782" s="40" t="s">
        <v>177</v>
      </c>
      <c r="H782" s="2">
        <v>44379.262465277781</v>
      </c>
      <c r="I782">
        <v>1</v>
      </c>
      <c r="J7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45931.456886574073</v>
      </c>
      <c r="K7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45931.833668981482</v>
      </c>
      <c r="L782" s="21">
        <f>_xlfn.XLOOKUP(User[[#This Row],[User Code]],RMS_Check_In_Out!A:A,RMS_Check_In_Out!D:D,"0")</f>
        <v>543</v>
      </c>
      <c r="M782" s="21">
        <f>_xlfn.XLOOKUP(User[[#This Row],[User Code]],Leave!P:P,Leave!S:S,"0")</f>
        <v>60</v>
      </c>
      <c r="N782" s="21">
        <f>User[[#This Row],[Time Leave RMS (min)]]/60</f>
        <v>1</v>
      </c>
      <c r="O782" s="15">
        <f>User[[#This Row],[Duration In Store(min)]]/60</f>
        <v>9.0500000000000007</v>
      </c>
      <c r="P782" s="28">
        <f>User[[#This Row],[Time In Store + Leave]]/24</f>
        <v>0.41875000000000001</v>
      </c>
      <c r="Q782" s="15">
        <f>(User[[#This Row],[Time Leave RMS (min)]]/60)+User[[#This Row],[Duration In Store H]]</f>
        <v>10.050000000000001</v>
      </c>
      <c r="R782" s="40">
        <f>IF(User[[#This Row],[Check In]]="Sin Registro",0,1)</f>
        <v>1</v>
      </c>
      <c r="S782" s="40">
        <f>IF(User[[#This Row],[Check Out]]="Sin Registro",0,1)</f>
        <v>1</v>
      </c>
      <c r="T782" s="40" t="str">
        <f>IFERROR(IF(VLOOKUP(User[[#This Row],[User Code]],Justificar!$C$8:$I$1048576,6,0)=0,"Sin Justificación",VLOOKUP(User[[#This Row],[User Code]],Justificar!$C$8:$I$1048576,6,0)),"")</f>
        <v/>
      </c>
      <c r="U782" s="40" t="str">
        <f>IFERROR(IF(VLOOKUP(User[[#This Row],[User Code]],Justificar!$C$8:$I$1048576,6,0)=0,"Sin Justificación",VLOOKUP(User[[#This Row],[User Code]],Justificar!$C$8:$I$1048576,7,0)),"")</f>
        <v/>
      </c>
      <c r="V782" s="40" t="str" cm="1">
        <f t="array" ref="V782">_xlfn.IFS(User[[#This Row],[Time In Store + Leave]]&lt;7.8,"Incompleto",User[[#This Row],[Time In Store + Leave]]&lt;=12,"Completo",User[[#This Row],[Time In Store + Leave]]&gt;12,"Superior")</f>
        <v>Completo</v>
      </c>
      <c r="W782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2" s="40" t="str">
        <f>IF(User[[#This Row],[Rango]]="incompleto",IF(User[[#This Row],[Reporte in]]=0,"Sin_Registro_In_Out",IF(User[[#This Row],[Reporte Out]]=0,"No_Realizo_Salida","No_cumple_el_Tiempo")),"")</f>
        <v/>
      </c>
      <c r="Y782" s="40" t="str" cm="1">
        <f t="array" ref="Y7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83" spans="1:25" x14ac:dyDescent="0.3">
      <c r="A783" s="40" t="s">
        <v>117</v>
      </c>
      <c r="B783">
        <v>9147731</v>
      </c>
      <c r="C783" s="40" t="s">
        <v>1002</v>
      </c>
      <c r="D783" s="40" t="s">
        <v>118</v>
      </c>
      <c r="E783" s="40" t="s">
        <v>6</v>
      </c>
      <c r="F783" s="40" t="s">
        <v>1029</v>
      </c>
      <c r="G783" s="40" t="s">
        <v>178</v>
      </c>
      <c r="H783" s="2">
        <v>44379.262129629627</v>
      </c>
      <c r="I783">
        <v>1</v>
      </c>
      <c r="J7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45931.458773148152</v>
      </c>
      <c r="K7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45931.850347222222</v>
      </c>
      <c r="L783" s="21">
        <f>_xlfn.XLOOKUP(User[[#This Row],[User Code]],RMS_Check_In_Out!A:A,RMS_Check_In_Out!D:D,"0")</f>
        <v>564</v>
      </c>
      <c r="M783" s="21" t="str">
        <f>_xlfn.XLOOKUP(User[[#This Row],[User Code]],Leave!P:P,Leave!S:S,"0")</f>
        <v>0</v>
      </c>
      <c r="N783" s="21">
        <f>User[[#This Row],[Time Leave RMS (min)]]/60</f>
        <v>0</v>
      </c>
      <c r="O783" s="15">
        <f>User[[#This Row],[Duration In Store(min)]]/60</f>
        <v>9.4</v>
      </c>
      <c r="P783" s="28">
        <f>User[[#This Row],[Time In Store + Leave]]/24</f>
        <v>0.39166666666666666</v>
      </c>
      <c r="Q783" s="15">
        <f>(User[[#This Row],[Time Leave RMS (min)]]/60)+User[[#This Row],[Duration In Store H]]</f>
        <v>9.4</v>
      </c>
      <c r="R783" s="40">
        <f>IF(User[[#This Row],[Check In]]="Sin Registro",0,1)</f>
        <v>1</v>
      </c>
      <c r="S783" s="40">
        <f>IF(User[[#This Row],[Check Out]]="Sin Registro",0,1)</f>
        <v>1</v>
      </c>
      <c r="T783" s="40" t="str">
        <f>IFERROR(IF(VLOOKUP(User[[#This Row],[User Code]],Justificar!$C$8:$I$1048576,6,0)=0,"Sin Justificación",VLOOKUP(User[[#This Row],[User Code]],Justificar!$C$8:$I$1048576,6,0)),"")</f>
        <v/>
      </c>
      <c r="U783" s="40" t="str">
        <f>IFERROR(IF(VLOOKUP(User[[#This Row],[User Code]],Justificar!$C$8:$I$1048576,6,0)=0,"Sin Justificación",VLOOKUP(User[[#This Row],[User Code]],Justificar!$C$8:$I$1048576,7,0)),"")</f>
        <v/>
      </c>
      <c r="V783" s="40" t="str" cm="1">
        <f t="array" ref="V783">_xlfn.IFS(User[[#This Row],[Time In Store + Leave]]&lt;7.8,"Incompleto",User[[#This Row],[Time In Store + Leave]]&lt;=12,"Completo",User[[#This Row],[Time In Store + Leave]]&gt;12,"Superior")</f>
        <v>Completo</v>
      </c>
      <c r="W783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3" s="40" t="str">
        <f>IF(User[[#This Row],[Rango]]="incompleto",IF(User[[#This Row],[Reporte in]]=0,"Sin_Registro_In_Out",IF(User[[#This Row],[Reporte Out]]=0,"No_Realizo_Salida","No_cumple_el_Tiempo")),"")</f>
        <v/>
      </c>
      <c r="Y783" s="40" t="str" cm="1">
        <f t="array" ref="Y7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84" spans="1:25" x14ac:dyDescent="0.3">
      <c r="A784" s="40" t="s">
        <v>119</v>
      </c>
      <c r="B784">
        <v>1012332450</v>
      </c>
      <c r="C784" s="40" t="s">
        <v>1003</v>
      </c>
      <c r="D784" s="40" t="s">
        <v>120</v>
      </c>
      <c r="E784" s="40" t="s">
        <v>6</v>
      </c>
      <c r="F784" s="40" t="s">
        <v>2748</v>
      </c>
      <c r="G784" s="40" t="s">
        <v>177</v>
      </c>
      <c r="H784" s="2">
        <v>44379.261979166666</v>
      </c>
      <c r="I784">
        <v>1</v>
      </c>
      <c r="J78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8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84" s="21" t="str">
        <f>_xlfn.XLOOKUP(User[[#This Row],[User Code]],RMS_Check_In_Out!A:A,RMS_Check_In_Out!D:D,"0")</f>
        <v>0</v>
      </c>
      <c r="M784" s="21">
        <f>_xlfn.XLOOKUP(User[[#This Row],[User Code]],Leave!P:P,Leave!S:S,"0")</f>
        <v>540</v>
      </c>
      <c r="N784" s="21">
        <f>User[[#This Row],[Time Leave RMS (min)]]/60</f>
        <v>9</v>
      </c>
      <c r="O784" s="15">
        <f>User[[#This Row],[Duration In Store(min)]]/60</f>
        <v>0</v>
      </c>
      <c r="P784" s="28">
        <f>User[[#This Row],[Time In Store + Leave]]/24</f>
        <v>0.375</v>
      </c>
      <c r="Q784" s="15">
        <f>(User[[#This Row],[Time Leave RMS (min)]]/60)+User[[#This Row],[Duration In Store H]]</f>
        <v>9</v>
      </c>
      <c r="R784" s="40">
        <f>IF(User[[#This Row],[Check In]]="Sin Registro",0,1)</f>
        <v>1</v>
      </c>
      <c r="S784" s="40">
        <f>IF(User[[#This Row],[Check Out]]="Sin Registro",0,1)</f>
        <v>1</v>
      </c>
      <c r="T784" s="40" t="str">
        <f>IFERROR(IF(VLOOKUP(User[[#This Row],[User Code]],Justificar!$C$8:$I$1048576,6,0)=0,"Sin Justificación",VLOOKUP(User[[#This Row],[User Code]],Justificar!$C$8:$I$1048576,6,0)),"")</f>
        <v/>
      </c>
      <c r="U784" s="40" t="str">
        <f>IFERROR(IF(VLOOKUP(User[[#This Row],[User Code]],Justificar!$C$8:$I$1048576,6,0)=0,"Sin Justificación",VLOOKUP(User[[#This Row],[User Code]],Justificar!$C$8:$I$1048576,7,0)),"")</f>
        <v/>
      </c>
      <c r="V784" s="40" t="str" cm="1">
        <f t="array" ref="V784">_xlfn.IFS(User[[#This Row],[Time In Store + Leave]]&lt;7.8,"Incompleto",User[[#This Row],[Time In Store + Leave]]&lt;=12,"Completo",User[[#This Row],[Time In Store + Leave]]&gt;12,"Superior")</f>
        <v>Completo</v>
      </c>
      <c r="W784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4" s="40" t="str">
        <f>IF(User[[#This Row],[Rango]]="incompleto",IF(User[[#This Row],[Reporte in]]=0,"Sin_Registro_In_Out",IF(User[[#This Row],[Reporte Out]]=0,"No_Realizo_Salida","No_cumple_el_Tiempo")),"")</f>
        <v/>
      </c>
      <c r="Y784" s="40" t="str" cm="1">
        <f t="array" ref="Y7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85" spans="1:25" x14ac:dyDescent="0.3">
      <c r="A785" s="40" t="s">
        <v>121</v>
      </c>
      <c r="B785">
        <v>6070549</v>
      </c>
      <c r="C785" s="40" t="s">
        <v>1004</v>
      </c>
      <c r="D785" s="40" t="s">
        <v>122</v>
      </c>
      <c r="E785" s="40" t="s">
        <v>84</v>
      </c>
      <c r="F785" s="40" t="s">
        <v>1009</v>
      </c>
      <c r="G785" s="40" t="s">
        <v>177</v>
      </c>
      <c r="H785" s="2">
        <v>44379.26190972222</v>
      </c>
      <c r="I785">
        <v>1</v>
      </c>
      <c r="J7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45931.417002314818</v>
      </c>
      <c r="K7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45931.787743055553</v>
      </c>
      <c r="L785" s="21">
        <f>_xlfn.XLOOKUP(User[[#This Row],[User Code]],RMS_Check_In_Out!A:A,RMS_Check_In_Out!D:D,"0")</f>
        <v>493</v>
      </c>
      <c r="M785" s="21" t="str">
        <f>_xlfn.XLOOKUP(User[[#This Row],[User Code]],Leave!P:P,Leave!S:S,"0")</f>
        <v>0</v>
      </c>
      <c r="N785" s="21">
        <f>User[[#This Row],[Time Leave RMS (min)]]/60</f>
        <v>0</v>
      </c>
      <c r="O785" s="15">
        <f>User[[#This Row],[Duration In Store(min)]]/60</f>
        <v>8.2166666666666668</v>
      </c>
      <c r="P785" s="28">
        <f>User[[#This Row],[Time In Store + Leave]]/24</f>
        <v>0.34236111111111112</v>
      </c>
      <c r="Q785" s="15">
        <f>(User[[#This Row],[Time Leave RMS (min)]]/60)+User[[#This Row],[Duration In Store H]]</f>
        <v>8.2166666666666668</v>
      </c>
      <c r="R785" s="40">
        <f>IF(User[[#This Row],[Check In]]="Sin Registro",0,1)</f>
        <v>1</v>
      </c>
      <c r="S785" s="40">
        <f>IF(User[[#This Row],[Check Out]]="Sin Registro",0,1)</f>
        <v>1</v>
      </c>
      <c r="T785" s="40" t="str">
        <f>IFERROR(IF(VLOOKUP(User[[#This Row],[User Code]],Justificar!$C$8:$I$1048576,6,0)=0,"Sin Justificación",VLOOKUP(User[[#This Row],[User Code]],Justificar!$C$8:$I$1048576,6,0)),"")</f>
        <v/>
      </c>
      <c r="U785" s="40" t="str">
        <f>IFERROR(IF(VLOOKUP(User[[#This Row],[User Code]],Justificar!$C$8:$I$1048576,6,0)=0,"Sin Justificación",VLOOKUP(User[[#This Row],[User Code]],Justificar!$C$8:$I$1048576,7,0)),"")</f>
        <v/>
      </c>
      <c r="V785" s="40" t="str" cm="1">
        <f t="array" ref="V785">_xlfn.IFS(User[[#This Row],[Time In Store + Leave]]&lt;7.8,"Incompleto",User[[#This Row],[Time In Store + Leave]]&lt;=12,"Completo",User[[#This Row],[Time In Store + Leave]]&gt;12,"Superior")</f>
        <v>Completo</v>
      </c>
      <c r="W785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5" s="40" t="str">
        <f>IF(User[[#This Row],[Rango]]="incompleto",IF(User[[#This Row],[Reporte in]]=0,"Sin_Registro_In_Out",IF(User[[#This Row],[Reporte Out]]=0,"No_Realizo_Salida","No_cumple_el_Tiempo")),"")</f>
        <v/>
      </c>
      <c r="Y785" s="40" t="str" cm="1">
        <f t="array" ref="Y7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86" spans="1:25" x14ac:dyDescent="0.3">
      <c r="A786" s="40" t="s">
        <v>123</v>
      </c>
      <c r="B786">
        <v>36067682</v>
      </c>
      <c r="C786" s="40" t="s">
        <v>1005</v>
      </c>
      <c r="D786" s="40" t="s">
        <v>124</v>
      </c>
      <c r="E786" s="40" t="s">
        <v>6</v>
      </c>
      <c r="F786" s="40" t="s">
        <v>2748</v>
      </c>
      <c r="G786" s="40" t="s">
        <v>177</v>
      </c>
      <c r="H786" s="2">
        <v>44379.261886574073</v>
      </c>
      <c r="I786">
        <v>1</v>
      </c>
      <c r="J7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45931.503807870373</v>
      </c>
      <c r="K7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45931.850173611114</v>
      </c>
      <c r="L786" s="21">
        <f>_xlfn.XLOOKUP(User[[#This Row],[User Code]],RMS_Check_In_Out!A:A,RMS_Check_In_Out!D:D,"0")</f>
        <v>499</v>
      </c>
      <c r="M786" s="21" t="str">
        <f>_xlfn.XLOOKUP(User[[#This Row],[User Code]],Leave!P:P,Leave!S:S,"0")</f>
        <v>0</v>
      </c>
      <c r="N786" s="21">
        <f>User[[#This Row],[Time Leave RMS (min)]]/60</f>
        <v>0</v>
      </c>
      <c r="O786" s="15">
        <f>User[[#This Row],[Duration In Store(min)]]/60</f>
        <v>8.3166666666666664</v>
      </c>
      <c r="P786" s="28">
        <f>User[[#This Row],[Time In Store + Leave]]/24</f>
        <v>0.34652777777777777</v>
      </c>
      <c r="Q786" s="15">
        <f>(User[[#This Row],[Time Leave RMS (min)]]/60)+User[[#This Row],[Duration In Store H]]</f>
        <v>8.3166666666666664</v>
      </c>
      <c r="R786" s="40">
        <f>IF(User[[#This Row],[Check In]]="Sin Registro",0,1)</f>
        <v>1</v>
      </c>
      <c r="S786" s="40">
        <f>IF(User[[#This Row],[Check Out]]="Sin Registro",0,1)</f>
        <v>1</v>
      </c>
      <c r="T786" s="40" t="str">
        <f>IFERROR(IF(VLOOKUP(User[[#This Row],[User Code]],Justificar!$C$8:$I$1048576,6,0)=0,"Sin Justificación",VLOOKUP(User[[#This Row],[User Code]],Justificar!$C$8:$I$1048576,6,0)),"")</f>
        <v/>
      </c>
      <c r="U786" s="40" t="str">
        <f>IFERROR(IF(VLOOKUP(User[[#This Row],[User Code]],Justificar!$C$8:$I$1048576,6,0)=0,"Sin Justificación",VLOOKUP(User[[#This Row],[User Code]],Justificar!$C$8:$I$1048576,7,0)),"")</f>
        <v/>
      </c>
      <c r="V786" s="40" t="str" cm="1">
        <f t="array" ref="V786">_xlfn.IFS(User[[#This Row],[Time In Store + Leave]]&lt;7.8,"Incompleto",User[[#This Row],[Time In Store + Leave]]&lt;=12,"Completo",User[[#This Row],[Time In Store + Leave]]&gt;12,"Superior")</f>
        <v>Completo</v>
      </c>
      <c r="W786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6" s="40" t="str">
        <f>IF(User[[#This Row],[Rango]]="incompleto",IF(User[[#This Row],[Reporte in]]=0,"Sin_Registro_In_Out",IF(User[[#This Row],[Reporte Out]]=0,"No_Realizo_Salida","No_cumple_el_Tiempo")),"")</f>
        <v/>
      </c>
      <c r="Y786" s="40" t="str" cm="1">
        <f t="array" ref="Y7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87" spans="1:25" x14ac:dyDescent="0.3">
      <c r="A787" s="40" t="s">
        <v>125</v>
      </c>
      <c r="B787">
        <v>16933377</v>
      </c>
      <c r="C787" s="40" t="s">
        <v>1006</v>
      </c>
      <c r="D787" s="40" t="s">
        <v>126</v>
      </c>
      <c r="E787" s="40" t="s">
        <v>6</v>
      </c>
      <c r="F787" s="40" t="s">
        <v>1038</v>
      </c>
      <c r="G787" s="40" t="s">
        <v>177</v>
      </c>
      <c r="H787" s="2">
        <v>44379.26185185185</v>
      </c>
      <c r="I787">
        <v>1</v>
      </c>
      <c r="J7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45931.583784722221</v>
      </c>
      <c r="K7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45931.837939814817</v>
      </c>
      <c r="L787" s="21">
        <f>_xlfn.XLOOKUP(User[[#This Row],[User Code]],RMS_Check_In_Out!A:A,RMS_Check_In_Out!D:D,"0")</f>
        <v>366</v>
      </c>
      <c r="M787" s="21">
        <f>_xlfn.XLOOKUP(User[[#This Row],[User Code]],Leave!P:P,Leave!S:S,"0")</f>
        <v>240</v>
      </c>
      <c r="N787" s="21">
        <f>User[[#This Row],[Time Leave RMS (min)]]/60</f>
        <v>4</v>
      </c>
      <c r="O787" s="15">
        <f>User[[#This Row],[Duration In Store(min)]]/60</f>
        <v>6.1</v>
      </c>
      <c r="P787" s="28">
        <f>User[[#This Row],[Time In Store + Leave]]/24</f>
        <v>0.42083333333333334</v>
      </c>
      <c r="Q787" s="15">
        <f>(User[[#This Row],[Time Leave RMS (min)]]/60)+User[[#This Row],[Duration In Store H]]</f>
        <v>10.1</v>
      </c>
      <c r="R787" s="40">
        <f>IF(User[[#This Row],[Check In]]="Sin Registro",0,1)</f>
        <v>1</v>
      </c>
      <c r="S787" s="40">
        <f>IF(User[[#This Row],[Check Out]]="Sin Registro",0,1)</f>
        <v>1</v>
      </c>
      <c r="T787" s="40" t="str">
        <f>IFERROR(IF(VLOOKUP(User[[#This Row],[User Code]],Justificar!$C$8:$I$1048576,6,0)=0,"Sin Justificación",VLOOKUP(User[[#This Row],[User Code]],Justificar!$C$8:$I$1048576,6,0)),"")</f>
        <v/>
      </c>
      <c r="U787" s="40" t="str">
        <f>IFERROR(IF(VLOOKUP(User[[#This Row],[User Code]],Justificar!$C$8:$I$1048576,6,0)=0,"Sin Justificación",VLOOKUP(User[[#This Row],[User Code]],Justificar!$C$8:$I$1048576,7,0)),"")</f>
        <v/>
      </c>
      <c r="V787" s="40" t="str" cm="1">
        <f t="array" ref="V787">_xlfn.IFS(User[[#This Row],[Time In Store + Leave]]&lt;7.8,"Incompleto",User[[#This Row],[Time In Store + Leave]]&lt;=12,"Completo",User[[#This Row],[Time In Store + Leave]]&gt;12,"Superior")</f>
        <v>Completo</v>
      </c>
      <c r="W787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7" s="40" t="str">
        <f>IF(User[[#This Row],[Rango]]="incompleto",IF(User[[#This Row],[Reporte in]]=0,"Sin_Registro_In_Out",IF(User[[#This Row],[Reporte Out]]=0,"No_Realizo_Salida","No_cumple_el_Tiempo")),"")</f>
        <v/>
      </c>
      <c r="Y787" s="40" t="str" cm="1">
        <f t="array" ref="Y7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88" spans="1:25" x14ac:dyDescent="0.3">
      <c r="A788" s="40" t="s">
        <v>127</v>
      </c>
      <c r="B788">
        <v>1121848235</v>
      </c>
      <c r="C788" s="40" t="s">
        <v>1007</v>
      </c>
      <c r="D788" s="40" t="s">
        <v>128</v>
      </c>
      <c r="E788" s="40" t="s">
        <v>6</v>
      </c>
      <c r="F788" s="40" t="s">
        <v>2274</v>
      </c>
      <c r="G788" s="40" t="s">
        <v>177</v>
      </c>
      <c r="H788" s="2">
        <v>44379.261805555558</v>
      </c>
      <c r="I788">
        <v>1</v>
      </c>
      <c r="J7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45931.452164351853</v>
      </c>
      <c r="K7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45931.850439814814</v>
      </c>
      <c r="L788" s="21">
        <f>_xlfn.XLOOKUP(User[[#This Row],[User Code]],RMS_Check_In_Out!A:A,RMS_Check_In_Out!D:D,"0")</f>
        <v>574</v>
      </c>
      <c r="M788" s="21">
        <f>_xlfn.XLOOKUP(User[[#This Row],[User Code]],Leave!P:P,Leave!S:S,"0")</f>
        <v>60</v>
      </c>
      <c r="N788" s="21">
        <f>User[[#This Row],[Time Leave RMS (min)]]/60</f>
        <v>1</v>
      </c>
      <c r="O788" s="15">
        <f>User[[#This Row],[Duration In Store(min)]]/60</f>
        <v>9.5666666666666664</v>
      </c>
      <c r="P788" s="28">
        <f>User[[#This Row],[Time In Store + Leave]]/24</f>
        <v>0.44027777777777777</v>
      </c>
      <c r="Q788" s="15">
        <f>(User[[#This Row],[Time Leave RMS (min)]]/60)+User[[#This Row],[Duration In Store H]]</f>
        <v>10.566666666666666</v>
      </c>
      <c r="R788" s="40">
        <f>IF(User[[#This Row],[Check In]]="Sin Registro",0,1)</f>
        <v>1</v>
      </c>
      <c r="S788" s="40">
        <f>IF(User[[#This Row],[Check Out]]="Sin Registro",0,1)</f>
        <v>1</v>
      </c>
      <c r="T788" s="40" t="str">
        <f>IFERROR(IF(VLOOKUP(User[[#This Row],[User Code]],Justificar!$C$8:$I$1048576,6,0)=0,"Sin Justificación",VLOOKUP(User[[#This Row],[User Code]],Justificar!$C$8:$I$1048576,6,0)),"")</f>
        <v/>
      </c>
      <c r="U788" s="40" t="str">
        <f>IFERROR(IF(VLOOKUP(User[[#This Row],[User Code]],Justificar!$C$8:$I$1048576,6,0)=0,"Sin Justificación",VLOOKUP(User[[#This Row],[User Code]],Justificar!$C$8:$I$1048576,7,0)),"")</f>
        <v/>
      </c>
      <c r="V788" s="40" t="str" cm="1">
        <f t="array" ref="V788">_xlfn.IFS(User[[#This Row],[Time In Store + Leave]]&lt;7.8,"Incompleto",User[[#This Row],[Time In Store + Leave]]&lt;=12,"Completo",User[[#This Row],[Time In Store + Leave]]&gt;12,"Superior")</f>
        <v>Completo</v>
      </c>
      <c r="W788" s="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8" s="40" t="str">
        <f>IF(User[[#This Row],[Rango]]="incompleto",IF(User[[#This Row],[Reporte in]]=0,"Sin_Registro_In_Out",IF(User[[#This Row],[Reporte Out]]=0,"No_Realizo_Salida","No_cumple_el_Tiempo")),"")</f>
        <v/>
      </c>
      <c r="Y788" s="40" t="str" cm="1">
        <f t="array" ref="Y7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</sheetData>
  <sortState xmlns:xlrd2="http://schemas.microsoft.com/office/spreadsheetml/2017/richdata2" ref="AD2:AD10">
    <sortCondition ref="AD2:AD10"/>
  </sortState>
  <dataValidations xWindow="313" yWindow="517" count="10">
    <dataValidation type="textLength" operator="lessThanOrEqual" allowBlank="1" showInputMessage="1" showErrorMessage="1" errorTitle="Longitud excedida" error="Este valor debe tener 200 caracteres o menos." promptTitle="Texto" prompt="Longitud máxima: 200 caracteres." sqref="AA601:AA1048576 AB526:AB600" xr:uid="{00000000-0002-0000-0000-000013000000}">
      <formula1>200</formula1>
    </dataValidation>
    <dataValidation type="date" operator="greaterThanOrEqual" allowBlank="1" showInputMessage="1" showErrorMessage="1" errorTitle="Fecha no válida" error="Fecha de creación debe estar en el formato de fecha y hora correcto." promptTitle="Fecha y hora" prompt=" " sqref="AC601:AC1048576 AD526:AD600" xr:uid="{00000000-0002-0000-0000-000015000000}">
      <formula1>1</formula1>
    </dataValidation>
    <dataValidation allowBlank="1" showInputMessage="1" showErrorMessage="1" error=" " promptTitle="Búsqueda" prompt="Este registro de HistoryManager ya tiene que existir en Microsoft Dynamics 365 o en este archivo de origen." sqref="Z526:Z600 Y789:Y1048576" xr:uid="{00000000-0002-0000-0000-000011000000}"/>
    <dataValidation showInputMessage="1" showErrorMessage="1" error=" " promptTitle="Búsqueda (se requiere)" prompt="Este registro de Id. de unidad de negocio ya tiene que existir en Microsoft Dynamics 365 o en este archivo de origen." sqref="Z601:Z1048576 AA526:AA600" xr:uid="{00000000-0002-0000-0000-000012000000}"/>
    <dataValidation allowBlank="1" showInputMessage="1" showErrorMessage="1" error=" " promptTitle="Búsqueda" prompt="Este registro de Affiliated Service Provider ya tiene que existir en Microsoft Dynamics 365 o en este archivo de origen." sqref="AB601:AB1048576 AC526:AC600" xr:uid="{00000000-0002-0000-0000-000014000000}"/>
    <dataValidation allowBlank="1" showInputMessage="1" showErrorMessage="1" error=" " promptTitle="Búsqueda" prompt="Este registro de Create User ya tiene que existir en Microsoft Dynamics 365 o en este archivo de origen." sqref="AD601:AD1048576 AE526:AE600" xr:uid="{00000000-0002-0000-0000-000016000000}"/>
    <dataValidation allowBlank="1" showInputMessage="1" showErrorMessage="1" error=" " promptTitle="Búsqueda" prompt="Este registro de Modificado por ya tiene que existir en Microsoft Dynamics 365 o en este archivo de origen." sqref="AE601:AE1048576 AF526:AF600" xr:uid="{00000000-0002-0000-0000-000017000000}"/>
    <dataValidation type="date" operator="greaterThanOrEqual" allowBlank="1" showInputMessage="1" showErrorMessage="1" errorTitle="Fecha no válida" error="Fecha de modificación debe estar en el formato de fecha y hora correcto." promptTitle="Fecha y hora" prompt=" " sqref="AF601:AF1048576 AG526:AG600" xr:uid="{00000000-0002-0000-0000-000018000000}">
      <formula1>1</formula1>
    </dataValidation>
    <dataValidation type="date" operator="greaterThanOrEqual" allowBlank="1" showInputMessage="1" showErrorMessage="1" errorTitle="Fecha no válida" error="Start Date debe estar en el formato de fecha correcto." promptTitle="Fecha" prompt=" " sqref="AG601:AG1048576 AH526:AH600" xr:uid="{00000000-0002-0000-0000-000019000000}">
      <formula1>1</formula1>
    </dataValidation>
    <dataValidation type="date" operator="greaterThanOrEqual" allowBlank="1" showInputMessage="1" showErrorMessage="1" errorTitle="Fecha no válida" error="End Date debe estar en el formato de fecha correcto." promptTitle="Fecha" prompt=" " sqref="AI601:AI1048576 AJ526:AJ600" xr:uid="{00000000-0002-0000-0000-00001B000000}">
      <formula1>1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313" yWindow="517" count="2">
        <x14:dataValidation type="list" allowBlank="1" showInputMessage="1" showErrorMessage="1" errorTitle="Valor de lista" error="Account Status debe estar seleccionado en la lista desplegable." promptTitle="Conjunto de opciones" prompt="Seleccione un valor de la lista desplegable." xr:uid="{00000000-0002-0000-0000-00001A000000}">
          <x14:formula1>
            <xm:f>hiddenSheet!$A$4:$B$4</xm:f>
          </x14:formula1>
          <xm:sqref>AH601:AH1048576 AI526:AI600</xm:sqref>
        </x14:dataValidation>
        <x14:dataValidation type="list" allowBlank="1" showInputMessage="1" showErrorMessage="1" errorTitle="Valor de lista" error="OP Type debe estar seleccionado en la lista desplegable." promptTitle="Conjunto de opciones" prompt="Seleccione un valor de la lista desplegable." xr:uid="{00000000-0002-0000-0000-00001C000000}">
          <x14:formula1>
            <xm:f>hiddenSheet!$A$5:$C$5</xm:f>
          </x14:formula1>
          <xm:sqref>AJ601:AJ1048576 AK526:AK600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300C-4236-430A-B7C3-5920DD59760E}">
  <sheetPr published="0" codeName="Hoja1"/>
  <dimension ref="A1:F588"/>
  <sheetViews>
    <sheetView zoomScale="80" zoomScaleNormal="80" workbookViewId="0">
      <selection sqref="A1:D588"/>
    </sheetView>
  </sheetViews>
  <sheetFormatPr baseColWidth="10" defaultRowHeight="14.4" x14ac:dyDescent="0.3"/>
  <cols>
    <col min="1" max="1" width="32.6640625" bestFit="1" customWidth="1"/>
    <col min="2" max="2" width="14.5546875" bestFit="1" customWidth="1"/>
    <col min="3" max="3" width="15.6640625" bestFit="1" customWidth="1"/>
    <col min="4" max="4" width="23.21875" bestFit="1" customWidth="1"/>
  </cols>
  <sheetData>
    <row r="1" spans="1:6" x14ac:dyDescent="0.3">
      <c r="A1" s="22" t="s">
        <v>209</v>
      </c>
      <c r="B1" s="22" t="s">
        <v>210</v>
      </c>
      <c r="C1" s="22" t="s">
        <v>211</v>
      </c>
      <c r="D1" s="22" t="s">
        <v>182</v>
      </c>
    </row>
    <row r="2" spans="1:6" x14ac:dyDescent="0.3">
      <c r="A2" s="8" t="s">
        <v>1427</v>
      </c>
      <c r="B2" s="38">
        <v>45931.3903587963</v>
      </c>
      <c r="C2" s="38">
        <v>45931.890752314815</v>
      </c>
      <c r="D2">
        <v>718</v>
      </c>
    </row>
    <row r="3" spans="1:6" x14ac:dyDescent="0.3">
      <c r="A3" s="8" t="s">
        <v>839</v>
      </c>
      <c r="B3" s="37">
        <v>45931.513715277775</v>
      </c>
      <c r="C3" s="37">
        <v>45931.860277777778</v>
      </c>
      <c r="D3">
        <v>375</v>
      </c>
    </row>
    <row r="4" spans="1:6" x14ac:dyDescent="0.3">
      <c r="A4" s="8" t="s">
        <v>1343</v>
      </c>
      <c r="B4" s="37">
        <v>45931.389108796298</v>
      </c>
      <c r="C4" s="37">
        <v>45931.78869212963</v>
      </c>
      <c r="D4">
        <v>488</v>
      </c>
    </row>
    <row r="5" spans="1:6" x14ac:dyDescent="0.3">
      <c r="A5" s="8" t="s">
        <v>401</v>
      </c>
      <c r="B5" s="37">
        <v>45931.422025462962</v>
      </c>
      <c r="C5" s="37">
        <v>45931.794699074075</v>
      </c>
      <c r="D5">
        <v>502</v>
      </c>
      <c r="F5" s="36"/>
    </row>
    <row r="6" spans="1:6" x14ac:dyDescent="0.3">
      <c r="A6" s="8" t="s">
        <v>2665</v>
      </c>
      <c r="B6" s="37">
        <v>45931.357592592591</v>
      </c>
      <c r="C6" s="37">
        <v>45931.753842592596</v>
      </c>
      <c r="D6">
        <v>569</v>
      </c>
    </row>
    <row r="7" spans="1:6" x14ac:dyDescent="0.3">
      <c r="A7" s="8" t="s">
        <v>421</v>
      </c>
      <c r="B7" s="37">
        <v>45931.444513888891</v>
      </c>
      <c r="C7" s="37">
        <v>45931.836493055554</v>
      </c>
      <c r="D7">
        <v>563</v>
      </c>
    </row>
    <row r="8" spans="1:6" x14ac:dyDescent="0.3">
      <c r="A8" s="8" t="s">
        <v>634</v>
      </c>
      <c r="B8" s="37">
        <v>45931.386134259257</v>
      </c>
      <c r="C8" s="37">
        <v>45931.761423611111</v>
      </c>
      <c r="D8">
        <v>527</v>
      </c>
    </row>
    <row r="9" spans="1:6" x14ac:dyDescent="0.3">
      <c r="A9" s="8" t="s">
        <v>540</v>
      </c>
      <c r="B9" s="37">
        <v>45931.670682870368</v>
      </c>
      <c r="C9" s="37">
        <v>45931.7575462963</v>
      </c>
      <c r="D9">
        <v>122</v>
      </c>
    </row>
    <row r="10" spans="1:6" x14ac:dyDescent="0.3">
      <c r="A10" s="8" t="s">
        <v>1819</v>
      </c>
      <c r="B10" s="37">
        <v>45931.371423611112</v>
      </c>
      <c r="C10" s="37">
        <v>45931.770092592589</v>
      </c>
      <c r="D10">
        <v>231</v>
      </c>
    </row>
    <row r="11" spans="1:6" x14ac:dyDescent="0.3">
      <c r="A11" s="8" t="s">
        <v>2682</v>
      </c>
      <c r="B11" s="37">
        <v>45931.41778935185</v>
      </c>
      <c r="C11" s="37">
        <v>45931.750659722224</v>
      </c>
      <c r="D11">
        <v>477</v>
      </c>
    </row>
    <row r="12" spans="1:6" x14ac:dyDescent="0.3">
      <c r="A12" s="8" t="s">
        <v>286</v>
      </c>
      <c r="B12" s="37">
        <v>45931.557708333334</v>
      </c>
      <c r="C12" s="37">
        <v>45931.750335648147</v>
      </c>
      <c r="D12">
        <v>277</v>
      </c>
    </row>
    <row r="13" spans="1:6" x14ac:dyDescent="0.3">
      <c r="A13" s="8" t="s">
        <v>337</v>
      </c>
      <c r="B13" s="37">
        <v>45931.581203703703</v>
      </c>
      <c r="C13" s="37">
        <v>45931.804594907408</v>
      </c>
      <c r="D13">
        <v>316</v>
      </c>
    </row>
    <row r="14" spans="1:6" x14ac:dyDescent="0.3">
      <c r="A14" s="8" t="s">
        <v>565</v>
      </c>
      <c r="B14" s="37">
        <v>45931.559560185182</v>
      </c>
      <c r="C14" s="37">
        <v>45931.663402777776</v>
      </c>
      <c r="D14">
        <v>150</v>
      </c>
    </row>
    <row r="15" spans="1:6" x14ac:dyDescent="0.3">
      <c r="A15" s="8" t="s">
        <v>90</v>
      </c>
      <c r="B15" s="37">
        <v>45931.447696759256</v>
      </c>
      <c r="C15" s="37">
        <v>45931.829236111109</v>
      </c>
      <c r="D15">
        <v>537</v>
      </c>
    </row>
    <row r="16" spans="1:6" x14ac:dyDescent="0.3">
      <c r="A16" s="8" t="s">
        <v>723</v>
      </c>
      <c r="B16" s="37">
        <v>45931.475972222222</v>
      </c>
      <c r="C16" s="37">
        <v>45931.76871527778</v>
      </c>
      <c r="D16">
        <v>417</v>
      </c>
    </row>
    <row r="17" spans="1:4" x14ac:dyDescent="0.3">
      <c r="A17" s="8" t="s">
        <v>435</v>
      </c>
      <c r="B17" s="37">
        <v>45931.321030092593</v>
      </c>
      <c r="C17" s="37">
        <v>45931.728275462963</v>
      </c>
      <c r="D17">
        <v>585</v>
      </c>
    </row>
    <row r="18" spans="1:4" x14ac:dyDescent="0.3">
      <c r="A18" s="8" t="s">
        <v>1845</v>
      </c>
      <c r="B18" s="37">
        <v>45931.385648148149</v>
      </c>
      <c r="C18" s="37">
        <v>45931.745833333334</v>
      </c>
      <c r="D18">
        <v>513</v>
      </c>
    </row>
    <row r="19" spans="1:4" x14ac:dyDescent="0.3">
      <c r="A19" s="8" t="s">
        <v>1795</v>
      </c>
      <c r="B19" s="37">
        <v>45931.355405092596</v>
      </c>
      <c r="C19" s="37">
        <v>45931.744733796295</v>
      </c>
      <c r="D19">
        <v>558</v>
      </c>
    </row>
    <row r="20" spans="1:4" x14ac:dyDescent="0.3">
      <c r="A20" s="8" t="s">
        <v>754</v>
      </c>
      <c r="B20" s="37">
        <v>45931.413576388892</v>
      </c>
      <c r="C20" s="37">
        <v>45931.808807870373</v>
      </c>
      <c r="D20">
        <v>565</v>
      </c>
    </row>
    <row r="21" spans="1:4" x14ac:dyDescent="0.3">
      <c r="A21" s="8" t="s">
        <v>397</v>
      </c>
      <c r="B21" s="37">
        <v>45931.416550925926</v>
      </c>
      <c r="C21" s="37">
        <v>45931.792222222219</v>
      </c>
      <c r="D21">
        <v>401</v>
      </c>
    </row>
    <row r="22" spans="1:4" x14ac:dyDescent="0.3">
      <c r="A22" s="8" t="s">
        <v>2883</v>
      </c>
      <c r="B22" s="37">
        <v>45931.684560185182</v>
      </c>
      <c r="C22" s="37">
        <v>45931.843946759262</v>
      </c>
      <c r="D22">
        <v>230</v>
      </c>
    </row>
    <row r="23" spans="1:4" x14ac:dyDescent="0.3">
      <c r="A23" s="8" t="s">
        <v>335</v>
      </c>
      <c r="B23" s="37">
        <v>45931.457615740743</v>
      </c>
      <c r="C23" s="37">
        <v>45931.794282407405</v>
      </c>
      <c r="D23">
        <v>485</v>
      </c>
    </row>
    <row r="24" spans="1:4" x14ac:dyDescent="0.3">
      <c r="A24" s="8" t="s">
        <v>121</v>
      </c>
      <c r="B24" s="37">
        <v>45931.417002314818</v>
      </c>
      <c r="C24" s="37">
        <v>45931.787743055553</v>
      </c>
      <c r="D24">
        <v>493</v>
      </c>
    </row>
    <row r="25" spans="1:4" x14ac:dyDescent="0.3">
      <c r="A25" s="8" t="s">
        <v>559</v>
      </c>
      <c r="B25" s="37">
        <v>45931.332384259258</v>
      </c>
      <c r="C25" s="37">
        <v>45931.727268518516</v>
      </c>
      <c r="D25">
        <v>446</v>
      </c>
    </row>
    <row r="26" spans="1:4" x14ac:dyDescent="0.3">
      <c r="A26" s="8" t="s">
        <v>226</v>
      </c>
      <c r="B26" s="37">
        <v>45931.373067129629</v>
      </c>
      <c r="C26" s="37">
        <v>45931.711793981478</v>
      </c>
      <c r="D26">
        <v>467</v>
      </c>
    </row>
    <row r="27" spans="1:4" x14ac:dyDescent="0.3">
      <c r="A27" s="8" t="s">
        <v>376</v>
      </c>
      <c r="B27" s="37">
        <v>45931.423263888886</v>
      </c>
      <c r="C27" s="37">
        <v>45931.729664351849</v>
      </c>
      <c r="D27">
        <v>436</v>
      </c>
    </row>
    <row r="28" spans="1:4" x14ac:dyDescent="0.3">
      <c r="A28" s="8" t="s">
        <v>230</v>
      </c>
      <c r="B28" s="37">
        <v>45931.382604166669</v>
      </c>
      <c r="C28" s="37">
        <v>45931.735324074078</v>
      </c>
      <c r="D28">
        <v>466</v>
      </c>
    </row>
    <row r="29" spans="1:4" x14ac:dyDescent="0.3">
      <c r="A29" s="8" t="s">
        <v>453</v>
      </c>
      <c r="B29" s="37">
        <v>45931.448981481481</v>
      </c>
      <c r="C29" s="37">
        <v>45931.729907407411</v>
      </c>
      <c r="D29">
        <v>373</v>
      </c>
    </row>
    <row r="30" spans="1:4" x14ac:dyDescent="0.3">
      <c r="A30" s="8" t="s">
        <v>228</v>
      </c>
      <c r="B30" s="37">
        <v>45931.375439814816</v>
      </c>
      <c r="C30" s="37">
        <v>45931.71565972222</v>
      </c>
      <c r="D30">
        <v>483</v>
      </c>
    </row>
    <row r="31" spans="1:4" x14ac:dyDescent="0.3">
      <c r="A31" s="8" t="s">
        <v>32</v>
      </c>
      <c r="B31" s="37">
        <v>45931.430081018516</v>
      </c>
      <c r="C31" s="37">
        <v>45931.757337962961</v>
      </c>
      <c r="D31">
        <v>351</v>
      </c>
    </row>
    <row r="32" spans="1:4" x14ac:dyDescent="0.3">
      <c r="A32" s="8" t="s">
        <v>1567</v>
      </c>
      <c r="B32" s="37">
        <v>45931.396145833336</v>
      </c>
      <c r="C32" s="37">
        <v>45931.714108796295</v>
      </c>
      <c r="D32">
        <v>364</v>
      </c>
    </row>
    <row r="33" spans="1:4" x14ac:dyDescent="0.3">
      <c r="A33" s="8" t="s">
        <v>2691</v>
      </c>
      <c r="B33" s="37">
        <v>45931.404930555553</v>
      </c>
      <c r="C33" s="37">
        <v>45931.761770833335</v>
      </c>
      <c r="D33">
        <v>461</v>
      </c>
    </row>
    <row r="34" spans="1:4" x14ac:dyDescent="0.3">
      <c r="A34" s="8" t="s">
        <v>221</v>
      </c>
      <c r="B34" s="37">
        <v>45931.372881944444</v>
      </c>
      <c r="C34" s="37">
        <v>45931.714675925927</v>
      </c>
      <c r="D34">
        <v>487</v>
      </c>
    </row>
    <row r="35" spans="1:4" x14ac:dyDescent="0.3">
      <c r="A35" s="8" t="s">
        <v>299</v>
      </c>
      <c r="B35" s="37">
        <v>45931.375567129631</v>
      </c>
      <c r="C35" s="37">
        <v>45931.712199074071</v>
      </c>
      <c r="D35">
        <v>481</v>
      </c>
    </row>
    <row r="36" spans="1:4" x14ac:dyDescent="0.3">
      <c r="A36" s="8" t="s">
        <v>407</v>
      </c>
      <c r="B36" s="37">
        <v>45931.370555555557</v>
      </c>
      <c r="C36" s="37">
        <v>45931.721909722219</v>
      </c>
      <c r="D36">
        <v>501</v>
      </c>
    </row>
    <row r="37" spans="1:4" x14ac:dyDescent="0.3">
      <c r="A37" s="8" t="s">
        <v>345</v>
      </c>
      <c r="B37" s="37">
        <v>45931.358229166668</v>
      </c>
      <c r="C37" s="37">
        <v>45931.723078703704</v>
      </c>
      <c r="D37">
        <v>522</v>
      </c>
    </row>
    <row r="38" spans="1:4" x14ac:dyDescent="0.3">
      <c r="A38" s="8" t="s">
        <v>224</v>
      </c>
      <c r="B38" s="37">
        <v>45931.332951388889</v>
      </c>
      <c r="C38" s="37">
        <v>45931.72074074074</v>
      </c>
      <c r="D38">
        <v>554</v>
      </c>
    </row>
    <row r="39" spans="1:4" x14ac:dyDescent="0.3">
      <c r="A39" s="8" t="s">
        <v>780</v>
      </c>
      <c r="B39" s="37">
        <v>45931.407673611109</v>
      </c>
      <c r="C39" s="37">
        <v>45931.711284722223</v>
      </c>
      <c r="D39">
        <v>427</v>
      </c>
    </row>
    <row r="40" spans="1:4" x14ac:dyDescent="0.3">
      <c r="A40" s="8" t="s">
        <v>752</v>
      </c>
      <c r="B40" s="37">
        <v>45931.641273148147</v>
      </c>
      <c r="C40" s="37">
        <v>45931.720752314817</v>
      </c>
      <c r="D40">
        <v>114</v>
      </c>
    </row>
    <row r="41" spans="1:4" x14ac:dyDescent="0.3">
      <c r="A41" s="8" t="s">
        <v>546</v>
      </c>
      <c r="B41" s="37">
        <v>45931.358206018522</v>
      </c>
      <c r="C41" s="37">
        <v>45931.687928240739</v>
      </c>
      <c r="D41">
        <v>453</v>
      </c>
    </row>
    <row r="42" spans="1:4" x14ac:dyDescent="0.3">
      <c r="A42" s="8" t="s">
        <v>2085</v>
      </c>
      <c r="B42" s="37">
        <v>45931.405138888891</v>
      </c>
      <c r="C42" s="37">
        <v>45931.765925925924</v>
      </c>
      <c r="D42">
        <v>519</v>
      </c>
    </row>
    <row r="43" spans="1:4" x14ac:dyDescent="0.3">
      <c r="A43" s="8" t="s">
        <v>92</v>
      </c>
      <c r="B43" s="37">
        <v>45931.455011574071</v>
      </c>
      <c r="C43" s="37">
        <v>45931.794722222221</v>
      </c>
      <c r="D43">
        <v>458</v>
      </c>
    </row>
    <row r="44" spans="1:4" x14ac:dyDescent="0.3">
      <c r="A44" s="8" t="s">
        <v>1539</v>
      </c>
      <c r="B44" s="37">
        <v>45931.341898148145</v>
      </c>
      <c r="C44" s="37">
        <v>45931.730821759258</v>
      </c>
      <c r="D44">
        <v>502</v>
      </c>
    </row>
    <row r="45" spans="1:4" x14ac:dyDescent="0.3">
      <c r="A45" s="8" t="s">
        <v>1632</v>
      </c>
      <c r="B45" s="37">
        <v>45931.5859375</v>
      </c>
      <c r="C45" s="37">
        <v>45931.799131944441</v>
      </c>
      <c r="D45">
        <v>307</v>
      </c>
    </row>
    <row r="46" spans="1:4" x14ac:dyDescent="0.3">
      <c r="A46" s="8" t="s">
        <v>1446</v>
      </c>
      <c r="B46" s="37">
        <v>45931.585833333331</v>
      </c>
      <c r="C46" s="37">
        <v>45931.795567129629</v>
      </c>
      <c r="D46">
        <v>302</v>
      </c>
    </row>
    <row r="47" spans="1:4" x14ac:dyDescent="0.3">
      <c r="A47" s="8" t="s">
        <v>125</v>
      </c>
      <c r="B47" s="37">
        <v>45931.583784722221</v>
      </c>
      <c r="C47" s="37">
        <v>45931.837939814817</v>
      </c>
      <c r="D47">
        <v>366</v>
      </c>
    </row>
    <row r="48" spans="1:4" x14ac:dyDescent="0.3">
      <c r="A48" s="8" t="s">
        <v>1777</v>
      </c>
      <c r="B48" s="37">
        <v>45931.583090277774</v>
      </c>
      <c r="C48" s="37">
        <v>45931.877488425926</v>
      </c>
      <c r="D48">
        <v>424</v>
      </c>
    </row>
    <row r="49" spans="1:4" x14ac:dyDescent="0.3">
      <c r="A49" s="8" t="s">
        <v>850</v>
      </c>
      <c r="B49" s="37">
        <v>45931.582789351851</v>
      </c>
      <c r="C49" s="37">
        <v>45931.876006944447</v>
      </c>
      <c r="D49">
        <v>422</v>
      </c>
    </row>
    <row r="50" spans="1:4" x14ac:dyDescent="0.3">
      <c r="A50" s="8" t="s">
        <v>325</v>
      </c>
      <c r="B50" s="37">
        <v>45931.58252314815</v>
      </c>
      <c r="C50" s="37">
        <v>45931.881273148145</v>
      </c>
      <c r="D50">
        <v>430</v>
      </c>
    </row>
    <row r="51" spans="1:4" x14ac:dyDescent="0.3">
      <c r="A51" s="8" t="s">
        <v>2594</v>
      </c>
      <c r="B51" s="37">
        <v>45931.582233796296</v>
      </c>
      <c r="C51" s="37">
        <v>45931.848530092589</v>
      </c>
      <c r="D51">
        <v>383</v>
      </c>
    </row>
    <row r="52" spans="1:4" x14ac:dyDescent="0.3">
      <c r="A52" s="8" t="s">
        <v>1695</v>
      </c>
      <c r="B52" s="37">
        <v>45931.582199074073</v>
      </c>
      <c r="C52" s="37">
        <v>45931.885659722226</v>
      </c>
      <c r="D52">
        <v>437</v>
      </c>
    </row>
    <row r="53" spans="1:4" x14ac:dyDescent="0.3">
      <c r="A53" s="8" t="s">
        <v>1936</v>
      </c>
      <c r="B53" s="37">
        <v>45931.388067129628</v>
      </c>
      <c r="C53" s="37">
        <v>45931.675532407404</v>
      </c>
      <c r="D53">
        <v>320</v>
      </c>
    </row>
    <row r="54" spans="1:4" x14ac:dyDescent="0.3">
      <c r="A54" s="8" t="s">
        <v>399</v>
      </c>
      <c r="B54" s="37">
        <v>45931.580960648149</v>
      </c>
      <c r="C54" s="37">
        <v>45931.751134259262</v>
      </c>
      <c r="D54">
        <v>245</v>
      </c>
    </row>
    <row r="55" spans="1:4" x14ac:dyDescent="0.3">
      <c r="A55" s="8" t="s">
        <v>607</v>
      </c>
      <c r="B55" s="37">
        <v>45931.580578703702</v>
      </c>
      <c r="C55" s="37">
        <v>45931.87771990741</v>
      </c>
      <c r="D55">
        <v>428</v>
      </c>
    </row>
    <row r="56" spans="1:4" x14ac:dyDescent="0.3">
      <c r="A56" s="8" t="s">
        <v>788</v>
      </c>
      <c r="B56" s="37">
        <v>45931.579872685186</v>
      </c>
      <c r="C56" s="37">
        <v>45931.877824074072</v>
      </c>
      <c r="D56">
        <v>429</v>
      </c>
    </row>
    <row r="57" spans="1:4" x14ac:dyDescent="0.3">
      <c r="A57" s="8" t="s">
        <v>700</v>
      </c>
      <c r="B57" s="37">
        <v>45931.579664351855</v>
      </c>
      <c r="C57" s="37">
        <v>45931.875798611109</v>
      </c>
      <c r="D57">
        <v>426</v>
      </c>
    </row>
    <row r="58" spans="1:4" x14ac:dyDescent="0.3">
      <c r="A58" s="8" t="s">
        <v>2357</v>
      </c>
      <c r="B58" s="37">
        <v>45931.576770833337</v>
      </c>
      <c r="C58" s="37">
        <v>45931.840243055558</v>
      </c>
      <c r="D58">
        <v>379</v>
      </c>
    </row>
    <row r="59" spans="1:4" x14ac:dyDescent="0.3">
      <c r="A59" s="8" t="s">
        <v>597</v>
      </c>
      <c r="B59" s="37">
        <v>45931.575648148151</v>
      </c>
      <c r="C59" s="37">
        <v>45931.87300925926</v>
      </c>
      <c r="D59">
        <v>428</v>
      </c>
    </row>
    <row r="60" spans="1:4" x14ac:dyDescent="0.3">
      <c r="A60" s="8" t="s">
        <v>721</v>
      </c>
      <c r="B60" s="37">
        <v>45931.575335648151</v>
      </c>
      <c r="C60" s="37">
        <v>45931.903020833335</v>
      </c>
      <c r="D60">
        <v>472</v>
      </c>
    </row>
    <row r="61" spans="1:4" x14ac:dyDescent="0.3">
      <c r="A61" s="8" t="s">
        <v>544</v>
      </c>
      <c r="B61" s="37">
        <v>45931.569305555553</v>
      </c>
      <c r="C61" s="37">
        <v>45931.8903125</v>
      </c>
      <c r="D61">
        <v>462</v>
      </c>
    </row>
    <row r="62" spans="1:4" x14ac:dyDescent="0.3">
      <c r="A62" s="8" t="s">
        <v>2889</v>
      </c>
      <c r="B62" s="37">
        <v>45931.563171296293</v>
      </c>
      <c r="C62" s="37">
        <v>45931.813136574077</v>
      </c>
      <c r="D62">
        <v>360</v>
      </c>
    </row>
    <row r="63" spans="1:4" x14ac:dyDescent="0.3">
      <c r="A63" s="8" t="s">
        <v>2886</v>
      </c>
      <c r="B63" s="37">
        <v>45931.562754629631</v>
      </c>
      <c r="C63" s="37">
        <v>45931.792604166665</v>
      </c>
      <c r="D63">
        <v>331</v>
      </c>
    </row>
    <row r="64" spans="1:4" x14ac:dyDescent="0.3">
      <c r="A64" s="8" t="s">
        <v>111</v>
      </c>
      <c r="B64" s="37">
        <v>45931.559513888889</v>
      </c>
      <c r="C64" s="37">
        <v>45931.834918981483</v>
      </c>
      <c r="D64">
        <v>397</v>
      </c>
    </row>
    <row r="65" spans="1:4" x14ac:dyDescent="0.3">
      <c r="A65" s="8" t="s">
        <v>567</v>
      </c>
      <c r="B65" s="37">
        <v>45931.555520833332</v>
      </c>
      <c r="C65" s="37">
        <v>45931.703425925924</v>
      </c>
      <c r="D65">
        <v>213</v>
      </c>
    </row>
    <row r="66" spans="1:4" x14ac:dyDescent="0.3">
      <c r="A66" s="8" t="s">
        <v>2017</v>
      </c>
      <c r="B66" s="37">
        <v>45931.551666666666</v>
      </c>
      <c r="C66" s="37">
        <v>45931.875821759262</v>
      </c>
      <c r="D66">
        <v>467</v>
      </c>
    </row>
    <row r="67" spans="1:4" x14ac:dyDescent="0.3">
      <c r="A67" s="8" t="s">
        <v>1998</v>
      </c>
      <c r="B67" s="37">
        <v>45931.546678240738</v>
      </c>
      <c r="C67" s="37">
        <v>45931.876400462963</v>
      </c>
      <c r="D67">
        <v>475</v>
      </c>
    </row>
    <row r="68" spans="1:4" x14ac:dyDescent="0.3">
      <c r="A68" s="8" t="s">
        <v>48</v>
      </c>
      <c r="B68" s="37">
        <v>45931.54246527778</v>
      </c>
      <c r="C68" s="37">
        <v>45931.840949074074</v>
      </c>
      <c r="D68">
        <v>430</v>
      </c>
    </row>
    <row r="69" spans="1:4" x14ac:dyDescent="0.3">
      <c r="A69" s="8" t="s">
        <v>423</v>
      </c>
      <c r="B69" s="37">
        <v>45931.538402777776</v>
      </c>
      <c r="C69" s="37">
        <v>45931.752210648148</v>
      </c>
      <c r="D69">
        <v>308</v>
      </c>
    </row>
    <row r="70" spans="1:4" x14ac:dyDescent="0.3">
      <c r="A70" s="8" t="s">
        <v>1608</v>
      </c>
      <c r="B70" s="37">
        <v>45931.537928240738</v>
      </c>
      <c r="C70" s="37">
        <v>45931.792337962965</v>
      </c>
      <c r="D70">
        <v>366</v>
      </c>
    </row>
    <row r="71" spans="1:4" x14ac:dyDescent="0.3">
      <c r="A71" s="8" t="s">
        <v>63</v>
      </c>
      <c r="B71" s="37">
        <v>45931.537407407406</v>
      </c>
      <c r="C71" s="37">
        <v>45931.792893518519</v>
      </c>
      <c r="D71">
        <v>368</v>
      </c>
    </row>
    <row r="72" spans="1:4" x14ac:dyDescent="0.3">
      <c r="A72" s="8" t="s">
        <v>2159</v>
      </c>
      <c r="B72" s="37">
        <v>45931.537083333336</v>
      </c>
      <c r="C72" s="37">
        <v>45931.847974537035</v>
      </c>
      <c r="D72">
        <v>448</v>
      </c>
    </row>
    <row r="73" spans="1:4" x14ac:dyDescent="0.3">
      <c r="A73" s="8" t="s">
        <v>625</v>
      </c>
      <c r="B73" s="37">
        <v>45931.536192129628</v>
      </c>
      <c r="C73" s="37">
        <v>45931.961099537039</v>
      </c>
      <c r="D73">
        <v>612</v>
      </c>
    </row>
    <row r="74" spans="1:4" x14ac:dyDescent="0.3">
      <c r="A74" s="8" t="s">
        <v>2034</v>
      </c>
      <c r="B74" s="37">
        <v>45931.534814814811</v>
      </c>
      <c r="C74" s="37">
        <v>45931.872037037036</v>
      </c>
      <c r="D74">
        <v>486</v>
      </c>
    </row>
    <row r="75" spans="1:4" x14ac:dyDescent="0.3">
      <c r="A75" s="8" t="s">
        <v>309</v>
      </c>
      <c r="B75" s="37">
        <v>45931.53466435185</v>
      </c>
      <c r="C75" s="37">
        <v>45931.875567129631</v>
      </c>
      <c r="D75">
        <v>491</v>
      </c>
    </row>
    <row r="76" spans="1:4" x14ac:dyDescent="0.3">
      <c r="A76" s="8" t="s">
        <v>2694</v>
      </c>
      <c r="B76" s="37">
        <v>45931.534201388888</v>
      </c>
      <c r="C76" s="37">
        <v>45931.877546296295</v>
      </c>
      <c r="D76">
        <v>494</v>
      </c>
    </row>
    <row r="77" spans="1:4" x14ac:dyDescent="0.3">
      <c r="A77" s="8" t="s">
        <v>906</v>
      </c>
      <c r="B77" s="37">
        <v>45931.533449074072</v>
      </c>
      <c r="C77" s="37">
        <v>45931.818437499998</v>
      </c>
      <c r="D77">
        <v>410</v>
      </c>
    </row>
    <row r="78" spans="1:4" x14ac:dyDescent="0.3">
      <c r="A78" s="8" t="s">
        <v>2033</v>
      </c>
      <c r="B78" s="37">
        <v>45931.532812500001</v>
      </c>
      <c r="C78" s="37">
        <v>45931.880624999998</v>
      </c>
      <c r="D78">
        <v>501</v>
      </c>
    </row>
    <row r="79" spans="1:4" x14ac:dyDescent="0.3">
      <c r="A79" s="8" t="s">
        <v>520</v>
      </c>
      <c r="B79" s="37">
        <v>45931.530428240738</v>
      </c>
      <c r="C79" s="37">
        <v>45931.84233796296</v>
      </c>
      <c r="D79">
        <v>449</v>
      </c>
    </row>
    <row r="80" spans="1:4" x14ac:dyDescent="0.3">
      <c r="A80" s="8" t="s">
        <v>2124</v>
      </c>
      <c r="B80" s="37">
        <v>45931.530393518522</v>
      </c>
      <c r="C80" s="37">
        <v>45931.794490740744</v>
      </c>
      <c r="D80">
        <v>380</v>
      </c>
    </row>
    <row r="81" spans="1:4" x14ac:dyDescent="0.3">
      <c r="A81" s="8" t="s">
        <v>672</v>
      </c>
      <c r="B81" s="37">
        <v>45931.530289351853</v>
      </c>
      <c r="C81" s="37">
        <v>45931.974537037036</v>
      </c>
      <c r="D81">
        <v>640</v>
      </c>
    </row>
    <row r="82" spans="1:4" x14ac:dyDescent="0.3">
      <c r="A82" s="8" t="s">
        <v>2569</v>
      </c>
      <c r="B82" s="37">
        <v>45931.527337962965</v>
      </c>
      <c r="C82" s="37">
        <v>45931.876273148147</v>
      </c>
      <c r="D82">
        <v>502</v>
      </c>
    </row>
    <row r="83" spans="1:4" x14ac:dyDescent="0.3">
      <c r="A83" s="8" t="s">
        <v>2600</v>
      </c>
      <c r="B83" s="37">
        <v>45931.522233796299</v>
      </c>
      <c r="C83" s="37">
        <v>45931.72965277778</v>
      </c>
      <c r="D83">
        <v>299</v>
      </c>
    </row>
    <row r="84" spans="1:4" x14ac:dyDescent="0.3">
      <c r="A84" s="8" t="s">
        <v>2511</v>
      </c>
      <c r="B84" s="37">
        <v>45931.520925925928</v>
      </c>
      <c r="C84" s="37">
        <v>45931.858576388891</v>
      </c>
      <c r="D84">
        <v>486</v>
      </c>
    </row>
    <row r="85" spans="1:4" x14ac:dyDescent="0.3">
      <c r="A85" s="8" t="s">
        <v>2345</v>
      </c>
      <c r="B85" s="37">
        <v>45931.520474537036</v>
      </c>
      <c r="C85" s="37">
        <v>45931.814965277779</v>
      </c>
      <c r="D85">
        <v>424</v>
      </c>
    </row>
    <row r="86" spans="1:4" x14ac:dyDescent="0.3">
      <c r="A86" s="8" t="s">
        <v>813</v>
      </c>
      <c r="B86" s="37">
        <v>45931.519120370373</v>
      </c>
      <c r="C86" s="37">
        <v>45931.792488425926</v>
      </c>
      <c r="D86">
        <v>394</v>
      </c>
    </row>
    <row r="87" spans="1:4" x14ac:dyDescent="0.3">
      <c r="A87" s="8" t="s">
        <v>1680</v>
      </c>
      <c r="B87" s="37">
        <v>45931.516481481478</v>
      </c>
      <c r="C87" s="37">
        <v>45931.852476851855</v>
      </c>
      <c r="D87">
        <v>484</v>
      </c>
    </row>
    <row r="88" spans="1:4" x14ac:dyDescent="0.3">
      <c r="A88" s="8" t="s">
        <v>1789</v>
      </c>
      <c r="B88" s="37">
        <v>45931.516064814816</v>
      </c>
      <c r="C88" s="37">
        <v>45931.797361111108</v>
      </c>
      <c r="D88">
        <v>405</v>
      </c>
    </row>
    <row r="89" spans="1:4" x14ac:dyDescent="0.3">
      <c r="A89" s="8" t="s">
        <v>935</v>
      </c>
      <c r="B89" s="37">
        <v>45931.511574074073</v>
      </c>
      <c r="C89" s="37">
        <v>45931.871898148151</v>
      </c>
      <c r="D89">
        <v>519</v>
      </c>
    </row>
    <row r="90" spans="1:4" x14ac:dyDescent="0.3">
      <c r="A90" s="8" t="s">
        <v>240</v>
      </c>
      <c r="B90" s="37">
        <v>45931.507824074077</v>
      </c>
      <c r="C90" s="37">
        <v>45931.835844907408</v>
      </c>
      <c r="D90">
        <v>472</v>
      </c>
    </row>
    <row r="91" spans="1:4" x14ac:dyDescent="0.3">
      <c r="A91" s="8" t="s">
        <v>1420</v>
      </c>
      <c r="B91" s="37">
        <v>45931.507453703707</v>
      </c>
      <c r="C91" s="37">
        <v>45931.803553240738</v>
      </c>
      <c r="D91">
        <v>426</v>
      </c>
    </row>
    <row r="92" spans="1:4" x14ac:dyDescent="0.3">
      <c r="A92" s="8" t="s">
        <v>530</v>
      </c>
      <c r="B92" s="37">
        <v>45931.506168981483</v>
      </c>
      <c r="C92" s="37">
        <v>45931.782962962963</v>
      </c>
      <c r="D92">
        <v>399</v>
      </c>
    </row>
    <row r="93" spans="1:4" x14ac:dyDescent="0.3">
      <c r="A93" s="8" t="s">
        <v>1495</v>
      </c>
      <c r="B93" s="37">
        <v>45931.505312499998</v>
      </c>
      <c r="C93" s="37">
        <v>45931.754525462966</v>
      </c>
      <c r="D93">
        <v>359</v>
      </c>
    </row>
    <row r="94" spans="1:4" x14ac:dyDescent="0.3">
      <c r="A94" s="8" t="s">
        <v>522</v>
      </c>
      <c r="B94" s="37">
        <v>45931.503969907404</v>
      </c>
      <c r="C94" s="37">
        <v>45931.756168981483</v>
      </c>
      <c r="D94">
        <v>363</v>
      </c>
    </row>
    <row r="95" spans="1:4" x14ac:dyDescent="0.3">
      <c r="A95" s="8" t="s">
        <v>2838</v>
      </c>
      <c r="B95" s="37">
        <v>45931.503854166665</v>
      </c>
      <c r="C95" s="37"/>
    </row>
    <row r="96" spans="1:4" x14ac:dyDescent="0.3">
      <c r="A96" s="8" t="s">
        <v>1375</v>
      </c>
      <c r="B96" s="37">
        <v>45931.503831018519</v>
      </c>
      <c r="C96" s="37">
        <v>45931.750428240739</v>
      </c>
      <c r="D96">
        <v>355</v>
      </c>
    </row>
    <row r="97" spans="1:4" x14ac:dyDescent="0.3">
      <c r="A97" s="8" t="s">
        <v>123</v>
      </c>
      <c r="B97" s="37">
        <v>45931.503807870373</v>
      </c>
      <c r="C97" s="37">
        <v>45931.850173611114</v>
      </c>
      <c r="D97">
        <v>499</v>
      </c>
    </row>
    <row r="98" spans="1:4" x14ac:dyDescent="0.3">
      <c r="A98" s="8" t="s">
        <v>1954</v>
      </c>
      <c r="B98" s="37">
        <v>45931.50372685185</v>
      </c>
      <c r="C98" s="37">
        <v>45931.853865740741</v>
      </c>
      <c r="D98">
        <v>504</v>
      </c>
    </row>
    <row r="99" spans="1:4" x14ac:dyDescent="0.3">
      <c r="A99" s="8" t="s">
        <v>1816</v>
      </c>
      <c r="B99" s="37">
        <v>45931.503668981481</v>
      </c>
      <c r="C99" s="37">
        <v>45931.834768518522</v>
      </c>
      <c r="D99">
        <v>477</v>
      </c>
    </row>
    <row r="100" spans="1:4" x14ac:dyDescent="0.3">
      <c r="A100" s="8" t="s">
        <v>773</v>
      </c>
      <c r="B100" s="37">
        <v>45931.503472222219</v>
      </c>
      <c r="C100" s="37">
        <v>45931.837372685186</v>
      </c>
      <c r="D100">
        <v>481</v>
      </c>
    </row>
    <row r="101" spans="1:4" x14ac:dyDescent="0.3">
      <c r="A101" s="8" t="s">
        <v>585</v>
      </c>
      <c r="B101" s="37">
        <v>45931.502129629633</v>
      </c>
      <c r="C101" s="37">
        <v>45931.836006944446</v>
      </c>
      <c r="D101">
        <v>481</v>
      </c>
    </row>
    <row r="102" spans="1:4" x14ac:dyDescent="0.3">
      <c r="A102" s="8" t="s">
        <v>1436</v>
      </c>
      <c r="B102" s="37">
        <v>45931.501863425925</v>
      </c>
      <c r="C102" s="37">
        <v>45931.83761574074</v>
      </c>
      <c r="D102">
        <v>483</v>
      </c>
    </row>
    <row r="103" spans="1:4" x14ac:dyDescent="0.3">
      <c r="A103" s="8" t="s">
        <v>536</v>
      </c>
      <c r="B103" s="37">
        <v>45931.501400462963</v>
      </c>
      <c r="C103" s="37">
        <v>45931.836342592593</v>
      </c>
      <c r="D103">
        <v>482</v>
      </c>
    </row>
    <row r="104" spans="1:4" x14ac:dyDescent="0.3">
      <c r="A104" s="8" t="s">
        <v>790</v>
      </c>
      <c r="B104" s="37">
        <v>45931.501319444447</v>
      </c>
      <c r="C104" s="37">
        <v>45931.837592592594</v>
      </c>
      <c r="D104">
        <v>484</v>
      </c>
    </row>
    <row r="105" spans="1:4" x14ac:dyDescent="0.3">
      <c r="A105" s="8" t="s">
        <v>324</v>
      </c>
      <c r="B105" s="37">
        <v>45931.501273148147</v>
      </c>
      <c r="C105" s="37">
        <v>45931.837013888886</v>
      </c>
      <c r="D105">
        <v>483</v>
      </c>
    </row>
    <row r="106" spans="1:4" x14ac:dyDescent="0.3">
      <c r="A106" s="8" t="s">
        <v>2199</v>
      </c>
      <c r="B106" s="37">
        <v>45931.500150462962</v>
      </c>
      <c r="C106" s="37">
        <v>45931.792951388888</v>
      </c>
      <c r="D106">
        <v>422</v>
      </c>
    </row>
    <row r="107" spans="1:4" x14ac:dyDescent="0.3">
      <c r="A107" s="8" t="s">
        <v>2676</v>
      </c>
      <c r="B107" s="37">
        <v>45931.500104166669</v>
      </c>
      <c r="C107" s="37">
        <v>45931.840752314813</v>
      </c>
      <c r="D107">
        <v>491</v>
      </c>
    </row>
    <row r="108" spans="1:4" x14ac:dyDescent="0.3">
      <c r="A108" s="8" t="s">
        <v>2372</v>
      </c>
      <c r="B108" s="37">
        <v>45931.499525462961</v>
      </c>
      <c r="C108" s="37">
        <v>45931.838078703702</v>
      </c>
      <c r="D108">
        <v>488</v>
      </c>
    </row>
    <row r="109" spans="1:4" x14ac:dyDescent="0.3">
      <c r="A109" s="8" t="s">
        <v>1414</v>
      </c>
      <c r="B109" s="37">
        <v>45931.499502314815</v>
      </c>
      <c r="C109" s="37">
        <v>45931.834178240744</v>
      </c>
      <c r="D109">
        <v>482</v>
      </c>
    </row>
    <row r="110" spans="1:4" x14ac:dyDescent="0.3">
      <c r="A110" s="8" t="s">
        <v>1519</v>
      </c>
      <c r="B110" s="37">
        <v>45931.499328703707</v>
      </c>
      <c r="C110" s="37">
        <v>45931.836261574077</v>
      </c>
      <c r="D110">
        <v>485</v>
      </c>
    </row>
    <row r="111" spans="1:4" x14ac:dyDescent="0.3">
      <c r="A111" s="8" t="s">
        <v>2239</v>
      </c>
      <c r="B111" s="37">
        <v>45931.499016203707</v>
      </c>
      <c r="C111" s="37">
        <v>45931.791898148149</v>
      </c>
      <c r="D111">
        <v>422</v>
      </c>
    </row>
    <row r="112" spans="1:4" x14ac:dyDescent="0.3">
      <c r="A112" s="8" t="s">
        <v>321</v>
      </c>
      <c r="B112" s="37">
        <v>45931.498969907407</v>
      </c>
      <c r="C112" s="37">
        <v>45931.839884259258</v>
      </c>
      <c r="D112">
        <v>491</v>
      </c>
    </row>
    <row r="113" spans="1:4" x14ac:dyDescent="0.3">
      <c r="A113" s="8" t="s">
        <v>782</v>
      </c>
      <c r="B113" s="37">
        <v>45931.498622685183</v>
      </c>
      <c r="C113" s="37">
        <v>45931.836446759262</v>
      </c>
      <c r="D113">
        <v>486</v>
      </c>
    </row>
    <row r="114" spans="1:4" x14ac:dyDescent="0.3">
      <c r="A114" s="8" t="s">
        <v>2387</v>
      </c>
      <c r="B114" s="37">
        <v>45931.498576388891</v>
      </c>
      <c r="C114" s="37">
        <v>45931.833402777775</v>
      </c>
      <c r="D114">
        <v>482</v>
      </c>
    </row>
    <row r="115" spans="1:4" x14ac:dyDescent="0.3">
      <c r="A115" s="8" t="s">
        <v>353</v>
      </c>
      <c r="B115" s="37">
        <v>45931.498391203706</v>
      </c>
      <c r="C115" s="37">
        <v>45931.838067129633</v>
      </c>
      <c r="D115">
        <v>489</v>
      </c>
    </row>
    <row r="116" spans="1:4" x14ac:dyDescent="0.3">
      <c r="A116" s="8" t="s">
        <v>347</v>
      </c>
      <c r="B116" s="37">
        <v>45931.33148148148</v>
      </c>
      <c r="C116" s="37">
        <v>45931.708599537036</v>
      </c>
      <c r="D116">
        <v>543</v>
      </c>
    </row>
    <row r="117" spans="1:4" x14ac:dyDescent="0.3">
      <c r="A117" s="8" t="s">
        <v>1638</v>
      </c>
      <c r="B117" s="37">
        <v>45931.498252314814</v>
      </c>
      <c r="C117" s="37">
        <v>45931.8512962963</v>
      </c>
      <c r="D117">
        <v>508</v>
      </c>
    </row>
    <row r="118" spans="1:4" x14ac:dyDescent="0.3">
      <c r="A118" s="8" t="s">
        <v>1826</v>
      </c>
      <c r="B118" s="37">
        <v>45931.498124999998</v>
      </c>
      <c r="C118" s="37">
        <v>45931.885046296295</v>
      </c>
      <c r="D118">
        <v>557</v>
      </c>
    </row>
    <row r="119" spans="1:4" x14ac:dyDescent="0.3">
      <c r="A119" s="8" t="s">
        <v>2396</v>
      </c>
      <c r="B119" s="37">
        <v>45931.498101851852</v>
      </c>
      <c r="C119" s="37">
        <v>45931.834201388891</v>
      </c>
      <c r="D119">
        <v>484</v>
      </c>
    </row>
    <row r="120" spans="1:4" x14ac:dyDescent="0.3">
      <c r="A120" s="8" t="s">
        <v>2351</v>
      </c>
      <c r="B120" s="37">
        <v>45931.498078703706</v>
      </c>
      <c r="C120" s="37">
        <v>45931.832002314812</v>
      </c>
      <c r="D120">
        <v>481</v>
      </c>
    </row>
    <row r="121" spans="1:4" x14ac:dyDescent="0.3">
      <c r="A121" s="8" t="s">
        <v>2847</v>
      </c>
      <c r="B121" s="37">
        <v>45931.497800925928</v>
      </c>
      <c r="C121" s="37">
        <v>45931.844085648147</v>
      </c>
      <c r="D121">
        <v>499</v>
      </c>
    </row>
    <row r="122" spans="1:4" x14ac:dyDescent="0.3">
      <c r="A122" s="8" t="s">
        <v>1506</v>
      </c>
      <c r="B122" s="37">
        <v>45931.497291666667</v>
      </c>
      <c r="C122" s="37">
        <v>45931.838182870371</v>
      </c>
      <c r="D122">
        <v>491</v>
      </c>
    </row>
    <row r="123" spans="1:4" x14ac:dyDescent="0.3">
      <c r="A123" s="8" t="s">
        <v>694</v>
      </c>
      <c r="B123" s="37">
        <v>45931.496898148151</v>
      </c>
      <c r="C123" s="37">
        <v>45931.837291666663</v>
      </c>
      <c r="D123">
        <v>490</v>
      </c>
    </row>
    <row r="124" spans="1:4" x14ac:dyDescent="0.3">
      <c r="A124" s="8" t="s">
        <v>2369</v>
      </c>
      <c r="B124" s="37">
        <v>45931.496631944443</v>
      </c>
      <c r="C124" s="37">
        <v>45931.840787037036</v>
      </c>
      <c r="D124">
        <v>496</v>
      </c>
    </row>
    <row r="125" spans="1:4" x14ac:dyDescent="0.3">
      <c r="A125" s="8" t="s">
        <v>1305</v>
      </c>
      <c r="B125" s="37">
        <v>45931.496122685188</v>
      </c>
      <c r="C125" s="37">
        <v>45931.848310185182</v>
      </c>
      <c r="D125">
        <v>507</v>
      </c>
    </row>
    <row r="126" spans="1:4" x14ac:dyDescent="0.3">
      <c r="A126" s="8" t="s">
        <v>2278</v>
      </c>
      <c r="B126" s="37">
        <v>45931.496041666665</v>
      </c>
      <c r="C126" s="37">
        <v>45931.839270833334</v>
      </c>
      <c r="D126">
        <v>494</v>
      </c>
    </row>
    <row r="127" spans="1:4" x14ac:dyDescent="0.3">
      <c r="A127" s="8" t="s">
        <v>1553</v>
      </c>
      <c r="B127" s="37">
        <v>45931.495972222219</v>
      </c>
      <c r="C127" s="37">
        <v>45931.848402777781</v>
      </c>
      <c r="D127">
        <v>508</v>
      </c>
    </row>
    <row r="128" spans="1:4" x14ac:dyDescent="0.3">
      <c r="A128" s="8" t="s">
        <v>771</v>
      </c>
      <c r="B128" s="37">
        <v>45931.495810185188</v>
      </c>
      <c r="C128" s="37">
        <v>45931.847557870373</v>
      </c>
      <c r="D128">
        <v>507</v>
      </c>
    </row>
    <row r="129" spans="1:4" x14ac:dyDescent="0.3">
      <c r="A129" s="8" t="s">
        <v>516</v>
      </c>
      <c r="B129" s="37">
        <v>45931.495706018519</v>
      </c>
      <c r="C129" s="37">
        <v>45931.833634259259</v>
      </c>
      <c r="D129">
        <v>487</v>
      </c>
    </row>
    <row r="130" spans="1:4" x14ac:dyDescent="0.3">
      <c r="A130" s="8" t="s">
        <v>601</v>
      </c>
      <c r="B130" s="37">
        <v>45931.495659722219</v>
      </c>
      <c r="C130" s="37">
        <v>45931.791886574072</v>
      </c>
      <c r="D130">
        <v>427</v>
      </c>
    </row>
    <row r="131" spans="1:4" x14ac:dyDescent="0.3">
      <c r="A131" s="8" t="s">
        <v>622</v>
      </c>
      <c r="B131" s="37">
        <v>45931.495370370372</v>
      </c>
      <c r="C131" s="37">
        <v>45931.730532407404</v>
      </c>
      <c r="D131">
        <v>339</v>
      </c>
    </row>
    <row r="132" spans="1:4" x14ac:dyDescent="0.3">
      <c r="A132" s="8" t="s">
        <v>379</v>
      </c>
      <c r="B132" s="37">
        <v>45931.495162037034</v>
      </c>
      <c r="C132" s="37">
        <v>45931.758645833332</v>
      </c>
      <c r="D132">
        <v>379</v>
      </c>
    </row>
    <row r="133" spans="1:4" x14ac:dyDescent="0.3">
      <c r="A133" s="8" t="s">
        <v>1372</v>
      </c>
      <c r="B133" s="37">
        <v>45931.495104166665</v>
      </c>
      <c r="C133" s="37">
        <v>45931.794791666667</v>
      </c>
      <c r="D133">
        <v>432</v>
      </c>
    </row>
    <row r="134" spans="1:4" x14ac:dyDescent="0.3">
      <c r="A134" s="8" t="s">
        <v>1856</v>
      </c>
      <c r="B134" s="37">
        <v>45931.495104166665</v>
      </c>
      <c r="C134" s="37">
        <v>45931.847824074073</v>
      </c>
      <c r="D134">
        <v>508</v>
      </c>
    </row>
    <row r="135" spans="1:4" x14ac:dyDescent="0.3">
      <c r="A135" s="8" t="s">
        <v>2717</v>
      </c>
      <c r="B135" s="37">
        <v>45931.494872685187</v>
      </c>
      <c r="C135" s="37">
        <v>45931.808113425926</v>
      </c>
      <c r="D135">
        <v>451</v>
      </c>
    </row>
    <row r="136" spans="1:4" x14ac:dyDescent="0.3">
      <c r="A136" s="8" t="s">
        <v>1692</v>
      </c>
      <c r="B136" s="37">
        <v>45931.494432870371</v>
      </c>
      <c r="C136" s="37">
        <v>45931.802025462966</v>
      </c>
      <c r="D136">
        <v>443</v>
      </c>
    </row>
    <row r="137" spans="1:4" x14ac:dyDescent="0.3">
      <c r="A137" s="8" t="s">
        <v>778</v>
      </c>
      <c r="B137" s="37">
        <v>45931.494305555556</v>
      </c>
      <c r="C137" s="37">
        <v>45931.841539351852</v>
      </c>
      <c r="D137">
        <v>500</v>
      </c>
    </row>
    <row r="138" spans="1:4" x14ac:dyDescent="0.3">
      <c r="A138" s="8" t="s">
        <v>879</v>
      </c>
      <c r="B138" s="37">
        <v>45931.493275462963</v>
      </c>
      <c r="C138" s="37">
        <v>45931.834687499999</v>
      </c>
      <c r="D138">
        <v>492</v>
      </c>
    </row>
    <row r="139" spans="1:4" x14ac:dyDescent="0.3">
      <c r="A139" s="8" t="s">
        <v>796</v>
      </c>
      <c r="B139" s="37">
        <v>45931.493206018517</v>
      </c>
      <c r="C139" s="37">
        <v>45931.843807870369</v>
      </c>
      <c r="D139">
        <v>505</v>
      </c>
    </row>
    <row r="140" spans="1:4" x14ac:dyDescent="0.3">
      <c r="A140" s="8" t="s">
        <v>2236</v>
      </c>
      <c r="B140" s="37">
        <v>45931.493171296293</v>
      </c>
      <c r="C140" s="37">
        <v>45931.798090277778</v>
      </c>
      <c r="D140">
        <v>439</v>
      </c>
    </row>
    <row r="141" spans="1:4" x14ac:dyDescent="0.3">
      <c r="A141" s="8" t="s">
        <v>800</v>
      </c>
      <c r="B141" s="37">
        <v>45931.492581018516</v>
      </c>
      <c r="C141" s="37">
        <v>45931.83457175926</v>
      </c>
      <c r="D141">
        <v>492</v>
      </c>
    </row>
    <row r="142" spans="1:4" x14ac:dyDescent="0.3">
      <c r="A142" s="8" t="s">
        <v>1603</v>
      </c>
      <c r="B142" s="37">
        <v>45931.49255787037</v>
      </c>
      <c r="C142" s="37">
        <v>45931.808749999997</v>
      </c>
      <c r="D142">
        <v>455</v>
      </c>
    </row>
    <row r="143" spans="1:4" x14ac:dyDescent="0.3">
      <c r="A143" s="8" t="s">
        <v>696</v>
      </c>
      <c r="B143" s="37">
        <v>45931.492523148147</v>
      </c>
      <c r="C143" s="37">
        <v>45931.839328703703</v>
      </c>
      <c r="D143">
        <v>499</v>
      </c>
    </row>
    <row r="144" spans="1:4" x14ac:dyDescent="0.3">
      <c r="A144" s="8" t="s">
        <v>45</v>
      </c>
      <c r="B144" s="37">
        <v>45931.492314814815</v>
      </c>
      <c r="C144" s="37">
        <v>45931.695590277777</v>
      </c>
      <c r="D144">
        <v>293</v>
      </c>
    </row>
    <row r="145" spans="1:4" x14ac:dyDescent="0.3">
      <c r="A145" s="8" t="s">
        <v>43</v>
      </c>
      <c r="B145" s="37">
        <v>45931.492106481484</v>
      </c>
      <c r="C145" s="37">
        <v>45931.841273148151</v>
      </c>
      <c r="D145">
        <v>503</v>
      </c>
    </row>
    <row r="146" spans="1:4" x14ac:dyDescent="0.3">
      <c r="A146" s="8" t="s">
        <v>786</v>
      </c>
      <c r="B146" s="37">
        <v>45931.491979166669</v>
      </c>
      <c r="C146" s="37">
        <v>45931.796585648146</v>
      </c>
      <c r="D146">
        <v>439</v>
      </c>
    </row>
    <row r="147" spans="1:4" x14ac:dyDescent="0.3">
      <c r="A147" s="8" t="s">
        <v>2054</v>
      </c>
      <c r="B147" s="37">
        <v>45931.491550925923</v>
      </c>
      <c r="C147" s="37">
        <v>45931.837754629632</v>
      </c>
      <c r="D147">
        <v>499</v>
      </c>
    </row>
    <row r="148" spans="1:4" x14ac:dyDescent="0.3">
      <c r="A148" s="8" t="s">
        <v>904</v>
      </c>
      <c r="B148" s="37">
        <v>45931.49150462963</v>
      </c>
      <c r="C148" s="37">
        <v>45931.833657407406</v>
      </c>
      <c r="D148">
        <v>493</v>
      </c>
    </row>
    <row r="149" spans="1:4" x14ac:dyDescent="0.3">
      <c r="A149" s="8" t="s">
        <v>272</v>
      </c>
      <c r="B149" s="37">
        <v>45931.491365740738</v>
      </c>
      <c r="C149" s="37">
        <v>45931.750324074077</v>
      </c>
      <c r="D149">
        <v>373</v>
      </c>
    </row>
    <row r="150" spans="1:4" x14ac:dyDescent="0.3">
      <c r="A150" s="8" t="s">
        <v>442</v>
      </c>
      <c r="B150" s="37">
        <v>45931.490937499999</v>
      </c>
      <c r="C150" s="37">
        <v>45931.729386574072</v>
      </c>
      <c r="D150">
        <v>343</v>
      </c>
    </row>
    <row r="151" spans="1:4" x14ac:dyDescent="0.3">
      <c r="A151" s="8" t="s">
        <v>732</v>
      </c>
      <c r="B151" s="37">
        <v>45931.490520833337</v>
      </c>
      <c r="C151" s="37">
        <v>45931.754421296297</v>
      </c>
      <c r="D151">
        <v>380</v>
      </c>
    </row>
    <row r="152" spans="1:4" x14ac:dyDescent="0.3">
      <c r="A152" s="8" t="s">
        <v>2140</v>
      </c>
      <c r="B152" s="37">
        <v>45931.489814814813</v>
      </c>
      <c r="C152" s="37">
        <v>45931.840902777774</v>
      </c>
      <c r="D152">
        <v>506</v>
      </c>
    </row>
    <row r="153" spans="1:4" x14ac:dyDescent="0.3">
      <c r="A153" s="8" t="s">
        <v>1929</v>
      </c>
      <c r="B153" s="37">
        <v>45931.489699074074</v>
      </c>
      <c r="C153" s="37">
        <v>45931.836134259262</v>
      </c>
      <c r="D153">
        <v>499</v>
      </c>
    </row>
    <row r="154" spans="1:4" x14ac:dyDescent="0.3">
      <c r="A154" s="8" t="s">
        <v>748</v>
      </c>
      <c r="B154" s="37">
        <v>45931.489502314813</v>
      </c>
      <c r="C154" s="37">
        <v>45931.742939814816</v>
      </c>
      <c r="D154">
        <v>365</v>
      </c>
    </row>
    <row r="155" spans="1:4" x14ac:dyDescent="0.3">
      <c r="A155" s="8" t="s">
        <v>307</v>
      </c>
      <c r="B155" s="37">
        <v>45931.488368055558</v>
      </c>
      <c r="C155" s="37">
        <v>45931.756562499999</v>
      </c>
      <c r="D155">
        <v>386</v>
      </c>
    </row>
    <row r="156" spans="1:4" x14ac:dyDescent="0.3">
      <c r="A156" s="8" t="s">
        <v>728</v>
      </c>
      <c r="B156" s="37">
        <v>45931.488113425927</v>
      </c>
      <c r="C156" s="37">
        <v>45931.731134259258</v>
      </c>
      <c r="D156">
        <v>350</v>
      </c>
    </row>
    <row r="157" spans="1:4" x14ac:dyDescent="0.3">
      <c r="A157" s="8" t="s">
        <v>1329</v>
      </c>
      <c r="B157" s="37">
        <v>45931.487060185187</v>
      </c>
      <c r="C157" s="37">
        <v>45931.792280092595</v>
      </c>
      <c r="D157">
        <v>440</v>
      </c>
    </row>
    <row r="158" spans="1:4" x14ac:dyDescent="0.3">
      <c r="A158" s="8" t="s">
        <v>368</v>
      </c>
      <c r="B158" s="37">
        <v>45931.486770833333</v>
      </c>
      <c r="C158" s="37">
        <v>45931.751435185186</v>
      </c>
      <c r="D158">
        <v>381</v>
      </c>
    </row>
    <row r="159" spans="1:4" x14ac:dyDescent="0.3">
      <c r="A159" s="8" t="s">
        <v>1366</v>
      </c>
      <c r="B159" s="37">
        <v>45931.485891203702</v>
      </c>
      <c r="C159" s="37">
        <v>45931.794131944444</v>
      </c>
      <c r="D159">
        <v>444</v>
      </c>
    </row>
    <row r="160" spans="1:4" x14ac:dyDescent="0.3">
      <c r="A160" s="8" t="s">
        <v>395</v>
      </c>
      <c r="B160" s="37">
        <v>45931.485613425924</v>
      </c>
      <c r="C160" s="37">
        <v>45931.733402777776</v>
      </c>
      <c r="D160">
        <v>357</v>
      </c>
    </row>
    <row r="161" spans="1:4" x14ac:dyDescent="0.3">
      <c r="A161" s="8" t="s">
        <v>1759</v>
      </c>
      <c r="B161" s="37">
        <v>45931.485243055555</v>
      </c>
      <c r="C161" s="37">
        <v>45931.751006944447</v>
      </c>
      <c r="D161">
        <v>383</v>
      </c>
    </row>
    <row r="162" spans="1:4" x14ac:dyDescent="0.3">
      <c r="A162" s="8" t="s">
        <v>746</v>
      </c>
      <c r="B162" s="37">
        <v>45931.485243055555</v>
      </c>
      <c r="C162" s="37">
        <v>45931.836168981485</v>
      </c>
      <c r="D162">
        <v>505</v>
      </c>
    </row>
    <row r="163" spans="1:4" x14ac:dyDescent="0.3">
      <c r="A163" s="8" t="s">
        <v>1363</v>
      </c>
      <c r="B163" s="37">
        <v>45931.485127314816</v>
      </c>
      <c r="C163" s="37">
        <v>45931.74324074074</v>
      </c>
      <c r="D163">
        <v>372</v>
      </c>
    </row>
    <row r="164" spans="1:4" x14ac:dyDescent="0.3">
      <c r="A164" s="8" t="s">
        <v>105</v>
      </c>
      <c r="B164" s="37">
        <v>45931.485127314816</v>
      </c>
      <c r="C164" s="37">
        <v>45931.716620370367</v>
      </c>
      <c r="D164">
        <v>333</v>
      </c>
    </row>
    <row r="165" spans="1:4" x14ac:dyDescent="0.3">
      <c r="A165" s="8" t="s">
        <v>892</v>
      </c>
      <c r="B165" s="37">
        <v>45931.484780092593</v>
      </c>
      <c r="C165" s="37">
        <v>45931.730636574073</v>
      </c>
      <c r="D165">
        <v>354</v>
      </c>
    </row>
    <row r="166" spans="1:4" x14ac:dyDescent="0.3">
      <c r="A166" s="8" t="s">
        <v>1871</v>
      </c>
      <c r="B166" s="37">
        <v>45931.483634259261</v>
      </c>
      <c r="C166" s="37">
        <v>45931.817465277774</v>
      </c>
      <c r="D166">
        <v>481</v>
      </c>
    </row>
    <row r="167" spans="1:4" x14ac:dyDescent="0.3">
      <c r="A167" s="8" t="s">
        <v>553</v>
      </c>
      <c r="B167" s="37">
        <v>45931.481354166666</v>
      </c>
      <c r="C167" s="37">
        <v>45931.750937500001</v>
      </c>
      <c r="D167">
        <v>388</v>
      </c>
    </row>
    <row r="168" spans="1:4" x14ac:dyDescent="0.3">
      <c r="A168" s="8" t="s">
        <v>298</v>
      </c>
      <c r="B168" s="37">
        <v>45931.481203703705</v>
      </c>
      <c r="C168" s="37">
        <v>45931.846076388887</v>
      </c>
      <c r="D168">
        <v>525</v>
      </c>
    </row>
    <row r="169" spans="1:4" x14ac:dyDescent="0.3">
      <c r="A169" s="8" t="s">
        <v>2514</v>
      </c>
      <c r="B169" s="37">
        <v>45931.480370370373</v>
      </c>
      <c r="C169" s="37">
        <v>45931.733993055554</v>
      </c>
      <c r="D169">
        <v>365</v>
      </c>
    </row>
    <row r="170" spans="1:4" x14ac:dyDescent="0.3">
      <c r="A170" s="8" t="s">
        <v>457</v>
      </c>
      <c r="B170" s="37">
        <v>45931.479884259257</v>
      </c>
      <c r="C170" s="37">
        <v>45931.854548611111</v>
      </c>
      <c r="D170">
        <v>540</v>
      </c>
    </row>
    <row r="171" spans="1:4" x14ac:dyDescent="0.3">
      <c r="A171" s="8" t="s">
        <v>1660</v>
      </c>
      <c r="B171" s="37">
        <v>45931.479537037034</v>
      </c>
      <c r="C171" s="37">
        <v>45931.813391203701</v>
      </c>
      <c r="D171">
        <v>481</v>
      </c>
    </row>
    <row r="172" spans="1:4" x14ac:dyDescent="0.3">
      <c r="A172" s="8" t="s">
        <v>2311</v>
      </c>
      <c r="B172" s="37">
        <v>45931.479421296295</v>
      </c>
      <c r="C172" s="37">
        <v>45931.764444444445</v>
      </c>
      <c r="D172">
        <v>410</v>
      </c>
    </row>
    <row r="173" spans="1:4" x14ac:dyDescent="0.3">
      <c r="A173" s="8" t="s">
        <v>2075</v>
      </c>
      <c r="B173" s="37">
        <v>45931.479328703703</v>
      </c>
      <c r="C173" s="37">
        <v>45931.817048611112</v>
      </c>
      <c r="D173">
        <v>486</v>
      </c>
    </row>
    <row r="174" spans="1:4" x14ac:dyDescent="0.3">
      <c r="A174" s="8" t="s">
        <v>411</v>
      </c>
      <c r="B174" s="37">
        <v>45931.479155092595</v>
      </c>
      <c r="C174" s="37">
        <v>45931.795497685183</v>
      </c>
      <c r="D174">
        <v>456</v>
      </c>
    </row>
    <row r="175" spans="1:4" x14ac:dyDescent="0.3">
      <c r="A175" s="8" t="s">
        <v>2813</v>
      </c>
      <c r="B175" s="37">
        <v>45931.47892361111</v>
      </c>
      <c r="C175" s="37">
        <v>45931.644479166665</v>
      </c>
      <c r="D175">
        <v>238</v>
      </c>
    </row>
    <row r="176" spans="1:4" x14ac:dyDescent="0.3">
      <c r="A176" s="8" t="s">
        <v>88</v>
      </c>
      <c r="B176" s="37">
        <v>45931.47892361111</v>
      </c>
      <c r="C176" s="37">
        <v>45931.761840277781</v>
      </c>
      <c r="D176">
        <v>407</v>
      </c>
    </row>
    <row r="177" spans="1:4" x14ac:dyDescent="0.3">
      <c r="A177" s="8" t="s">
        <v>419</v>
      </c>
      <c r="B177" s="37">
        <v>45931.478900462964</v>
      </c>
      <c r="C177" s="37">
        <v>45931.750231481485</v>
      </c>
      <c r="D177">
        <v>391</v>
      </c>
    </row>
    <row r="178" spans="1:4" x14ac:dyDescent="0.3">
      <c r="A178" s="8" t="s">
        <v>2766</v>
      </c>
      <c r="B178" s="37">
        <v>45931.478495370371</v>
      </c>
      <c r="C178" s="37">
        <v>45931.841979166667</v>
      </c>
      <c r="D178">
        <v>523</v>
      </c>
    </row>
    <row r="179" spans="1:4" x14ac:dyDescent="0.3">
      <c r="A179" s="8" t="s">
        <v>2287</v>
      </c>
      <c r="B179" s="37">
        <v>45931.478298611109</v>
      </c>
      <c r="C179" s="37">
        <v>45931.865555555552</v>
      </c>
      <c r="D179">
        <v>558</v>
      </c>
    </row>
    <row r="180" spans="1:4" x14ac:dyDescent="0.3">
      <c r="A180" s="8" t="s">
        <v>234</v>
      </c>
      <c r="B180" s="37">
        <v>45931.478148148148</v>
      </c>
      <c r="C180" s="37">
        <v>45931.758206018516</v>
      </c>
      <c r="D180">
        <v>403</v>
      </c>
    </row>
    <row r="181" spans="1:4" x14ac:dyDescent="0.3">
      <c r="A181" s="8" t="s">
        <v>1895</v>
      </c>
      <c r="B181" s="37">
        <v>45931.477800925924</v>
      </c>
      <c r="C181" s="37">
        <v>45931.751516203702</v>
      </c>
      <c r="D181">
        <v>394</v>
      </c>
    </row>
    <row r="182" spans="1:4" x14ac:dyDescent="0.3">
      <c r="A182" s="8" t="s">
        <v>1686</v>
      </c>
      <c r="B182" s="37">
        <v>45931.477326388886</v>
      </c>
      <c r="C182" s="37">
        <v>45931.770821759259</v>
      </c>
      <c r="D182">
        <v>423</v>
      </c>
    </row>
    <row r="183" spans="1:4" x14ac:dyDescent="0.3">
      <c r="A183" s="8" t="s">
        <v>2668</v>
      </c>
      <c r="B183" s="37">
        <v>45931.477002314816</v>
      </c>
      <c r="C183" s="37">
        <v>45931.772141203706</v>
      </c>
      <c r="D183">
        <v>425</v>
      </c>
    </row>
    <row r="184" spans="1:4" x14ac:dyDescent="0.3">
      <c r="A184" s="8" t="s">
        <v>425</v>
      </c>
      <c r="B184" s="37">
        <v>45931.476886574077</v>
      </c>
      <c r="C184" s="37">
        <v>45931.771307870367</v>
      </c>
      <c r="D184">
        <v>424</v>
      </c>
    </row>
    <row r="185" spans="1:4" x14ac:dyDescent="0.3">
      <c r="A185" s="8" t="s">
        <v>825</v>
      </c>
      <c r="B185" s="37">
        <v>45931.475057870368</v>
      </c>
      <c r="C185" s="37">
        <v>45931.838437500002</v>
      </c>
      <c r="D185">
        <v>523</v>
      </c>
    </row>
    <row r="186" spans="1:4" x14ac:dyDescent="0.3">
      <c r="A186" s="8" t="s">
        <v>242</v>
      </c>
      <c r="B186" s="37">
        <v>45931.41542824074</v>
      </c>
      <c r="C186" s="37">
        <v>45931.840011574073</v>
      </c>
      <c r="D186">
        <v>611</v>
      </c>
    </row>
    <row r="187" spans="1:4" x14ac:dyDescent="0.3">
      <c r="A187" s="8" t="s">
        <v>637</v>
      </c>
      <c r="B187" s="37">
        <v>45931.474629629629</v>
      </c>
      <c r="C187" s="37">
        <v>45931.725347222222</v>
      </c>
      <c r="D187">
        <v>361</v>
      </c>
    </row>
    <row r="188" spans="1:4" x14ac:dyDescent="0.3">
      <c r="A188" s="8" t="s">
        <v>1285</v>
      </c>
      <c r="B188" s="37">
        <v>45931.473067129627</v>
      </c>
      <c r="C188" s="37">
        <v>45931.731689814813</v>
      </c>
      <c r="D188">
        <v>372</v>
      </c>
    </row>
    <row r="189" spans="1:4" x14ac:dyDescent="0.3">
      <c r="A189" s="8" t="s">
        <v>588</v>
      </c>
      <c r="B189" s="37">
        <v>45931.472685185188</v>
      </c>
      <c r="C189" s="37">
        <v>45931.768854166665</v>
      </c>
      <c r="D189">
        <v>426</v>
      </c>
    </row>
    <row r="190" spans="1:4" x14ac:dyDescent="0.3">
      <c r="A190" s="8" t="s">
        <v>792</v>
      </c>
      <c r="B190" s="37">
        <v>45931.471759259257</v>
      </c>
      <c r="C190" s="37">
        <v>45931.744386574072</v>
      </c>
      <c r="D190">
        <v>393</v>
      </c>
    </row>
    <row r="191" spans="1:4" x14ac:dyDescent="0.3">
      <c r="A191" s="8" t="s">
        <v>2244</v>
      </c>
      <c r="B191" s="37">
        <v>45931.471192129633</v>
      </c>
      <c r="C191" s="37">
        <v>45931.775150462963</v>
      </c>
      <c r="D191">
        <v>438</v>
      </c>
    </row>
    <row r="192" spans="1:4" x14ac:dyDescent="0.3">
      <c r="A192" s="8" t="s">
        <v>1407</v>
      </c>
      <c r="B192" s="37">
        <v>45931.470902777779</v>
      </c>
      <c r="C192" s="37">
        <v>45931.808263888888</v>
      </c>
      <c r="D192">
        <v>486</v>
      </c>
    </row>
    <row r="193" spans="1:4" x14ac:dyDescent="0.3">
      <c r="A193" s="8" t="s">
        <v>269</v>
      </c>
      <c r="B193" s="37">
        <v>45931.470185185186</v>
      </c>
      <c r="C193" s="37">
        <v>45931.792083333334</v>
      </c>
      <c r="D193">
        <v>464</v>
      </c>
    </row>
    <row r="194" spans="1:4" x14ac:dyDescent="0.3">
      <c r="A194" s="8" t="s">
        <v>2106</v>
      </c>
      <c r="B194" s="37">
        <v>45931.470046296294</v>
      </c>
      <c r="C194" s="37">
        <v>45931.720451388886</v>
      </c>
      <c r="D194">
        <v>361</v>
      </c>
    </row>
    <row r="195" spans="1:4" x14ac:dyDescent="0.3">
      <c r="A195" s="8" t="s">
        <v>2065</v>
      </c>
      <c r="B195" s="37">
        <v>45931.469606481478</v>
      </c>
      <c r="C195" s="37">
        <v>45931.837256944447</v>
      </c>
      <c r="D195">
        <v>529</v>
      </c>
    </row>
    <row r="196" spans="1:4" x14ac:dyDescent="0.3">
      <c r="A196" s="8" t="s">
        <v>109</v>
      </c>
      <c r="B196" s="37">
        <v>45931.468425925923</v>
      </c>
      <c r="C196" s="37">
        <v>45931.743981481479</v>
      </c>
      <c r="D196">
        <v>397</v>
      </c>
    </row>
    <row r="197" spans="1:4" x14ac:dyDescent="0.3">
      <c r="A197" s="8" t="s">
        <v>1833</v>
      </c>
      <c r="B197" s="37">
        <v>45931.468356481484</v>
      </c>
      <c r="C197" s="37">
        <v>45931.761145833334</v>
      </c>
      <c r="D197">
        <v>422</v>
      </c>
    </row>
    <row r="198" spans="1:4" x14ac:dyDescent="0.3">
      <c r="A198" s="8" t="s">
        <v>2623</v>
      </c>
      <c r="B198" s="37">
        <v>45931.468009259261</v>
      </c>
      <c r="C198" s="37">
        <v>45931.807754629626</v>
      </c>
      <c r="D198">
        <v>489</v>
      </c>
    </row>
    <row r="199" spans="1:4" x14ac:dyDescent="0.3">
      <c r="A199" s="8" t="s">
        <v>1592</v>
      </c>
      <c r="B199" s="37">
        <v>45931.467627314814</v>
      </c>
      <c r="C199" s="37">
        <v>45931.717615740738</v>
      </c>
      <c r="D199">
        <v>360</v>
      </c>
    </row>
    <row r="200" spans="1:4" x14ac:dyDescent="0.3">
      <c r="A200" s="8" t="s">
        <v>1430</v>
      </c>
      <c r="B200" s="37">
        <v>45931.467245370368</v>
      </c>
      <c r="C200" s="37">
        <v>45931.832615740743</v>
      </c>
      <c r="D200">
        <v>526</v>
      </c>
    </row>
    <row r="201" spans="1:4" x14ac:dyDescent="0.3">
      <c r="A201" s="8" t="s">
        <v>2247</v>
      </c>
      <c r="B201" s="37">
        <v>45931.467106481483</v>
      </c>
      <c r="C201" s="37">
        <v>45931.752997685187</v>
      </c>
      <c r="D201">
        <v>412</v>
      </c>
    </row>
    <row r="202" spans="1:4" x14ac:dyDescent="0.3">
      <c r="A202" s="8" t="s">
        <v>1561</v>
      </c>
      <c r="B202" s="37">
        <v>45931.466435185182</v>
      </c>
      <c r="C202" s="37">
        <v>45931.822962962964</v>
      </c>
      <c r="D202">
        <v>513</v>
      </c>
    </row>
    <row r="203" spans="1:4" x14ac:dyDescent="0.3">
      <c r="A203" s="8" t="s">
        <v>532</v>
      </c>
      <c r="B203" s="37">
        <v>45931.466307870367</v>
      </c>
      <c r="C203" s="37">
        <v>45931.708749999998</v>
      </c>
      <c r="D203">
        <v>349</v>
      </c>
    </row>
    <row r="204" spans="1:4" x14ac:dyDescent="0.3">
      <c r="A204" s="8" t="s">
        <v>2014</v>
      </c>
      <c r="B204" s="37">
        <v>45931.465775462966</v>
      </c>
      <c r="C204" s="37">
        <v>45931.780636574076</v>
      </c>
      <c r="D204">
        <v>453</v>
      </c>
    </row>
    <row r="205" spans="1:4" x14ac:dyDescent="0.3">
      <c r="A205" s="8" t="s">
        <v>349</v>
      </c>
      <c r="B205" s="37">
        <v>45931.465543981481</v>
      </c>
      <c r="C205" s="37">
        <v>45931.713761574072</v>
      </c>
      <c r="D205">
        <v>357</v>
      </c>
    </row>
    <row r="206" spans="1:4" x14ac:dyDescent="0.3">
      <c r="A206" s="8" t="s">
        <v>2626</v>
      </c>
      <c r="B206" s="37">
        <v>45931.465520833335</v>
      </c>
      <c r="C206" s="37">
        <v>45931.818553240744</v>
      </c>
      <c r="D206">
        <v>508</v>
      </c>
    </row>
    <row r="207" spans="1:4" x14ac:dyDescent="0.3">
      <c r="A207" s="8" t="s">
        <v>2214</v>
      </c>
      <c r="B207" s="37">
        <v>45931.465439814812</v>
      </c>
      <c r="C207" s="37">
        <v>45931.83666666667</v>
      </c>
      <c r="D207">
        <v>535</v>
      </c>
    </row>
    <row r="208" spans="1:4" x14ac:dyDescent="0.3">
      <c r="A208" s="8" t="s">
        <v>2023</v>
      </c>
      <c r="B208" s="37">
        <v>45931.465046296296</v>
      </c>
      <c r="C208" s="37">
        <v>45931.793206018519</v>
      </c>
      <c r="D208">
        <v>473</v>
      </c>
    </row>
    <row r="209" spans="1:4" x14ac:dyDescent="0.3">
      <c r="A209" s="8" t="s">
        <v>1868</v>
      </c>
      <c r="B209" s="37">
        <v>45931.464837962965</v>
      </c>
      <c r="C209" s="37">
        <v>45931.834351851852</v>
      </c>
      <c r="D209">
        <v>532</v>
      </c>
    </row>
    <row r="210" spans="1:4" x14ac:dyDescent="0.3">
      <c r="A210" s="8" t="s">
        <v>932</v>
      </c>
      <c r="B210" s="37">
        <v>45931.464756944442</v>
      </c>
      <c r="C210" s="37">
        <v>45931.787361111114</v>
      </c>
      <c r="D210">
        <v>465</v>
      </c>
    </row>
    <row r="211" spans="1:4" x14ac:dyDescent="0.3">
      <c r="A211" s="8" t="s">
        <v>282</v>
      </c>
      <c r="B211" s="37">
        <v>45931.464467592596</v>
      </c>
      <c r="C211" s="37">
        <v>45931.748877314814</v>
      </c>
      <c r="D211">
        <v>410</v>
      </c>
    </row>
    <row r="212" spans="1:4" x14ac:dyDescent="0.3">
      <c r="A212" s="8" t="s">
        <v>599</v>
      </c>
      <c r="B212" s="37">
        <v>45931.463414351849</v>
      </c>
      <c r="C212" s="37">
        <v>45931.712881944448</v>
      </c>
      <c r="D212">
        <v>359</v>
      </c>
    </row>
    <row r="213" spans="1:4" x14ac:dyDescent="0.3">
      <c r="A213" s="8" t="s">
        <v>2558</v>
      </c>
      <c r="B213" s="37">
        <v>45931.463067129633</v>
      </c>
      <c r="C213" s="37">
        <v>45931.79378472222</v>
      </c>
      <c r="D213">
        <v>476</v>
      </c>
    </row>
    <row r="214" spans="1:4" x14ac:dyDescent="0.3">
      <c r="A214" s="8" t="s">
        <v>2535</v>
      </c>
      <c r="B214" s="37">
        <v>45931.462314814817</v>
      </c>
      <c r="C214" s="37">
        <v>45931.807280092595</v>
      </c>
      <c r="D214">
        <v>497</v>
      </c>
    </row>
    <row r="215" spans="1:4" x14ac:dyDescent="0.3">
      <c r="A215" s="8" t="s">
        <v>1369</v>
      </c>
      <c r="B215" s="37">
        <v>45931.462013888886</v>
      </c>
      <c r="C215" s="37">
        <v>45931.699155092596</v>
      </c>
      <c r="D215">
        <v>341</v>
      </c>
    </row>
    <row r="216" spans="1:4" x14ac:dyDescent="0.3">
      <c r="A216" s="8" t="s">
        <v>1509</v>
      </c>
      <c r="B216" s="37">
        <v>45931.461921296293</v>
      </c>
      <c r="C216" s="37">
        <v>45931.839803240742</v>
      </c>
      <c r="D216">
        <v>544</v>
      </c>
    </row>
    <row r="217" spans="1:4" x14ac:dyDescent="0.3">
      <c r="A217" s="8" t="s">
        <v>714</v>
      </c>
      <c r="B217" s="37">
        <v>45931.461909722224</v>
      </c>
      <c r="C217" s="37"/>
    </row>
    <row r="218" spans="1:4" x14ac:dyDescent="0.3">
      <c r="A218" s="8" t="s">
        <v>1498</v>
      </c>
      <c r="B218" s="37">
        <v>45931.461747685185</v>
      </c>
      <c r="C218" s="37">
        <v>45931.79179398148</v>
      </c>
      <c r="D218">
        <v>475</v>
      </c>
    </row>
    <row r="219" spans="1:4" x14ac:dyDescent="0.3">
      <c r="A219" s="8" t="s">
        <v>1717</v>
      </c>
      <c r="B219" s="37">
        <v>45931.461423611108</v>
      </c>
      <c r="C219" s="37">
        <v>45931.792569444442</v>
      </c>
      <c r="D219">
        <v>477</v>
      </c>
    </row>
    <row r="220" spans="1:4" x14ac:dyDescent="0.3">
      <c r="A220" s="8" t="s">
        <v>1564</v>
      </c>
      <c r="B220" s="37">
        <v>45931.461423611108</v>
      </c>
      <c r="C220" s="37">
        <v>45931.797789351855</v>
      </c>
      <c r="D220">
        <v>484</v>
      </c>
    </row>
    <row r="221" spans="1:4" x14ac:dyDescent="0.3">
      <c r="A221" s="8" t="s">
        <v>1990</v>
      </c>
      <c r="B221" s="37">
        <v>45931.461192129631</v>
      </c>
      <c r="C221" s="37">
        <v>45931.794108796297</v>
      </c>
      <c r="D221">
        <v>479</v>
      </c>
    </row>
    <row r="222" spans="1:4" x14ac:dyDescent="0.3">
      <c r="A222" s="8" t="s">
        <v>883</v>
      </c>
      <c r="B222" s="37">
        <v>45931.460925925923</v>
      </c>
      <c r="C222" s="37">
        <v>45931.876898148148</v>
      </c>
      <c r="D222">
        <v>599</v>
      </c>
    </row>
    <row r="223" spans="1:4" x14ac:dyDescent="0.3">
      <c r="A223" s="8" t="s">
        <v>2478</v>
      </c>
      <c r="B223" s="37">
        <v>45931.460856481484</v>
      </c>
      <c r="C223" s="37">
        <v>45931.794999999998</v>
      </c>
      <c r="D223">
        <v>481</v>
      </c>
    </row>
    <row r="224" spans="1:4" x14ac:dyDescent="0.3">
      <c r="A224" s="8" t="s">
        <v>855</v>
      </c>
      <c r="B224" s="37">
        <v>45931.460787037038</v>
      </c>
      <c r="C224" s="37"/>
    </row>
    <row r="225" spans="1:4" x14ac:dyDescent="0.3">
      <c r="A225" s="8" t="s">
        <v>2193</v>
      </c>
      <c r="B225" s="37">
        <v>45931.460335648146</v>
      </c>
      <c r="C225" s="37">
        <v>45931.794618055559</v>
      </c>
      <c r="D225">
        <v>481</v>
      </c>
    </row>
    <row r="226" spans="1:4" x14ac:dyDescent="0.3">
      <c r="A226" s="8" t="s">
        <v>1666</v>
      </c>
      <c r="B226" s="37">
        <v>45931.460196759261</v>
      </c>
      <c r="C226" s="37">
        <v>45931.807997685188</v>
      </c>
      <c r="D226">
        <v>501</v>
      </c>
    </row>
    <row r="227" spans="1:4" x14ac:dyDescent="0.3">
      <c r="A227" s="8" t="s">
        <v>313</v>
      </c>
      <c r="B227" s="37">
        <v>45931.459849537037</v>
      </c>
      <c r="C227" s="37">
        <v>45931.809652777774</v>
      </c>
      <c r="D227">
        <v>504</v>
      </c>
    </row>
    <row r="228" spans="1:4" x14ac:dyDescent="0.3">
      <c r="A228" s="8" t="s">
        <v>1476</v>
      </c>
      <c r="B228" s="37">
        <v>45931.459328703706</v>
      </c>
      <c r="C228" s="37">
        <v>45931.793055555558</v>
      </c>
      <c r="D228">
        <v>481</v>
      </c>
    </row>
    <row r="229" spans="1:4" x14ac:dyDescent="0.3">
      <c r="A229" s="8" t="s">
        <v>1323</v>
      </c>
      <c r="B229" s="37">
        <v>45931.458912037036</v>
      </c>
      <c r="C229" s="37">
        <v>45931.741226851853</v>
      </c>
      <c r="D229">
        <v>407</v>
      </c>
    </row>
    <row r="230" spans="1:4" x14ac:dyDescent="0.3">
      <c r="A230" s="8" t="s">
        <v>117</v>
      </c>
      <c r="B230" s="37">
        <v>45931.458773148152</v>
      </c>
      <c r="C230" s="37">
        <v>45931.850347222222</v>
      </c>
      <c r="D230">
        <v>564</v>
      </c>
    </row>
    <row r="231" spans="1:4" x14ac:dyDescent="0.3">
      <c r="A231" s="8" t="s">
        <v>2290</v>
      </c>
      <c r="B231" s="37">
        <v>45931.458634259259</v>
      </c>
      <c r="C231" s="37">
        <v>45931.804606481484</v>
      </c>
      <c r="D231">
        <v>498</v>
      </c>
    </row>
    <row r="232" spans="1:4" x14ac:dyDescent="0.3">
      <c r="A232" s="8" t="s">
        <v>577</v>
      </c>
      <c r="B232" s="37">
        <v>45931.458622685182</v>
      </c>
      <c r="C232" s="37">
        <v>45931.792523148149</v>
      </c>
      <c r="D232">
        <v>481</v>
      </c>
    </row>
    <row r="233" spans="1:4" x14ac:dyDescent="0.3">
      <c r="A233" s="8" t="s">
        <v>258</v>
      </c>
      <c r="B233" s="37">
        <v>45931.458483796298</v>
      </c>
      <c r="C233" s="37">
        <v>45931.791875000003</v>
      </c>
      <c r="D233">
        <v>480</v>
      </c>
    </row>
    <row r="234" spans="1:4" x14ac:dyDescent="0.3">
      <c r="A234" s="8" t="s">
        <v>2360</v>
      </c>
      <c r="B234" s="37">
        <v>45931.458414351851</v>
      </c>
      <c r="C234" s="37">
        <v>45931.819594907407</v>
      </c>
      <c r="D234">
        <v>520</v>
      </c>
    </row>
    <row r="235" spans="1:4" x14ac:dyDescent="0.3">
      <c r="A235" s="8" t="s">
        <v>1852</v>
      </c>
      <c r="B235" s="37">
        <v>45931.458333333336</v>
      </c>
      <c r="C235" s="37">
        <v>45931.793599537035</v>
      </c>
      <c r="D235">
        <v>483</v>
      </c>
    </row>
    <row r="236" spans="1:4" x14ac:dyDescent="0.3">
      <c r="A236" s="8" t="s">
        <v>28</v>
      </c>
      <c r="B236" s="37">
        <v>45931.458298611113</v>
      </c>
      <c r="C236" s="37">
        <v>45931.800925925927</v>
      </c>
      <c r="D236">
        <v>493</v>
      </c>
    </row>
    <row r="237" spans="1:4" x14ac:dyDescent="0.3">
      <c r="A237" s="8" t="s">
        <v>620</v>
      </c>
      <c r="B237" s="37">
        <v>45931.458194444444</v>
      </c>
      <c r="C237" s="37">
        <v>45931.817916666667</v>
      </c>
      <c r="D237">
        <v>518</v>
      </c>
    </row>
    <row r="238" spans="1:4" x14ac:dyDescent="0.3">
      <c r="A238" s="8" t="s">
        <v>291</v>
      </c>
      <c r="B238" s="37">
        <v>45931.458171296297</v>
      </c>
      <c r="C238" s="37">
        <v>45931.793182870373</v>
      </c>
      <c r="D238">
        <v>482</v>
      </c>
    </row>
    <row r="239" spans="1:4" x14ac:dyDescent="0.3">
      <c r="A239" s="8" t="s">
        <v>2284</v>
      </c>
      <c r="B239" s="37">
        <v>45931.458067129628</v>
      </c>
      <c r="C239" s="37">
        <v>45931.796400462961</v>
      </c>
      <c r="D239">
        <v>487</v>
      </c>
    </row>
    <row r="240" spans="1:4" x14ac:dyDescent="0.3">
      <c r="A240" s="8" t="s">
        <v>21</v>
      </c>
      <c r="B240" s="37">
        <v>45931.458032407405</v>
      </c>
      <c r="C240" s="37">
        <v>45931.711550925924</v>
      </c>
      <c r="D240">
        <v>365</v>
      </c>
    </row>
    <row r="241" spans="1:4" x14ac:dyDescent="0.3">
      <c r="A241" s="8" t="s">
        <v>1598</v>
      </c>
      <c r="B241" s="37">
        <v>45931.457951388889</v>
      </c>
      <c r="C241" s="37">
        <v>45931.796979166669</v>
      </c>
      <c r="D241">
        <v>488</v>
      </c>
    </row>
    <row r="242" spans="1:4" x14ac:dyDescent="0.3">
      <c r="A242" s="8" t="s">
        <v>618</v>
      </c>
      <c r="B242" s="37">
        <v>45931.457905092589</v>
      </c>
      <c r="C242" s="37">
        <v>45931.801990740743</v>
      </c>
      <c r="D242">
        <v>495</v>
      </c>
    </row>
    <row r="243" spans="1:4" x14ac:dyDescent="0.3">
      <c r="A243" s="8" t="s">
        <v>1338</v>
      </c>
      <c r="B243" s="37">
        <v>45931.457824074074</v>
      </c>
      <c r="C243" s="37">
        <v>45931.792083333334</v>
      </c>
      <c r="D243">
        <v>481</v>
      </c>
    </row>
    <row r="244" spans="1:4" x14ac:dyDescent="0.3">
      <c r="A244" s="8" t="s">
        <v>1410</v>
      </c>
      <c r="B244" s="37">
        <v>45931.457731481481</v>
      </c>
      <c r="C244" s="37">
        <v>45931.80704861111</v>
      </c>
      <c r="D244">
        <v>503</v>
      </c>
    </row>
    <row r="245" spans="1:4" x14ac:dyDescent="0.3">
      <c r="A245" s="8" t="s">
        <v>2205</v>
      </c>
      <c r="B245" s="37">
        <v>45931.457557870373</v>
      </c>
      <c r="C245" s="37">
        <v>45931.819386574076</v>
      </c>
      <c r="D245">
        <v>521</v>
      </c>
    </row>
    <row r="246" spans="1:4" x14ac:dyDescent="0.3">
      <c r="A246" s="8" t="s">
        <v>1390</v>
      </c>
      <c r="B246" s="37">
        <v>45931.457372685189</v>
      </c>
      <c r="C246" s="37">
        <v>45931.800347222219</v>
      </c>
      <c r="D246">
        <v>494</v>
      </c>
    </row>
    <row r="247" spans="1:4" x14ac:dyDescent="0.3">
      <c r="A247" s="8" t="s">
        <v>113</v>
      </c>
      <c r="B247" s="37">
        <v>45931.457268518519</v>
      </c>
      <c r="C247" s="37">
        <v>45931.797037037039</v>
      </c>
      <c r="D247">
        <v>489</v>
      </c>
    </row>
    <row r="248" spans="1:4" x14ac:dyDescent="0.3">
      <c r="A248" s="8" t="s">
        <v>2597</v>
      </c>
      <c r="B248" s="37">
        <v>45931.457245370373</v>
      </c>
      <c r="C248" s="37">
        <v>45931.794074074074</v>
      </c>
      <c r="D248">
        <v>485</v>
      </c>
    </row>
    <row r="249" spans="1:4" x14ac:dyDescent="0.3">
      <c r="A249" s="8" t="s">
        <v>1744</v>
      </c>
      <c r="B249" s="37">
        <v>45931.457071759258</v>
      </c>
      <c r="C249" s="37">
        <v>45931.797592592593</v>
      </c>
      <c r="D249">
        <v>490</v>
      </c>
    </row>
    <row r="250" spans="1:4" x14ac:dyDescent="0.3">
      <c r="A250" s="8" t="s">
        <v>809</v>
      </c>
      <c r="B250" s="37">
        <v>45931.457083333335</v>
      </c>
      <c r="C250" s="37">
        <v>45931.794317129628</v>
      </c>
      <c r="D250">
        <v>486</v>
      </c>
    </row>
    <row r="251" spans="1:4" x14ac:dyDescent="0.3">
      <c r="A251" s="8" t="s">
        <v>275</v>
      </c>
      <c r="B251" s="37">
        <v>45931.457002314812</v>
      </c>
      <c r="C251" s="37">
        <v>45931.81653935185</v>
      </c>
      <c r="D251">
        <v>518</v>
      </c>
    </row>
    <row r="252" spans="1:4" x14ac:dyDescent="0.3">
      <c r="A252" s="8" t="s">
        <v>115</v>
      </c>
      <c r="B252" s="37">
        <v>45931.456886574073</v>
      </c>
      <c r="C252" s="37">
        <v>45931.833668981482</v>
      </c>
      <c r="D252">
        <v>543</v>
      </c>
    </row>
    <row r="253" spans="1:4" x14ac:dyDescent="0.3">
      <c r="A253" s="8" t="s">
        <v>846</v>
      </c>
      <c r="B253" s="37">
        <v>45931.456875000003</v>
      </c>
      <c r="C253" s="37">
        <v>45931.795057870368</v>
      </c>
      <c r="D253">
        <v>487</v>
      </c>
    </row>
    <row r="254" spans="1:4" x14ac:dyDescent="0.3">
      <c r="A254" s="8" t="s">
        <v>1479</v>
      </c>
      <c r="B254" s="37">
        <v>45931.45685185185</v>
      </c>
      <c r="C254" s="37">
        <v>45931.81521990741</v>
      </c>
      <c r="D254">
        <v>516</v>
      </c>
    </row>
    <row r="255" spans="1:4" x14ac:dyDescent="0.3">
      <c r="A255" s="8" t="s">
        <v>2020</v>
      </c>
      <c r="B255" s="37">
        <v>45931.456770833334</v>
      </c>
      <c r="C255" s="37">
        <v>45931.793807870374</v>
      </c>
      <c r="D255">
        <v>485</v>
      </c>
    </row>
    <row r="256" spans="1:4" x14ac:dyDescent="0.3">
      <c r="A256" s="8" t="s">
        <v>1571</v>
      </c>
      <c r="B256" s="37">
        <v>45931.456759259258</v>
      </c>
      <c r="C256" s="37">
        <v>45931.791863425926</v>
      </c>
      <c r="D256">
        <v>483</v>
      </c>
    </row>
    <row r="257" spans="1:4" x14ac:dyDescent="0.3">
      <c r="A257" s="8" t="s">
        <v>881</v>
      </c>
      <c r="B257" s="37">
        <v>45931.456620370373</v>
      </c>
      <c r="C257" s="37">
        <v>45931.8200462963</v>
      </c>
      <c r="D257">
        <v>523</v>
      </c>
    </row>
    <row r="258" spans="1:4" x14ac:dyDescent="0.3">
      <c r="A258" s="8" t="s">
        <v>1762</v>
      </c>
      <c r="B258" s="37">
        <v>45931.456250000003</v>
      </c>
      <c r="C258" s="37">
        <v>45931.79277777778</v>
      </c>
      <c r="D258">
        <v>485</v>
      </c>
    </row>
    <row r="259" spans="1:4" x14ac:dyDescent="0.3">
      <c r="A259" s="8" t="s">
        <v>2327</v>
      </c>
      <c r="B259" s="37">
        <v>45931.45590277778</v>
      </c>
      <c r="C259" s="37">
        <v>45931.805312500001</v>
      </c>
      <c r="D259">
        <v>503</v>
      </c>
    </row>
    <row r="260" spans="1:4" x14ac:dyDescent="0.3">
      <c r="A260" s="8" t="s">
        <v>1701</v>
      </c>
      <c r="B260" s="37">
        <v>45931.455868055556</v>
      </c>
      <c r="C260" s="37">
        <v>45931.796435185184</v>
      </c>
      <c r="D260">
        <v>490</v>
      </c>
    </row>
    <row r="261" spans="1:4" x14ac:dyDescent="0.3">
      <c r="A261" s="8" t="s">
        <v>510</v>
      </c>
      <c r="B261" s="37">
        <v>45931.45585648148</v>
      </c>
      <c r="C261" s="37">
        <v>45931.79314814815</v>
      </c>
      <c r="D261">
        <v>486</v>
      </c>
    </row>
    <row r="262" spans="1:4" x14ac:dyDescent="0.3">
      <c r="A262" s="8" t="s">
        <v>639</v>
      </c>
      <c r="B262" s="37">
        <v>45931.455740740741</v>
      </c>
      <c r="C262" s="37">
        <v>45931.795798611114</v>
      </c>
      <c r="D262">
        <v>490</v>
      </c>
    </row>
    <row r="263" spans="1:4" x14ac:dyDescent="0.3">
      <c r="A263" s="8" t="s">
        <v>2112</v>
      </c>
      <c r="B263" s="37">
        <v>45931.455694444441</v>
      </c>
      <c r="C263" s="37">
        <v>45931.837638888886</v>
      </c>
      <c r="D263">
        <v>550</v>
      </c>
    </row>
    <row r="264" spans="1:4" x14ac:dyDescent="0.3">
      <c r="A264" s="8" t="s">
        <v>865</v>
      </c>
      <c r="B264" s="37">
        <v>45931.455428240741</v>
      </c>
      <c r="C264" s="37">
        <v>45931.840127314812</v>
      </c>
      <c r="D264">
        <v>554</v>
      </c>
    </row>
    <row r="265" spans="1:4" x14ac:dyDescent="0.3">
      <c r="A265" s="8" t="s">
        <v>2363</v>
      </c>
      <c r="B265" s="37">
        <v>45931.455034722225</v>
      </c>
      <c r="C265" s="37">
        <v>45931.794328703705</v>
      </c>
      <c r="D265">
        <v>489</v>
      </c>
    </row>
    <row r="266" spans="1:4" x14ac:dyDescent="0.3">
      <c r="A266" s="8" t="s">
        <v>2330</v>
      </c>
      <c r="B266" s="37">
        <v>45931.45449074074</v>
      </c>
      <c r="C266" s="37">
        <v>45931.81695601852</v>
      </c>
      <c r="D266">
        <v>522</v>
      </c>
    </row>
    <row r="267" spans="1:4" x14ac:dyDescent="0.3">
      <c r="A267" s="8" t="s">
        <v>236</v>
      </c>
      <c r="B267" s="37">
        <v>45931.454131944447</v>
      </c>
      <c r="C267" s="37">
        <v>45931.747418981482</v>
      </c>
      <c r="D267">
        <v>422</v>
      </c>
    </row>
    <row r="268" spans="1:4" x14ac:dyDescent="0.3">
      <c r="A268" s="8" t="s">
        <v>1611</v>
      </c>
      <c r="B268" s="37">
        <v>45931.453877314816</v>
      </c>
      <c r="C268" s="37">
        <v>45931.793009259258</v>
      </c>
      <c r="D268">
        <v>488</v>
      </c>
    </row>
    <row r="269" spans="1:4" x14ac:dyDescent="0.3">
      <c r="A269" s="8" t="s">
        <v>1924</v>
      </c>
      <c r="B269" s="37">
        <v>45931.45385416667</v>
      </c>
      <c r="C269" s="37">
        <v>45931.7969212963</v>
      </c>
      <c r="D269">
        <v>494</v>
      </c>
    </row>
    <row r="270" spans="1:4" x14ac:dyDescent="0.3">
      <c r="A270" s="8" t="s">
        <v>2481</v>
      </c>
      <c r="B270" s="37">
        <v>45931.453356481485</v>
      </c>
      <c r="C270" s="37">
        <v>45931.791967592595</v>
      </c>
      <c r="D270">
        <v>488</v>
      </c>
    </row>
    <row r="271" spans="1:4" x14ac:dyDescent="0.3">
      <c r="A271" s="8" t="s">
        <v>250</v>
      </c>
      <c r="B271" s="37">
        <v>45931.453229166669</v>
      </c>
      <c r="C271" s="37">
        <v>45931.791909722226</v>
      </c>
      <c r="D271">
        <v>488</v>
      </c>
    </row>
    <row r="272" spans="1:4" x14ac:dyDescent="0.3">
      <c r="A272" s="8" t="s">
        <v>1756</v>
      </c>
      <c r="B272" s="37">
        <v>45931.453067129631</v>
      </c>
      <c r="C272" s="37">
        <v>45931.900046296294</v>
      </c>
      <c r="D272">
        <v>644</v>
      </c>
    </row>
    <row r="273" spans="1:4" x14ac:dyDescent="0.3">
      <c r="A273" s="8" t="s">
        <v>2570</v>
      </c>
      <c r="B273" s="37">
        <v>45931.452777777777</v>
      </c>
      <c r="C273" s="37">
        <v>45931.79346064815</v>
      </c>
      <c r="D273">
        <v>491</v>
      </c>
    </row>
    <row r="274" spans="1:4" x14ac:dyDescent="0.3">
      <c r="A274" s="8" t="s">
        <v>605</v>
      </c>
      <c r="B274" s="37">
        <v>45931.452361111114</v>
      </c>
      <c r="C274" s="37">
        <v>45931.834861111114</v>
      </c>
      <c r="D274">
        <v>551</v>
      </c>
    </row>
    <row r="275" spans="1:4" x14ac:dyDescent="0.3">
      <c r="A275" s="8" t="s">
        <v>2137</v>
      </c>
      <c r="B275" s="37">
        <v>45931.452280092592</v>
      </c>
      <c r="C275" s="37">
        <v>45931.832997685182</v>
      </c>
      <c r="D275">
        <v>548</v>
      </c>
    </row>
    <row r="276" spans="1:4" x14ac:dyDescent="0.3">
      <c r="A276" s="8" t="s">
        <v>823</v>
      </c>
      <c r="B276" s="37">
        <v>45931.452199074076</v>
      </c>
      <c r="C276" s="37">
        <v>45931.79241898148</v>
      </c>
      <c r="D276">
        <v>490</v>
      </c>
    </row>
    <row r="277" spans="1:4" x14ac:dyDescent="0.3">
      <c r="A277" s="8" t="s">
        <v>127</v>
      </c>
      <c r="B277" s="37">
        <v>45931.452164351853</v>
      </c>
      <c r="C277" s="37">
        <v>45931.850439814814</v>
      </c>
      <c r="D277">
        <v>574</v>
      </c>
    </row>
    <row r="278" spans="1:4" x14ac:dyDescent="0.3">
      <c r="A278" s="8" t="s">
        <v>2336</v>
      </c>
      <c r="B278" s="37">
        <v>45931.451909722222</v>
      </c>
      <c r="C278" s="37">
        <v>45931.834374999999</v>
      </c>
      <c r="D278">
        <v>551</v>
      </c>
    </row>
    <row r="279" spans="1:4" x14ac:dyDescent="0.3">
      <c r="A279" s="8" t="s">
        <v>2043</v>
      </c>
      <c r="B279" s="37">
        <v>45931.451851851853</v>
      </c>
      <c r="C279" s="37">
        <v>45931.799791666665</v>
      </c>
      <c r="D279">
        <v>501</v>
      </c>
    </row>
    <row r="280" spans="1:4" x14ac:dyDescent="0.3">
      <c r="A280" s="8" t="s">
        <v>1714</v>
      </c>
      <c r="B280" s="37">
        <v>45931.451805555553</v>
      </c>
      <c r="C280" s="37">
        <v>45931.753298611111</v>
      </c>
      <c r="D280">
        <v>434</v>
      </c>
    </row>
    <row r="281" spans="1:4" x14ac:dyDescent="0.3">
      <c r="A281" s="8" t="s">
        <v>2156</v>
      </c>
      <c r="B281" s="37">
        <v>45931.451701388891</v>
      </c>
      <c r="C281" s="37">
        <v>45931.833587962959</v>
      </c>
      <c r="D281">
        <v>550</v>
      </c>
    </row>
    <row r="282" spans="1:4" x14ac:dyDescent="0.3">
      <c r="A282" s="8" t="s">
        <v>35</v>
      </c>
      <c r="B282" s="37">
        <v>45931.451631944445</v>
      </c>
      <c r="C282" s="37">
        <v>45931.736192129632</v>
      </c>
      <c r="D282">
        <v>410</v>
      </c>
    </row>
    <row r="283" spans="1:4" x14ac:dyDescent="0.3">
      <c r="A283" s="8" t="s">
        <v>2647</v>
      </c>
      <c r="B283" s="37">
        <v>45931.450868055559</v>
      </c>
      <c r="C283" s="37">
        <v>45931.832719907405</v>
      </c>
      <c r="D283">
        <v>550</v>
      </c>
    </row>
    <row r="284" spans="1:4" x14ac:dyDescent="0.3">
      <c r="A284" s="8" t="s">
        <v>2143</v>
      </c>
      <c r="B284" s="37">
        <v>45931.450844907406</v>
      </c>
      <c r="C284" s="37">
        <v>45931.795439814814</v>
      </c>
      <c r="D284">
        <v>496</v>
      </c>
    </row>
    <row r="285" spans="1:4" x14ac:dyDescent="0.3">
      <c r="A285" s="8" t="s">
        <v>2196</v>
      </c>
      <c r="B285" s="37">
        <v>45931.450694444444</v>
      </c>
      <c r="C285" s="37">
        <v>45931.792939814812</v>
      </c>
      <c r="D285">
        <v>493</v>
      </c>
    </row>
    <row r="286" spans="1:4" x14ac:dyDescent="0.3">
      <c r="A286" s="8" t="s">
        <v>279</v>
      </c>
      <c r="B286" s="37">
        <v>45931.450439814813</v>
      </c>
      <c r="C286" s="37">
        <v>45931.708807870367</v>
      </c>
      <c r="D286">
        <v>372</v>
      </c>
    </row>
    <row r="287" spans="1:4" x14ac:dyDescent="0.3">
      <c r="A287" s="8" t="s">
        <v>758</v>
      </c>
      <c r="B287" s="37">
        <v>45931.450115740743</v>
      </c>
      <c r="C287" s="37">
        <v>45931.835162037038</v>
      </c>
      <c r="D287">
        <v>554</v>
      </c>
    </row>
    <row r="288" spans="1:4" x14ac:dyDescent="0.3">
      <c r="A288" s="8" t="s">
        <v>61</v>
      </c>
      <c r="B288" s="37">
        <v>45931.45008101852</v>
      </c>
      <c r="C288" s="37">
        <v>45931.79173611111</v>
      </c>
      <c r="D288">
        <v>492</v>
      </c>
    </row>
    <row r="289" spans="1:4" x14ac:dyDescent="0.3">
      <c r="A289" s="8" t="s">
        <v>2760</v>
      </c>
      <c r="B289" s="37">
        <v>45931.449189814812</v>
      </c>
      <c r="C289" s="37">
        <v>45931.793923611112</v>
      </c>
      <c r="D289">
        <v>496</v>
      </c>
    </row>
    <row r="290" spans="1:4" x14ac:dyDescent="0.3">
      <c r="A290" s="8" t="s">
        <v>2490</v>
      </c>
      <c r="B290" s="37">
        <v>45931.44908564815</v>
      </c>
      <c r="C290" s="37">
        <v>45931.798194444447</v>
      </c>
      <c r="D290">
        <v>503</v>
      </c>
    </row>
    <row r="291" spans="1:4" x14ac:dyDescent="0.3">
      <c r="A291" s="8" t="s">
        <v>98</v>
      </c>
      <c r="B291" s="37">
        <v>45931.448981481481</v>
      </c>
      <c r="C291" s="37">
        <v>45931.79414351852</v>
      </c>
      <c r="D291">
        <v>497</v>
      </c>
    </row>
    <row r="292" spans="1:4" x14ac:dyDescent="0.3">
      <c r="A292" s="8" t="s">
        <v>1957</v>
      </c>
      <c r="B292" s="37">
        <v>45931.448888888888</v>
      </c>
      <c r="C292" s="37">
        <v>45931.752256944441</v>
      </c>
      <c r="D292">
        <v>437</v>
      </c>
    </row>
    <row r="293" spans="1:4" x14ac:dyDescent="0.3">
      <c r="A293" s="8" t="s">
        <v>1310</v>
      </c>
      <c r="B293" s="37">
        <v>45931.448842592596</v>
      </c>
      <c r="C293" s="37">
        <v>45931.792245370372</v>
      </c>
      <c r="D293">
        <v>495</v>
      </c>
    </row>
    <row r="294" spans="1:4" x14ac:dyDescent="0.3">
      <c r="A294" s="8" t="s">
        <v>323</v>
      </c>
      <c r="B294" s="37">
        <v>45931.448807870373</v>
      </c>
      <c r="C294" s="37">
        <v>45931.828738425924</v>
      </c>
      <c r="D294">
        <v>547</v>
      </c>
    </row>
    <row r="295" spans="1:4" x14ac:dyDescent="0.3">
      <c r="A295" s="8" t="s">
        <v>2459</v>
      </c>
      <c r="B295" s="37">
        <v>45931.448622685188</v>
      </c>
      <c r="C295" s="37">
        <v>45931.790671296294</v>
      </c>
      <c r="D295">
        <v>493</v>
      </c>
    </row>
    <row r="296" spans="1:4" x14ac:dyDescent="0.3">
      <c r="A296" s="8" t="s">
        <v>2484</v>
      </c>
      <c r="B296" s="37">
        <v>45931.448564814818</v>
      </c>
      <c r="C296" s="37">
        <v>45931.792766203704</v>
      </c>
      <c r="D296">
        <v>496</v>
      </c>
    </row>
    <row r="297" spans="1:4" x14ac:dyDescent="0.3">
      <c r="A297" s="8" t="s">
        <v>589</v>
      </c>
      <c r="B297" s="37">
        <v>45931.448078703703</v>
      </c>
      <c r="C297" s="37">
        <v>45931.834606481483</v>
      </c>
      <c r="D297">
        <v>557</v>
      </c>
    </row>
    <row r="298" spans="1:4" x14ac:dyDescent="0.3">
      <c r="A298" s="8" t="s">
        <v>1848</v>
      </c>
      <c r="B298" s="37">
        <v>45931.447870370372</v>
      </c>
      <c r="C298" s="37">
        <v>45931.791863425926</v>
      </c>
      <c r="D298">
        <v>495</v>
      </c>
    </row>
    <row r="299" spans="1:4" x14ac:dyDescent="0.3">
      <c r="A299" s="8" t="s">
        <v>688</v>
      </c>
      <c r="B299" s="37">
        <v>45931.447638888887</v>
      </c>
      <c r="C299" s="37">
        <v>45931.762627314813</v>
      </c>
      <c r="D299">
        <v>454</v>
      </c>
    </row>
    <row r="300" spans="1:4" x14ac:dyDescent="0.3">
      <c r="A300" s="8" t="s">
        <v>1892</v>
      </c>
      <c r="B300" s="37">
        <v>45931.446967592594</v>
      </c>
      <c r="C300" s="37">
        <v>45931.737025462964</v>
      </c>
      <c r="D300">
        <v>418</v>
      </c>
    </row>
    <row r="301" spans="1:4" x14ac:dyDescent="0.3">
      <c r="A301" s="8" t="s">
        <v>365</v>
      </c>
      <c r="B301" s="37">
        <v>45931.446909722225</v>
      </c>
      <c r="C301" s="37">
        <v>45931.770879629628</v>
      </c>
      <c r="D301">
        <v>467</v>
      </c>
    </row>
    <row r="302" spans="1:4" x14ac:dyDescent="0.3">
      <c r="A302" s="8" t="s">
        <v>2499</v>
      </c>
      <c r="B302" s="37">
        <v>45931.446550925924</v>
      </c>
      <c r="C302" s="37">
        <v>45931.724629629629</v>
      </c>
      <c r="D302">
        <v>400</v>
      </c>
    </row>
    <row r="303" spans="1:4" x14ac:dyDescent="0.3">
      <c r="A303" s="8" t="s">
        <v>288</v>
      </c>
      <c r="B303" s="37">
        <v>45931.446493055555</v>
      </c>
      <c r="C303" s="37">
        <v>45931.795659722222</v>
      </c>
      <c r="D303">
        <v>503</v>
      </c>
    </row>
    <row r="304" spans="1:4" x14ac:dyDescent="0.3">
      <c r="A304" s="8" t="s">
        <v>1550</v>
      </c>
      <c r="B304" s="37">
        <v>45931.446134259262</v>
      </c>
      <c r="C304" s="37">
        <v>45931.747395833336</v>
      </c>
      <c r="D304">
        <v>434</v>
      </c>
    </row>
    <row r="305" spans="1:4" x14ac:dyDescent="0.3">
      <c r="A305" s="8" t="s">
        <v>581</v>
      </c>
      <c r="B305" s="37">
        <v>45931.445659722223</v>
      </c>
      <c r="C305" s="37">
        <v>45931.792326388888</v>
      </c>
      <c r="D305">
        <v>499</v>
      </c>
    </row>
    <row r="306" spans="1:4" x14ac:dyDescent="0.3">
      <c r="A306" s="8" t="s">
        <v>2302</v>
      </c>
      <c r="B306" s="37">
        <v>45931.445393518516</v>
      </c>
      <c r="C306" s="37">
        <v>45931.753391203703</v>
      </c>
      <c r="D306">
        <v>444</v>
      </c>
    </row>
    <row r="307" spans="1:4" x14ac:dyDescent="0.3">
      <c r="A307" s="8" t="s">
        <v>1672</v>
      </c>
      <c r="B307" s="37">
        <v>45931.444722222222</v>
      </c>
      <c r="C307" s="37">
        <v>45931.820034722223</v>
      </c>
      <c r="D307">
        <v>540</v>
      </c>
    </row>
    <row r="308" spans="1:4" x14ac:dyDescent="0.3">
      <c r="A308" s="8" t="s">
        <v>415</v>
      </c>
      <c r="B308" s="37">
        <v>45931.443472222221</v>
      </c>
      <c r="C308" s="37">
        <v>45931.750752314816</v>
      </c>
      <c r="D308">
        <v>442</v>
      </c>
    </row>
    <row r="309" spans="1:4" x14ac:dyDescent="0.3">
      <c r="A309" s="8" t="s">
        <v>528</v>
      </c>
      <c r="B309" s="37">
        <v>45931.443379629629</v>
      </c>
      <c r="C309" s="37">
        <v>45931.793055555558</v>
      </c>
      <c r="D309">
        <v>504</v>
      </c>
    </row>
    <row r="310" spans="1:4" x14ac:dyDescent="0.3">
      <c r="A310" s="8" t="s">
        <v>2711</v>
      </c>
      <c r="B310" s="37">
        <v>45931.439560185187</v>
      </c>
      <c r="C310" s="37">
        <v>45931.759444444448</v>
      </c>
      <c r="D310">
        <v>461</v>
      </c>
    </row>
    <row r="311" spans="1:4" x14ac:dyDescent="0.3">
      <c r="A311" s="8" t="s">
        <v>2724</v>
      </c>
      <c r="B311" s="37">
        <v>45931.439027777778</v>
      </c>
      <c r="C311" s="37">
        <v>45931.738807870373</v>
      </c>
      <c r="D311">
        <v>432</v>
      </c>
    </row>
    <row r="312" spans="1:4" x14ac:dyDescent="0.3">
      <c r="A312" s="8" t="s">
        <v>1335</v>
      </c>
      <c r="B312" s="37">
        <v>45931.438576388886</v>
      </c>
      <c r="C312" s="37">
        <v>45931.77103009259</v>
      </c>
      <c r="D312">
        <v>479</v>
      </c>
    </row>
    <row r="313" spans="1:4" x14ac:dyDescent="0.3">
      <c r="A313" s="8" t="s">
        <v>1648</v>
      </c>
      <c r="B313" s="37">
        <v>45931.437615740739</v>
      </c>
      <c r="C313" s="37">
        <v>45931.751076388886</v>
      </c>
      <c r="D313">
        <v>451</v>
      </c>
    </row>
    <row r="314" spans="1:4" x14ac:dyDescent="0.3">
      <c r="A314" s="8" t="s">
        <v>1387</v>
      </c>
      <c r="B314" s="37">
        <v>45931.437361111108</v>
      </c>
      <c r="C314" s="37">
        <v>45931.722916666666</v>
      </c>
      <c r="D314">
        <v>411</v>
      </c>
    </row>
    <row r="315" spans="1:4" x14ac:dyDescent="0.3">
      <c r="A315" s="8" t="s">
        <v>1836</v>
      </c>
      <c r="B315" s="37">
        <v>45931.437245370369</v>
      </c>
      <c r="C315" s="37">
        <v>45931.753344907411</v>
      </c>
      <c r="D315">
        <v>455</v>
      </c>
    </row>
    <row r="316" spans="1:4" x14ac:dyDescent="0.3">
      <c r="A316" s="8" t="s">
        <v>2220</v>
      </c>
      <c r="B316" s="37">
        <v>45931.43645833333</v>
      </c>
      <c r="C316" s="37">
        <v>45931.711284722223</v>
      </c>
      <c r="D316">
        <v>396</v>
      </c>
    </row>
    <row r="317" spans="1:4" x14ac:dyDescent="0.3">
      <c r="A317" s="8" t="s">
        <v>652</v>
      </c>
      <c r="B317" s="37">
        <v>45931.436215277776</v>
      </c>
      <c r="C317" s="37">
        <v>45931.791817129626</v>
      </c>
      <c r="D317">
        <v>512</v>
      </c>
    </row>
    <row r="318" spans="1:4" x14ac:dyDescent="0.3">
      <c r="A318" s="8" t="s">
        <v>1503</v>
      </c>
      <c r="B318" s="37">
        <v>45931.434953703705</v>
      </c>
      <c r="C318" s="37">
        <v>45931.751817129632</v>
      </c>
      <c r="D318">
        <v>456</v>
      </c>
    </row>
    <row r="319" spans="1:4" x14ac:dyDescent="0.3">
      <c r="A319" s="8" t="s">
        <v>1326</v>
      </c>
      <c r="B319" s="37">
        <v>45931.43445601852</v>
      </c>
      <c r="C319" s="37">
        <v>45931.823935185188</v>
      </c>
      <c r="D319">
        <v>561</v>
      </c>
    </row>
    <row r="320" spans="1:4" x14ac:dyDescent="0.3">
      <c r="A320" s="8" t="s">
        <v>869</v>
      </c>
      <c r="B320" s="37">
        <v>45931.434351851851</v>
      </c>
      <c r="C320" s="37">
        <v>45931.761446759258</v>
      </c>
      <c r="D320">
        <v>471</v>
      </c>
    </row>
    <row r="321" spans="1:4" x14ac:dyDescent="0.3">
      <c r="A321" s="8" t="s">
        <v>381</v>
      </c>
      <c r="B321" s="37">
        <v>45931.433622685188</v>
      </c>
      <c r="C321" s="37">
        <v>45931.793078703704</v>
      </c>
      <c r="D321">
        <v>518</v>
      </c>
    </row>
    <row r="322" spans="1:4" x14ac:dyDescent="0.3">
      <c r="A322" s="8" t="s">
        <v>1021</v>
      </c>
      <c r="B322" s="37">
        <v>45931.433287037034</v>
      </c>
      <c r="C322" s="37">
        <v>45931.754444444443</v>
      </c>
      <c r="D322">
        <v>462</v>
      </c>
    </row>
    <row r="323" spans="1:4" x14ac:dyDescent="0.3">
      <c r="A323" s="8" t="s">
        <v>647</v>
      </c>
      <c r="B323" s="37">
        <v>45931.432951388888</v>
      </c>
      <c r="C323" s="37">
        <v>45931.797314814816</v>
      </c>
      <c r="D323">
        <v>525</v>
      </c>
    </row>
    <row r="324" spans="1:4" x14ac:dyDescent="0.3">
      <c r="A324" s="8" t="s">
        <v>2406</v>
      </c>
      <c r="B324" s="37">
        <v>45931.432083333333</v>
      </c>
      <c r="C324" s="37">
        <v>45931.834629629629</v>
      </c>
      <c r="D324">
        <v>580</v>
      </c>
    </row>
    <row r="325" spans="1:4" x14ac:dyDescent="0.3">
      <c r="A325" s="8" t="s">
        <v>2172</v>
      </c>
      <c r="B325" s="37">
        <v>45931.43141203704</v>
      </c>
      <c r="C325" s="37"/>
    </row>
    <row r="326" spans="1:4" x14ac:dyDescent="0.3">
      <c r="A326" s="8" t="s">
        <v>265</v>
      </c>
      <c r="B326" s="37">
        <v>45931.43136574074</v>
      </c>
      <c r="C326" s="37">
        <v>45931.715046296296</v>
      </c>
      <c r="D326">
        <v>409</v>
      </c>
    </row>
    <row r="327" spans="1:4" x14ac:dyDescent="0.3">
      <c r="A327" s="8" t="s">
        <v>85</v>
      </c>
      <c r="B327" s="37">
        <v>45931.43105324074</v>
      </c>
      <c r="C327" s="37">
        <v>45931.803287037037</v>
      </c>
      <c r="D327">
        <v>536</v>
      </c>
    </row>
    <row r="328" spans="1:4" x14ac:dyDescent="0.3">
      <c r="A328" s="8" t="s">
        <v>819</v>
      </c>
      <c r="B328" s="37">
        <v>45931.430775462963</v>
      </c>
      <c r="C328" s="37">
        <v>45931.755011574074</v>
      </c>
      <c r="D328">
        <v>467</v>
      </c>
    </row>
    <row r="329" spans="1:4" x14ac:dyDescent="0.3">
      <c r="A329" s="8" t="s">
        <v>2591</v>
      </c>
      <c r="B329" s="37">
        <v>45931.43072916667</v>
      </c>
      <c r="C329" s="37">
        <v>45931.801874999997</v>
      </c>
      <c r="D329">
        <v>534</v>
      </c>
    </row>
    <row r="330" spans="1:4" x14ac:dyDescent="0.3">
      <c r="A330" s="8" t="s">
        <v>744</v>
      </c>
      <c r="B330" s="37">
        <v>45931.430231481485</v>
      </c>
      <c r="C330" s="37">
        <v>45931.754988425928</v>
      </c>
      <c r="D330">
        <v>468</v>
      </c>
    </row>
    <row r="331" spans="1:4" x14ac:dyDescent="0.3">
      <c r="A331" s="8" t="s">
        <v>383</v>
      </c>
      <c r="B331" s="37">
        <v>45931.429432870369</v>
      </c>
      <c r="C331" s="37">
        <v>45931.794745370367</v>
      </c>
      <c r="D331">
        <v>526</v>
      </c>
    </row>
    <row r="332" spans="1:4" x14ac:dyDescent="0.3">
      <c r="A332" s="8" t="s">
        <v>1711</v>
      </c>
      <c r="B332" s="37">
        <v>45931.429201388892</v>
      </c>
      <c r="C332" s="37">
        <v>45931.806898148148</v>
      </c>
      <c r="D332">
        <v>544</v>
      </c>
    </row>
    <row r="333" spans="1:4" x14ac:dyDescent="0.3">
      <c r="A333" s="8" t="s">
        <v>742</v>
      </c>
      <c r="B333" s="37">
        <v>45931.429085648146</v>
      </c>
      <c r="C333" s="37">
        <v>45931.721377314818</v>
      </c>
      <c r="D333">
        <v>421</v>
      </c>
    </row>
    <row r="334" spans="1:4" x14ac:dyDescent="0.3">
      <c r="A334" s="8" t="s">
        <v>1921</v>
      </c>
      <c r="B334" s="37">
        <v>45931.428726851853</v>
      </c>
      <c r="C334" s="37">
        <v>45931.772407407407</v>
      </c>
      <c r="D334">
        <v>495</v>
      </c>
    </row>
    <row r="335" spans="1:4" x14ac:dyDescent="0.3">
      <c r="A335" s="8" t="s">
        <v>2342</v>
      </c>
      <c r="B335" s="37">
        <v>45931.427858796298</v>
      </c>
      <c r="C335" s="37">
        <v>45931.750451388885</v>
      </c>
      <c r="D335">
        <v>465</v>
      </c>
    </row>
    <row r="336" spans="1:4" x14ac:dyDescent="0.3">
      <c r="A336" s="8" t="s">
        <v>1399</v>
      </c>
      <c r="B336" s="37">
        <v>45931.426736111112</v>
      </c>
      <c r="C336" s="37"/>
    </row>
    <row r="337" spans="1:4" x14ac:dyDescent="0.3">
      <c r="A337" s="8" t="s">
        <v>2753</v>
      </c>
      <c r="B337" s="37">
        <v>45931.426712962966</v>
      </c>
      <c r="C337" s="37">
        <v>45931.778287037036</v>
      </c>
      <c r="D337">
        <v>506</v>
      </c>
    </row>
    <row r="338" spans="1:4" x14ac:dyDescent="0.3">
      <c r="A338" s="8" t="s">
        <v>725</v>
      </c>
      <c r="B338" s="37">
        <v>45931.425856481481</v>
      </c>
      <c r="C338" s="37">
        <v>45931.753958333335</v>
      </c>
      <c r="D338">
        <v>472</v>
      </c>
    </row>
    <row r="339" spans="1:4" x14ac:dyDescent="0.3">
      <c r="A339" s="8" t="s">
        <v>2611</v>
      </c>
      <c r="B339" s="37">
        <v>45931.422152777777</v>
      </c>
      <c r="C339" s="37">
        <v>45931.813692129632</v>
      </c>
      <c r="D339">
        <v>564</v>
      </c>
    </row>
    <row r="340" spans="1:4" x14ac:dyDescent="0.3">
      <c r="A340" s="8" t="s">
        <v>1782</v>
      </c>
      <c r="B340" s="37">
        <v>45931.421458333331</v>
      </c>
      <c r="C340" s="37">
        <v>45931.723900462966</v>
      </c>
      <c r="D340">
        <v>436</v>
      </c>
    </row>
    <row r="341" spans="1:4" x14ac:dyDescent="0.3">
      <c r="A341" s="8" t="s">
        <v>888</v>
      </c>
      <c r="B341" s="37">
        <v>45931.420972222222</v>
      </c>
      <c r="C341" s="37">
        <v>45931.738333333335</v>
      </c>
      <c r="D341">
        <v>457</v>
      </c>
    </row>
    <row r="342" spans="1:4" x14ac:dyDescent="0.3">
      <c r="A342" s="8" t="s">
        <v>2072</v>
      </c>
      <c r="B342" s="37">
        <v>45931.420937499999</v>
      </c>
      <c r="C342" s="37">
        <v>45931.752766203703</v>
      </c>
      <c r="D342">
        <v>478</v>
      </c>
    </row>
    <row r="343" spans="1:4" x14ac:dyDescent="0.3">
      <c r="A343" s="8" t="s">
        <v>367</v>
      </c>
      <c r="B343" s="37">
        <v>45931.420289351852</v>
      </c>
      <c r="C343" s="37">
        <v>45931.709270833337</v>
      </c>
      <c r="D343">
        <v>416</v>
      </c>
    </row>
    <row r="344" spans="1:4" x14ac:dyDescent="0.3">
      <c r="A344" s="8" t="s">
        <v>431</v>
      </c>
      <c r="B344" s="37">
        <v>45931.419953703706</v>
      </c>
      <c r="C344" s="37">
        <v>45931.779340277775</v>
      </c>
      <c r="D344">
        <v>518</v>
      </c>
    </row>
    <row r="345" spans="1:4" x14ac:dyDescent="0.3">
      <c r="A345" s="8" t="s">
        <v>1578</v>
      </c>
      <c r="B345" s="37">
        <v>45931.41978009259</v>
      </c>
      <c r="C345" s="37">
        <v>45931.759467592594</v>
      </c>
      <c r="D345">
        <v>489</v>
      </c>
    </row>
    <row r="346" spans="1:4" x14ac:dyDescent="0.3">
      <c r="A346" s="8" t="s">
        <v>305</v>
      </c>
      <c r="B346" s="37">
        <v>45931.41851851852</v>
      </c>
      <c r="C346" s="37">
        <v>45931.794247685182</v>
      </c>
      <c r="D346">
        <v>541</v>
      </c>
    </row>
    <row r="347" spans="1:4" x14ac:dyDescent="0.3">
      <c r="A347" s="8" t="s">
        <v>1736</v>
      </c>
      <c r="B347" s="37">
        <v>45931.417847222219</v>
      </c>
      <c r="C347" s="37">
        <v>45931.750150462962</v>
      </c>
      <c r="D347">
        <v>479</v>
      </c>
    </row>
    <row r="348" spans="1:4" x14ac:dyDescent="0.3">
      <c r="A348" s="8" t="s">
        <v>750</v>
      </c>
      <c r="B348" s="37">
        <v>45931.417800925927</v>
      </c>
      <c r="C348" s="37">
        <v>45931.751111111109</v>
      </c>
      <c r="D348">
        <v>480</v>
      </c>
    </row>
    <row r="349" spans="1:4" x14ac:dyDescent="0.3">
      <c r="A349" s="8" t="s">
        <v>1918</v>
      </c>
      <c r="B349" s="37">
        <v>45931.417650462965</v>
      </c>
      <c r="C349" s="37"/>
    </row>
    <row r="350" spans="1:4" x14ac:dyDescent="0.3">
      <c r="A350" s="8" t="s">
        <v>1316</v>
      </c>
      <c r="B350" s="37">
        <v>45931.417384259257</v>
      </c>
      <c r="C350" s="37">
        <v>45931.812384259261</v>
      </c>
      <c r="D350">
        <v>569</v>
      </c>
    </row>
    <row r="351" spans="1:4" x14ac:dyDescent="0.3">
      <c r="A351" s="8" t="s">
        <v>877</v>
      </c>
      <c r="B351" s="37">
        <v>45931.417326388888</v>
      </c>
      <c r="C351" s="37">
        <v>45931.750879629632</v>
      </c>
      <c r="D351">
        <v>480</v>
      </c>
    </row>
    <row r="352" spans="1:4" x14ac:dyDescent="0.3">
      <c r="A352" s="8" t="s">
        <v>2671</v>
      </c>
      <c r="B352" s="37">
        <v>45931.416724537034</v>
      </c>
      <c r="C352" s="37">
        <v>45931.751261574071</v>
      </c>
      <c r="D352">
        <v>482</v>
      </c>
    </row>
    <row r="353" spans="1:4" x14ac:dyDescent="0.3">
      <c r="A353" s="8" t="s">
        <v>1238</v>
      </c>
      <c r="B353" s="37">
        <v>45931.41642361111</v>
      </c>
      <c r="C353" s="37">
        <v>45931.805324074077</v>
      </c>
      <c r="D353">
        <v>560</v>
      </c>
    </row>
    <row r="354" spans="1:4" x14ac:dyDescent="0.3">
      <c r="A354" s="8" t="s">
        <v>1492</v>
      </c>
      <c r="B354" s="37">
        <v>45931.416319444441</v>
      </c>
      <c r="C354" s="37">
        <v>45931.750636574077</v>
      </c>
      <c r="D354">
        <v>481</v>
      </c>
    </row>
    <row r="355" spans="1:4" x14ac:dyDescent="0.3">
      <c r="A355" s="8" t="s">
        <v>2714</v>
      </c>
      <c r="B355" s="37">
        <v>45931.416180555556</v>
      </c>
      <c r="C355" s="37">
        <v>45931.763171296298</v>
      </c>
      <c r="D355">
        <v>500</v>
      </c>
    </row>
    <row r="356" spans="1:4" x14ac:dyDescent="0.3">
      <c r="A356" s="8" t="s">
        <v>2308</v>
      </c>
      <c r="B356" s="37">
        <v>45931.415601851855</v>
      </c>
      <c r="C356" s="37">
        <v>45931.745937500003</v>
      </c>
      <c r="D356">
        <v>476</v>
      </c>
    </row>
    <row r="357" spans="1:4" x14ac:dyDescent="0.3">
      <c r="A357" s="8" t="s">
        <v>2081</v>
      </c>
      <c r="B357" s="37">
        <v>45931.41542824074</v>
      </c>
      <c r="C357" s="37">
        <v>45931.713368055556</v>
      </c>
      <c r="D357">
        <v>429</v>
      </c>
    </row>
    <row r="358" spans="1:4" x14ac:dyDescent="0.3">
      <c r="A358" s="8" t="s">
        <v>1909</v>
      </c>
      <c r="B358" s="37">
        <v>45931.415381944447</v>
      </c>
      <c r="C358" s="37">
        <v>45931.751643518517</v>
      </c>
      <c r="D358">
        <v>484</v>
      </c>
    </row>
    <row r="359" spans="1:4" x14ac:dyDescent="0.3">
      <c r="A359" s="8" t="s">
        <v>2146</v>
      </c>
      <c r="B359" s="37">
        <v>45931.415312500001</v>
      </c>
      <c r="C359" s="37">
        <v>45931.786956018521</v>
      </c>
      <c r="D359">
        <v>535</v>
      </c>
    </row>
    <row r="360" spans="1:4" x14ac:dyDescent="0.3">
      <c r="A360" s="8" t="s">
        <v>1452</v>
      </c>
      <c r="B360" s="37">
        <v>45931.415277777778</v>
      </c>
      <c r="C360" s="37">
        <v>45931.750798611109</v>
      </c>
      <c r="D360">
        <v>483</v>
      </c>
    </row>
    <row r="361" spans="1:4" x14ac:dyDescent="0.3">
      <c r="A361" s="8" t="s">
        <v>569</v>
      </c>
      <c r="B361" s="37">
        <v>45931.415150462963</v>
      </c>
      <c r="C361" s="37">
        <v>45931.808981481481</v>
      </c>
      <c r="D361">
        <v>567</v>
      </c>
    </row>
    <row r="362" spans="1:4" x14ac:dyDescent="0.3">
      <c r="A362" s="8" t="s">
        <v>686</v>
      </c>
      <c r="B362" s="37">
        <v>45931.414212962962</v>
      </c>
      <c r="C362" s="37">
        <v>45931.792245370372</v>
      </c>
      <c r="D362">
        <v>544</v>
      </c>
    </row>
    <row r="363" spans="1:4" x14ac:dyDescent="0.3">
      <c r="A363" s="8" t="s">
        <v>2305</v>
      </c>
      <c r="B363" s="37">
        <v>45931.414050925923</v>
      </c>
      <c r="C363" s="37">
        <v>45931.754594907405</v>
      </c>
      <c r="D363">
        <v>490</v>
      </c>
    </row>
    <row r="364" spans="1:4" x14ac:dyDescent="0.3">
      <c r="A364" s="8" t="s">
        <v>252</v>
      </c>
      <c r="B364" s="37">
        <v>45931.413946759261</v>
      </c>
      <c r="C364" s="37">
        <v>45931.790555555555</v>
      </c>
      <c r="D364">
        <v>542</v>
      </c>
    </row>
    <row r="365" spans="1:4" x14ac:dyDescent="0.3">
      <c r="A365" s="8" t="s">
        <v>248</v>
      </c>
      <c r="B365" s="37">
        <v>45931.413402777776</v>
      </c>
      <c r="C365" s="37">
        <v>45931.732303240744</v>
      </c>
      <c r="D365">
        <v>459</v>
      </c>
    </row>
    <row r="366" spans="1:4" x14ac:dyDescent="0.3">
      <c r="A366" s="8" t="s">
        <v>1529</v>
      </c>
      <c r="B366" s="37">
        <v>45931.413344907407</v>
      </c>
      <c r="C366" s="37">
        <v>45931.768530092595</v>
      </c>
      <c r="D366">
        <v>511</v>
      </c>
    </row>
    <row r="367" spans="1:4" x14ac:dyDescent="0.3">
      <c r="A367" s="8" t="s">
        <v>734</v>
      </c>
      <c r="B367" s="37">
        <v>45931.413032407407</v>
      </c>
      <c r="C367" s="37">
        <v>45931.710243055553</v>
      </c>
      <c r="D367">
        <v>428</v>
      </c>
    </row>
    <row r="368" spans="1:4" x14ac:dyDescent="0.3">
      <c r="A368" s="8" t="s">
        <v>514</v>
      </c>
      <c r="B368" s="37">
        <v>45931.412858796299</v>
      </c>
      <c r="C368" s="37">
        <v>45931.548611111109</v>
      </c>
      <c r="D368">
        <v>195</v>
      </c>
    </row>
    <row r="369" spans="1:4" x14ac:dyDescent="0.3">
      <c r="A369" s="8" t="s">
        <v>437</v>
      </c>
      <c r="B369" s="37">
        <v>45931.412708333337</v>
      </c>
      <c r="C369" s="37">
        <v>45931.711782407408</v>
      </c>
      <c r="D369">
        <v>431</v>
      </c>
    </row>
    <row r="370" spans="1:4" x14ac:dyDescent="0.3">
      <c r="A370" s="8" t="s">
        <v>692</v>
      </c>
      <c r="B370" s="37">
        <v>45931.41269675926</v>
      </c>
      <c r="C370" s="37">
        <v>45931.757789351854</v>
      </c>
      <c r="D370">
        <v>497</v>
      </c>
    </row>
    <row r="371" spans="1:4" x14ac:dyDescent="0.3">
      <c r="A371" s="8" t="s">
        <v>1839</v>
      </c>
      <c r="B371" s="37">
        <v>45931.412523148145</v>
      </c>
      <c r="C371" s="37">
        <v>45931.707812499997</v>
      </c>
      <c r="D371">
        <v>425</v>
      </c>
    </row>
    <row r="372" spans="1:4" x14ac:dyDescent="0.3">
      <c r="A372" s="8" t="s">
        <v>603</v>
      </c>
      <c r="B372" s="37">
        <v>45931.412523148145</v>
      </c>
      <c r="C372" s="37">
        <v>45931.80568287037</v>
      </c>
      <c r="D372">
        <v>566</v>
      </c>
    </row>
    <row r="373" spans="1:4" x14ac:dyDescent="0.3">
      <c r="A373" s="8" t="s">
        <v>1963</v>
      </c>
      <c r="B373" s="37">
        <v>45931.412210648145</v>
      </c>
      <c r="C373" s="37">
        <v>45931.755300925928</v>
      </c>
      <c r="D373">
        <v>494</v>
      </c>
    </row>
    <row r="374" spans="1:4" x14ac:dyDescent="0.3">
      <c r="A374" s="8" t="s">
        <v>1332</v>
      </c>
      <c r="B374" s="37">
        <v>45931.411597222221</v>
      </c>
      <c r="C374" s="37">
        <v>45931.750092592592</v>
      </c>
      <c r="D374">
        <v>487</v>
      </c>
    </row>
    <row r="375" spans="1:4" x14ac:dyDescent="0.3">
      <c r="A375" s="8" t="s">
        <v>498</v>
      </c>
      <c r="B375" s="37">
        <v>45931.411585648151</v>
      </c>
      <c r="C375" s="37">
        <v>45931.756689814814</v>
      </c>
      <c r="D375">
        <v>497</v>
      </c>
    </row>
    <row r="376" spans="1:4" x14ac:dyDescent="0.3">
      <c r="A376" s="8" t="s">
        <v>409</v>
      </c>
      <c r="B376" s="37">
        <v>45931.411527777775</v>
      </c>
      <c r="C376" s="37">
        <v>45931.758553240739</v>
      </c>
      <c r="D376">
        <v>500</v>
      </c>
    </row>
    <row r="377" spans="1:4" x14ac:dyDescent="0.3">
      <c r="A377" s="8" t="s">
        <v>1901</v>
      </c>
      <c r="B377" s="37">
        <v>45931.411504629628</v>
      </c>
      <c r="C377" s="37">
        <v>45931.756180555552</v>
      </c>
      <c r="D377">
        <v>496</v>
      </c>
    </row>
    <row r="378" spans="1:4" x14ac:dyDescent="0.3">
      <c r="A378" s="8" t="s">
        <v>1616</v>
      </c>
      <c r="B378" s="37">
        <v>45931.411458333336</v>
      </c>
      <c r="C378" s="37">
        <v>45931.755046296297</v>
      </c>
      <c r="D378">
        <v>495</v>
      </c>
    </row>
    <row r="379" spans="1:4" x14ac:dyDescent="0.3">
      <c r="A379" s="8" t="s">
        <v>2378</v>
      </c>
      <c r="B379" s="37">
        <v>45931.411377314813</v>
      </c>
      <c r="C379" s="37">
        <v>45931.770844907405</v>
      </c>
      <c r="D379">
        <v>518</v>
      </c>
    </row>
    <row r="380" spans="1:4" x14ac:dyDescent="0.3">
      <c r="A380" s="8" t="s">
        <v>2062</v>
      </c>
      <c r="B380" s="37">
        <v>45931.410798611112</v>
      </c>
      <c r="C380" s="37">
        <v>45931.753865740742</v>
      </c>
      <c r="D380">
        <v>494</v>
      </c>
    </row>
    <row r="381" spans="1:4" x14ac:dyDescent="0.3">
      <c r="A381" s="8" t="s">
        <v>1515</v>
      </c>
      <c r="B381" s="37">
        <v>45931.410717592589</v>
      </c>
      <c r="C381" s="37">
        <v>45931.784571759257</v>
      </c>
      <c r="D381">
        <v>538</v>
      </c>
    </row>
    <row r="382" spans="1:4" x14ac:dyDescent="0.3">
      <c r="A382" s="8" t="s">
        <v>2049</v>
      </c>
      <c r="B382" s="37">
        <v>45931.41065972222</v>
      </c>
      <c r="C382" s="37">
        <v>45931.750636574077</v>
      </c>
      <c r="D382">
        <v>490</v>
      </c>
    </row>
    <row r="383" spans="1:4" x14ac:dyDescent="0.3">
      <c r="A383" s="8" t="s">
        <v>393</v>
      </c>
      <c r="B383" s="37">
        <v>45931.410428240742</v>
      </c>
      <c r="C383" s="37">
        <v>45931.750937500001</v>
      </c>
      <c r="D383">
        <v>490</v>
      </c>
    </row>
    <row r="384" spans="1:4" x14ac:dyDescent="0.3">
      <c r="A384" s="8" t="s">
        <v>2354</v>
      </c>
      <c r="B384" s="37">
        <v>45931.410428240742</v>
      </c>
      <c r="C384" s="37">
        <v>45931.7578125</v>
      </c>
      <c r="D384">
        <v>500</v>
      </c>
    </row>
    <row r="385" spans="1:4" x14ac:dyDescent="0.3">
      <c r="A385" s="8" t="s">
        <v>811</v>
      </c>
      <c r="B385" s="37">
        <v>45931.410266203704</v>
      </c>
      <c r="C385" s="37">
        <v>45931.795844907407</v>
      </c>
      <c r="D385">
        <v>555</v>
      </c>
    </row>
    <row r="386" spans="1:4" x14ac:dyDescent="0.3">
      <c r="A386" s="8" t="s">
        <v>50</v>
      </c>
      <c r="B386" s="37">
        <v>45931.410081018519</v>
      </c>
      <c r="C386" s="37">
        <v>45931.821759259263</v>
      </c>
      <c r="D386">
        <v>593</v>
      </c>
    </row>
    <row r="387" spans="1:4" x14ac:dyDescent="0.3">
      <c r="A387" s="8" t="s">
        <v>898</v>
      </c>
      <c r="B387" s="37">
        <v>45931.409444444442</v>
      </c>
      <c r="C387" s="37">
        <v>45931.759305555555</v>
      </c>
      <c r="D387">
        <v>504</v>
      </c>
    </row>
    <row r="388" spans="1:4" x14ac:dyDescent="0.3">
      <c r="A388" s="8" t="s">
        <v>30</v>
      </c>
      <c r="B388" s="37">
        <v>45931.408912037034</v>
      </c>
      <c r="C388" s="37">
        <v>45931.750949074078</v>
      </c>
      <c r="D388">
        <v>493</v>
      </c>
    </row>
    <row r="389" spans="1:4" x14ac:dyDescent="0.3">
      <c r="A389" s="8" t="s">
        <v>680</v>
      </c>
      <c r="B389" s="37">
        <v>45931.408796296295</v>
      </c>
      <c r="C389" s="37">
        <v>45931.757233796299</v>
      </c>
      <c r="D389">
        <v>502</v>
      </c>
    </row>
    <row r="390" spans="1:4" x14ac:dyDescent="0.3">
      <c r="A390" s="8" t="s">
        <v>1346</v>
      </c>
      <c r="B390" s="37">
        <v>45931.408553240741</v>
      </c>
      <c r="C390" s="37">
        <v>45931.720335648148</v>
      </c>
      <c r="D390">
        <v>449</v>
      </c>
    </row>
    <row r="391" spans="1:4" x14ac:dyDescent="0.3">
      <c r="A391" s="8" t="s">
        <v>1132</v>
      </c>
      <c r="B391" s="37">
        <v>45931.408194444448</v>
      </c>
      <c r="C391" s="37">
        <v>45931.787615740737</v>
      </c>
      <c r="D391">
        <v>546</v>
      </c>
    </row>
    <row r="392" spans="1:4" x14ac:dyDescent="0.3">
      <c r="A392" s="8" t="s">
        <v>297</v>
      </c>
      <c r="B392" s="37">
        <v>45931.407326388886</v>
      </c>
      <c r="C392" s="37">
        <v>45931.713958333334</v>
      </c>
      <c r="D392">
        <v>442</v>
      </c>
    </row>
    <row r="393" spans="1:4" x14ac:dyDescent="0.3">
      <c r="A393" s="8" t="s">
        <v>1733</v>
      </c>
      <c r="B393" s="37">
        <v>45931.407060185185</v>
      </c>
      <c r="C393" s="37">
        <v>45931.765046296299</v>
      </c>
      <c r="D393">
        <v>516</v>
      </c>
    </row>
    <row r="394" spans="1:4" x14ac:dyDescent="0.3">
      <c r="A394" s="8" t="s">
        <v>1443</v>
      </c>
      <c r="B394" s="37">
        <v>45931.405810185184</v>
      </c>
      <c r="C394" s="37">
        <v>45931.754131944443</v>
      </c>
      <c r="D394">
        <v>502</v>
      </c>
    </row>
    <row r="395" spans="1:4" x14ac:dyDescent="0.3">
      <c r="A395" s="8" t="s">
        <v>371</v>
      </c>
      <c r="B395" s="37">
        <v>45931.405416666668</v>
      </c>
      <c r="C395" s="37">
        <v>45931.750335648147</v>
      </c>
      <c r="D395">
        <v>497</v>
      </c>
    </row>
    <row r="396" spans="1:4" x14ac:dyDescent="0.3">
      <c r="A396" s="8" t="s">
        <v>524</v>
      </c>
      <c r="B396" s="37">
        <v>45931.404386574075</v>
      </c>
      <c r="C396" s="37">
        <v>45931.767916666664</v>
      </c>
      <c r="D396">
        <v>523</v>
      </c>
    </row>
    <row r="397" spans="1:4" x14ac:dyDescent="0.3">
      <c r="A397" s="8" t="s">
        <v>570</v>
      </c>
      <c r="B397" s="37">
        <v>45931.404293981483</v>
      </c>
      <c r="C397" s="37">
        <v>45931.807951388888</v>
      </c>
      <c r="D397">
        <v>581</v>
      </c>
    </row>
    <row r="398" spans="1:4" x14ac:dyDescent="0.3">
      <c r="A398" s="8" t="s">
        <v>1622</v>
      </c>
      <c r="B398" s="37">
        <v>45931.403854166667</v>
      </c>
      <c r="C398" s="37">
        <v>45931.792384259257</v>
      </c>
      <c r="D398">
        <v>559</v>
      </c>
    </row>
    <row r="399" spans="1:4" x14ac:dyDescent="0.3">
      <c r="A399" s="8" t="s">
        <v>1663</v>
      </c>
      <c r="B399" s="37">
        <v>45931.403622685182</v>
      </c>
      <c r="C399" s="37">
        <v>45931.756435185183</v>
      </c>
      <c r="D399">
        <v>508</v>
      </c>
    </row>
    <row r="400" spans="1:4" x14ac:dyDescent="0.3">
      <c r="A400" s="8" t="s">
        <v>426</v>
      </c>
      <c r="B400" s="37">
        <v>45931.403240740743</v>
      </c>
      <c r="C400" s="37">
        <v>45931.771782407406</v>
      </c>
      <c r="D400">
        <v>531</v>
      </c>
    </row>
    <row r="401" spans="1:4" x14ac:dyDescent="0.3">
      <c r="A401" s="8" t="s">
        <v>1651</v>
      </c>
      <c r="B401" s="37">
        <v>45931.401412037034</v>
      </c>
      <c r="C401" s="37">
        <v>45931.757905092592</v>
      </c>
      <c r="D401">
        <v>513</v>
      </c>
    </row>
    <row r="402" spans="1:4" x14ac:dyDescent="0.3">
      <c r="A402" s="8" t="s">
        <v>2316</v>
      </c>
      <c r="B402" s="37">
        <v>45931.400497685187</v>
      </c>
      <c r="C402" s="37">
        <v>45931.789826388886</v>
      </c>
      <c r="D402">
        <v>561</v>
      </c>
    </row>
    <row r="403" spans="1:4" x14ac:dyDescent="0.3">
      <c r="A403" s="8" t="s">
        <v>2211</v>
      </c>
      <c r="B403" s="37">
        <v>45931.40016203704</v>
      </c>
      <c r="C403" s="37">
        <v>45931.785462962966</v>
      </c>
      <c r="D403">
        <v>555</v>
      </c>
    </row>
    <row r="404" spans="1:4" x14ac:dyDescent="0.3">
      <c r="A404" s="8" t="s">
        <v>1533</v>
      </c>
      <c r="B404" s="37">
        <v>45931.399907407409</v>
      </c>
      <c r="C404" s="37">
        <v>45931.753101851849</v>
      </c>
      <c r="D404">
        <v>509</v>
      </c>
    </row>
    <row r="405" spans="1:4" x14ac:dyDescent="0.3">
      <c r="A405" s="8" t="s">
        <v>1771</v>
      </c>
      <c r="B405" s="37">
        <v>45931.399351851855</v>
      </c>
      <c r="C405" s="37">
        <v>45931.72923611111</v>
      </c>
      <c r="D405">
        <v>475</v>
      </c>
    </row>
    <row r="406" spans="1:4" x14ac:dyDescent="0.3">
      <c r="A406" s="8" t="s">
        <v>2614</v>
      </c>
      <c r="B406" s="37">
        <v>45931.398657407408</v>
      </c>
      <c r="C406" s="37">
        <v>45931.751967592594</v>
      </c>
      <c r="D406">
        <v>509</v>
      </c>
    </row>
    <row r="407" spans="1:4" x14ac:dyDescent="0.3">
      <c r="A407" s="8" t="s">
        <v>857</v>
      </c>
      <c r="B407" s="37">
        <v>45931.396608796298</v>
      </c>
      <c r="C407" s="37">
        <v>45931.729583333334</v>
      </c>
      <c r="D407">
        <v>479</v>
      </c>
    </row>
    <row r="408" spans="1:4" x14ac:dyDescent="0.3">
      <c r="A408" s="8" t="s">
        <v>885</v>
      </c>
      <c r="B408" s="37">
        <v>45931.396481481483</v>
      </c>
      <c r="C408" s="37">
        <v>45931.787280092591</v>
      </c>
      <c r="D408">
        <v>563</v>
      </c>
    </row>
    <row r="409" spans="1:4" x14ac:dyDescent="0.3">
      <c r="A409" s="8" t="s">
        <v>534</v>
      </c>
      <c r="B409" s="37">
        <v>45931.396249999998</v>
      </c>
      <c r="C409" s="37">
        <v>45931.586689814816</v>
      </c>
      <c r="D409">
        <v>274</v>
      </c>
    </row>
    <row r="410" spans="1:4" x14ac:dyDescent="0.3">
      <c r="A410" s="8" t="s">
        <v>765</v>
      </c>
      <c r="B410" s="37">
        <v>45931.39571759259</v>
      </c>
      <c r="C410" s="37">
        <v>45931.710428240738</v>
      </c>
      <c r="D410">
        <v>453</v>
      </c>
    </row>
    <row r="411" spans="1:4" x14ac:dyDescent="0.3">
      <c r="A411" s="8" t="s">
        <v>2115</v>
      </c>
      <c r="B411" s="37">
        <v>45931.394965277781</v>
      </c>
      <c r="C411" s="37">
        <v>45931.753032407411</v>
      </c>
      <c r="D411">
        <v>516</v>
      </c>
    </row>
    <row r="412" spans="1:4" x14ac:dyDescent="0.3">
      <c r="A412" s="8" t="s">
        <v>871</v>
      </c>
      <c r="B412" s="37">
        <v>45931.394884259258</v>
      </c>
      <c r="C412" s="37">
        <v>45931.737743055557</v>
      </c>
      <c r="D412">
        <v>494</v>
      </c>
    </row>
    <row r="413" spans="1:4" x14ac:dyDescent="0.3">
      <c r="A413" s="8" t="s">
        <v>1654</v>
      </c>
      <c r="B413" s="37">
        <v>45931.394641203704</v>
      </c>
      <c r="C413" s="37">
        <v>45931.688240740739</v>
      </c>
      <c r="D413">
        <v>423</v>
      </c>
    </row>
    <row r="414" spans="1:4" x14ac:dyDescent="0.3">
      <c r="A414" s="8" t="s">
        <v>2384</v>
      </c>
      <c r="B414" s="37">
        <v>45931.394178240742</v>
      </c>
      <c r="C414" s="37">
        <v>45931.741782407407</v>
      </c>
      <c r="D414">
        <v>501</v>
      </c>
    </row>
    <row r="415" spans="1:4" x14ac:dyDescent="0.3">
      <c r="A415" s="8" t="s">
        <v>2011</v>
      </c>
      <c r="B415" s="37">
        <v>45931.392997685187</v>
      </c>
      <c r="C415" s="37">
        <v>45931.725821759261</v>
      </c>
      <c r="D415">
        <v>479</v>
      </c>
    </row>
    <row r="416" spans="1:4" x14ac:dyDescent="0.3">
      <c r="A416" s="8" t="s">
        <v>1545</v>
      </c>
      <c r="B416" s="37">
        <v>45931.391875000001</v>
      </c>
      <c r="C416" s="37">
        <v>45931.729467592595</v>
      </c>
      <c r="D416">
        <v>486</v>
      </c>
    </row>
    <row r="417" spans="1:4" x14ac:dyDescent="0.3">
      <c r="A417" s="8" t="s">
        <v>867</v>
      </c>
      <c r="B417" s="37">
        <v>45931.391145833331</v>
      </c>
      <c r="C417" s="37">
        <v>45931.754976851851</v>
      </c>
      <c r="D417">
        <v>524</v>
      </c>
    </row>
    <row r="418" spans="1:4" x14ac:dyDescent="0.3">
      <c r="A418" s="8" t="s">
        <v>690</v>
      </c>
      <c r="B418" s="37">
        <v>45931.389386574076</v>
      </c>
      <c r="C418" s="37">
        <v>45931.762638888889</v>
      </c>
      <c r="D418">
        <v>537</v>
      </c>
    </row>
    <row r="419" spans="1:4" x14ac:dyDescent="0.3">
      <c r="A419" s="8" t="s">
        <v>37</v>
      </c>
      <c r="B419" s="37">
        <v>45931.387777777774</v>
      </c>
      <c r="C419" s="37">
        <v>45931.922997685186</v>
      </c>
      <c r="D419">
        <v>771</v>
      </c>
    </row>
    <row r="420" spans="1:4" x14ac:dyDescent="0.3">
      <c r="A420" s="8" t="s">
        <v>837</v>
      </c>
      <c r="B420" s="37">
        <v>45931.385983796295</v>
      </c>
      <c r="C420" s="37">
        <v>45931.72929398148</v>
      </c>
      <c r="D420">
        <v>494</v>
      </c>
    </row>
    <row r="421" spans="1:4" x14ac:dyDescent="0.3">
      <c r="A421" s="8" t="s">
        <v>613</v>
      </c>
      <c r="B421" s="37">
        <v>45931.385671296295</v>
      </c>
      <c r="C421" s="37">
        <v>45931.721331018518</v>
      </c>
      <c r="D421">
        <v>483</v>
      </c>
    </row>
    <row r="422" spans="1:4" x14ac:dyDescent="0.3">
      <c r="A422" s="8" t="s">
        <v>271</v>
      </c>
      <c r="B422" s="37">
        <v>45931.38517361111</v>
      </c>
      <c r="C422" s="37">
        <v>45931.758275462962</v>
      </c>
      <c r="D422">
        <v>537</v>
      </c>
    </row>
    <row r="423" spans="1:4" x14ac:dyDescent="0.3">
      <c r="A423" s="8" t="s">
        <v>2617</v>
      </c>
      <c r="B423" s="37">
        <v>45931.384976851848</v>
      </c>
      <c r="C423" s="37">
        <v>45931.75990740741</v>
      </c>
      <c r="D423">
        <v>540</v>
      </c>
    </row>
    <row r="424" spans="1:4" x14ac:dyDescent="0.3">
      <c r="A424" s="8" t="s">
        <v>2250</v>
      </c>
      <c r="B424" s="37">
        <v>45931.383692129632</v>
      </c>
      <c r="C424" s="37">
        <v>45931.771145833336</v>
      </c>
      <c r="D424">
        <v>558</v>
      </c>
    </row>
    <row r="425" spans="1:4" x14ac:dyDescent="0.3">
      <c r="A425" s="8" t="s">
        <v>2118</v>
      </c>
      <c r="B425" s="37">
        <v>45931.383506944447</v>
      </c>
      <c r="C425" s="37">
        <v>45931.764247685183</v>
      </c>
      <c r="D425">
        <v>548</v>
      </c>
    </row>
    <row r="426" spans="1:4" x14ac:dyDescent="0.3">
      <c r="A426" s="8" t="s">
        <v>1396</v>
      </c>
      <c r="B426" s="37">
        <v>45931.383437500001</v>
      </c>
      <c r="C426" s="37">
        <v>45931.761597222219</v>
      </c>
      <c r="D426">
        <v>545</v>
      </c>
    </row>
    <row r="427" spans="1:4" x14ac:dyDescent="0.3">
      <c r="A427" s="8" t="s">
        <v>440</v>
      </c>
      <c r="B427" s="37">
        <v>45931.382893518516</v>
      </c>
      <c r="C427" s="37">
        <v>45931.746932870374</v>
      </c>
      <c r="D427">
        <v>524</v>
      </c>
    </row>
    <row r="428" spans="1:4" x14ac:dyDescent="0.3">
      <c r="A428" s="8" t="s">
        <v>2078</v>
      </c>
      <c r="B428" s="37">
        <v>45931.381331018521</v>
      </c>
      <c r="C428" s="37">
        <v>45931.839999999997</v>
      </c>
      <c r="D428">
        <v>660</v>
      </c>
    </row>
    <row r="429" spans="1:4" x14ac:dyDescent="0.3">
      <c r="A429" s="8" t="s">
        <v>632</v>
      </c>
      <c r="B429" s="37">
        <v>45931.380474537036</v>
      </c>
      <c r="C429" s="37">
        <v>45931.606469907405</v>
      </c>
      <c r="D429">
        <v>325</v>
      </c>
    </row>
    <row r="430" spans="1:4" x14ac:dyDescent="0.3">
      <c r="A430" s="8" t="s">
        <v>798</v>
      </c>
      <c r="B430" s="37">
        <v>45931.38040509259</v>
      </c>
      <c r="C430" s="37">
        <v>45931.779444444444</v>
      </c>
      <c r="D430">
        <v>575</v>
      </c>
    </row>
    <row r="431" spans="1:4" x14ac:dyDescent="0.3">
      <c r="A431" s="8" t="s">
        <v>1960</v>
      </c>
      <c r="B431" s="37">
        <v>45931.380057870374</v>
      </c>
      <c r="C431" s="37">
        <v>45931.73940972222</v>
      </c>
      <c r="D431">
        <v>517</v>
      </c>
    </row>
    <row r="432" spans="1:4" x14ac:dyDescent="0.3">
      <c r="A432" s="8" t="s">
        <v>1753</v>
      </c>
      <c r="B432" s="37">
        <v>45931.379965277774</v>
      </c>
      <c r="C432" s="37">
        <v>45931.749664351853</v>
      </c>
      <c r="D432">
        <v>532</v>
      </c>
    </row>
    <row r="433" spans="1:4" x14ac:dyDescent="0.3">
      <c r="A433" s="8" t="s">
        <v>901</v>
      </c>
      <c r="B433" s="37">
        <v>45931.379016203704</v>
      </c>
      <c r="C433" s="37">
        <v>45931.70890046296</v>
      </c>
      <c r="D433">
        <v>475</v>
      </c>
    </row>
    <row r="434" spans="1:4" x14ac:dyDescent="0.3">
      <c r="A434" s="8" t="s">
        <v>1512</v>
      </c>
      <c r="B434" s="37">
        <v>45931.378703703704</v>
      </c>
      <c r="C434" s="37">
        <v>45931.727719907409</v>
      </c>
      <c r="D434">
        <v>503</v>
      </c>
    </row>
    <row r="435" spans="1:4" x14ac:dyDescent="0.3">
      <c r="A435" s="8" t="s">
        <v>295</v>
      </c>
      <c r="B435" s="37">
        <v>45931.378206018519</v>
      </c>
      <c r="C435" s="37">
        <v>45931.726712962962</v>
      </c>
      <c r="D435">
        <v>502</v>
      </c>
    </row>
    <row r="436" spans="1:4" x14ac:dyDescent="0.3">
      <c r="A436" s="8" t="s">
        <v>1433</v>
      </c>
      <c r="B436" s="37">
        <v>45931.377557870372</v>
      </c>
      <c r="C436" s="37">
        <v>45931.671458333331</v>
      </c>
      <c r="D436">
        <v>423</v>
      </c>
    </row>
    <row r="437" spans="1:4" x14ac:dyDescent="0.3">
      <c r="A437" s="8" t="s">
        <v>659</v>
      </c>
      <c r="B437" s="37">
        <v>45931.377222222225</v>
      </c>
      <c r="C437" s="37">
        <v>45931.739398148151</v>
      </c>
      <c r="D437">
        <v>522</v>
      </c>
    </row>
    <row r="438" spans="1:4" x14ac:dyDescent="0.3">
      <c r="A438" s="8" t="s">
        <v>280</v>
      </c>
      <c r="B438" s="37">
        <v>45931.377152777779</v>
      </c>
      <c r="C438" s="37">
        <v>45931.762627314813</v>
      </c>
      <c r="D438">
        <v>555</v>
      </c>
    </row>
    <row r="439" spans="1:4" x14ac:dyDescent="0.3">
      <c r="A439" s="8" t="s">
        <v>1645</v>
      </c>
      <c r="B439" s="37">
        <v>45931.376354166663</v>
      </c>
      <c r="C439" s="37">
        <v>45931.755798611113</v>
      </c>
      <c r="D439">
        <v>546</v>
      </c>
    </row>
    <row r="440" spans="1:4" x14ac:dyDescent="0.3">
      <c r="A440" s="8" t="s">
        <v>389</v>
      </c>
      <c r="B440" s="37">
        <v>45931.376296296294</v>
      </c>
      <c r="C440" s="37">
        <v>45931.804942129631</v>
      </c>
      <c r="D440">
        <v>617</v>
      </c>
    </row>
    <row r="441" spans="1:4" x14ac:dyDescent="0.3">
      <c r="A441" s="8" t="s">
        <v>1010</v>
      </c>
      <c r="B441" s="37">
        <v>45931.376157407409</v>
      </c>
      <c r="C441" s="37">
        <v>45931.690115740741</v>
      </c>
      <c r="D441">
        <v>452</v>
      </c>
    </row>
    <row r="442" spans="1:4" x14ac:dyDescent="0.3">
      <c r="A442" s="8" t="s">
        <v>1683</v>
      </c>
      <c r="B442" s="37">
        <v>45931.375393518516</v>
      </c>
      <c r="C442" s="37">
        <v>45931.799467592595</v>
      </c>
      <c r="D442">
        <v>611</v>
      </c>
    </row>
    <row r="443" spans="1:4" x14ac:dyDescent="0.3">
      <c r="A443" s="8" t="s">
        <v>821</v>
      </c>
      <c r="B443" s="37">
        <v>45931.375254629631</v>
      </c>
      <c r="C443" s="37">
        <v>45931.71365740741</v>
      </c>
      <c r="D443">
        <v>487</v>
      </c>
    </row>
    <row r="444" spans="1:4" x14ac:dyDescent="0.3">
      <c r="A444" s="8" t="s">
        <v>2262</v>
      </c>
      <c r="B444" s="37">
        <v>45931.375081018516</v>
      </c>
      <c r="C444" s="37">
        <v>45931.764826388891</v>
      </c>
      <c r="D444">
        <v>561</v>
      </c>
    </row>
    <row r="445" spans="1:4" x14ac:dyDescent="0.3">
      <c r="A445" s="8" t="s">
        <v>2450</v>
      </c>
      <c r="B445" s="37">
        <v>45931.374965277777</v>
      </c>
      <c r="C445" s="37">
        <v>45931.717766203707</v>
      </c>
      <c r="D445">
        <v>494</v>
      </c>
    </row>
    <row r="446" spans="1:4" x14ac:dyDescent="0.3">
      <c r="A446" s="8" t="s">
        <v>363</v>
      </c>
      <c r="B446" s="37">
        <v>45931.374837962961</v>
      </c>
      <c r="C446" s="37">
        <v>45931.752314814818</v>
      </c>
      <c r="D446">
        <v>544</v>
      </c>
    </row>
    <row r="447" spans="1:4" x14ac:dyDescent="0.3">
      <c r="A447" s="8" t="s">
        <v>449</v>
      </c>
      <c r="B447" s="37">
        <v>45931.374826388892</v>
      </c>
      <c r="C447" s="37">
        <v>45931.751875000002</v>
      </c>
      <c r="D447">
        <v>543</v>
      </c>
    </row>
    <row r="448" spans="1:4" x14ac:dyDescent="0.3">
      <c r="A448" s="8" t="s">
        <v>2230</v>
      </c>
      <c r="B448" s="37">
        <v>45931.374432870369</v>
      </c>
      <c r="C448" s="37">
        <v>45931.724421296298</v>
      </c>
      <c r="D448">
        <v>504</v>
      </c>
    </row>
    <row r="449" spans="1:4" x14ac:dyDescent="0.3">
      <c r="A449" s="8" t="s">
        <v>2259</v>
      </c>
      <c r="B449" s="37">
        <v>45931.374131944445</v>
      </c>
      <c r="C449" s="37">
        <v>45931.718310185184</v>
      </c>
      <c r="D449">
        <v>496</v>
      </c>
    </row>
    <row r="450" spans="1:4" x14ac:dyDescent="0.3">
      <c r="A450" s="8" t="s">
        <v>654</v>
      </c>
      <c r="B450" s="37">
        <v>45931.373368055552</v>
      </c>
      <c r="C450" s="37">
        <v>45931.792268518519</v>
      </c>
      <c r="D450">
        <v>603</v>
      </c>
    </row>
    <row r="451" spans="1:4" x14ac:dyDescent="0.3">
      <c r="A451" s="8" t="s">
        <v>1951</v>
      </c>
      <c r="B451" s="37">
        <v>45931.373333333337</v>
      </c>
      <c r="C451" s="37"/>
    </row>
    <row r="452" spans="1:4" x14ac:dyDescent="0.3">
      <c r="A452" s="8" t="s">
        <v>311</v>
      </c>
      <c r="B452" s="37">
        <v>45931.373333333337</v>
      </c>
      <c r="C452" s="37">
        <v>45931.771168981482</v>
      </c>
      <c r="D452">
        <v>573</v>
      </c>
    </row>
    <row r="453" spans="1:4" x14ac:dyDescent="0.3">
      <c r="A453" s="8" t="s">
        <v>2133</v>
      </c>
      <c r="B453" s="37">
        <v>45931.371539351851</v>
      </c>
      <c r="C453" s="37">
        <v>45931.731550925928</v>
      </c>
      <c r="D453">
        <v>518</v>
      </c>
    </row>
    <row r="454" spans="1:4" x14ac:dyDescent="0.3">
      <c r="A454" s="8" t="s">
        <v>794</v>
      </c>
      <c r="B454" s="37">
        <v>45931.371423611112</v>
      </c>
      <c r="C454" s="37">
        <v>45931.552754629629</v>
      </c>
      <c r="D454">
        <v>261</v>
      </c>
    </row>
    <row r="455" spans="1:4" x14ac:dyDescent="0.3">
      <c r="A455" s="8" t="s">
        <v>1887</v>
      </c>
      <c r="B455" s="37">
        <v>45931.371296296296</v>
      </c>
      <c r="C455" s="37">
        <v>45931.710474537038</v>
      </c>
      <c r="D455">
        <v>488</v>
      </c>
    </row>
    <row r="456" spans="1:4" x14ac:dyDescent="0.3">
      <c r="A456" s="8" t="s">
        <v>1948</v>
      </c>
      <c r="B456" s="37">
        <v>45931.37054398148</v>
      </c>
      <c r="C456" s="37">
        <v>45931.730428240742</v>
      </c>
      <c r="D456">
        <v>518</v>
      </c>
    </row>
    <row r="457" spans="1:4" x14ac:dyDescent="0.3">
      <c r="A457" s="8" t="s">
        <v>2580</v>
      </c>
      <c r="B457" s="37">
        <v>45931.370335648149</v>
      </c>
      <c r="C457" s="37">
        <v>45931.7343287037</v>
      </c>
      <c r="D457">
        <v>524</v>
      </c>
    </row>
    <row r="458" spans="1:4" x14ac:dyDescent="0.3">
      <c r="A458" s="8" t="s">
        <v>1455</v>
      </c>
      <c r="B458" s="37">
        <v>45931.370254629626</v>
      </c>
      <c r="C458" s="37">
        <v>45931.753460648149</v>
      </c>
      <c r="D458">
        <v>552</v>
      </c>
    </row>
    <row r="459" spans="1:4" x14ac:dyDescent="0.3">
      <c r="A459" s="8" t="s">
        <v>2153</v>
      </c>
      <c r="B459" s="37">
        <v>45931.370138888888</v>
      </c>
      <c r="C459" s="37">
        <v>45931.652581018519</v>
      </c>
      <c r="D459">
        <v>407</v>
      </c>
    </row>
    <row r="460" spans="1:4" x14ac:dyDescent="0.3">
      <c r="A460" s="8" t="s">
        <v>1360</v>
      </c>
      <c r="B460" s="37">
        <v>45931.369930555556</v>
      </c>
      <c r="C460" s="37">
        <v>45931.757986111108</v>
      </c>
      <c r="D460">
        <v>559</v>
      </c>
    </row>
    <row r="461" spans="1:4" x14ac:dyDescent="0.3">
      <c r="A461" s="8" t="s">
        <v>1500</v>
      </c>
      <c r="B461" s="37">
        <v>45931.369942129626</v>
      </c>
      <c r="C461" s="37">
        <v>45931.708738425928</v>
      </c>
      <c r="D461">
        <v>488</v>
      </c>
    </row>
    <row r="462" spans="1:4" x14ac:dyDescent="0.3">
      <c r="A462" s="8" t="s">
        <v>2381</v>
      </c>
      <c r="B462" s="37">
        <v>45931.369791666664</v>
      </c>
      <c r="C462" s="37">
        <v>45931.720694444448</v>
      </c>
      <c r="D462">
        <v>505</v>
      </c>
    </row>
    <row r="463" spans="1:4" x14ac:dyDescent="0.3">
      <c r="A463" s="8" t="s">
        <v>2456</v>
      </c>
      <c r="B463" s="37">
        <v>45931.369571759256</v>
      </c>
      <c r="C463" s="37">
        <v>45931.732951388891</v>
      </c>
      <c r="D463">
        <v>523</v>
      </c>
    </row>
    <row r="464" spans="1:4" x14ac:dyDescent="0.3">
      <c r="A464" s="8" t="s">
        <v>1449</v>
      </c>
      <c r="B464" s="37">
        <v>45931.368541666663</v>
      </c>
      <c r="C464" s="37">
        <v>45931.750057870369</v>
      </c>
      <c r="D464">
        <v>549</v>
      </c>
    </row>
    <row r="465" spans="1:4" x14ac:dyDescent="0.3">
      <c r="A465" s="8" t="s">
        <v>650</v>
      </c>
      <c r="B465" s="37">
        <v>45931.367743055554</v>
      </c>
      <c r="C465" s="37"/>
    </row>
    <row r="466" spans="1:4" x14ac:dyDescent="0.3">
      <c r="A466" s="8" t="s">
        <v>2390</v>
      </c>
      <c r="B466" s="37">
        <v>45931.3675</v>
      </c>
      <c r="C466" s="37">
        <v>45931.667546296296</v>
      </c>
      <c r="D466">
        <v>432</v>
      </c>
    </row>
    <row r="467" spans="1:4" x14ac:dyDescent="0.3">
      <c r="A467" s="8" t="s">
        <v>740</v>
      </c>
      <c r="B467" s="37">
        <v>45931.367245370369</v>
      </c>
      <c r="C467" s="37">
        <v>45931.7503125</v>
      </c>
      <c r="D467">
        <v>552</v>
      </c>
    </row>
    <row r="468" spans="1:4" x14ac:dyDescent="0.3">
      <c r="A468" s="8" t="s">
        <v>1657</v>
      </c>
      <c r="B468" s="37">
        <v>45931.366747685184</v>
      </c>
      <c r="C468" s="37">
        <v>45931.754849537036</v>
      </c>
      <c r="D468">
        <v>559</v>
      </c>
    </row>
    <row r="469" spans="1:4" x14ac:dyDescent="0.3">
      <c r="A469" s="8" t="s">
        <v>2653</v>
      </c>
      <c r="B469" s="37">
        <v>45931.366631944446</v>
      </c>
      <c r="C469" s="37">
        <v>45931.748460648145</v>
      </c>
      <c r="D469">
        <v>550</v>
      </c>
    </row>
    <row r="470" spans="1:4" x14ac:dyDescent="0.3">
      <c r="A470" s="8" t="s">
        <v>1724</v>
      </c>
      <c r="B470" s="37">
        <v>45931.366342592592</v>
      </c>
      <c r="C470" s="37">
        <v>45931.749039351853</v>
      </c>
      <c r="D470">
        <v>551</v>
      </c>
    </row>
    <row r="471" spans="1:4" x14ac:dyDescent="0.3">
      <c r="A471" s="8" t="s">
        <v>579</v>
      </c>
      <c r="B471" s="37">
        <v>45931.365034722221</v>
      </c>
      <c r="C471" s="37">
        <v>45931.751793981479</v>
      </c>
      <c r="D471">
        <v>557</v>
      </c>
    </row>
    <row r="472" spans="1:4" x14ac:dyDescent="0.3">
      <c r="A472" s="8" t="s">
        <v>1626</v>
      </c>
      <c r="B472" s="37">
        <v>45931.364895833336</v>
      </c>
      <c r="C472" s="37">
        <v>45931.750081018516</v>
      </c>
      <c r="D472">
        <v>555</v>
      </c>
    </row>
    <row r="473" spans="1:4" x14ac:dyDescent="0.3">
      <c r="A473" s="8" t="s">
        <v>675</v>
      </c>
      <c r="B473" s="37">
        <v>45931.36310185185</v>
      </c>
      <c r="C473" s="37">
        <v>45931.737280092595</v>
      </c>
      <c r="D473">
        <v>539</v>
      </c>
    </row>
    <row r="474" spans="1:4" x14ac:dyDescent="0.3">
      <c r="A474" s="8" t="s">
        <v>2688</v>
      </c>
      <c r="B474" s="37">
        <v>45931.36309027778</v>
      </c>
      <c r="C474" s="37"/>
    </row>
    <row r="475" spans="1:4" x14ac:dyDescent="0.3">
      <c r="A475" s="8" t="s">
        <v>1707</v>
      </c>
      <c r="B475" s="37">
        <v>45931.362928240742</v>
      </c>
      <c r="C475" s="37">
        <v>45931.721145833333</v>
      </c>
      <c r="D475">
        <v>516</v>
      </c>
    </row>
    <row r="476" spans="1:4" x14ac:dyDescent="0.3">
      <c r="A476" s="8" t="s">
        <v>203</v>
      </c>
      <c r="B476" s="37">
        <v>45931.362650462965</v>
      </c>
      <c r="C476" s="37">
        <v>45931.7106712963</v>
      </c>
      <c r="D476">
        <v>501</v>
      </c>
    </row>
    <row r="477" spans="1:4" x14ac:dyDescent="0.3">
      <c r="A477" s="8" t="s">
        <v>2208</v>
      </c>
      <c r="B477" s="37">
        <v>45931.361967592595</v>
      </c>
      <c r="C477" s="37">
        <v>45931.728877314818</v>
      </c>
      <c r="D477">
        <v>528</v>
      </c>
    </row>
    <row r="478" spans="1:4" x14ac:dyDescent="0.3">
      <c r="A478" s="8" t="s">
        <v>2333</v>
      </c>
      <c r="B478" s="37">
        <v>45931.360636574071</v>
      </c>
      <c r="C478" s="37">
        <v>45931.73636574074</v>
      </c>
      <c r="D478">
        <v>541</v>
      </c>
    </row>
    <row r="479" spans="1:4" x14ac:dyDescent="0.3">
      <c r="A479" s="8" t="s">
        <v>1880</v>
      </c>
      <c r="B479" s="37">
        <v>45931.360289351855</v>
      </c>
      <c r="C479" s="37">
        <v>45931.711689814816</v>
      </c>
      <c r="D479">
        <v>506</v>
      </c>
    </row>
    <row r="480" spans="1:4" x14ac:dyDescent="0.3">
      <c r="A480" s="8" t="s">
        <v>1471</v>
      </c>
      <c r="B480" s="37">
        <v>45931.359837962962</v>
      </c>
      <c r="C480" s="37">
        <v>45931.749710648146</v>
      </c>
      <c r="D480">
        <v>561</v>
      </c>
    </row>
    <row r="481" spans="1:4" x14ac:dyDescent="0.3">
      <c r="A481" s="8" t="s">
        <v>702</v>
      </c>
      <c r="B481" s="37">
        <v>45931.35900462963</v>
      </c>
      <c r="C481" s="37">
        <v>45931.735034722224</v>
      </c>
      <c r="D481">
        <v>541</v>
      </c>
    </row>
    <row r="482" spans="1:4" x14ac:dyDescent="0.3">
      <c r="A482" s="8" t="s">
        <v>2169</v>
      </c>
      <c r="B482" s="37">
        <v>45931.358518518522</v>
      </c>
      <c r="C482" s="37">
        <v>45931.735856481479</v>
      </c>
      <c r="D482">
        <v>543</v>
      </c>
    </row>
    <row r="483" spans="1:4" x14ac:dyDescent="0.3">
      <c r="A483" s="8" t="s">
        <v>827</v>
      </c>
      <c r="B483" s="37">
        <v>45931.358078703706</v>
      </c>
      <c r="C483" s="37">
        <v>45931.741851851853</v>
      </c>
      <c r="D483">
        <v>553</v>
      </c>
    </row>
    <row r="484" spans="1:4" x14ac:dyDescent="0.3">
      <c r="A484" s="8" t="s">
        <v>526</v>
      </c>
      <c r="B484" s="37">
        <v>45931.357939814814</v>
      </c>
      <c r="C484" s="37">
        <v>45931.750902777778</v>
      </c>
      <c r="D484">
        <v>566</v>
      </c>
    </row>
    <row r="485" spans="1:4" x14ac:dyDescent="0.3">
      <c r="A485" s="8" t="s">
        <v>548</v>
      </c>
      <c r="B485" s="37">
        <v>45931.357870370368</v>
      </c>
      <c r="C485" s="37">
        <v>45931.732048611113</v>
      </c>
      <c r="D485">
        <v>539</v>
      </c>
    </row>
    <row r="486" spans="1:4" x14ac:dyDescent="0.3">
      <c r="A486" s="8" t="s">
        <v>1582</v>
      </c>
      <c r="B486" s="37">
        <v>45931.357812499999</v>
      </c>
      <c r="C486" s="37">
        <v>45931.793749999997</v>
      </c>
      <c r="D486">
        <v>628</v>
      </c>
    </row>
    <row r="487" spans="1:4" x14ac:dyDescent="0.3">
      <c r="A487" s="8" t="s">
        <v>71</v>
      </c>
      <c r="B487" s="37">
        <v>45931.357754629629</v>
      </c>
      <c r="C487" s="37">
        <v>45931.750694444447</v>
      </c>
      <c r="D487">
        <v>566</v>
      </c>
    </row>
    <row r="488" spans="1:4" x14ac:dyDescent="0.3">
      <c r="A488" s="8" t="s">
        <v>67</v>
      </c>
      <c r="B488" s="37">
        <v>45931.35728009259</v>
      </c>
      <c r="C488" s="37">
        <v>45931.710613425923</v>
      </c>
      <c r="D488">
        <v>509</v>
      </c>
    </row>
    <row r="489" spans="1:4" x14ac:dyDescent="0.3">
      <c r="A489" s="8" t="s">
        <v>2453</v>
      </c>
      <c r="B489" s="37">
        <v>45931.357118055559</v>
      </c>
      <c r="C489" s="37">
        <v>45931.750254629631</v>
      </c>
      <c r="D489">
        <v>566</v>
      </c>
    </row>
    <row r="490" spans="1:4" x14ac:dyDescent="0.3">
      <c r="A490" s="8" t="s">
        <v>1282</v>
      </c>
      <c r="B490" s="37">
        <v>45931.356516203705</v>
      </c>
      <c r="C490" s="37">
        <v>45931.720543981479</v>
      </c>
      <c r="D490">
        <v>524</v>
      </c>
    </row>
    <row r="491" spans="1:4" x14ac:dyDescent="0.3">
      <c r="A491" s="8" t="s">
        <v>643</v>
      </c>
      <c r="B491" s="37">
        <v>45931.356226851851</v>
      </c>
      <c r="C491" s="37">
        <v>45931.71979166667</v>
      </c>
      <c r="D491">
        <v>524</v>
      </c>
    </row>
    <row r="492" spans="1:4" x14ac:dyDescent="0.3">
      <c r="A492" s="8" t="s">
        <v>2736</v>
      </c>
      <c r="B492" s="37">
        <v>45931.35560185185</v>
      </c>
      <c r="C492" s="37">
        <v>45931.730416666665</v>
      </c>
      <c r="D492">
        <v>540</v>
      </c>
    </row>
    <row r="493" spans="1:4" x14ac:dyDescent="0.3">
      <c r="A493" s="8" t="s">
        <v>2040</v>
      </c>
      <c r="B493" s="37">
        <v>45931.354803240742</v>
      </c>
      <c r="C493" s="37">
        <v>45931.710775462961</v>
      </c>
      <c r="D493">
        <v>513</v>
      </c>
    </row>
    <row r="494" spans="1:4" x14ac:dyDescent="0.3">
      <c r="A494" s="8" t="s">
        <v>503</v>
      </c>
      <c r="B494" s="37">
        <v>45931.354398148149</v>
      </c>
      <c r="C494" s="37">
        <v>45931.74114583333</v>
      </c>
      <c r="D494">
        <v>557</v>
      </c>
    </row>
    <row r="495" spans="1:4" x14ac:dyDescent="0.3">
      <c r="A495" s="8" t="s">
        <v>2629</v>
      </c>
      <c r="B495" s="37">
        <v>45931.35392361111</v>
      </c>
      <c r="C495" s="37">
        <v>45931.706030092595</v>
      </c>
      <c r="D495">
        <v>507</v>
      </c>
    </row>
    <row r="496" spans="1:4" x14ac:dyDescent="0.3">
      <c r="A496" s="8" t="s">
        <v>704</v>
      </c>
      <c r="B496" s="37">
        <v>45931.353726851848</v>
      </c>
      <c r="C496" s="37">
        <v>45931.735543981478</v>
      </c>
      <c r="D496">
        <v>550</v>
      </c>
    </row>
    <row r="497" spans="1:4" x14ac:dyDescent="0.3">
      <c r="A497" s="8" t="s">
        <v>384</v>
      </c>
      <c r="B497" s="37">
        <v>45931.353368055556</v>
      </c>
      <c r="C497" s="37">
        <v>45931.722118055557</v>
      </c>
      <c r="D497">
        <v>531</v>
      </c>
    </row>
    <row r="498" spans="1:4" x14ac:dyDescent="0.3">
      <c r="A498" s="8" t="s">
        <v>1129</v>
      </c>
      <c r="B498" s="37">
        <v>45931.353182870371</v>
      </c>
      <c r="C498" s="37">
        <v>45931.726111111115</v>
      </c>
      <c r="D498">
        <v>537</v>
      </c>
    </row>
    <row r="499" spans="1:4" x14ac:dyDescent="0.3">
      <c r="A499" s="8" t="s">
        <v>41</v>
      </c>
      <c r="B499" s="37">
        <v>45931.352916666663</v>
      </c>
      <c r="C499" s="37">
        <v>45931.712777777779</v>
      </c>
      <c r="D499">
        <v>518</v>
      </c>
    </row>
    <row r="500" spans="1:4" x14ac:dyDescent="0.3">
      <c r="A500" s="8" t="s">
        <v>817</v>
      </c>
      <c r="B500" s="37">
        <v>45931.352627314816</v>
      </c>
      <c r="C500" s="37">
        <v>45931.701678240737</v>
      </c>
      <c r="D500">
        <v>503</v>
      </c>
    </row>
    <row r="501" spans="1:4" x14ac:dyDescent="0.3">
      <c r="A501" s="8" t="s">
        <v>1486</v>
      </c>
      <c r="B501" s="37">
        <v>45931.352476851855</v>
      </c>
      <c r="C501" s="37">
        <v>45931.709016203706</v>
      </c>
      <c r="D501">
        <v>513</v>
      </c>
    </row>
    <row r="502" spans="1:4" x14ac:dyDescent="0.3">
      <c r="A502" s="8" t="s">
        <v>829</v>
      </c>
      <c r="B502" s="37">
        <v>45931.351053240738</v>
      </c>
      <c r="C502" s="37">
        <v>45931.729432870372</v>
      </c>
      <c r="D502">
        <v>545</v>
      </c>
    </row>
    <row r="503" spans="1:4" x14ac:dyDescent="0.3">
      <c r="A503" s="8" t="s">
        <v>1799</v>
      </c>
      <c r="B503" s="37">
        <v>45931.35087962963</v>
      </c>
      <c r="C503" s="37">
        <v>45931.744270833333</v>
      </c>
      <c r="D503">
        <v>566</v>
      </c>
    </row>
    <row r="504" spans="1:4" x14ac:dyDescent="0.3">
      <c r="A504" s="8" t="s">
        <v>447</v>
      </c>
      <c r="B504" s="37">
        <v>45931.349872685183</v>
      </c>
      <c r="C504" s="37">
        <v>45931.714861111112</v>
      </c>
      <c r="D504">
        <v>526</v>
      </c>
    </row>
    <row r="505" spans="1:4" x14ac:dyDescent="0.3">
      <c r="A505" s="8" t="s">
        <v>1384</v>
      </c>
      <c r="B505" s="37">
        <v>45931.349386574075</v>
      </c>
      <c r="C505" s="37">
        <v>45931.740081018521</v>
      </c>
      <c r="D505">
        <v>563</v>
      </c>
    </row>
    <row r="506" spans="1:4" x14ac:dyDescent="0.3">
      <c r="A506" s="8" t="s">
        <v>2366</v>
      </c>
      <c r="B506" s="37">
        <v>45931.349305555559</v>
      </c>
      <c r="C506" s="37">
        <v>45931.732511574075</v>
      </c>
      <c r="D506">
        <v>552</v>
      </c>
    </row>
    <row r="507" spans="1:4" x14ac:dyDescent="0.3">
      <c r="A507" s="8" t="s">
        <v>716</v>
      </c>
      <c r="B507" s="37">
        <v>45931.349062499998</v>
      </c>
      <c r="C507" s="37">
        <v>45931.710555555554</v>
      </c>
      <c r="D507">
        <v>521</v>
      </c>
    </row>
    <row r="508" spans="1:4" x14ac:dyDescent="0.3">
      <c r="A508" s="8" t="s">
        <v>2223</v>
      </c>
      <c r="B508" s="37">
        <v>45931.34851851852</v>
      </c>
      <c r="C508" s="37">
        <v>45931.713993055557</v>
      </c>
      <c r="D508">
        <v>526</v>
      </c>
    </row>
    <row r="509" spans="1:4" x14ac:dyDescent="0.3">
      <c r="A509" s="8" t="s">
        <v>1619</v>
      </c>
      <c r="B509" s="37">
        <v>45931.348217592589</v>
      </c>
      <c r="C509" s="37">
        <v>45931.729826388888</v>
      </c>
      <c r="D509">
        <v>550</v>
      </c>
    </row>
    <row r="510" spans="1:4" x14ac:dyDescent="0.3">
      <c r="A510" s="8" t="s">
        <v>1973</v>
      </c>
      <c r="B510" s="37">
        <v>45931.347939814812</v>
      </c>
      <c r="C510" s="37">
        <v>45931.714953703704</v>
      </c>
      <c r="D510">
        <v>529</v>
      </c>
    </row>
    <row r="511" spans="1:4" x14ac:dyDescent="0.3">
      <c r="A511" s="8" t="s">
        <v>2324</v>
      </c>
      <c r="B511" s="37">
        <v>45931.347442129627</v>
      </c>
      <c r="C511" s="37">
        <v>45931.794687499998</v>
      </c>
      <c r="D511">
        <v>644</v>
      </c>
    </row>
    <row r="512" spans="1:4" x14ac:dyDescent="0.3">
      <c r="A512" s="8" t="s">
        <v>1381</v>
      </c>
      <c r="B512" s="37">
        <v>45931.346805555557</v>
      </c>
      <c r="C512" s="37">
        <v>45931.767766203702</v>
      </c>
      <c r="D512">
        <v>606</v>
      </c>
    </row>
    <row r="513" spans="1:4" x14ac:dyDescent="0.3">
      <c r="A513" s="8" t="s">
        <v>374</v>
      </c>
      <c r="B513" s="37">
        <v>45931.346064814818</v>
      </c>
      <c r="C513" s="37">
        <v>45931.721250000002</v>
      </c>
      <c r="D513">
        <v>540</v>
      </c>
    </row>
    <row r="514" spans="1:4" x14ac:dyDescent="0.3">
      <c r="A514" s="8" t="s">
        <v>2844</v>
      </c>
      <c r="B514" s="37">
        <v>45931.345578703702</v>
      </c>
      <c r="C514" s="37">
        <v>45931.80746527778</v>
      </c>
      <c r="D514">
        <v>665</v>
      </c>
    </row>
    <row r="515" spans="1:4" x14ac:dyDescent="0.3">
      <c r="A515" s="8" t="s">
        <v>1440</v>
      </c>
      <c r="B515" s="37">
        <v>45931.343472222223</v>
      </c>
      <c r="C515" s="37">
        <v>45931.729039351849</v>
      </c>
      <c r="D515">
        <v>555</v>
      </c>
    </row>
    <row r="516" spans="1:4" x14ac:dyDescent="0.3">
      <c r="A516" s="8" t="s">
        <v>1898</v>
      </c>
      <c r="B516" s="37">
        <v>45931.342372685183</v>
      </c>
      <c r="C516" s="37">
        <v>45931.751006944447</v>
      </c>
      <c r="D516">
        <v>588</v>
      </c>
    </row>
    <row r="517" spans="1:4" x14ac:dyDescent="0.3">
      <c r="A517" s="8" t="s">
        <v>1730</v>
      </c>
      <c r="B517" s="37">
        <v>45931.34207175926</v>
      </c>
      <c r="C517" s="37">
        <v>45931.758819444447</v>
      </c>
      <c r="D517">
        <v>600</v>
      </c>
    </row>
    <row r="518" spans="1:4" x14ac:dyDescent="0.3">
      <c r="A518" s="8" t="s">
        <v>19</v>
      </c>
      <c r="B518" s="37">
        <v>45931.341898148145</v>
      </c>
      <c r="C518" s="37">
        <v>45931.728148148148</v>
      </c>
      <c r="D518">
        <v>556</v>
      </c>
    </row>
    <row r="519" spans="1:4" x14ac:dyDescent="0.3">
      <c r="A519" s="8" t="s">
        <v>709</v>
      </c>
      <c r="B519" s="37">
        <v>45931.341666666667</v>
      </c>
      <c r="C519" s="37">
        <v>45931.757754629631</v>
      </c>
      <c r="D519">
        <v>599</v>
      </c>
    </row>
    <row r="520" spans="1:4" x14ac:dyDescent="0.3">
      <c r="A520" s="8" t="s">
        <v>698</v>
      </c>
      <c r="B520" s="37">
        <v>45931.341527777775</v>
      </c>
      <c r="C520" s="37">
        <v>45931.729710648149</v>
      </c>
      <c r="D520">
        <v>559</v>
      </c>
    </row>
    <row r="521" spans="1:4" x14ac:dyDescent="0.3">
      <c r="A521" s="8" t="s">
        <v>802</v>
      </c>
      <c r="B521" s="37">
        <v>45931.34134259259</v>
      </c>
      <c r="C521" s="37">
        <v>45931.725208333337</v>
      </c>
      <c r="D521">
        <v>553</v>
      </c>
    </row>
    <row r="522" spans="1:4" x14ac:dyDescent="0.3">
      <c r="A522" s="8" t="s">
        <v>413</v>
      </c>
      <c r="B522" s="37">
        <v>45931.341215277775</v>
      </c>
      <c r="C522" s="37">
        <v>45931.73</v>
      </c>
      <c r="D522">
        <v>560</v>
      </c>
    </row>
    <row r="523" spans="1:4" x14ac:dyDescent="0.3">
      <c r="A523" s="8" t="s">
        <v>339</v>
      </c>
      <c r="B523" s="37">
        <v>45931.33997685185</v>
      </c>
      <c r="C523" s="37">
        <v>45931.673460648148</v>
      </c>
      <c r="D523">
        <v>480</v>
      </c>
    </row>
    <row r="524" spans="1:4" x14ac:dyDescent="0.3">
      <c r="A524" s="8" t="s">
        <v>341</v>
      </c>
      <c r="B524" s="37">
        <v>45931.338738425926</v>
      </c>
      <c r="C524" s="37">
        <v>45931.674108796295</v>
      </c>
      <c r="D524">
        <v>483</v>
      </c>
    </row>
    <row r="525" spans="1:4" x14ac:dyDescent="0.3">
      <c r="A525" s="8" t="s">
        <v>1402</v>
      </c>
      <c r="B525" s="37">
        <v>45931.338159722225</v>
      </c>
      <c r="C525" s="37">
        <v>45931.632268518515</v>
      </c>
      <c r="D525">
        <v>424</v>
      </c>
    </row>
    <row r="526" spans="1:4" x14ac:dyDescent="0.3">
      <c r="A526" s="8" t="s">
        <v>1542</v>
      </c>
      <c r="B526" s="37">
        <v>45931.338067129633</v>
      </c>
      <c r="C526" s="37">
        <v>45931.714398148149</v>
      </c>
      <c r="D526">
        <v>542</v>
      </c>
    </row>
    <row r="527" spans="1:4" x14ac:dyDescent="0.3">
      <c r="A527" s="8" t="s">
        <v>1859</v>
      </c>
      <c r="B527" s="37">
        <v>45931.337384259263</v>
      </c>
      <c r="C527" s="37">
        <v>45931.699328703704</v>
      </c>
      <c r="D527">
        <v>521</v>
      </c>
    </row>
    <row r="528" spans="1:4" x14ac:dyDescent="0.3">
      <c r="A528" s="8" t="s">
        <v>2268</v>
      </c>
      <c r="B528" s="37">
        <v>45931.336608796293</v>
      </c>
      <c r="C528" s="37">
        <v>45931.67465277778</v>
      </c>
      <c r="D528">
        <v>487</v>
      </c>
    </row>
    <row r="529" spans="1:4" x14ac:dyDescent="0.3">
      <c r="A529" s="8" t="s">
        <v>730</v>
      </c>
      <c r="B529" s="37">
        <v>45931.3362037037</v>
      </c>
      <c r="C529" s="37">
        <v>45931.731412037036</v>
      </c>
      <c r="D529">
        <v>569</v>
      </c>
    </row>
    <row r="530" spans="1:4" x14ac:dyDescent="0.3">
      <c r="A530" s="8" t="s">
        <v>890</v>
      </c>
      <c r="B530" s="37">
        <v>45931.336099537039</v>
      </c>
      <c r="C530" s="37">
        <v>45931.747754629629</v>
      </c>
      <c r="D530">
        <v>593</v>
      </c>
    </row>
    <row r="531" spans="1:4" x14ac:dyDescent="0.3">
      <c r="A531" s="8" t="s">
        <v>342</v>
      </c>
      <c r="B531" s="37">
        <v>45931.335752314815</v>
      </c>
      <c r="C531" s="37">
        <v>45931.767546296294</v>
      </c>
      <c r="D531">
        <v>622</v>
      </c>
    </row>
    <row r="532" spans="1:4" x14ac:dyDescent="0.3">
      <c r="A532" s="8" t="s">
        <v>2069</v>
      </c>
      <c r="B532" s="37">
        <v>45931.335717592592</v>
      </c>
      <c r="C532" s="37">
        <v>45931.666851851849</v>
      </c>
      <c r="D532">
        <v>477</v>
      </c>
    </row>
    <row r="533" spans="1:4" x14ac:dyDescent="0.3">
      <c r="A533" s="8" t="s">
        <v>1629</v>
      </c>
      <c r="B533" s="37">
        <v>45931.335081018522</v>
      </c>
      <c r="C533" s="37">
        <v>45931.744212962964</v>
      </c>
      <c r="D533">
        <v>589</v>
      </c>
    </row>
    <row r="534" spans="1:4" x14ac:dyDescent="0.3">
      <c r="A534" s="8" t="s">
        <v>2656</v>
      </c>
      <c r="B534" s="37">
        <v>45931.334861111114</v>
      </c>
      <c r="C534" s="37">
        <v>45931.715231481481</v>
      </c>
      <c r="D534">
        <v>548</v>
      </c>
    </row>
    <row r="535" spans="1:4" x14ac:dyDescent="0.3">
      <c r="A535" s="8" t="s">
        <v>807</v>
      </c>
      <c r="B535" s="37">
        <v>45931.334699074076</v>
      </c>
      <c r="C535" s="37">
        <v>45931.673136574071</v>
      </c>
      <c r="D535">
        <v>487</v>
      </c>
    </row>
    <row r="536" spans="1:4" x14ac:dyDescent="0.3">
      <c r="A536" s="8" t="s">
        <v>736</v>
      </c>
      <c r="B536" s="37">
        <v>45931.334652777776</v>
      </c>
      <c r="C536" s="37">
        <v>45931.73715277778</v>
      </c>
      <c r="D536">
        <v>580</v>
      </c>
    </row>
    <row r="537" spans="1:4" x14ac:dyDescent="0.3">
      <c r="A537" s="8" t="s">
        <v>2339</v>
      </c>
      <c r="B537" s="37">
        <v>45931.333692129629</v>
      </c>
      <c r="C537" s="37">
        <v>45931.721539351849</v>
      </c>
      <c r="D537">
        <v>559</v>
      </c>
    </row>
    <row r="538" spans="1:4" x14ac:dyDescent="0.3">
      <c r="A538" s="8" t="s">
        <v>860</v>
      </c>
      <c r="B538" s="37">
        <v>45931.333553240744</v>
      </c>
      <c r="C538" s="37">
        <v>45931.71298611111</v>
      </c>
      <c r="D538">
        <v>546</v>
      </c>
    </row>
    <row r="539" spans="1:4" x14ac:dyDescent="0.3">
      <c r="A539" s="8" t="s">
        <v>1727</v>
      </c>
      <c r="B539" s="37">
        <v>45931.333506944444</v>
      </c>
      <c r="C539" s="37">
        <v>45931.71570601852</v>
      </c>
      <c r="D539">
        <v>550</v>
      </c>
    </row>
    <row r="540" spans="1:4" x14ac:dyDescent="0.3">
      <c r="A540" s="8" t="s">
        <v>1968</v>
      </c>
      <c r="B540" s="37">
        <v>45931.333321759259</v>
      </c>
      <c r="C540" s="37">
        <v>45931.696956018517</v>
      </c>
      <c r="D540">
        <v>524</v>
      </c>
    </row>
    <row r="541" spans="1:4" x14ac:dyDescent="0.3">
      <c r="A541" s="8" t="s">
        <v>551</v>
      </c>
      <c r="B541" s="37">
        <v>45931.333148148151</v>
      </c>
      <c r="C541" s="37">
        <v>45931.728321759256</v>
      </c>
      <c r="D541">
        <v>569</v>
      </c>
    </row>
    <row r="542" spans="1:4" x14ac:dyDescent="0.3">
      <c r="A542" s="8" t="s">
        <v>65</v>
      </c>
      <c r="B542" s="37">
        <v>45931.33289351852</v>
      </c>
      <c r="C542" s="37">
        <v>45931.674189814818</v>
      </c>
      <c r="D542">
        <v>491</v>
      </c>
    </row>
    <row r="543" spans="1:4" x14ac:dyDescent="0.3">
      <c r="A543" s="8" t="s">
        <v>260</v>
      </c>
      <c r="B543" s="37">
        <v>45931.332800925928</v>
      </c>
      <c r="C543" s="37">
        <v>45931.708622685182</v>
      </c>
      <c r="D543">
        <v>541</v>
      </c>
    </row>
    <row r="544" spans="1:4" x14ac:dyDescent="0.3">
      <c r="A544" s="8" t="s">
        <v>107</v>
      </c>
      <c r="B544" s="37">
        <v>45931.332650462966</v>
      </c>
      <c r="C544" s="37">
        <v>45931.730081018519</v>
      </c>
      <c r="D544">
        <v>572</v>
      </c>
    </row>
    <row r="545" spans="1:4" x14ac:dyDescent="0.3">
      <c r="A545" s="8" t="s">
        <v>256</v>
      </c>
      <c r="B545" s="37">
        <v>45931.332476851851</v>
      </c>
      <c r="C545" s="37">
        <v>45931.590370370373</v>
      </c>
      <c r="D545">
        <v>371</v>
      </c>
    </row>
    <row r="546" spans="1:4" x14ac:dyDescent="0.3">
      <c r="A546" s="8" t="s">
        <v>2493</v>
      </c>
      <c r="B546" s="37">
        <v>45931.332453703704</v>
      </c>
      <c r="C546" s="37"/>
    </row>
    <row r="547" spans="1:4" x14ac:dyDescent="0.3">
      <c r="A547" s="8" t="s">
        <v>232</v>
      </c>
      <c r="B547" s="37">
        <v>45931.332349537035</v>
      </c>
      <c r="C547" s="37">
        <v>45931.748020833336</v>
      </c>
      <c r="D547">
        <v>599</v>
      </c>
    </row>
    <row r="548" spans="1:4" x14ac:dyDescent="0.3">
      <c r="A548" s="8" t="s">
        <v>1741</v>
      </c>
      <c r="B548" s="37">
        <v>45931.332314814812</v>
      </c>
      <c r="C548" s="37">
        <v>45931.721087962964</v>
      </c>
      <c r="D548">
        <v>560</v>
      </c>
    </row>
    <row r="549" spans="1:4" x14ac:dyDescent="0.3">
      <c r="A549" s="8" t="s">
        <v>2121</v>
      </c>
      <c r="B549" s="37">
        <v>45931.33221064815</v>
      </c>
      <c r="C549" s="37">
        <v>45931.754513888889</v>
      </c>
      <c r="D549">
        <v>608</v>
      </c>
    </row>
    <row r="550" spans="1:4" x14ac:dyDescent="0.3">
      <c r="A550" s="8" t="s">
        <v>848</v>
      </c>
      <c r="B550" s="37">
        <v>45931.331284722219</v>
      </c>
      <c r="C550" s="37">
        <v>45931.670775462961</v>
      </c>
      <c r="D550">
        <v>489</v>
      </c>
    </row>
    <row r="551" spans="1:4" x14ac:dyDescent="0.3">
      <c r="A551" s="8" t="s">
        <v>23</v>
      </c>
      <c r="B551" s="37">
        <v>45931.331145833334</v>
      </c>
      <c r="C551" s="37">
        <v>45931.750185185185</v>
      </c>
      <c r="D551">
        <v>603</v>
      </c>
    </row>
    <row r="552" spans="1:4" x14ac:dyDescent="0.3">
      <c r="A552" s="8" t="s">
        <v>1807</v>
      </c>
      <c r="B552" s="37">
        <v>45931.331041666665</v>
      </c>
      <c r="C552" s="37">
        <v>45931.751076388886</v>
      </c>
      <c r="D552">
        <v>605</v>
      </c>
    </row>
    <row r="553" spans="1:4" x14ac:dyDescent="0.3">
      <c r="A553" s="8" t="s">
        <v>1874</v>
      </c>
      <c r="B553" s="37">
        <v>45931.330937500003</v>
      </c>
      <c r="C553" s="37">
        <v>45931.770833333336</v>
      </c>
      <c r="D553">
        <v>633</v>
      </c>
    </row>
    <row r="554" spans="1:4" x14ac:dyDescent="0.3">
      <c r="A554" s="8" t="s">
        <v>2348</v>
      </c>
      <c r="B554" s="37">
        <v>45931.330625000002</v>
      </c>
      <c r="C554" s="37">
        <v>45931.673576388886</v>
      </c>
      <c r="D554">
        <v>494</v>
      </c>
    </row>
    <row r="555" spans="1:4" x14ac:dyDescent="0.3">
      <c r="A555" s="8" t="s">
        <v>2109</v>
      </c>
      <c r="B555" s="37">
        <v>45931.330590277779</v>
      </c>
      <c r="C555" s="37">
        <v>45931.742071759261</v>
      </c>
      <c r="D555">
        <v>593</v>
      </c>
    </row>
    <row r="556" spans="1:4" x14ac:dyDescent="0.3">
      <c r="A556" s="8" t="s">
        <v>2403</v>
      </c>
      <c r="B556" s="37">
        <v>45931.330231481479</v>
      </c>
      <c r="C556" s="37">
        <v>45931.632349537038</v>
      </c>
      <c r="D556">
        <v>435</v>
      </c>
    </row>
    <row r="557" spans="1:4" x14ac:dyDescent="0.3">
      <c r="A557" s="8" t="s">
        <v>303</v>
      </c>
      <c r="B557" s="37">
        <v>45931.329710648148</v>
      </c>
      <c r="C557" s="37">
        <v>45931.716898148145</v>
      </c>
      <c r="D557">
        <v>558</v>
      </c>
    </row>
    <row r="558" spans="1:4" x14ac:dyDescent="0.3">
      <c r="A558" s="8" t="s">
        <v>2059</v>
      </c>
      <c r="B558" s="37">
        <v>45931.329513888886</v>
      </c>
      <c r="C558" s="37">
        <v>45931.709074074075</v>
      </c>
      <c r="D558">
        <v>547</v>
      </c>
    </row>
    <row r="559" spans="1:4" x14ac:dyDescent="0.3">
      <c r="A559" s="8" t="s">
        <v>2841</v>
      </c>
      <c r="B559" s="37">
        <v>45931.329155092593</v>
      </c>
      <c r="C559" s="37">
        <v>45931.704861111109</v>
      </c>
      <c r="D559">
        <v>541</v>
      </c>
    </row>
    <row r="560" spans="1:4" x14ac:dyDescent="0.3">
      <c r="A560" s="8" t="s">
        <v>542</v>
      </c>
      <c r="B560" s="37">
        <v>45931.328946759262</v>
      </c>
      <c r="C560" s="37">
        <v>45931.713900462964</v>
      </c>
      <c r="D560">
        <v>554</v>
      </c>
    </row>
    <row r="561" spans="1:4" x14ac:dyDescent="0.3">
      <c r="A561" s="8" t="s">
        <v>9</v>
      </c>
      <c r="B561" s="37">
        <v>45931.328622685185</v>
      </c>
      <c r="C561" s="37">
        <v>45931.63208333333</v>
      </c>
      <c r="D561">
        <v>437</v>
      </c>
    </row>
    <row r="562" spans="1:4" x14ac:dyDescent="0.3">
      <c r="A562" s="8" t="s">
        <v>276</v>
      </c>
      <c r="B562" s="37">
        <v>45931.328553240739</v>
      </c>
      <c r="C562" s="37">
        <v>45931.667430555557</v>
      </c>
      <c r="D562">
        <v>488</v>
      </c>
    </row>
    <row r="563" spans="1:4" x14ac:dyDescent="0.3">
      <c r="A563" s="8" t="s">
        <v>1536</v>
      </c>
      <c r="B563" s="37">
        <v>45931.328553240739</v>
      </c>
      <c r="C563" s="37">
        <v>45931.735497685186</v>
      </c>
      <c r="D563">
        <v>586</v>
      </c>
    </row>
    <row r="564" spans="1:4" x14ac:dyDescent="0.3">
      <c r="A564" s="8" t="s">
        <v>197</v>
      </c>
      <c r="B564" s="37">
        <v>45931.32849537037</v>
      </c>
      <c r="C564" s="37">
        <v>45931.68482638889</v>
      </c>
      <c r="D564">
        <v>513</v>
      </c>
    </row>
    <row r="565" spans="1:4" x14ac:dyDescent="0.3">
      <c r="A565" s="8" t="s">
        <v>82</v>
      </c>
      <c r="B565" s="37">
        <v>45931.328159722223</v>
      </c>
      <c r="C565" s="37">
        <v>45931.722534722219</v>
      </c>
      <c r="D565">
        <v>568</v>
      </c>
    </row>
    <row r="566" spans="1:4" x14ac:dyDescent="0.3">
      <c r="A566" s="8" t="s">
        <v>1489</v>
      </c>
      <c r="B566" s="37">
        <v>45931.327719907407</v>
      </c>
      <c r="C566" s="37">
        <v>45931.71769675926</v>
      </c>
      <c r="D566">
        <v>562</v>
      </c>
    </row>
    <row r="567" spans="1:4" x14ac:dyDescent="0.3">
      <c r="A567" s="8" t="s">
        <v>433</v>
      </c>
      <c r="B567" s="37">
        <v>45931.327534722222</v>
      </c>
      <c r="C567" s="37">
        <v>45931.708611111113</v>
      </c>
      <c r="D567">
        <v>549</v>
      </c>
    </row>
    <row r="568" spans="1:4" x14ac:dyDescent="0.3">
      <c r="A568" s="8" t="s">
        <v>1981</v>
      </c>
      <c r="B568" s="37">
        <v>45931.325821759259</v>
      </c>
      <c r="C568" s="37">
        <v>45931.716736111113</v>
      </c>
      <c r="D568">
        <v>563</v>
      </c>
    </row>
    <row r="569" spans="1:4" x14ac:dyDescent="0.3">
      <c r="A569" s="8" t="s">
        <v>1883</v>
      </c>
      <c r="B569" s="37">
        <v>45931.325474537036</v>
      </c>
      <c r="C569" s="37">
        <v>45931.72824074074</v>
      </c>
      <c r="D569">
        <v>580</v>
      </c>
    </row>
    <row r="570" spans="1:4" x14ac:dyDescent="0.3">
      <c r="A570" s="8" t="s">
        <v>712</v>
      </c>
      <c r="B570" s="37">
        <v>45931.325289351851</v>
      </c>
      <c r="C570" s="37">
        <v>45931.681145833332</v>
      </c>
      <c r="D570">
        <v>512</v>
      </c>
    </row>
    <row r="571" spans="1:4" x14ac:dyDescent="0.3">
      <c r="A571" s="8" t="s">
        <v>103</v>
      </c>
      <c r="B571" s="37">
        <v>45931.325127314813</v>
      </c>
      <c r="C571" s="37">
        <v>45931.612858796296</v>
      </c>
      <c r="D571">
        <v>414</v>
      </c>
    </row>
    <row r="572" spans="1:4" x14ac:dyDescent="0.3">
      <c r="A572" s="8" t="s">
        <v>2810</v>
      </c>
      <c r="B572" s="37">
        <v>45931.324733796297</v>
      </c>
      <c r="C572" s="37">
        <v>45931.753125000003</v>
      </c>
      <c r="D572">
        <v>617</v>
      </c>
    </row>
    <row r="573" spans="1:4" x14ac:dyDescent="0.3">
      <c r="A573" s="8" t="s">
        <v>1890</v>
      </c>
      <c r="B573" s="37">
        <v>45931.323483796295</v>
      </c>
      <c r="C573" s="37">
        <v>45931.683125000003</v>
      </c>
      <c r="D573">
        <v>518</v>
      </c>
    </row>
    <row r="574" spans="1:4" x14ac:dyDescent="0.3">
      <c r="A574" s="8" t="s">
        <v>2685</v>
      </c>
      <c r="B574" s="37">
        <v>45931.323298611111</v>
      </c>
      <c r="C574" s="37">
        <v>45931.72315972222</v>
      </c>
      <c r="D574">
        <v>576</v>
      </c>
    </row>
    <row r="575" spans="1:4" x14ac:dyDescent="0.3">
      <c r="A575" s="8" t="s">
        <v>894</v>
      </c>
      <c r="B575" s="37">
        <v>45931.322962962964</v>
      </c>
      <c r="C575" s="37">
        <v>45931.732546296298</v>
      </c>
      <c r="D575">
        <v>590</v>
      </c>
    </row>
    <row r="576" spans="1:4" x14ac:dyDescent="0.3">
      <c r="A576" s="8" t="s">
        <v>76</v>
      </c>
      <c r="B576" s="37">
        <v>45931.322777777779</v>
      </c>
      <c r="C576" s="37">
        <v>45931.670335648145</v>
      </c>
      <c r="D576">
        <v>500</v>
      </c>
    </row>
    <row r="577" spans="1:4" x14ac:dyDescent="0.3">
      <c r="A577" s="8" t="s">
        <v>2399</v>
      </c>
      <c r="B577" s="37">
        <v>45931.322233796294</v>
      </c>
      <c r="C577" s="37">
        <v>45931.687581018516</v>
      </c>
      <c r="D577">
        <v>526</v>
      </c>
    </row>
    <row r="578" spans="1:4" x14ac:dyDescent="0.3">
      <c r="A578" s="8" t="s">
        <v>557</v>
      </c>
      <c r="B578" s="37">
        <v>45931.321655092594</v>
      </c>
      <c r="C578" s="37">
        <v>45931.742361111108</v>
      </c>
      <c r="D578">
        <v>606</v>
      </c>
    </row>
    <row r="579" spans="1:4" x14ac:dyDescent="0.3">
      <c r="A579" s="8" t="s">
        <v>624</v>
      </c>
      <c r="B579" s="37">
        <v>45931.319756944446</v>
      </c>
      <c r="C579" s="37">
        <v>45931.668692129628</v>
      </c>
      <c r="D579">
        <v>502</v>
      </c>
    </row>
    <row r="580" spans="1:4" x14ac:dyDescent="0.3">
      <c r="A580" s="8" t="s">
        <v>875</v>
      </c>
      <c r="B580" s="37">
        <v>45931.318877314814</v>
      </c>
      <c r="C580" s="37">
        <v>45931.67287037037</v>
      </c>
      <c r="D580">
        <v>510</v>
      </c>
    </row>
    <row r="581" spans="1:4" x14ac:dyDescent="0.3">
      <c r="A581" s="8" t="s">
        <v>1862</v>
      </c>
      <c r="B581" s="37">
        <v>45931.315682870372</v>
      </c>
      <c r="C581" s="37">
        <v>45931.675312500003</v>
      </c>
      <c r="D581">
        <v>518</v>
      </c>
    </row>
    <row r="582" spans="1:4" x14ac:dyDescent="0.3">
      <c r="A582" s="8" t="s">
        <v>2037</v>
      </c>
      <c r="B582" s="37">
        <v>45931.315682870372</v>
      </c>
      <c r="C582" s="37">
        <v>45931.717962962961</v>
      </c>
      <c r="D582">
        <v>579</v>
      </c>
    </row>
    <row r="583" spans="1:4" x14ac:dyDescent="0.3">
      <c r="A583" s="8" t="s">
        <v>896</v>
      </c>
      <c r="B583" s="37">
        <v>45931.312986111108</v>
      </c>
      <c r="C583" s="37">
        <v>45931.648842592593</v>
      </c>
      <c r="D583">
        <v>484</v>
      </c>
    </row>
    <row r="584" spans="1:4" x14ac:dyDescent="0.3">
      <c r="A584" s="8" t="s">
        <v>2772</v>
      </c>
      <c r="B584" s="37">
        <v>45931.309710648151</v>
      </c>
      <c r="C584" s="37">
        <v>45931.708483796298</v>
      </c>
      <c r="D584">
        <v>574</v>
      </c>
    </row>
    <row r="585" spans="1:4" x14ac:dyDescent="0.3">
      <c r="A585" s="8" t="s">
        <v>1669</v>
      </c>
      <c r="B585" s="37">
        <v>45931.30940972222</v>
      </c>
      <c r="C585" s="37">
        <v>45931.667673611111</v>
      </c>
      <c r="D585">
        <v>516</v>
      </c>
    </row>
    <row r="586" spans="1:4" x14ac:dyDescent="0.3">
      <c r="A586" s="8" t="s">
        <v>2769</v>
      </c>
      <c r="B586" s="37">
        <v>45931.309282407405</v>
      </c>
      <c r="C586" s="37">
        <v>45931.708287037036</v>
      </c>
      <c r="D586">
        <v>575</v>
      </c>
    </row>
    <row r="587" spans="1:4" x14ac:dyDescent="0.3">
      <c r="A587" s="8" t="s">
        <v>719</v>
      </c>
      <c r="B587" s="37">
        <v>45931.296354166669</v>
      </c>
      <c r="C587" s="37">
        <v>45931.637835648151</v>
      </c>
      <c r="D587">
        <v>492</v>
      </c>
    </row>
    <row r="588" spans="1:4" x14ac:dyDescent="0.3">
      <c r="A588" s="8" t="s">
        <v>2487</v>
      </c>
      <c r="B588" s="37">
        <v>45931.294965277775</v>
      </c>
      <c r="C588" s="37">
        <v>45931.626319444447</v>
      </c>
      <c r="D588">
        <v>477</v>
      </c>
    </row>
  </sheetData>
  <conditionalFormatting sqref="A1">
    <cfRule type="duplicateValues" dxfId="396" priority="186"/>
  </conditionalFormatting>
  <conditionalFormatting sqref="F5">
    <cfRule type="duplicateValues" dxfId="395" priority="1"/>
  </conditionalFormatting>
  <conditionalFormatting sqref="A2:A588">
    <cfRule type="duplicateValues" dxfId="394" priority="83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F18-98BF-4867-825F-9C4F0D7D0D74}">
  <sheetPr published="0"/>
  <dimension ref="A1:L467"/>
  <sheetViews>
    <sheetView topLeftCell="F1" workbookViewId="0">
      <selection activeCell="L1" sqref="L1"/>
    </sheetView>
  </sheetViews>
  <sheetFormatPr baseColWidth="10" defaultRowHeight="14.4" x14ac:dyDescent="0.3"/>
  <cols>
    <col min="1" max="1" width="24.5546875" bestFit="1" customWidth="1"/>
    <col min="2" max="2" width="11.77734375" bestFit="1" customWidth="1"/>
    <col min="3" max="3" width="11" bestFit="1" customWidth="1"/>
    <col min="4" max="4" width="55.6640625" bestFit="1" customWidth="1"/>
    <col min="5" max="5" width="32.77734375" bestFit="1" customWidth="1"/>
    <col min="6" max="6" width="40.5546875" bestFit="1" customWidth="1"/>
    <col min="7" max="7" width="12.109375" bestFit="1" customWidth="1"/>
    <col min="8" max="8" width="15" bestFit="1" customWidth="1"/>
    <col min="9" max="9" width="38.6640625" bestFit="1" customWidth="1"/>
    <col min="10" max="10" width="37.88671875" bestFit="1" customWidth="1"/>
    <col min="11" max="11" width="11.6640625" bestFit="1" customWidth="1"/>
    <col min="12" max="12" width="20.44140625" bestFit="1" customWidth="1"/>
  </cols>
  <sheetData>
    <row r="1" spans="1:12" x14ac:dyDescent="0.3">
      <c r="A1" t="s">
        <v>459</v>
      </c>
      <c r="B1" t="s">
        <v>483</v>
      </c>
      <c r="C1" t="s">
        <v>484</v>
      </c>
      <c r="D1" t="s">
        <v>460</v>
      </c>
      <c r="E1" t="s">
        <v>461</v>
      </c>
      <c r="F1" t="s">
        <v>462</v>
      </c>
      <c r="G1" t="s">
        <v>477</v>
      </c>
      <c r="H1" t="s">
        <v>476</v>
      </c>
      <c r="I1" t="s">
        <v>2</v>
      </c>
      <c r="J1" t="s">
        <v>196</v>
      </c>
      <c r="K1" t="s">
        <v>176</v>
      </c>
      <c r="L1" t="s">
        <v>1615</v>
      </c>
    </row>
    <row r="2" spans="1:12" hidden="1" x14ac:dyDescent="0.3">
      <c r="A2" s="40" t="s">
        <v>466</v>
      </c>
      <c r="B2" s="3">
        <v>45932</v>
      </c>
      <c r="C2" s="3">
        <v>45932</v>
      </c>
      <c r="D2" s="40" t="s">
        <v>467</v>
      </c>
      <c r="E2" s="40" t="s">
        <v>2342</v>
      </c>
      <c r="F2" s="40" t="s">
        <v>2344</v>
      </c>
      <c r="G2">
        <v>540</v>
      </c>
      <c r="H2">
        <v>540</v>
      </c>
      <c r="I2" s="40" t="s">
        <v>2343</v>
      </c>
      <c r="J2" s="40" t="s">
        <v>1026</v>
      </c>
      <c r="K2" s="40" t="s">
        <v>178</v>
      </c>
      <c r="L2" s="40" t="str">
        <f>IF(AND(Home!$A$1&gt;=Leave_In_Approval[[#This Row],[Start Time]],Home!$A$1&lt;=Leave_In_Approval[[#This Row],[End Time]]),1,"No Aplica")</f>
        <v>No Aplica</v>
      </c>
    </row>
    <row r="3" spans="1:12" hidden="1" x14ac:dyDescent="0.3">
      <c r="A3" s="40" t="s">
        <v>466</v>
      </c>
      <c r="B3" s="3">
        <v>45937</v>
      </c>
      <c r="C3" s="3">
        <v>45937</v>
      </c>
      <c r="D3" s="40" t="s">
        <v>467</v>
      </c>
      <c r="E3" s="40" t="s">
        <v>2153</v>
      </c>
      <c r="F3" s="40" t="s">
        <v>2155</v>
      </c>
      <c r="G3">
        <v>540</v>
      </c>
      <c r="H3">
        <v>540</v>
      </c>
      <c r="I3" s="40" t="s">
        <v>2154</v>
      </c>
      <c r="J3" s="40" t="s">
        <v>1026</v>
      </c>
      <c r="K3" s="40" t="s">
        <v>178</v>
      </c>
      <c r="L3" s="40" t="str">
        <f>IF(AND(Home!$A$1&gt;=Leave_In_Approval[[#This Row],[Start Time]],Home!$A$1&lt;=Leave_In_Approval[[#This Row],[End Time]]),1,"No Aplica")</f>
        <v>No Aplica</v>
      </c>
    </row>
    <row r="4" spans="1:12" hidden="1" x14ac:dyDescent="0.3">
      <c r="A4" s="40" t="s">
        <v>466</v>
      </c>
      <c r="B4" s="3">
        <v>45942</v>
      </c>
      <c r="C4" s="3">
        <v>45942</v>
      </c>
      <c r="D4" s="40" t="s">
        <v>467</v>
      </c>
      <c r="E4" s="40" t="s">
        <v>2008</v>
      </c>
      <c r="F4" s="40" t="s">
        <v>2010</v>
      </c>
      <c r="G4">
        <v>540</v>
      </c>
      <c r="H4">
        <v>540</v>
      </c>
      <c r="I4" s="40" t="s">
        <v>2009</v>
      </c>
      <c r="J4" s="40" t="s">
        <v>1026</v>
      </c>
      <c r="K4" s="40" t="s">
        <v>178</v>
      </c>
      <c r="L4" s="40" t="str">
        <f>IF(AND(Home!$A$1&gt;=Leave_In_Approval[[#This Row],[Start Time]],Home!$A$1&lt;=Leave_In_Approval[[#This Row],[End Time]]),1,"No Aplica")</f>
        <v>No Aplica</v>
      </c>
    </row>
    <row r="5" spans="1:12" hidden="1" x14ac:dyDescent="0.3">
      <c r="A5" s="40" t="s">
        <v>466</v>
      </c>
      <c r="B5" s="3">
        <v>45937</v>
      </c>
      <c r="C5" s="3">
        <v>45937</v>
      </c>
      <c r="D5" s="40" t="s">
        <v>472</v>
      </c>
      <c r="E5" s="40" t="s">
        <v>2008</v>
      </c>
      <c r="F5" s="40" t="s">
        <v>2010</v>
      </c>
      <c r="G5">
        <v>540</v>
      </c>
      <c r="H5">
        <v>540</v>
      </c>
      <c r="I5" s="40" t="s">
        <v>2009</v>
      </c>
      <c r="J5" s="40" t="s">
        <v>1026</v>
      </c>
      <c r="K5" s="40" t="s">
        <v>178</v>
      </c>
      <c r="L5" s="40" t="str">
        <f>IF(AND(Home!$A$1&gt;=Leave_In_Approval[[#This Row],[Start Time]],Home!$A$1&lt;=Leave_In_Approval[[#This Row],[End Time]]),1,"No Aplica")</f>
        <v>No Aplica</v>
      </c>
    </row>
    <row r="6" spans="1:12" hidden="1" x14ac:dyDescent="0.3">
      <c r="A6" s="40" t="s">
        <v>466</v>
      </c>
      <c r="B6" s="3">
        <v>45942</v>
      </c>
      <c r="C6" s="3">
        <v>45942</v>
      </c>
      <c r="D6" s="40" t="s">
        <v>467</v>
      </c>
      <c r="E6" s="40" t="s">
        <v>1921</v>
      </c>
      <c r="F6" s="40" t="s">
        <v>1923</v>
      </c>
      <c r="G6">
        <v>0</v>
      </c>
      <c r="H6">
        <v>0</v>
      </c>
      <c r="I6" s="40" t="s">
        <v>1922</v>
      </c>
      <c r="J6" s="40" t="s">
        <v>1026</v>
      </c>
      <c r="K6" s="40" t="s">
        <v>178</v>
      </c>
      <c r="L6" s="40" t="str">
        <f>IF(AND(Home!$A$1&gt;=Leave_In_Approval[[#This Row],[Start Time]],Home!$A$1&lt;=Leave_In_Approval[[#This Row],[End Time]]),1,"No Aplica")</f>
        <v>No Aplica</v>
      </c>
    </row>
    <row r="7" spans="1:12" hidden="1" x14ac:dyDescent="0.3">
      <c r="A7" s="40" t="s">
        <v>466</v>
      </c>
      <c r="B7" s="3">
        <v>45940</v>
      </c>
      <c r="C7" s="3">
        <v>45940</v>
      </c>
      <c r="D7" s="40" t="s">
        <v>641</v>
      </c>
      <c r="E7" s="40" t="s">
        <v>1921</v>
      </c>
      <c r="F7" s="40" t="s">
        <v>1923</v>
      </c>
      <c r="G7">
        <v>420</v>
      </c>
      <c r="H7">
        <v>420</v>
      </c>
      <c r="I7" s="40" t="s">
        <v>1922</v>
      </c>
      <c r="J7" s="40" t="s">
        <v>1026</v>
      </c>
      <c r="K7" s="40" t="s">
        <v>178</v>
      </c>
      <c r="L7" s="40" t="str">
        <f>IF(AND(Home!$A$1&gt;=Leave_In_Approval[[#This Row],[Start Time]],Home!$A$1&lt;=Leave_In_Approval[[#This Row],[End Time]]),1,"No Aplica")</f>
        <v>No Aplica</v>
      </c>
    </row>
    <row r="8" spans="1:12" hidden="1" x14ac:dyDescent="0.3">
      <c r="A8" s="40" t="s">
        <v>466</v>
      </c>
      <c r="B8" s="3">
        <v>45939</v>
      </c>
      <c r="C8" s="3">
        <v>45939</v>
      </c>
      <c r="D8" s="40" t="s">
        <v>641</v>
      </c>
      <c r="E8" s="40" t="s">
        <v>1921</v>
      </c>
      <c r="F8" s="40" t="s">
        <v>1923</v>
      </c>
      <c r="G8">
        <v>420</v>
      </c>
      <c r="H8">
        <v>420</v>
      </c>
      <c r="I8" s="40" t="s">
        <v>1922</v>
      </c>
      <c r="J8" s="40" t="s">
        <v>1026</v>
      </c>
      <c r="K8" s="40" t="s">
        <v>178</v>
      </c>
      <c r="L8" s="40" t="str">
        <f>IF(AND(Home!$A$1&gt;=Leave_In_Approval[[#This Row],[Start Time]],Home!$A$1&lt;=Leave_In_Approval[[#This Row],[End Time]]),1,"No Aplica")</f>
        <v>No Aplica</v>
      </c>
    </row>
    <row r="9" spans="1:12" hidden="1" x14ac:dyDescent="0.3">
      <c r="A9" s="40" t="s">
        <v>466</v>
      </c>
      <c r="B9" s="3">
        <v>45938</v>
      </c>
      <c r="C9" s="3">
        <v>45938</v>
      </c>
      <c r="D9" s="40" t="s">
        <v>467</v>
      </c>
      <c r="E9" s="40" t="s">
        <v>1921</v>
      </c>
      <c r="F9" s="40" t="s">
        <v>1923</v>
      </c>
      <c r="G9">
        <v>0</v>
      </c>
      <c r="H9">
        <v>0</v>
      </c>
      <c r="I9" s="40" t="s">
        <v>1922</v>
      </c>
      <c r="J9" s="40" t="s">
        <v>1026</v>
      </c>
      <c r="K9" s="40" t="s">
        <v>178</v>
      </c>
      <c r="L9" s="40" t="str">
        <f>IF(AND(Home!$A$1&gt;=Leave_In_Approval[[#This Row],[Start Time]],Home!$A$1&lt;=Leave_In_Approval[[#This Row],[End Time]]),1,"No Aplica")</f>
        <v>No Aplica</v>
      </c>
    </row>
    <row r="10" spans="1:12" hidden="1" x14ac:dyDescent="0.3">
      <c r="A10" s="40" t="s">
        <v>463</v>
      </c>
      <c r="B10" s="3">
        <v>45942</v>
      </c>
      <c r="C10" s="3">
        <v>45942</v>
      </c>
      <c r="D10" s="40" t="s">
        <v>467</v>
      </c>
      <c r="E10" s="40" t="s">
        <v>1603</v>
      </c>
      <c r="F10" s="40" t="s">
        <v>1605</v>
      </c>
      <c r="G10">
        <v>360</v>
      </c>
      <c r="H10">
        <v>360</v>
      </c>
      <c r="I10" s="40" t="s">
        <v>1604</v>
      </c>
      <c r="J10" s="40" t="s">
        <v>1026</v>
      </c>
      <c r="K10" s="40" t="s">
        <v>178</v>
      </c>
      <c r="L10" s="40" t="str">
        <f>IF(AND(Home!$A$1&gt;=Leave_In_Approval[[#This Row],[Start Time]],Home!$A$1&lt;=Leave_In_Approval[[#This Row],[End Time]]),1,"No Aplica")</f>
        <v>No Aplica</v>
      </c>
    </row>
    <row r="11" spans="1:12" hidden="1" x14ac:dyDescent="0.3">
      <c r="A11" s="40" t="s">
        <v>463</v>
      </c>
      <c r="B11" s="3">
        <v>45937</v>
      </c>
      <c r="C11" s="3">
        <v>45937</v>
      </c>
      <c r="D11" s="40" t="s">
        <v>467</v>
      </c>
      <c r="E11" s="40" t="s">
        <v>1603</v>
      </c>
      <c r="F11" s="40" t="s">
        <v>1605</v>
      </c>
      <c r="G11">
        <v>240</v>
      </c>
      <c r="H11">
        <v>240</v>
      </c>
      <c r="I11" s="40" t="s">
        <v>1604</v>
      </c>
      <c r="J11" s="40" t="s">
        <v>1026</v>
      </c>
      <c r="K11" s="40" t="s">
        <v>178</v>
      </c>
      <c r="L11" s="40" t="str">
        <f>IF(AND(Home!$A$1&gt;=Leave_In_Approval[[#This Row],[Start Time]],Home!$A$1&lt;=Leave_In_Approval[[#This Row],[End Time]]),1,"No Aplica")</f>
        <v>No Aplica</v>
      </c>
    </row>
    <row r="12" spans="1:12" hidden="1" x14ac:dyDescent="0.3">
      <c r="A12" s="40" t="s">
        <v>463</v>
      </c>
      <c r="B12" s="3">
        <v>45932</v>
      </c>
      <c r="C12" s="3">
        <v>45932</v>
      </c>
      <c r="D12" s="40" t="s">
        <v>467</v>
      </c>
      <c r="E12" s="40" t="s">
        <v>1603</v>
      </c>
      <c r="F12" s="40" t="s">
        <v>1605</v>
      </c>
      <c r="G12">
        <v>120</v>
      </c>
      <c r="H12">
        <v>120</v>
      </c>
      <c r="I12" s="40" t="s">
        <v>1604</v>
      </c>
      <c r="J12" s="40" t="s">
        <v>1026</v>
      </c>
      <c r="K12" s="40" t="s">
        <v>178</v>
      </c>
      <c r="L12" s="40" t="str">
        <f>IF(AND(Home!$A$1&gt;=Leave_In_Approval[[#This Row],[Start Time]],Home!$A$1&lt;=Leave_In_Approval[[#This Row],[End Time]]),1,"No Aplica")</f>
        <v>No Aplica</v>
      </c>
    </row>
    <row r="13" spans="1:12" hidden="1" x14ac:dyDescent="0.3">
      <c r="A13" s="40" t="s">
        <v>466</v>
      </c>
      <c r="B13" s="3">
        <v>45942</v>
      </c>
      <c r="C13" s="3">
        <v>45942</v>
      </c>
      <c r="D13" s="40" t="s">
        <v>467</v>
      </c>
      <c r="E13" s="40" t="s">
        <v>1862</v>
      </c>
      <c r="F13" s="40" t="s">
        <v>1864</v>
      </c>
      <c r="G13">
        <v>540</v>
      </c>
      <c r="H13">
        <v>540</v>
      </c>
      <c r="I13" s="40" t="s">
        <v>1863</v>
      </c>
      <c r="J13" s="40" t="s">
        <v>1026</v>
      </c>
      <c r="K13" s="40" t="s">
        <v>178</v>
      </c>
      <c r="L13" s="40" t="str">
        <f>IF(AND(Home!$A$1&gt;=Leave_In_Approval[[#This Row],[Start Time]],Home!$A$1&lt;=Leave_In_Approval[[#This Row],[End Time]]),1,"No Aplica")</f>
        <v>No Aplica</v>
      </c>
    </row>
    <row r="14" spans="1:12" hidden="1" x14ac:dyDescent="0.3">
      <c r="A14" s="40" t="s">
        <v>463</v>
      </c>
      <c r="B14" s="3">
        <v>45942</v>
      </c>
      <c r="C14" s="3">
        <v>45942</v>
      </c>
      <c r="D14" s="40" t="s">
        <v>467</v>
      </c>
      <c r="E14" s="40" t="s">
        <v>831</v>
      </c>
      <c r="F14" s="40" t="s">
        <v>832</v>
      </c>
      <c r="G14">
        <v>1410</v>
      </c>
      <c r="H14">
        <v>540</v>
      </c>
      <c r="I14" s="40" t="s">
        <v>1056</v>
      </c>
      <c r="J14" s="40" t="s">
        <v>1026</v>
      </c>
      <c r="K14" s="40" t="s">
        <v>178</v>
      </c>
      <c r="L14" s="40" t="str">
        <f>IF(AND(Home!$A$1&gt;=Leave_In_Approval[[#This Row],[Start Time]],Home!$A$1&lt;=Leave_In_Approval[[#This Row],[End Time]]),1,"No Aplica")</f>
        <v>No Aplica</v>
      </c>
    </row>
    <row r="15" spans="1:12" hidden="1" x14ac:dyDescent="0.3">
      <c r="A15" s="40" t="s">
        <v>466</v>
      </c>
      <c r="B15" s="3">
        <v>45940</v>
      </c>
      <c r="C15" s="3">
        <v>45940</v>
      </c>
      <c r="D15" s="40" t="s">
        <v>615</v>
      </c>
      <c r="E15" s="40" t="s">
        <v>831</v>
      </c>
      <c r="F15" s="40" t="s">
        <v>832</v>
      </c>
      <c r="G15">
        <v>480</v>
      </c>
      <c r="H15">
        <v>480</v>
      </c>
      <c r="I15" s="40" t="s">
        <v>1056</v>
      </c>
      <c r="J15" s="40" t="s">
        <v>1026</v>
      </c>
      <c r="K15" s="40" t="s">
        <v>178</v>
      </c>
      <c r="L15" s="40" t="str">
        <f>IF(AND(Home!$A$1&gt;=Leave_In_Approval[[#This Row],[Start Time]],Home!$A$1&lt;=Leave_In_Approval[[#This Row],[End Time]]),1,"No Aplica")</f>
        <v>No Aplica</v>
      </c>
    </row>
    <row r="16" spans="1:12" hidden="1" x14ac:dyDescent="0.3">
      <c r="A16" s="40" t="s">
        <v>466</v>
      </c>
      <c r="B16" s="3">
        <v>45939</v>
      </c>
      <c r="C16" s="3">
        <v>45939</v>
      </c>
      <c r="D16" s="40" t="s">
        <v>615</v>
      </c>
      <c r="E16" s="40" t="s">
        <v>831</v>
      </c>
      <c r="F16" s="40" t="s">
        <v>832</v>
      </c>
      <c r="G16">
        <v>480</v>
      </c>
      <c r="H16">
        <v>480</v>
      </c>
      <c r="I16" s="40" t="s">
        <v>1056</v>
      </c>
      <c r="J16" s="40" t="s">
        <v>1026</v>
      </c>
      <c r="K16" s="40" t="s">
        <v>178</v>
      </c>
      <c r="L16" s="40" t="str">
        <f>IF(AND(Home!$A$1&gt;=Leave_In_Approval[[#This Row],[Start Time]],Home!$A$1&lt;=Leave_In_Approval[[#This Row],[End Time]]),1,"No Aplica")</f>
        <v>No Aplica</v>
      </c>
    </row>
    <row r="17" spans="1:12" x14ac:dyDescent="0.3">
      <c r="A17" s="40" t="s">
        <v>466</v>
      </c>
      <c r="B17" s="3">
        <v>45931</v>
      </c>
      <c r="C17" s="3">
        <v>45931</v>
      </c>
      <c r="D17" s="40" t="s">
        <v>473</v>
      </c>
      <c r="E17" s="40" t="s">
        <v>1750</v>
      </c>
      <c r="F17" s="40" t="s">
        <v>1752</v>
      </c>
      <c r="G17">
        <v>600</v>
      </c>
      <c r="H17">
        <v>540</v>
      </c>
      <c r="I17" s="40" t="s">
        <v>1751</v>
      </c>
      <c r="J17" s="40" t="s">
        <v>1026</v>
      </c>
      <c r="K17" s="40" t="s">
        <v>178</v>
      </c>
      <c r="L17" s="40">
        <f>IF(AND(Home!$A$1&gt;=Leave_In_Approval[[#This Row],[Start Time]],Home!$A$1&lt;=Leave_In_Approval[[#This Row],[End Time]]),1,"No Aplica")</f>
        <v>1</v>
      </c>
    </row>
    <row r="18" spans="1:12" hidden="1" x14ac:dyDescent="0.3">
      <c r="A18" s="40" t="s">
        <v>466</v>
      </c>
      <c r="B18" s="3">
        <v>45932</v>
      </c>
      <c r="C18" s="3">
        <v>45932</v>
      </c>
      <c r="D18" s="40" t="s">
        <v>472</v>
      </c>
      <c r="E18" s="40" t="s">
        <v>1592</v>
      </c>
      <c r="F18" s="40" t="s">
        <v>1594</v>
      </c>
      <c r="G18">
        <v>540</v>
      </c>
      <c r="H18">
        <v>540</v>
      </c>
      <c r="I18" s="40" t="s">
        <v>1593</v>
      </c>
      <c r="J18" s="40" t="s">
        <v>1026</v>
      </c>
      <c r="K18" s="40" t="s">
        <v>178</v>
      </c>
      <c r="L18" s="40" t="str">
        <f>IF(AND(Home!$A$1&gt;=Leave_In_Approval[[#This Row],[Start Time]],Home!$A$1&lt;=Leave_In_Approval[[#This Row],[End Time]]),1,"No Aplica")</f>
        <v>No Aplica</v>
      </c>
    </row>
    <row r="19" spans="1:12" hidden="1" x14ac:dyDescent="0.3">
      <c r="A19" s="40" t="s">
        <v>463</v>
      </c>
      <c r="B19" s="3">
        <v>45942</v>
      </c>
      <c r="C19" s="3">
        <v>45942</v>
      </c>
      <c r="D19" s="40" t="s">
        <v>472</v>
      </c>
      <c r="E19" s="40" t="s">
        <v>1399</v>
      </c>
      <c r="F19" s="40" t="s">
        <v>1401</v>
      </c>
      <c r="G19">
        <v>720</v>
      </c>
      <c r="H19">
        <v>540</v>
      </c>
      <c r="I19" s="40" t="s">
        <v>1400</v>
      </c>
      <c r="J19" s="40" t="s">
        <v>1026</v>
      </c>
      <c r="K19" s="40" t="s">
        <v>178</v>
      </c>
      <c r="L19" s="40" t="str">
        <f>IF(AND(Home!$A$1&gt;=Leave_In_Approval[[#This Row],[Start Time]],Home!$A$1&lt;=Leave_In_Approval[[#This Row],[End Time]]),1,"No Aplica")</f>
        <v>No Aplica</v>
      </c>
    </row>
    <row r="20" spans="1:12" hidden="1" x14ac:dyDescent="0.3">
      <c r="A20" s="40" t="s">
        <v>466</v>
      </c>
      <c r="B20" s="3">
        <v>45942</v>
      </c>
      <c r="C20" s="3">
        <v>45942</v>
      </c>
      <c r="D20" s="40" t="s">
        <v>468</v>
      </c>
      <c r="E20" s="40" t="s">
        <v>680</v>
      </c>
      <c r="F20" s="40" t="s">
        <v>681</v>
      </c>
      <c r="G20">
        <v>540</v>
      </c>
      <c r="H20">
        <v>540</v>
      </c>
      <c r="I20" s="40" t="s">
        <v>1162</v>
      </c>
      <c r="J20" s="40" t="s">
        <v>1026</v>
      </c>
      <c r="K20" s="40" t="s">
        <v>178</v>
      </c>
      <c r="L20" s="40" t="str">
        <f>IF(AND(Home!$A$1&gt;=Leave_In_Approval[[#This Row],[Start Time]],Home!$A$1&lt;=Leave_In_Approval[[#This Row],[End Time]]),1,"No Aplica")</f>
        <v>No Aplica</v>
      </c>
    </row>
    <row r="21" spans="1:12" hidden="1" x14ac:dyDescent="0.3">
      <c r="A21" s="40" t="s">
        <v>466</v>
      </c>
      <c r="B21" s="3">
        <v>45939</v>
      </c>
      <c r="C21" s="3">
        <v>45939</v>
      </c>
      <c r="D21" s="40" t="s">
        <v>615</v>
      </c>
      <c r="E21" s="40" t="s">
        <v>652</v>
      </c>
      <c r="F21" s="40" t="s">
        <v>653</v>
      </c>
      <c r="G21">
        <v>120</v>
      </c>
      <c r="H21">
        <v>120</v>
      </c>
      <c r="I21" s="40" t="s">
        <v>1251</v>
      </c>
      <c r="J21" s="40" t="s">
        <v>1026</v>
      </c>
      <c r="K21" s="40" t="s">
        <v>178</v>
      </c>
      <c r="L21" s="40" t="str">
        <f>IF(AND(Home!$A$1&gt;=Leave_In_Approval[[#This Row],[Start Time]],Home!$A$1&lt;=Leave_In_Approval[[#This Row],[End Time]]),1,"No Aplica")</f>
        <v>No Aplica</v>
      </c>
    </row>
    <row r="22" spans="1:12" hidden="1" x14ac:dyDescent="0.3">
      <c r="A22" s="40" t="s">
        <v>466</v>
      </c>
      <c r="B22" s="3">
        <v>45938</v>
      </c>
      <c r="C22" s="3">
        <v>45938</v>
      </c>
      <c r="D22" s="40" t="s">
        <v>615</v>
      </c>
      <c r="E22" s="40" t="s">
        <v>652</v>
      </c>
      <c r="F22" s="40" t="s">
        <v>653</v>
      </c>
      <c r="G22">
        <v>120</v>
      </c>
      <c r="H22">
        <v>120</v>
      </c>
      <c r="I22" s="40" t="s">
        <v>1251</v>
      </c>
      <c r="J22" s="40" t="s">
        <v>1026</v>
      </c>
      <c r="K22" s="40" t="s">
        <v>178</v>
      </c>
      <c r="L22" s="40" t="str">
        <f>IF(AND(Home!$A$1&gt;=Leave_In_Approval[[#This Row],[Start Time]],Home!$A$1&lt;=Leave_In_Approval[[#This Row],[End Time]]),1,"No Aplica")</f>
        <v>No Aplica</v>
      </c>
    </row>
    <row r="23" spans="1:12" hidden="1" x14ac:dyDescent="0.3">
      <c r="A23" s="40" t="s">
        <v>466</v>
      </c>
      <c r="B23" s="3">
        <v>45937</v>
      </c>
      <c r="C23" s="3">
        <v>45937</v>
      </c>
      <c r="D23" s="40" t="s">
        <v>467</v>
      </c>
      <c r="E23" s="40" t="s">
        <v>652</v>
      </c>
      <c r="F23" s="40" t="s">
        <v>653</v>
      </c>
      <c r="G23">
        <v>540</v>
      </c>
      <c r="H23">
        <v>540</v>
      </c>
      <c r="I23" s="40" t="s">
        <v>1251</v>
      </c>
      <c r="J23" s="40" t="s">
        <v>1026</v>
      </c>
      <c r="K23" s="40" t="s">
        <v>178</v>
      </c>
      <c r="L23" s="40" t="str">
        <f>IF(AND(Home!$A$1&gt;=Leave_In_Approval[[#This Row],[Start Time]],Home!$A$1&lt;=Leave_In_Approval[[#This Row],[End Time]]),1,"No Aplica")</f>
        <v>No Aplica</v>
      </c>
    </row>
    <row r="24" spans="1:12" hidden="1" x14ac:dyDescent="0.3">
      <c r="A24" s="40" t="s">
        <v>463</v>
      </c>
      <c r="B24" s="3">
        <v>45938</v>
      </c>
      <c r="C24" s="3">
        <v>45938</v>
      </c>
      <c r="D24" s="40" t="s">
        <v>467</v>
      </c>
      <c r="E24" s="40" t="s">
        <v>425</v>
      </c>
      <c r="F24" s="40" t="s">
        <v>428</v>
      </c>
      <c r="G24">
        <v>540</v>
      </c>
      <c r="H24">
        <v>540</v>
      </c>
      <c r="I24" s="40" t="s">
        <v>1182</v>
      </c>
      <c r="J24" s="40" t="s">
        <v>1026</v>
      </c>
      <c r="K24" s="40" t="s">
        <v>178</v>
      </c>
      <c r="L24" s="40" t="str">
        <f>IF(AND(Home!$A$1&gt;=Leave_In_Approval[[#This Row],[Start Time]],Home!$A$1&lt;=Leave_In_Approval[[#This Row],[End Time]]),1,"No Aplica")</f>
        <v>No Aplica</v>
      </c>
    </row>
    <row r="25" spans="1:12" hidden="1" x14ac:dyDescent="0.3">
      <c r="A25" s="40" t="s">
        <v>463</v>
      </c>
      <c r="B25" s="3">
        <v>45942</v>
      </c>
      <c r="C25" s="3">
        <v>45942</v>
      </c>
      <c r="D25" s="40" t="s">
        <v>473</v>
      </c>
      <c r="E25" s="40" t="s">
        <v>415</v>
      </c>
      <c r="F25" s="40" t="s">
        <v>417</v>
      </c>
      <c r="G25">
        <v>540</v>
      </c>
      <c r="H25">
        <v>540</v>
      </c>
      <c r="I25" s="40" t="s">
        <v>1184</v>
      </c>
      <c r="J25" s="40" t="s">
        <v>1026</v>
      </c>
      <c r="K25" s="40" t="s">
        <v>178</v>
      </c>
      <c r="L25" s="40" t="str">
        <f>IF(AND(Home!$A$1&gt;=Leave_In_Approval[[#This Row],[Start Time]],Home!$A$1&lt;=Leave_In_Approval[[#This Row],[End Time]]),1,"No Aplica")</f>
        <v>No Aplica</v>
      </c>
    </row>
    <row r="26" spans="1:12" hidden="1" x14ac:dyDescent="0.3">
      <c r="A26" s="40" t="s">
        <v>466</v>
      </c>
      <c r="B26" s="3">
        <v>45938</v>
      </c>
      <c r="C26" s="3">
        <v>45938</v>
      </c>
      <c r="D26" s="40" t="s">
        <v>1524</v>
      </c>
      <c r="E26" s="40" t="s">
        <v>284</v>
      </c>
      <c r="F26" s="40" t="s">
        <v>285</v>
      </c>
      <c r="G26">
        <v>540</v>
      </c>
      <c r="H26">
        <v>540</v>
      </c>
      <c r="I26" s="40" t="s">
        <v>911</v>
      </c>
      <c r="J26" s="40" t="s">
        <v>1026</v>
      </c>
      <c r="K26" s="40" t="s">
        <v>178</v>
      </c>
      <c r="L26" s="40" t="str">
        <f>IF(AND(Home!$A$1&gt;=Leave_In_Approval[[#This Row],[Start Time]],Home!$A$1&lt;=Leave_In_Approval[[#This Row],[End Time]]),1,"No Aplica")</f>
        <v>No Aplica</v>
      </c>
    </row>
    <row r="27" spans="1:12" hidden="1" x14ac:dyDescent="0.3">
      <c r="A27" s="40" t="s">
        <v>463</v>
      </c>
      <c r="B27" s="3">
        <v>45938</v>
      </c>
      <c r="C27" s="3">
        <v>45938</v>
      </c>
      <c r="D27" s="40" t="s">
        <v>468</v>
      </c>
      <c r="E27" s="40" t="s">
        <v>1476</v>
      </c>
      <c r="F27" s="40" t="s">
        <v>1478</v>
      </c>
      <c r="G27">
        <v>540</v>
      </c>
      <c r="H27">
        <v>540</v>
      </c>
      <c r="I27" s="40" t="s">
        <v>1477</v>
      </c>
      <c r="J27" s="40" t="s">
        <v>1099</v>
      </c>
      <c r="K27" s="40" t="s">
        <v>178</v>
      </c>
      <c r="L27" s="40" t="str">
        <f>IF(AND(Home!$A$1&gt;=Leave_In_Approval[[#This Row],[Start Time]],Home!$A$1&lt;=Leave_In_Approval[[#This Row],[End Time]]),1,"No Aplica")</f>
        <v>No Aplica</v>
      </c>
    </row>
    <row r="28" spans="1:12" hidden="1" x14ac:dyDescent="0.3">
      <c r="A28" s="40" t="s">
        <v>469</v>
      </c>
      <c r="B28" s="3">
        <v>45941</v>
      </c>
      <c r="C28" s="3">
        <v>45941</v>
      </c>
      <c r="D28" s="40" t="s">
        <v>1394</v>
      </c>
      <c r="E28" s="40" t="s">
        <v>744</v>
      </c>
      <c r="F28" s="40" t="s">
        <v>745</v>
      </c>
      <c r="G28">
        <v>240</v>
      </c>
      <c r="H28">
        <v>240</v>
      </c>
      <c r="I28" s="40" t="s">
        <v>1137</v>
      </c>
      <c r="J28" s="40" t="s">
        <v>1099</v>
      </c>
      <c r="K28" s="40" t="s">
        <v>178</v>
      </c>
      <c r="L28" s="40" t="str">
        <f>IF(AND(Home!$A$1&gt;=Leave_In_Approval[[#This Row],[Start Time]],Home!$A$1&lt;=Leave_In_Approval[[#This Row],[End Time]]),1,"No Aplica")</f>
        <v>No Aplica</v>
      </c>
    </row>
    <row r="29" spans="1:12" hidden="1" x14ac:dyDescent="0.3">
      <c r="A29" s="40" t="s">
        <v>463</v>
      </c>
      <c r="B29" s="3">
        <v>45942</v>
      </c>
      <c r="C29" s="3">
        <v>45942</v>
      </c>
      <c r="D29" s="40" t="s">
        <v>3114</v>
      </c>
      <c r="E29" s="40" t="s">
        <v>744</v>
      </c>
      <c r="F29" s="40" t="s">
        <v>745</v>
      </c>
      <c r="G29">
        <v>540</v>
      </c>
      <c r="H29">
        <v>540</v>
      </c>
      <c r="I29" s="40" t="s">
        <v>1137</v>
      </c>
      <c r="J29" s="40" t="s">
        <v>1099</v>
      </c>
      <c r="K29" s="40" t="s">
        <v>178</v>
      </c>
      <c r="L29" s="40" t="str">
        <f>IF(AND(Home!$A$1&gt;=Leave_In_Approval[[#This Row],[Start Time]],Home!$A$1&lt;=Leave_In_Approval[[#This Row],[End Time]]),1,"No Aplica")</f>
        <v>No Aplica</v>
      </c>
    </row>
    <row r="30" spans="1:12" x14ac:dyDescent="0.3">
      <c r="A30" s="40" t="s">
        <v>463</v>
      </c>
      <c r="B30" s="3">
        <v>45931</v>
      </c>
      <c r="C30" s="3">
        <v>45931</v>
      </c>
      <c r="D30" s="40" t="s">
        <v>3118</v>
      </c>
      <c r="E30" s="40" t="s">
        <v>292</v>
      </c>
      <c r="F30" s="40" t="s">
        <v>294</v>
      </c>
      <c r="G30">
        <v>540</v>
      </c>
      <c r="H30">
        <v>540</v>
      </c>
      <c r="I30" s="40" t="s">
        <v>909</v>
      </c>
      <c r="J30" s="40" t="s">
        <v>1099</v>
      </c>
      <c r="K30" s="40" t="s">
        <v>178</v>
      </c>
      <c r="L30" s="40">
        <f>IF(AND(Home!$A$1&gt;=Leave_In_Approval[[#This Row],[Start Time]],Home!$A$1&lt;=Leave_In_Approval[[#This Row],[End Time]]),1,"No Aplica")</f>
        <v>1</v>
      </c>
    </row>
    <row r="31" spans="1:12" hidden="1" x14ac:dyDescent="0.3">
      <c r="A31" s="40" t="s">
        <v>469</v>
      </c>
      <c r="B31" s="3">
        <v>45941</v>
      </c>
      <c r="C31" s="3">
        <v>45941</v>
      </c>
      <c r="D31" s="40" t="s">
        <v>615</v>
      </c>
      <c r="E31" s="40" t="s">
        <v>292</v>
      </c>
      <c r="F31" s="40" t="s">
        <v>294</v>
      </c>
      <c r="G31">
        <v>60</v>
      </c>
      <c r="H31">
        <v>60</v>
      </c>
      <c r="I31" s="40" t="s">
        <v>909</v>
      </c>
      <c r="J31" s="40" t="s">
        <v>1099</v>
      </c>
      <c r="K31" s="40" t="s">
        <v>178</v>
      </c>
      <c r="L31" s="40" t="str">
        <f>IF(AND(Home!$A$1&gt;=Leave_In_Approval[[#This Row],[Start Time]],Home!$A$1&lt;=Leave_In_Approval[[#This Row],[End Time]]),1,"No Aplica")</f>
        <v>No Aplica</v>
      </c>
    </row>
    <row r="32" spans="1:12" hidden="1" x14ac:dyDescent="0.3">
      <c r="A32" s="40" t="s">
        <v>469</v>
      </c>
      <c r="B32" s="3">
        <v>45940</v>
      </c>
      <c r="C32" s="3">
        <v>45940</v>
      </c>
      <c r="D32" s="40" t="s">
        <v>615</v>
      </c>
      <c r="E32" s="40" t="s">
        <v>292</v>
      </c>
      <c r="F32" s="40" t="s">
        <v>294</v>
      </c>
      <c r="G32">
        <v>30</v>
      </c>
      <c r="H32">
        <v>30</v>
      </c>
      <c r="I32" s="40" t="s">
        <v>909</v>
      </c>
      <c r="J32" s="40" t="s">
        <v>1099</v>
      </c>
      <c r="K32" s="40" t="s">
        <v>178</v>
      </c>
      <c r="L32" s="40" t="str">
        <f>IF(AND(Home!$A$1&gt;=Leave_In_Approval[[#This Row],[Start Time]],Home!$A$1&lt;=Leave_In_Approval[[#This Row],[End Time]]),1,"No Aplica")</f>
        <v>No Aplica</v>
      </c>
    </row>
    <row r="33" spans="1:12" hidden="1" x14ac:dyDescent="0.3">
      <c r="A33" s="40" t="s">
        <v>469</v>
      </c>
      <c r="B33" s="3">
        <v>45939</v>
      </c>
      <c r="C33" s="3">
        <v>45939</v>
      </c>
      <c r="D33" s="40" t="s">
        <v>615</v>
      </c>
      <c r="E33" s="40" t="s">
        <v>292</v>
      </c>
      <c r="F33" s="40" t="s">
        <v>294</v>
      </c>
      <c r="G33">
        <v>30</v>
      </c>
      <c r="H33">
        <v>30</v>
      </c>
      <c r="I33" s="40" t="s">
        <v>909</v>
      </c>
      <c r="J33" s="40" t="s">
        <v>1099</v>
      </c>
      <c r="K33" s="40" t="s">
        <v>178</v>
      </c>
      <c r="L33" s="40" t="str">
        <f>IF(AND(Home!$A$1&gt;=Leave_In_Approval[[#This Row],[Start Time]],Home!$A$1&lt;=Leave_In_Approval[[#This Row],[End Time]]),1,"No Aplica")</f>
        <v>No Aplica</v>
      </c>
    </row>
    <row r="34" spans="1:12" hidden="1" x14ac:dyDescent="0.3">
      <c r="A34" s="40" t="s">
        <v>469</v>
      </c>
      <c r="B34" s="3">
        <v>45938</v>
      </c>
      <c r="C34" s="3">
        <v>45938</v>
      </c>
      <c r="D34" s="40" t="s">
        <v>615</v>
      </c>
      <c r="E34" s="40" t="s">
        <v>292</v>
      </c>
      <c r="F34" s="40" t="s">
        <v>294</v>
      </c>
      <c r="G34">
        <v>30</v>
      </c>
      <c r="H34">
        <v>30</v>
      </c>
      <c r="I34" s="40" t="s">
        <v>909</v>
      </c>
      <c r="J34" s="40" t="s">
        <v>1099</v>
      </c>
      <c r="K34" s="40" t="s">
        <v>178</v>
      </c>
      <c r="L34" s="40" t="str">
        <f>IF(AND(Home!$A$1&gt;=Leave_In_Approval[[#This Row],[Start Time]],Home!$A$1&lt;=Leave_In_Approval[[#This Row],[End Time]]),1,"No Aplica")</f>
        <v>No Aplica</v>
      </c>
    </row>
    <row r="35" spans="1:12" hidden="1" x14ac:dyDescent="0.3">
      <c r="A35" s="40" t="s">
        <v>469</v>
      </c>
      <c r="B35" s="3">
        <v>45937</v>
      </c>
      <c r="C35" s="3">
        <v>45937</v>
      </c>
      <c r="D35" s="40" t="s">
        <v>615</v>
      </c>
      <c r="E35" s="40" t="s">
        <v>292</v>
      </c>
      <c r="F35" s="40" t="s">
        <v>294</v>
      </c>
      <c r="G35">
        <v>30</v>
      </c>
      <c r="H35">
        <v>30</v>
      </c>
      <c r="I35" s="40" t="s">
        <v>909</v>
      </c>
      <c r="J35" s="40" t="s">
        <v>1099</v>
      </c>
      <c r="K35" s="40" t="s">
        <v>178</v>
      </c>
      <c r="L35" s="40" t="str">
        <f>IF(AND(Home!$A$1&gt;=Leave_In_Approval[[#This Row],[Start Time]],Home!$A$1&lt;=Leave_In_Approval[[#This Row],[End Time]]),1,"No Aplica")</f>
        <v>No Aplica</v>
      </c>
    </row>
    <row r="36" spans="1:12" hidden="1" x14ac:dyDescent="0.3">
      <c r="A36" s="40" t="s">
        <v>469</v>
      </c>
      <c r="B36" s="3">
        <v>45936</v>
      </c>
      <c r="C36" s="3">
        <v>45936</v>
      </c>
      <c r="D36" s="40" t="s">
        <v>615</v>
      </c>
      <c r="E36" s="40" t="s">
        <v>292</v>
      </c>
      <c r="F36" s="40" t="s">
        <v>294</v>
      </c>
      <c r="G36">
        <v>30</v>
      </c>
      <c r="H36">
        <v>30</v>
      </c>
      <c r="I36" s="40" t="s">
        <v>909</v>
      </c>
      <c r="J36" s="40" t="s">
        <v>1099</v>
      </c>
      <c r="K36" s="40" t="s">
        <v>178</v>
      </c>
      <c r="L36" s="40" t="str">
        <f>IF(AND(Home!$A$1&gt;=Leave_In_Approval[[#This Row],[Start Time]],Home!$A$1&lt;=Leave_In_Approval[[#This Row],[End Time]]),1,"No Aplica")</f>
        <v>No Aplica</v>
      </c>
    </row>
    <row r="37" spans="1:12" hidden="1" x14ac:dyDescent="0.3">
      <c r="A37" s="40" t="s">
        <v>463</v>
      </c>
      <c r="B37" s="3">
        <v>45935</v>
      </c>
      <c r="C37" s="3">
        <v>45935</v>
      </c>
      <c r="D37" s="40" t="s">
        <v>467</v>
      </c>
      <c r="E37" s="40" t="s">
        <v>292</v>
      </c>
      <c r="F37" s="40" t="s">
        <v>294</v>
      </c>
      <c r="G37">
        <v>480</v>
      </c>
      <c r="H37">
        <v>480</v>
      </c>
      <c r="I37" s="40" t="s">
        <v>909</v>
      </c>
      <c r="J37" s="40" t="s">
        <v>1099</v>
      </c>
      <c r="K37" s="40" t="s">
        <v>178</v>
      </c>
      <c r="L37" s="40" t="str">
        <f>IF(AND(Home!$A$1&gt;=Leave_In_Approval[[#This Row],[Start Time]],Home!$A$1&lt;=Leave_In_Approval[[#This Row],[End Time]]),1,"No Aplica")</f>
        <v>No Aplica</v>
      </c>
    </row>
    <row r="38" spans="1:12" hidden="1" x14ac:dyDescent="0.3">
      <c r="A38" s="40" t="s">
        <v>463</v>
      </c>
      <c r="B38" s="3">
        <v>45939</v>
      </c>
      <c r="C38" s="3">
        <v>45939</v>
      </c>
      <c r="D38" s="40" t="s">
        <v>1602</v>
      </c>
      <c r="E38" s="40" t="s">
        <v>25</v>
      </c>
      <c r="F38" s="40" t="s">
        <v>26</v>
      </c>
      <c r="G38">
        <v>60</v>
      </c>
      <c r="H38">
        <v>60</v>
      </c>
      <c r="I38" s="40" t="s">
        <v>946</v>
      </c>
      <c r="J38" s="40" t="s">
        <v>1038</v>
      </c>
      <c r="K38" s="40" t="s">
        <v>177</v>
      </c>
      <c r="L38" s="40" t="str">
        <f>IF(AND(Home!$A$1&gt;=Leave_In_Approval[[#This Row],[Start Time]],Home!$A$1&lt;=Leave_In_Approval[[#This Row],[End Time]]),1,"No Aplica")</f>
        <v>No Aplica</v>
      </c>
    </row>
    <row r="39" spans="1:12" hidden="1" x14ac:dyDescent="0.3">
      <c r="A39" s="40" t="s">
        <v>463</v>
      </c>
      <c r="B39" s="3">
        <v>45937</v>
      </c>
      <c r="C39" s="3">
        <v>45937</v>
      </c>
      <c r="D39" s="40" t="s">
        <v>1602</v>
      </c>
      <c r="E39" s="40" t="s">
        <v>25</v>
      </c>
      <c r="F39" s="40" t="s">
        <v>26</v>
      </c>
      <c r="G39">
        <v>180</v>
      </c>
      <c r="H39">
        <v>180</v>
      </c>
      <c r="I39" s="40" t="s">
        <v>946</v>
      </c>
      <c r="J39" s="40" t="s">
        <v>1038</v>
      </c>
      <c r="K39" s="40" t="s">
        <v>177</v>
      </c>
      <c r="L39" s="40" t="str">
        <f>IF(AND(Home!$A$1&gt;=Leave_In_Approval[[#This Row],[Start Time]],Home!$A$1&lt;=Leave_In_Approval[[#This Row],[End Time]]),1,"No Aplica")</f>
        <v>No Aplica</v>
      </c>
    </row>
    <row r="40" spans="1:12" hidden="1" x14ac:dyDescent="0.3">
      <c r="A40" s="40" t="s">
        <v>463</v>
      </c>
      <c r="B40" s="3">
        <v>45936</v>
      </c>
      <c r="C40" s="3">
        <v>45936</v>
      </c>
      <c r="D40" s="40" t="s">
        <v>1602</v>
      </c>
      <c r="E40" s="40" t="s">
        <v>25</v>
      </c>
      <c r="F40" s="40" t="s">
        <v>26</v>
      </c>
      <c r="G40">
        <v>60</v>
      </c>
      <c r="H40">
        <v>60</v>
      </c>
      <c r="I40" s="40" t="s">
        <v>946</v>
      </c>
      <c r="J40" s="40" t="s">
        <v>1038</v>
      </c>
      <c r="K40" s="40" t="s">
        <v>177</v>
      </c>
      <c r="L40" s="40" t="str">
        <f>IF(AND(Home!$A$1&gt;=Leave_In_Approval[[#This Row],[Start Time]],Home!$A$1&lt;=Leave_In_Approval[[#This Row],[End Time]]),1,"No Aplica")</f>
        <v>No Aplica</v>
      </c>
    </row>
    <row r="41" spans="1:12" x14ac:dyDescent="0.3">
      <c r="A41" s="40" t="s">
        <v>469</v>
      </c>
      <c r="B41" s="3">
        <v>45931</v>
      </c>
      <c r="C41" s="3">
        <v>45931</v>
      </c>
      <c r="D41" s="40" t="s">
        <v>615</v>
      </c>
      <c r="E41" s="40" t="s">
        <v>1871</v>
      </c>
      <c r="F41" s="40" t="s">
        <v>1873</v>
      </c>
      <c r="G41">
        <v>120</v>
      </c>
      <c r="H41">
        <v>120</v>
      </c>
      <c r="I41" s="40" t="s">
        <v>1872</v>
      </c>
      <c r="J41" s="40" t="s">
        <v>2136</v>
      </c>
      <c r="K41" s="40" t="s">
        <v>178</v>
      </c>
      <c r="L41" s="40">
        <f>IF(AND(Home!$A$1&gt;=Leave_In_Approval[[#This Row],[Start Time]],Home!$A$1&lt;=Leave_In_Approval[[#This Row],[End Time]]),1,"No Aplica")</f>
        <v>1</v>
      </c>
    </row>
    <row r="42" spans="1:12" x14ac:dyDescent="0.3">
      <c r="A42" s="40" t="s">
        <v>463</v>
      </c>
      <c r="B42" s="3">
        <v>45931</v>
      </c>
      <c r="C42" s="3">
        <v>45931</v>
      </c>
      <c r="D42" s="40" t="s">
        <v>467</v>
      </c>
      <c r="E42" s="40" t="s">
        <v>2816</v>
      </c>
      <c r="F42" s="40" t="s">
        <v>2818</v>
      </c>
      <c r="G42">
        <v>480</v>
      </c>
      <c r="H42">
        <v>480</v>
      </c>
      <c r="I42" s="40" t="s">
        <v>2817</v>
      </c>
      <c r="J42" s="40" t="s">
        <v>1024</v>
      </c>
      <c r="K42" s="40" t="s">
        <v>177</v>
      </c>
      <c r="L42" s="40">
        <f>IF(AND(Home!$A$1&gt;=Leave_In_Approval[[#This Row],[Start Time]],Home!$A$1&lt;=Leave_In_Approval[[#This Row],[End Time]]),1,"No Aplica")</f>
        <v>1</v>
      </c>
    </row>
    <row r="43" spans="1:12" hidden="1" x14ac:dyDescent="0.3">
      <c r="A43" s="40" t="s">
        <v>466</v>
      </c>
      <c r="B43" s="3">
        <v>45936</v>
      </c>
      <c r="C43" s="3">
        <v>45936</v>
      </c>
      <c r="D43" s="40" t="s">
        <v>467</v>
      </c>
      <c r="E43" s="40" t="s">
        <v>2348</v>
      </c>
      <c r="F43" s="40" t="s">
        <v>2350</v>
      </c>
      <c r="G43">
        <v>480</v>
      </c>
      <c r="H43">
        <v>480</v>
      </c>
      <c r="I43" s="40" t="s">
        <v>2349</v>
      </c>
      <c r="J43" s="40" t="s">
        <v>1024</v>
      </c>
      <c r="K43" s="40" t="s">
        <v>177</v>
      </c>
      <c r="L43" s="40" t="str">
        <f>IF(AND(Home!$A$1&gt;=Leave_In_Approval[[#This Row],[Start Time]],Home!$A$1&lt;=Leave_In_Approval[[#This Row],[End Time]]),1,"No Aplica")</f>
        <v>No Aplica</v>
      </c>
    </row>
    <row r="44" spans="1:12" x14ac:dyDescent="0.3">
      <c r="A44" s="40" t="s">
        <v>463</v>
      </c>
      <c r="B44" s="3">
        <v>45931</v>
      </c>
      <c r="C44" s="3">
        <v>45931</v>
      </c>
      <c r="D44" s="40" t="s">
        <v>472</v>
      </c>
      <c r="E44" s="40" t="s">
        <v>2205</v>
      </c>
      <c r="F44" s="40" t="s">
        <v>2207</v>
      </c>
      <c r="G44">
        <v>600</v>
      </c>
      <c r="H44">
        <v>540</v>
      </c>
      <c r="I44" s="40" t="s">
        <v>2206</v>
      </c>
      <c r="J44" s="40" t="s">
        <v>1024</v>
      </c>
      <c r="K44" s="40" t="s">
        <v>177</v>
      </c>
      <c r="L44" s="40">
        <f>IF(AND(Home!$A$1&gt;=Leave_In_Approval[[#This Row],[Start Time]],Home!$A$1&lt;=Leave_In_Approval[[#This Row],[End Time]]),1,"No Aplica")</f>
        <v>1</v>
      </c>
    </row>
    <row r="45" spans="1:12" hidden="1" x14ac:dyDescent="0.3">
      <c r="A45" s="40" t="s">
        <v>463</v>
      </c>
      <c r="B45" s="3">
        <v>45937</v>
      </c>
      <c r="C45" s="3">
        <v>45937</v>
      </c>
      <c r="D45" s="40" t="s">
        <v>467</v>
      </c>
      <c r="E45" s="40" t="s">
        <v>1316</v>
      </c>
      <c r="F45" s="40" t="s">
        <v>1317</v>
      </c>
      <c r="G45">
        <v>540</v>
      </c>
      <c r="H45">
        <v>540</v>
      </c>
      <c r="I45" s="40" t="s">
        <v>1971</v>
      </c>
      <c r="J45" s="40" t="s">
        <v>1024</v>
      </c>
      <c r="K45" s="40" t="s">
        <v>177</v>
      </c>
      <c r="L45" s="40" t="str">
        <f>IF(AND(Home!$A$1&gt;=Leave_In_Approval[[#This Row],[Start Time]],Home!$A$1&lt;=Leave_In_Approval[[#This Row],[End Time]]),1,"No Aplica")</f>
        <v>No Aplica</v>
      </c>
    </row>
    <row r="46" spans="1:12" x14ac:dyDescent="0.3">
      <c r="A46" s="40" t="s">
        <v>466</v>
      </c>
      <c r="B46" s="3">
        <v>45931</v>
      </c>
      <c r="C46" s="3">
        <v>45931</v>
      </c>
      <c r="D46" s="40" t="s">
        <v>467</v>
      </c>
      <c r="E46" s="40" t="s">
        <v>1804</v>
      </c>
      <c r="F46" s="40" t="s">
        <v>1806</v>
      </c>
      <c r="G46">
        <v>480</v>
      </c>
      <c r="H46">
        <v>480</v>
      </c>
      <c r="I46" s="40" t="s">
        <v>1805</v>
      </c>
      <c r="J46" s="40" t="s">
        <v>1024</v>
      </c>
      <c r="K46" s="40" t="s">
        <v>177</v>
      </c>
      <c r="L46" s="40">
        <f>IF(AND(Home!$A$1&gt;=Leave_In_Approval[[#This Row],[Start Time]],Home!$A$1&lt;=Leave_In_Approval[[#This Row],[End Time]]),1,"No Aplica")</f>
        <v>1</v>
      </c>
    </row>
    <row r="47" spans="1:12" hidden="1" x14ac:dyDescent="0.3">
      <c r="A47" s="40" t="s">
        <v>466</v>
      </c>
      <c r="B47" s="3">
        <v>45939</v>
      </c>
      <c r="C47" s="3">
        <v>45939</v>
      </c>
      <c r="D47" s="40" t="s">
        <v>465</v>
      </c>
      <c r="E47" s="40" t="s">
        <v>1506</v>
      </c>
      <c r="F47" s="40" t="s">
        <v>1508</v>
      </c>
      <c r="G47">
        <v>930</v>
      </c>
      <c r="H47">
        <v>540</v>
      </c>
      <c r="I47" s="40" t="s">
        <v>1507</v>
      </c>
      <c r="J47" s="40" t="s">
        <v>1024</v>
      </c>
      <c r="K47" s="40" t="s">
        <v>177</v>
      </c>
      <c r="L47" s="40" t="str">
        <f>IF(AND(Home!$A$1&gt;=Leave_In_Approval[[#This Row],[Start Time]],Home!$A$1&lt;=Leave_In_Approval[[#This Row],[End Time]]),1,"No Aplica")</f>
        <v>No Aplica</v>
      </c>
    </row>
    <row r="48" spans="1:12" hidden="1" x14ac:dyDescent="0.3">
      <c r="A48" s="40" t="s">
        <v>466</v>
      </c>
      <c r="B48" s="3">
        <v>45937</v>
      </c>
      <c r="C48" s="3">
        <v>45937</v>
      </c>
      <c r="D48" s="40" t="s">
        <v>467</v>
      </c>
      <c r="E48" s="40" t="s">
        <v>807</v>
      </c>
      <c r="F48" s="40" t="s">
        <v>808</v>
      </c>
      <c r="G48">
        <v>540</v>
      </c>
      <c r="H48">
        <v>540</v>
      </c>
      <c r="I48" s="40" t="s">
        <v>1063</v>
      </c>
      <c r="J48" s="40" t="s">
        <v>1024</v>
      </c>
      <c r="K48" s="40" t="s">
        <v>177</v>
      </c>
      <c r="L48" s="40" t="str">
        <f>IF(AND(Home!$A$1&gt;=Leave_In_Approval[[#This Row],[Start Time]],Home!$A$1&lt;=Leave_In_Approval[[#This Row],[End Time]]),1,"No Aplica")</f>
        <v>No Aplica</v>
      </c>
    </row>
    <row r="49" spans="1:12" hidden="1" x14ac:dyDescent="0.3">
      <c r="A49" s="40" t="s">
        <v>466</v>
      </c>
      <c r="B49" s="3">
        <v>45939</v>
      </c>
      <c r="C49" s="3">
        <v>45939</v>
      </c>
      <c r="D49" s="40" t="s">
        <v>1989</v>
      </c>
      <c r="E49" s="40" t="s">
        <v>353</v>
      </c>
      <c r="F49" s="40" t="s">
        <v>360</v>
      </c>
      <c r="G49">
        <v>540</v>
      </c>
      <c r="H49">
        <v>540</v>
      </c>
      <c r="I49" s="40" t="s">
        <v>1208</v>
      </c>
      <c r="J49" s="40" t="s">
        <v>1024</v>
      </c>
      <c r="K49" s="40" t="s">
        <v>177</v>
      </c>
      <c r="L49" s="40" t="str">
        <f>IF(AND(Home!$A$1&gt;=Leave_In_Approval[[#This Row],[Start Time]],Home!$A$1&lt;=Leave_In_Approval[[#This Row],[End Time]]),1,"No Aplica")</f>
        <v>No Aplica</v>
      </c>
    </row>
    <row r="50" spans="1:12" hidden="1" x14ac:dyDescent="0.3">
      <c r="A50" s="40" t="s">
        <v>466</v>
      </c>
      <c r="B50" s="3">
        <v>45932</v>
      </c>
      <c r="C50" s="3">
        <v>45932</v>
      </c>
      <c r="D50" s="40" t="s">
        <v>1989</v>
      </c>
      <c r="E50" s="40" t="s">
        <v>353</v>
      </c>
      <c r="F50" s="40" t="s">
        <v>360</v>
      </c>
      <c r="G50">
        <v>540</v>
      </c>
      <c r="H50">
        <v>540</v>
      </c>
      <c r="I50" s="40" t="s">
        <v>1208</v>
      </c>
      <c r="J50" s="40" t="s">
        <v>1024</v>
      </c>
      <c r="K50" s="40" t="s">
        <v>177</v>
      </c>
      <c r="L50" s="40" t="str">
        <f>IF(AND(Home!$A$1&gt;=Leave_In_Approval[[#This Row],[Start Time]],Home!$A$1&lt;=Leave_In_Approval[[#This Row],[End Time]]),1,"No Aplica")</f>
        <v>No Aplica</v>
      </c>
    </row>
    <row r="51" spans="1:12" hidden="1" x14ac:dyDescent="0.3">
      <c r="A51" s="40" t="s">
        <v>466</v>
      </c>
      <c r="B51" s="3">
        <v>45942</v>
      </c>
      <c r="C51" s="3">
        <v>45942</v>
      </c>
      <c r="D51" s="40" t="s">
        <v>486</v>
      </c>
      <c r="E51" s="40" t="s">
        <v>2869</v>
      </c>
      <c r="F51" s="40" t="s">
        <v>2871</v>
      </c>
      <c r="G51">
        <v>540</v>
      </c>
      <c r="H51">
        <v>540</v>
      </c>
      <c r="I51" s="40" t="s">
        <v>2870</v>
      </c>
      <c r="J51" s="40" t="s">
        <v>2462</v>
      </c>
      <c r="K51" s="40" t="s">
        <v>178</v>
      </c>
      <c r="L51" s="40" t="str">
        <f>IF(AND(Home!$A$1&gt;=Leave_In_Approval[[#This Row],[Start Time]],Home!$A$1&lt;=Leave_In_Approval[[#This Row],[End Time]]),1,"No Aplica")</f>
        <v>No Aplica</v>
      </c>
    </row>
    <row r="52" spans="1:12" hidden="1" x14ac:dyDescent="0.3">
      <c r="A52" s="40" t="s">
        <v>463</v>
      </c>
      <c r="B52" s="3">
        <v>45942</v>
      </c>
      <c r="C52" s="3">
        <v>45942</v>
      </c>
      <c r="D52" s="40" t="s">
        <v>629</v>
      </c>
      <c r="E52" s="40" t="s">
        <v>546</v>
      </c>
      <c r="F52" s="40" t="s">
        <v>547</v>
      </c>
      <c r="G52">
        <v>540</v>
      </c>
      <c r="H52">
        <v>540</v>
      </c>
      <c r="I52" s="40" t="s">
        <v>1080</v>
      </c>
      <c r="J52" s="40" t="s">
        <v>1020</v>
      </c>
      <c r="K52" s="40" t="s">
        <v>179</v>
      </c>
      <c r="L52" s="40" t="str">
        <f>IF(AND(Home!$A$1&gt;=Leave_In_Approval[[#This Row],[Start Time]],Home!$A$1&lt;=Leave_In_Approval[[#This Row],[End Time]]),1,"No Aplica")</f>
        <v>No Aplica</v>
      </c>
    </row>
    <row r="53" spans="1:12" hidden="1" x14ac:dyDescent="0.3">
      <c r="A53" s="40" t="s">
        <v>469</v>
      </c>
      <c r="B53" s="3">
        <v>45941</v>
      </c>
      <c r="C53" s="3">
        <v>45941</v>
      </c>
      <c r="D53" s="40" t="s">
        <v>1677</v>
      </c>
      <c r="E53" s="40" t="s">
        <v>546</v>
      </c>
      <c r="F53" s="40" t="s">
        <v>547</v>
      </c>
      <c r="G53">
        <v>180</v>
      </c>
      <c r="H53">
        <v>180</v>
      </c>
      <c r="I53" s="40" t="s">
        <v>1080</v>
      </c>
      <c r="J53" s="40" t="s">
        <v>1020</v>
      </c>
      <c r="K53" s="40" t="s">
        <v>179</v>
      </c>
      <c r="L53" s="40" t="str">
        <f>IF(AND(Home!$A$1&gt;=Leave_In_Approval[[#This Row],[Start Time]],Home!$A$1&lt;=Leave_In_Approval[[#This Row],[End Time]]),1,"No Aplica")</f>
        <v>No Aplica</v>
      </c>
    </row>
    <row r="54" spans="1:12" hidden="1" x14ac:dyDescent="0.3">
      <c r="A54" s="40" t="s">
        <v>469</v>
      </c>
      <c r="B54" s="3">
        <v>45940</v>
      </c>
      <c r="C54" s="3">
        <v>45940</v>
      </c>
      <c r="D54" s="40" t="s">
        <v>1677</v>
      </c>
      <c r="E54" s="40" t="s">
        <v>546</v>
      </c>
      <c r="F54" s="40" t="s">
        <v>547</v>
      </c>
      <c r="G54">
        <v>180</v>
      </c>
      <c r="H54">
        <v>180</v>
      </c>
      <c r="I54" s="40" t="s">
        <v>1080</v>
      </c>
      <c r="J54" s="40" t="s">
        <v>1020</v>
      </c>
      <c r="K54" s="40" t="s">
        <v>179</v>
      </c>
      <c r="L54" s="40" t="str">
        <f>IF(AND(Home!$A$1&gt;=Leave_In_Approval[[#This Row],[Start Time]],Home!$A$1&lt;=Leave_In_Approval[[#This Row],[End Time]]),1,"No Aplica")</f>
        <v>No Aplica</v>
      </c>
    </row>
    <row r="55" spans="1:12" hidden="1" x14ac:dyDescent="0.3">
      <c r="A55" s="40" t="s">
        <v>469</v>
      </c>
      <c r="B55" s="3">
        <v>45939</v>
      </c>
      <c r="C55" s="3">
        <v>45939</v>
      </c>
      <c r="D55" s="40" t="s">
        <v>1677</v>
      </c>
      <c r="E55" s="40" t="s">
        <v>546</v>
      </c>
      <c r="F55" s="40" t="s">
        <v>547</v>
      </c>
      <c r="G55">
        <v>180</v>
      </c>
      <c r="H55">
        <v>180</v>
      </c>
      <c r="I55" s="40" t="s">
        <v>1080</v>
      </c>
      <c r="J55" s="40" t="s">
        <v>1020</v>
      </c>
      <c r="K55" s="40" t="s">
        <v>179</v>
      </c>
      <c r="L55" s="40" t="str">
        <f>IF(AND(Home!$A$1&gt;=Leave_In_Approval[[#This Row],[Start Time]],Home!$A$1&lt;=Leave_In_Approval[[#This Row],[End Time]]),1,"No Aplica")</f>
        <v>No Aplica</v>
      </c>
    </row>
    <row r="56" spans="1:12" hidden="1" x14ac:dyDescent="0.3">
      <c r="A56" s="40" t="s">
        <v>469</v>
      </c>
      <c r="B56" s="3">
        <v>45938</v>
      </c>
      <c r="C56" s="3">
        <v>45938</v>
      </c>
      <c r="D56" s="40" t="s">
        <v>1677</v>
      </c>
      <c r="E56" s="40" t="s">
        <v>546</v>
      </c>
      <c r="F56" s="40" t="s">
        <v>547</v>
      </c>
      <c r="G56">
        <v>180</v>
      </c>
      <c r="H56">
        <v>180</v>
      </c>
      <c r="I56" s="40" t="s">
        <v>1080</v>
      </c>
      <c r="J56" s="40" t="s">
        <v>1020</v>
      </c>
      <c r="K56" s="40" t="s">
        <v>179</v>
      </c>
      <c r="L56" s="40" t="str">
        <f>IF(AND(Home!$A$1&gt;=Leave_In_Approval[[#This Row],[Start Time]],Home!$A$1&lt;=Leave_In_Approval[[#This Row],[End Time]]),1,"No Aplica")</f>
        <v>No Aplica</v>
      </c>
    </row>
    <row r="57" spans="1:12" hidden="1" x14ac:dyDescent="0.3">
      <c r="A57" s="40" t="s">
        <v>469</v>
      </c>
      <c r="B57" s="3">
        <v>45937</v>
      </c>
      <c r="C57" s="3">
        <v>45937</v>
      </c>
      <c r="D57" s="40" t="s">
        <v>470</v>
      </c>
      <c r="E57" s="40" t="s">
        <v>546</v>
      </c>
      <c r="F57" s="40" t="s">
        <v>547</v>
      </c>
      <c r="G57">
        <v>540</v>
      </c>
      <c r="H57">
        <v>540</v>
      </c>
      <c r="I57" s="40" t="s">
        <v>1080</v>
      </c>
      <c r="J57" s="40" t="s">
        <v>1020</v>
      </c>
      <c r="K57" s="40" t="s">
        <v>179</v>
      </c>
      <c r="L57" s="40" t="str">
        <f>IF(AND(Home!$A$1&gt;=Leave_In_Approval[[#This Row],[Start Time]],Home!$A$1&lt;=Leave_In_Approval[[#This Row],[End Time]]),1,"No Aplica")</f>
        <v>No Aplica</v>
      </c>
    </row>
    <row r="58" spans="1:12" hidden="1" x14ac:dyDescent="0.3">
      <c r="A58" s="40" t="s">
        <v>469</v>
      </c>
      <c r="B58" s="3">
        <v>45936</v>
      </c>
      <c r="C58" s="3">
        <v>45936</v>
      </c>
      <c r="D58" s="40" t="s">
        <v>1677</v>
      </c>
      <c r="E58" s="40" t="s">
        <v>546</v>
      </c>
      <c r="F58" s="40" t="s">
        <v>547</v>
      </c>
      <c r="G58">
        <v>180</v>
      </c>
      <c r="H58">
        <v>180</v>
      </c>
      <c r="I58" s="40" t="s">
        <v>1080</v>
      </c>
      <c r="J58" s="40" t="s">
        <v>1020</v>
      </c>
      <c r="K58" s="40" t="s">
        <v>179</v>
      </c>
      <c r="L58" s="40" t="str">
        <f>IF(AND(Home!$A$1&gt;=Leave_In_Approval[[#This Row],[Start Time]],Home!$A$1&lt;=Leave_In_Approval[[#This Row],[End Time]]),1,"No Aplica")</f>
        <v>No Aplica</v>
      </c>
    </row>
    <row r="59" spans="1:12" hidden="1" x14ac:dyDescent="0.3">
      <c r="A59" s="40" t="s">
        <v>463</v>
      </c>
      <c r="B59" s="3">
        <v>45942</v>
      </c>
      <c r="C59" s="3">
        <v>45942</v>
      </c>
      <c r="D59" s="40" t="s">
        <v>493</v>
      </c>
      <c r="E59" s="40" t="s">
        <v>453</v>
      </c>
      <c r="F59" s="40" t="s">
        <v>454</v>
      </c>
      <c r="G59">
        <v>540</v>
      </c>
      <c r="H59">
        <v>540</v>
      </c>
      <c r="I59" s="40" t="s">
        <v>1085</v>
      </c>
      <c r="J59" s="40" t="s">
        <v>1020</v>
      </c>
      <c r="K59" s="40" t="s">
        <v>179</v>
      </c>
      <c r="L59" s="40" t="str">
        <f>IF(AND(Home!$A$1&gt;=Leave_In_Approval[[#This Row],[Start Time]],Home!$A$1&lt;=Leave_In_Approval[[#This Row],[End Time]]),1,"No Aplica")</f>
        <v>No Aplica</v>
      </c>
    </row>
    <row r="60" spans="1:12" hidden="1" x14ac:dyDescent="0.3">
      <c r="A60" s="40" t="s">
        <v>469</v>
      </c>
      <c r="B60" s="3">
        <v>45941</v>
      </c>
      <c r="C60" s="3">
        <v>45941</v>
      </c>
      <c r="D60" s="40" t="s">
        <v>508</v>
      </c>
      <c r="E60" s="40" t="s">
        <v>453</v>
      </c>
      <c r="F60" s="40" t="s">
        <v>454</v>
      </c>
      <c r="G60">
        <v>240</v>
      </c>
      <c r="H60">
        <v>240</v>
      </c>
      <c r="I60" s="40" t="s">
        <v>1085</v>
      </c>
      <c r="J60" s="40" t="s">
        <v>1020</v>
      </c>
      <c r="K60" s="40" t="s">
        <v>179</v>
      </c>
      <c r="L60" s="40" t="str">
        <f>IF(AND(Home!$A$1&gt;=Leave_In_Approval[[#This Row],[Start Time]],Home!$A$1&lt;=Leave_In_Approval[[#This Row],[End Time]]),1,"No Aplica")</f>
        <v>No Aplica</v>
      </c>
    </row>
    <row r="61" spans="1:12" hidden="1" x14ac:dyDescent="0.3">
      <c r="A61" s="40" t="s">
        <v>469</v>
      </c>
      <c r="B61" s="3">
        <v>45940</v>
      </c>
      <c r="C61" s="3">
        <v>45940</v>
      </c>
      <c r="D61" s="40" t="s">
        <v>508</v>
      </c>
      <c r="E61" s="40" t="s">
        <v>453</v>
      </c>
      <c r="F61" s="40" t="s">
        <v>454</v>
      </c>
      <c r="G61">
        <v>180</v>
      </c>
      <c r="H61">
        <v>180</v>
      </c>
      <c r="I61" s="40" t="s">
        <v>1085</v>
      </c>
      <c r="J61" s="40" t="s">
        <v>1020</v>
      </c>
      <c r="K61" s="40" t="s">
        <v>179</v>
      </c>
      <c r="L61" s="40" t="str">
        <f>IF(AND(Home!$A$1&gt;=Leave_In_Approval[[#This Row],[Start Time]],Home!$A$1&lt;=Leave_In_Approval[[#This Row],[End Time]]),1,"No Aplica")</f>
        <v>No Aplica</v>
      </c>
    </row>
    <row r="62" spans="1:12" hidden="1" x14ac:dyDescent="0.3">
      <c r="A62" s="40" t="s">
        <v>469</v>
      </c>
      <c r="B62" s="3">
        <v>45939</v>
      </c>
      <c r="C62" s="3">
        <v>45939</v>
      </c>
      <c r="D62" s="40" t="s">
        <v>508</v>
      </c>
      <c r="E62" s="40" t="s">
        <v>453</v>
      </c>
      <c r="F62" s="40" t="s">
        <v>454</v>
      </c>
      <c r="G62">
        <v>180</v>
      </c>
      <c r="H62">
        <v>180</v>
      </c>
      <c r="I62" s="40" t="s">
        <v>1085</v>
      </c>
      <c r="J62" s="40" t="s">
        <v>1020</v>
      </c>
      <c r="K62" s="40" t="s">
        <v>179</v>
      </c>
      <c r="L62" s="40" t="str">
        <f>IF(AND(Home!$A$1&gt;=Leave_In_Approval[[#This Row],[Start Time]],Home!$A$1&lt;=Leave_In_Approval[[#This Row],[End Time]]),1,"No Aplica")</f>
        <v>No Aplica</v>
      </c>
    </row>
    <row r="63" spans="1:12" hidden="1" x14ac:dyDescent="0.3">
      <c r="A63" s="40" t="s">
        <v>469</v>
      </c>
      <c r="B63" s="3">
        <v>45938</v>
      </c>
      <c r="C63" s="3">
        <v>45938</v>
      </c>
      <c r="D63" s="40" t="s">
        <v>508</v>
      </c>
      <c r="E63" s="40" t="s">
        <v>453</v>
      </c>
      <c r="F63" s="40" t="s">
        <v>454</v>
      </c>
      <c r="G63">
        <v>180</v>
      </c>
      <c r="H63">
        <v>180</v>
      </c>
      <c r="I63" s="40" t="s">
        <v>1085</v>
      </c>
      <c r="J63" s="40" t="s">
        <v>1020</v>
      </c>
      <c r="K63" s="40" t="s">
        <v>179</v>
      </c>
      <c r="L63" s="40" t="str">
        <f>IF(AND(Home!$A$1&gt;=Leave_In_Approval[[#This Row],[Start Time]],Home!$A$1&lt;=Leave_In_Approval[[#This Row],[End Time]]),1,"No Aplica")</f>
        <v>No Aplica</v>
      </c>
    </row>
    <row r="64" spans="1:12" hidden="1" x14ac:dyDescent="0.3">
      <c r="A64" s="40" t="s">
        <v>469</v>
      </c>
      <c r="B64" s="3">
        <v>45937</v>
      </c>
      <c r="C64" s="3">
        <v>45937</v>
      </c>
      <c r="D64" s="40" t="s">
        <v>663</v>
      </c>
      <c r="E64" s="40" t="s">
        <v>453</v>
      </c>
      <c r="F64" s="40" t="s">
        <v>454</v>
      </c>
      <c r="G64">
        <v>540</v>
      </c>
      <c r="H64">
        <v>540</v>
      </c>
      <c r="I64" s="40" t="s">
        <v>1085</v>
      </c>
      <c r="J64" s="40" t="s">
        <v>1020</v>
      </c>
      <c r="K64" s="40" t="s">
        <v>179</v>
      </c>
      <c r="L64" s="40" t="str">
        <f>IF(AND(Home!$A$1&gt;=Leave_In_Approval[[#This Row],[Start Time]],Home!$A$1&lt;=Leave_In_Approval[[#This Row],[End Time]]),1,"No Aplica")</f>
        <v>No Aplica</v>
      </c>
    </row>
    <row r="65" spans="1:12" hidden="1" x14ac:dyDescent="0.3">
      <c r="A65" s="40" t="s">
        <v>469</v>
      </c>
      <c r="B65" s="3">
        <v>45936</v>
      </c>
      <c r="C65" s="3">
        <v>45936</v>
      </c>
      <c r="D65" s="40" t="s">
        <v>508</v>
      </c>
      <c r="E65" s="40" t="s">
        <v>453</v>
      </c>
      <c r="F65" s="40" t="s">
        <v>454</v>
      </c>
      <c r="G65">
        <v>180</v>
      </c>
      <c r="H65">
        <v>180</v>
      </c>
      <c r="I65" s="40" t="s">
        <v>1085</v>
      </c>
      <c r="J65" s="40" t="s">
        <v>1020</v>
      </c>
      <c r="K65" s="40" t="s">
        <v>179</v>
      </c>
      <c r="L65" s="40" t="str">
        <f>IF(AND(Home!$A$1&gt;=Leave_In_Approval[[#This Row],[Start Time]],Home!$A$1&lt;=Leave_In_Approval[[#This Row],[End Time]]),1,"No Aplica")</f>
        <v>No Aplica</v>
      </c>
    </row>
    <row r="66" spans="1:12" hidden="1" x14ac:dyDescent="0.3">
      <c r="A66" s="40" t="s">
        <v>463</v>
      </c>
      <c r="B66" s="3">
        <v>45935</v>
      </c>
      <c r="C66" s="3">
        <v>45935</v>
      </c>
      <c r="D66" s="40" t="s">
        <v>496</v>
      </c>
      <c r="E66" s="40" t="s">
        <v>453</v>
      </c>
      <c r="F66" s="40" t="s">
        <v>454</v>
      </c>
      <c r="G66">
        <v>540</v>
      </c>
      <c r="H66">
        <v>540</v>
      </c>
      <c r="I66" s="40" t="s">
        <v>1085</v>
      </c>
      <c r="J66" s="40" t="s">
        <v>1020</v>
      </c>
      <c r="K66" s="40" t="s">
        <v>179</v>
      </c>
      <c r="L66" s="40" t="str">
        <f>IF(AND(Home!$A$1&gt;=Leave_In_Approval[[#This Row],[Start Time]],Home!$A$1&lt;=Leave_In_Approval[[#This Row],[End Time]]),1,"No Aplica")</f>
        <v>No Aplica</v>
      </c>
    </row>
    <row r="67" spans="1:12" hidden="1" x14ac:dyDescent="0.3">
      <c r="A67" s="40" t="s">
        <v>469</v>
      </c>
      <c r="B67" s="3">
        <v>45934</v>
      </c>
      <c r="C67" s="3">
        <v>45934</v>
      </c>
      <c r="D67" s="40" t="s">
        <v>508</v>
      </c>
      <c r="E67" s="40" t="s">
        <v>453</v>
      </c>
      <c r="F67" s="40" t="s">
        <v>454</v>
      </c>
      <c r="G67">
        <v>240</v>
      </c>
      <c r="H67">
        <v>240</v>
      </c>
      <c r="I67" s="40" t="s">
        <v>1085</v>
      </c>
      <c r="J67" s="40" t="s">
        <v>1020</v>
      </c>
      <c r="K67" s="40" t="s">
        <v>179</v>
      </c>
      <c r="L67" s="40" t="str">
        <f>IF(AND(Home!$A$1&gt;=Leave_In_Approval[[#This Row],[Start Time]],Home!$A$1&lt;=Leave_In_Approval[[#This Row],[End Time]]),1,"No Aplica")</f>
        <v>No Aplica</v>
      </c>
    </row>
    <row r="68" spans="1:12" hidden="1" x14ac:dyDescent="0.3">
      <c r="A68" s="40" t="s">
        <v>469</v>
      </c>
      <c r="B68" s="3">
        <v>45933</v>
      </c>
      <c r="C68" s="3">
        <v>45933</v>
      </c>
      <c r="D68" s="40" t="s">
        <v>508</v>
      </c>
      <c r="E68" s="40" t="s">
        <v>453</v>
      </c>
      <c r="F68" s="40" t="s">
        <v>454</v>
      </c>
      <c r="G68">
        <v>180</v>
      </c>
      <c r="H68">
        <v>180</v>
      </c>
      <c r="I68" s="40" t="s">
        <v>1085</v>
      </c>
      <c r="J68" s="40" t="s">
        <v>1020</v>
      </c>
      <c r="K68" s="40" t="s">
        <v>179</v>
      </c>
      <c r="L68" s="40" t="str">
        <f>IF(AND(Home!$A$1&gt;=Leave_In_Approval[[#This Row],[Start Time]],Home!$A$1&lt;=Leave_In_Approval[[#This Row],[End Time]]),1,"No Aplica")</f>
        <v>No Aplica</v>
      </c>
    </row>
    <row r="69" spans="1:12" hidden="1" x14ac:dyDescent="0.3">
      <c r="A69" s="40" t="s">
        <v>469</v>
      </c>
      <c r="B69" s="3">
        <v>45932</v>
      </c>
      <c r="C69" s="3">
        <v>45932</v>
      </c>
      <c r="D69" s="40" t="s">
        <v>508</v>
      </c>
      <c r="E69" s="40" t="s">
        <v>453</v>
      </c>
      <c r="F69" s="40" t="s">
        <v>454</v>
      </c>
      <c r="G69">
        <v>180</v>
      </c>
      <c r="H69">
        <v>180</v>
      </c>
      <c r="I69" s="40" t="s">
        <v>1085</v>
      </c>
      <c r="J69" s="40" t="s">
        <v>1020</v>
      </c>
      <c r="K69" s="40" t="s">
        <v>179</v>
      </c>
      <c r="L69" s="40" t="str">
        <f>IF(AND(Home!$A$1&gt;=Leave_In_Approval[[#This Row],[Start Time]],Home!$A$1&lt;=Leave_In_Approval[[#This Row],[End Time]]),1,"No Aplica")</f>
        <v>No Aplica</v>
      </c>
    </row>
    <row r="70" spans="1:12" x14ac:dyDescent="0.3">
      <c r="A70" s="40" t="s">
        <v>469</v>
      </c>
      <c r="B70" s="3">
        <v>45931</v>
      </c>
      <c r="C70" s="3">
        <v>45931</v>
      </c>
      <c r="D70" s="40" t="s">
        <v>508</v>
      </c>
      <c r="E70" s="40" t="s">
        <v>453</v>
      </c>
      <c r="F70" s="40" t="s">
        <v>454</v>
      </c>
      <c r="G70">
        <v>180</v>
      </c>
      <c r="H70">
        <v>180</v>
      </c>
      <c r="I70" s="40" t="s">
        <v>1085</v>
      </c>
      <c r="J70" s="40" t="s">
        <v>1020</v>
      </c>
      <c r="K70" s="40" t="s">
        <v>179</v>
      </c>
      <c r="L70" s="40">
        <f>IF(AND(Home!$A$1&gt;=Leave_In_Approval[[#This Row],[Start Time]],Home!$A$1&lt;=Leave_In_Approval[[#This Row],[End Time]]),1,"No Aplica")</f>
        <v>1</v>
      </c>
    </row>
    <row r="71" spans="1:12" hidden="1" x14ac:dyDescent="0.3">
      <c r="A71" s="40" t="s">
        <v>475</v>
      </c>
      <c r="B71" s="3">
        <v>45941</v>
      </c>
      <c r="C71" s="3">
        <v>45941</v>
      </c>
      <c r="D71" s="40" t="s">
        <v>1798</v>
      </c>
      <c r="E71" s="40" t="s">
        <v>1733</v>
      </c>
      <c r="F71" s="40" t="s">
        <v>1735</v>
      </c>
      <c r="G71">
        <v>480</v>
      </c>
      <c r="H71">
        <v>480</v>
      </c>
      <c r="I71" s="40" t="s">
        <v>1734</v>
      </c>
      <c r="J71" s="40" t="s">
        <v>2463</v>
      </c>
      <c r="K71" s="40" t="s">
        <v>178</v>
      </c>
      <c r="L71" s="40" t="str">
        <f>IF(AND(Home!$A$1&gt;=Leave_In_Approval[[#This Row],[Start Time]],Home!$A$1&lt;=Leave_In_Approval[[#This Row],[End Time]]),1,"No Aplica")</f>
        <v>No Aplica</v>
      </c>
    </row>
    <row r="72" spans="1:12" hidden="1" x14ac:dyDescent="0.3">
      <c r="A72" s="40" t="s">
        <v>1723</v>
      </c>
      <c r="B72" s="3">
        <v>45935</v>
      </c>
      <c r="C72" s="3">
        <v>45935</v>
      </c>
      <c r="D72" s="40" t="s">
        <v>3101</v>
      </c>
      <c r="E72" s="40" t="s">
        <v>1968</v>
      </c>
      <c r="F72" s="40" t="s">
        <v>1970</v>
      </c>
      <c r="G72">
        <v>540</v>
      </c>
      <c r="H72">
        <v>540</v>
      </c>
      <c r="I72" s="40" t="s">
        <v>1969</v>
      </c>
      <c r="J72" s="40" t="s">
        <v>2463</v>
      </c>
      <c r="K72" s="40" t="s">
        <v>178</v>
      </c>
      <c r="L72" s="40" t="str">
        <f>IF(AND(Home!$A$1&gt;=Leave_In_Approval[[#This Row],[Start Time]],Home!$A$1&lt;=Leave_In_Approval[[#This Row],[End Time]]),1,"No Aplica")</f>
        <v>No Aplica</v>
      </c>
    </row>
    <row r="73" spans="1:12" hidden="1" x14ac:dyDescent="0.3">
      <c r="A73" s="40" t="s">
        <v>1723</v>
      </c>
      <c r="B73" s="3">
        <v>45934</v>
      </c>
      <c r="C73" s="3">
        <v>45934</v>
      </c>
      <c r="D73" s="40" t="s">
        <v>3102</v>
      </c>
      <c r="E73" s="40" t="s">
        <v>1968</v>
      </c>
      <c r="F73" s="40" t="s">
        <v>1970</v>
      </c>
      <c r="G73">
        <v>540</v>
      </c>
      <c r="H73">
        <v>540</v>
      </c>
      <c r="I73" s="40" t="s">
        <v>1969</v>
      </c>
      <c r="J73" s="40" t="s">
        <v>2463</v>
      </c>
      <c r="K73" s="40" t="s">
        <v>178</v>
      </c>
      <c r="L73" s="40" t="str">
        <f>IF(AND(Home!$A$1&gt;=Leave_In_Approval[[#This Row],[Start Time]],Home!$A$1&lt;=Leave_In_Approval[[#This Row],[End Time]]),1,"No Aplica")</f>
        <v>No Aplica</v>
      </c>
    </row>
    <row r="74" spans="1:12" hidden="1" x14ac:dyDescent="0.3">
      <c r="A74" s="40" t="s">
        <v>1723</v>
      </c>
      <c r="B74" s="3">
        <v>45933</v>
      </c>
      <c r="C74" s="3">
        <v>45933</v>
      </c>
      <c r="D74" s="40" t="s">
        <v>3102</v>
      </c>
      <c r="E74" s="40" t="s">
        <v>1968</v>
      </c>
      <c r="F74" s="40" t="s">
        <v>1970</v>
      </c>
      <c r="G74">
        <v>540</v>
      </c>
      <c r="H74">
        <v>540</v>
      </c>
      <c r="I74" s="40" t="s">
        <v>1969</v>
      </c>
      <c r="J74" s="40" t="s">
        <v>2463</v>
      </c>
      <c r="K74" s="40" t="s">
        <v>178</v>
      </c>
      <c r="L74" s="40" t="str">
        <f>IF(AND(Home!$A$1&gt;=Leave_In_Approval[[#This Row],[Start Time]],Home!$A$1&lt;=Leave_In_Approval[[#This Row],[End Time]]),1,"No Aplica")</f>
        <v>No Aplica</v>
      </c>
    </row>
    <row r="75" spans="1:12" hidden="1" x14ac:dyDescent="0.3">
      <c r="A75" s="40" t="s">
        <v>1723</v>
      </c>
      <c r="B75" s="3">
        <v>45932</v>
      </c>
      <c r="C75" s="3">
        <v>45932</v>
      </c>
      <c r="D75" s="40" t="s">
        <v>3103</v>
      </c>
      <c r="E75" s="40" t="s">
        <v>1968</v>
      </c>
      <c r="F75" s="40" t="s">
        <v>1970</v>
      </c>
      <c r="G75">
        <v>480</v>
      </c>
      <c r="H75">
        <v>480</v>
      </c>
      <c r="I75" s="40" t="s">
        <v>1969</v>
      </c>
      <c r="J75" s="40" t="s">
        <v>2463</v>
      </c>
      <c r="K75" s="40" t="s">
        <v>178</v>
      </c>
      <c r="L75" s="40" t="str">
        <f>IF(AND(Home!$A$1&gt;=Leave_In_Approval[[#This Row],[Start Time]],Home!$A$1&lt;=Leave_In_Approval[[#This Row],[End Time]]),1,"No Aplica")</f>
        <v>No Aplica</v>
      </c>
    </row>
    <row r="76" spans="1:12" x14ac:dyDescent="0.3">
      <c r="A76" s="40" t="s">
        <v>1723</v>
      </c>
      <c r="B76" s="3">
        <v>45931</v>
      </c>
      <c r="C76" s="3">
        <v>45931</v>
      </c>
      <c r="D76" s="40" t="s">
        <v>3104</v>
      </c>
      <c r="E76" s="40" t="s">
        <v>1968</v>
      </c>
      <c r="F76" s="40" t="s">
        <v>1970</v>
      </c>
      <c r="G76">
        <v>480</v>
      </c>
      <c r="H76">
        <v>480</v>
      </c>
      <c r="I76" s="40" t="s">
        <v>1969</v>
      </c>
      <c r="J76" s="40" t="s">
        <v>2463</v>
      </c>
      <c r="K76" s="40" t="s">
        <v>178</v>
      </c>
      <c r="L76" s="40">
        <f>IF(AND(Home!$A$1&gt;=Leave_In_Approval[[#This Row],[Start Time]],Home!$A$1&lt;=Leave_In_Approval[[#This Row],[End Time]]),1,"No Aplica")</f>
        <v>1</v>
      </c>
    </row>
    <row r="77" spans="1:12" hidden="1" x14ac:dyDescent="0.3">
      <c r="A77" s="40" t="s">
        <v>466</v>
      </c>
      <c r="B77" s="3">
        <v>45940</v>
      </c>
      <c r="C77" s="3">
        <v>45940</v>
      </c>
      <c r="D77" s="40" t="s">
        <v>473</v>
      </c>
      <c r="E77" s="40" t="s">
        <v>1414</v>
      </c>
      <c r="F77" s="40" t="s">
        <v>1416</v>
      </c>
      <c r="G77">
        <v>540</v>
      </c>
      <c r="H77">
        <v>540</v>
      </c>
      <c r="I77" s="40" t="s">
        <v>1415</v>
      </c>
      <c r="J77" s="40" t="s">
        <v>2463</v>
      </c>
      <c r="K77" s="40" t="s">
        <v>178</v>
      </c>
      <c r="L77" s="40" t="str">
        <f>IF(AND(Home!$A$1&gt;=Leave_In_Approval[[#This Row],[Start Time]],Home!$A$1&lt;=Leave_In_Approval[[#This Row],[End Time]]),1,"No Aplica")</f>
        <v>No Aplica</v>
      </c>
    </row>
    <row r="78" spans="1:12" hidden="1" x14ac:dyDescent="0.3">
      <c r="A78" s="40" t="s">
        <v>466</v>
      </c>
      <c r="B78" s="3">
        <v>45933</v>
      </c>
      <c r="C78" s="3">
        <v>45933</v>
      </c>
      <c r="D78" s="40" t="s">
        <v>472</v>
      </c>
      <c r="E78" s="40" t="s">
        <v>1414</v>
      </c>
      <c r="F78" s="40" t="s">
        <v>1416</v>
      </c>
      <c r="G78">
        <v>540</v>
      </c>
      <c r="H78">
        <v>540</v>
      </c>
      <c r="I78" s="40" t="s">
        <v>1415</v>
      </c>
      <c r="J78" s="40" t="s">
        <v>2463</v>
      </c>
      <c r="K78" s="40" t="s">
        <v>178</v>
      </c>
      <c r="L78" s="40" t="str">
        <f>IF(AND(Home!$A$1&gt;=Leave_In_Approval[[#This Row],[Start Time]],Home!$A$1&lt;=Leave_In_Approval[[#This Row],[End Time]]),1,"No Aplica")</f>
        <v>No Aplica</v>
      </c>
    </row>
    <row r="79" spans="1:12" x14ac:dyDescent="0.3">
      <c r="A79" s="40" t="s">
        <v>466</v>
      </c>
      <c r="B79" s="3">
        <v>45931</v>
      </c>
      <c r="C79" s="3">
        <v>45931</v>
      </c>
      <c r="D79" s="40" t="s">
        <v>467</v>
      </c>
      <c r="E79" s="40" t="s">
        <v>1905</v>
      </c>
      <c r="F79" s="40" t="s">
        <v>1907</v>
      </c>
      <c r="G79">
        <v>540</v>
      </c>
      <c r="H79">
        <v>540</v>
      </c>
      <c r="I79" s="40" t="s">
        <v>1906</v>
      </c>
      <c r="J79" s="40" t="s">
        <v>2463</v>
      </c>
      <c r="K79" s="40" t="s">
        <v>178</v>
      </c>
      <c r="L79" s="40">
        <f>IF(AND(Home!$A$1&gt;=Leave_In_Approval[[#This Row],[Start Time]],Home!$A$1&lt;=Leave_In_Approval[[#This Row],[End Time]]),1,"No Aplica")</f>
        <v>1</v>
      </c>
    </row>
    <row r="80" spans="1:12" hidden="1" x14ac:dyDescent="0.3">
      <c r="A80" s="40" t="s">
        <v>466</v>
      </c>
      <c r="B80" s="3">
        <v>45942</v>
      </c>
      <c r="C80" s="3">
        <v>45942</v>
      </c>
      <c r="D80" s="40" t="s">
        <v>465</v>
      </c>
      <c r="E80" s="40" t="s">
        <v>1744</v>
      </c>
      <c r="F80" s="40" t="s">
        <v>1746</v>
      </c>
      <c r="G80">
        <v>540</v>
      </c>
      <c r="H80">
        <v>540</v>
      </c>
      <c r="I80" s="40" t="s">
        <v>1745</v>
      </c>
      <c r="J80" s="40" t="s">
        <v>2463</v>
      </c>
      <c r="K80" s="40" t="s">
        <v>178</v>
      </c>
      <c r="L80" s="40" t="str">
        <f>IF(AND(Home!$A$1&gt;=Leave_In_Approval[[#This Row],[Start Time]],Home!$A$1&lt;=Leave_In_Approval[[#This Row],[End Time]]),1,"No Aplica")</f>
        <v>No Aplica</v>
      </c>
    </row>
    <row r="81" spans="1:12" hidden="1" x14ac:dyDescent="0.3">
      <c r="A81" s="40" t="s">
        <v>466</v>
      </c>
      <c r="B81" s="3">
        <v>45938</v>
      </c>
      <c r="C81" s="3">
        <v>45938</v>
      </c>
      <c r="D81" s="40" t="s">
        <v>467</v>
      </c>
      <c r="E81" s="40" t="s">
        <v>570</v>
      </c>
      <c r="F81" s="40" t="s">
        <v>571</v>
      </c>
      <c r="G81">
        <v>540</v>
      </c>
      <c r="H81">
        <v>540</v>
      </c>
      <c r="I81" s="40" t="s">
        <v>1287</v>
      </c>
      <c r="J81" s="40" t="s">
        <v>2463</v>
      </c>
      <c r="K81" s="40" t="s">
        <v>178</v>
      </c>
      <c r="L81" s="40" t="str">
        <f>IF(AND(Home!$A$1&gt;=Leave_In_Approval[[#This Row],[Start Time]],Home!$A$1&lt;=Leave_In_Approval[[#This Row],[End Time]]),1,"No Aplica")</f>
        <v>No Aplica</v>
      </c>
    </row>
    <row r="82" spans="1:12" hidden="1" x14ac:dyDescent="0.3">
      <c r="A82" s="40" t="s">
        <v>466</v>
      </c>
      <c r="B82" s="3">
        <v>45933</v>
      </c>
      <c r="C82" s="3">
        <v>45933</v>
      </c>
      <c r="D82" s="40" t="s">
        <v>2435</v>
      </c>
      <c r="E82" s="40" t="s">
        <v>570</v>
      </c>
      <c r="F82" s="40" t="s">
        <v>571</v>
      </c>
      <c r="G82">
        <v>540</v>
      </c>
      <c r="H82">
        <v>540</v>
      </c>
      <c r="I82" s="40" t="s">
        <v>1287</v>
      </c>
      <c r="J82" s="40" t="s">
        <v>2463</v>
      </c>
      <c r="K82" s="40" t="s">
        <v>178</v>
      </c>
      <c r="L82" s="40" t="str">
        <f>IF(AND(Home!$A$1&gt;=Leave_In_Approval[[#This Row],[Start Time]],Home!$A$1&lt;=Leave_In_Approval[[#This Row],[End Time]]),1,"No Aplica")</f>
        <v>No Aplica</v>
      </c>
    </row>
    <row r="83" spans="1:12" hidden="1" x14ac:dyDescent="0.3">
      <c r="A83" s="40" t="s">
        <v>466</v>
      </c>
      <c r="B83" s="3">
        <v>45932</v>
      </c>
      <c r="C83" s="3">
        <v>45932</v>
      </c>
      <c r="D83" s="40" t="s">
        <v>2435</v>
      </c>
      <c r="E83" s="40" t="s">
        <v>570</v>
      </c>
      <c r="F83" s="40" t="s">
        <v>571</v>
      </c>
      <c r="G83">
        <v>540</v>
      </c>
      <c r="H83">
        <v>540</v>
      </c>
      <c r="I83" s="40" t="s">
        <v>1287</v>
      </c>
      <c r="J83" s="40" t="s">
        <v>2463</v>
      </c>
      <c r="K83" s="40" t="s">
        <v>178</v>
      </c>
      <c r="L83" s="40" t="str">
        <f>IF(AND(Home!$A$1&gt;=Leave_In_Approval[[#This Row],[Start Time]],Home!$A$1&lt;=Leave_In_Approval[[#This Row],[End Time]]),1,"No Aplica")</f>
        <v>No Aplica</v>
      </c>
    </row>
    <row r="84" spans="1:12" hidden="1" x14ac:dyDescent="0.3">
      <c r="A84" s="40" t="s">
        <v>469</v>
      </c>
      <c r="B84" s="3">
        <v>45943</v>
      </c>
      <c r="C84" s="3">
        <v>45943</v>
      </c>
      <c r="D84" s="40" t="s">
        <v>489</v>
      </c>
      <c r="E84" s="40" t="s">
        <v>76</v>
      </c>
      <c r="F84" s="40" t="s">
        <v>77</v>
      </c>
      <c r="G84">
        <v>1020</v>
      </c>
      <c r="H84">
        <v>540</v>
      </c>
      <c r="I84" s="40" t="s">
        <v>962</v>
      </c>
      <c r="J84" s="40" t="s">
        <v>2463</v>
      </c>
      <c r="K84" s="40" t="s">
        <v>178</v>
      </c>
      <c r="L84" s="40" t="str">
        <f>IF(AND(Home!$A$1&gt;=Leave_In_Approval[[#This Row],[Start Time]],Home!$A$1&lt;=Leave_In_Approval[[#This Row],[End Time]]),1,"No Aplica")</f>
        <v>No Aplica</v>
      </c>
    </row>
    <row r="85" spans="1:12" hidden="1" x14ac:dyDescent="0.3">
      <c r="A85" s="40" t="s">
        <v>469</v>
      </c>
      <c r="B85" s="3">
        <v>45940</v>
      </c>
      <c r="C85" s="3">
        <v>45940</v>
      </c>
      <c r="D85" s="40" t="s">
        <v>1993</v>
      </c>
      <c r="E85" s="40" t="s">
        <v>76</v>
      </c>
      <c r="F85" s="40" t="s">
        <v>77</v>
      </c>
      <c r="G85">
        <v>60</v>
      </c>
      <c r="H85">
        <v>60</v>
      </c>
      <c r="I85" s="40" t="s">
        <v>962</v>
      </c>
      <c r="J85" s="40" t="s">
        <v>2463</v>
      </c>
      <c r="K85" s="40" t="s">
        <v>178</v>
      </c>
      <c r="L85" s="40" t="str">
        <f>IF(AND(Home!$A$1&gt;=Leave_In_Approval[[#This Row],[Start Time]],Home!$A$1&lt;=Leave_In_Approval[[#This Row],[End Time]]),1,"No Aplica")</f>
        <v>No Aplica</v>
      </c>
    </row>
    <row r="86" spans="1:12" hidden="1" x14ac:dyDescent="0.3">
      <c r="A86" s="40" t="s">
        <v>469</v>
      </c>
      <c r="B86" s="3">
        <v>45939</v>
      </c>
      <c r="C86" s="3">
        <v>45939</v>
      </c>
      <c r="D86" s="40" t="s">
        <v>1993</v>
      </c>
      <c r="E86" s="40" t="s">
        <v>76</v>
      </c>
      <c r="F86" s="40" t="s">
        <v>77</v>
      </c>
      <c r="G86">
        <v>60</v>
      </c>
      <c r="H86">
        <v>60</v>
      </c>
      <c r="I86" s="40" t="s">
        <v>962</v>
      </c>
      <c r="J86" s="40" t="s">
        <v>2463</v>
      </c>
      <c r="K86" s="40" t="s">
        <v>178</v>
      </c>
      <c r="L86" s="40" t="str">
        <f>IF(AND(Home!$A$1&gt;=Leave_In_Approval[[#This Row],[Start Time]],Home!$A$1&lt;=Leave_In_Approval[[#This Row],[End Time]]),1,"No Aplica")</f>
        <v>No Aplica</v>
      </c>
    </row>
    <row r="87" spans="1:12" hidden="1" x14ac:dyDescent="0.3">
      <c r="A87" s="40" t="s">
        <v>469</v>
      </c>
      <c r="B87" s="3">
        <v>45938</v>
      </c>
      <c r="C87" s="3">
        <v>45938</v>
      </c>
      <c r="D87" s="40" t="s">
        <v>1993</v>
      </c>
      <c r="E87" s="40" t="s">
        <v>76</v>
      </c>
      <c r="F87" s="40" t="s">
        <v>77</v>
      </c>
      <c r="G87">
        <v>60</v>
      </c>
      <c r="H87">
        <v>60</v>
      </c>
      <c r="I87" s="40" t="s">
        <v>962</v>
      </c>
      <c r="J87" s="40" t="s">
        <v>2463</v>
      </c>
      <c r="K87" s="40" t="s">
        <v>178</v>
      </c>
      <c r="L87" s="40" t="str">
        <f>IF(AND(Home!$A$1&gt;=Leave_In_Approval[[#This Row],[Start Time]],Home!$A$1&lt;=Leave_In_Approval[[#This Row],[End Time]]),1,"No Aplica")</f>
        <v>No Aplica</v>
      </c>
    </row>
    <row r="88" spans="1:12" hidden="1" x14ac:dyDescent="0.3">
      <c r="A88" s="40" t="s">
        <v>2430</v>
      </c>
      <c r="B88" s="3">
        <v>45942</v>
      </c>
      <c r="C88" s="3">
        <v>45942</v>
      </c>
      <c r="D88" s="40" t="s">
        <v>467</v>
      </c>
      <c r="E88" s="40" t="s">
        <v>76</v>
      </c>
      <c r="F88" s="40" t="s">
        <v>77</v>
      </c>
      <c r="G88">
        <v>1050</v>
      </c>
      <c r="H88">
        <v>540</v>
      </c>
      <c r="I88" s="40" t="s">
        <v>962</v>
      </c>
      <c r="J88" s="40" t="s">
        <v>2463</v>
      </c>
      <c r="K88" s="40" t="s">
        <v>178</v>
      </c>
      <c r="L88" s="40" t="str">
        <f>IF(AND(Home!$A$1&gt;=Leave_In_Approval[[#This Row],[Start Time]],Home!$A$1&lt;=Leave_In_Approval[[#This Row],[End Time]]),1,"No Aplica")</f>
        <v>No Aplica</v>
      </c>
    </row>
    <row r="89" spans="1:12" hidden="1" x14ac:dyDescent="0.3">
      <c r="A89" s="40" t="s">
        <v>466</v>
      </c>
      <c r="B89" s="3">
        <v>45936</v>
      </c>
      <c r="C89" s="3">
        <v>45936</v>
      </c>
      <c r="D89" s="40" t="s">
        <v>467</v>
      </c>
      <c r="E89" s="40" t="s">
        <v>2569</v>
      </c>
      <c r="F89" s="40" t="s">
        <v>2574</v>
      </c>
      <c r="G89">
        <v>1380</v>
      </c>
      <c r="H89">
        <v>540</v>
      </c>
      <c r="I89" s="40" t="s">
        <v>2573</v>
      </c>
      <c r="J89" s="40" t="s">
        <v>2152</v>
      </c>
      <c r="K89" s="40" t="s">
        <v>177</v>
      </c>
      <c r="L89" s="40" t="str">
        <f>IF(AND(Home!$A$1&gt;=Leave_In_Approval[[#This Row],[Start Time]],Home!$A$1&lt;=Leave_In_Approval[[#This Row],[End Time]]),1,"No Aplica")</f>
        <v>No Aplica</v>
      </c>
    </row>
    <row r="90" spans="1:12" hidden="1" x14ac:dyDescent="0.3">
      <c r="A90" s="40" t="s">
        <v>463</v>
      </c>
      <c r="B90" s="3">
        <v>45938</v>
      </c>
      <c r="C90" s="3">
        <v>45938</v>
      </c>
      <c r="D90" s="40" t="s">
        <v>3105</v>
      </c>
      <c r="E90" s="40" t="s">
        <v>2568</v>
      </c>
      <c r="F90" s="40" t="s">
        <v>2576</v>
      </c>
      <c r="G90">
        <v>60</v>
      </c>
      <c r="H90">
        <v>60</v>
      </c>
      <c r="I90" s="40" t="s">
        <v>2575</v>
      </c>
      <c r="J90" s="40" t="s">
        <v>2152</v>
      </c>
      <c r="K90" s="40" t="s">
        <v>177</v>
      </c>
      <c r="L90" s="40" t="str">
        <f>IF(AND(Home!$A$1&gt;=Leave_In_Approval[[#This Row],[Start Time]],Home!$A$1&lt;=Leave_In_Approval[[#This Row],[End Time]]),1,"No Aplica")</f>
        <v>No Aplica</v>
      </c>
    </row>
    <row r="91" spans="1:12" hidden="1" x14ac:dyDescent="0.3">
      <c r="A91" s="40" t="s">
        <v>463</v>
      </c>
      <c r="B91" s="3">
        <v>45939</v>
      </c>
      <c r="C91" s="3">
        <v>45939</v>
      </c>
      <c r="D91" s="40" t="s">
        <v>3105</v>
      </c>
      <c r="E91" s="40" t="s">
        <v>2568</v>
      </c>
      <c r="F91" s="40" t="s">
        <v>2576</v>
      </c>
      <c r="G91">
        <v>60</v>
      </c>
      <c r="H91">
        <v>60</v>
      </c>
      <c r="I91" s="40" t="s">
        <v>2575</v>
      </c>
      <c r="J91" s="40" t="s">
        <v>2152</v>
      </c>
      <c r="K91" s="40" t="s">
        <v>177</v>
      </c>
      <c r="L91" s="40" t="str">
        <f>IF(AND(Home!$A$1&gt;=Leave_In_Approval[[#This Row],[Start Time]],Home!$A$1&lt;=Leave_In_Approval[[#This Row],[End Time]]),1,"No Aplica")</f>
        <v>No Aplica</v>
      </c>
    </row>
    <row r="92" spans="1:12" hidden="1" x14ac:dyDescent="0.3">
      <c r="A92" s="40" t="s">
        <v>463</v>
      </c>
      <c r="B92" s="3">
        <v>45937</v>
      </c>
      <c r="C92" s="3">
        <v>45937</v>
      </c>
      <c r="D92" s="40" t="s">
        <v>465</v>
      </c>
      <c r="E92" s="40" t="s">
        <v>2568</v>
      </c>
      <c r="F92" s="40" t="s">
        <v>2576</v>
      </c>
      <c r="G92">
        <v>540</v>
      </c>
      <c r="H92">
        <v>540</v>
      </c>
      <c r="I92" s="40" t="s">
        <v>2575</v>
      </c>
      <c r="J92" s="40" t="s">
        <v>2152</v>
      </c>
      <c r="K92" s="40" t="s">
        <v>177</v>
      </c>
      <c r="L92" s="40" t="str">
        <f>IF(AND(Home!$A$1&gt;=Leave_In_Approval[[#This Row],[Start Time]],Home!$A$1&lt;=Leave_In_Approval[[#This Row],[End Time]]),1,"No Aplica")</f>
        <v>No Aplica</v>
      </c>
    </row>
    <row r="93" spans="1:12" hidden="1" x14ac:dyDescent="0.3">
      <c r="A93" s="40" t="s">
        <v>463</v>
      </c>
      <c r="B93" s="3">
        <v>45936</v>
      </c>
      <c r="C93" s="3">
        <v>45936</v>
      </c>
      <c r="D93" s="40" t="s">
        <v>3105</v>
      </c>
      <c r="E93" s="40" t="s">
        <v>2568</v>
      </c>
      <c r="F93" s="40" t="s">
        <v>2576</v>
      </c>
      <c r="G93">
        <v>60</v>
      </c>
      <c r="H93">
        <v>60</v>
      </c>
      <c r="I93" s="40" t="s">
        <v>2575</v>
      </c>
      <c r="J93" s="40" t="s">
        <v>2152</v>
      </c>
      <c r="K93" s="40" t="s">
        <v>177</v>
      </c>
      <c r="L93" s="40" t="str">
        <f>IF(AND(Home!$A$1&gt;=Leave_In_Approval[[#This Row],[Start Time]],Home!$A$1&lt;=Leave_In_Approval[[#This Row],[End Time]]),1,"No Aplica")</f>
        <v>No Aplica</v>
      </c>
    </row>
    <row r="94" spans="1:12" hidden="1" x14ac:dyDescent="0.3">
      <c r="A94" s="40" t="s">
        <v>469</v>
      </c>
      <c r="B94" s="3">
        <v>45940</v>
      </c>
      <c r="C94" s="3">
        <v>45940</v>
      </c>
      <c r="D94" s="40" t="s">
        <v>3107</v>
      </c>
      <c r="E94" s="40" t="s">
        <v>2478</v>
      </c>
      <c r="F94" s="40" t="s">
        <v>2480</v>
      </c>
      <c r="G94">
        <v>60</v>
      </c>
      <c r="H94">
        <v>60</v>
      </c>
      <c r="I94" s="40" t="s">
        <v>2479</v>
      </c>
      <c r="J94" s="40" t="s">
        <v>2152</v>
      </c>
      <c r="K94" s="40" t="s">
        <v>177</v>
      </c>
      <c r="L94" s="40" t="str">
        <f>IF(AND(Home!$A$1&gt;=Leave_In_Approval[[#This Row],[Start Time]],Home!$A$1&lt;=Leave_In_Approval[[#This Row],[End Time]]),1,"No Aplica")</f>
        <v>No Aplica</v>
      </c>
    </row>
    <row r="95" spans="1:12" hidden="1" x14ac:dyDescent="0.3">
      <c r="A95" s="40" t="s">
        <v>469</v>
      </c>
      <c r="B95" s="3">
        <v>45939</v>
      </c>
      <c r="C95" s="3">
        <v>45939</v>
      </c>
      <c r="D95" s="40" t="s">
        <v>2637</v>
      </c>
      <c r="E95" s="40" t="s">
        <v>2478</v>
      </c>
      <c r="F95" s="40" t="s">
        <v>2480</v>
      </c>
      <c r="G95">
        <v>60</v>
      </c>
      <c r="H95">
        <v>60</v>
      </c>
      <c r="I95" s="40" t="s">
        <v>2479</v>
      </c>
      <c r="J95" s="40" t="s">
        <v>2152</v>
      </c>
      <c r="K95" s="40" t="s">
        <v>177</v>
      </c>
      <c r="L95" s="40" t="str">
        <f>IF(AND(Home!$A$1&gt;=Leave_In_Approval[[#This Row],[Start Time]],Home!$A$1&lt;=Leave_In_Approval[[#This Row],[End Time]]),1,"No Aplica")</f>
        <v>No Aplica</v>
      </c>
    </row>
    <row r="96" spans="1:12" hidden="1" x14ac:dyDescent="0.3">
      <c r="A96" s="40" t="s">
        <v>469</v>
      </c>
      <c r="B96" s="3">
        <v>45938</v>
      </c>
      <c r="C96" s="3">
        <v>45938</v>
      </c>
      <c r="D96" s="40" t="s">
        <v>2637</v>
      </c>
      <c r="E96" s="40" t="s">
        <v>2478</v>
      </c>
      <c r="F96" s="40" t="s">
        <v>2480</v>
      </c>
      <c r="G96">
        <v>60</v>
      </c>
      <c r="H96">
        <v>60</v>
      </c>
      <c r="I96" s="40" t="s">
        <v>2479</v>
      </c>
      <c r="J96" s="40" t="s">
        <v>2152</v>
      </c>
      <c r="K96" s="40" t="s">
        <v>177</v>
      </c>
      <c r="L96" s="40" t="str">
        <f>IF(AND(Home!$A$1&gt;=Leave_In_Approval[[#This Row],[Start Time]],Home!$A$1&lt;=Leave_In_Approval[[#This Row],[End Time]]),1,"No Aplica")</f>
        <v>No Aplica</v>
      </c>
    </row>
    <row r="97" spans="1:12" hidden="1" x14ac:dyDescent="0.3">
      <c r="A97" s="40" t="s">
        <v>469</v>
      </c>
      <c r="B97" s="3">
        <v>45936</v>
      </c>
      <c r="C97" s="3">
        <v>45936</v>
      </c>
      <c r="D97" s="40" t="s">
        <v>3107</v>
      </c>
      <c r="E97" s="40" t="s">
        <v>2478</v>
      </c>
      <c r="F97" s="40" t="s">
        <v>2480</v>
      </c>
      <c r="G97">
        <v>60</v>
      </c>
      <c r="H97">
        <v>60</v>
      </c>
      <c r="I97" s="40" t="s">
        <v>2479</v>
      </c>
      <c r="J97" s="40" t="s">
        <v>2152</v>
      </c>
      <c r="K97" s="40" t="s">
        <v>177</v>
      </c>
      <c r="L97" s="40" t="str">
        <f>IF(AND(Home!$A$1&gt;=Leave_In_Approval[[#This Row],[Start Time]],Home!$A$1&lt;=Leave_In_Approval[[#This Row],[End Time]]),1,"No Aplica")</f>
        <v>No Aplica</v>
      </c>
    </row>
    <row r="98" spans="1:12" hidden="1" x14ac:dyDescent="0.3">
      <c r="A98" s="40" t="s">
        <v>466</v>
      </c>
      <c r="B98" s="3">
        <v>45937</v>
      </c>
      <c r="C98" s="3">
        <v>45937</v>
      </c>
      <c r="D98" s="40" t="s">
        <v>473</v>
      </c>
      <c r="E98" s="40" t="s">
        <v>2478</v>
      </c>
      <c r="F98" s="40" t="s">
        <v>2480</v>
      </c>
      <c r="G98">
        <v>540</v>
      </c>
      <c r="H98">
        <v>540</v>
      </c>
      <c r="I98" s="40" t="s">
        <v>2479</v>
      </c>
      <c r="J98" s="40" t="s">
        <v>2152</v>
      </c>
      <c r="K98" s="40" t="s">
        <v>177</v>
      </c>
      <c r="L98" s="40" t="str">
        <f>IF(AND(Home!$A$1&gt;=Leave_In_Approval[[#This Row],[Start Time]],Home!$A$1&lt;=Leave_In_Approval[[#This Row],[End Time]]),1,"No Aplica")</f>
        <v>No Aplica</v>
      </c>
    </row>
    <row r="99" spans="1:12" hidden="1" x14ac:dyDescent="0.3">
      <c r="A99" s="40" t="s">
        <v>469</v>
      </c>
      <c r="B99" s="3">
        <v>45936</v>
      </c>
      <c r="C99" s="3">
        <v>45936</v>
      </c>
      <c r="D99" s="40" t="s">
        <v>1641</v>
      </c>
      <c r="E99" s="40" t="s">
        <v>2481</v>
      </c>
      <c r="F99" s="40" t="s">
        <v>2483</v>
      </c>
      <c r="G99">
        <v>60</v>
      </c>
      <c r="H99">
        <v>60</v>
      </c>
      <c r="I99" s="40" t="s">
        <v>2482</v>
      </c>
      <c r="J99" s="40" t="s">
        <v>2152</v>
      </c>
      <c r="K99" s="40" t="s">
        <v>177</v>
      </c>
      <c r="L99" s="40" t="str">
        <f>IF(AND(Home!$A$1&gt;=Leave_In_Approval[[#This Row],[Start Time]],Home!$A$1&lt;=Leave_In_Approval[[#This Row],[End Time]]),1,"No Aplica")</f>
        <v>No Aplica</v>
      </c>
    </row>
    <row r="100" spans="1:12" hidden="1" x14ac:dyDescent="0.3">
      <c r="A100" s="40" t="s">
        <v>469</v>
      </c>
      <c r="B100" s="3">
        <v>45940</v>
      </c>
      <c r="C100" s="3">
        <v>45940</v>
      </c>
      <c r="D100" s="40" t="s">
        <v>491</v>
      </c>
      <c r="E100" s="40" t="s">
        <v>2481</v>
      </c>
      <c r="F100" s="40" t="s">
        <v>2483</v>
      </c>
      <c r="G100">
        <v>60</v>
      </c>
      <c r="H100">
        <v>60</v>
      </c>
      <c r="I100" s="40" t="s">
        <v>2482</v>
      </c>
      <c r="J100" s="40" t="s">
        <v>2152</v>
      </c>
      <c r="K100" s="40" t="s">
        <v>177</v>
      </c>
      <c r="L100" s="40" t="str">
        <f>IF(AND(Home!$A$1&gt;=Leave_In_Approval[[#This Row],[Start Time]],Home!$A$1&lt;=Leave_In_Approval[[#This Row],[End Time]]),1,"No Aplica")</f>
        <v>No Aplica</v>
      </c>
    </row>
    <row r="101" spans="1:12" hidden="1" x14ac:dyDescent="0.3">
      <c r="A101" s="40" t="s">
        <v>469</v>
      </c>
      <c r="B101" s="3">
        <v>45939</v>
      </c>
      <c r="C101" s="3">
        <v>45939</v>
      </c>
      <c r="D101" s="40" t="s">
        <v>491</v>
      </c>
      <c r="E101" s="40" t="s">
        <v>2481</v>
      </c>
      <c r="F101" s="40" t="s">
        <v>2483</v>
      </c>
      <c r="G101">
        <v>60</v>
      </c>
      <c r="H101">
        <v>60</v>
      </c>
      <c r="I101" s="40" t="s">
        <v>2482</v>
      </c>
      <c r="J101" s="40" t="s">
        <v>2152</v>
      </c>
      <c r="K101" s="40" t="s">
        <v>177</v>
      </c>
      <c r="L101" s="40" t="str">
        <f>IF(AND(Home!$A$1&gt;=Leave_In_Approval[[#This Row],[Start Time]],Home!$A$1&lt;=Leave_In_Approval[[#This Row],[End Time]]),1,"No Aplica")</f>
        <v>No Aplica</v>
      </c>
    </row>
    <row r="102" spans="1:12" hidden="1" x14ac:dyDescent="0.3">
      <c r="A102" s="40" t="s">
        <v>469</v>
      </c>
      <c r="B102" s="3">
        <v>45938</v>
      </c>
      <c r="C102" s="3">
        <v>45938</v>
      </c>
      <c r="D102" s="40" t="s">
        <v>491</v>
      </c>
      <c r="E102" s="40" t="s">
        <v>2481</v>
      </c>
      <c r="F102" s="40" t="s">
        <v>2483</v>
      </c>
      <c r="G102">
        <v>60</v>
      </c>
      <c r="H102">
        <v>60</v>
      </c>
      <c r="I102" s="40" t="s">
        <v>2482</v>
      </c>
      <c r="J102" s="40" t="s">
        <v>2152</v>
      </c>
      <c r="K102" s="40" t="s">
        <v>177</v>
      </c>
      <c r="L102" s="40" t="str">
        <f>IF(AND(Home!$A$1&gt;=Leave_In_Approval[[#This Row],[Start Time]],Home!$A$1&lt;=Leave_In_Approval[[#This Row],[End Time]]),1,"No Aplica")</f>
        <v>No Aplica</v>
      </c>
    </row>
    <row r="103" spans="1:12" hidden="1" x14ac:dyDescent="0.3">
      <c r="A103" s="40" t="s">
        <v>469</v>
      </c>
      <c r="B103" s="3">
        <v>45937</v>
      </c>
      <c r="C103" s="3">
        <v>45937</v>
      </c>
      <c r="D103" s="40" t="s">
        <v>491</v>
      </c>
      <c r="E103" s="40" t="s">
        <v>2481</v>
      </c>
      <c r="F103" s="40" t="s">
        <v>2483</v>
      </c>
      <c r="G103">
        <v>60</v>
      </c>
      <c r="H103">
        <v>60</v>
      </c>
      <c r="I103" s="40" t="s">
        <v>2482</v>
      </c>
      <c r="J103" s="40" t="s">
        <v>2152</v>
      </c>
      <c r="K103" s="40" t="s">
        <v>177</v>
      </c>
      <c r="L103" s="40" t="str">
        <f>IF(AND(Home!$A$1&gt;=Leave_In_Approval[[#This Row],[Start Time]],Home!$A$1&lt;=Leave_In_Approval[[#This Row],[End Time]]),1,"No Aplica")</f>
        <v>No Aplica</v>
      </c>
    </row>
    <row r="104" spans="1:12" hidden="1" x14ac:dyDescent="0.3">
      <c r="A104" s="40" t="s">
        <v>469</v>
      </c>
      <c r="B104" s="3">
        <v>45940</v>
      </c>
      <c r="C104" s="3">
        <v>45940</v>
      </c>
      <c r="D104" s="40" t="s">
        <v>615</v>
      </c>
      <c r="E104" s="40" t="s">
        <v>2316</v>
      </c>
      <c r="F104" s="40" t="s">
        <v>2318</v>
      </c>
      <c r="G104">
        <v>60</v>
      </c>
      <c r="H104">
        <v>60</v>
      </c>
      <c r="I104" s="40" t="s">
        <v>2317</v>
      </c>
      <c r="J104" s="40" t="s">
        <v>2152</v>
      </c>
      <c r="K104" s="40" t="s">
        <v>177</v>
      </c>
      <c r="L104" s="40" t="str">
        <f>IF(AND(Home!$A$1&gt;=Leave_In_Approval[[#This Row],[Start Time]],Home!$A$1&lt;=Leave_In_Approval[[#This Row],[End Time]]),1,"No Aplica")</f>
        <v>No Aplica</v>
      </c>
    </row>
    <row r="105" spans="1:12" hidden="1" x14ac:dyDescent="0.3">
      <c r="A105" s="40" t="s">
        <v>469</v>
      </c>
      <c r="B105" s="3">
        <v>45938</v>
      </c>
      <c r="C105" s="3">
        <v>45938</v>
      </c>
      <c r="D105" s="40" t="s">
        <v>615</v>
      </c>
      <c r="E105" s="40" t="s">
        <v>2316</v>
      </c>
      <c r="F105" s="40" t="s">
        <v>2318</v>
      </c>
      <c r="G105">
        <v>60</v>
      </c>
      <c r="H105">
        <v>60</v>
      </c>
      <c r="I105" s="40" t="s">
        <v>2317</v>
      </c>
      <c r="J105" s="40" t="s">
        <v>2152</v>
      </c>
      <c r="K105" s="40" t="s">
        <v>177</v>
      </c>
      <c r="L105" s="40" t="str">
        <f>IF(AND(Home!$A$1&gt;=Leave_In_Approval[[#This Row],[Start Time]],Home!$A$1&lt;=Leave_In_Approval[[#This Row],[End Time]]),1,"No Aplica")</f>
        <v>No Aplica</v>
      </c>
    </row>
    <row r="106" spans="1:12" hidden="1" x14ac:dyDescent="0.3">
      <c r="A106" s="40" t="s">
        <v>469</v>
      </c>
      <c r="B106" s="3">
        <v>45937</v>
      </c>
      <c r="C106" s="3">
        <v>45937</v>
      </c>
      <c r="D106" s="40" t="s">
        <v>615</v>
      </c>
      <c r="E106" s="40" t="s">
        <v>2316</v>
      </c>
      <c r="F106" s="40" t="s">
        <v>2318</v>
      </c>
      <c r="G106">
        <v>60</v>
      </c>
      <c r="H106">
        <v>60</v>
      </c>
      <c r="I106" s="40" t="s">
        <v>2317</v>
      </c>
      <c r="J106" s="40" t="s">
        <v>2152</v>
      </c>
      <c r="K106" s="40" t="s">
        <v>177</v>
      </c>
      <c r="L106" s="40" t="str">
        <f>IF(AND(Home!$A$1&gt;=Leave_In_Approval[[#This Row],[Start Time]],Home!$A$1&lt;=Leave_In_Approval[[#This Row],[End Time]]),1,"No Aplica")</f>
        <v>No Aplica</v>
      </c>
    </row>
    <row r="107" spans="1:12" hidden="1" x14ac:dyDescent="0.3">
      <c r="A107" s="40" t="s">
        <v>469</v>
      </c>
      <c r="B107" s="3">
        <v>45936</v>
      </c>
      <c r="C107" s="3">
        <v>45936</v>
      </c>
      <c r="D107" s="40" t="s">
        <v>615</v>
      </c>
      <c r="E107" s="40" t="s">
        <v>2316</v>
      </c>
      <c r="F107" s="40" t="s">
        <v>2318</v>
      </c>
      <c r="G107">
        <v>60</v>
      </c>
      <c r="H107">
        <v>60</v>
      </c>
      <c r="I107" s="40" t="s">
        <v>2317</v>
      </c>
      <c r="J107" s="40" t="s">
        <v>2152</v>
      </c>
      <c r="K107" s="40" t="s">
        <v>177</v>
      </c>
      <c r="L107" s="40" t="str">
        <f>IF(AND(Home!$A$1&gt;=Leave_In_Approval[[#This Row],[Start Time]],Home!$A$1&lt;=Leave_In_Approval[[#This Row],[End Time]]),1,"No Aplica")</f>
        <v>No Aplica</v>
      </c>
    </row>
    <row r="108" spans="1:12" hidden="1" x14ac:dyDescent="0.3">
      <c r="A108" s="40" t="s">
        <v>469</v>
      </c>
      <c r="B108" s="3">
        <v>45940</v>
      </c>
      <c r="C108" s="3">
        <v>45940</v>
      </c>
      <c r="D108" s="40" t="s">
        <v>2402</v>
      </c>
      <c r="E108" s="40" t="s">
        <v>2278</v>
      </c>
      <c r="F108" s="40" t="s">
        <v>2280</v>
      </c>
      <c r="G108">
        <v>60</v>
      </c>
      <c r="H108">
        <v>60</v>
      </c>
      <c r="I108" s="40" t="s">
        <v>2279</v>
      </c>
      <c r="J108" s="40" t="s">
        <v>2152</v>
      </c>
      <c r="K108" s="40" t="s">
        <v>177</v>
      </c>
      <c r="L108" s="40" t="str">
        <f>IF(AND(Home!$A$1&gt;=Leave_In_Approval[[#This Row],[Start Time]],Home!$A$1&lt;=Leave_In_Approval[[#This Row],[End Time]]),1,"No Aplica")</f>
        <v>No Aplica</v>
      </c>
    </row>
    <row r="109" spans="1:12" hidden="1" x14ac:dyDescent="0.3">
      <c r="A109" s="40" t="s">
        <v>469</v>
      </c>
      <c r="B109" s="3">
        <v>45939</v>
      </c>
      <c r="C109" s="3">
        <v>45939</v>
      </c>
      <c r="D109" s="40" t="s">
        <v>2402</v>
      </c>
      <c r="E109" s="40" t="s">
        <v>2278</v>
      </c>
      <c r="F109" s="40" t="s">
        <v>2280</v>
      </c>
      <c r="G109">
        <v>60</v>
      </c>
      <c r="H109">
        <v>60</v>
      </c>
      <c r="I109" s="40" t="s">
        <v>2279</v>
      </c>
      <c r="J109" s="40" t="s">
        <v>2152</v>
      </c>
      <c r="K109" s="40" t="s">
        <v>177</v>
      </c>
      <c r="L109" s="40" t="str">
        <f>IF(AND(Home!$A$1&gt;=Leave_In_Approval[[#This Row],[Start Time]],Home!$A$1&lt;=Leave_In_Approval[[#This Row],[End Time]]),1,"No Aplica")</f>
        <v>No Aplica</v>
      </c>
    </row>
    <row r="110" spans="1:12" hidden="1" x14ac:dyDescent="0.3">
      <c r="A110" s="40" t="s">
        <v>469</v>
      </c>
      <c r="B110" s="3">
        <v>45937</v>
      </c>
      <c r="C110" s="3">
        <v>45937</v>
      </c>
      <c r="D110" s="40" t="s">
        <v>2402</v>
      </c>
      <c r="E110" s="40" t="s">
        <v>2278</v>
      </c>
      <c r="F110" s="40" t="s">
        <v>2280</v>
      </c>
      <c r="G110">
        <v>60</v>
      </c>
      <c r="H110">
        <v>60</v>
      </c>
      <c r="I110" s="40" t="s">
        <v>2279</v>
      </c>
      <c r="J110" s="40" t="s">
        <v>2152</v>
      </c>
      <c r="K110" s="40" t="s">
        <v>177</v>
      </c>
      <c r="L110" s="40" t="str">
        <f>IF(AND(Home!$A$1&gt;=Leave_In_Approval[[#This Row],[Start Time]],Home!$A$1&lt;=Leave_In_Approval[[#This Row],[End Time]]),1,"No Aplica")</f>
        <v>No Aplica</v>
      </c>
    </row>
    <row r="111" spans="1:12" hidden="1" x14ac:dyDescent="0.3">
      <c r="A111" s="40" t="s">
        <v>469</v>
      </c>
      <c r="B111" s="3">
        <v>45936</v>
      </c>
      <c r="C111" s="3">
        <v>45936</v>
      </c>
      <c r="D111" s="40" t="s">
        <v>2402</v>
      </c>
      <c r="E111" s="40" t="s">
        <v>2278</v>
      </c>
      <c r="F111" s="40" t="s">
        <v>2280</v>
      </c>
      <c r="G111">
        <v>60</v>
      </c>
      <c r="H111">
        <v>60</v>
      </c>
      <c r="I111" s="40" t="s">
        <v>2279</v>
      </c>
      <c r="J111" s="40" t="s">
        <v>2152</v>
      </c>
      <c r="K111" s="40" t="s">
        <v>177</v>
      </c>
      <c r="L111" s="40" t="str">
        <f>IF(AND(Home!$A$1&gt;=Leave_In_Approval[[#This Row],[Start Time]],Home!$A$1&lt;=Leave_In_Approval[[#This Row],[End Time]]),1,"No Aplica")</f>
        <v>No Aplica</v>
      </c>
    </row>
    <row r="112" spans="1:12" hidden="1" x14ac:dyDescent="0.3">
      <c r="A112" s="40" t="s">
        <v>466</v>
      </c>
      <c r="B112" s="3">
        <v>45938</v>
      </c>
      <c r="C112" s="3">
        <v>45938</v>
      </c>
      <c r="D112" s="40" t="s">
        <v>467</v>
      </c>
      <c r="E112" s="40" t="s">
        <v>2278</v>
      </c>
      <c r="F112" s="40" t="s">
        <v>2280</v>
      </c>
      <c r="G112">
        <v>480</v>
      </c>
      <c r="H112">
        <v>480</v>
      </c>
      <c r="I112" s="40" t="s">
        <v>2279</v>
      </c>
      <c r="J112" s="40" t="s">
        <v>2152</v>
      </c>
      <c r="K112" s="40" t="s">
        <v>177</v>
      </c>
      <c r="L112" s="40" t="str">
        <f>IF(AND(Home!$A$1&gt;=Leave_In_Approval[[#This Row],[Start Time]],Home!$A$1&lt;=Leave_In_Approval[[#This Row],[End Time]]),1,"No Aplica")</f>
        <v>No Aplica</v>
      </c>
    </row>
    <row r="113" spans="1:12" hidden="1" x14ac:dyDescent="0.3">
      <c r="A113" s="40" t="s">
        <v>469</v>
      </c>
      <c r="B113" s="3">
        <v>45950</v>
      </c>
      <c r="C113" s="3">
        <v>45950</v>
      </c>
      <c r="D113" s="40" t="s">
        <v>1855</v>
      </c>
      <c r="E113" s="40" t="s">
        <v>2149</v>
      </c>
      <c r="F113" s="40" t="s">
        <v>2151</v>
      </c>
      <c r="G113">
        <v>60</v>
      </c>
      <c r="H113">
        <v>60</v>
      </c>
      <c r="I113" s="40" t="s">
        <v>2150</v>
      </c>
      <c r="J113" s="40" t="s">
        <v>2152</v>
      </c>
      <c r="K113" s="40" t="s">
        <v>177</v>
      </c>
      <c r="L113" s="40" t="str">
        <f>IF(AND(Home!$A$1&gt;=Leave_In_Approval[[#This Row],[Start Time]],Home!$A$1&lt;=Leave_In_Approval[[#This Row],[End Time]]),1,"No Aplica")</f>
        <v>No Aplica</v>
      </c>
    </row>
    <row r="114" spans="1:12" hidden="1" x14ac:dyDescent="0.3">
      <c r="A114" s="40" t="s">
        <v>469</v>
      </c>
      <c r="B114" s="3">
        <v>45939</v>
      </c>
      <c r="C114" s="3">
        <v>45939</v>
      </c>
      <c r="D114" s="40" t="s">
        <v>1855</v>
      </c>
      <c r="E114" s="40" t="s">
        <v>2149</v>
      </c>
      <c r="F114" s="40" t="s">
        <v>2151</v>
      </c>
      <c r="G114">
        <v>60</v>
      </c>
      <c r="H114">
        <v>60</v>
      </c>
      <c r="I114" s="40" t="s">
        <v>2150</v>
      </c>
      <c r="J114" s="40" t="s">
        <v>2152</v>
      </c>
      <c r="K114" s="40" t="s">
        <v>177</v>
      </c>
      <c r="L114" s="40" t="str">
        <f>IF(AND(Home!$A$1&gt;=Leave_In_Approval[[#This Row],[Start Time]],Home!$A$1&lt;=Leave_In_Approval[[#This Row],[End Time]]),1,"No Aplica")</f>
        <v>No Aplica</v>
      </c>
    </row>
    <row r="115" spans="1:12" hidden="1" x14ac:dyDescent="0.3">
      <c r="A115" s="40" t="s">
        <v>469</v>
      </c>
      <c r="B115" s="3">
        <v>45937</v>
      </c>
      <c r="C115" s="3">
        <v>45937</v>
      </c>
      <c r="D115" s="40" t="s">
        <v>1601</v>
      </c>
      <c r="E115" s="40" t="s">
        <v>2149</v>
      </c>
      <c r="F115" s="40" t="s">
        <v>2151</v>
      </c>
      <c r="G115">
        <v>60</v>
      </c>
      <c r="H115">
        <v>60</v>
      </c>
      <c r="I115" s="40" t="s">
        <v>2150</v>
      </c>
      <c r="J115" s="40" t="s">
        <v>2152</v>
      </c>
      <c r="K115" s="40" t="s">
        <v>177</v>
      </c>
      <c r="L115" s="40" t="str">
        <f>IF(AND(Home!$A$1&gt;=Leave_In_Approval[[#This Row],[Start Time]],Home!$A$1&lt;=Leave_In_Approval[[#This Row],[End Time]]),1,"No Aplica")</f>
        <v>No Aplica</v>
      </c>
    </row>
    <row r="116" spans="1:12" hidden="1" x14ac:dyDescent="0.3">
      <c r="A116" s="40" t="s">
        <v>469</v>
      </c>
      <c r="B116" s="3">
        <v>45936</v>
      </c>
      <c r="C116" s="3">
        <v>45936</v>
      </c>
      <c r="D116" s="40" t="s">
        <v>1855</v>
      </c>
      <c r="E116" s="40" t="s">
        <v>2149</v>
      </c>
      <c r="F116" s="40" t="s">
        <v>2151</v>
      </c>
      <c r="G116">
        <v>60</v>
      </c>
      <c r="H116">
        <v>60</v>
      </c>
      <c r="I116" s="40" t="s">
        <v>2150</v>
      </c>
      <c r="J116" s="40" t="s">
        <v>2152</v>
      </c>
      <c r="K116" s="40" t="s">
        <v>177</v>
      </c>
      <c r="L116" s="40" t="str">
        <f>IF(AND(Home!$A$1&gt;=Leave_In_Approval[[#This Row],[Start Time]],Home!$A$1&lt;=Leave_In_Approval[[#This Row],[End Time]]),1,"No Aplica")</f>
        <v>No Aplica</v>
      </c>
    </row>
    <row r="117" spans="1:12" hidden="1" x14ac:dyDescent="0.3">
      <c r="A117" s="40" t="s">
        <v>466</v>
      </c>
      <c r="B117" s="3">
        <v>45938</v>
      </c>
      <c r="C117" s="3">
        <v>45938</v>
      </c>
      <c r="D117" s="40" t="s">
        <v>473</v>
      </c>
      <c r="E117" s="40" t="s">
        <v>2149</v>
      </c>
      <c r="F117" s="40" t="s">
        <v>2151</v>
      </c>
      <c r="G117">
        <v>1410</v>
      </c>
      <c r="H117">
        <v>540</v>
      </c>
      <c r="I117" s="40" t="s">
        <v>2150</v>
      </c>
      <c r="J117" s="40" t="s">
        <v>2152</v>
      </c>
      <c r="K117" s="40" t="s">
        <v>177</v>
      </c>
      <c r="L117" s="40" t="str">
        <f>IF(AND(Home!$A$1&gt;=Leave_In_Approval[[#This Row],[Start Time]],Home!$A$1&lt;=Leave_In_Approval[[#This Row],[End Time]]),1,"No Aplica")</f>
        <v>No Aplica</v>
      </c>
    </row>
    <row r="118" spans="1:12" hidden="1" x14ac:dyDescent="0.3">
      <c r="A118" s="40" t="s">
        <v>469</v>
      </c>
      <c r="B118" s="3">
        <v>45940</v>
      </c>
      <c r="C118" s="3">
        <v>45940</v>
      </c>
      <c r="D118" s="40" t="s">
        <v>491</v>
      </c>
      <c r="E118" s="40" t="s">
        <v>1515</v>
      </c>
      <c r="F118" s="40" t="s">
        <v>1517</v>
      </c>
      <c r="G118">
        <v>60</v>
      </c>
      <c r="H118">
        <v>60</v>
      </c>
      <c r="I118" s="40" t="s">
        <v>1516</v>
      </c>
      <c r="J118" s="40" t="s">
        <v>2152</v>
      </c>
      <c r="K118" s="40" t="s">
        <v>177</v>
      </c>
      <c r="L118" s="40" t="str">
        <f>IF(AND(Home!$A$1&gt;=Leave_In_Approval[[#This Row],[Start Time]],Home!$A$1&lt;=Leave_In_Approval[[#This Row],[End Time]]),1,"No Aplica")</f>
        <v>No Aplica</v>
      </c>
    </row>
    <row r="119" spans="1:12" hidden="1" x14ac:dyDescent="0.3">
      <c r="A119" s="40" t="s">
        <v>469</v>
      </c>
      <c r="B119" s="3">
        <v>45939</v>
      </c>
      <c r="C119" s="3">
        <v>45939</v>
      </c>
      <c r="D119" s="40" t="s">
        <v>3111</v>
      </c>
      <c r="E119" s="40" t="s">
        <v>1515</v>
      </c>
      <c r="F119" s="40" t="s">
        <v>1517</v>
      </c>
      <c r="G119">
        <v>60</v>
      </c>
      <c r="H119">
        <v>60</v>
      </c>
      <c r="I119" s="40" t="s">
        <v>1516</v>
      </c>
      <c r="J119" s="40" t="s">
        <v>2152</v>
      </c>
      <c r="K119" s="40" t="s">
        <v>177</v>
      </c>
      <c r="L119" s="40" t="str">
        <f>IF(AND(Home!$A$1&gt;=Leave_In_Approval[[#This Row],[Start Time]],Home!$A$1&lt;=Leave_In_Approval[[#This Row],[End Time]]),1,"No Aplica")</f>
        <v>No Aplica</v>
      </c>
    </row>
    <row r="120" spans="1:12" hidden="1" x14ac:dyDescent="0.3">
      <c r="A120" s="40" t="s">
        <v>469</v>
      </c>
      <c r="B120" s="3">
        <v>45938</v>
      </c>
      <c r="C120" s="3">
        <v>45938</v>
      </c>
      <c r="D120" s="40" t="s">
        <v>491</v>
      </c>
      <c r="E120" s="40" t="s">
        <v>1515</v>
      </c>
      <c r="F120" s="40" t="s">
        <v>1517</v>
      </c>
      <c r="G120">
        <v>60</v>
      </c>
      <c r="H120">
        <v>60</v>
      </c>
      <c r="I120" s="40" t="s">
        <v>1516</v>
      </c>
      <c r="J120" s="40" t="s">
        <v>2152</v>
      </c>
      <c r="K120" s="40" t="s">
        <v>177</v>
      </c>
      <c r="L120" s="40" t="str">
        <f>IF(AND(Home!$A$1&gt;=Leave_In_Approval[[#This Row],[Start Time]],Home!$A$1&lt;=Leave_In_Approval[[#This Row],[End Time]]),1,"No Aplica")</f>
        <v>No Aplica</v>
      </c>
    </row>
    <row r="121" spans="1:12" hidden="1" x14ac:dyDescent="0.3">
      <c r="A121" s="40" t="s">
        <v>469</v>
      </c>
      <c r="B121" s="3">
        <v>45936</v>
      </c>
      <c r="C121" s="3">
        <v>45936</v>
      </c>
      <c r="D121" s="40" t="s">
        <v>491</v>
      </c>
      <c r="E121" s="40" t="s">
        <v>1515</v>
      </c>
      <c r="F121" s="40" t="s">
        <v>1517</v>
      </c>
      <c r="G121">
        <v>60</v>
      </c>
      <c r="H121">
        <v>60</v>
      </c>
      <c r="I121" s="40" t="s">
        <v>1516</v>
      </c>
      <c r="J121" s="40" t="s">
        <v>2152</v>
      </c>
      <c r="K121" s="40" t="s">
        <v>177</v>
      </c>
      <c r="L121" s="40" t="str">
        <f>IF(AND(Home!$A$1&gt;=Leave_In_Approval[[#This Row],[Start Time]],Home!$A$1&lt;=Leave_In_Approval[[#This Row],[End Time]]),1,"No Aplica")</f>
        <v>No Aplica</v>
      </c>
    </row>
    <row r="122" spans="1:12" hidden="1" x14ac:dyDescent="0.3">
      <c r="A122" s="40" t="s">
        <v>466</v>
      </c>
      <c r="B122" s="3">
        <v>45937</v>
      </c>
      <c r="C122" s="3">
        <v>45937</v>
      </c>
      <c r="D122" s="40" t="s">
        <v>2185</v>
      </c>
      <c r="E122" s="40" t="s">
        <v>1515</v>
      </c>
      <c r="F122" s="40" t="s">
        <v>1517</v>
      </c>
      <c r="G122">
        <v>480</v>
      </c>
      <c r="H122">
        <v>480</v>
      </c>
      <c r="I122" s="40" t="s">
        <v>1516</v>
      </c>
      <c r="J122" s="40" t="s">
        <v>2152</v>
      </c>
      <c r="K122" s="40" t="s">
        <v>177</v>
      </c>
      <c r="L122" s="40" t="str">
        <f>IF(AND(Home!$A$1&gt;=Leave_In_Approval[[#This Row],[Start Time]],Home!$A$1&lt;=Leave_In_Approval[[#This Row],[End Time]]),1,"No Aplica")</f>
        <v>No Aplica</v>
      </c>
    </row>
    <row r="123" spans="1:12" hidden="1" x14ac:dyDescent="0.3">
      <c r="A123" s="40" t="s">
        <v>469</v>
      </c>
      <c r="B123" s="3">
        <v>45940</v>
      </c>
      <c r="C123" s="3">
        <v>45940</v>
      </c>
      <c r="D123" s="40" t="s">
        <v>491</v>
      </c>
      <c r="E123" s="40" t="s">
        <v>1588</v>
      </c>
      <c r="F123" s="40" t="s">
        <v>1590</v>
      </c>
      <c r="G123">
        <v>60</v>
      </c>
      <c r="H123">
        <v>60</v>
      </c>
      <c r="I123" s="40" t="s">
        <v>1589</v>
      </c>
      <c r="J123" s="40" t="s">
        <v>2152</v>
      </c>
      <c r="K123" s="40" t="s">
        <v>177</v>
      </c>
      <c r="L123" s="40" t="str">
        <f>IF(AND(Home!$A$1&gt;=Leave_In_Approval[[#This Row],[Start Time]],Home!$A$1&lt;=Leave_In_Approval[[#This Row],[End Time]]),1,"No Aplica")</f>
        <v>No Aplica</v>
      </c>
    </row>
    <row r="124" spans="1:12" hidden="1" x14ac:dyDescent="0.3">
      <c r="A124" s="40" t="s">
        <v>466</v>
      </c>
      <c r="B124" s="3">
        <v>45939</v>
      </c>
      <c r="C124" s="3">
        <v>45939</v>
      </c>
      <c r="D124" s="40" t="s">
        <v>573</v>
      </c>
      <c r="E124" s="40" t="s">
        <v>1588</v>
      </c>
      <c r="F124" s="40" t="s">
        <v>1590</v>
      </c>
      <c r="G124">
        <v>1410</v>
      </c>
      <c r="H124">
        <v>540</v>
      </c>
      <c r="I124" s="40" t="s">
        <v>1589</v>
      </c>
      <c r="J124" s="40" t="s">
        <v>2152</v>
      </c>
      <c r="K124" s="40" t="s">
        <v>177</v>
      </c>
      <c r="L124" s="40" t="str">
        <f>IF(AND(Home!$A$1&gt;=Leave_In_Approval[[#This Row],[Start Time]],Home!$A$1&lt;=Leave_In_Approval[[#This Row],[End Time]]),1,"No Aplica")</f>
        <v>No Aplica</v>
      </c>
    </row>
    <row r="125" spans="1:12" hidden="1" x14ac:dyDescent="0.3">
      <c r="A125" s="40" t="s">
        <v>469</v>
      </c>
      <c r="B125" s="3">
        <v>45938</v>
      </c>
      <c r="C125" s="3">
        <v>45938</v>
      </c>
      <c r="D125" s="40" t="s">
        <v>491</v>
      </c>
      <c r="E125" s="40" t="s">
        <v>1588</v>
      </c>
      <c r="F125" s="40" t="s">
        <v>1590</v>
      </c>
      <c r="G125">
        <v>60</v>
      </c>
      <c r="H125">
        <v>60</v>
      </c>
      <c r="I125" s="40" t="s">
        <v>1589</v>
      </c>
      <c r="J125" s="40" t="s">
        <v>2152</v>
      </c>
      <c r="K125" s="40" t="s">
        <v>177</v>
      </c>
      <c r="L125" s="40" t="str">
        <f>IF(AND(Home!$A$1&gt;=Leave_In_Approval[[#This Row],[Start Time]],Home!$A$1&lt;=Leave_In_Approval[[#This Row],[End Time]]),1,"No Aplica")</f>
        <v>No Aplica</v>
      </c>
    </row>
    <row r="126" spans="1:12" hidden="1" x14ac:dyDescent="0.3">
      <c r="A126" s="40" t="s">
        <v>469</v>
      </c>
      <c r="B126" s="3">
        <v>45937</v>
      </c>
      <c r="C126" s="3">
        <v>45937</v>
      </c>
      <c r="D126" s="40" t="s">
        <v>491</v>
      </c>
      <c r="E126" s="40" t="s">
        <v>1588</v>
      </c>
      <c r="F126" s="40" t="s">
        <v>1590</v>
      </c>
      <c r="G126">
        <v>60</v>
      </c>
      <c r="H126">
        <v>60</v>
      </c>
      <c r="I126" s="40" t="s">
        <v>1589</v>
      </c>
      <c r="J126" s="40" t="s">
        <v>2152</v>
      </c>
      <c r="K126" s="40" t="s">
        <v>177</v>
      </c>
      <c r="L126" s="40" t="str">
        <f>IF(AND(Home!$A$1&gt;=Leave_In_Approval[[#This Row],[Start Time]],Home!$A$1&lt;=Leave_In_Approval[[#This Row],[End Time]]),1,"No Aplica")</f>
        <v>No Aplica</v>
      </c>
    </row>
    <row r="127" spans="1:12" hidden="1" x14ac:dyDescent="0.3">
      <c r="A127" s="40" t="s">
        <v>469</v>
      </c>
      <c r="B127" s="3">
        <v>45936</v>
      </c>
      <c r="C127" s="3">
        <v>45936</v>
      </c>
      <c r="D127" s="40" t="s">
        <v>491</v>
      </c>
      <c r="E127" s="40" t="s">
        <v>1588</v>
      </c>
      <c r="F127" s="40" t="s">
        <v>1590</v>
      </c>
      <c r="G127">
        <v>60</v>
      </c>
      <c r="H127">
        <v>60</v>
      </c>
      <c r="I127" s="40" t="s">
        <v>1589</v>
      </c>
      <c r="J127" s="40" t="s">
        <v>2152</v>
      </c>
      <c r="K127" s="40" t="s">
        <v>177</v>
      </c>
      <c r="L127" s="40" t="str">
        <f>IF(AND(Home!$A$1&gt;=Leave_In_Approval[[#This Row],[Start Time]],Home!$A$1&lt;=Leave_In_Approval[[#This Row],[End Time]]),1,"No Aplica")</f>
        <v>No Aplica</v>
      </c>
    </row>
    <row r="128" spans="1:12" hidden="1" x14ac:dyDescent="0.3">
      <c r="A128" s="40" t="s">
        <v>469</v>
      </c>
      <c r="B128" s="3">
        <v>45940</v>
      </c>
      <c r="C128" s="3">
        <v>45940</v>
      </c>
      <c r="D128" s="40" t="s">
        <v>2556</v>
      </c>
      <c r="E128" s="40" t="s">
        <v>677</v>
      </c>
      <c r="F128" s="40" t="s">
        <v>679</v>
      </c>
      <c r="G128">
        <v>60</v>
      </c>
      <c r="H128">
        <v>60</v>
      </c>
      <c r="I128" s="40" t="s">
        <v>678</v>
      </c>
      <c r="J128" s="40" t="s">
        <v>2152</v>
      </c>
      <c r="K128" s="40" t="s">
        <v>177</v>
      </c>
      <c r="L128" s="40" t="str">
        <f>IF(AND(Home!$A$1&gt;=Leave_In_Approval[[#This Row],[Start Time]],Home!$A$1&lt;=Leave_In_Approval[[#This Row],[End Time]]),1,"No Aplica")</f>
        <v>No Aplica</v>
      </c>
    </row>
    <row r="129" spans="1:12" hidden="1" x14ac:dyDescent="0.3">
      <c r="A129" s="40" t="s">
        <v>469</v>
      </c>
      <c r="B129" s="3">
        <v>45939</v>
      </c>
      <c r="C129" s="3">
        <v>45939</v>
      </c>
      <c r="D129" s="40" t="s">
        <v>1470</v>
      </c>
      <c r="E129" s="40" t="s">
        <v>677</v>
      </c>
      <c r="F129" s="40" t="s">
        <v>679</v>
      </c>
      <c r="G129">
        <v>60</v>
      </c>
      <c r="H129">
        <v>60</v>
      </c>
      <c r="I129" s="40" t="s">
        <v>678</v>
      </c>
      <c r="J129" s="40" t="s">
        <v>2152</v>
      </c>
      <c r="K129" s="40" t="s">
        <v>177</v>
      </c>
      <c r="L129" s="40" t="str">
        <f>IF(AND(Home!$A$1&gt;=Leave_In_Approval[[#This Row],[Start Time]],Home!$A$1&lt;=Leave_In_Approval[[#This Row],[End Time]]),1,"No Aplica")</f>
        <v>No Aplica</v>
      </c>
    </row>
    <row r="130" spans="1:12" hidden="1" x14ac:dyDescent="0.3">
      <c r="A130" s="40" t="s">
        <v>469</v>
      </c>
      <c r="B130" s="3">
        <v>45937</v>
      </c>
      <c r="C130" s="3">
        <v>45937</v>
      </c>
      <c r="D130" s="40" t="s">
        <v>1470</v>
      </c>
      <c r="E130" s="40" t="s">
        <v>677</v>
      </c>
      <c r="F130" s="40" t="s">
        <v>679</v>
      </c>
      <c r="G130">
        <v>60</v>
      </c>
      <c r="H130">
        <v>60</v>
      </c>
      <c r="I130" s="40" t="s">
        <v>678</v>
      </c>
      <c r="J130" s="40" t="s">
        <v>2152</v>
      </c>
      <c r="K130" s="40" t="s">
        <v>177</v>
      </c>
      <c r="L130" s="40" t="str">
        <f>IF(AND(Home!$A$1&gt;=Leave_In_Approval[[#This Row],[Start Time]],Home!$A$1&lt;=Leave_In_Approval[[#This Row],[End Time]]),1,"No Aplica")</f>
        <v>No Aplica</v>
      </c>
    </row>
    <row r="131" spans="1:12" hidden="1" x14ac:dyDescent="0.3">
      <c r="A131" s="40" t="s">
        <v>469</v>
      </c>
      <c r="B131" s="3">
        <v>45936</v>
      </c>
      <c r="C131" s="3">
        <v>45936</v>
      </c>
      <c r="D131" s="40" t="s">
        <v>1470</v>
      </c>
      <c r="E131" s="40" t="s">
        <v>677</v>
      </c>
      <c r="F131" s="40" t="s">
        <v>679</v>
      </c>
      <c r="G131">
        <v>60</v>
      </c>
      <c r="H131">
        <v>60</v>
      </c>
      <c r="I131" s="40" t="s">
        <v>678</v>
      </c>
      <c r="J131" s="40" t="s">
        <v>2152</v>
      </c>
      <c r="K131" s="40" t="s">
        <v>177</v>
      </c>
      <c r="L131" s="40" t="str">
        <f>IF(AND(Home!$A$1&gt;=Leave_In_Approval[[#This Row],[Start Time]],Home!$A$1&lt;=Leave_In_Approval[[#This Row],[End Time]]),1,"No Aplica")</f>
        <v>No Aplica</v>
      </c>
    </row>
    <row r="132" spans="1:12" hidden="1" x14ac:dyDescent="0.3">
      <c r="A132" s="40" t="s">
        <v>466</v>
      </c>
      <c r="B132" s="3">
        <v>45938</v>
      </c>
      <c r="C132" s="3">
        <v>45938</v>
      </c>
      <c r="D132" s="40" t="s">
        <v>465</v>
      </c>
      <c r="E132" s="40" t="s">
        <v>677</v>
      </c>
      <c r="F132" s="40" t="s">
        <v>679</v>
      </c>
      <c r="G132">
        <v>540</v>
      </c>
      <c r="H132">
        <v>540</v>
      </c>
      <c r="I132" s="40" t="s">
        <v>678</v>
      </c>
      <c r="J132" s="40" t="s">
        <v>2152</v>
      </c>
      <c r="K132" s="40" t="s">
        <v>177</v>
      </c>
      <c r="L132" s="40" t="str">
        <f>IF(AND(Home!$A$1&gt;=Leave_In_Approval[[#This Row],[Start Time]],Home!$A$1&lt;=Leave_In_Approval[[#This Row],[End Time]]),1,"No Aplica")</f>
        <v>No Aplica</v>
      </c>
    </row>
    <row r="133" spans="1:12" hidden="1" x14ac:dyDescent="0.3">
      <c r="A133" s="40" t="s">
        <v>469</v>
      </c>
      <c r="B133" s="3">
        <v>45940</v>
      </c>
      <c r="C133" s="3">
        <v>45940</v>
      </c>
      <c r="D133" s="40" t="s">
        <v>1988</v>
      </c>
      <c r="E133" s="40" t="s">
        <v>620</v>
      </c>
      <c r="F133" s="40" t="s">
        <v>621</v>
      </c>
      <c r="G133">
        <v>60</v>
      </c>
      <c r="H133">
        <v>60</v>
      </c>
      <c r="I133" s="40" t="s">
        <v>1261</v>
      </c>
      <c r="J133" s="40" t="s">
        <v>2152</v>
      </c>
      <c r="K133" s="40" t="s">
        <v>177</v>
      </c>
      <c r="L133" s="40" t="str">
        <f>IF(AND(Home!$A$1&gt;=Leave_In_Approval[[#This Row],[Start Time]],Home!$A$1&lt;=Leave_In_Approval[[#This Row],[End Time]]),1,"No Aplica")</f>
        <v>No Aplica</v>
      </c>
    </row>
    <row r="134" spans="1:12" hidden="1" x14ac:dyDescent="0.3">
      <c r="A134" s="40" t="s">
        <v>469</v>
      </c>
      <c r="B134" s="3">
        <v>45939</v>
      </c>
      <c r="C134" s="3">
        <v>45939</v>
      </c>
      <c r="D134" s="40" t="s">
        <v>1988</v>
      </c>
      <c r="E134" s="40" t="s">
        <v>620</v>
      </c>
      <c r="F134" s="40" t="s">
        <v>621</v>
      </c>
      <c r="G134">
        <v>60</v>
      </c>
      <c r="H134">
        <v>60</v>
      </c>
      <c r="I134" s="40" t="s">
        <v>1261</v>
      </c>
      <c r="J134" s="40" t="s">
        <v>2152</v>
      </c>
      <c r="K134" s="40" t="s">
        <v>177</v>
      </c>
      <c r="L134" s="40" t="str">
        <f>IF(AND(Home!$A$1&gt;=Leave_In_Approval[[#This Row],[Start Time]],Home!$A$1&lt;=Leave_In_Approval[[#This Row],[End Time]]),1,"No Aplica")</f>
        <v>No Aplica</v>
      </c>
    </row>
    <row r="135" spans="1:12" hidden="1" x14ac:dyDescent="0.3">
      <c r="A135" s="40" t="s">
        <v>469</v>
      </c>
      <c r="B135" s="3">
        <v>45938</v>
      </c>
      <c r="C135" s="3">
        <v>45938</v>
      </c>
      <c r="D135" s="40" t="s">
        <v>1988</v>
      </c>
      <c r="E135" s="40" t="s">
        <v>620</v>
      </c>
      <c r="F135" s="40" t="s">
        <v>621</v>
      </c>
      <c r="G135">
        <v>60</v>
      </c>
      <c r="H135">
        <v>60</v>
      </c>
      <c r="I135" s="40" t="s">
        <v>1261</v>
      </c>
      <c r="J135" s="40" t="s">
        <v>2152</v>
      </c>
      <c r="K135" s="40" t="s">
        <v>177</v>
      </c>
      <c r="L135" s="40" t="str">
        <f>IF(AND(Home!$A$1&gt;=Leave_In_Approval[[#This Row],[Start Time]],Home!$A$1&lt;=Leave_In_Approval[[#This Row],[End Time]]),1,"No Aplica")</f>
        <v>No Aplica</v>
      </c>
    </row>
    <row r="136" spans="1:12" hidden="1" x14ac:dyDescent="0.3">
      <c r="A136" s="40" t="s">
        <v>469</v>
      </c>
      <c r="B136" s="3">
        <v>45936</v>
      </c>
      <c r="C136" s="3">
        <v>45936</v>
      </c>
      <c r="D136" s="40" t="s">
        <v>1988</v>
      </c>
      <c r="E136" s="40" t="s">
        <v>620</v>
      </c>
      <c r="F136" s="40" t="s">
        <v>621</v>
      </c>
      <c r="G136">
        <v>60</v>
      </c>
      <c r="H136">
        <v>60</v>
      </c>
      <c r="I136" s="40" t="s">
        <v>1261</v>
      </c>
      <c r="J136" s="40" t="s">
        <v>2152</v>
      </c>
      <c r="K136" s="40" t="s">
        <v>177</v>
      </c>
      <c r="L136" s="40" t="str">
        <f>IF(AND(Home!$A$1&gt;=Leave_In_Approval[[#This Row],[Start Time]],Home!$A$1&lt;=Leave_In_Approval[[#This Row],[End Time]]),1,"No Aplica")</f>
        <v>No Aplica</v>
      </c>
    </row>
    <row r="137" spans="1:12" hidden="1" x14ac:dyDescent="0.3">
      <c r="A137" s="40" t="s">
        <v>466</v>
      </c>
      <c r="B137" s="3">
        <v>45937</v>
      </c>
      <c r="C137" s="3">
        <v>45937</v>
      </c>
      <c r="D137" s="40" t="s">
        <v>1405</v>
      </c>
      <c r="E137" s="40" t="s">
        <v>620</v>
      </c>
      <c r="F137" s="40" t="s">
        <v>621</v>
      </c>
      <c r="G137">
        <v>540</v>
      </c>
      <c r="H137">
        <v>540</v>
      </c>
      <c r="I137" s="40" t="s">
        <v>1261</v>
      </c>
      <c r="J137" s="40" t="s">
        <v>2152</v>
      </c>
      <c r="K137" s="40" t="s">
        <v>177</v>
      </c>
      <c r="L137" s="40" t="str">
        <f>IF(AND(Home!$A$1&gt;=Leave_In_Approval[[#This Row],[Start Time]],Home!$A$1&lt;=Leave_In_Approval[[#This Row],[End Time]]),1,"No Aplica")</f>
        <v>No Aplica</v>
      </c>
    </row>
    <row r="138" spans="1:12" hidden="1" x14ac:dyDescent="0.3">
      <c r="A138" s="40" t="s">
        <v>463</v>
      </c>
      <c r="B138" s="3">
        <v>45940</v>
      </c>
      <c r="C138" s="3">
        <v>45940</v>
      </c>
      <c r="D138" s="40" t="s">
        <v>491</v>
      </c>
      <c r="E138" s="40" t="s">
        <v>445</v>
      </c>
      <c r="F138" s="40" t="s">
        <v>446</v>
      </c>
      <c r="G138">
        <v>60</v>
      </c>
      <c r="H138">
        <v>60</v>
      </c>
      <c r="I138" s="40" t="s">
        <v>1173</v>
      </c>
      <c r="J138" s="40" t="s">
        <v>2152</v>
      </c>
      <c r="K138" s="40" t="s">
        <v>177</v>
      </c>
      <c r="L138" s="40" t="str">
        <f>IF(AND(Home!$A$1&gt;=Leave_In_Approval[[#This Row],[Start Time]],Home!$A$1&lt;=Leave_In_Approval[[#This Row],[End Time]]),1,"No Aplica")</f>
        <v>No Aplica</v>
      </c>
    </row>
    <row r="139" spans="1:12" hidden="1" x14ac:dyDescent="0.3">
      <c r="A139" s="40" t="s">
        <v>463</v>
      </c>
      <c r="B139" s="3">
        <v>45939</v>
      </c>
      <c r="C139" s="3">
        <v>45939</v>
      </c>
      <c r="D139" s="40" t="s">
        <v>491</v>
      </c>
      <c r="E139" s="40" t="s">
        <v>445</v>
      </c>
      <c r="F139" s="40" t="s">
        <v>446</v>
      </c>
      <c r="G139">
        <v>60</v>
      </c>
      <c r="H139">
        <v>60</v>
      </c>
      <c r="I139" s="40" t="s">
        <v>1173</v>
      </c>
      <c r="J139" s="40" t="s">
        <v>2152</v>
      </c>
      <c r="K139" s="40" t="s">
        <v>177</v>
      </c>
      <c r="L139" s="40" t="str">
        <f>IF(AND(Home!$A$1&gt;=Leave_In_Approval[[#This Row],[Start Time]],Home!$A$1&lt;=Leave_In_Approval[[#This Row],[End Time]]),1,"No Aplica")</f>
        <v>No Aplica</v>
      </c>
    </row>
    <row r="140" spans="1:12" hidden="1" x14ac:dyDescent="0.3">
      <c r="A140" s="40" t="s">
        <v>463</v>
      </c>
      <c r="B140" s="3">
        <v>45937</v>
      </c>
      <c r="C140" s="3">
        <v>45937</v>
      </c>
      <c r="D140" s="40" t="s">
        <v>491</v>
      </c>
      <c r="E140" s="40" t="s">
        <v>445</v>
      </c>
      <c r="F140" s="40" t="s">
        <v>446</v>
      </c>
      <c r="G140">
        <v>60</v>
      </c>
      <c r="H140">
        <v>60</v>
      </c>
      <c r="I140" s="40" t="s">
        <v>1173</v>
      </c>
      <c r="J140" s="40" t="s">
        <v>2152</v>
      </c>
      <c r="K140" s="40" t="s">
        <v>177</v>
      </c>
      <c r="L140" s="40" t="str">
        <f>IF(AND(Home!$A$1&gt;=Leave_In_Approval[[#This Row],[Start Time]],Home!$A$1&lt;=Leave_In_Approval[[#This Row],[End Time]]),1,"No Aplica")</f>
        <v>No Aplica</v>
      </c>
    </row>
    <row r="141" spans="1:12" hidden="1" x14ac:dyDescent="0.3">
      <c r="A141" s="40" t="s">
        <v>463</v>
      </c>
      <c r="B141" s="3">
        <v>45936</v>
      </c>
      <c r="C141" s="3">
        <v>45936</v>
      </c>
      <c r="D141" s="40" t="s">
        <v>491</v>
      </c>
      <c r="E141" s="40" t="s">
        <v>445</v>
      </c>
      <c r="F141" s="40" t="s">
        <v>446</v>
      </c>
      <c r="G141">
        <v>60</v>
      </c>
      <c r="H141">
        <v>60</v>
      </c>
      <c r="I141" s="40" t="s">
        <v>1173</v>
      </c>
      <c r="J141" s="40" t="s">
        <v>2152</v>
      </c>
      <c r="K141" s="40" t="s">
        <v>177</v>
      </c>
      <c r="L141" s="40" t="str">
        <f>IF(AND(Home!$A$1&gt;=Leave_In_Approval[[#This Row],[Start Time]],Home!$A$1&lt;=Leave_In_Approval[[#This Row],[End Time]]),1,"No Aplica")</f>
        <v>No Aplica</v>
      </c>
    </row>
    <row r="142" spans="1:12" hidden="1" x14ac:dyDescent="0.3">
      <c r="A142" s="40" t="s">
        <v>466</v>
      </c>
      <c r="B142" s="3">
        <v>45938</v>
      </c>
      <c r="C142" s="3">
        <v>45938</v>
      </c>
      <c r="D142" s="40" t="s">
        <v>465</v>
      </c>
      <c r="E142" s="40" t="s">
        <v>445</v>
      </c>
      <c r="F142" s="40" t="s">
        <v>446</v>
      </c>
      <c r="G142">
        <v>540</v>
      </c>
      <c r="H142">
        <v>540</v>
      </c>
      <c r="I142" s="40" t="s">
        <v>1173</v>
      </c>
      <c r="J142" s="40" t="s">
        <v>2152</v>
      </c>
      <c r="K142" s="40" t="s">
        <v>177</v>
      </c>
      <c r="L142" s="40" t="str">
        <f>IF(AND(Home!$A$1&gt;=Leave_In_Approval[[#This Row],[Start Time]],Home!$A$1&lt;=Leave_In_Approval[[#This Row],[End Time]]),1,"No Aplica")</f>
        <v>No Aplica</v>
      </c>
    </row>
    <row r="143" spans="1:12" hidden="1" x14ac:dyDescent="0.3">
      <c r="A143" s="40" t="s">
        <v>469</v>
      </c>
      <c r="B143" s="3">
        <v>45940</v>
      </c>
      <c r="C143" s="3">
        <v>45940</v>
      </c>
      <c r="D143" s="40" t="s">
        <v>706</v>
      </c>
      <c r="E143" s="40" t="s">
        <v>329</v>
      </c>
      <c r="F143" s="40" t="s">
        <v>332</v>
      </c>
      <c r="G143">
        <v>60</v>
      </c>
      <c r="H143">
        <v>60</v>
      </c>
      <c r="I143" s="40" t="s">
        <v>1216</v>
      </c>
      <c r="J143" s="40" t="s">
        <v>2152</v>
      </c>
      <c r="K143" s="40" t="s">
        <v>177</v>
      </c>
      <c r="L143" s="40" t="str">
        <f>IF(AND(Home!$A$1&gt;=Leave_In_Approval[[#This Row],[Start Time]],Home!$A$1&lt;=Leave_In_Approval[[#This Row],[End Time]]),1,"No Aplica")</f>
        <v>No Aplica</v>
      </c>
    </row>
    <row r="144" spans="1:12" hidden="1" x14ac:dyDescent="0.3">
      <c r="A144" s="40" t="s">
        <v>469</v>
      </c>
      <c r="B144" s="3">
        <v>45939</v>
      </c>
      <c r="C144" s="3">
        <v>45939</v>
      </c>
      <c r="D144" s="40" t="s">
        <v>706</v>
      </c>
      <c r="E144" s="40" t="s">
        <v>329</v>
      </c>
      <c r="F144" s="40" t="s">
        <v>332</v>
      </c>
      <c r="G144">
        <v>60</v>
      </c>
      <c r="H144">
        <v>60</v>
      </c>
      <c r="I144" s="40" t="s">
        <v>1216</v>
      </c>
      <c r="J144" s="40" t="s">
        <v>2152</v>
      </c>
      <c r="K144" s="40" t="s">
        <v>177</v>
      </c>
      <c r="L144" s="40" t="str">
        <f>IF(AND(Home!$A$1&gt;=Leave_In_Approval[[#This Row],[Start Time]],Home!$A$1&lt;=Leave_In_Approval[[#This Row],[End Time]]),1,"No Aplica")</f>
        <v>No Aplica</v>
      </c>
    </row>
    <row r="145" spans="1:12" hidden="1" x14ac:dyDescent="0.3">
      <c r="A145" s="40" t="s">
        <v>463</v>
      </c>
      <c r="B145" s="3">
        <v>45938</v>
      </c>
      <c r="C145" s="3">
        <v>45938</v>
      </c>
      <c r="D145" s="40" t="s">
        <v>465</v>
      </c>
      <c r="E145" s="40" t="s">
        <v>329</v>
      </c>
      <c r="F145" s="40" t="s">
        <v>332</v>
      </c>
      <c r="G145">
        <v>1380</v>
      </c>
      <c r="H145">
        <v>540</v>
      </c>
      <c r="I145" s="40" t="s">
        <v>1216</v>
      </c>
      <c r="J145" s="40" t="s">
        <v>2152</v>
      </c>
      <c r="K145" s="40" t="s">
        <v>177</v>
      </c>
      <c r="L145" s="40" t="str">
        <f>IF(AND(Home!$A$1&gt;=Leave_In_Approval[[#This Row],[Start Time]],Home!$A$1&lt;=Leave_In_Approval[[#This Row],[End Time]]),1,"No Aplica")</f>
        <v>No Aplica</v>
      </c>
    </row>
    <row r="146" spans="1:12" hidden="1" x14ac:dyDescent="0.3">
      <c r="A146" s="40" t="s">
        <v>469</v>
      </c>
      <c r="B146" s="3">
        <v>45937</v>
      </c>
      <c r="C146" s="3">
        <v>45937</v>
      </c>
      <c r="D146" s="40" t="s">
        <v>706</v>
      </c>
      <c r="E146" s="40" t="s">
        <v>329</v>
      </c>
      <c r="F146" s="40" t="s">
        <v>332</v>
      </c>
      <c r="G146">
        <v>60</v>
      </c>
      <c r="H146">
        <v>60</v>
      </c>
      <c r="I146" s="40" t="s">
        <v>1216</v>
      </c>
      <c r="J146" s="40" t="s">
        <v>2152</v>
      </c>
      <c r="K146" s="40" t="s">
        <v>177</v>
      </c>
      <c r="L146" s="40" t="str">
        <f>IF(AND(Home!$A$1&gt;=Leave_In_Approval[[#This Row],[Start Time]],Home!$A$1&lt;=Leave_In_Approval[[#This Row],[End Time]]),1,"No Aplica")</f>
        <v>No Aplica</v>
      </c>
    </row>
    <row r="147" spans="1:12" hidden="1" x14ac:dyDescent="0.3">
      <c r="A147" s="40" t="s">
        <v>469</v>
      </c>
      <c r="B147" s="3">
        <v>45936</v>
      </c>
      <c r="C147" s="3">
        <v>45936</v>
      </c>
      <c r="D147" s="40" t="s">
        <v>706</v>
      </c>
      <c r="E147" s="40" t="s">
        <v>329</v>
      </c>
      <c r="F147" s="40" t="s">
        <v>332</v>
      </c>
      <c r="G147">
        <v>60</v>
      </c>
      <c r="H147">
        <v>60</v>
      </c>
      <c r="I147" s="40" t="s">
        <v>1216</v>
      </c>
      <c r="J147" s="40" t="s">
        <v>2152</v>
      </c>
      <c r="K147" s="40" t="s">
        <v>177</v>
      </c>
      <c r="L147" s="40" t="str">
        <f>IF(AND(Home!$A$1&gt;=Leave_In_Approval[[#This Row],[Start Time]],Home!$A$1&lt;=Leave_In_Approval[[#This Row],[End Time]]),1,"No Aplica")</f>
        <v>No Aplica</v>
      </c>
    </row>
    <row r="148" spans="1:12" hidden="1" x14ac:dyDescent="0.3">
      <c r="A148" s="40" t="s">
        <v>469</v>
      </c>
      <c r="B148" s="3">
        <v>45940</v>
      </c>
      <c r="C148" s="3">
        <v>45940</v>
      </c>
      <c r="D148" s="40" t="s">
        <v>491</v>
      </c>
      <c r="E148" s="40" t="s">
        <v>43</v>
      </c>
      <c r="F148" s="40" t="s">
        <v>44</v>
      </c>
      <c r="G148">
        <v>60</v>
      </c>
      <c r="H148">
        <v>60</v>
      </c>
      <c r="I148" s="40" t="s">
        <v>951</v>
      </c>
      <c r="J148" s="40" t="s">
        <v>2152</v>
      </c>
      <c r="K148" s="40" t="s">
        <v>177</v>
      </c>
      <c r="L148" s="40" t="str">
        <f>IF(AND(Home!$A$1&gt;=Leave_In_Approval[[#This Row],[Start Time]],Home!$A$1&lt;=Leave_In_Approval[[#This Row],[End Time]]),1,"No Aplica")</f>
        <v>No Aplica</v>
      </c>
    </row>
    <row r="149" spans="1:12" hidden="1" x14ac:dyDescent="0.3">
      <c r="A149" s="40" t="s">
        <v>469</v>
      </c>
      <c r="B149" s="3">
        <v>45939</v>
      </c>
      <c r="C149" s="3">
        <v>45939</v>
      </c>
      <c r="D149" s="40" t="s">
        <v>491</v>
      </c>
      <c r="E149" s="40" t="s">
        <v>43</v>
      </c>
      <c r="F149" s="40" t="s">
        <v>44</v>
      </c>
      <c r="G149">
        <v>60</v>
      </c>
      <c r="H149">
        <v>60</v>
      </c>
      <c r="I149" s="40" t="s">
        <v>951</v>
      </c>
      <c r="J149" s="40" t="s">
        <v>2152</v>
      </c>
      <c r="K149" s="40" t="s">
        <v>177</v>
      </c>
      <c r="L149" s="40" t="str">
        <f>IF(AND(Home!$A$1&gt;=Leave_In_Approval[[#This Row],[Start Time]],Home!$A$1&lt;=Leave_In_Approval[[#This Row],[End Time]]),1,"No Aplica")</f>
        <v>No Aplica</v>
      </c>
    </row>
    <row r="150" spans="1:12" hidden="1" x14ac:dyDescent="0.3">
      <c r="A150" s="40" t="s">
        <v>469</v>
      </c>
      <c r="B150" s="3">
        <v>45938</v>
      </c>
      <c r="C150" s="3">
        <v>45938</v>
      </c>
      <c r="D150" s="40" t="s">
        <v>491</v>
      </c>
      <c r="E150" s="40" t="s">
        <v>43</v>
      </c>
      <c r="F150" s="40" t="s">
        <v>44</v>
      </c>
      <c r="G150">
        <v>60</v>
      </c>
      <c r="H150">
        <v>60</v>
      </c>
      <c r="I150" s="40" t="s">
        <v>951</v>
      </c>
      <c r="J150" s="40" t="s">
        <v>2152</v>
      </c>
      <c r="K150" s="40" t="s">
        <v>177</v>
      </c>
      <c r="L150" s="40" t="str">
        <f>IF(AND(Home!$A$1&gt;=Leave_In_Approval[[#This Row],[Start Time]],Home!$A$1&lt;=Leave_In_Approval[[#This Row],[End Time]]),1,"No Aplica")</f>
        <v>No Aplica</v>
      </c>
    </row>
    <row r="151" spans="1:12" hidden="1" x14ac:dyDescent="0.3">
      <c r="A151" s="40" t="s">
        <v>466</v>
      </c>
      <c r="B151" s="3">
        <v>45937</v>
      </c>
      <c r="C151" s="3">
        <v>45937</v>
      </c>
      <c r="D151" s="40" t="s">
        <v>500</v>
      </c>
      <c r="E151" s="40" t="s">
        <v>43</v>
      </c>
      <c r="F151" s="40" t="s">
        <v>44</v>
      </c>
      <c r="G151">
        <v>1410</v>
      </c>
      <c r="H151">
        <v>540</v>
      </c>
      <c r="I151" s="40" t="s">
        <v>951</v>
      </c>
      <c r="J151" s="40" t="s">
        <v>2152</v>
      </c>
      <c r="K151" s="40" t="s">
        <v>177</v>
      </c>
      <c r="L151" s="40" t="str">
        <f>IF(AND(Home!$A$1&gt;=Leave_In_Approval[[#This Row],[Start Time]],Home!$A$1&lt;=Leave_In_Approval[[#This Row],[End Time]]),1,"No Aplica")</f>
        <v>No Aplica</v>
      </c>
    </row>
    <row r="152" spans="1:12" hidden="1" x14ac:dyDescent="0.3">
      <c r="A152" s="40" t="s">
        <v>469</v>
      </c>
      <c r="B152" s="3">
        <v>45936</v>
      </c>
      <c r="C152" s="3">
        <v>45936</v>
      </c>
      <c r="D152" s="40" t="s">
        <v>491</v>
      </c>
      <c r="E152" s="40" t="s">
        <v>43</v>
      </c>
      <c r="F152" s="40" t="s">
        <v>44</v>
      </c>
      <c r="G152">
        <v>60</v>
      </c>
      <c r="H152">
        <v>60</v>
      </c>
      <c r="I152" s="40" t="s">
        <v>951</v>
      </c>
      <c r="J152" s="40" t="s">
        <v>2152</v>
      </c>
      <c r="K152" s="40" t="s">
        <v>177</v>
      </c>
      <c r="L152" s="40" t="str">
        <f>IF(AND(Home!$A$1&gt;=Leave_In_Approval[[#This Row],[Start Time]],Home!$A$1&lt;=Leave_In_Approval[[#This Row],[End Time]]),1,"No Aplica")</f>
        <v>No Aplica</v>
      </c>
    </row>
    <row r="153" spans="1:12" hidden="1" x14ac:dyDescent="0.3">
      <c r="A153" s="40" t="s">
        <v>469</v>
      </c>
      <c r="B153" s="3">
        <v>45940</v>
      </c>
      <c r="C153" s="3">
        <v>45940</v>
      </c>
      <c r="D153" s="40" t="s">
        <v>518</v>
      </c>
      <c r="E153" s="40" t="s">
        <v>65</v>
      </c>
      <c r="F153" s="40" t="s">
        <v>66</v>
      </c>
      <c r="G153">
        <v>60</v>
      </c>
      <c r="H153">
        <v>60</v>
      </c>
      <c r="I153" s="40" t="s">
        <v>958</v>
      </c>
      <c r="J153" s="40" t="s">
        <v>2152</v>
      </c>
      <c r="K153" s="40" t="s">
        <v>177</v>
      </c>
      <c r="L153" s="40" t="str">
        <f>IF(AND(Home!$A$1&gt;=Leave_In_Approval[[#This Row],[Start Time]],Home!$A$1&lt;=Leave_In_Approval[[#This Row],[End Time]]),1,"No Aplica")</f>
        <v>No Aplica</v>
      </c>
    </row>
    <row r="154" spans="1:12" hidden="1" x14ac:dyDescent="0.3">
      <c r="A154" s="40" t="s">
        <v>469</v>
      </c>
      <c r="B154" s="3">
        <v>45938</v>
      </c>
      <c r="C154" s="3">
        <v>45938</v>
      </c>
      <c r="D154" s="40" t="s">
        <v>518</v>
      </c>
      <c r="E154" s="40" t="s">
        <v>65</v>
      </c>
      <c r="F154" s="40" t="s">
        <v>66</v>
      </c>
      <c r="G154">
        <v>60</v>
      </c>
      <c r="H154">
        <v>60</v>
      </c>
      <c r="I154" s="40" t="s">
        <v>958</v>
      </c>
      <c r="J154" s="40" t="s">
        <v>2152</v>
      </c>
      <c r="K154" s="40" t="s">
        <v>177</v>
      </c>
      <c r="L154" s="40" t="str">
        <f>IF(AND(Home!$A$1&gt;=Leave_In_Approval[[#This Row],[Start Time]],Home!$A$1&lt;=Leave_In_Approval[[#This Row],[End Time]]),1,"No Aplica")</f>
        <v>No Aplica</v>
      </c>
    </row>
    <row r="155" spans="1:12" hidden="1" x14ac:dyDescent="0.3">
      <c r="A155" s="40" t="s">
        <v>469</v>
      </c>
      <c r="B155" s="3">
        <v>45937</v>
      </c>
      <c r="C155" s="3">
        <v>45937</v>
      </c>
      <c r="D155" s="40" t="s">
        <v>518</v>
      </c>
      <c r="E155" s="40" t="s">
        <v>65</v>
      </c>
      <c r="F155" s="40" t="s">
        <v>66</v>
      </c>
      <c r="G155">
        <v>60</v>
      </c>
      <c r="H155">
        <v>60</v>
      </c>
      <c r="I155" s="40" t="s">
        <v>958</v>
      </c>
      <c r="J155" s="40" t="s">
        <v>2152</v>
      </c>
      <c r="K155" s="40" t="s">
        <v>177</v>
      </c>
      <c r="L155" s="40" t="str">
        <f>IF(AND(Home!$A$1&gt;=Leave_In_Approval[[#This Row],[Start Time]],Home!$A$1&lt;=Leave_In_Approval[[#This Row],[End Time]]),1,"No Aplica")</f>
        <v>No Aplica</v>
      </c>
    </row>
    <row r="156" spans="1:12" hidden="1" x14ac:dyDescent="0.3">
      <c r="A156" s="40" t="s">
        <v>469</v>
      </c>
      <c r="B156" s="3">
        <v>45936</v>
      </c>
      <c r="C156" s="3">
        <v>45936</v>
      </c>
      <c r="D156" s="40" t="s">
        <v>518</v>
      </c>
      <c r="E156" s="40" t="s">
        <v>65</v>
      </c>
      <c r="F156" s="40" t="s">
        <v>66</v>
      </c>
      <c r="G156">
        <v>60</v>
      </c>
      <c r="H156">
        <v>60</v>
      </c>
      <c r="I156" s="40" t="s">
        <v>958</v>
      </c>
      <c r="J156" s="40" t="s">
        <v>2152</v>
      </c>
      <c r="K156" s="40" t="s">
        <v>177</v>
      </c>
      <c r="L156" s="40" t="str">
        <f>IF(AND(Home!$A$1&gt;=Leave_In_Approval[[#This Row],[Start Time]],Home!$A$1&lt;=Leave_In_Approval[[#This Row],[End Time]]),1,"No Aplica")</f>
        <v>No Aplica</v>
      </c>
    </row>
    <row r="157" spans="1:12" hidden="1" x14ac:dyDescent="0.3">
      <c r="A157" s="40" t="s">
        <v>466</v>
      </c>
      <c r="B157" s="3">
        <v>45939</v>
      </c>
      <c r="C157" s="3">
        <v>45939</v>
      </c>
      <c r="D157" s="40" t="s">
        <v>467</v>
      </c>
      <c r="E157" s="40" t="s">
        <v>65</v>
      </c>
      <c r="F157" s="40" t="s">
        <v>66</v>
      </c>
      <c r="G157">
        <v>1410</v>
      </c>
      <c r="H157">
        <v>540</v>
      </c>
      <c r="I157" s="40" t="s">
        <v>958</v>
      </c>
      <c r="J157" s="40" t="s">
        <v>2152</v>
      </c>
      <c r="K157" s="40" t="s">
        <v>177</v>
      </c>
      <c r="L157" s="40" t="str">
        <f>IF(AND(Home!$A$1&gt;=Leave_In_Approval[[#This Row],[Start Time]],Home!$A$1&lt;=Leave_In_Approval[[#This Row],[End Time]]),1,"No Aplica")</f>
        <v>No Aplica</v>
      </c>
    </row>
    <row r="158" spans="1:12" hidden="1" x14ac:dyDescent="0.3">
      <c r="A158" s="40" t="s">
        <v>469</v>
      </c>
      <c r="B158" s="3">
        <v>45940</v>
      </c>
      <c r="C158" s="3">
        <v>45940</v>
      </c>
      <c r="D158" s="40" t="s">
        <v>641</v>
      </c>
      <c r="E158" s="40" t="s">
        <v>115</v>
      </c>
      <c r="F158" s="40" t="s">
        <v>116</v>
      </c>
      <c r="G158">
        <v>60</v>
      </c>
      <c r="H158">
        <v>60</v>
      </c>
      <c r="I158" s="40" t="s">
        <v>1001</v>
      </c>
      <c r="J158" s="40" t="s">
        <v>2152</v>
      </c>
      <c r="K158" s="40" t="s">
        <v>177</v>
      </c>
      <c r="L158" s="40" t="str">
        <f>IF(AND(Home!$A$1&gt;=Leave_In_Approval[[#This Row],[Start Time]],Home!$A$1&lt;=Leave_In_Approval[[#This Row],[End Time]]),1,"No Aplica")</f>
        <v>No Aplica</v>
      </c>
    </row>
    <row r="159" spans="1:12" hidden="1" x14ac:dyDescent="0.3">
      <c r="A159" s="40" t="s">
        <v>469</v>
      </c>
      <c r="B159" s="3">
        <v>45939</v>
      </c>
      <c r="C159" s="3">
        <v>45939</v>
      </c>
      <c r="D159" s="40" t="s">
        <v>641</v>
      </c>
      <c r="E159" s="40" t="s">
        <v>115</v>
      </c>
      <c r="F159" s="40" t="s">
        <v>116</v>
      </c>
      <c r="G159">
        <v>60</v>
      </c>
      <c r="H159">
        <v>60</v>
      </c>
      <c r="I159" s="40" t="s">
        <v>1001</v>
      </c>
      <c r="J159" s="40" t="s">
        <v>2152</v>
      </c>
      <c r="K159" s="40" t="s">
        <v>177</v>
      </c>
      <c r="L159" s="40" t="str">
        <f>IF(AND(Home!$A$1&gt;=Leave_In_Approval[[#This Row],[Start Time]],Home!$A$1&lt;=Leave_In_Approval[[#This Row],[End Time]]),1,"No Aplica")</f>
        <v>No Aplica</v>
      </c>
    </row>
    <row r="160" spans="1:12" hidden="1" x14ac:dyDescent="0.3">
      <c r="A160" s="40" t="s">
        <v>469</v>
      </c>
      <c r="B160" s="3">
        <v>45938</v>
      </c>
      <c r="C160" s="3">
        <v>45938</v>
      </c>
      <c r="D160" s="40" t="s">
        <v>641</v>
      </c>
      <c r="E160" s="40" t="s">
        <v>115</v>
      </c>
      <c r="F160" s="40" t="s">
        <v>116</v>
      </c>
      <c r="G160">
        <v>60</v>
      </c>
      <c r="H160">
        <v>60</v>
      </c>
      <c r="I160" s="40" t="s">
        <v>1001</v>
      </c>
      <c r="J160" s="40" t="s">
        <v>2152</v>
      </c>
      <c r="K160" s="40" t="s">
        <v>177</v>
      </c>
      <c r="L160" s="40" t="str">
        <f>IF(AND(Home!$A$1&gt;=Leave_In_Approval[[#This Row],[Start Time]],Home!$A$1&lt;=Leave_In_Approval[[#This Row],[End Time]]),1,"No Aplica")</f>
        <v>No Aplica</v>
      </c>
    </row>
    <row r="161" spans="1:12" hidden="1" x14ac:dyDescent="0.3">
      <c r="A161" s="40" t="s">
        <v>469</v>
      </c>
      <c r="B161" s="3">
        <v>45936</v>
      </c>
      <c r="C161" s="3">
        <v>45936</v>
      </c>
      <c r="D161" s="40" t="s">
        <v>641</v>
      </c>
      <c r="E161" s="40" t="s">
        <v>115</v>
      </c>
      <c r="F161" s="40" t="s">
        <v>116</v>
      </c>
      <c r="G161">
        <v>60</v>
      </c>
      <c r="H161">
        <v>60</v>
      </c>
      <c r="I161" s="40" t="s">
        <v>1001</v>
      </c>
      <c r="J161" s="40" t="s">
        <v>2152</v>
      </c>
      <c r="K161" s="40" t="s">
        <v>177</v>
      </c>
      <c r="L161" s="40" t="str">
        <f>IF(AND(Home!$A$1&gt;=Leave_In_Approval[[#This Row],[Start Time]],Home!$A$1&lt;=Leave_In_Approval[[#This Row],[End Time]]),1,"No Aplica")</f>
        <v>No Aplica</v>
      </c>
    </row>
    <row r="162" spans="1:12" hidden="1" x14ac:dyDescent="0.3">
      <c r="A162" s="40" t="s">
        <v>463</v>
      </c>
      <c r="B162" s="3">
        <v>45937</v>
      </c>
      <c r="C162" s="3">
        <v>45937</v>
      </c>
      <c r="D162" s="40" t="s">
        <v>472</v>
      </c>
      <c r="E162" s="40" t="s">
        <v>115</v>
      </c>
      <c r="F162" s="40" t="s">
        <v>116</v>
      </c>
      <c r="G162">
        <v>1410</v>
      </c>
      <c r="H162">
        <v>540</v>
      </c>
      <c r="I162" s="40" t="s">
        <v>1001</v>
      </c>
      <c r="J162" s="40" t="s">
        <v>2152</v>
      </c>
      <c r="K162" s="40" t="s">
        <v>177</v>
      </c>
      <c r="L162" s="40" t="str">
        <f>IF(AND(Home!$A$1&gt;=Leave_In_Approval[[#This Row],[Start Time]],Home!$A$1&lt;=Leave_In_Approval[[#This Row],[End Time]]),1,"No Aplica")</f>
        <v>No Aplica</v>
      </c>
    </row>
    <row r="163" spans="1:12" x14ac:dyDescent="0.3">
      <c r="A163" s="40" t="s">
        <v>463</v>
      </c>
      <c r="B163" s="3">
        <v>45931</v>
      </c>
      <c r="C163" s="3">
        <v>45931</v>
      </c>
      <c r="D163" s="40" t="s">
        <v>1823</v>
      </c>
      <c r="E163" s="40" t="s">
        <v>297</v>
      </c>
      <c r="F163" s="40" t="s">
        <v>302</v>
      </c>
      <c r="G163">
        <v>90</v>
      </c>
      <c r="H163">
        <v>90</v>
      </c>
      <c r="I163" s="40" t="s">
        <v>1227</v>
      </c>
      <c r="J163" s="40" t="s">
        <v>1040</v>
      </c>
      <c r="K163" s="40" t="s">
        <v>178</v>
      </c>
      <c r="L163" s="40">
        <f>IF(AND(Home!$A$1&gt;=Leave_In_Approval[[#This Row],[Start Time]],Home!$A$1&lt;=Leave_In_Approval[[#This Row],[End Time]]),1,"No Aplica")</f>
        <v>1</v>
      </c>
    </row>
    <row r="164" spans="1:12" hidden="1" x14ac:dyDescent="0.3">
      <c r="A164" s="40" t="s">
        <v>466</v>
      </c>
      <c r="B164" s="3">
        <v>45932</v>
      </c>
      <c r="C164" s="3">
        <v>45932</v>
      </c>
      <c r="D164" s="40" t="s">
        <v>467</v>
      </c>
      <c r="E164" s="40" t="s">
        <v>1686</v>
      </c>
      <c r="F164" s="40" t="s">
        <v>1688</v>
      </c>
      <c r="G164">
        <v>1380</v>
      </c>
      <c r="H164">
        <v>540</v>
      </c>
      <c r="I164" s="40" t="s">
        <v>1687</v>
      </c>
      <c r="J164" s="40" t="s">
        <v>1935</v>
      </c>
      <c r="K164" s="40" t="s">
        <v>179</v>
      </c>
      <c r="L164" s="40" t="str">
        <f>IF(AND(Home!$A$1&gt;=Leave_In_Approval[[#This Row],[Start Time]],Home!$A$1&lt;=Leave_In_Approval[[#This Row],[End Time]]),1,"No Aplica")</f>
        <v>No Aplica</v>
      </c>
    </row>
    <row r="165" spans="1:12" x14ac:dyDescent="0.3">
      <c r="A165" s="40" t="s">
        <v>463</v>
      </c>
      <c r="B165" s="3">
        <v>45931</v>
      </c>
      <c r="C165" s="3">
        <v>45931</v>
      </c>
      <c r="D165" s="40" t="s">
        <v>641</v>
      </c>
      <c r="E165" s="40" t="s">
        <v>1686</v>
      </c>
      <c r="F165" s="40" t="s">
        <v>1688</v>
      </c>
      <c r="G165">
        <v>120</v>
      </c>
      <c r="H165">
        <v>120</v>
      </c>
      <c r="I165" s="40" t="s">
        <v>1687</v>
      </c>
      <c r="J165" s="40" t="s">
        <v>1935</v>
      </c>
      <c r="K165" s="40" t="s">
        <v>179</v>
      </c>
      <c r="L165" s="40">
        <f>IF(AND(Home!$A$1&gt;=Leave_In_Approval[[#This Row],[Start Time]],Home!$A$1&lt;=Leave_In_Approval[[#This Row],[End Time]]),1,"No Aplica")</f>
        <v>1</v>
      </c>
    </row>
    <row r="166" spans="1:12" x14ac:dyDescent="0.3">
      <c r="A166" s="40" t="s">
        <v>463</v>
      </c>
      <c r="B166" s="3">
        <v>45931</v>
      </c>
      <c r="C166" s="3">
        <v>45931</v>
      </c>
      <c r="D166" s="40" t="s">
        <v>491</v>
      </c>
      <c r="E166" s="40" t="s">
        <v>1771</v>
      </c>
      <c r="F166" s="40" t="s">
        <v>1773</v>
      </c>
      <c r="G166">
        <v>60</v>
      </c>
      <c r="H166">
        <v>60</v>
      </c>
      <c r="I166" s="40" t="s">
        <v>1772</v>
      </c>
      <c r="J166" s="40" t="s">
        <v>1935</v>
      </c>
      <c r="K166" s="40" t="s">
        <v>179</v>
      </c>
      <c r="L166" s="40">
        <f>IF(AND(Home!$A$1&gt;=Leave_In_Approval[[#This Row],[Start Time]],Home!$A$1&lt;=Leave_In_Approval[[#This Row],[End Time]]),1,"No Aplica")</f>
        <v>1</v>
      </c>
    </row>
    <row r="167" spans="1:12" hidden="1" x14ac:dyDescent="0.3">
      <c r="A167" s="40" t="s">
        <v>463</v>
      </c>
      <c r="B167" s="3">
        <v>45932</v>
      </c>
      <c r="C167" s="3">
        <v>45932</v>
      </c>
      <c r="D167" s="40" t="s">
        <v>2523</v>
      </c>
      <c r="E167" s="40" t="s">
        <v>1461</v>
      </c>
      <c r="F167" s="40" t="s">
        <v>1463</v>
      </c>
      <c r="G167">
        <v>120</v>
      </c>
      <c r="H167">
        <v>120</v>
      </c>
      <c r="I167" s="40" t="s">
        <v>1462</v>
      </c>
      <c r="J167" s="40" t="s">
        <v>1935</v>
      </c>
      <c r="K167" s="40" t="s">
        <v>179</v>
      </c>
      <c r="L167" s="40" t="str">
        <f>IF(AND(Home!$A$1&gt;=Leave_In_Approval[[#This Row],[Start Time]],Home!$A$1&lt;=Leave_In_Approval[[#This Row],[End Time]]),1,"No Aplica")</f>
        <v>No Aplica</v>
      </c>
    </row>
    <row r="168" spans="1:12" x14ac:dyDescent="0.3">
      <c r="A168" s="40" t="s">
        <v>463</v>
      </c>
      <c r="B168" s="3">
        <v>45931</v>
      </c>
      <c r="C168" s="3">
        <v>45931</v>
      </c>
      <c r="D168" s="40" t="s">
        <v>467</v>
      </c>
      <c r="E168" s="40" t="s">
        <v>1461</v>
      </c>
      <c r="F168" s="40" t="s">
        <v>1463</v>
      </c>
      <c r="G168">
        <v>1410</v>
      </c>
      <c r="H168">
        <v>540</v>
      </c>
      <c r="I168" s="40" t="s">
        <v>1462</v>
      </c>
      <c r="J168" s="40" t="s">
        <v>1935</v>
      </c>
      <c r="K168" s="40" t="s">
        <v>179</v>
      </c>
      <c r="L168" s="40">
        <f>IF(AND(Home!$A$1&gt;=Leave_In_Approval[[#This Row],[Start Time]],Home!$A$1&lt;=Leave_In_Approval[[#This Row],[End Time]]),1,"No Aplica")</f>
        <v>1</v>
      </c>
    </row>
    <row r="169" spans="1:12" x14ac:dyDescent="0.3">
      <c r="A169" s="40" t="s">
        <v>2521</v>
      </c>
      <c r="B169" s="3">
        <v>45931</v>
      </c>
      <c r="C169" s="3">
        <v>45931</v>
      </c>
      <c r="D169" s="40" t="s">
        <v>3113</v>
      </c>
      <c r="E169" s="40" t="s">
        <v>794</v>
      </c>
      <c r="F169" s="40" t="s">
        <v>795</v>
      </c>
      <c r="G169">
        <v>300</v>
      </c>
      <c r="H169">
        <v>300</v>
      </c>
      <c r="I169" s="40" t="s">
        <v>1074</v>
      </c>
      <c r="J169" s="40" t="s">
        <v>1935</v>
      </c>
      <c r="K169" s="40" t="s">
        <v>179</v>
      </c>
      <c r="L169" s="40">
        <f>IF(AND(Home!$A$1&gt;=Leave_In_Approval[[#This Row],[Start Time]],Home!$A$1&lt;=Leave_In_Approval[[#This Row],[End Time]]),1,"No Aplica")</f>
        <v>1</v>
      </c>
    </row>
    <row r="170" spans="1:12" x14ac:dyDescent="0.3">
      <c r="A170" s="40" t="s">
        <v>463</v>
      </c>
      <c r="B170" s="3">
        <v>45931</v>
      </c>
      <c r="C170" s="3">
        <v>45931</v>
      </c>
      <c r="D170" s="40" t="s">
        <v>641</v>
      </c>
      <c r="E170" s="40" t="s">
        <v>688</v>
      </c>
      <c r="F170" s="40" t="s">
        <v>689</v>
      </c>
      <c r="G170">
        <v>120</v>
      </c>
      <c r="H170">
        <v>120</v>
      </c>
      <c r="I170" s="40" t="s">
        <v>1166</v>
      </c>
      <c r="J170" s="40" t="s">
        <v>1935</v>
      </c>
      <c r="K170" s="40" t="s">
        <v>179</v>
      </c>
      <c r="L170" s="40">
        <f>IF(AND(Home!$A$1&gt;=Leave_In_Approval[[#This Row],[Start Time]],Home!$A$1&lt;=Leave_In_Approval[[#This Row],[End Time]]),1,"No Aplica")</f>
        <v>1</v>
      </c>
    </row>
    <row r="171" spans="1:12" hidden="1" x14ac:dyDescent="0.3">
      <c r="A171" s="40" t="s">
        <v>463</v>
      </c>
      <c r="B171" s="3">
        <v>45942</v>
      </c>
      <c r="C171" s="3">
        <v>45942</v>
      </c>
      <c r="D171" s="40" t="s">
        <v>501</v>
      </c>
      <c r="E171" s="40" t="s">
        <v>2679</v>
      </c>
      <c r="F171" s="40" t="s">
        <v>2681</v>
      </c>
      <c r="G171">
        <v>540</v>
      </c>
      <c r="H171">
        <v>540</v>
      </c>
      <c r="I171" s="40" t="s">
        <v>2680</v>
      </c>
      <c r="J171" s="40" t="s">
        <v>1349</v>
      </c>
      <c r="K171" s="40" t="s">
        <v>178</v>
      </c>
      <c r="L171" s="40" t="str">
        <f>IF(AND(Home!$A$1&gt;=Leave_In_Approval[[#This Row],[Start Time]],Home!$A$1&lt;=Leave_In_Approval[[#This Row],[End Time]]),1,"No Aplica")</f>
        <v>No Aplica</v>
      </c>
    </row>
    <row r="172" spans="1:12" hidden="1" x14ac:dyDescent="0.3">
      <c r="A172" s="40" t="s">
        <v>469</v>
      </c>
      <c r="B172" s="3">
        <v>45940</v>
      </c>
      <c r="C172" s="3">
        <v>45940</v>
      </c>
      <c r="D172" s="40" t="s">
        <v>1315</v>
      </c>
      <c r="E172" s="40" t="s">
        <v>2679</v>
      </c>
      <c r="F172" s="40" t="s">
        <v>2681</v>
      </c>
      <c r="G172">
        <v>60</v>
      </c>
      <c r="H172">
        <v>60</v>
      </c>
      <c r="I172" s="40" t="s">
        <v>2680</v>
      </c>
      <c r="J172" s="40" t="s">
        <v>1349</v>
      </c>
      <c r="K172" s="40" t="s">
        <v>178</v>
      </c>
      <c r="L172" s="40" t="str">
        <f>IF(AND(Home!$A$1&gt;=Leave_In_Approval[[#This Row],[Start Time]],Home!$A$1&lt;=Leave_In_Approval[[#This Row],[End Time]]),1,"No Aplica")</f>
        <v>No Aplica</v>
      </c>
    </row>
    <row r="173" spans="1:12" hidden="1" x14ac:dyDescent="0.3">
      <c r="A173" s="40" t="s">
        <v>469</v>
      </c>
      <c r="B173" s="3">
        <v>45939</v>
      </c>
      <c r="C173" s="3">
        <v>45939</v>
      </c>
      <c r="D173" s="40" t="s">
        <v>1315</v>
      </c>
      <c r="E173" s="40" t="s">
        <v>2679</v>
      </c>
      <c r="F173" s="40" t="s">
        <v>2681</v>
      </c>
      <c r="G173">
        <v>60</v>
      </c>
      <c r="H173">
        <v>60</v>
      </c>
      <c r="I173" s="40" t="s">
        <v>2680</v>
      </c>
      <c r="J173" s="40" t="s">
        <v>1349</v>
      </c>
      <c r="K173" s="40" t="s">
        <v>178</v>
      </c>
      <c r="L173" s="40" t="str">
        <f>IF(AND(Home!$A$1&gt;=Leave_In_Approval[[#This Row],[Start Time]],Home!$A$1&lt;=Leave_In_Approval[[#This Row],[End Time]]),1,"No Aplica")</f>
        <v>No Aplica</v>
      </c>
    </row>
    <row r="174" spans="1:12" hidden="1" x14ac:dyDescent="0.3">
      <c r="A174" s="40" t="s">
        <v>469</v>
      </c>
      <c r="B174" s="3">
        <v>45938</v>
      </c>
      <c r="C174" s="3">
        <v>45938</v>
      </c>
      <c r="D174" s="40" t="s">
        <v>1315</v>
      </c>
      <c r="E174" s="40" t="s">
        <v>2679</v>
      </c>
      <c r="F174" s="40" t="s">
        <v>2681</v>
      </c>
      <c r="G174">
        <v>60</v>
      </c>
      <c r="H174">
        <v>60</v>
      </c>
      <c r="I174" s="40" t="s">
        <v>2680</v>
      </c>
      <c r="J174" s="40" t="s">
        <v>1349</v>
      </c>
      <c r="K174" s="40" t="s">
        <v>178</v>
      </c>
      <c r="L174" s="40" t="str">
        <f>IF(AND(Home!$A$1&gt;=Leave_In_Approval[[#This Row],[Start Time]],Home!$A$1&lt;=Leave_In_Approval[[#This Row],[End Time]]),1,"No Aplica")</f>
        <v>No Aplica</v>
      </c>
    </row>
    <row r="175" spans="1:12" hidden="1" x14ac:dyDescent="0.3">
      <c r="A175" s="40" t="s">
        <v>469</v>
      </c>
      <c r="B175" s="3">
        <v>45937</v>
      </c>
      <c r="C175" s="3">
        <v>45937</v>
      </c>
      <c r="D175" s="40" t="s">
        <v>1315</v>
      </c>
      <c r="E175" s="40" t="s">
        <v>2679</v>
      </c>
      <c r="F175" s="40" t="s">
        <v>2681</v>
      </c>
      <c r="G175">
        <v>60</v>
      </c>
      <c r="H175">
        <v>60</v>
      </c>
      <c r="I175" s="40" t="s">
        <v>2680</v>
      </c>
      <c r="J175" s="40" t="s">
        <v>1349</v>
      </c>
      <c r="K175" s="40" t="s">
        <v>178</v>
      </c>
      <c r="L175" s="40" t="str">
        <f>IF(AND(Home!$A$1&gt;=Leave_In_Approval[[#This Row],[Start Time]],Home!$A$1&lt;=Leave_In_Approval[[#This Row],[End Time]]),1,"No Aplica")</f>
        <v>No Aplica</v>
      </c>
    </row>
    <row r="176" spans="1:12" hidden="1" x14ac:dyDescent="0.3">
      <c r="A176" s="40" t="s">
        <v>469</v>
      </c>
      <c r="B176" s="3">
        <v>45936</v>
      </c>
      <c r="C176" s="3">
        <v>45936</v>
      </c>
      <c r="D176" s="40" t="s">
        <v>2005</v>
      </c>
      <c r="E176" s="40" t="s">
        <v>2679</v>
      </c>
      <c r="F176" s="40" t="s">
        <v>2681</v>
      </c>
      <c r="G176">
        <v>60</v>
      </c>
      <c r="H176">
        <v>60</v>
      </c>
      <c r="I176" s="40" t="s">
        <v>2680</v>
      </c>
      <c r="J176" s="40" t="s">
        <v>1349</v>
      </c>
      <c r="K176" s="40" t="s">
        <v>178</v>
      </c>
      <c r="L176" s="40" t="str">
        <f>IF(AND(Home!$A$1&gt;=Leave_In_Approval[[#This Row],[Start Time]],Home!$A$1&lt;=Leave_In_Approval[[#This Row],[End Time]]),1,"No Aplica")</f>
        <v>No Aplica</v>
      </c>
    </row>
    <row r="177" spans="1:12" hidden="1" x14ac:dyDescent="0.3">
      <c r="A177" s="40" t="s">
        <v>463</v>
      </c>
      <c r="B177" s="3">
        <v>45938</v>
      </c>
      <c r="C177" s="3">
        <v>45938</v>
      </c>
      <c r="D177" s="40" t="s">
        <v>465</v>
      </c>
      <c r="E177" s="40" t="s">
        <v>2532</v>
      </c>
      <c r="F177" s="40" t="s">
        <v>2534</v>
      </c>
      <c r="G177">
        <v>540</v>
      </c>
      <c r="H177">
        <v>540</v>
      </c>
      <c r="I177" s="40" t="s">
        <v>2533</v>
      </c>
      <c r="J177" s="40" t="s">
        <v>1349</v>
      </c>
      <c r="K177" s="40" t="s">
        <v>178</v>
      </c>
      <c r="L177" s="40" t="str">
        <f>IF(AND(Home!$A$1&gt;=Leave_In_Approval[[#This Row],[Start Time]],Home!$A$1&lt;=Leave_In_Approval[[#This Row],[End Time]]),1,"No Aplica")</f>
        <v>No Aplica</v>
      </c>
    </row>
    <row r="178" spans="1:12" hidden="1" x14ac:dyDescent="0.3">
      <c r="A178" s="40" t="s">
        <v>469</v>
      </c>
      <c r="B178" s="3">
        <v>45940</v>
      </c>
      <c r="C178" s="3">
        <v>45940</v>
      </c>
      <c r="D178" s="40" t="s">
        <v>596</v>
      </c>
      <c r="E178" s="40" t="s">
        <v>2532</v>
      </c>
      <c r="F178" s="40" t="s">
        <v>2534</v>
      </c>
      <c r="G178">
        <v>480</v>
      </c>
      <c r="H178">
        <v>480</v>
      </c>
      <c r="I178" s="40" t="s">
        <v>2533</v>
      </c>
      <c r="J178" s="40" t="s">
        <v>1349</v>
      </c>
      <c r="K178" s="40" t="s">
        <v>178</v>
      </c>
      <c r="L178" s="40" t="str">
        <f>IF(AND(Home!$A$1&gt;=Leave_In_Approval[[#This Row],[Start Time]],Home!$A$1&lt;=Leave_In_Approval[[#This Row],[End Time]]),1,"No Aplica")</f>
        <v>No Aplica</v>
      </c>
    </row>
    <row r="179" spans="1:12" hidden="1" x14ac:dyDescent="0.3">
      <c r="A179" s="40" t="s">
        <v>469</v>
      </c>
      <c r="B179" s="3">
        <v>45939</v>
      </c>
      <c r="C179" s="3">
        <v>45939</v>
      </c>
      <c r="D179" s="40" t="s">
        <v>596</v>
      </c>
      <c r="E179" s="40" t="s">
        <v>2532</v>
      </c>
      <c r="F179" s="40" t="s">
        <v>2534</v>
      </c>
      <c r="G179">
        <v>480</v>
      </c>
      <c r="H179">
        <v>480</v>
      </c>
      <c r="I179" s="40" t="s">
        <v>2533</v>
      </c>
      <c r="J179" s="40" t="s">
        <v>1349</v>
      </c>
      <c r="K179" s="40" t="s">
        <v>178</v>
      </c>
      <c r="L179" s="40" t="str">
        <f>IF(AND(Home!$A$1&gt;=Leave_In_Approval[[#This Row],[Start Time]],Home!$A$1&lt;=Leave_In_Approval[[#This Row],[End Time]]),1,"No Aplica")</f>
        <v>No Aplica</v>
      </c>
    </row>
    <row r="180" spans="1:12" hidden="1" x14ac:dyDescent="0.3">
      <c r="A180" s="40" t="s">
        <v>469</v>
      </c>
      <c r="B180" s="3">
        <v>45937</v>
      </c>
      <c r="C180" s="3">
        <v>45937</v>
      </c>
      <c r="D180" s="40" t="s">
        <v>596</v>
      </c>
      <c r="E180" s="40" t="s">
        <v>2532</v>
      </c>
      <c r="F180" s="40" t="s">
        <v>2534</v>
      </c>
      <c r="G180">
        <v>480</v>
      </c>
      <c r="H180">
        <v>480</v>
      </c>
      <c r="I180" s="40" t="s">
        <v>2533</v>
      </c>
      <c r="J180" s="40" t="s">
        <v>1349</v>
      </c>
      <c r="K180" s="40" t="s">
        <v>178</v>
      </c>
      <c r="L180" s="40" t="str">
        <f>IF(AND(Home!$A$1&gt;=Leave_In_Approval[[#This Row],[Start Time]],Home!$A$1&lt;=Leave_In_Approval[[#This Row],[End Time]]),1,"No Aplica")</f>
        <v>No Aplica</v>
      </c>
    </row>
    <row r="181" spans="1:12" hidden="1" x14ac:dyDescent="0.3">
      <c r="A181" s="40" t="s">
        <v>469</v>
      </c>
      <c r="B181" s="3">
        <v>45936</v>
      </c>
      <c r="C181" s="3">
        <v>45936</v>
      </c>
      <c r="D181" s="40" t="s">
        <v>2301</v>
      </c>
      <c r="E181" s="40" t="s">
        <v>2532</v>
      </c>
      <c r="F181" s="40" t="s">
        <v>2534</v>
      </c>
      <c r="G181">
        <v>480</v>
      </c>
      <c r="H181">
        <v>480</v>
      </c>
      <c r="I181" s="40" t="s">
        <v>2533</v>
      </c>
      <c r="J181" s="40" t="s">
        <v>1349</v>
      </c>
      <c r="K181" s="40" t="s">
        <v>178</v>
      </c>
      <c r="L181" s="40" t="str">
        <f>IF(AND(Home!$A$1&gt;=Leave_In_Approval[[#This Row],[Start Time]],Home!$A$1&lt;=Leave_In_Approval[[#This Row],[End Time]]),1,"No Aplica")</f>
        <v>No Aplica</v>
      </c>
    </row>
    <row r="182" spans="1:12" hidden="1" x14ac:dyDescent="0.3">
      <c r="A182" s="40" t="s">
        <v>463</v>
      </c>
      <c r="B182" s="3">
        <v>45939</v>
      </c>
      <c r="C182" s="3">
        <v>45939</v>
      </c>
      <c r="D182" s="40" t="s">
        <v>473</v>
      </c>
      <c r="E182" s="40" t="s">
        <v>2062</v>
      </c>
      <c r="F182" s="40" t="s">
        <v>2064</v>
      </c>
      <c r="G182">
        <v>480</v>
      </c>
      <c r="H182">
        <v>480</v>
      </c>
      <c r="I182" s="40" t="s">
        <v>2063</v>
      </c>
      <c r="J182" s="40" t="s">
        <v>1349</v>
      </c>
      <c r="K182" s="40" t="s">
        <v>178</v>
      </c>
      <c r="L182" s="40" t="str">
        <f>IF(AND(Home!$A$1&gt;=Leave_In_Approval[[#This Row],[Start Time]],Home!$A$1&lt;=Leave_In_Approval[[#This Row],[End Time]]),1,"No Aplica")</f>
        <v>No Aplica</v>
      </c>
    </row>
    <row r="183" spans="1:12" hidden="1" x14ac:dyDescent="0.3">
      <c r="A183" s="40" t="s">
        <v>463</v>
      </c>
      <c r="B183" s="3">
        <v>45940</v>
      </c>
      <c r="C183" s="3">
        <v>45940</v>
      </c>
      <c r="D183" s="40" t="s">
        <v>2192</v>
      </c>
      <c r="E183" s="40" t="s">
        <v>1720</v>
      </c>
      <c r="F183" s="40" t="s">
        <v>1722</v>
      </c>
      <c r="G183">
        <v>540</v>
      </c>
      <c r="H183">
        <v>540</v>
      </c>
      <c r="I183" s="40" t="s">
        <v>1721</v>
      </c>
      <c r="J183" s="40" t="s">
        <v>1349</v>
      </c>
      <c r="K183" s="40" t="s">
        <v>178</v>
      </c>
      <c r="L183" s="40" t="str">
        <f>IF(AND(Home!$A$1&gt;=Leave_In_Approval[[#This Row],[Start Time]],Home!$A$1&lt;=Leave_In_Approval[[#This Row],[End Time]]),1,"No Aplica")</f>
        <v>No Aplica</v>
      </c>
    </row>
    <row r="184" spans="1:12" hidden="1" x14ac:dyDescent="0.3">
      <c r="A184" s="40" t="s">
        <v>463</v>
      </c>
      <c r="B184" s="3">
        <v>45939</v>
      </c>
      <c r="C184" s="3">
        <v>45939</v>
      </c>
      <c r="D184" s="40" t="s">
        <v>2192</v>
      </c>
      <c r="E184" s="40" t="s">
        <v>1720</v>
      </c>
      <c r="F184" s="40" t="s">
        <v>1722</v>
      </c>
      <c r="G184">
        <v>540</v>
      </c>
      <c r="H184">
        <v>540</v>
      </c>
      <c r="I184" s="40" t="s">
        <v>1721</v>
      </c>
      <c r="J184" s="40" t="s">
        <v>1349</v>
      </c>
      <c r="K184" s="40" t="s">
        <v>178</v>
      </c>
      <c r="L184" s="40" t="str">
        <f>IF(AND(Home!$A$1&gt;=Leave_In_Approval[[#This Row],[Start Time]],Home!$A$1&lt;=Leave_In_Approval[[#This Row],[End Time]]),1,"No Aplica")</f>
        <v>No Aplica</v>
      </c>
    </row>
    <row r="185" spans="1:12" hidden="1" x14ac:dyDescent="0.3">
      <c r="A185" s="40" t="s">
        <v>463</v>
      </c>
      <c r="B185" s="3">
        <v>45937</v>
      </c>
      <c r="C185" s="3">
        <v>45937</v>
      </c>
      <c r="D185" s="40" t="s">
        <v>2192</v>
      </c>
      <c r="E185" s="40" t="s">
        <v>1720</v>
      </c>
      <c r="F185" s="40" t="s">
        <v>1722</v>
      </c>
      <c r="G185">
        <v>420</v>
      </c>
      <c r="H185">
        <v>420</v>
      </c>
      <c r="I185" s="40" t="s">
        <v>1721</v>
      </c>
      <c r="J185" s="40" t="s">
        <v>1349</v>
      </c>
      <c r="K185" s="40" t="s">
        <v>178</v>
      </c>
      <c r="L185" s="40" t="str">
        <f>IF(AND(Home!$A$1&gt;=Leave_In_Approval[[#This Row],[Start Time]],Home!$A$1&lt;=Leave_In_Approval[[#This Row],[End Time]]),1,"No Aplica")</f>
        <v>No Aplica</v>
      </c>
    </row>
    <row r="186" spans="1:12" hidden="1" x14ac:dyDescent="0.3">
      <c r="A186" s="40" t="s">
        <v>469</v>
      </c>
      <c r="B186" s="3">
        <v>45935</v>
      </c>
      <c r="C186" s="3">
        <v>45935</v>
      </c>
      <c r="D186" s="40" t="s">
        <v>3112</v>
      </c>
      <c r="E186" s="40" t="s">
        <v>1720</v>
      </c>
      <c r="F186" s="40" t="s">
        <v>1722</v>
      </c>
      <c r="G186">
        <v>540</v>
      </c>
      <c r="H186">
        <v>540</v>
      </c>
      <c r="I186" s="40" t="s">
        <v>1721</v>
      </c>
      <c r="J186" s="40" t="s">
        <v>1349</v>
      </c>
      <c r="K186" s="40" t="s">
        <v>178</v>
      </c>
      <c r="L186" s="40" t="str">
        <f>IF(AND(Home!$A$1&gt;=Leave_In_Approval[[#This Row],[Start Time]],Home!$A$1&lt;=Leave_In_Approval[[#This Row],[End Time]]),1,"No Aplica")</f>
        <v>No Aplica</v>
      </c>
    </row>
    <row r="187" spans="1:12" hidden="1" x14ac:dyDescent="0.3">
      <c r="A187" s="40" t="s">
        <v>469</v>
      </c>
      <c r="B187" s="3">
        <v>45940</v>
      </c>
      <c r="C187" s="3">
        <v>45940</v>
      </c>
      <c r="D187" s="40" t="s">
        <v>2005</v>
      </c>
      <c r="E187" s="40" t="s">
        <v>846</v>
      </c>
      <c r="F187" s="40" t="s">
        <v>847</v>
      </c>
      <c r="G187">
        <v>60</v>
      </c>
      <c r="H187">
        <v>60</v>
      </c>
      <c r="I187" s="40" t="s">
        <v>1051</v>
      </c>
      <c r="J187" s="40" t="s">
        <v>1349</v>
      </c>
      <c r="K187" s="40" t="s">
        <v>178</v>
      </c>
      <c r="L187" s="40" t="str">
        <f>IF(AND(Home!$A$1&gt;=Leave_In_Approval[[#This Row],[Start Time]],Home!$A$1&lt;=Leave_In_Approval[[#This Row],[End Time]]),1,"No Aplica")</f>
        <v>No Aplica</v>
      </c>
    </row>
    <row r="188" spans="1:12" hidden="1" x14ac:dyDescent="0.3">
      <c r="A188" s="40" t="s">
        <v>469</v>
      </c>
      <c r="B188" s="3">
        <v>45939</v>
      </c>
      <c r="C188" s="3">
        <v>45939</v>
      </c>
      <c r="D188" s="40" t="s">
        <v>2005</v>
      </c>
      <c r="E188" s="40" t="s">
        <v>846</v>
      </c>
      <c r="F188" s="40" t="s">
        <v>847</v>
      </c>
      <c r="G188">
        <v>60</v>
      </c>
      <c r="H188">
        <v>60</v>
      </c>
      <c r="I188" s="40" t="s">
        <v>1051</v>
      </c>
      <c r="J188" s="40" t="s">
        <v>1349</v>
      </c>
      <c r="K188" s="40" t="s">
        <v>178</v>
      </c>
      <c r="L188" s="40" t="str">
        <f>IF(AND(Home!$A$1&gt;=Leave_In_Approval[[#This Row],[Start Time]],Home!$A$1&lt;=Leave_In_Approval[[#This Row],[End Time]]),1,"No Aplica")</f>
        <v>No Aplica</v>
      </c>
    </row>
    <row r="189" spans="1:12" hidden="1" x14ac:dyDescent="0.3">
      <c r="A189" s="40" t="s">
        <v>463</v>
      </c>
      <c r="B189" s="3">
        <v>45938</v>
      </c>
      <c r="C189" s="3">
        <v>45938</v>
      </c>
      <c r="D189" s="40" t="s">
        <v>501</v>
      </c>
      <c r="E189" s="40" t="s">
        <v>846</v>
      </c>
      <c r="F189" s="40" t="s">
        <v>847</v>
      </c>
      <c r="G189">
        <v>540</v>
      </c>
      <c r="H189">
        <v>540</v>
      </c>
      <c r="I189" s="40" t="s">
        <v>1051</v>
      </c>
      <c r="J189" s="40" t="s">
        <v>1349</v>
      </c>
      <c r="K189" s="40" t="s">
        <v>178</v>
      </c>
      <c r="L189" s="40" t="str">
        <f>IF(AND(Home!$A$1&gt;=Leave_In_Approval[[#This Row],[Start Time]],Home!$A$1&lt;=Leave_In_Approval[[#This Row],[End Time]]),1,"No Aplica")</f>
        <v>No Aplica</v>
      </c>
    </row>
    <row r="190" spans="1:12" hidden="1" x14ac:dyDescent="0.3">
      <c r="A190" s="40" t="s">
        <v>469</v>
      </c>
      <c r="B190" s="3">
        <v>45937</v>
      </c>
      <c r="C190" s="3">
        <v>45937</v>
      </c>
      <c r="D190" s="40" t="s">
        <v>2005</v>
      </c>
      <c r="E190" s="40" t="s">
        <v>846</v>
      </c>
      <c r="F190" s="40" t="s">
        <v>847</v>
      </c>
      <c r="G190">
        <v>60</v>
      </c>
      <c r="H190">
        <v>60</v>
      </c>
      <c r="I190" s="40" t="s">
        <v>1051</v>
      </c>
      <c r="J190" s="40" t="s">
        <v>1349</v>
      </c>
      <c r="K190" s="40" t="s">
        <v>178</v>
      </c>
      <c r="L190" s="40" t="str">
        <f>IF(AND(Home!$A$1&gt;=Leave_In_Approval[[#This Row],[Start Time]],Home!$A$1&lt;=Leave_In_Approval[[#This Row],[End Time]]),1,"No Aplica")</f>
        <v>No Aplica</v>
      </c>
    </row>
    <row r="191" spans="1:12" hidden="1" x14ac:dyDescent="0.3">
      <c r="A191" s="40" t="s">
        <v>469</v>
      </c>
      <c r="B191" s="3">
        <v>45936</v>
      </c>
      <c r="C191" s="3">
        <v>45936</v>
      </c>
      <c r="D191" s="40" t="s">
        <v>2005</v>
      </c>
      <c r="E191" s="40" t="s">
        <v>846</v>
      </c>
      <c r="F191" s="40" t="s">
        <v>847</v>
      </c>
      <c r="G191">
        <v>60</v>
      </c>
      <c r="H191">
        <v>60</v>
      </c>
      <c r="I191" s="40" t="s">
        <v>1051</v>
      </c>
      <c r="J191" s="40" t="s">
        <v>1349</v>
      </c>
      <c r="K191" s="40" t="s">
        <v>178</v>
      </c>
      <c r="L191" s="40" t="str">
        <f>IF(AND(Home!$A$1&gt;=Leave_In_Approval[[#This Row],[Start Time]],Home!$A$1&lt;=Leave_In_Approval[[#This Row],[End Time]]),1,"No Aplica")</f>
        <v>No Aplica</v>
      </c>
    </row>
    <row r="192" spans="1:12" x14ac:dyDescent="0.3">
      <c r="A192" s="40" t="s">
        <v>469</v>
      </c>
      <c r="B192" s="3">
        <v>45931</v>
      </c>
      <c r="C192" s="3">
        <v>45931</v>
      </c>
      <c r="D192" s="40" t="s">
        <v>3079</v>
      </c>
      <c r="E192" s="40" t="s">
        <v>1446</v>
      </c>
      <c r="F192" s="40" t="s">
        <v>1448</v>
      </c>
      <c r="G192">
        <v>360</v>
      </c>
      <c r="H192">
        <v>360</v>
      </c>
      <c r="I192" s="40" t="s">
        <v>1447</v>
      </c>
      <c r="J192" s="40" t="s">
        <v>965</v>
      </c>
      <c r="K192" s="40" t="s">
        <v>178</v>
      </c>
      <c r="L192" s="40">
        <f>IF(AND(Home!$A$1&gt;=Leave_In_Approval[[#This Row],[Start Time]],Home!$A$1&lt;=Leave_In_Approval[[#This Row],[End Time]]),1,"No Aplica")</f>
        <v>1</v>
      </c>
    </row>
    <row r="193" spans="1:12" x14ac:dyDescent="0.3">
      <c r="A193" s="40" t="s">
        <v>469</v>
      </c>
      <c r="B193" s="3">
        <v>45931</v>
      </c>
      <c r="C193" s="3">
        <v>45931</v>
      </c>
      <c r="D193" s="40" t="s">
        <v>663</v>
      </c>
      <c r="E193" s="40" t="s">
        <v>1759</v>
      </c>
      <c r="F193" s="40" t="s">
        <v>1761</v>
      </c>
      <c r="G193">
        <v>420</v>
      </c>
      <c r="H193">
        <v>420</v>
      </c>
      <c r="I193" s="40" t="s">
        <v>1760</v>
      </c>
      <c r="J193" s="40" t="s">
        <v>965</v>
      </c>
      <c r="K193" s="40" t="s">
        <v>178</v>
      </c>
      <c r="L193" s="40">
        <f>IF(AND(Home!$A$1&gt;=Leave_In_Approval[[#This Row],[Start Time]],Home!$A$1&lt;=Leave_In_Approval[[#This Row],[End Time]]),1,"No Aplica")</f>
        <v>1</v>
      </c>
    </row>
    <row r="194" spans="1:12" hidden="1" x14ac:dyDescent="0.3">
      <c r="A194" s="40" t="s">
        <v>469</v>
      </c>
      <c r="B194" s="3">
        <v>45932</v>
      </c>
      <c r="C194" s="3">
        <v>45932</v>
      </c>
      <c r="D194" s="40" t="s">
        <v>470</v>
      </c>
      <c r="E194" s="40" t="s">
        <v>1343</v>
      </c>
      <c r="F194" s="40" t="s">
        <v>1345</v>
      </c>
      <c r="G194">
        <v>540</v>
      </c>
      <c r="H194">
        <v>540</v>
      </c>
      <c r="I194" s="40" t="s">
        <v>1344</v>
      </c>
      <c r="J194" s="40" t="s">
        <v>2544</v>
      </c>
      <c r="K194" s="40" t="s">
        <v>178</v>
      </c>
      <c r="L194" s="40" t="str">
        <f>IF(AND(Home!$A$1&gt;=Leave_In_Approval[[#This Row],[Start Time]],Home!$A$1&lt;=Leave_In_Approval[[#This Row],[End Time]]),1,"No Aplica")</f>
        <v>No Aplica</v>
      </c>
    </row>
    <row r="195" spans="1:12" hidden="1" x14ac:dyDescent="0.3">
      <c r="A195" s="40" t="s">
        <v>466</v>
      </c>
      <c r="B195" s="3">
        <v>45942</v>
      </c>
      <c r="C195" s="3">
        <v>45942</v>
      </c>
      <c r="D195" s="40" t="s">
        <v>467</v>
      </c>
      <c r="E195" s="40" t="s">
        <v>1343</v>
      </c>
      <c r="F195" s="40" t="s">
        <v>1345</v>
      </c>
      <c r="G195">
        <v>540</v>
      </c>
      <c r="H195">
        <v>540</v>
      </c>
      <c r="I195" s="40" t="s">
        <v>1344</v>
      </c>
      <c r="J195" s="40" t="s">
        <v>2544</v>
      </c>
      <c r="K195" s="40" t="s">
        <v>178</v>
      </c>
      <c r="L195" s="40" t="str">
        <f>IF(AND(Home!$A$1&gt;=Leave_In_Approval[[#This Row],[Start Time]],Home!$A$1&lt;=Leave_In_Approval[[#This Row],[End Time]]),1,"No Aplica")</f>
        <v>No Aplica</v>
      </c>
    </row>
    <row r="196" spans="1:12" hidden="1" x14ac:dyDescent="0.3">
      <c r="A196" s="40" t="s">
        <v>469</v>
      </c>
      <c r="B196" s="3">
        <v>45941</v>
      </c>
      <c r="C196" s="3">
        <v>45941</v>
      </c>
      <c r="D196" s="40" t="s">
        <v>470</v>
      </c>
      <c r="E196" s="40" t="s">
        <v>1343</v>
      </c>
      <c r="F196" s="40" t="s">
        <v>1345</v>
      </c>
      <c r="G196">
        <v>540</v>
      </c>
      <c r="H196">
        <v>540</v>
      </c>
      <c r="I196" s="40" t="s">
        <v>1344</v>
      </c>
      <c r="J196" s="40" t="s">
        <v>2544</v>
      </c>
      <c r="K196" s="40" t="s">
        <v>178</v>
      </c>
      <c r="L196" s="40" t="str">
        <f>IF(AND(Home!$A$1&gt;=Leave_In_Approval[[#This Row],[Start Time]],Home!$A$1&lt;=Leave_In_Approval[[#This Row],[End Time]]),1,"No Aplica")</f>
        <v>No Aplica</v>
      </c>
    </row>
    <row r="197" spans="1:12" hidden="1" x14ac:dyDescent="0.3">
      <c r="A197" s="40" t="s">
        <v>469</v>
      </c>
      <c r="B197" s="3">
        <v>45936</v>
      </c>
      <c r="C197" s="3">
        <v>45936</v>
      </c>
      <c r="D197" s="40" t="s">
        <v>470</v>
      </c>
      <c r="E197" s="40" t="s">
        <v>1343</v>
      </c>
      <c r="F197" s="40" t="s">
        <v>1345</v>
      </c>
      <c r="G197">
        <v>540</v>
      </c>
      <c r="H197">
        <v>540</v>
      </c>
      <c r="I197" s="40" t="s">
        <v>1344</v>
      </c>
      <c r="J197" s="40" t="s">
        <v>2544</v>
      </c>
      <c r="K197" s="40" t="s">
        <v>178</v>
      </c>
      <c r="L197" s="40" t="str">
        <f>IF(AND(Home!$A$1&gt;=Leave_In_Approval[[#This Row],[Start Time]],Home!$A$1&lt;=Leave_In_Approval[[#This Row],[End Time]]),1,"No Aplica")</f>
        <v>No Aplica</v>
      </c>
    </row>
    <row r="198" spans="1:12" hidden="1" x14ac:dyDescent="0.3">
      <c r="A198" s="40" t="s">
        <v>466</v>
      </c>
      <c r="B198" s="3">
        <v>45935</v>
      </c>
      <c r="C198" s="3">
        <v>45935</v>
      </c>
      <c r="D198" s="40" t="s">
        <v>467</v>
      </c>
      <c r="E198" s="40" t="s">
        <v>1343</v>
      </c>
      <c r="F198" s="40" t="s">
        <v>1345</v>
      </c>
      <c r="G198">
        <v>540</v>
      </c>
      <c r="H198">
        <v>540</v>
      </c>
      <c r="I198" s="40" t="s">
        <v>1344</v>
      </c>
      <c r="J198" s="40" t="s">
        <v>2544</v>
      </c>
      <c r="K198" s="40" t="s">
        <v>178</v>
      </c>
      <c r="L198" s="40" t="str">
        <f>IF(AND(Home!$A$1&gt;=Leave_In_Approval[[#This Row],[Start Time]],Home!$A$1&lt;=Leave_In_Approval[[#This Row],[End Time]]),1,"No Aplica")</f>
        <v>No Aplica</v>
      </c>
    </row>
    <row r="199" spans="1:12" hidden="1" x14ac:dyDescent="0.3">
      <c r="A199" s="40" t="s">
        <v>469</v>
      </c>
      <c r="B199" s="3">
        <v>45934</v>
      </c>
      <c r="C199" s="3">
        <v>45934</v>
      </c>
      <c r="D199" s="40" t="s">
        <v>470</v>
      </c>
      <c r="E199" s="40" t="s">
        <v>1343</v>
      </c>
      <c r="F199" s="40" t="s">
        <v>1345</v>
      </c>
      <c r="G199">
        <v>540</v>
      </c>
      <c r="H199">
        <v>540</v>
      </c>
      <c r="I199" s="40" t="s">
        <v>1344</v>
      </c>
      <c r="J199" s="40" t="s">
        <v>2544</v>
      </c>
      <c r="K199" s="40" t="s">
        <v>178</v>
      </c>
      <c r="L199" s="40" t="str">
        <f>IF(AND(Home!$A$1&gt;=Leave_In_Approval[[#This Row],[Start Time]],Home!$A$1&lt;=Leave_In_Approval[[#This Row],[End Time]]),1,"No Aplica")</f>
        <v>No Aplica</v>
      </c>
    </row>
    <row r="200" spans="1:12" hidden="1" x14ac:dyDescent="0.3">
      <c r="A200" s="40" t="s">
        <v>469</v>
      </c>
      <c r="B200" s="3">
        <v>45941</v>
      </c>
      <c r="C200" s="3">
        <v>45941</v>
      </c>
      <c r="D200" s="40" t="s">
        <v>1394</v>
      </c>
      <c r="E200" s="40" t="s">
        <v>1936</v>
      </c>
      <c r="F200" s="40" t="s">
        <v>1938</v>
      </c>
      <c r="G200">
        <v>300</v>
      </c>
      <c r="H200">
        <v>300</v>
      </c>
      <c r="I200" s="40" t="s">
        <v>1937</v>
      </c>
      <c r="J200" s="40" t="s">
        <v>2544</v>
      </c>
      <c r="K200" s="40" t="s">
        <v>178</v>
      </c>
      <c r="L200" s="40" t="str">
        <f>IF(AND(Home!$A$1&gt;=Leave_In_Approval[[#This Row],[Start Time]],Home!$A$1&lt;=Leave_In_Approval[[#This Row],[End Time]]),1,"No Aplica")</f>
        <v>No Aplica</v>
      </c>
    </row>
    <row r="201" spans="1:12" hidden="1" x14ac:dyDescent="0.3">
      <c r="A201" s="40" t="s">
        <v>469</v>
      </c>
      <c r="B201" s="3">
        <v>45936</v>
      </c>
      <c r="C201" s="3">
        <v>45936</v>
      </c>
      <c r="D201" s="40" t="s">
        <v>470</v>
      </c>
      <c r="E201" s="40" t="s">
        <v>1936</v>
      </c>
      <c r="F201" s="40" t="s">
        <v>1938</v>
      </c>
      <c r="G201">
        <v>540</v>
      </c>
      <c r="H201">
        <v>540</v>
      </c>
      <c r="I201" s="40" t="s">
        <v>1937</v>
      </c>
      <c r="J201" s="40" t="s">
        <v>2544</v>
      </c>
      <c r="K201" s="40" t="s">
        <v>178</v>
      </c>
      <c r="L201" s="40" t="str">
        <f>IF(AND(Home!$A$1&gt;=Leave_In_Approval[[#This Row],[Start Time]],Home!$A$1&lt;=Leave_In_Approval[[#This Row],[End Time]]),1,"No Aplica")</f>
        <v>No Aplica</v>
      </c>
    </row>
    <row r="202" spans="1:12" hidden="1" x14ac:dyDescent="0.3">
      <c r="A202" s="40" t="s">
        <v>469</v>
      </c>
      <c r="B202" s="3">
        <v>45935</v>
      </c>
      <c r="C202" s="3">
        <v>45935</v>
      </c>
      <c r="D202" s="40" t="s">
        <v>465</v>
      </c>
      <c r="E202" s="40" t="s">
        <v>1936</v>
      </c>
      <c r="F202" s="40" t="s">
        <v>1938</v>
      </c>
      <c r="G202">
        <v>540</v>
      </c>
      <c r="H202">
        <v>540</v>
      </c>
      <c r="I202" s="40" t="s">
        <v>1937</v>
      </c>
      <c r="J202" s="40" t="s">
        <v>2544</v>
      </c>
      <c r="K202" s="40" t="s">
        <v>178</v>
      </c>
      <c r="L202" s="40" t="str">
        <f>IF(AND(Home!$A$1&gt;=Leave_In_Approval[[#This Row],[Start Time]],Home!$A$1&lt;=Leave_In_Approval[[#This Row],[End Time]]),1,"No Aplica")</f>
        <v>No Aplica</v>
      </c>
    </row>
    <row r="203" spans="1:12" hidden="1" x14ac:dyDescent="0.3">
      <c r="A203" s="40" t="s">
        <v>469</v>
      </c>
      <c r="B203" s="3">
        <v>45934</v>
      </c>
      <c r="C203" s="3">
        <v>45934</v>
      </c>
      <c r="D203" s="40" t="s">
        <v>615</v>
      </c>
      <c r="E203" s="40" t="s">
        <v>1936</v>
      </c>
      <c r="F203" s="40" t="s">
        <v>1938</v>
      </c>
      <c r="G203">
        <v>300</v>
      </c>
      <c r="H203">
        <v>300</v>
      </c>
      <c r="I203" s="40" t="s">
        <v>1937</v>
      </c>
      <c r="J203" s="40" t="s">
        <v>2544</v>
      </c>
      <c r="K203" s="40" t="s">
        <v>178</v>
      </c>
      <c r="L203" s="40" t="str">
        <f>IF(AND(Home!$A$1&gt;=Leave_In_Approval[[#This Row],[Start Time]],Home!$A$1&lt;=Leave_In_Approval[[#This Row],[End Time]]),1,"No Aplica")</f>
        <v>No Aplica</v>
      </c>
    </row>
    <row r="204" spans="1:12" hidden="1" x14ac:dyDescent="0.3">
      <c r="A204" s="40" t="s">
        <v>595</v>
      </c>
      <c r="B204" s="3">
        <v>45939</v>
      </c>
      <c r="C204" s="3">
        <v>45939</v>
      </c>
      <c r="D204" s="40" t="s">
        <v>836</v>
      </c>
      <c r="E204" s="40" t="s">
        <v>1672</v>
      </c>
      <c r="F204" s="40" t="s">
        <v>1674</v>
      </c>
      <c r="G204">
        <v>120</v>
      </c>
      <c r="H204">
        <v>120</v>
      </c>
      <c r="I204" s="40" t="s">
        <v>1673</v>
      </c>
      <c r="J204" s="40" t="s">
        <v>966</v>
      </c>
      <c r="K204" s="40" t="s">
        <v>177</v>
      </c>
      <c r="L204" s="40" t="str">
        <f>IF(AND(Home!$A$1&gt;=Leave_In_Approval[[#This Row],[Start Time]],Home!$A$1&lt;=Leave_In_Approval[[#This Row],[End Time]]),1,"No Aplica")</f>
        <v>No Aplica</v>
      </c>
    </row>
    <row r="205" spans="1:12" hidden="1" x14ac:dyDescent="0.3">
      <c r="A205" s="40" t="s">
        <v>466</v>
      </c>
      <c r="B205" s="3">
        <v>45937</v>
      </c>
      <c r="C205" s="3">
        <v>45937</v>
      </c>
      <c r="D205" s="40" t="s">
        <v>3078</v>
      </c>
      <c r="E205" s="40" t="s">
        <v>1672</v>
      </c>
      <c r="F205" s="40" t="s">
        <v>1674</v>
      </c>
      <c r="G205">
        <v>540</v>
      </c>
      <c r="H205">
        <v>540</v>
      </c>
      <c r="I205" s="40" t="s">
        <v>1673</v>
      </c>
      <c r="J205" s="40" t="s">
        <v>966</v>
      </c>
      <c r="K205" s="40" t="s">
        <v>177</v>
      </c>
      <c r="L205" s="40" t="str">
        <f>IF(AND(Home!$A$1&gt;=Leave_In_Approval[[#This Row],[Start Time]],Home!$A$1&lt;=Leave_In_Approval[[#This Row],[End Time]]),1,"No Aplica")</f>
        <v>No Aplica</v>
      </c>
    </row>
    <row r="206" spans="1:12" hidden="1" x14ac:dyDescent="0.3">
      <c r="A206" s="40" t="s">
        <v>595</v>
      </c>
      <c r="B206" s="3">
        <v>45936</v>
      </c>
      <c r="C206" s="3">
        <v>45936</v>
      </c>
      <c r="D206" s="40" t="s">
        <v>836</v>
      </c>
      <c r="E206" s="40" t="s">
        <v>1672</v>
      </c>
      <c r="F206" s="40" t="s">
        <v>1674</v>
      </c>
      <c r="G206">
        <v>120</v>
      </c>
      <c r="H206">
        <v>120</v>
      </c>
      <c r="I206" s="40" t="s">
        <v>1673</v>
      </c>
      <c r="J206" s="40" t="s">
        <v>966</v>
      </c>
      <c r="K206" s="40" t="s">
        <v>177</v>
      </c>
      <c r="L206" s="40" t="str">
        <f>IF(AND(Home!$A$1&gt;=Leave_In_Approval[[#This Row],[Start Time]],Home!$A$1&lt;=Leave_In_Approval[[#This Row],[End Time]]),1,"No Aplica")</f>
        <v>No Aplica</v>
      </c>
    </row>
    <row r="207" spans="1:12" x14ac:dyDescent="0.3">
      <c r="A207" s="40" t="s">
        <v>595</v>
      </c>
      <c r="B207" s="3">
        <v>45931</v>
      </c>
      <c r="C207" s="3">
        <v>45931</v>
      </c>
      <c r="D207" s="40" t="s">
        <v>3080</v>
      </c>
      <c r="E207" s="40" t="s">
        <v>2786</v>
      </c>
      <c r="F207" s="40" t="s">
        <v>2788</v>
      </c>
      <c r="G207">
        <v>540</v>
      </c>
      <c r="H207">
        <v>540</v>
      </c>
      <c r="I207" s="40" t="s">
        <v>2787</v>
      </c>
      <c r="J207" s="40" t="s">
        <v>966</v>
      </c>
      <c r="K207" s="40" t="s">
        <v>177</v>
      </c>
      <c r="L207" s="40">
        <f>IF(AND(Home!$A$1&gt;=Leave_In_Approval[[#This Row],[Start Time]],Home!$A$1&lt;=Leave_In_Approval[[#This Row],[End Time]]),1,"No Aplica")</f>
        <v>1</v>
      </c>
    </row>
    <row r="208" spans="1:12" hidden="1" x14ac:dyDescent="0.3">
      <c r="A208" s="40" t="s">
        <v>463</v>
      </c>
      <c r="B208" s="3">
        <v>45940</v>
      </c>
      <c r="C208" s="3">
        <v>45940</v>
      </c>
      <c r="D208" s="40" t="s">
        <v>3081</v>
      </c>
      <c r="E208" s="40" t="s">
        <v>2786</v>
      </c>
      <c r="F208" s="40" t="s">
        <v>2788</v>
      </c>
      <c r="G208">
        <v>60</v>
      </c>
      <c r="H208">
        <v>60</v>
      </c>
      <c r="I208" s="40" t="s">
        <v>2787</v>
      </c>
      <c r="J208" s="40" t="s">
        <v>966</v>
      </c>
      <c r="K208" s="40" t="s">
        <v>177</v>
      </c>
      <c r="L208" s="40" t="str">
        <f>IF(AND(Home!$A$1&gt;=Leave_In_Approval[[#This Row],[Start Time]],Home!$A$1&lt;=Leave_In_Approval[[#This Row],[End Time]]),1,"No Aplica")</f>
        <v>No Aplica</v>
      </c>
    </row>
    <row r="209" spans="1:12" hidden="1" x14ac:dyDescent="0.3">
      <c r="A209" s="40" t="s">
        <v>463</v>
      </c>
      <c r="B209" s="3">
        <v>45939</v>
      </c>
      <c r="C209" s="3">
        <v>45939</v>
      </c>
      <c r="D209" s="40" t="s">
        <v>3081</v>
      </c>
      <c r="E209" s="40" t="s">
        <v>2786</v>
      </c>
      <c r="F209" s="40" t="s">
        <v>2788</v>
      </c>
      <c r="G209">
        <v>60</v>
      </c>
      <c r="H209">
        <v>60</v>
      </c>
      <c r="I209" s="40" t="s">
        <v>2787</v>
      </c>
      <c r="J209" s="40" t="s">
        <v>966</v>
      </c>
      <c r="K209" s="40" t="s">
        <v>177</v>
      </c>
      <c r="L209" s="40" t="str">
        <f>IF(AND(Home!$A$1&gt;=Leave_In_Approval[[#This Row],[Start Time]],Home!$A$1&lt;=Leave_In_Approval[[#This Row],[End Time]]),1,"No Aplica")</f>
        <v>No Aplica</v>
      </c>
    </row>
    <row r="210" spans="1:12" hidden="1" x14ac:dyDescent="0.3">
      <c r="A210" s="40" t="s">
        <v>463</v>
      </c>
      <c r="B210" s="3">
        <v>45937</v>
      </c>
      <c r="C210" s="3">
        <v>45937</v>
      </c>
      <c r="D210" s="40" t="s">
        <v>3081</v>
      </c>
      <c r="E210" s="40" t="s">
        <v>2786</v>
      </c>
      <c r="F210" s="40" t="s">
        <v>2788</v>
      </c>
      <c r="G210">
        <v>60</v>
      </c>
      <c r="H210">
        <v>60</v>
      </c>
      <c r="I210" s="40" t="s">
        <v>2787</v>
      </c>
      <c r="J210" s="40" t="s">
        <v>966</v>
      </c>
      <c r="K210" s="40" t="s">
        <v>177</v>
      </c>
      <c r="L210" s="40" t="str">
        <f>IF(AND(Home!$A$1&gt;=Leave_In_Approval[[#This Row],[Start Time]],Home!$A$1&lt;=Leave_In_Approval[[#This Row],[End Time]]),1,"No Aplica")</f>
        <v>No Aplica</v>
      </c>
    </row>
    <row r="211" spans="1:12" hidden="1" x14ac:dyDescent="0.3">
      <c r="A211" s="40" t="s">
        <v>463</v>
      </c>
      <c r="B211" s="3">
        <v>45936</v>
      </c>
      <c r="C211" s="3">
        <v>45936</v>
      </c>
      <c r="D211" s="40" t="s">
        <v>3082</v>
      </c>
      <c r="E211" s="40" t="s">
        <v>2786</v>
      </c>
      <c r="F211" s="40" t="s">
        <v>2788</v>
      </c>
      <c r="G211">
        <v>60</v>
      </c>
      <c r="H211">
        <v>60</v>
      </c>
      <c r="I211" s="40" t="s">
        <v>2787</v>
      </c>
      <c r="J211" s="40" t="s">
        <v>966</v>
      </c>
      <c r="K211" s="40" t="s">
        <v>177</v>
      </c>
      <c r="L211" s="40" t="str">
        <f>IF(AND(Home!$A$1&gt;=Leave_In_Approval[[#This Row],[Start Time]],Home!$A$1&lt;=Leave_In_Approval[[#This Row],[End Time]]),1,"No Aplica")</f>
        <v>No Aplica</v>
      </c>
    </row>
    <row r="212" spans="1:12" hidden="1" x14ac:dyDescent="0.3">
      <c r="A212" s="40" t="s">
        <v>463</v>
      </c>
      <c r="B212" s="3">
        <v>45938</v>
      </c>
      <c r="C212" s="3">
        <v>45938</v>
      </c>
      <c r="D212" s="40" t="s">
        <v>3083</v>
      </c>
      <c r="E212" s="40" t="s">
        <v>2786</v>
      </c>
      <c r="F212" s="40" t="s">
        <v>2788</v>
      </c>
      <c r="G212">
        <v>540</v>
      </c>
      <c r="H212">
        <v>540</v>
      </c>
      <c r="I212" s="40" t="s">
        <v>2787</v>
      </c>
      <c r="J212" s="40" t="s">
        <v>966</v>
      </c>
      <c r="K212" s="40" t="s">
        <v>177</v>
      </c>
      <c r="L212" s="40" t="str">
        <f>IF(AND(Home!$A$1&gt;=Leave_In_Approval[[#This Row],[Start Time]],Home!$A$1&lt;=Leave_In_Approval[[#This Row],[End Time]]),1,"No Aplica")</f>
        <v>No Aplica</v>
      </c>
    </row>
    <row r="213" spans="1:12" hidden="1" x14ac:dyDescent="0.3">
      <c r="A213" s="40" t="s">
        <v>466</v>
      </c>
      <c r="B213" s="3">
        <v>45942</v>
      </c>
      <c r="C213" s="3">
        <v>45942</v>
      </c>
      <c r="D213" s="40" t="s">
        <v>467</v>
      </c>
      <c r="E213" s="40" t="s">
        <v>2287</v>
      </c>
      <c r="F213" s="40" t="s">
        <v>2289</v>
      </c>
      <c r="G213">
        <v>540</v>
      </c>
      <c r="H213">
        <v>540</v>
      </c>
      <c r="I213" s="40" t="s">
        <v>2288</v>
      </c>
      <c r="J213" s="40" t="s">
        <v>966</v>
      </c>
      <c r="K213" s="40" t="s">
        <v>177</v>
      </c>
      <c r="L213" s="40" t="str">
        <f>IF(AND(Home!$A$1&gt;=Leave_In_Approval[[#This Row],[Start Time]],Home!$A$1&lt;=Leave_In_Approval[[#This Row],[End Time]]),1,"No Aplica")</f>
        <v>No Aplica</v>
      </c>
    </row>
    <row r="214" spans="1:12" hidden="1" x14ac:dyDescent="0.3">
      <c r="A214" s="40" t="s">
        <v>595</v>
      </c>
      <c r="B214" s="3">
        <v>45939</v>
      </c>
      <c r="C214" s="3">
        <v>45939</v>
      </c>
      <c r="D214" s="40" t="s">
        <v>641</v>
      </c>
      <c r="E214" s="40" t="s">
        <v>2287</v>
      </c>
      <c r="F214" s="40" t="s">
        <v>2289</v>
      </c>
      <c r="G214">
        <v>120</v>
      </c>
      <c r="H214">
        <v>120</v>
      </c>
      <c r="I214" s="40" t="s">
        <v>2288</v>
      </c>
      <c r="J214" s="40" t="s">
        <v>966</v>
      </c>
      <c r="K214" s="40" t="s">
        <v>177</v>
      </c>
      <c r="L214" s="40" t="str">
        <f>IF(AND(Home!$A$1&gt;=Leave_In_Approval[[#This Row],[Start Time]],Home!$A$1&lt;=Leave_In_Approval[[#This Row],[End Time]]),1,"No Aplica")</f>
        <v>No Aplica</v>
      </c>
    </row>
    <row r="215" spans="1:12" hidden="1" x14ac:dyDescent="0.3">
      <c r="A215" s="40" t="s">
        <v>466</v>
      </c>
      <c r="B215" s="3">
        <v>45938</v>
      </c>
      <c r="C215" s="3">
        <v>45938</v>
      </c>
      <c r="D215" s="40" t="s">
        <v>472</v>
      </c>
      <c r="E215" s="40" t="s">
        <v>2287</v>
      </c>
      <c r="F215" s="40" t="s">
        <v>2289</v>
      </c>
      <c r="G215">
        <v>540</v>
      </c>
      <c r="H215">
        <v>540</v>
      </c>
      <c r="I215" s="40" t="s">
        <v>2288</v>
      </c>
      <c r="J215" s="40" t="s">
        <v>966</v>
      </c>
      <c r="K215" s="40" t="s">
        <v>177</v>
      </c>
      <c r="L215" s="40" t="str">
        <f>IF(AND(Home!$A$1&gt;=Leave_In_Approval[[#This Row],[Start Time]],Home!$A$1&lt;=Leave_In_Approval[[#This Row],[End Time]]),1,"No Aplica")</f>
        <v>No Aplica</v>
      </c>
    </row>
    <row r="216" spans="1:12" hidden="1" x14ac:dyDescent="0.3">
      <c r="A216" s="40" t="s">
        <v>595</v>
      </c>
      <c r="B216" s="3">
        <v>45936</v>
      </c>
      <c r="C216" s="3">
        <v>45936</v>
      </c>
      <c r="D216" s="40" t="s">
        <v>641</v>
      </c>
      <c r="E216" s="40" t="s">
        <v>2287</v>
      </c>
      <c r="F216" s="40" t="s">
        <v>2289</v>
      </c>
      <c r="G216">
        <v>120</v>
      </c>
      <c r="H216">
        <v>120</v>
      </c>
      <c r="I216" s="40" t="s">
        <v>2288</v>
      </c>
      <c r="J216" s="40" t="s">
        <v>966</v>
      </c>
      <c r="K216" s="40" t="s">
        <v>177</v>
      </c>
      <c r="L216" s="40" t="str">
        <f>IF(AND(Home!$A$1&gt;=Leave_In_Approval[[#This Row],[Start Time]],Home!$A$1&lt;=Leave_In_Approval[[#This Row],[End Time]]),1,"No Aplica")</f>
        <v>No Aplica</v>
      </c>
    </row>
    <row r="217" spans="1:12" x14ac:dyDescent="0.3">
      <c r="A217" s="40" t="s">
        <v>469</v>
      </c>
      <c r="B217" s="3">
        <v>45931</v>
      </c>
      <c r="C217" s="3">
        <v>45931</v>
      </c>
      <c r="D217" s="40" t="s">
        <v>3089</v>
      </c>
      <c r="E217" s="40" t="s">
        <v>2778</v>
      </c>
      <c r="F217" s="40" t="s">
        <v>2780</v>
      </c>
      <c r="G217">
        <v>540</v>
      </c>
      <c r="H217">
        <v>540</v>
      </c>
      <c r="I217" s="40" t="s">
        <v>2779</v>
      </c>
      <c r="J217" s="40" t="s">
        <v>966</v>
      </c>
      <c r="K217" s="40" t="s">
        <v>177</v>
      </c>
      <c r="L217" s="40">
        <f>IF(AND(Home!$A$1&gt;=Leave_In_Approval[[#This Row],[Start Time]],Home!$A$1&lt;=Leave_In_Approval[[#This Row],[End Time]]),1,"No Aplica")</f>
        <v>1</v>
      </c>
    </row>
    <row r="218" spans="1:12" hidden="1" x14ac:dyDescent="0.3">
      <c r="A218" s="40" t="s">
        <v>463</v>
      </c>
      <c r="B218" s="3">
        <v>45942</v>
      </c>
      <c r="C218" s="3">
        <v>45942</v>
      </c>
      <c r="D218" s="40" t="s">
        <v>3090</v>
      </c>
      <c r="E218" s="40" t="s">
        <v>2778</v>
      </c>
      <c r="F218" s="40" t="s">
        <v>2780</v>
      </c>
      <c r="G218">
        <v>540</v>
      </c>
      <c r="H218">
        <v>540</v>
      </c>
      <c r="I218" s="40" t="s">
        <v>2779</v>
      </c>
      <c r="J218" s="40" t="s">
        <v>966</v>
      </c>
      <c r="K218" s="40" t="s">
        <v>177</v>
      </c>
      <c r="L218" s="40" t="str">
        <f>IF(AND(Home!$A$1&gt;=Leave_In_Approval[[#This Row],[Start Time]],Home!$A$1&lt;=Leave_In_Approval[[#This Row],[End Time]]),1,"No Aplica")</f>
        <v>No Aplica</v>
      </c>
    </row>
    <row r="219" spans="1:12" hidden="1" x14ac:dyDescent="0.3">
      <c r="A219" s="40" t="s">
        <v>595</v>
      </c>
      <c r="B219" s="3">
        <v>45940</v>
      </c>
      <c r="C219" s="3">
        <v>45940</v>
      </c>
      <c r="D219" s="40" t="s">
        <v>615</v>
      </c>
      <c r="E219" s="40" t="s">
        <v>2778</v>
      </c>
      <c r="F219" s="40" t="s">
        <v>2780</v>
      </c>
      <c r="G219">
        <v>420</v>
      </c>
      <c r="H219">
        <v>420</v>
      </c>
      <c r="I219" s="40" t="s">
        <v>2779</v>
      </c>
      <c r="J219" s="40" t="s">
        <v>966</v>
      </c>
      <c r="K219" s="40" t="s">
        <v>177</v>
      </c>
      <c r="L219" s="40" t="str">
        <f>IF(AND(Home!$A$1&gt;=Leave_In_Approval[[#This Row],[Start Time]],Home!$A$1&lt;=Leave_In_Approval[[#This Row],[End Time]]),1,"No Aplica")</f>
        <v>No Aplica</v>
      </c>
    </row>
    <row r="220" spans="1:12" hidden="1" x14ac:dyDescent="0.3">
      <c r="A220" s="40" t="s">
        <v>595</v>
      </c>
      <c r="B220" s="3">
        <v>45938</v>
      </c>
      <c r="C220" s="3">
        <v>45938</v>
      </c>
      <c r="D220" s="40" t="s">
        <v>615</v>
      </c>
      <c r="E220" s="40" t="s">
        <v>2778</v>
      </c>
      <c r="F220" s="40" t="s">
        <v>2780</v>
      </c>
      <c r="G220">
        <v>420</v>
      </c>
      <c r="H220">
        <v>420</v>
      </c>
      <c r="I220" s="40" t="s">
        <v>2779</v>
      </c>
      <c r="J220" s="40" t="s">
        <v>966</v>
      </c>
      <c r="K220" s="40" t="s">
        <v>177</v>
      </c>
      <c r="L220" s="40" t="str">
        <f>IF(AND(Home!$A$1&gt;=Leave_In_Approval[[#This Row],[Start Time]],Home!$A$1&lt;=Leave_In_Approval[[#This Row],[End Time]]),1,"No Aplica")</f>
        <v>No Aplica</v>
      </c>
    </row>
    <row r="221" spans="1:12" hidden="1" x14ac:dyDescent="0.3">
      <c r="A221" s="40" t="s">
        <v>463</v>
      </c>
      <c r="B221" s="3">
        <v>45937</v>
      </c>
      <c r="C221" s="3">
        <v>45937</v>
      </c>
      <c r="D221" s="40" t="s">
        <v>467</v>
      </c>
      <c r="E221" s="40" t="s">
        <v>2778</v>
      </c>
      <c r="F221" s="40" t="s">
        <v>2780</v>
      </c>
      <c r="G221">
        <v>540</v>
      </c>
      <c r="H221">
        <v>540</v>
      </c>
      <c r="I221" s="40" t="s">
        <v>2779</v>
      </c>
      <c r="J221" s="40" t="s">
        <v>966</v>
      </c>
      <c r="K221" s="40" t="s">
        <v>177</v>
      </c>
      <c r="L221" s="40" t="str">
        <f>IF(AND(Home!$A$1&gt;=Leave_In_Approval[[#This Row],[Start Time]],Home!$A$1&lt;=Leave_In_Approval[[#This Row],[End Time]]),1,"No Aplica")</f>
        <v>No Aplica</v>
      </c>
    </row>
    <row r="222" spans="1:12" hidden="1" x14ac:dyDescent="0.3">
      <c r="A222" s="40" t="s">
        <v>463</v>
      </c>
      <c r="B222" s="3">
        <v>45942</v>
      </c>
      <c r="C222" s="3">
        <v>45942</v>
      </c>
      <c r="D222" s="40" t="s">
        <v>467</v>
      </c>
      <c r="E222" s="40" t="s">
        <v>2745</v>
      </c>
      <c r="F222" s="40" t="s">
        <v>2747</v>
      </c>
      <c r="G222">
        <v>480</v>
      </c>
      <c r="H222">
        <v>480</v>
      </c>
      <c r="I222" s="40" t="s">
        <v>2746</v>
      </c>
      <c r="J222" s="40" t="s">
        <v>966</v>
      </c>
      <c r="K222" s="40" t="s">
        <v>177</v>
      </c>
      <c r="L222" s="40" t="str">
        <f>IF(AND(Home!$A$1&gt;=Leave_In_Approval[[#This Row],[Start Time]],Home!$A$1&lt;=Leave_In_Approval[[#This Row],[End Time]]),1,"No Aplica")</f>
        <v>No Aplica</v>
      </c>
    </row>
    <row r="223" spans="1:12" hidden="1" x14ac:dyDescent="0.3">
      <c r="A223" s="40" t="s">
        <v>595</v>
      </c>
      <c r="B223" s="3">
        <v>45940</v>
      </c>
      <c r="C223" s="3">
        <v>45940</v>
      </c>
      <c r="D223" s="40" t="s">
        <v>615</v>
      </c>
      <c r="E223" s="40" t="s">
        <v>2745</v>
      </c>
      <c r="F223" s="40" t="s">
        <v>2747</v>
      </c>
      <c r="G223">
        <v>120</v>
      </c>
      <c r="H223">
        <v>120</v>
      </c>
      <c r="I223" s="40" t="s">
        <v>2746</v>
      </c>
      <c r="J223" s="40" t="s">
        <v>966</v>
      </c>
      <c r="K223" s="40" t="s">
        <v>177</v>
      </c>
      <c r="L223" s="40" t="str">
        <f>IF(AND(Home!$A$1&gt;=Leave_In_Approval[[#This Row],[Start Time]],Home!$A$1&lt;=Leave_In_Approval[[#This Row],[End Time]]),1,"No Aplica")</f>
        <v>No Aplica</v>
      </c>
    </row>
    <row r="224" spans="1:12" hidden="1" x14ac:dyDescent="0.3">
      <c r="A224" s="40" t="s">
        <v>463</v>
      </c>
      <c r="B224" s="3">
        <v>45939</v>
      </c>
      <c r="C224" s="3">
        <v>45939</v>
      </c>
      <c r="D224" s="40" t="s">
        <v>467</v>
      </c>
      <c r="E224" s="40" t="s">
        <v>2745</v>
      </c>
      <c r="F224" s="40" t="s">
        <v>2747</v>
      </c>
      <c r="G224">
        <v>540</v>
      </c>
      <c r="H224">
        <v>540</v>
      </c>
      <c r="I224" s="40" t="s">
        <v>2746</v>
      </c>
      <c r="J224" s="40" t="s">
        <v>966</v>
      </c>
      <c r="K224" s="40" t="s">
        <v>177</v>
      </c>
      <c r="L224" s="40" t="str">
        <f>IF(AND(Home!$A$1&gt;=Leave_In_Approval[[#This Row],[Start Time]],Home!$A$1&lt;=Leave_In_Approval[[#This Row],[End Time]]),1,"No Aplica")</f>
        <v>No Aplica</v>
      </c>
    </row>
    <row r="225" spans="1:12" hidden="1" x14ac:dyDescent="0.3">
      <c r="A225" s="40" t="s">
        <v>595</v>
      </c>
      <c r="B225" s="3">
        <v>45936</v>
      </c>
      <c r="C225" s="3">
        <v>45936</v>
      </c>
      <c r="D225" s="40" t="s">
        <v>615</v>
      </c>
      <c r="E225" s="40" t="s">
        <v>2745</v>
      </c>
      <c r="F225" s="40" t="s">
        <v>2747</v>
      </c>
      <c r="G225">
        <v>120</v>
      </c>
      <c r="H225">
        <v>120</v>
      </c>
      <c r="I225" s="40" t="s">
        <v>2746</v>
      </c>
      <c r="J225" s="40" t="s">
        <v>966</v>
      </c>
      <c r="K225" s="40" t="s">
        <v>177</v>
      </c>
      <c r="L225" s="40" t="str">
        <f>IF(AND(Home!$A$1&gt;=Leave_In_Approval[[#This Row],[Start Time]],Home!$A$1&lt;=Leave_In_Approval[[#This Row],[End Time]]),1,"No Aplica")</f>
        <v>No Aplica</v>
      </c>
    </row>
    <row r="226" spans="1:12" hidden="1" x14ac:dyDescent="0.3">
      <c r="A226" s="40" t="s">
        <v>595</v>
      </c>
      <c r="B226" s="3">
        <v>45932</v>
      </c>
      <c r="C226" s="3">
        <v>45932</v>
      </c>
      <c r="D226" s="40" t="s">
        <v>2253</v>
      </c>
      <c r="E226" s="40" t="s">
        <v>2745</v>
      </c>
      <c r="F226" s="40" t="s">
        <v>2747</v>
      </c>
      <c r="G226">
        <v>60</v>
      </c>
      <c r="H226">
        <v>60</v>
      </c>
      <c r="I226" s="40" t="s">
        <v>2746</v>
      </c>
      <c r="J226" s="40" t="s">
        <v>966</v>
      </c>
      <c r="K226" s="40" t="s">
        <v>177</v>
      </c>
      <c r="L226" s="40" t="str">
        <f>IF(AND(Home!$A$1&gt;=Leave_In_Approval[[#This Row],[Start Time]],Home!$A$1&lt;=Leave_In_Approval[[#This Row],[End Time]]),1,"No Aplica")</f>
        <v>No Aplica</v>
      </c>
    </row>
    <row r="227" spans="1:12" hidden="1" x14ac:dyDescent="0.3">
      <c r="A227" s="40" t="s">
        <v>466</v>
      </c>
      <c r="B227" s="3">
        <v>45938</v>
      </c>
      <c r="C227" s="3">
        <v>45938</v>
      </c>
      <c r="D227" s="40" t="s">
        <v>465</v>
      </c>
      <c r="E227" s="40" t="s">
        <v>2591</v>
      </c>
      <c r="F227" s="40" t="s">
        <v>2593</v>
      </c>
      <c r="G227">
        <v>540</v>
      </c>
      <c r="H227">
        <v>540</v>
      </c>
      <c r="I227" s="40" t="s">
        <v>2592</v>
      </c>
      <c r="J227" s="40" t="s">
        <v>966</v>
      </c>
      <c r="K227" s="40" t="s">
        <v>177</v>
      </c>
      <c r="L227" s="40" t="str">
        <f>IF(AND(Home!$A$1&gt;=Leave_In_Approval[[#This Row],[Start Time]],Home!$A$1&lt;=Leave_In_Approval[[#This Row],[End Time]]),1,"No Aplica")</f>
        <v>No Aplica</v>
      </c>
    </row>
    <row r="228" spans="1:12" hidden="1" x14ac:dyDescent="0.3">
      <c r="A228" s="40" t="s">
        <v>595</v>
      </c>
      <c r="B228" s="3">
        <v>45936</v>
      </c>
      <c r="C228" s="3">
        <v>45936</v>
      </c>
      <c r="D228" s="40" t="s">
        <v>2733</v>
      </c>
      <c r="E228" s="40" t="s">
        <v>2591</v>
      </c>
      <c r="F228" s="40" t="s">
        <v>2593</v>
      </c>
      <c r="G228">
        <v>420</v>
      </c>
      <c r="H228">
        <v>420</v>
      </c>
      <c r="I228" s="40" t="s">
        <v>2592</v>
      </c>
      <c r="J228" s="40" t="s">
        <v>966</v>
      </c>
      <c r="K228" s="40" t="s">
        <v>177</v>
      </c>
      <c r="L228" s="40" t="str">
        <f>IF(AND(Home!$A$1&gt;=Leave_In_Approval[[#This Row],[Start Time]],Home!$A$1&lt;=Leave_In_Approval[[#This Row],[End Time]]),1,"No Aplica")</f>
        <v>No Aplica</v>
      </c>
    </row>
    <row r="229" spans="1:12" hidden="1" x14ac:dyDescent="0.3">
      <c r="A229" s="40" t="s">
        <v>595</v>
      </c>
      <c r="B229" s="3">
        <v>45940</v>
      </c>
      <c r="C229" s="3">
        <v>45940</v>
      </c>
      <c r="D229" s="40" t="s">
        <v>615</v>
      </c>
      <c r="E229" s="40" t="s">
        <v>1638</v>
      </c>
      <c r="F229" s="40" t="s">
        <v>1640</v>
      </c>
      <c r="G229">
        <v>60</v>
      </c>
      <c r="H229">
        <v>60</v>
      </c>
      <c r="I229" s="40" t="s">
        <v>1639</v>
      </c>
      <c r="J229" s="40" t="s">
        <v>966</v>
      </c>
      <c r="K229" s="40" t="s">
        <v>177</v>
      </c>
      <c r="L229" s="40" t="str">
        <f>IF(AND(Home!$A$1&gt;=Leave_In_Approval[[#This Row],[Start Time]],Home!$A$1&lt;=Leave_In_Approval[[#This Row],[End Time]]),1,"No Aplica")</f>
        <v>No Aplica</v>
      </c>
    </row>
    <row r="230" spans="1:12" hidden="1" x14ac:dyDescent="0.3">
      <c r="A230" s="40" t="s">
        <v>595</v>
      </c>
      <c r="B230" s="3">
        <v>45939</v>
      </c>
      <c r="C230" s="3">
        <v>45939</v>
      </c>
      <c r="D230" s="40" t="s">
        <v>615</v>
      </c>
      <c r="E230" s="40" t="s">
        <v>1638</v>
      </c>
      <c r="F230" s="40" t="s">
        <v>1640</v>
      </c>
      <c r="G230">
        <v>60</v>
      </c>
      <c r="H230">
        <v>60</v>
      </c>
      <c r="I230" s="40" t="s">
        <v>1639</v>
      </c>
      <c r="J230" s="40" t="s">
        <v>966</v>
      </c>
      <c r="K230" s="40" t="s">
        <v>177</v>
      </c>
      <c r="L230" s="40" t="str">
        <f>IF(AND(Home!$A$1&gt;=Leave_In_Approval[[#This Row],[Start Time]],Home!$A$1&lt;=Leave_In_Approval[[#This Row],[End Time]]),1,"No Aplica")</f>
        <v>No Aplica</v>
      </c>
    </row>
    <row r="231" spans="1:12" hidden="1" x14ac:dyDescent="0.3">
      <c r="A231" s="40" t="s">
        <v>595</v>
      </c>
      <c r="B231" s="3">
        <v>45938</v>
      </c>
      <c r="C231" s="3">
        <v>45938</v>
      </c>
      <c r="D231" s="40" t="s">
        <v>615</v>
      </c>
      <c r="E231" s="40" t="s">
        <v>1638</v>
      </c>
      <c r="F231" s="40" t="s">
        <v>1640</v>
      </c>
      <c r="G231">
        <v>60</v>
      </c>
      <c r="H231">
        <v>60</v>
      </c>
      <c r="I231" s="40" t="s">
        <v>1639</v>
      </c>
      <c r="J231" s="40" t="s">
        <v>966</v>
      </c>
      <c r="K231" s="40" t="s">
        <v>177</v>
      </c>
      <c r="L231" s="40" t="str">
        <f>IF(AND(Home!$A$1&gt;=Leave_In_Approval[[#This Row],[Start Time]],Home!$A$1&lt;=Leave_In_Approval[[#This Row],[End Time]]),1,"No Aplica")</f>
        <v>No Aplica</v>
      </c>
    </row>
    <row r="232" spans="1:12" hidden="1" x14ac:dyDescent="0.3">
      <c r="A232" s="40" t="s">
        <v>466</v>
      </c>
      <c r="B232" s="3">
        <v>45937</v>
      </c>
      <c r="C232" s="3">
        <v>45937</v>
      </c>
      <c r="D232" s="40" t="s">
        <v>467</v>
      </c>
      <c r="E232" s="40" t="s">
        <v>1638</v>
      </c>
      <c r="F232" s="40" t="s">
        <v>1640</v>
      </c>
      <c r="G232">
        <v>540</v>
      </c>
      <c r="H232">
        <v>540</v>
      </c>
      <c r="I232" s="40" t="s">
        <v>1639</v>
      </c>
      <c r="J232" s="40" t="s">
        <v>966</v>
      </c>
      <c r="K232" s="40" t="s">
        <v>177</v>
      </c>
      <c r="L232" s="40" t="str">
        <f>IF(AND(Home!$A$1&gt;=Leave_In_Approval[[#This Row],[Start Time]],Home!$A$1&lt;=Leave_In_Approval[[#This Row],[End Time]]),1,"No Aplica")</f>
        <v>No Aplica</v>
      </c>
    </row>
    <row r="233" spans="1:12" hidden="1" x14ac:dyDescent="0.3">
      <c r="A233" s="40" t="s">
        <v>595</v>
      </c>
      <c r="B233" s="3">
        <v>45936</v>
      </c>
      <c r="C233" s="3">
        <v>45936</v>
      </c>
      <c r="D233" s="40" t="s">
        <v>615</v>
      </c>
      <c r="E233" s="40" t="s">
        <v>1638</v>
      </c>
      <c r="F233" s="40" t="s">
        <v>1640</v>
      </c>
      <c r="G233">
        <v>60</v>
      </c>
      <c r="H233">
        <v>60</v>
      </c>
      <c r="I233" s="40" t="s">
        <v>1639</v>
      </c>
      <c r="J233" s="40" t="s">
        <v>966</v>
      </c>
      <c r="K233" s="40" t="s">
        <v>177</v>
      </c>
      <c r="L233" s="40" t="str">
        <f>IF(AND(Home!$A$1&gt;=Leave_In_Approval[[#This Row],[Start Time]],Home!$A$1&lt;=Leave_In_Approval[[#This Row],[End Time]]),1,"No Aplica")</f>
        <v>No Aplica</v>
      </c>
    </row>
    <row r="234" spans="1:12" hidden="1" x14ac:dyDescent="0.3">
      <c r="A234" s="40" t="s">
        <v>595</v>
      </c>
      <c r="B234" s="3">
        <v>45939</v>
      </c>
      <c r="C234" s="3">
        <v>45939</v>
      </c>
      <c r="D234" s="40" t="s">
        <v>3108</v>
      </c>
      <c r="E234" s="40" t="s">
        <v>1407</v>
      </c>
      <c r="F234" s="40" t="s">
        <v>1409</v>
      </c>
      <c r="G234">
        <v>60</v>
      </c>
      <c r="H234">
        <v>60</v>
      </c>
      <c r="I234" s="40" t="s">
        <v>1408</v>
      </c>
      <c r="J234" s="40" t="s">
        <v>966</v>
      </c>
      <c r="K234" s="40" t="s">
        <v>177</v>
      </c>
      <c r="L234" s="40" t="str">
        <f>IF(AND(Home!$A$1&gt;=Leave_In_Approval[[#This Row],[Start Time]],Home!$A$1&lt;=Leave_In_Approval[[#This Row],[End Time]]),1,"No Aplica")</f>
        <v>No Aplica</v>
      </c>
    </row>
    <row r="235" spans="1:12" hidden="1" x14ac:dyDescent="0.3">
      <c r="A235" s="40" t="s">
        <v>595</v>
      </c>
      <c r="B235" s="3">
        <v>45938</v>
      </c>
      <c r="C235" s="3">
        <v>45938</v>
      </c>
      <c r="D235" s="40" t="s">
        <v>1485</v>
      </c>
      <c r="E235" s="40" t="s">
        <v>1407</v>
      </c>
      <c r="F235" s="40" t="s">
        <v>1409</v>
      </c>
      <c r="G235">
        <v>60</v>
      </c>
      <c r="H235">
        <v>60</v>
      </c>
      <c r="I235" s="40" t="s">
        <v>1408</v>
      </c>
      <c r="J235" s="40" t="s">
        <v>966</v>
      </c>
      <c r="K235" s="40" t="s">
        <v>177</v>
      </c>
      <c r="L235" s="40" t="str">
        <f>IF(AND(Home!$A$1&gt;=Leave_In_Approval[[#This Row],[Start Time]],Home!$A$1&lt;=Leave_In_Approval[[#This Row],[End Time]]),1,"No Aplica")</f>
        <v>No Aplica</v>
      </c>
    </row>
    <row r="236" spans="1:12" hidden="1" x14ac:dyDescent="0.3">
      <c r="A236" s="40" t="s">
        <v>595</v>
      </c>
      <c r="B236" s="3">
        <v>45937</v>
      </c>
      <c r="C236" s="3">
        <v>45937</v>
      </c>
      <c r="D236" s="40" t="s">
        <v>1485</v>
      </c>
      <c r="E236" s="40" t="s">
        <v>1407</v>
      </c>
      <c r="F236" s="40" t="s">
        <v>1409</v>
      </c>
      <c r="G236">
        <v>60</v>
      </c>
      <c r="H236">
        <v>60</v>
      </c>
      <c r="I236" s="40" t="s">
        <v>1408</v>
      </c>
      <c r="J236" s="40" t="s">
        <v>966</v>
      </c>
      <c r="K236" s="40" t="s">
        <v>177</v>
      </c>
      <c r="L236" s="40" t="str">
        <f>IF(AND(Home!$A$1&gt;=Leave_In_Approval[[#This Row],[Start Time]],Home!$A$1&lt;=Leave_In_Approval[[#This Row],[End Time]]),1,"No Aplica")</f>
        <v>No Aplica</v>
      </c>
    </row>
    <row r="237" spans="1:12" hidden="1" x14ac:dyDescent="0.3">
      <c r="A237" s="40" t="s">
        <v>595</v>
      </c>
      <c r="B237" s="3">
        <v>45936</v>
      </c>
      <c r="C237" s="3">
        <v>45936</v>
      </c>
      <c r="D237" s="40" t="s">
        <v>1485</v>
      </c>
      <c r="E237" s="40" t="s">
        <v>1407</v>
      </c>
      <c r="F237" s="40" t="s">
        <v>1409</v>
      </c>
      <c r="G237">
        <v>60</v>
      </c>
      <c r="H237">
        <v>60</v>
      </c>
      <c r="I237" s="40" t="s">
        <v>1408</v>
      </c>
      <c r="J237" s="40" t="s">
        <v>966</v>
      </c>
      <c r="K237" s="40" t="s">
        <v>177</v>
      </c>
      <c r="L237" s="40" t="str">
        <f>IF(AND(Home!$A$1&gt;=Leave_In_Approval[[#This Row],[Start Time]],Home!$A$1&lt;=Leave_In_Approval[[#This Row],[End Time]]),1,"No Aplica")</f>
        <v>No Aplica</v>
      </c>
    </row>
    <row r="238" spans="1:12" hidden="1" x14ac:dyDescent="0.3">
      <c r="A238" s="40" t="s">
        <v>595</v>
      </c>
      <c r="B238" s="3">
        <v>45939</v>
      </c>
      <c r="C238" s="3">
        <v>45939</v>
      </c>
      <c r="D238" s="40" t="s">
        <v>641</v>
      </c>
      <c r="E238" s="40" t="s">
        <v>1433</v>
      </c>
      <c r="F238" s="40" t="s">
        <v>1435</v>
      </c>
      <c r="G238">
        <v>120</v>
      </c>
      <c r="H238">
        <v>120</v>
      </c>
      <c r="I238" s="40" t="s">
        <v>1434</v>
      </c>
      <c r="J238" s="40" t="s">
        <v>966</v>
      </c>
      <c r="K238" s="40" t="s">
        <v>177</v>
      </c>
      <c r="L238" s="40" t="str">
        <f>IF(AND(Home!$A$1&gt;=Leave_In_Approval[[#This Row],[Start Time]],Home!$A$1&lt;=Leave_In_Approval[[#This Row],[End Time]]),1,"No Aplica")</f>
        <v>No Aplica</v>
      </c>
    </row>
    <row r="239" spans="1:12" hidden="1" x14ac:dyDescent="0.3">
      <c r="A239" s="40" t="s">
        <v>463</v>
      </c>
      <c r="B239" s="3">
        <v>45938</v>
      </c>
      <c r="C239" s="3">
        <v>45938</v>
      </c>
      <c r="D239" s="40" t="s">
        <v>467</v>
      </c>
      <c r="E239" s="40" t="s">
        <v>1433</v>
      </c>
      <c r="F239" s="40" t="s">
        <v>1435</v>
      </c>
      <c r="G239">
        <v>540</v>
      </c>
      <c r="H239">
        <v>540</v>
      </c>
      <c r="I239" s="40" t="s">
        <v>1434</v>
      </c>
      <c r="J239" s="40" t="s">
        <v>966</v>
      </c>
      <c r="K239" s="40" t="s">
        <v>177</v>
      </c>
      <c r="L239" s="40" t="str">
        <f>IF(AND(Home!$A$1&gt;=Leave_In_Approval[[#This Row],[Start Time]],Home!$A$1&lt;=Leave_In_Approval[[#This Row],[End Time]]),1,"No Aplica")</f>
        <v>No Aplica</v>
      </c>
    </row>
    <row r="240" spans="1:12" hidden="1" x14ac:dyDescent="0.3">
      <c r="A240" s="40" t="s">
        <v>595</v>
      </c>
      <c r="B240" s="3">
        <v>45937</v>
      </c>
      <c r="C240" s="3">
        <v>45937</v>
      </c>
      <c r="D240" s="40" t="s">
        <v>641</v>
      </c>
      <c r="E240" s="40" t="s">
        <v>1433</v>
      </c>
      <c r="F240" s="40" t="s">
        <v>1435</v>
      </c>
      <c r="G240">
        <v>120</v>
      </c>
      <c r="H240">
        <v>120</v>
      </c>
      <c r="I240" s="40" t="s">
        <v>1434</v>
      </c>
      <c r="J240" s="40" t="s">
        <v>966</v>
      </c>
      <c r="K240" s="40" t="s">
        <v>177</v>
      </c>
      <c r="L240" s="40" t="str">
        <f>IF(AND(Home!$A$1&gt;=Leave_In_Approval[[#This Row],[Start Time]],Home!$A$1&lt;=Leave_In_Approval[[#This Row],[End Time]]),1,"No Aplica")</f>
        <v>No Aplica</v>
      </c>
    </row>
    <row r="241" spans="1:12" hidden="1" x14ac:dyDescent="0.3">
      <c r="A241" s="40" t="s">
        <v>595</v>
      </c>
      <c r="B241" s="3">
        <v>45939</v>
      </c>
      <c r="C241" s="3">
        <v>45939</v>
      </c>
      <c r="D241" s="40" t="s">
        <v>2734</v>
      </c>
      <c r="E241" s="40" t="s">
        <v>2284</v>
      </c>
      <c r="F241" s="40" t="s">
        <v>2286</v>
      </c>
      <c r="G241">
        <v>60</v>
      </c>
      <c r="H241">
        <v>60</v>
      </c>
      <c r="I241" s="40" t="s">
        <v>2285</v>
      </c>
      <c r="J241" s="40" t="s">
        <v>966</v>
      </c>
      <c r="K241" s="40" t="s">
        <v>177</v>
      </c>
      <c r="L241" s="40" t="str">
        <f>IF(AND(Home!$A$1&gt;=Leave_In_Approval[[#This Row],[Start Time]],Home!$A$1&lt;=Leave_In_Approval[[#This Row],[End Time]]),1,"No Aplica")</f>
        <v>No Aplica</v>
      </c>
    </row>
    <row r="242" spans="1:12" hidden="1" x14ac:dyDescent="0.3">
      <c r="A242" s="40" t="s">
        <v>595</v>
      </c>
      <c r="B242" s="3">
        <v>45938</v>
      </c>
      <c r="C242" s="3">
        <v>45938</v>
      </c>
      <c r="D242" s="40" t="s">
        <v>2734</v>
      </c>
      <c r="E242" s="40" t="s">
        <v>2284</v>
      </c>
      <c r="F242" s="40" t="s">
        <v>2286</v>
      </c>
      <c r="G242">
        <v>60</v>
      </c>
      <c r="H242">
        <v>60</v>
      </c>
      <c r="I242" s="40" t="s">
        <v>2285</v>
      </c>
      <c r="J242" s="40" t="s">
        <v>966</v>
      </c>
      <c r="K242" s="40" t="s">
        <v>177</v>
      </c>
      <c r="L242" s="40" t="str">
        <f>IF(AND(Home!$A$1&gt;=Leave_In_Approval[[#This Row],[Start Time]],Home!$A$1&lt;=Leave_In_Approval[[#This Row],[End Time]]),1,"No Aplica")</f>
        <v>No Aplica</v>
      </c>
    </row>
    <row r="243" spans="1:12" hidden="1" x14ac:dyDescent="0.3">
      <c r="A243" s="40" t="s">
        <v>463</v>
      </c>
      <c r="B243" s="3">
        <v>45937</v>
      </c>
      <c r="C243" s="3">
        <v>45937</v>
      </c>
      <c r="D243" s="40" t="s">
        <v>472</v>
      </c>
      <c r="E243" s="40" t="s">
        <v>2284</v>
      </c>
      <c r="F243" s="40" t="s">
        <v>2286</v>
      </c>
      <c r="G243">
        <v>540</v>
      </c>
      <c r="H243">
        <v>540</v>
      </c>
      <c r="I243" s="40" t="s">
        <v>2285</v>
      </c>
      <c r="J243" s="40" t="s">
        <v>966</v>
      </c>
      <c r="K243" s="40" t="s">
        <v>177</v>
      </c>
      <c r="L243" s="40" t="str">
        <f>IF(AND(Home!$A$1&gt;=Leave_In_Approval[[#This Row],[Start Time]],Home!$A$1&lt;=Leave_In_Approval[[#This Row],[End Time]]),1,"No Aplica")</f>
        <v>No Aplica</v>
      </c>
    </row>
    <row r="244" spans="1:12" hidden="1" x14ac:dyDescent="0.3">
      <c r="A244" s="40" t="s">
        <v>595</v>
      </c>
      <c r="B244" s="3">
        <v>45936</v>
      </c>
      <c r="C244" s="3">
        <v>45936</v>
      </c>
      <c r="D244" s="40" t="s">
        <v>2734</v>
      </c>
      <c r="E244" s="40" t="s">
        <v>2284</v>
      </c>
      <c r="F244" s="40" t="s">
        <v>2286</v>
      </c>
      <c r="G244">
        <v>60</v>
      </c>
      <c r="H244">
        <v>60</v>
      </c>
      <c r="I244" s="40" t="s">
        <v>2285</v>
      </c>
      <c r="J244" s="40" t="s">
        <v>966</v>
      </c>
      <c r="K244" s="40" t="s">
        <v>177</v>
      </c>
      <c r="L244" s="40" t="str">
        <f>IF(AND(Home!$A$1&gt;=Leave_In_Approval[[#This Row],[Start Time]],Home!$A$1&lt;=Leave_In_Approval[[#This Row],[End Time]]),1,"No Aplica")</f>
        <v>No Aplica</v>
      </c>
    </row>
    <row r="245" spans="1:12" hidden="1" x14ac:dyDescent="0.3">
      <c r="A245" s="40" t="s">
        <v>463</v>
      </c>
      <c r="B245" s="3">
        <v>45937</v>
      </c>
      <c r="C245" s="3">
        <v>45937</v>
      </c>
      <c r="D245" s="40" t="s">
        <v>472</v>
      </c>
      <c r="E245" s="40" t="s">
        <v>2239</v>
      </c>
      <c r="F245" s="40" t="s">
        <v>2241</v>
      </c>
      <c r="G245">
        <v>540</v>
      </c>
      <c r="H245">
        <v>540</v>
      </c>
      <c r="I245" s="40" t="s">
        <v>2240</v>
      </c>
      <c r="J245" s="40" t="s">
        <v>966</v>
      </c>
      <c r="K245" s="40" t="s">
        <v>177</v>
      </c>
      <c r="L245" s="40" t="str">
        <f>IF(AND(Home!$A$1&gt;=Leave_In_Approval[[#This Row],[Start Time]],Home!$A$1&lt;=Leave_In_Approval[[#This Row],[End Time]]),1,"No Aplica")</f>
        <v>No Aplica</v>
      </c>
    </row>
    <row r="246" spans="1:12" hidden="1" x14ac:dyDescent="0.3">
      <c r="A246" s="40" t="s">
        <v>463</v>
      </c>
      <c r="B246" s="3">
        <v>45939</v>
      </c>
      <c r="C246" s="3">
        <v>45939</v>
      </c>
      <c r="D246" s="40" t="s">
        <v>3033</v>
      </c>
      <c r="E246" s="40" t="s">
        <v>2239</v>
      </c>
      <c r="F246" s="40" t="s">
        <v>2241</v>
      </c>
      <c r="G246">
        <v>120</v>
      </c>
      <c r="H246">
        <v>120</v>
      </c>
      <c r="I246" s="40" t="s">
        <v>2240</v>
      </c>
      <c r="J246" s="40" t="s">
        <v>966</v>
      </c>
      <c r="K246" s="40" t="s">
        <v>177</v>
      </c>
      <c r="L246" s="40" t="str">
        <f>IF(AND(Home!$A$1&gt;=Leave_In_Approval[[#This Row],[Start Time]],Home!$A$1&lt;=Leave_In_Approval[[#This Row],[End Time]]),1,"No Aplica")</f>
        <v>No Aplica</v>
      </c>
    </row>
    <row r="247" spans="1:12" hidden="1" x14ac:dyDescent="0.3">
      <c r="A247" s="40" t="s">
        <v>463</v>
      </c>
      <c r="B247" s="3">
        <v>45938</v>
      </c>
      <c r="C247" s="3">
        <v>45938</v>
      </c>
      <c r="D247" s="40" t="s">
        <v>3033</v>
      </c>
      <c r="E247" s="40" t="s">
        <v>2239</v>
      </c>
      <c r="F247" s="40" t="s">
        <v>2241</v>
      </c>
      <c r="G247">
        <v>120</v>
      </c>
      <c r="H247">
        <v>120</v>
      </c>
      <c r="I247" s="40" t="s">
        <v>2240</v>
      </c>
      <c r="J247" s="40" t="s">
        <v>966</v>
      </c>
      <c r="K247" s="40" t="s">
        <v>177</v>
      </c>
      <c r="L247" s="40" t="str">
        <f>IF(AND(Home!$A$1&gt;=Leave_In_Approval[[#This Row],[Start Time]],Home!$A$1&lt;=Leave_In_Approval[[#This Row],[End Time]]),1,"No Aplica")</f>
        <v>No Aplica</v>
      </c>
    </row>
    <row r="248" spans="1:12" hidden="1" x14ac:dyDescent="0.3">
      <c r="A248" s="40" t="s">
        <v>463</v>
      </c>
      <c r="B248" s="3">
        <v>45939</v>
      </c>
      <c r="C248" s="3">
        <v>45939</v>
      </c>
      <c r="D248" s="40" t="s">
        <v>487</v>
      </c>
      <c r="E248" s="40" t="s">
        <v>2078</v>
      </c>
      <c r="F248" s="40" t="s">
        <v>2080</v>
      </c>
      <c r="G248">
        <v>540</v>
      </c>
      <c r="H248">
        <v>540</v>
      </c>
      <c r="I248" s="40" t="s">
        <v>2079</v>
      </c>
      <c r="J248" s="40" t="s">
        <v>966</v>
      </c>
      <c r="K248" s="40" t="s">
        <v>177</v>
      </c>
      <c r="L248" s="40" t="str">
        <f>IF(AND(Home!$A$1&gt;=Leave_In_Approval[[#This Row],[Start Time]],Home!$A$1&lt;=Leave_In_Approval[[#This Row],[End Time]]),1,"No Aplica")</f>
        <v>No Aplica</v>
      </c>
    </row>
    <row r="249" spans="1:12" hidden="1" x14ac:dyDescent="0.3">
      <c r="A249" s="40" t="s">
        <v>463</v>
      </c>
      <c r="B249" s="3">
        <v>45938</v>
      </c>
      <c r="C249" s="3">
        <v>45938</v>
      </c>
      <c r="D249" s="40" t="s">
        <v>487</v>
      </c>
      <c r="E249" s="40" t="s">
        <v>2078</v>
      </c>
      <c r="F249" s="40" t="s">
        <v>2080</v>
      </c>
      <c r="G249">
        <v>540</v>
      </c>
      <c r="H249">
        <v>540</v>
      </c>
      <c r="I249" s="40" t="s">
        <v>2079</v>
      </c>
      <c r="J249" s="40" t="s">
        <v>966</v>
      </c>
      <c r="K249" s="40" t="s">
        <v>177</v>
      </c>
      <c r="L249" s="40" t="str">
        <f>IF(AND(Home!$A$1&gt;=Leave_In_Approval[[#This Row],[Start Time]],Home!$A$1&lt;=Leave_In_Approval[[#This Row],[End Time]]),1,"No Aplica")</f>
        <v>No Aplica</v>
      </c>
    </row>
    <row r="250" spans="1:12" hidden="1" x14ac:dyDescent="0.3">
      <c r="A250" s="40" t="s">
        <v>595</v>
      </c>
      <c r="B250" s="3">
        <v>45938</v>
      </c>
      <c r="C250" s="3">
        <v>45938</v>
      </c>
      <c r="D250" s="40" t="s">
        <v>615</v>
      </c>
      <c r="E250" s="40" t="s">
        <v>1848</v>
      </c>
      <c r="F250" s="40" t="s">
        <v>1850</v>
      </c>
      <c r="G250">
        <v>480</v>
      </c>
      <c r="H250">
        <v>480</v>
      </c>
      <c r="I250" s="40" t="s">
        <v>1849</v>
      </c>
      <c r="J250" s="40" t="s">
        <v>966</v>
      </c>
      <c r="K250" s="40" t="s">
        <v>177</v>
      </c>
      <c r="L250" s="40" t="str">
        <f>IF(AND(Home!$A$1&gt;=Leave_In_Approval[[#This Row],[Start Time]],Home!$A$1&lt;=Leave_In_Approval[[#This Row],[End Time]]),1,"No Aplica")</f>
        <v>No Aplica</v>
      </c>
    </row>
    <row r="251" spans="1:12" hidden="1" x14ac:dyDescent="0.3">
      <c r="A251" s="40" t="s">
        <v>595</v>
      </c>
      <c r="B251" s="3">
        <v>45940</v>
      </c>
      <c r="C251" s="3">
        <v>45940</v>
      </c>
      <c r="D251" s="40" t="s">
        <v>615</v>
      </c>
      <c r="E251" s="40" t="s">
        <v>1848</v>
      </c>
      <c r="F251" s="40" t="s">
        <v>1850</v>
      </c>
      <c r="G251">
        <v>480</v>
      </c>
      <c r="H251">
        <v>480</v>
      </c>
      <c r="I251" s="40" t="s">
        <v>1849</v>
      </c>
      <c r="J251" s="40" t="s">
        <v>966</v>
      </c>
      <c r="K251" s="40" t="s">
        <v>177</v>
      </c>
      <c r="L251" s="40" t="str">
        <f>IF(AND(Home!$A$1&gt;=Leave_In_Approval[[#This Row],[Start Time]],Home!$A$1&lt;=Leave_In_Approval[[#This Row],[End Time]]),1,"No Aplica")</f>
        <v>No Aplica</v>
      </c>
    </row>
    <row r="252" spans="1:12" hidden="1" x14ac:dyDescent="0.3">
      <c r="A252" s="40" t="s">
        <v>595</v>
      </c>
      <c r="B252" s="3">
        <v>45939</v>
      </c>
      <c r="C252" s="3">
        <v>45939</v>
      </c>
      <c r="D252" s="40" t="s">
        <v>615</v>
      </c>
      <c r="E252" s="40" t="s">
        <v>1848</v>
      </c>
      <c r="F252" s="40" t="s">
        <v>1850</v>
      </c>
      <c r="G252">
        <v>480</v>
      </c>
      <c r="H252">
        <v>480</v>
      </c>
      <c r="I252" s="40" t="s">
        <v>1849</v>
      </c>
      <c r="J252" s="40" t="s">
        <v>966</v>
      </c>
      <c r="K252" s="40" t="s">
        <v>177</v>
      </c>
      <c r="L252" s="40" t="str">
        <f>IF(AND(Home!$A$1&gt;=Leave_In_Approval[[#This Row],[Start Time]],Home!$A$1&lt;=Leave_In_Approval[[#This Row],[End Time]]),1,"No Aplica")</f>
        <v>No Aplica</v>
      </c>
    </row>
    <row r="253" spans="1:12" hidden="1" x14ac:dyDescent="0.3">
      <c r="A253" s="40" t="s">
        <v>595</v>
      </c>
      <c r="B253" s="3">
        <v>45936</v>
      </c>
      <c r="C253" s="3">
        <v>45936</v>
      </c>
      <c r="D253" s="40" t="s">
        <v>615</v>
      </c>
      <c r="E253" s="40" t="s">
        <v>1848</v>
      </c>
      <c r="F253" s="40" t="s">
        <v>1850</v>
      </c>
      <c r="G253">
        <v>480</v>
      </c>
      <c r="H253">
        <v>480</v>
      </c>
      <c r="I253" s="40" t="s">
        <v>1849</v>
      </c>
      <c r="J253" s="40" t="s">
        <v>966</v>
      </c>
      <c r="K253" s="40" t="s">
        <v>177</v>
      </c>
      <c r="L253" s="40" t="str">
        <f>IF(AND(Home!$A$1&gt;=Leave_In_Approval[[#This Row],[Start Time]],Home!$A$1&lt;=Leave_In_Approval[[#This Row],[End Time]]),1,"No Aplica")</f>
        <v>No Aplica</v>
      </c>
    </row>
    <row r="254" spans="1:12" hidden="1" x14ac:dyDescent="0.3">
      <c r="A254" s="40" t="s">
        <v>466</v>
      </c>
      <c r="B254" s="3">
        <v>45937</v>
      </c>
      <c r="C254" s="3">
        <v>45937</v>
      </c>
      <c r="D254" s="40" t="s">
        <v>465</v>
      </c>
      <c r="E254" s="40" t="s">
        <v>1848</v>
      </c>
      <c r="F254" s="40" t="s">
        <v>1850</v>
      </c>
      <c r="G254">
        <v>480</v>
      </c>
      <c r="H254">
        <v>480</v>
      </c>
      <c r="I254" s="40" t="s">
        <v>1849</v>
      </c>
      <c r="J254" s="40" t="s">
        <v>966</v>
      </c>
      <c r="K254" s="40" t="s">
        <v>177</v>
      </c>
      <c r="L254" s="40" t="str">
        <f>IF(AND(Home!$A$1&gt;=Leave_In_Approval[[#This Row],[Start Time]],Home!$A$1&lt;=Leave_In_Approval[[#This Row],[End Time]]),1,"No Aplica")</f>
        <v>No Aplica</v>
      </c>
    </row>
    <row r="255" spans="1:12" hidden="1" x14ac:dyDescent="0.3">
      <c r="A255" s="40" t="s">
        <v>595</v>
      </c>
      <c r="B255" s="3">
        <v>45938</v>
      </c>
      <c r="C255" s="3">
        <v>45938</v>
      </c>
      <c r="D255" s="40" t="s">
        <v>615</v>
      </c>
      <c r="E255" s="40" t="s">
        <v>1420</v>
      </c>
      <c r="F255" s="40" t="s">
        <v>1422</v>
      </c>
      <c r="G255">
        <v>60</v>
      </c>
      <c r="H255">
        <v>60</v>
      </c>
      <c r="I255" s="40" t="s">
        <v>1421</v>
      </c>
      <c r="J255" s="40" t="s">
        <v>966</v>
      </c>
      <c r="K255" s="40" t="s">
        <v>177</v>
      </c>
      <c r="L255" s="40" t="str">
        <f>IF(AND(Home!$A$1&gt;=Leave_In_Approval[[#This Row],[Start Time]],Home!$A$1&lt;=Leave_In_Approval[[#This Row],[End Time]]),1,"No Aplica")</f>
        <v>No Aplica</v>
      </c>
    </row>
    <row r="256" spans="1:12" hidden="1" x14ac:dyDescent="0.3">
      <c r="A256" s="40" t="s">
        <v>463</v>
      </c>
      <c r="B256" s="3">
        <v>45939</v>
      </c>
      <c r="C256" s="3">
        <v>45939</v>
      </c>
      <c r="D256" s="40" t="s">
        <v>467</v>
      </c>
      <c r="E256" s="40" t="s">
        <v>1420</v>
      </c>
      <c r="F256" s="40" t="s">
        <v>1422</v>
      </c>
      <c r="G256">
        <v>540</v>
      </c>
      <c r="H256">
        <v>540</v>
      </c>
      <c r="I256" s="40" t="s">
        <v>1421</v>
      </c>
      <c r="J256" s="40" t="s">
        <v>966</v>
      </c>
      <c r="K256" s="40" t="s">
        <v>177</v>
      </c>
      <c r="L256" s="40" t="str">
        <f>IF(AND(Home!$A$1&gt;=Leave_In_Approval[[#This Row],[Start Time]],Home!$A$1&lt;=Leave_In_Approval[[#This Row],[End Time]]),1,"No Aplica")</f>
        <v>No Aplica</v>
      </c>
    </row>
    <row r="257" spans="1:12" hidden="1" x14ac:dyDescent="0.3">
      <c r="A257" s="40" t="s">
        <v>595</v>
      </c>
      <c r="B257" s="3">
        <v>45937</v>
      </c>
      <c r="C257" s="3">
        <v>45937</v>
      </c>
      <c r="D257" s="40" t="s">
        <v>615</v>
      </c>
      <c r="E257" s="40" t="s">
        <v>1420</v>
      </c>
      <c r="F257" s="40" t="s">
        <v>1422</v>
      </c>
      <c r="G257">
        <v>120</v>
      </c>
      <c r="H257">
        <v>120</v>
      </c>
      <c r="I257" s="40" t="s">
        <v>1421</v>
      </c>
      <c r="J257" s="40" t="s">
        <v>966</v>
      </c>
      <c r="K257" s="40" t="s">
        <v>177</v>
      </c>
      <c r="L257" s="40" t="str">
        <f>IF(AND(Home!$A$1&gt;=Leave_In_Approval[[#This Row],[Start Time]],Home!$A$1&lt;=Leave_In_Approval[[#This Row],[End Time]]),1,"No Aplica")</f>
        <v>No Aplica</v>
      </c>
    </row>
    <row r="258" spans="1:12" hidden="1" x14ac:dyDescent="0.3">
      <c r="A258" s="40" t="s">
        <v>595</v>
      </c>
      <c r="B258" s="3">
        <v>45936</v>
      </c>
      <c r="C258" s="3">
        <v>45936</v>
      </c>
      <c r="D258" s="40" t="s">
        <v>615</v>
      </c>
      <c r="E258" s="40" t="s">
        <v>1420</v>
      </c>
      <c r="F258" s="40" t="s">
        <v>1422</v>
      </c>
      <c r="G258">
        <v>120</v>
      </c>
      <c r="H258">
        <v>120</v>
      </c>
      <c r="I258" s="40" t="s">
        <v>1421</v>
      </c>
      <c r="J258" s="40" t="s">
        <v>966</v>
      </c>
      <c r="K258" s="40" t="s">
        <v>177</v>
      </c>
      <c r="L258" s="40" t="str">
        <f>IF(AND(Home!$A$1&gt;=Leave_In_Approval[[#This Row],[Start Time]],Home!$A$1&lt;=Leave_In_Approval[[#This Row],[End Time]]),1,"No Aplica")</f>
        <v>No Aplica</v>
      </c>
    </row>
    <row r="259" spans="1:12" hidden="1" x14ac:dyDescent="0.3">
      <c r="A259" s="40" t="s">
        <v>463</v>
      </c>
      <c r="B259" s="3">
        <v>45937</v>
      </c>
      <c r="C259" s="3">
        <v>45937</v>
      </c>
      <c r="D259" s="40" t="s">
        <v>658</v>
      </c>
      <c r="E259" s="40" t="s">
        <v>769</v>
      </c>
      <c r="F259" s="40" t="s">
        <v>770</v>
      </c>
      <c r="G259">
        <v>120</v>
      </c>
      <c r="H259">
        <v>120</v>
      </c>
      <c r="I259" s="40" t="s">
        <v>1109</v>
      </c>
      <c r="J259" s="40" t="s">
        <v>966</v>
      </c>
      <c r="K259" s="40" t="s">
        <v>177</v>
      </c>
      <c r="L259" s="40" t="str">
        <f>IF(AND(Home!$A$1&gt;=Leave_In_Approval[[#This Row],[Start Time]],Home!$A$1&lt;=Leave_In_Approval[[#This Row],[End Time]]),1,"No Aplica")</f>
        <v>No Aplica</v>
      </c>
    </row>
    <row r="260" spans="1:12" hidden="1" x14ac:dyDescent="0.3">
      <c r="A260" s="40" t="s">
        <v>463</v>
      </c>
      <c r="B260" s="3">
        <v>45936</v>
      </c>
      <c r="C260" s="3">
        <v>45936</v>
      </c>
      <c r="D260" s="40" t="s">
        <v>658</v>
      </c>
      <c r="E260" s="40" t="s">
        <v>769</v>
      </c>
      <c r="F260" s="40" t="s">
        <v>770</v>
      </c>
      <c r="G260">
        <v>120</v>
      </c>
      <c r="H260">
        <v>120</v>
      </c>
      <c r="I260" s="40" t="s">
        <v>1109</v>
      </c>
      <c r="J260" s="40" t="s">
        <v>966</v>
      </c>
      <c r="K260" s="40" t="s">
        <v>177</v>
      </c>
      <c r="L260" s="40" t="str">
        <f>IF(AND(Home!$A$1&gt;=Leave_In_Approval[[#This Row],[Start Time]],Home!$A$1&lt;=Leave_In_Approval[[#This Row],[End Time]]),1,"No Aplica")</f>
        <v>No Aplica</v>
      </c>
    </row>
    <row r="261" spans="1:12" hidden="1" x14ac:dyDescent="0.3">
      <c r="A261" s="40" t="s">
        <v>595</v>
      </c>
      <c r="B261" s="3">
        <v>45940</v>
      </c>
      <c r="C261" s="3">
        <v>45940</v>
      </c>
      <c r="D261" s="40" t="s">
        <v>615</v>
      </c>
      <c r="E261" s="40" t="s">
        <v>686</v>
      </c>
      <c r="F261" s="40" t="s">
        <v>687</v>
      </c>
      <c r="G261">
        <v>420</v>
      </c>
      <c r="H261">
        <v>420</v>
      </c>
      <c r="I261" s="40" t="s">
        <v>1165</v>
      </c>
      <c r="J261" s="40" t="s">
        <v>966</v>
      </c>
      <c r="K261" s="40" t="s">
        <v>177</v>
      </c>
      <c r="L261" s="40" t="str">
        <f>IF(AND(Home!$A$1&gt;=Leave_In_Approval[[#This Row],[Start Time]],Home!$A$1&lt;=Leave_In_Approval[[#This Row],[End Time]]),1,"No Aplica")</f>
        <v>No Aplica</v>
      </c>
    </row>
    <row r="262" spans="1:12" hidden="1" x14ac:dyDescent="0.3">
      <c r="A262" s="40" t="s">
        <v>595</v>
      </c>
      <c r="B262" s="3">
        <v>45938</v>
      </c>
      <c r="C262" s="3">
        <v>45938</v>
      </c>
      <c r="D262" s="40" t="s">
        <v>615</v>
      </c>
      <c r="E262" s="40" t="s">
        <v>686</v>
      </c>
      <c r="F262" s="40" t="s">
        <v>687</v>
      </c>
      <c r="G262">
        <v>420</v>
      </c>
      <c r="H262">
        <v>420</v>
      </c>
      <c r="I262" s="40" t="s">
        <v>1165</v>
      </c>
      <c r="J262" s="40" t="s">
        <v>966</v>
      </c>
      <c r="K262" s="40" t="s">
        <v>177</v>
      </c>
      <c r="L262" s="40" t="str">
        <f>IF(AND(Home!$A$1&gt;=Leave_In_Approval[[#This Row],[Start Time]],Home!$A$1&lt;=Leave_In_Approval[[#This Row],[End Time]]),1,"No Aplica")</f>
        <v>No Aplica</v>
      </c>
    </row>
    <row r="263" spans="1:12" hidden="1" x14ac:dyDescent="0.3">
      <c r="A263" s="40" t="s">
        <v>463</v>
      </c>
      <c r="B263" s="3">
        <v>45936</v>
      </c>
      <c r="C263" s="3">
        <v>45936</v>
      </c>
      <c r="D263" s="40" t="s">
        <v>467</v>
      </c>
      <c r="E263" s="40" t="s">
        <v>686</v>
      </c>
      <c r="F263" s="40" t="s">
        <v>687</v>
      </c>
      <c r="G263">
        <v>540</v>
      </c>
      <c r="H263">
        <v>540</v>
      </c>
      <c r="I263" s="40" t="s">
        <v>1165</v>
      </c>
      <c r="J263" s="40" t="s">
        <v>966</v>
      </c>
      <c r="K263" s="40" t="s">
        <v>177</v>
      </c>
      <c r="L263" s="40" t="str">
        <f>IF(AND(Home!$A$1&gt;=Leave_In_Approval[[#This Row],[Start Time]],Home!$A$1&lt;=Leave_In_Approval[[#This Row],[End Time]]),1,"No Aplica")</f>
        <v>No Aplica</v>
      </c>
    </row>
    <row r="264" spans="1:12" hidden="1" x14ac:dyDescent="0.3">
      <c r="A264" s="40" t="s">
        <v>595</v>
      </c>
      <c r="B264" s="3">
        <v>45938</v>
      </c>
      <c r="C264" s="3">
        <v>45938</v>
      </c>
      <c r="D264" s="40" t="s">
        <v>615</v>
      </c>
      <c r="E264" s="40" t="s">
        <v>597</v>
      </c>
      <c r="F264" s="40" t="s">
        <v>598</v>
      </c>
      <c r="G264">
        <v>120</v>
      </c>
      <c r="H264">
        <v>120</v>
      </c>
      <c r="I264" s="40" t="s">
        <v>1271</v>
      </c>
      <c r="J264" s="40" t="s">
        <v>966</v>
      </c>
      <c r="K264" s="40" t="s">
        <v>177</v>
      </c>
      <c r="L264" s="40" t="str">
        <f>IF(AND(Home!$A$1&gt;=Leave_In_Approval[[#This Row],[Start Time]],Home!$A$1&lt;=Leave_In_Approval[[#This Row],[End Time]]),1,"No Aplica")</f>
        <v>No Aplica</v>
      </c>
    </row>
    <row r="265" spans="1:12" hidden="1" x14ac:dyDescent="0.3">
      <c r="A265" s="40" t="s">
        <v>463</v>
      </c>
      <c r="B265" s="3">
        <v>45937</v>
      </c>
      <c r="C265" s="3">
        <v>45937</v>
      </c>
      <c r="D265" s="40" t="s">
        <v>467</v>
      </c>
      <c r="E265" s="40" t="s">
        <v>597</v>
      </c>
      <c r="F265" s="40" t="s">
        <v>598</v>
      </c>
      <c r="G265">
        <v>540</v>
      </c>
      <c r="H265">
        <v>540</v>
      </c>
      <c r="I265" s="40" t="s">
        <v>1271</v>
      </c>
      <c r="J265" s="40" t="s">
        <v>966</v>
      </c>
      <c r="K265" s="40" t="s">
        <v>177</v>
      </c>
      <c r="L265" s="40" t="str">
        <f>IF(AND(Home!$A$1&gt;=Leave_In_Approval[[#This Row],[Start Time]],Home!$A$1&lt;=Leave_In_Approval[[#This Row],[End Time]]),1,"No Aplica")</f>
        <v>No Aplica</v>
      </c>
    </row>
    <row r="266" spans="1:12" hidden="1" x14ac:dyDescent="0.3">
      <c r="A266" s="40" t="s">
        <v>595</v>
      </c>
      <c r="B266" s="3">
        <v>45936</v>
      </c>
      <c r="C266" s="3">
        <v>45936</v>
      </c>
      <c r="D266" s="40" t="s">
        <v>615</v>
      </c>
      <c r="E266" s="40" t="s">
        <v>597</v>
      </c>
      <c r="F266" s="40" t="s">
        <v>598</v>
      </c>
      <c r="G266">
        <v>120</v>
      </c>
      <c r="H266">
        <v>120</v>
      </c>
      <c r="I266" s="40" t="s">
        <v>1271</v>
      </c>
      <c r="J266" s="40" t="s">
        <v>966</v>
      </c>
      <c r="K266" s="40" t="s">
        <v>177</v>
      </c>
      <c r="L266" s="40" t="str">
        <f>IF(AND(Home!$A$1&gt;=Leave_In_Approval[[#This Row],[Start Time]],Home!$A$1&lt;=Leave_In_Approval[[#This Row],[End Time]]),1,"No Aplica")</f>
        <v>No Aplica</v>
      </c>
    </row>
    <row r="267" spans="1:12" hidden="1" x14ac:dyDescent="0.3">
      <c r="A267" s="40" t="s">
        <v>595</v>
      </c>
      <c r="B267" s="3">
        <v>45939</v>
      </c>
      <c r="C267" s="3">
        <v>45939</v>
      </c>
      <c r="D267" s="40" t="s">
        <v>615</v>
      </c>
      <c r="E267" s="40" t="s">
        <v>581</v>
      </c>
      <c r="F267" s="40" t="s">
        <v>582</v>
      </c>
      <c r="G267">
        <v>60</v>
      </c>
      <c r="H267">
        <v>60</v>
      </c>
      <c r="I267" s="40" t="s">
        <v>1277</v>
      </c>
      <c r="J267" s="40" t="s">
        <v>966</v>
      </c>
      <c r="K267" s="40" t="s">
        <v>177</v>
      </c>
      <c r="L267" s="40" t="str">
        <f>IF(AND(Home!$A$1&gt;=Leave_In_Approval[[#This Row],[Start Time]],Home!$A$1&lt;=Leave_In_Approval[[#This Row],[End Time]]),1,"No Aplica")</f>
        <v>No Aplica</v>
      </c>
    </row>
    <row r="268" spans="1:12" hidden="1" x14ac:dyDescent="0.3">
      <c r="A268" s="40" t="s">
        <v>595</v>
      </c>
      <c r="B268" s="3">
        <v>45938</v>
      </c>
      <c r="C268" s="3">
        <v>45938</v>
      </c>
      <c r="D268" s="40" t="s">
        <v>615</v>
      </c>
      <c r="E268" s="40" t="s">
        <v>581</v>
      </c>
      <c r="F268" s="40" t="s">
        <v>582</v>
      </c>
      <c r="G268">
        <v>60</v>
      </c>
      <c r="H268">
        <v>60</v>
      </c>
      <c r="I268" s="40" t="s">
        <v>1277</v>
      </c>
      <c r="J268" s="40" t="s">
        <v>966</v>
      </c>
      <c r="K268" s="40" t="s">
        <v>177</v>
      </c>
      <c r="L268" s="40" t="str">
        <f>IF(AND(Home!$A$1&gt;=Leave_In_Approval[[#This Row],[Start Time]],Home!$A$1&lt;=Leave_In_Approval[[#This Row],[End Time]]),1,"No Aplica")</f>
        <v>No Aplica</v>
      </c>
    </row>
    <row r="269" spans="1:12" hidden="1" x14ac:dyDescent="0.3">
      <c r="A269" s="40" t="s">
        <v>595</v>
      </c>
      <c r="B269" s="3">
        <v>45937</v>
      </c>
      <c r="C269" s="3">
        <v>45937</v>
      </c>
      <c r="D269" s="40" t="s">
        <v>615</v>
      </c>
      <c r="E269" s="40" t="s">
        <v>581</v>
      </c>
      <c r="F269" s="40" t="s">
        <v>582</v>
      </c>
      <c r="G269">
        <v>60</v>
      </c>
      <c r="H269">
        <v>60</v>
      </c>
      <c r="I269" s="40" t="s">
        <v>1277</v>
      </c>
      <c r="J269" s="40" t="s">
        <v>966</v>
      </c>
      <c r="K269" s="40" t="s">
        <v>177</v>
      </c>
      <c r="L269" s="40" t="str">
        <f>IF(AND(Home!$A$1&gt;=Leave_In_Approval[[#This Row],[Start Time]],Home!$A$1&lt;=Leave_In_Approval[[#This Row],[End Time]]),1,"No Aplica")</f>
        <v>No Aplica</v>
      </c>
    </row>
    <row r="270" spans="1:12" hidden="1" x14ac:dyDescent="0.3">
      <c r="A270" s="40" t="s">
        <v>595</v>
      </c>
      <c r="B270" s="3">
        <v>45936</v>
      </c>
      <c r="C270" s="3">
        <v>45936</v>
      </c>
      <c r="D270" s="40" t="s">
        <v>615</v>
      </c>
      <c r="E270" s="40" t="s">
        <v>581</v>
      </c>
      <c r="F270" s="40" t="s">
        <v>582</v>
      </c>
      <c r="G270">
        <v>60</v>
      </c>
      <c r="H270">
        <v>60</v>
      </c>
      <c r="I270" s="40" t="s">
        <v>1277</v>
      </c>
      <c r="J270" s="40" t="s">
        <v>966</v>
      </c>
      <c r="K270" s="40" t="s">
        <v>177</v>
      </c>
      <c r="L270" s="40" t="str">
        <f>IF(AND(Home!$A$1&gt;=Leave_In_Approval[[#This Row],[Start Time]],Home!$A$1&lt;=Leave_In_Approval[[#This Row],[End Time]]),1,"No Aplica")</f>
        <v>No Aplica</v>
      </c>
    </row>
    <row r="271" spans="1:12" hidden="1" x14ac:dyDescent="0.3">
      <c r="A271" s="40" t="s">
        <v>595</v>
      </c>
      <c r="B271" s="3">
        <v>45939</v>
      </c>
      <c r="C271" s="3">
        <v>45939</v>
      </c>
      <c r="D271" s="40" t="s">
        <v>641</v>
      </c>
      <c r="E271" s="40" t="s">
        <v>455</v>
      </c>
      <c r="F271" s="40" t="s">
        <v>456</v>
      </c>
      <c r="G271">
        <v>120</v>
      </c>
      <c r="H271">
        <v>120</v>
      </c>
      <c r="I271" s="40" t="s">
        <v>1170</v>
      </c>
      <c r="J271" s="40" t="s">
        <v>966</v>
      </c>
      <c r="K271" s="40" t="s">
        <v>177</v>
      </c>
      <c r="L271" s="40" t="str">
        <f>IF(AND(Home!$A$1&gt;=Leave_In_Approval[[#This Row],[Start Time]],Home!$A$1&lt;=Leave_In_Approval[[#This Row],[End Time]]),1,"No Aplica")</f>
        <v>No Aplica</v>
      </c>
    </row>
    <row r="272" spans="1:12" hidden="1" x14ac:dyDescent="0.3">
      <c r="A272" s="40" t="s">
        <v>595</v>
      </c>
      <c r="B272" s="3">
        <v>45937</v>
      </c>
      <c r="C272" s="3">
        <v>45937</v>
      </c>
      <c r="D272" s="40" t="s">
        <v>664</v>
      </c>
      <c r="E272" s="40" t="s">
        <v>455</v>
      </c>
      <c r="F272" s="40" t="s">
        <v>456</v>
      </c>
      <c r="G272">
        <v>120</v>
      </c>
      <c r="H272">
        <v>120</v>
      </c>
      <c r="I272" s="40" t="s">
        <v>1170</v>
      </c>
      <c r="J272" s="40" t="s">
        <v>966</v>
      </c>
      <c r="K272" s="40" t="s">
        <v>177</v>
      </c>
      <c r="L272" s="40" t="str">
        <f>IF(AND(Home!$A$1&gt;=Leave_In_Approval[[#This Row],[Start Time]],Home!$A$1&lt;=Leave_In_Approval[[#This Row],[End Time]]),1,"No Aplica")</f>
        <v>No Aplica</v>
      </c>
    </row>
    <row r="273" spans="1:12" hidden="1" x14ac:dyDescent="0.3">
      <c r="A273" s="40" t="s">
        <v>463</v>
      </c>
      <c r="B273" s="3">
        <v>45942</v>
      </c>
      <c r="C273" s="3">
        <v>45942</v>
      </c>
      <c r="D273" s="40" t="s">
        <v>468</v>
      </c>
      <c r="E273" s="40" t="s">
        <v>455</v>
      </c>
      <c r="F273" s="40" t="s">
        <v>456</v>
      </c>
      <c r="G273">
        <v>540</v>
      </c>
      <c r="H273">
        <v>540</v>
      </c>
      <c r="I273" s="40" t="s">
        <v>1170</v>
      </c>
      <c r="J273" s="40" t="s">
        <v>966</v>
      </c>
      <c r="K273" s="40" t="s">
        <v>177</v>
      </c>
      <c r="L273" s="40" t="str">
        <f>IF(AND(Home!$A$1&gt;=Leave_In_Approval[[#This Row],[Start Time]],Home!$A$1&lt;=Leave_In_Approval[[#This Row],[End Time]]),1,"No Aplica")</f>
        <v>No Aplica</v>
      </c>
    </row>
    <row r="274" spans="1:12" hidden="1" x14ac:dyDescent="0.3">
      <c r="A274" s="40" t="s">
        <v>463</v>
      </c>
      <c r="B274" s="3">
        <v>45936</v>
      </c>
      <c r="C274" s="3">
        <v>45936</v>
      </c>
      <c r="D274" s="40" t="s">
        <v>467</v>
      </c>
      <c r="E274" s="40" t="s">
        <v>455</v>
      </c>
      <c r="F274" s="40" t="s">
        <v>456</v>
      </c>
      <c r="G274">
        <v>540</v>
      </c>
      <c r="H274">
        <v>540</v>
      </c>
      <c r="I274" s="40" t="s">
        <v>1170</v>
      </c>
      <c r="J274" s="40" t="s">
        <v>966</v>
      </c>
      <c r="K274" s="40" t="s">
        <v>177</v>
      </c>
      <c r="L274" s="40" t="str">
        <f>IF(AND(Home!$A$1&gt;=Leave_In_Approval[[#This Row],[Start Time]],Home!$A$1&lt;=Leave_In_Approval[[#This Row],[End Time]]),1,"No Aplica")</f>
        <v>No Aplica</v>
      </c>
    </row>
    <row r="275" spans="1:12" hidden="1" x14ac:dyDescent="0.3">
      <c r="A275" s="40" t="s">
        <v>466</v>
      </c>
      <c r="B275" s="3">
        <v>45942</v>
      </c>
      <c r="C275" s="3">
        <v>45942</v>
      </c>
      <c r="D275" s="40" t="s">
        <v>472</v>
      </c>
      <c r="E275" s="40" t="s">
        <v>339</v>
      </c>
      <c r="F275" s="40" t="s">
        <v>340</v>
      </c>
      <c r="G275">
        <v>540</v>
      </c>
      <c r="H275">
        <v>540</v>
      </c>
      <c r="I275" s="40" t="s">
        <v>1214</v>
      </c>
      <c r="J275" s="40" t="s">
        <v>966</v>
      </c>
      <c r="K275" s="40" t="s">
        <v>177</v>
      </c>
      <c r="L275" s="40" t="str">
        <f>IF(AND(Home!$A$1&gt;=Leave_In_Approval[[#This Row],[Start Time]],Home!$A$1&lt;=Leave_In_Approval[[#This Row],[End Time]]),1,"No Aplica")</f>
        <v>No Aplica</v>
      </c>
    </row>
    <row r="276" spans="1:12" hidden="1" x14ac:dyDescent="0.3">
      <c r="A276" s="40" t="s">
        <v>595</v>
      </c>
      <c r="B276" s="3">
        <v>45940</v>
      </c>
      <c r="C276" s="3">
        <v>45940</v>
      </c>
      <c r="D276" s="40" t="s">
        <v>615</v>
      </c>
      <c r="E276" s="40" t="s">
        <v>339</v>
      </c>
      <c r="F276" s="40" t="s">
        <v>340</v>
      </c>
      <c r="G276">
        <v>60</v>
      </c>
      <c r="H276">
        <v>60</v>
      </c>
      <c r="I276" s="40" t="s">
        <v>1214</v>
      </c>
      <c r="J276" s="40" t="s">
        <v>966</v>
      </c>
      <c r="K276" s="40" t="s">
        <v>177</v>
      </c>
      <c r="L276" s="40" t="str">
        <f>IF(AND(Home!$A$1&gt;=Leave_In_Approval[[#This Row],[Start Time]],Home!$A$1&lt;=Leave_In_Approval[[#This Row],[End Time]]),1,"No Aplica")</f>
        <v>No Aplica</v>
      </c>
    </row>
    <row r="277" spans="1:12" hidden="1" x14ac:dyDescent="0.3">
      <c r="A277" s="40" t="s">
        <v>595</v>
      </c>
      <c r="B277" s="3">
        <v>45939</v>
      </c>
      <c r="C277" s="3">
        <v>45939</v>
      </c>
      <c r="D277" s="40" t="s">
        <v>615</v>
      </c>
      <c r="E277" s="40" t="s">
        <v>339</v>
      </c>
      <c r="F277" s="40" t="s">
        <v>340</v>
      </c>
      <c r="G277">
        <v>60</v>
      </c>
      <c r="H277">
        <v>60</v>
      </c>
      <c r="I277" s="40" t="s">
        <v>1214</v>
      </c>
      <c r="J277" s="40" t="s">
        <v>966</v>
      </c>
      <c r="K277" s="40" t="s">
        <v>177</v>
      </c>
      <c r="L277" s="40" t="str">
        <f>IF(AND(Home!$A$1&gt;=Leave_In_Approval[[#This Row],[Start Time]],Home!$A$1&lt;=Leave_In_Approval[[#This Row],[End Time]]),1,"No Aplica")</f>
        <v>No Aplica</v>
      </c>
    </row>
    <row r="278" spans="1:12" hidden="1" x14ac:dyDescent="0.3">
      <c r="A278" s="40" t="s">
        <v>595</v>
      </c>
      <c r="B278" s="3">
        <v>45938</v>
      </c>
      <c r="C278" s="3">
        <v>45938</v>
      </c>
      <c r="D278" s="40" t="s">
        <v>615</v>
      </c>
      <c r="E278" s="40" t="s">
        <v>339</v>
      </c>
      <c r="F278" s="40" t="s">
        <v>340</v>
      </c>
      <c r="G278">
        <v>60</v>
      </c>
      <c r="H278">
        <v>60</v>
      </c>
      <c r="I278" s="40" t="s">
        <v>1214</v>
      </c>
      <c r="J278" s="40" t="s">
        <v>966</v>
      </c>
      <c r="K278" s="40" t="s">
        <v>177</v>
      </c>
      <c r="L278" s="40" t="str">
        <f>IF(AND(Home!$A$1&gt;=Leave_In_Approval[[#This Row],[Start Time]],Home!$A$1&lt;=Leave_In_Approval[[#This Row],[End Time]]),1,"No Aplica")</f>
        <v>No Aplica</v>
      </c>
    </row>
    <row r="279" spans="1:12" hidden="1" x14ac:dyDescent="0.3">
      <c r="A279" s="40" t="s">
        <v>595</v>
      </c>
      <c r="B279" s="3">
        <v>45937</v>
      </c>
      <c r="C279" s="3">
        <v>45937</v>
      </c>
      <c r="D279" s="40" t="s">
        <v>615</v>
      </c>
      <c r="E279" s="40" t="s">
        <v>339</v>
      </c>
      <c r="F279" s="40" t="s">
        <v>340</v>
      </c>
      <c r="G279">
        <v>60</v>
      </c>
      <c r="H279">
        <v>60</v>
      </c>
      <c r="I279" s="40" t="s">
        <v>1214</v>
      </c>
      <c r="J279" s="40" t="s">
        <v>966</v>
      </c>
      <c r="K279" s="40" t="s">
        <v>177</v>
      </c>
      <c r="L279" s="40" t="str">
        <f>IF(AND(Home!$A$1&gt;=Leave_In_Approval[[#This Row],[Start Time]],Home!$A$1&lt;=Leave_In_Approval[[#This Row],[End Time]]),1,"No Aplica")</f>
        <v>No Aplica</v>
      </c>
    </row>
    <row r="280" spans="1:12" hidden="1" x14ac:dyDescent="0.3">
      <c r="A280" s="40" t="s">
        <v>466</v>
      </c>
      <c r="B280" s="3">
        <v>45936</v>
      </c>
      <c r="C280" s="3">
        <v>45936</v>
      </c>
      <c r="D280" s="40" t="s">
        <v>467</v>
      </c>
      <c r="E280" s="40" t="s">
        <v>339</v>
      </c>
      <c r="F280" s="40" t="s">
        <v>340</v>
      </c>
      <c r="G280">
        <v>540</v>
      </c>
      <c r="H280">
        <v>540</v>
      </c>
      <c r="I280" s="40" t="s">
        <v>1214</v>
      </c>
      <c r="J280" s="40" t="s">
        <v>966</v>
      </c>
      <c r="K280" s="40" t="s">
        <v>177</v>
      </c>
      <c r="L280" s="40" t="str">
        <f>IF(AND(Home!$A$1&gt;=Leave_In_Approval[[#This Row],[Start Time]],Home!$A$1&lt;=Leave_In_Approval[[#This Row],[End Time]]),1,"No Aplica")</f>
        <v>No Aplica</v>
      </c>
    </row>
    <row r="281" spans="1:12" hidden="1" x14ac:dyDescent="0.3">
      <c r="A281" s="40" t="s">
        <v>466</v>
      </c>
      <c r="B281" s="3">
        <v>45938</v>
      </c>
      <c r="C281" s="3">
        <v>45938</v>
      </c>
      <c r="D281" s="40" t="s">
        <v>465</v>
      </c>
      <c r="E281" s="40" t="s">
        <v>305</v>
      </c>
      <c r="F281" s="40" t="s">
        <v>306</v>
      </c>
      <c r="G281">
        <v>540</v>
      </c>
      <c r="H281">
        <v>540</v>
      </c>
      <c r="I281" s="40" t="s">
        <v>1223</v>
      </c>
      <c r="J281" s="40" t="s">
        <v>966</v>
      </c>
      <c r="K281" s="40" t="s">
        <v>177</v>
      </c>
      <c r="L281" s="40" t="str">
        <f>IF(AND(Home!$A$1&gt;=Leave_In_Approval[[#This Row],[Start Time]],Home!$A$1&lt;=Leave_In_Approval[[#This Row],[End Time]]),1,"No Aplica")</f>
        <v>No Aplica</v>
      </c>
    </row>
    <row r="282" spans="1:12" hidden="1" x14ac:dyDescent="0.3">
      <c r="A282" s="40" t="s">
        <v>595</v>
      </c>
      <c r="B282" s="3">
        <v>45937</v>
      </c>
      <c r="C282" s="3">
        <v>45937</v>
      </c>
      <c r="D282" s="40" t="s">
        <v>615</v>
      </c>
      <c r="E282" s="40" t="s">
        <v>305</v>
      </c>
      <c r="F282" s="40" t="s">
        <v>306</v>
      </c>
      <c r="G282">
        <v>120</v>
      </c>
      <c r="H282">
        <v>120</v>
      </c>
      <c r="I282" s="40" t="s">
        <v>1223</v>
      </c>
      <c r="J282" s="40" t="s">
        <v>966</v>
      </c>
      <c r="K282" s="40" t="s">
        <v>177</v>
      </c>
      <c r="L282" s="40" t="str">
        <f>IF(AND(Home!$A$1&gt;=Leave_In_Approval[[#This Row],[Start Time]],Home!$A$1&lt;=Leave_In_Approval[[#This Row],[End Time]]),1,"No Aplica")</f>
        <v>No Aplica</v>
      </c>
    </row>
    <row r="283" spans="1:12" hidden="1" x14ac:dyDescent="0.3">
      <c r="A283" s="40" t="s">
        <v>595</v>
      </c>
      <c r="B283" s="3">
        <v>45936</v>
      </c>
      <c r="C283" s="3">
        <v>45936</v>
      </c>
      <c r="D283" s="40" t="s">
        <v>615</v>
      </c>
      <c r="E283" s="40" t="s">
        <v>305</v>
      </c>
      <c r="F283" s="40" t="s">
        <v>306</v>
      </c>
      <c r="G283">
        <v>120</v>
      </c>
      <c r="H283">
        <v>120</v>
      </c>
      <c r="I283" s="40" t="s">
        <v>1223</v>
      </c>
      <c r="J283" s="40" t="s">
        <v>966</v>
      </c>
      <c r="K283" s="40" t="s">
        <v>177</v>
      </c>
      <c r="L283" s="40" t="str">
        <f>IF(AND(Home!$A$1&gt;=Leave_In_Approval[[#This Row],[Start Time]],Home!$A$1&lt;=Leave_In_Approval[[#This Row],[End Time]]),1,"No Aplica")</f>
        <v>No Aplica</v>
      </c>
    </row>
    <row r="284" spans="1:12" hidden="1" x14ac:dyDescent="0.3">
      <c r="A284" s="40" t="s">
        <v>595</v>
      </c>
      <c r="B284" s="3">
        <v>45941</v>
      </c>
      <c r="C284" s="3">
        <v>45941</v>
      </c>
      <c r="D284" s="40" t="s">
        <v>615</v>
      </c>
      <c r="E284" s="40" t="s">
        <v>203</v>
      </c>
      <c r="F284" s="40" t="s">
        <v>204</v>
      </c>
      <c r="G284">
        <v>60</v>
      </c>
      <c r="H284">
        <v>60</v>
      </c>
      <c r="I284" s="40" t="s">
        <v>929</v>
      </c>
      <c r="J284" s="40" t="s">
        <v>966</v>
      </c>
      <c r="K284" s="40" t="s">
        <v>177</v>
      </c>
      <c r="L284" s="40" t="str">
        <f>IF(AND(Home!$A$1&gt;=Leave_In_Approval[[#This Row],[Start Time]],Home!$A$1&lt;=Leave_In_Approval[[#This Row],[End Time]]),1,"No Aplica")</f>
        <v>No Aplica</v>
      </c>
    </row>
    <row r="285" spans="1:12" hidden="1" x14ac:dyDescent="0.3">
      <c r="A285" s="40" t="s">
        <v>466</v>
      </c>
      <c r="B285" s="3">
        <v>45939</v>
      </c>
      <c r="C285" s="3">
        <v>45939</v>
      </c>
      <c r="D285" s="40" t="s">
        <v>467</v>
      </c>
      <c r="E285" s="40" t="s">
        <v>203</v>
      </c>
      <c r="F285" s="40" t="s">
        <v>204</v>
      </c>
      <c r="G285">
        <v>540</v>
      </c>
      <c r="H285">
        <v>540</v>
      </c>
      <c r="I285" s="40" t="s">
        <v>929</v>
      </c>
      <c r="J285" s="40" t="s">
        <v>966</v>
      </c>
      <c r="K285" s="40" t="s">
        <v>177</v>
      </c>
      <c r="L285" s="40" t="str">
        <f>IF(AND(Home!$A$1&gt;=Leave_In_Approval[[#This Row],[Start Time]],Home!$A$1&lt;=Leave_In_Approval[[#This Row],[End Time]]),1,"No Aplica")</f>
        <v>No Aplica</v>
      </c>
    </row>
    <row r="286" spans="1:12" hidden="1" x14ac:dyDescent="0.3">
      <c r="A286" s="40" t="s">
        <v>595</v>
      </c>
      <c r="B286" s="3">
        <v>45938</v>
      </c>
      <c r="C286" s="3">
        <v>45938</v>
      </c>
      <c r="D286" s="40" t="s">
        <v>615</v>
      </c>
      <c r="E286" s="40" t="s">
        <v>203</v>
      </c>
      <c r="F286" s="40" t="s">
        <v>204</v>
      </c>
      <c r="G286">
        <v>60</v>
      </c>
      <c r="H286">
        <v>60</v>
      </c>
      <c r="I286" s="40" t="s">
        <v>929</v>
      </c>
      <c r="J286" s="40" t="s">
        <v>966</v>
      </c>
      <c r="K286" s="40" t="s">
        <v>177</v>
      </c>
      <c r="L286" s="40" t="str">
        <f>IF(AND(Home!$A$1&gt;=Leave_In_Approval[[#This Row],[Start Time]],Home!$A$1&lt;=Leave_In_Approval[[#This Row],[End Time]]),1,"No Aplica")</f>
        <v>No Aplica</v>
      </c>
    </row>
    <row r="287" spans="1:12" hidden="1" x14ac:dyDescent="0.3">
      <c r="A287" s="40" t="s">
        <v>595</v>
      </c>
      <c r="B287" s="3">
        <v>45937</v>
      </c>
      <c r="C287" s="3">
        <v>45937</v>
      </c>
      <c r="D287" s="40" t="s">
        <v>615</v>
      </c>
      <c r="E287" s="40" t="s">
        <v>203</v>
      </c>
      <c r="F287" s="40" t="s">
        <v>204</v>
      </c>
      <c r="G287">
        <v>60</v>
      </c>
      <c r="H287">
        <v>60</v>
      </c>
      <c r="I287" s="40" t="s">
        <v>929</v>
      </c>
      <c r="J287" s="40" t="s">
        <v>966</v>
      </c>
      <c r="K287" s="40" t="s">
        <v>177</v>
      </c>
      <c r="L287" s="40" t="str">
        <f>IF(AND(Home!$A$1&gt;=Leave_In_Approval[[#This Row],[Start Time]],Home!$A$1&lt;=Leave_In_Approval[[#This Row],[End Time]]),1,"No Aplica")</f>
        <v>No Aplica</v>
      </c>
    </row>
    <row r="288" spans="1:12" hidden="1" x14ac:dyDescent="0.3">
      <c r="A288" s="40" t="s">
        <v>595</v>
      </c>
      <c r="B288" s="3">
        <v>45936</v>
      </c>
      <c r="C288" s="3">
        <v>45936</v>
      </c>
      <c r="D288" s="40" t="s">
        <v>615</v>
      </c>
      <c r="E288" s="40" t="s">
        <v>203</v>
      </c>
      <c r="F288" s="40" t="s">
        <v>204</v>
      </c>
      <c r="G288">
        <v>60</v>
      </c>
      <c r="H288">
        <v>60</v>
      </c>
      <c r="I288" s="40" t="s">
        <v>929</v>
      </c>
      <c r="J288" s="40" t="s">
        <v>966</v>
      </c>
      <c r="K288" s="40" t="s">
        <v>177</v>
      </c>
      <c r="L288" s="40" t="str">
        <f>IF(AND(Home!$A$1&gt;=Leave_In_Approval[[#This Row],[Start Time]],Home!$A$1&lt;=Leave_In_Approval[[#This Row],[End Time]]),1,"No Aplica")</f>
        <v>No Aplica</v>
      </c>
    </row>
    <row r="289" spans="1:12" hidden="1" x14ac:dyDescent="0.3">
      <c r="A289" s="40" t="s">
        <v>595</v>
      </c>
      <c r="B289" s="3">
        <v>45940</v>
      </c>
      <c r="C289" s="3">
        <v>45940</v>
      </c>
      <c r="D289" s="40" t="s">
        <v>1831</v>
      </c>
      <c r="E289" s="40" t="s">
        <v>59</v>
      </c>
      <c r="F289" s="40" t="s">
        <v>60</v>
      </c>
      <c r="G289">
        <v>60</v>
      </c>
      <c r="H289">
        <v>60</v>
      </c>
      <c r="I289" s="40" t="s">
        <v>955</v>
      </c>
      <c r="J289" s="40" t="s">
        <v>966</v>
      </c>
      <c r="K289" s="40" t="s">
        <v>177</v>
      </c>
      <c r="L289" s="40" t="str">
        <f>IF(AND(Home!$A$1&gt;=Leave_In_Approval[[#This Row],[Start Time]],Home!$A$1&lt;=Leave_In_Approval[[#This Row],[End Time]]),1,"No Aplica")</f>
        <v>No Aplica</v>
      </c>
    </row>
    <row r="290" spans="1:12" hidden="1" x14ac:dyDescent="0.3">
      <c r="A290" s="40" t="s">
        <v>595</v>
      </c>
      <c r="B290" s="3">
        <v>45939</v>
      </c>
      <c r="C290" s="3">
        <v>45939</v>
      </c>
      <c r="D290" s="40" t="s">
        <v>1831</v>
      </c>
      <c r="E290" s="40" t="s">
        <v>59</v>
      </c>
      <c r="F290" s="40" t="s">
        <v>60</v>
      </c>
      <c r="G290">
        <v>60</v>
      </c>
      <c r="H290">
        <v>60</v>
      </c>
      <c r="I290" s="40" t="s">
        <v>955</v>
      </c>
      <c r="J290" s="40" t="s">
        <v>966</v>
      </c>
      <c r="K290" s="40" t="s">
        <v>177</v>
      </c>
      <c r="L290" s="40" t="str">
        <f>IF(AND(Home!$A$1&gt;=Leave_In_Approval[[#This Row],[Start Time]],Home!$A$1&lt;=Leave_In_Approval[[#This Row],[End Time]]),1,"No Aplica")</f>
        <v>No Aplica</v>
      </c>
    </row>
    <row r="291" spans="1:12" hidden="1" x14ac:dyDescent="0.3">
      <c r="A291" s="40" t="s">
        <v>466</v>
      </c>
      <c r="B291" s="3">
        <v>45938</v>
      </c>
      <c r="C291" s="3">
        <v>45938</v>
      </c>
      <c r="D291" s="40" t="s">
        <v>467</v>
      </c>
      <c r="E291" s="40" t="s">
        <v>59</v>
      </c>
      <c r="F291" s="40" t="s">
        <v>60</v>
      </c>
      <c r="G291">
        <v>540</v>
      </c>
      <c r="H291">
        <v>540</v>
      </c>
      <c r="I291" s="40" t="s">
        <v>955</v>
      </c>
      <c r="J291" s="40" t="s">
        <v>966</v>
      </c>
      <c r="K291" s="40" t="s">
        <v>177</v>
      </c>
      <c r="L291" s="40" t="str">
        <f>IF(AND(Home!$A$1&gt;=Leave_In_Approval[[#This Row],[Start Time]],Home!$A$1&lt;=Leave_In_Approval[[#This Row],[End Time]]),1,"No Aplica")</f>
        <v>No Aplica</v>
      </c>
    </row>
    <row r="292" spans="1:12" hidden="1" x14ac:dyDescent="0.3">
      <c r="A292" s="40" t="s">
        <v>595</v>
      </c>
      <c r="B292" s="3">
        <v>45937</v>
      </c>
      <c r="C292" s="3">
        <v>45937</v>
      </c>
      <c r="D292" s="40" t="s">
        <v>1831</v>
      </c>
      <c r="E292" s="40" t="s">
        <v>59</v>
      </c>
      <c r="F292" s="40" t="s">
        <v>60</v>
      </c>
      <c r="G292">
        <v>60</v>
      </c>
      <c r="H292">
        <v>60</v>
      </c>
      <c r="I292" s="40" t="s">
        <v>955</v>
      </c>
      <c r="J292" s="40" t="s">
        <v>966</v>
      </c>
      <c r="K292" s="40" t="s">
        <v>177</v>
      </c>
      <c r="L292" s="40" t="str">
        <f>IF(AND(Home!$A$1&gt;=Leave_In_Approval[[#This Row],[Start Time]],Home!$A$1&lt;=Leave_In_Approval[[#This Row],[End Time]]),1,"No Aplica")</f>
        <v>No Aplica</v>
      </c>
    </row>
    <row r="293" spans="1:12" hidden="1" x14ac:dyDescent="0.3">
      <c r="A293" s="40" t="s">
        <v>595</v>
      </c>
      <c r="B293" s="3">
        <v>45936</v>
      </c>
      <c r="C293" s="3">
        <v>45936</v>
      </c>
      <c r="D293" s="40" t="s">
        <v>1831</v>
      </c>
      <c r="E293" s="40" t="s">
        <v>59</v>
      </c>
      <c r="F293" s="40" t="s">
        <v>60</v>
      </c>
      <c r="G293">
        <v>60</v>
      </c>
      <c r="H293">
        <v>60</v>
      </c>
      <c r="I293" s="40" t="s">
        <v>955</v>
      </c>
      <c r="J293" s="40" t="s">
        <v>966</v>
      </c>
      <c r="K293" s="40" t="s">
        <v>177</v>
      </c>
      <c r="L293" s="40" t="str">
        <f>IF(AND(Home!$A$1&gt;=Leave_In_Approval[[#This Row],[Start Time]],Home!$A$1&lt;=Leave_In_Approval[[#This Row],[End Time]]),1,"No Aplica")</f>
        <v>No Aplica</v>
      </c>
    </row>
    <row r="294" spans="1:12" hidden="1" x14ac:dyDescent="0.3">
      <c r="A294" s="40" t="s">
        <v>595</v>
      </c>
      <c r="B294" s="3">
        <v>45937</v>
      </c>
      <c r="C294" s="3">
        <v>45937</v>
      </c>
      <c r="D294" s="40" t="s">
        <v>615</v>
      </c>
      <c r="E294" s="40" t="s">
        <v>78</v>
      </c>
      <c r="F294" s="40" t="s">
        <v>79</v>
      </c>
      <c r="G294">
        <v>120</v>
      </c>
      <c r="H294">
        <v>120</v>
      </c>
      <c r="I294" s="40" t="s">
        <v>963</v>
      </c>
      <c r="J294" s="40" t="s">
        <v>966</v>
      </c>
      <c r="K294" s="40" t="s">
        <v>177</v>
      </c>
      <c r="L294" s="40" t="str">
        <f>IF(AND(Home!$A$1&gt;=Leave_In_Approval[[#This Row],[Start Time]],Home!$A$1&lt;=Leave_In_Approval[[#This Row],[End Time]]),1,"No Aplica")</f>
        <v>No Aplica</v>
      </c>
    </row>
    <row r="295" spans="1:12" hidden="1" x14ac:dyDescent="0.3">
      <c r="A295" s="40" t="s">
        <v>595</v>
      </c>
      <c r="B295" s="3">
        <v>45936</v>
      </c>
      <c r="C295" s="3">
        <v>45936</v>
      </c>
      <c r="D295" s="40" t="s">
        <v>615</v>
      </c>
      <c r="E295" s="40" t="s">
        <v>78</v>
      </c>
      <c r="F295" s="40" t="s">
        <v>79</v>
      </c>
      <c r="G295">
        <v>120</v>
      </c>
      <c r="H295">
        <v>120</v>
      </c>
      <c r="I295" s="40" t="s">
        <v>963</v>
      </c>
      <c r="J295" s="40" t="s">
        <v>966</v>
      </c>
      <c r="K295" s="40" t="s">
        <v>177</v>
      </c>
      <c r="L295" s="40" t="str">
        <f>IF(AND(Home!$A$1&gt;=Leave_In_Approval[[#This Row],[Start Time]],Home!$A$1&lt;=Leave_In_Approval[[#This Row],[End Time]]),1,"No Aplica")</f>
        <v>No Aplica</v>
      </c>
    </row>
    <row r="296" spans="1:12" hidden="1" x14ac:dyDescent="0.3">
      <c r="A296" s="40" t="s">
        <v>463</v>
      </c>
      <c r="B296" s="3">
        <v>45939</v>
      </c>
      <c r="C296" s="3">
        <v>45939</v>
      </c>
      <c r="D296" s="40" t="s">
        <v>467</v>
      </c>
      <c r="E296" s="40" t="s">
        <v>78</v>
      </c>
      <c r="F296" s="40" t="s">
        <v>79</v>
      </c>
      <c r="G296">
        <v>540</v>
      </c>
      <c r="H296">
        <v>540</v>
      </c>
      <c r="I296" s="40" t="s">
        <v>963</v>
      </c>
      <c r="J296" s="40" t="s">
        <v>966</v>
      </c>
      <c r="K296" s="40" t="s">
        <v>177</v>
      </c>
      <c r="L296" s="40" t="str">
        <f>IF(AND(Home!$A$1&gt;=Leave_In_Approval[[#This Row],[Start Time]],Home!$A$1&lt;=Leave_In_Approval[[#This Row],[End Time]]),1,"No Aplica")</f>
        <v>No Aplica</v>
      </c>
    </row>
    <row r="297" spans="1:12" hidden="1" x14ac:dyDescent="0.3">
      <c r="A297" s="40" t="s">
        <v>474</v>
      </c>
      <c r="B297" s="3">
        <v>45940</v>
      </c>
      <c r="C297" s="3">
        <v>45940</v>
      </c>
      <c r="D297" s="40" t="s">
        <v>2522</v>
      </c>
      <c r="E297" s="40" t="s">
        <v>2293</v>
      </c>
      <c r="F297" s="40" t="s">
        <v>2295</v>
      </c>
      <c r="G297">
        <v>60</v>
      </c>
      <c r="H297">
        <v>60</v>
      </c>
      <c r="I297" s="40" t="s">
        <v>2294</v>
      </c>
      <c r="J297" s="40" t="s">
        <v>1025</v>
      </c>
      <c r="K297" s="40" t="s">
        <v>177</v>
      </c>
      <c r="L297" s="40" t="str">
        <f>IF(AND(Home!$A$1&gt;=Leave_In_Approval[[#This Row],[Start Time]],Home!$A$1&lt;=Leave_In_Approval[[#This Row],[End Time]]),1,"No Aplica")</f>
        <v>No Aplica</v>
      </c>
    </row>
    <row r="298" spans="1:12" hidden="1" x14ac:dyDescent="0.3">
      <c r="A298" s="40" t="s">
        <v>474</v>
      </c>
      <c r="B298" s="3">
        <v>45939</v>
      </c>
      <c r="C298" s="3">
        <v>45939</v>
      </c>
      <c r="D298" s="40" t="s">
        <v>2522</v>
      </c>
      <c r="E298" s="40" t="s">
        <v>2293</v>
      </c>
      <c r="F298" s="40" t="s">
        <v>2295</v>
      </c>
      <c r="G298">
        <v>60</v>
      </c>
      <c r="H298">
        <v>60</v>
      </c>
      <c r="I298" s="40" t="s">
        <v>2294</v>
      </c>
      <c r="J298" s="40" t="s">
        <v>1025</v>
      </c>
      <c r="K298" s="40" t="s">
        <v>177</v>
      </c>
      <c r="L298" s="40" t="str">
        <f>IF(AND(Home!$A$1&gt;=Leave_In_Approval[[#This Row],[Start Time]],Home!$A$1&lt;=Leave_In_Approval[[#This Row],[End Time]]),1,"No Aplica")</f>
        <v>No Aplica</v>
      </c>
    </row>
    <row r="299" spans="1:12" hidden="1" x14ac:dyDescent="0.3">
      <c r="A299" s="40" t="s">
        <v>466</v>
      </c>
      <c r="B299" s="3">
        <v>45938</v>
      </c>
      <c r="C299" s="3">
        <v>45938</v>
      </c>
      <c r="D299" s="40" t="s">
        <v>472</v>
      </c>
      <c r="E299" s="40" t="s">
        <v>2293</v>
      </c>
      <c r="F299" s="40" t="s">
        <v>2295</v>
      </c>
      <c r="G299">
        <v>540</v>
      </c>
      <c r="H299">
        <v>540</v>
      </c>
      <c r="I299" s="40" t="s">
        <v>2294</v>
      </c>
      <c r="J299" s="40" t="s">
        <v>1025</v>
      </c>
      <c r="K299" s="40" t="s">
        <v>177</v>
      </c>
      <c r="L299" s="40" t="str">
        <f>IF(AND(Home!$A$1&gt;=Leave_In_Approval[[#This Row],[Start Time]],Home!$A$1&lt;=Leave_In_Approval[[#This Row],[End Time]]),1,"No Aplica")</f>
        <v>No Aplica</v>
      </c>
    </row>
    <row r="300" spans="1:12" hidden="1" x14ac:dyDescent="0.3">
      <c r="A300" s="40" t="s">
        <v>474</v>
      </c>
      <c r="B300" s="3">
        <v>45937</v>
      </c>
      <c r="C300" s="3">
        <v>45937</v>
      </c>
      <c r="D300" s="40" t="s">
        <v>2522</v>
      </c>
      <c r="E300" s="40" t="s">
        <v>2293</v>
      </c>
      <c r="F300" s="40" t="s">
        <v>2295</v>
      </c>
      <c r="G300">
        <v>60</v>
      </c>
      <c r="H300">
        <v>60</v>
      </c>
      <c r="I300" s="40" t="s">
        <v>2294</v>
      </c>
      <c r="J300" s="40" t="s">
        <v>1025</v>
      </c>
      <c r="K300" s="40" t="s">
        <v>177</v>
      </c>
      <c r="L300" s="40" t="str">
        <f>IF(AND(Home!$A$1&gt;=Leave_In_Approval[[#This Row],[Start Time]],Home!$A$1&lt;=Leave_In_Approval[[#This Row],[End Time]]),1,"No Aplica")</f>
        <v>No Aplica</v>
      </c>
    </row>
    <row r="301" spans="1:12" hidden="1" x14ac:dyDescent="0.3">
      <c r="A301" s="40" t="s">
        <v>474</v>
      </c>
      <c r="B301" s="3">
        <v>45936</v>
      </c>
      <c r="C301" s="3">
        <v>45936</v>
      </c>
      <c r="D301" s="40" t="s">
        <v>2522</v>
      </c>
      <c r="E301" s="40" t="s">
        <v>2293</v>
      </c>
      <c r="F301" s="40" t="s">
        <v>2295</v>
      </c>
      <c r="G301">
        <v>60</v>
      </c>
      <c r="H301">
        <v>60</v>
      </c>
      <c r="I301" s="40" t="s">
        <v>2294</v>
      </c>
      <c r="J301" s="40" t="s">
        <v>1025</v>
      </c>
      <c r="K301" s="40" t="s">
        <v>177</v>
      </c>
      <c r="L301" s="40" t="str">
        <f>IF(AND(Home!$A$1&gt;=Leave_In_Approval[[#This Row],[Start Time]],Home!$A$1&lt;=Leave_In_Approval[[#This Row],[End Time]]),1,"No Aplica")</f>
        <v>No Aplica</v>
      </c>
    </row>
    <row r="302" spans="1:12" hidden="1" x14ac:dyDescent="0.3">
      <c r="A302" s="40" t="s">
        <v>474</v>
      </c>
      <c r="B302" s="3">
        <v>45939</v>
      </c>
      <c r="C302" s="3">
        <v>45939</v>
      </c>
      <c r="D302" s="40" t="s">
        <v>1394</v>
      </c>
      <c r="E302" s="40" t="s">
        <v>1338</v>
      </c>
      <c r="F302" s="40" t="s">
        <v>1340</v>
      </c>
      <c r="G302">
        <v>120</v>
      </c>
      <c r="H302">
        <v>120</v>
      </c>
      <c r="I302" s="40" t="s">
        <v>1339</v>
      </c>
      <c r="J302" s="40" t="s">
        <v>1025</v>
      </c>
      <c r="K302" s="40" t="s">
        <v>177</v>
      </c>
      <c r="L302" s="40" t="str">
        <f>IF(AND(Home!$A$1&gt;=Leave_In_Approval[[#This Row],[Start Time]],Home!$A$1&lt;=Leave_In_Approval[[#This Row],[End Time]]),1,"No Aplica")</f>
        <v>No Aplica</v>
      </c>
    </row>
    <row r="303" spans="1:12" hidden="1" x14ac:dyDescent="0.3">
      <c r="A303" s="40" t="s">
        <v>474</v>
      </c>
      <c r="B303" s="3">
        <v>45938</v>
      </c>
      <c r="C303" s="3">
        <v>45938</v>
      </c>
      <c r="D303" s="40" t="s">
        <v>1394</v>
      </c>
      <c r="E303" s="40" t="s">
        <v>1338</v>
      </c>
      <c r="F303" s="40" t="s">
        <v>1340</v>
      </c>
      <c r="G303">
        <v>60</v>
      </c>
      <c r="H303">
        <v>60</v>
      </c>
      <c r="I303" s="40" t="s">
        <v>1339</v>
      </c>
      <c r="J303" s="40" t="s">
        <v>1025</v>
      </c>
      <c r="K303" s="40" t="s">
        <v>177</v>
      </c>
      <c r="L303" s="40" t="str">
        <f>IF(AND(Home!$A$1&gt;=Leave_In_Approval[[#This Row],[Start Time]],Home!$A$1&lt;=Leave_In_Approval[[#This Row],[End Time]]),1,"No Aplica")</f>
        <v>No Aplica</v>
      </c>
    </row>
    <row r="304" spans="1:12" hidden="1" x14ac:dyDescent="0.3">
      <c r="A304" s="40" t="s">
        <v>474</v>
      </c>
      <c r="B304" s="3">
        <v>45937</v>
      </c>
      <c r="C304" s="3">
        <v>45937</v>
      </c>
      <c r="D304" s="40" t="s">
        <v>1394</v>
      </c>
      <c r="E304" s="40" t="s">
        <v>1338</v>
      </c>
      <c r="F304" s="40" t="s">
        <v>1340</v>
      </c>
      <c r="G304">
        <v>60</v>
      </c>
      <c r="H304">
        <v>60</v>
      </c>
      <c r="I304" s="40" t="s">
        <v>1339</v>
      </c>
      <c r="J304" s="40" t="s">
        <v>1025</v>
      </c>
      <c r="K304" s="40" t="s">
        <v>177</v>
      </c>
      <c r="L304" s="40" t="str">
        <f>IF(AND(Home!$A$1&gt;=Leave_In_Approval[[#This Row],[Start Time]],Home!$A$1&lt;=Leave_In_Approval[[#This Row],[End Time]]),1,"No Aplica")</f>
        <v>No Aplica</v>
      </c>
    </row>
    <row r="305" spans="1:12" hidden="1" x14ac:dyDescent="0.3">
      <c r="A305" s="40" t="s">
        <v>463</v>
      </c>
      <c r="B305" s="3">
        <v>45936</v>
      </c>
      <c r="C305" s="3">
        <v>45936</v>
      </c>
      <c r="D305" s="40" t="s">
        <v>3110</v>
      </c>
      <c r="E305" s="40" t="s">
        <v>1338</v>
      </c>
      <c r="F305" s="40" t="s">
        <v>1340</v>
      </c>
      <c r="G305">
        <v>540</v>
      </c>
      <c r="H305">
        <v>540</v>
      </c>
      <c r="I305" s="40" t="s">
        <v>1339</v>
      </c>
      <c r="J305" s="40" t="s">
        <v>1025</v>
      </c>
      <c r="K305" s="40" t="s">
        <v>177</v>
      </c>
      <c r="L305" s="40" t="str">
        <f>IF(AND(Home!$A$1&gt;=Leave_In_Approval[[#This Row],[Start Time]],Home!$A$1&lt;=Leave_In_Approval[[#This Row],[End Time]]),1,"No Aplica")</f>
        <v>No Aplica</v>
      </c>
    </row>
    <row r="306" spans="1:12" x14ac:dyDescent="0.3">
      <c r="A306" s="40" t="s">
        <v>463</v>
      </c>
      <c r="B306" s="3">
        <v>45931</v>
      </c>
      <c r="C306" s="3">
        <v>45931</v>
      </c>
      <c r="D306" s="40" t="s">
        <v>3088</v>
      </c>
      <c r="E306" s="40" t="s">
        <v>2769</v>
      </c>
      <c r="F306" s="40" t="s">
        <v>2771</v>
      </c>
      <c r="G306">
        <v>540</v>
      </c>
      <c r="H306">
        <v>540</v>
      </c>
      <c r="I306" s="40" t="s">
        <v>2770</v>
      </c>
      <c r="J306" s="40" t="s">
        <v>1044</v>
      </c>
      <c r="K306" s="40" t="s">
        <v>177</v>
      </c>
      <c r="L306" s="40">
        <f>IF(AND(Home!$A$1&gt;=Leave_In_Approval[[#This Row],[Start Time]],Home!$A$1&lt;=Leave_In_Approval[[#This Row],[End Time]]),1,"No Aplica")</f>
        <v>1</v>
      </c>
    </row>
    <row r="307" spans="1:12" hidden="1" x14ac:dyDescent="0.3">
      <c r="A307" s="40" t="s">
        <v>463</v>
      </c>
      <c r="B307" s="3">
        <v>45937</v>
      </c>
      <c r="C307" s="3">
        <v>45937</v>
      </c>
      <c r="D307" s="40" t="s">
        <v>836</v>
      </c>
      <c r="E307" s="40" t="s">
        <v>544</v>
      </c>
      <c r="F307" s="40" t="s">
        <v>545</v>
      </c>
      <c r="G307">
        <v>540</v>
      </c>
      <c r="H307">
        <v>540</v>
      </c>
      <c r="I307" s="40" t="s">
        <v>1291</v>
      </c>
      <c r="J307" s="40" t="s">
        <v>1044</v>
      </c>
      <c r="K307" s="40" t="s">
        <v>177</v>
      </c>
      <c r="L307" s="40" t="str">
        <f>IF(AND(Home!$A$1&gt;=Leave_In_Approval[[#This Row],[Start Time]],Home!$A$1&lt;=Leave_In_Approval[[#This Row],[End Time]]),1,"No Aplica")</f>
        <v>No Aplica</v>
      </c>
    </row>
    <row r="308" spans="1:12" hidden="1" x14ac:dyDescent="0.3">
      <c r="A308" s="40" t="s">
        <v>463</v>
      </c>
      <c r="B308" s="3">
        <v>45940</v>
      </c>
      <c r="C308" s="3">
        <v>45940</v>
      </c>
      <c r="D308" s="40" t="s">
        <v>836</v>
      </c>
      <c r="E308" s="40" t="s">
        <v>544</v>
      </c>
      <c r="F308" s="40" t="s">
        <v>545</v>
      </c>
      <c r="G308">
        <v>60</v>
      </c>
      <c r="H308">
        <v>60</v>
      </c>
      <c r="I308" s="40" t="s">
        <v>1291</v>
      </c>
      <c r="J308" s="40" t="s">
        <v>1044</v>
      </c>
      <c r="K308" s="40" t="s">
        <v>177</v>
      </c>
      <c r="L308" s="40" t="str">
        <f>IF(AND(Home!$A$1&gt;=Leave_In_Approval[[#This Row],[Start Time]],Home!$A$1&lt;=Leave_In_Approval[[#This Row],[End Time]]),1,"No Aplica")</f>
        <v>No Aplica</v>
      </c>
    </row>
    <row r="309" spans="1:12" hidden="1" x14ac:dyDescent="0.3">
      <c r="A309" s="40" t="s">
        <v>463</v>
      </c>
      <c r="B309" s="3">
        <v>45939</v>
      </c>
      <c r="C309" s="3">
        <v>45939</v>
      </c>
      <c r="D309" s="40" t="s">
        <v>836</v>
      </c>
      <c r="E309" s="40" t="s">
        <v>544</v>
      </c>
      <c r="F309" s="40" t="s">
        <v>545</v>
      </c>
      <c r="G309">
        <v>60</v>
      </c>
      <c r="H309">
        <v>60</v>
      </c>
      <c r="I309" s="40" t="s">
        <v>1291</v>
      </c>
      <c r="J309" s="40" t="s">
        <v>1044</v>
      </c>
      <c r="K309" s="40" t="s">
        <v>177</v>
      </c>
      <c r="L309" s="40" t="str">
        <f>IF(AND(Home!$A$1&gt;=Leave_In_Approval[[#This Row],[Start Time]],Home!$A$1&lt;=Leave_In_Approval[[#This Row],[End Time]]),1,"No Aplica")</f>
        <v>No Aplica</v>
      </c>
    </row>
    <row r="310" spans="1:12" hidden="1" x14ac:dyDescent="0.3">
      <c r="A310" s="40" t="s">
        <v>463</v>
      </c>
      <c r="B310" s="3">
        <v>45938</v>
      </c>
      <c r="C310" s="3">
        <v>45938</v>
      </c>
      <c r="D310" s="40" t="s">
        <v>836</v>
      </c>
      <c r="E310" s="40" t="s">
        <v>544</v>
      </c>
      <c r="F310" s="40" t="s">
        <v>545</v>
      </c>
      <c r="G310">
        <v>60</v>
      </c>
      <c r="H310">
        <v>60</v>
      </c>
      <c r="I310" s="40" t="s">
        <v>1291</v>
      </c>
      <c r="J310" s="40" t="s">
        <v>1044</v>
      </c>
      <c r="K310" s="40" t="s">
        <v>177</v>
      </c>
      <c r="L310" s="40" t="str">
        <f>IF(AND(Home!$A$1&gt;=Leave_In_Approval[[#This Row],[Start Time]],Home!$A$1&lt;=Leave_In_Approval[[#This Row],[End Time]]),1,"No Aplica")</f>
        <v>No Aplica</v>
      </c>
    </row>
    <row r="311" spans="1:12" hidden="1" x14ac:dyDescent="0.3">
      <c r="A311" s="40" t="s">
        <v>463</v>
      </c>
      <c r="B311" s="3">
        <v>45936</v>
      </c>
      <c r="C311" s="3">
        <v>45936</v>
      </c>
      <c r="D311" s="40" t="s">
        <v>836</v>
      </c>
      <c r="E311" s="40" t="s">
        <v>544</v>
      </c>
      <c r="F311" s="40" t="s">
        <v>545</v>
      </c>
      <c r="G311">
        <v>60</v>
      </c>
      <c r="H311">
        <v>60</v>
      </c>
      <c r="I311" s="40" t="s">
        <v>1291</v>
      </c>
      <c r="J311" s="40" t="s">
        <v>1044</v>
      </c>
      <c r="K311" s="40" t="s">
        <v>177</v>
      </c>
      <c r="L311" s="40" t="str">
        <f>IF(AND(Home!$A$1&gt;=Leave_In_Approval[[#This Row],[Start Time]],Home!$A$1&lt;=Leave_In_Approval[[#This Row],[End Time]]),1,"No Aplica")</f>
        <v>No Aplica</v>
      </c>
    </row>
    <row r="312" spans="1:12" x14ac:dyDescent="0.3">
      <c r="A312" s="40" t="s">
        <v>463</v>
      </c>
      <c r="B312" s="3">
        <v>45931</v>
      </c>
      <c r="C312" s="3">
        <v>45931</v>
      </c>
      <c r="D312" s="40" t="s">
        <v>3121</v>
      </c>
      <c r="E312" s="40" t="s">
        <v>100</v>
      </c>
      <c r="F312" s="40" t="s">
        <v>101</v>
      </c>
      <c r="G312">
        <v>540</v>
      </c>
      <c r="H312">
        <v>540</v>
      </c>
      <c r="I312" s="40" t="s">
        <v>1468</v>
      </c>
      <c r="J312" s="40" t="s">
        <v>971</v>
      </c>
      <c r="K312" s="40" t="s">
        <v>177</v>
      </c>
      <c r="L312" s="40">
        <f>IF(AND(Home!$A$1&gt;=Leave_In_Approval[[#This Row],[Start Time]],Home!$A$1&lt;=Leave_In_Approval[[#This Row],[End Time]]),1,"No Aplica")</f>
        <v>1</v>
      </c>
    </row>
    <row r="313" spans="1:12" hidden="1" x14ac:dyDescent="0.3">
      <c r="A313" s="40" t="s">
        <v>466</v>
      </c>
      <c r="B313" s="3">
        <v>45932</v>
      </c>
      <c r="C313" s="3">
        <v>45932</v>
      </c>
      <c r="D313" s="40" t="s">
        <v>573</v>
      </c>
      <c r="E313" s="40" t="s">
        <v>1372</v>
      </c>
      <c r="F313" s="40" t="s">
        <v>1374</v>
      </c>
      <c r="G313">
        <v>540</v>
      </c>
      <c r="H313">
        <v>540</v>
      </c>
      <c r="I313" s="40" t="s">
        <v>1373</v>
      </c>
      <c r="J313" s="40" t="s">
        <v>2727</v>
      </c>
      <c r="K313" s="40" t="s">
        <v>178</v>
      </c>
      <c r="L313" s="40" t="str">
        <f>IF(AND(Home!$A$1&gt;=Leave_In_Approval[[#This Row],[Start Time]],Home!$A$1&lt;=Leave_In_Approval[[#This Row],[End Time]]),1,"No Aplica")</f>
        <v>No Aplica</v>
      </c>
    </row>
    <row r="314" spans="1:12" x14ac:dyDescent="0.3">
      <c r="A314" s="40" t="s">
        <v>469</v>
      </c>
      <c r="B314" s="3">
        <v>45931</v>
      </c>
      <c r="C314" s="3">
        <v>45931</v>
      </c>
      <c r="D314" s="40" t="s">
        <v>3085</v>
      </c>
      <c r="E314" s="40" t="s">
        <v>1372</v>
      </c>
      <c r="F314" s="40" t="s">
        <v>1374</v>
      </c>
      <c r="G314">
        <v>120</v>
      </c>
      <c r="H314">
        <v>120</v>
      </c>
      <c r="I314" s="40" t="s">
        <v>1373</v>
      </c>
      <c r="J314" s="40" t="s">
        <v>2727</v>
      </c>
      <c r="K314" s="40" t="s">
        <v>178</v>
      </c>
      <c r="L314" s="40">
        <f>IF(AND(Home!$A$1&gt;=Leave_In_Approval[[#This Row],[Start Time]],Home!$A$1&lt;=Leave_In_Approval[[#This Row],[End Time]]),1,"No Aplica")</f>
        <v>1</v>
      </c>
    </row>
    <row r="315" spans="1:12" x14ac:dyDescent="0.3">
      <c r="A315" s="40" t="s">
        <v>469</v>
      </c>
      <c r="B315" s="3">
        <v>45931</v>
      </c>
      <c r="C315" s="3">
        <v>45931</v>
      </c>
      <c r="D315" s="40" t="s">
        <v>2605</v>
      </c>
      <c r="E315" s="40" t="s">
        <v>1782</v>
      </c>
      <c r="F315" s="40" t="s">
        <v>1784</v>
      </c>
      <c r="G315">
        <v>60</v>
      </c>
      <c r="H315">
        <v>60</v>
      </c>
      <c r="I315" s="40" t="s">
        <v>1783</v>
      </c>
      <c r="J315" s="40" t="s">
        <v>2727</v>
      </c>
      <c r="K315" s="40" t="s">
        <v>178</v>
      </c>
      <c r="L315" s="40">
        <f>IF(AND(Home!$A$1&gt;=Leave_In_Approval[[#This Row],[Start Time]],Home!$A$1&lt;=Leave_In_Approval[[#This Row],[End Time]]),1,"No Aplica")</f>
        <v>1</v>
      </c>
    </row>
    <row r="316" spans="1:12" x14ac:dyDescent="0.3">
      <c r="A316" s="40" t="s">
        <v>469</v>
      </c>
      <c r="B316" s="3">
        <v>45931</v>
      </c>
      <c r="C316" s="3">
        <v>45931</v>
      </c>
      <c r="D316" s="40" t="s">
        <v>3094</v>
      </c>
      <c r="E316" s="40" t="s">
        <v>2600</v>
      </c>
      <c r="F316" s="40" t="s">
        <v>2602</v>
      </c>
      <c r="G316">
        <v>270</v>
      </c>
      <c r="H316">
        <v>270</v>
      </c>
      <c r="I316" s="40" t="s">
        <v>2601</v>
      </c>
      <c r="J316" s="40" t="s">
        <v>2727</v>
      </c>
      <c r="K316" s="40" t="s">
        <v>178</v>
      </c>
      <c r="L316" s="40">
        <f>IF(AND(Home!$A$1&gt;=Leave_In_Approval[[#This Row],[Start Time]],Home!$A$1&lt;=Leave_In_Approval[[#This Row],[End Time]]),1,"No Aplica")</f>
        <v>1</v>
      </c>
    </row>
    <row r="317" spans="1:12" x14ac:dyDescent="0.3">
      <c r="A317" s="40" t="s">
        <v>469</v>
      </c>
      <c r="B317" s="3">
        <v>45931</v>
      </c>
      <c r="C317" s="3">
        <v>45931</v>
      </c>
      <c r="D317" s="40" t="s">
        <v>1823</v>
      </c>
      <c r="E317" s="40" t="s">
        <v>530</v>
      </c>
      <c r="F317" s="40" t="s">
        <v>531</v>
      </c>
      <c r="G317">
        <v>210</v>
      </c>
      <c r="H317">
        <v>210</v>
      </c>
      <c r="I317" s="40" t="s">
        <v>1295</v>
      </c>
      <c r="J317" s="40" t="s">
        <v>2727</v>
      </c>
      <c r="K317" s="40" t="s">
        <v>178</v>
      </c>
      <c r="L317" s="40">
        <f>IF(AND(Home!$A$1&gt;=Leave_In_Approval[[#This Row],[Start Time]],Home!$A$1&lt;=Leave_In_Approval[[#This Row],[End Time]]),1,"No Aplica")</f>
        <v>1</v>
      </c>
    </row>
    <row r="318" spans="1:12" x14ac:dyDescent="0.3">
      <c r="A318" s="40" t="s">
        <v>469</v>
      </c>
      <c r="B318" s="3">
        <v>45931</v>
      </c>
      <c r="C318" s="3">
        <v>45931</v>
      </c>
      <c r="D318" s="40" t="s">
        <v>1823</v>
      </c>
      <c r="E318" s="40" t="s">
        <v>379</v>
      </c>
      <c r="F318" s="40" t="s">
        <v>380</v>
      </c>
      <c r="G318">
        <v>240</v>
      </c>
      <c r="H318">
        <v>240</v>
      </c>
      <c r="I318" s="40" t="s">
        <v>1199</v>
      </c>
      <c r="J318" s="40" t="s">
        <v>2727</v>
      </c>
      <c r="K318" s="40" t="s">
        <v>178</v>
      </c>
      <c r="L318" s="40">
        <f>IF(AND(Home!$A$1&gt;=Leave_In_Approval[[#This Row],[Start Time]],Home!$A$1&lt;=Leave_In_Approval[[#This Row],[End Time]]),1,"No Aplica")</f>
        <v>1</v>
      </c>
    </row>
    <row r="319" spans="1:12" x14ac:dyDescent="0.3">
      <c r="A319" s="40" t="s">
        <v>595</v>
      </c>
      <c r="B319" s="3">
        <v>45931</v>
      </c>
      <c r="C319" s="3">
        <v>45931</v>
      </c>
      <c r="D319" s="40" t="s">
        <v>2466</v>
      </c>
      <c r="E319" s="40" t="s">
        <v>1756</v>
      </c>
      <c r="F319" s="40" t="s">
        <v>1758</v>
      </c>
      <c r="G319">
        <v>120</v>
      </c>
      <c r="H319">
        <v>120</v>
      </c>
      <c r="I319" s="40" t="s">
        <v>1757</v>
      </c>
      <c r="J319" s="40" t="s">
        <v>1467</v>
      </c>
      <c r="K319" s="40" t="s">
        <v>177</v>
      </c>
      <c r="L319" s="40">
        <f>IF(AND(Home!$A$1&gt;=Leave_In_Approval[[#This Row],[Start Time]],Home!$A$1&lt;=Leave_In_Approval[[#This Row],[End Time]]),1,"No Aplica")</f>
        <v>1</v>
      </c>
    </row>
    <row r="320" spans="1:12" hidden="1" x14ac:dyDescent="0.3">
      <c r="A320" s="40" t="s">
        <v>463</v>
      </c>
      <c r="B320" s="3">
        <v>45940</v>
      </c>
      <c r="C320" s="3">
        <v>45940</v>
      </c>
      <c r="D320" s="40" t="s">
        <v>1988</v>
      </c>
      <c r="E320" s="40" t="s">
        <v>1335</v>
      </c>
      <c r="F320" s="40" t="s">
        <v>1337</v>
      </c>
      <c r="G320">
        <v>60</v>
      </c>
      <c r="H320">
        <v>60</v>
      </c>
      <c r="I320" s="40" t="s">
        <v>1336</v>
      </c>
      <c r="J320" s="40" t="s">
        <v>1467</v>
      </c>
      <c r="K320" s="40" t="s">
        <v>177</v>
      </c>
      <c r="L320" s="40" t="str">
        <f>IF(AND(Home!$A$1&gt;=Leave_In_Approval[[#This Row],[Start Time]],Home!$A$1&lt;=Leave_In_Approval[[#This Row],[End Time]]),1,"No Aplica")</f>
        <v>No Aplica</v>
      </c>
    </row>
    <row r="321" spans="1:12" hidden="1" x14ac:dyDescent="0.3">
      <c r="A321" s="40" t="s">
        <v>463</v>
      </c>
      <c r="B321" s="3">
        <v>45939</v>
      </c>
      <c r="C321" s="3">
        <v>45939</v>
      </c>
      <c r="D321" s="40" t="s">
        <v>467</v>
      </c>
      <c r="E321" s="40" t="s">
        <v>1335</v>
      </c>
      <c r="F321" s="40" t="s">
        <v>1337</v>
      </c>
      <c r="G321">
        <v>60</v>
      </c>
      <c r="H321">
        <v>60</v>
      </c>
      <c r="I321" s="40" t="s">
        <v>1336</v>
      </c>
      <c r="J321" s="40" t="s">
        <v>1467</v>
      </c>
      <c r="K321" s="40" t="s">
        <v>177</v>
      </c>
      <c r="L321" s="40" t="str">
        <f>IF(AND(Home!$A$1&gt;=Leave_In_Approval[[#This Row],[Start Time]],Home!$A$1&lt;=Leave_In_Approval[[#This Row],[End Time]]),1,"No Aplica")</f>
        <v>No Aplica</v>
      </c>
    </row>
    <row r="322" spans="1:12" hidden="1" x14ac:dyDescent="0.3">
      <c r="A322" s="40" t="s">
        <v>463</v>
      </c>
      <c r="B322" s="3">
        <v>45938</v>
      </c>
      <c r="C322" s="3">
        <v>45938</v>
      </c>
      <c r="D322" s="40" t="s">
        <v>472</v>
      </c>
      <c r="E322" s="40" t="s">
        <v>1335</v>
      </c>
      <c r="F322" s="40" t="s">
        <v>1337</v>
      </c>
      <c r="G322">
        <v>60</v>
      </c>
      <c r="H322">
        <v>60</v>
      </c>
      <c r="I322" s="40" t="s">
        <v>1336</v>
      </c>
      <c r="J322" s="40" t="s">
        <v>1467</v>
      </c>
      <c r="K322" s="40" t="s">
        <v>177</v>
      </c>
      <c r="L322" s="40" t="str">
        <f>IF(AND(Home!$A$1&gt;=Leave_In_Approval[[#This Row],[Start Time]],Home!$A$1&lt;=Leave_In_Approval[[#This Row],[End Time]]),1,"No Aplica")</f>
        <v>No Aplica</v>
      </c>
    </row>
    <row r="323" spans="1:12" hidden="1" x14ac:dyDescent="0.3">
      <c r="A323" s="40" t="s">
        <v>463</v>
      </c>
      <c r="B323" s="3">
        <v>45937</v>
      </c>
      <c r="C323" s="3">
        <v>45937</v>
      </c>
      <c r="D323" s="40" t="s">
        <v>472</v>
      </c>
      <c r="E323" s="40" t="s">
        <v>1335</v>
      </c>
      <c r="F323" s="40" t="s">
        <v>1337</v>
      </c>
      <c r="G323">
        <v>540</v>
      </c>
      <c r="H323">
        <v>540</v>
      </c>
      <c r="I323" s="40" t="s">
        <v>1336</v>
      </c>
      <c r="J323" s="40" t="s">
        <v>1467</v>
      </c>
      <c r="K323" s="40" t="s">
        <v>177</v>
      </c>
      <c r="L323" s="40" t="str">
        <f>IF(AND(Home!$A$1&gt;=Leave_In_Approval[[#This Row],[Start Time]],Home!$A$1&lt;=Leave_In_Approval[[#This Row],[End Time]]),1,"No Aplica")</f>
        <v>No Aplica</v>
      </c>
    </row>
    <row r="324" spans="1:12" hidden="1" x14ac:dyDescent="0.3">
      <c r="A324" s="40" t="s">
        <v>463</v>
      </c>
      <c r="B324" s="3">
        <v>45936</v>
      </c>
      <c r="C324" s="3">
        <v>45936</v>
      </c>
      <c r="D324" s="40" t="s">
        <v>3106</v>
      </c>
      <c r="E324" s="40" t="s">
        <v>1335</v>
      </c>
      <c r="F324" s="40" t="s">
        <v>1337</v>
      </c>
      <c r="G324">
        <v>60</v>
      </c>
      <c r="H324">
        <v>60</v>
      </c>
      <c r="I324" s="40" t="s">
        <v>1336</v>
      </c>
      <c r="J324" s="40" t="s">
        <v>1467</v>
      </c>
      <c r="K324" s="40" t="s">
        <v>177</v>
      </c>
      <c r="L324" s="40" t="str">
        <f>IF(AND(Home!$A$1&gt;=Leave_In_Approval[[#This Row],[Start Time]],Home!$A$1&lt;=Leave_In_Approval[[#This Row],[End Time]]),1,"No Aplica")</f>
        <v>No Aplica</v>
      </c>
    </row>
    <row r="325" spans="1:12" x14ac:dyDescent="0.3">
      <c r="A325" s="40" t="s">
        <v>463</v>
      </c>
      <c r="B325" s="3">
        <v>45931</v>
      </c>
      <c r="C325" s="3">
        <v>45931</v>
      </c>
      <c r="D325" s="40" t="s">
        <v>467</v>
      </c>
      <c r="E325" s="40" t="s">
        <v>2421</v>
      </c>
      <c r="F325" s="40" t="s">
        <v>2423</v>
      </c>
      <c r="G325">
        <v>540</v>
      </c>
      <c r="H325">
        <v>540</v>
      </c>
      <c r="I325" s="40" t="s">
        <v>2422</v>
      </c>
      <c r="J325" s="40" t="s">
        <v>1467</v>
      </c>
      <c r="K325" s="40" t="s">
        <v>177</v>
      </c>
      <c r="L325" s="40">
        <f>IF(AND(Home!$A$1&gt;=Leave_In_Approval[[#This Row],[Start Time]],Home!$A$1&lt;=Leave_In_Approval[[#This Row],[End Time]]),1,"No Aplica")</f>
        <v>1</v>
      </c>
    </row>
    <row r="326" spans="1:12" hidden="1" x14ac:dyDescent="0.3">
      <c r="A326" s="40" t="s">
        <v>463</v>
      </c>
      <c r="B326" s="3">
        <v>45939</v>
      </c>
      <c r="C326" s="3">
        <v>45939</v>
      </c>
      <c r="D326" s="40" t="s">
        <v>641</v>
      </c>
      <c r="E326" s="40" t="s">
        <v>1680</v>
      </c>
      <c r="F326" s="40" t="s">
        <v>1682</v>
      </c>
      <c r="G326">
        <v>60</v>
      </c>
      <c r="H326">
        <v>60</v>
      </c>
      <c r="I326" s="40" t="s">
        <v>1681</v>
      </c>
      <c r="J326" s="40" t="s">
        <v>1467</v>
      </c>
      <c r="K326" s="40" t="s">
        <v>177</v>
      </c>
      <c r="L326" s="40" t="str">
        <f>IF(AND(Home!$A$1&gt;=Leave_In_Approval[[#This Row],[Start Time]],Home!$A$1&lt;=Leave_In_Approval[[#This Row],[End Time]]),1,"No Aplica")</f>
        <v>No Aplica</v>
      </c>
    </row>
    <row r="327" spans="1:12" hidden="1" x14ac:dyDescent="0.3">
      <c r="A327" s="40" t="s">
        <v>463</v>
      </c>
      <c r="B327" s="3">
        <v>45937</v>
      </c>
      <c r="C327" s="3">
        <v>45937</v>
      </c>
      <c r="D327" s="40" t="s">
        <v>641</v>
      </c>
      <c r="E327" s="40" t="s">
        <v>1680</v>
      </c>
      <c r="F327" s="40" t="s">
        <v>1682</v>
      </c>
      <c r="G327">
        <v>60</v>
      </c>
      <c r="H327">
        <v>60</v>
      </c>
      <c r="I327" s="40" t="s">
        <v>1681</v>
      </c>
      <c r="J327" s="40" t="s">
        <v>1467</v>
      </c>
      <c r="K327" s="40" t="s">
        <v>177</v>
      </c>
      <c r="L327" s="40" t="str">
        <f>IF(AND(Home!$A$1&gt;=Leave_In_Approval[[#This Row],[Start Time]],Home!$A$1&lt;=Leave_In_Approval[[#This Row],[End Time]]),1,"No Aplica")</f>
        <v>No Aplica</v>
      </c>
    </row>
    <row r="328" spans="1:12" hidden="1" x14ac:dyDescent="0.3">
      <c r="A328" s="40" t="s">
        <v>463</v>
      </c>
      <c r="B328" s="3">
        <v>45936</v>
      </c>
      <c r="C328" s="3">
        <v>45936</v>
      </c>
      <c r="D328" s="40" t="s">
        <v>641</v>
      </c>
      <c r="E328" s="40" t="s">
        <v>1680</v>
      </c>
      <c r="F328" s="40" t="s">
        <v>1682</v>
      </c>
      <c r="G328">
        <v>60</v>
      </c>
      <c r="H328">
        <v>60</v>
      </c>
      <c r="I328" s="40" t="s">
        <v>1681</v>
      </c>
      <c r="J328" s="40" t="s">
        <v>1467</v>
      </c>
      <c r="K328" s="40" t="s">
        <v>177</v>
      </c>
      <c r="L328" s="40" t="str">
        <f>IF(AND(Home!$A$1&gt;=Leave_In_Approval[[#This Row],[Start Time]],Home!$A$1&lt;=Leave_In_Approval[[#This Row],[End Time]]),1,"No Aplica")</f>
        <v>No Aplica</v>
      </c>
    </row>
    <row r="329" spans="1:12" hidden="1" x14ac:dyDescent="0.3">
      <c r="A329" s="40" t="s">
        <v>466</v>
      </c>
      <c r="B329" s="3">
        <v>45937</v>
      </c>
      <c r="C329" s="3">
        <v>45937</v>
      </c>
      <c r="D329" s="40" t="s">
        <v>467</v>
      </c>
      <c r="E329" s="40" t="s">
        <v>773</v>
      </c>
      <c r="F329" s="40" t="s">
        <v>774</v>
      </c>
      <c r="G329">
        <v>540</v>
      </c>
      <c r="H329">
        <v>540</v>
      </c>
      <c r="I329" s="40" t="s">
        <v>1111</v>
      </c>
      <c r="J329" s="40" t="s">
        <v>1467</v>
      </c>
      <c r="K329" s="40" t="s">
        <v>177</v>
      </c>
      <c r="L329" s="40" t="str">
        <f>IF(AND(Home!$A$1&gt;=Leave_In_Approval[[#This Row],[Start Time]],Home!$A$1&lt;=Leave_In_Approval[[#This Row],[End Time]]),1,"No Aplica")</f>
        <v>No Aplica</v>
      </c>
    </row>
    <row r="330" spans="1:12" x14ac:dyDescent="0.3">
      <c r="A330" s="40" t="s">
        <v>463</v>
      </c>
      <c r="B330" s="3">
        <v>45931</v>
      </c>
      <c r="C330" s="3">
        <v>45931</v>
      </c>
      <c r="D330" s="40" t="s">
        <v>467</v>
      </c>
      <c r="E330" s="40" t="s">
        <v>2412</v>
      </c>
      <c r="F330" s="40" t="s">
        <v>2414</v>
      </c>
      <c r="G330">
        <v>480</v>
      </c>
      <c r="H330">
        <v>480</v>
      </c>
      <c r="I330" s="40" t="s">
        <v>2413</v>
      </c>
      <c r="J330" s="40" t="s">
        <v>967</v>
      </c>
      <c r="K330" s="40" t="s">
        <v>177</v>
      </c>
      <c r="L330" s="40">
        <f>IF(AND(Home!$A$1&gt;=Leave_In_Approval[[#This Row],[Start Time]],Home!$A$1&lt;=Leave_In_Approval[[#This Row],[End Time]]),1,"No Aplica")</f>
        <v>1</v>
      </c>
    </row>
    <row r="331" spans="1:12" hidden="1" x14ac:dyDescent="0.3">
      <c r="A331" s="40" t="s">
        <v>595</v>
      </c>
      <c r="B331" s="3">
        <v>45932</v>
      </c>
      <c r="C331" s="3">
        <v>45932</v>
      </c>
      <c r="D331" s="40" t="s">
        <v>1740</v>
      </c>
      <c r="E331" s="40" t="s">
        <v>395</v>
      </c>
      <c r="F331" s="40" t="s">
        <v>396</v>
      </c>
      <c r="G331">
        <v>90</v>
      </c>
      <c r="H331">
        <v>90</v>
      </c>
      <c r="I331" s="40" t="s">
        <v>1194</v>
      </c>
      <c r="J331" s="40" t="s">
        <v>1035</v>
      </c>
      <c r="K331" s="40" t="s">
        <v>178</v>
      </c>
      <c r="L331" s="40" t="str">
        <f>IF(AND(Home!$A$1&gt;=Leave_In_Approval[[#This Row],[Start Time]],Home!$A$1&lt;=Leave_In_Approval[[#This Row],[End Time]]),1,"No Aplica")</f>
        <v>No Aplica</v>
      </c>
    </row>
    <row r="332" spans="1:12" x14ac:dyDescent="0.3">
      <c r="A332" s="40" t="s">
        <v>469</v>
      </c>
      <c r="B332" s="3">
        <v>45931</v>
      </c>
      <c r="C332" s="3">
        <v>45931</v>
      </c>
      <c r="D332" s="40" t="s">
        <v>3087</v>
      </c>
      <c r="E332" s="40" t="s">
        <v>1819</v>
      </c>
      <c r="F332" s="40" t="s">
        <v>1820</v>
      </c>
      <c r="G332">
        <v>210</v>
      </c>
      <c r="H332">
        <v>210</v>
      </c>
      <c r="I332" s="40" t="s">
        <v>1103</v>
      </c>
      <c r="J332" s="40" t="s">
        <v>988</v>
      </c>
      <c r="K332" s="40" t="s">
        <v>179</v>
      </c>
      <c r="L332" s="40">
        <f>IF(AND(Home!$A$1&gt;=Leave_In_Approval[[#This Row],[Start Time]],Home!$A$1&lt;=Leave_In_Approval[[#This Row],[End Time]]),1,"No Aplica")</f>
        <v>1</v>
      </c>
    </row>
    <row r="333" spans="1:12" x14ac:dyDescent="0.3">
      <c r="A333" s="40" t="s">
        <v>466</v>
      </c>
      <c r="B333" s="3">
        <v>45931</v>
      </c>
      <c r="C333" s="3">
        <v>45931</v>
      </c>
      <c r="D333" s="40" t="s">
        <v>493</v>
      </c>
      <c r="E333" s="40" t="s">
        <v>1768</v>
      </c>
      <c r="F333" s="40" t="s">
        <v>1770</v>
      </c>
      <c r="G333">
        <v>1380</v>
      </c>
      <c r="H333">
        <v>540</v>
      </c>
      <c r="I333" s="40" t="s">
        <v>1769</v>
      </c>
      <c r="J333" s="40" t="s">
        <v>970</v>
      </c>
      <c r="K333" s="40" t="s">
        <v>179</v>
      </c>
      <c r="L333" s="40">
        <f>IF(AND(Home!$A$1&gt;=Leave_In_Approval[[#This Row],[Start Time]],Home!$A$1&lt;=Leave_In_Approval[[#This Row],[End Time]]),1,"No Aplica")</f>
        <v>1</v>
      </c>
    </row>
    <row r="334" spans="1:12" x14ac:dyDescent="0.3">
      <c r="A334" s="40" t="s">
        <v>469</v>
      </c>
      <c r="B334" s="3">
        <v>45931</v>
      </c>
      <c r="C334" s="3">
        <v>45931</v>
      </c>
      <c r="D334" s="40" t="s">
        <v>641</v>
      </c>
      <c r="E334" s="40" t="s">
        <v>2311</v>
      </c>
      <c r="F334" s="40" t="s">
        <v>2313</v>
      </c>
      <c r="G334">
        <v>120</v>
      </c>
      <c r="H334">
        <v>120</v>
      </c>
      <c r="I334" s="40" t="s">
        <v>2312</v>
      </c>
      <c r="J334" s="40" t="s">
        <v>970</v>
      </c>
      <c r="K334" s="40" t="s">
        <v>179</v>
      </c>
      <c r="L334" s="40">
        <f>IF(AND(Home!$A$1&gt;=Leave_In_Approval[[#This Row],[Start Time]],Home!$A$1&lt;=Leave_In_Approval[[#This Row],[End Time]]),1,"No Aplica")</f>
        <v>1</v>
      </c>
    </row>
    <row r="335" spans="1:12" hidden="1" x14ac:dyDescent="0.3">
      <c r="A335" s="40" t="s">
        <v>463</v>
      </c>
      <c r="B335" s="3">
        <v>45932</v>
      </c>
      <c r="C335" s="3">
        <v>45932</v>
      </c>
      <c r="D335" s="40" t="s">
        <v>3109</v>
      </c>
      <c r="E335" s="40" t="s">
        <v>271</v>
      </c>
      <c r="F335" s="40" t="s">
        <v>273</v>
      </c>
      <c r="G335">
        <v>540</v>
      </c>
      <c r="H335">
        <v>540</v>
      </c>
      <c r="I335" s="40" t="s">
        <v>914</v>
      </c>
      <c r="J335" s="40" t="s">
        <v>970</v>
      </c>
      <c r="K335" s="40" t="s">
        <v>179</v>
      </c>
      <c r="L335" s="40" t="str">
        <f>IF(AND(Home!$A$1&gt;=Leave_In_Approval[[#This Row],[Start Time]],Home!$A$1&lt;=Leave_In_Approval[[#This Row],[End Time]]),1,"No Aplica")</f>
        <v>No Aplica</v>
      </c>
    </row>
    <row r="336" spans="1:12" hidden="1" x14ac:dyDescent="0.3">
      <c r="A336" s="40" t="s">
        <v>466</v>
      </c>
      <c r="B336" s="3">
        <v>45935</v>
      </c>
      <c r="C336" s="3">
        <v>45935</v>
      </c>
      <c r="D336" s="40" t="s">
        <v>467</v>
      </c>
      <c r="E336" s="40" t="s">
        <v>2617</v>
      </c>
      <c r="F336" s="40" t="s">
        <v>2619</v>
      </c>
      <c r="G336">
        <v>540</v>
      </c>
      <c r="H336">
        <v>540</v>
      </c>
      <c r="I336" s="40" t="s">
        <v>2618</v>
      </c>
      <c r="J336" s="40" t="s">
        <v>1426</v>
      </c>
      <c r="K336" s="40" t="s">
        <v>178</v>
      </c>
      <c r="L336" s="40" t="str">
        <f>IF(AND(Home!$A$1&gt;=Leave_In_Approval[[#This Row],[Start Time]],Home!$A$1&lt;=Leave_In_Approval[[#This Row],[End Time]]),1,"No Aplica")</f>
        <v>No Aplica</v>
      </c>
    </row>
    <row r="337" spans="1:12" hidden="1" x14ac:dyDescent="0.3">
      <c r="A337" s="40" t="s">
        <v>469</v>
      </c>
      <c r="B337" s="3">
        <v>45934</v>
      </c>
      <c r="C337" s="3">
        <v>45934</v>
      </c>
      <c r="D337" s="40" t="s">
        <v>615</v>
      </c>
      <c r="E337" s="40" t="s">
        <v>2617</v>
      </c>
      <c r="F337" s="40" t="s">
        <v>2619</v>
      </c>
      <c r="G337">
        <v>300</v>
      </c>
      <c r="H337">
        <v>300</v>
      </c>
      <c r="I337" s="40" t="s">
        <v>2618</v>
      </c>
      <c r="J337" s="40" t="s">
        <v>1426</v>
      </c>
      <c r="K337" s="40" t="s">
        <v>178</v>
      </c>
      <c r="L337" s="40" t="str">
        <f>IF(AND(Home!$A$1&gt;=Leave_In_Approval[[#This Row],[Start Time]],Home!$A$1&lt;=Leave_In_Approval[[#This Row],[End Time]]),1,"No Aplica")</f>
        <v>No Aplica</v>
      </c>
    </row>
    <row r="338" spans="1:12" hidden="1" x14ac:dyDescent="0.3">
      <c r="A338" s="40" t="s">
        <v>469</v>
      </c>
      <c r="B338" s="3">
        <v>45934</v>
      </c>
      <c r="C338" s="3">
        <v>45934</v>
      </c>
      <c r="D338" s="40" t="s">
        <v>615</v>
      </c>
      <c r="E338" s="40" t="s">
        <v>2250</v>
      </c>
      <c r="F338" s="40" t="s">
        <v>2252</v>
      </c>
      <c r="G338">
        <v>300</v>
      </c>
      <c r="H338">
        <v>300</v>
      </c>
      <c r="I338" s="40" t="s">
        <v>2251</v>
      </c>
      <c r="J338" s="40" t="s">
        <v>1426</v>
      </c>
      <c r="K338" s="40" t="s">
        <v>178</v>
      </c>
      <c r="L338" s="40" t="str">
        <f>IF(AND(Home!$A$1&gt;=Leave_In_Approval[[#This Row],[Start Time]],Home!$A$1&lt;=Leave_In_Approval[[#This Row],[End Time]]),1,"No Aplica")</f>
        <v>No Aplica</v>
      </c>
    </row>
    <row r="339" spans="1:12" hidden="1" x14ac:dyDescent="0.3">
      <c r="A339" s="40" t="s">
        <v>469</v>
      </c>
      <c r="B339" s="3">
        <v>45934</v>
      </c>
      <c r="C339" s="3">
        <v>45934</v>
      </c>
      <c r="D339" s="40" t="s">
        <v>836</v>
      </c>
      <c r="E339" s="40" t="s">
        <v>1951</v>
      </c>
      <c r="F339" s="40" t="s">
        <v>1953</v>
      </c>
      <c r="G339">
        <v>300</v>
      </c>
      <c r="H339">
        <v>300</v>
      </c>
      <c r="I339" s="40" t="s">
        <v>1952</v>
      </c>
      <c r="J339" s="40" t="s">
        <v>1426</v>
      </c>
      <c r="K339" s="40" t="s">
        <v>178</v>
      </c>
      <c r="L339" s="40" t="str">
        <f>IF(AND(Home!$A$1&gt;=Leave_In_Approval[[#This Row],[Start Time]],Home!$A$1&lt;=Leave_In_Approval[[#This Row],[End Time]]),1,"No Aplica")</f>
        <v>No Aplica</v>
      </c>
    </row>
    <row r="340" spans="1:12" hidden="1" x14ac:dyDescent="0.3">
      <c r="A340" s="40" t="s">
        <v>466</v>
      </c>
      <c r="B340" s="3">
        <v>45935</v>
      </c>
      <c r="C340" s="3">
        <v>45935</v>
      </c>
      <c r="D340" s="40" t="s">
        <v>490</v>
      </c>
      <c r="E340" s="40" t="s">
        <v>1951</v>
      </c>
      <c r="F340" s="40" t="s">
        <v>1953</v>
      </c>
      <c r="G340">
        <v>540</v>
      </c>
      <c r="H340">
        <v>540</v>
      </c>
      <c r="I340" s="40" t="s">
        <v>1952</v>
      </c>
      <c r="J340" s="40" t="s">
        <v>1426</v>
      </c>
      <c r="K340" s="40" t="s">
        <v>178</v>
      </c>
      <c r="L340" s="40" t="str">
        <f>IF(AND(Home!$A$1&gt;=Leave_In_Approval[[#This Row],[Start Time]],Home!$A$1&lt;=Leave_In_Approval[[#This Row],[End Time]]),1,"No Aplica")</f>
        <v>No Aplica</v>
      </c>
    </row>
    <row r="341" spans="1:12" hidden="1" x14ac:dyDescent="0.3">
      <c r="A341" s="40" t="s">
        <v>466</v>
      </c>
      <c r="B341" s="3">
        <v>45935</v>
      </c>
      <c r="C341" s="3">
        <v>45935</v>
      </c>
      <c r="D341" s="40" t="s">
        <v>467</v>
      </c>
      <c r="E341" s="40" t="s">
        <v>1799</v>
      </c>
      <c r="F341" s="40" t="s">
        <v>1800</v>
      </c>
      <c r="G341">
        <v>540</v>
      </c>
      <c r="H341">
        <v>540</v>
      </c>
      <c r="I341" s="40" t="s">
        <v>1821</v>
      </c>
      <c r="J341" s="40" t="s">
        <v>1426</v>
      </c>
      <c r="K341" s="40" t="s">
        <v>178</v>
      </c>
      <c r="L341" s="40" t="str">
        <f>IF(AND(Home!$A$1&gt;=Leave_In_Approval[[#This Row],[Start Time]],Home!$A$1&lt;=Leave_In_Approval[[#This Row],[End Time]]),1,"No Aplica")</f>
        <v>No Aplica</v>
      </c>
    </row>
    <row r="342" spans="1:12" hidden="1" x14ac:dyDescent="0.3">
      <c r="A342" s="40" t="s">
        <v>469</v>
      </c>
      <c r="B342" s="3">
        <v>45934</v>
      </c>
      <c r="C342" s="3">
        <v>45934</v>
      </c>
      <c r="D342" s="40" t="s">
        <v>615</v>
      </c>
      <c r="E342" s="40" t="s">
        <v>702</v>
      </c>
      <c r="F342" s="40" t="s">
        <v>703</v>
      </c>
      <c r="G342">
        <v>300</v>
      </c>
      <c r="H342">
        <v>300</v>
      </c>
      <c r="I342" s="40" t="s">
        <v>1156</v>
      </c>
      <c r="J342" s="40" t="s">
        <v>1426</v>
      </c>
      <c r="K342" s="40" t="s">
        <v>178</v>
      </c>
      <c r="L342" s="40" t="str">
        <f>IF(AND(Home!$A$1&gt;=Leave_In_Approval[[#This Row],[Start Time]],Home!$A$1&lt;=Leave_In_Approval[[#This Row],[End Time]]),1,"No Aplica")</f>
        <v>No Aplica</v>
      </c>
    </row>
    <row r="343" spans="1:12" hidden="1" x14ac:dyDescent="0.3">
      <c r="A343" s="40" t="s">
        <v>466</v>
      </c>
      <c r="B343" s="3">
        <v>45935</v>
      </c>
      <c r="C343" s="3">
        <v>45935</v>
      </c>
      <c r="D343" s="40" t="s">
        <v>467</v>
      </c>
      <c r="E343" s="40" t="s">
        <v>702</v>
      </c>
      <c r="F343" s="40" t="s">
        <v>703</v>
      </c>
      <c r="G343">
        <v>540</v>
      </c>
      <c r="H343">
        <v>540</v>
      </c>
      <c r="I343" s="40" t="s">
        <v>1156</v>
      </c>
      <c r="J343" s="40" t="s">
        <v>1426</v>
      </c>
      <c r="K343" s="40" t="s">
        <v>178</v>
      </c>
      <c r="L343" s="40" t="str">
        <f>IF(AND(Home!$A$1&gt;=Leave_In_Approval[[#This Row],[Start Time]],Home!$A$1&lt;=Leave_In_Approval[[#This Row],[End Time]]),1,"No Aplica")</f>
        <v>No Aplica</v>
      </c>
    </row>
    <row r="344" spans="1:12" hidden="1" x14ac:dyDescent="0.3">
      <c r="A344" s="40" t="s">
        <v>466</v>
      </c>
      <c r="B344" s="3">
        <v>45932</v>
      </c>
      <c r="C344" s="3">
        <v>45932</v>
      </c>
      <c r="D344" s="40" t="s">
        <v>472</v>
      </c>
      <c r="E344" s="40" t="s">
        <v>1868</v>
      </c>
      <c r="F344" s="40" t="s">
        <v>1870</v>
      </c>
      <c r="G344">
        <v>540</v>
      </c>
      <c r="H344">
        <v>540</v>
      </c>
      <c r="I344" s="40" t="s">
        <v>1869</v>
      </c>
      <c r="J344" s="40" t="s">
        <v>1027</v>
      </c>
      <c r="K344" s="40" t="s">
        <v>178</v>
      </c>
      <c r="L344" s="40" t="str">
        <f>IF(AND(Home!$A$1&gt;=Leave_In_Approval[[#This Row],[Start Time]],Home!$A$1&lt;=Leave_In_Approval[[#This Row],[End Time]]),1,"No Aplica")</f>
        <v>No Aplica</v>
      </c>
    </row>
    <row r="345" spans="1:12" hidden="1" x14ac:dyDescent="0.3">
      <c r="A345" s="40" t="s">
        <v>469</v>
      </c>
      <c r="B345" s="3">
        <v>45932</v>
      </c>
      <c r="C345" s="3">
        <v>45932</v>
      </c>
      <c r="D345" s="40" t="s">
        <v>1394</v>
      </c>
      <c r="E345" s="40" t="s">
        <v>588</v>
      </c>
      <c r="F345" s="40" t="s">
        <v>591</v>
      </c>
      <c r="G345">
        <v>120</v>
      </c>
      <c r="H345">
        <v>120</v>
      </c>
      <c r="I345" s="40" t="s">
        <v>1273</v>
      </c>
      <c r="J345" s="40" t="s">
        <v>1027</v>
      </c>
      <c r="K345" s="40" t="s">
        <v>178</v>
      </c>
      <c r="L345" s="40" t="str">
        <f>IF(AND(Home!$A$1&gt;=Leave_In_Approval[[#This Row],[Start Time]],Home!$A$1&lt;=Leave_In_Approval[[#This Row],[End Time]]),1,"No Aplica")</f>
        <v>No Aplica</v>
      </c>
    </row>
    <row r="346" spans="1:12" x14ac:dyDescent="0.3">
      <c r="A346" s="40" t="s">
        <v>469</v>
      </c>
      <c r="B346" s="3">
        <v>45931</v>
      </c>
      <c r="C346" s="3">
        <v>45931</v>
      </c>
      <c r="D346" s="40" t="s">
        <v>3086</v>
      </c>
      <c r="E346" s="40" t="s">
        <v>2753</v>
      </c>
      <c r="F346" s="40" t="s">
        <v>2755</v>
      </c>
      <c r="G346">
        <v>90</v>
      </c>
      <c r="H346">
        <v>90</v>
      </c>
      <c r="I346" s="40" t="s">
        <v>2754</v>
      </c>
      <c r="J346" s="40" t="s">
        <v>2756</v>
      </c>
      <c r="K346" s="40" t="s">
        <v>178</v>
      </c>
      <c r="L346" s="40">
        <f>IF(AND(Home!$A$1&gt;=Leave_In_Approval[[#This Row],[Start Time]],Home!$A$1&lt;=Leave_In_Approval[[#This Row],[End Time]]),1,"No Aplica")</f>
        <v>1</v>
      </c>
    </row>
    <row r="347" spans="1:12" x14ac:dyDescent="0.3">
      <c r="A347" s="40" t="s">
        <v>469</v>
      </c>
      <c r="B347" s="3">
        <v>45931</v>
      </c>
      <c r="C347" s="3">
        <v>45931</v>
      </c>
      <c r="D347" s="40" t="s">
        <v>3096</v>
      </c>
      <c r="E347" s="40" t="s">
        <v>1632</v>
      </c>
      <c r="F347" s="40" t="s">
        <v>1634</v>
      </c>
      <c r="G347">
        <v>90</v>
      </c>
      <c r="H347">
        <v>90</v>
      </c>
      <c r="I347" s="40" t="s">
        <v>1633</v>
      </c>
      <c r="J347" s="40" t="s">
        <v>2756</v>
      </c>
      <c r="K347" s="40" t="s">
        <v>178</v>
      </c>
      <c r="L347" s="40">
        <f>IF(AND(Home!$A$1&gt;=Leave_In_Approval[[#This Row],[Start Time]],Home!$A$1&lt;=Leave_In_Approval[[#This Row],[End Time]]),1,"No Aplica")</f>
        <v>1</v>
      </c>
    </row>
    <row r="348" spans="1:12" x14ac:dyDescent="0.3">
      <c r="A348" s="40" t="s">
        <v>469</v>
      </c>
      <c r="B348" s="3">
        <v>45931</v>
      </c>
      <c r="C348" s="3">
        <v>45931</v>
      </c>
      <c r="D348" s="40" t="s">
        <v>3097</v>
      </c>
      <c r="E348" s="40" t="s">
        <v>1503</v>
      </c>
      <c r="F348" s="40" t="s">
        <v>1505</v>
      </c>
      <c r="G348">
        <v>90</v>
      </c>
      <c r="H348">
        <v>90</v>
      </c>
      <c r="I348" s="40" t="s">
        <v>1504</v>
      </c>
      <c r="J348" s="40" t="s">
        <v>2756</v>
      </c>
      <c r="K348" s="40" t="s">
        <v>178</v>
      </c>
      <c r="L348" s="40">
        <f>IF(AND(Home!$A$1&gt;=Leave_In_Approval[[#This Row],[Start Time]],Home!$A$1&lt;=Leave_In_Approval[[#This Row],[End Time]]),1,"No Aplica")</f>
        <v>1</v>
      </c>
    </row>
    <row r="349" spans="1:12" x14ac:dyDescent="0.3">
      <c r="A349" s="40" t="s">
        <v>469</v>
      </c>
      <c r="B349" s="3">
        <v>45931</v>
      </c>
      <c r="C349" s="3">
        <v>45931</v>
      </c>
      <c r="D349" s="40" t="s">
        <v>3100</v>
      </c>
      <c r="E349" s="40" t="s">
        <v>1021</v>
      </c>
      <c r="F349" s="40" t="s">
        <v>1023</v>
      </c>
      <c r="G349">
        <v>90</v>
      </c>
      <c r="H349">
        <v>90</v>
      </c>
      <c r="I349" s="40" t="s">
        <v>1022</v>
      </c>
      <c r="J349" s="40" t="s">
        <v>2756</v>
      </c>
      <c r="K349" s="40" t="s">
        <v>178</v>
      </c>
      <c r="L349" s="40">
        <f>IF(AND(Home!$A$1&gt;=Leave_In_Approval[[#This Row],[Start Time]],Home!$A$1&lt;=Leave_In_Approval[[#This Row],[End Time]]),1,"No Aplica")</f>
        <v>1</v>
      </c>
    </row>
    <row r="350" spans="1:12" hidden="1" x14ac:dyDescent="0.3">
      <c r="A350" s="40" t="s">
        <v>463</v>
      </c>
      <c r="B350" s="3">
        <v>45942</v>
      </c>
      <c r="C350" s="3">
        <v>45942</v>
      </c>
      <c r="D350" s="40" t="s">
        <v>492</v>
      </c>
      <c r="E350" s="40" t="s">
        <v>71</v>
      </c>
      <c r="F350" s="40" t="s">
        <v>72</v>
      </c>
      <c r="G350">
        <v>540</v>
      </c>
      <c r="H350">
        <v>540</v>
      </c>
      <c r="I350" s="40" t="s">
        <v>960</v>
      </c>
      <c r="J350" s="40" t="s">
        <v>1039</v>
      </c>
      <c r="K350" s="40" t="s">
        <v>179</v>
      </c>
      <c r="L350" s="40" t="str">
        <f>IF(AND(Home!$A$1&gt;=Leave_In_Approval[[#This Row],[Start Time]],Home!$A$1&lt;=Leave_In_Approval[[#This Row],[End Time]]),1,"No Aplica")</f>
        <v>No Aplica</v>
      </c>
    </row>
    <row r="351" spans="1:12" hidden="1" x14ac:dyDescent="0.3">
      <c r="A351" s="40" t="s">
        <v>474</v>
      </c>
      <c r="B351" s="3">
        <v>45941</v>
      </c>
      <c r="C351" s="3">
        <v>45941</v>
      </c>
      <c r="D351" s="40" t="s">
        <v>1607</v>
      </c>
      <c r="E351" s="40" t="s">
        <v>2856</v>
      </c>
      <c r="F351" s="40" t="s">
        <v>2858</v>
      </c>
      <c r="G351">
        <v>240</v>
      </c>
      <c r="H351">
        <v>240</v>
      </c>
      <c r="I351" s="40" t="s">
        <v>2857</v>
      </c>
      <c r="J351" s="40" t="s">
        <v>1548</v>
      </c>
      <c r="K351" s="40" t="s">
        <v>179</v>
      </c>
      <c r="L351" s="40" t="str">
        <f>IF(AND(Home!$A$1&gt;=Leave_In_Approval[[#This Row],[Start Time]],Home!$A$1&lt;=Leave_In_Approval[[#This Row],[End Time]]),1,"No Aplica")</f>
        <v>No Aplica</v>
      </c>
    </row>
    <row r="352" spans="1:12" hidden="1" x14ac:dyDescent="0.3">
      <c r="A352" s="40" t="s">
        <v>474</v>
      </c>
      <c r="B352" s="3">
        <v>45942</v>
      </c>
      <c r="C352" s="3">
        <v>45942</v>
      </c>
      <c r="D352" s="40" t="s">
        <v>1814</v>
      </c>
      <c r="E352" s="40" t="s">
        <v>2856</v>
      </c>
      <c r="F352" s="40" t="s">
        <v>2858</v>
      </c>
      <c r="G352">
        <v>510</v>
      </c>
      <c r="H352">
        <v>510</v>
      </c>
      <c r="I352" s="40" t="s">
        <v>2857</v>
      </c>
      <c r="J352" s="40" t="s">
        <v>1548</v>
      </c>
      <c r="K352" s="40" t="s">
        <v>179</v>
      </c>
      <c r="L352" s="40" t="str">
        <f>IF(AND(Home!$A$1&gt;=Leave_In_Approval[[#This Row],[Start Time]],Home!$A$1&lt;=Leave_In_Approval[[#This Row],[End Time]]),1,"No Aplica")</f>
        <v>No Aplica</v>
      </c>
    </row>
    <row r="353" spans="1:12" hidden="1" x14ac:dyDescent="0.3">
      <c r="A353" s="40" t="s">
        <v>469</v>
      </c>
      <c r="B353" s="3">
        <v>45941</v>
      </c>
      <c r="C353" s="3">
        <v>45941</v>
      </c>
      <c r="D353" s="40" t="s">
        <v>1675</v>
      </c>
      <c r="E353" s="40" t="s">
        <v>1730</v>
      </c>
      <c r="F353" s="40" t="s">
        <v>1732</v>
      </c>
      <c r="G353">
        <v>240</v>
      </c>
      <c r="H353">
        <v>240</v>
      </c>
      <c r="I353" s="40" t="s">
        <v>1731</v>
      </c>
      <c r="J353" s="40" t="s">
        <v>1548</v>
      </c>
      <c r="K353" s="40" t="s">
        <v>179</v>
      </c>
      <c r="L353" s="40" t="str">
        <f>IF(AND(Home!$A$1&gt;=Leave_In_Approval[[#This Row],[Start Time]],Home!$A$1&lt;=Leave_In_Approval[[#This Row],[End Time]]),1,"No Aplica")</f>
        <v>No Aplica</v>
      </c>
    </row>
    <row r="354" spans="1:12" hidden="1" x14ac:dyDescent="0.3">
      <c r="A354" s="40" t="s">
        <v>474</v>
      </c>
      <c r="B354" s="3">
        <v>45942</v>
      </c>
      <c r="C354" s="3">
        <v>45942</v>
      </c>
      <c r="D354" s="40" t="s">
        <v>1814</v>
      </c>
      <c r="E354" s="40" t="s">
        <v>1730</v>
      </c>
      <c r="F354" s="40" t="s">
        <v>1732</v>
      </c>
      <c r="G354">
        <v>540</v>
      </c>
      <c r="H354">
        <v>540</v>
      </c>
      <c r="I354" s="40" t="s">
        <v>1731</v>
      </c>
      <c r="J354" s="40" t="s">
        <v>1548</v>
      </c>
      <c r="K354" s="40" t="s">
        <v>179</v>
      </c>
      <c r="L354" s="40" t="str">
        <f>IF(AND(Home!$A$1&gt;=Leave_In_Approval[[#This Row],[Start Time]],Home!$A$1&lt;=Leave_In_Approval[[#This Row],[End Time]]),1,"No Aplica")</f>
        <v>No Aplica</v>
      </c>
    </row>
    <row r="355" spans="1:12" hidden="1" x14ac:dyDescent="0.3">
      <c r="A355" s="40" t="s">
        <v>474</v>
      </c>
      <c r="B355" s="3">
        <v>45942</v>
      </c>
      <c r="C355" s="3">
        <v>45942</v>
      </c>
      <c r="D355" s="40" t="s">
        <v>489</v>
      </c>
      <c r="E355" s="40" t="s">
        <v>736</v>
      </c>
      <c r="F355" s="40" t="s">
        <v>737</v>
      </c>
      <c r="G355">
        <v>510</v>
      </c>
      <c r="H355">
        <v>510</v>
      </c>
      <c r="I355" s="40" t="s">
        <v>1142</v>
      </c>
      <c r="J355" s="40" t="s">
        <v>1548</v>
      </c>
      <c r="K355" s="40" t="s">
        <v>179</v>
      </c>
      <c r="L355" s="40" t="str">
        <f>IF(AND(Home!$A$1&gt;=Leave_In_Approval[[#This Row],[Start Time]],Home!$A$1&lt;=Leave_In_Approval[[#This Row],[End Time]]),1,"No Aplica")</f>
        <v>No Aplica</v>
      </c>
    </row>
    <row r="356" spans="1:12" hidden="1" x14ac:dyDescent="0.3">
      <c r="A356" s="40" t="s">
        <v>466</v>
      </c>
      <c r="B356" s="3">
        <v>45941</v>
      </c>
      <c r="C356" s="3">
        <v>45941</v>
      </c>
      <c r="D356" s="40" t="s">
        <v>2315</v>
      </c>
      <c r="E356" s="40" t="s">
        <v>736</v>
      </c>
      <c r="F356" s="40" t="s">
        <v>737</v>
      </c>
      <c r="G356">
        <v>240</v>
      </c>
      <c r="H356">
        <v>240</v>
      </c>
      <c r="I356" s="40" t="s">
        <v>1142</v>
      </c>
      <c r="J356" s="40" t="s">
        <v>1548</v>
      </c>
      <c r="K356" s="40" t="s">
        <v>179</v>
      </c>
      <c r="L356" s="40" t="str">
        <f>IF(AND(Home!$A$1&gt;=Leave_In_Approval[[#This Row],[Start Time]],Home!$A$1&lt;=Leave_In_Approval[[#This Row],[End Time]]),1,"No Aplica")</f>
        <v>No Aplica</v>
      </c>
    </row>
    <row r="357" spans="1:12" x14ac:dyDescent="0.3">
      <c r="A357" s="40" t="s">
        <v>469</v>
      </c>
      <c r="B357" s="3">
        <v>45931</v>
      </c>
      <c r="C357" s="3">
        <v>45931</v>
      </c>
      <c r="D357" s="40" t="s">
        <v>3115</v>
      </c>
      <c r="E357" s="40" t="s">
        <v>647</v>
      </c>
      <c r="F357" s="40" t="s">
        <v>648</v>
      </c>
      <c r="G357">
        <v>150</v>
      </c>
      <c r="H357">
        <v>150</v>
      </c>
      <c r="I357" s="40" t="s">
        <v>1252</v>
      </c>
      <c r="J357" s="40" t="s">
        <v>1548</v>
      </c>
      <c r="K357" s="40" t="s">
        <v>179</v>
      </c>
      <c r="L357" s="40">
        <f>IF(AND(Home!$A$1&gt;=Leave_In_Approval[[#This Row],[Start Time]],Home!$A$1&lt;=Leave_In_Approval[[#This Row],[End Time]]),1,"No Aplica")</f>
        <v>1</v>
      </c>
    </row>
    <row r="358" spans="1:12" hidden="1" x14ac:dyDescent="0.3">
      <c r="A358" s="40" t="s">
        <v>474</v>
      </c>
      <c r="B358" s="3">
        <v>45942</v>
      </c>
      <c r="C358" s="3">
        <v>45942</v>
      </c>
      <c r="D358" s="40" t="s">
        <v>488</v>
      </c>
      <c r="E358" s="40" t="s">
        <v>647</v>
      </c>
      <c r="F358" s="40" t="s">
        <v>648</v>
      </c>
      <c r="G358">
        <v>540</v>
      </c>
      <c r="H358">
        <v>540</v>
      </c>
      <c r="I358" s="40" t="s">
        <v>1252</v>
      </c>
      <c r="J358" s="40" t="s">
        <v>1548</v>
      </c>
      <c r="K358" s="40" t="s">
        <v>179</v>
      </c>
      <c r="L358" s="40" t="str">
        <f>IF(AND(Home!$A$1&gt;=Leave_In_Approval[[#This Row],[Start Time]],Home!$A$1&lt;=Leave_In_Approval[[#This Row],[End Time]]),1,"No Aplica")</f>
        <v>No Aplica</v>
      </c>
    </row>
    <row r="359" spans="1:12" x14ac:dyDescent="0.3">
      <c r="A359" s="40" t="s">
        <v>463</v>
      </c>
      <c r="B359" s="3">
        <v>45931</v>
      </c>
      <c r="C359" s="3">
        <v>45931</v>
      </c>
      <c r="D359" s="40" t="s">
        <v>3095</v>
      </c>
      <c r="E359" s="40" t="s">
        <v>2333</v>
      </c>
      <c r="F359" s="40" t="s">
        <v>2335</v>
      </c>
      <c r="G359">
        <v>90</v>
      </c>
      <c r="H359">
        <v>90</v>
      </c>
      <c r="I359" s="40" t="s">
        <v>2334</v>
      </c>
      <c r="J359" s="40" t="s">
        <v>968</v>
      </c>
      <c r="K359" s="40" t="s">
        <v>178</v>
      </c>
      <c r="L359" s="40">
        <f>IF(AND(Home!$A$1&gt;=Leave_In_Approval[[#This Row],[Start Time]],Home!$A$1&lt;=Leave_In_Approval[[#This Row],[End Time]]),1,"No Aplica")</f>
        <v>1</v>
      </c>
    </row>
    <row r="360" spans="1:12" x14ac:dyDescent="0.3">
      <c r="A360" s="40" t="s">
        <v>463</v>
      </c>
      <c r="B360" s="3">
        <v>45931</v>
      </c>
      <c r="C360" s="3">
        <v>45931</v>
      </c>
      <c r="D360" s="40" t="s">
        <v>3099</v>
      </c>
      <c r="E360" s="40" t="s">
        <v>2049</v>
      </c>
      <c r="F360" s="40" t="s">
        <v>2051</v>
      </c>
      <c r="G360">
        <v>120</v>
      </c>
      <c r="H360">
        <v>120</v>
      </c>
      <c r="I360" s="40" t="s">
        <v>2050</v>
      </c>
      <c r="J360" s="40" t="s">
        <v>968</v>
      </c>
      <c r="K360" s="40" t="s">
        <v>178</v>
      </c>
      <c r="L360" s="40">
        <f>IF(AND(Home!$A$1&gt;=Leave_In_Approval[[#This Row],[Start Time]],Home!$A$1&lt;=Leave_In_Approval[[#This Row],[End Time]]),1,"No Aplica")</f>
        <v>1</v>
      </c>
    </row>
    <row r="361" spans="1:12" x14ac:dyDescent="0.3">
      <c r="A361" s="40" t="s">
        <v>466</v>
      </c>
      <c r="B361" s="3">
        <v>45931</v>
      </c>
      <c r="C361" s="3">
        <v>45931</v>
      </c>
      <c r="D361" s="40" t="s">
        <v>2905</v>
      </c>
      <c r="E361" s="40" t="s">
        <v>819</v>
      </c>
      <c r="F361" s="40" t="s">
        <v>820</v>
      </c>
      <c r="G361">
        <v>90</v>
      </c>
      <c r="H361">
        <v>90</v>
      </c>
      <c r="I361" s="40" t="s">
        <v>1059</v>
      </c>
      <c r="J361" s="40" t="s">
        <v>968</v>
      </c>
      <c r="K361" s="40" t="s">
        <v>178</v>
      </c>
      <c r="L361" s="40">
        <f>IF(AND(Home!$A$1&gt;=Leave_In_Approval[[#This Row],[Start Time]],Home!$A$1&lt;=Leave_In_Approval[[#This Row],[End Time]]),1,"No Aplica")</f>
        <v>1</v>
      </c>
    </row>
    <row r="362" spans="1:12" x14ac:dyDescent="0.3">
      <c r="A362" s="40" t="s">
        <v>469</v>
      </c>
      <c r="B362" s="3">
        <v>45931</v>
      </c>
      <c r="C362" s="3">
        <v>45931</v>
      </c>
      <c r="D362" s="40" t="s">
        <v>1823</v>
      </c>
      <c r="E362" s="40" t="s">
        <v>734</v>
      </c>
      <c r="F362" s="40" t="s">
        <v>735</v>
      </c>
      <c r="G362">
        <v>120</v>
      </c>
      <c r="H362">
        <v>120</v>
      </c>
      <c r="I362" s="40" t="s">
        <v>1141</v>
      </c>
      <c r="J362" s="40" t="s">
        <v>968</v>
      </c>
      <c r="K362" s="40" t="s">
        <v>178</v>
      </c>
      <c r="L362" s="40">
        <f>IF(AND(Home!$A$1&gt;=Leave_In_Approval[[#This Row],[Start Time]],Home!$A$1&lt;=Leave_In_Approval[[#This Row],[End Time]]),1,"No Aplica")</f>
        <v>1</v>
      </c>
    </row>
    <row r="363" spans="1:12" hidden="1" x14ac:dyDescent="0.3">
      <c r="A363" s="40" t="s">
        <v>466</v>
      </c>
      <c r="B363" s="3">
        <v>45942</v>
      </c>
      <c r="C363" s="3">
        <v>45942</v>
      </c>
      <c r="D363" s="40" t="s">
        <v>472</v>
      </c>
      <c r="E363" s="40" t="s">
        <v>2081</v>
      </c>
      <c r="F363" s="40" t="s">
        <v>2083</v>
      </c>
      <c r="G363">
        <v>540</v>
      </c>
      <c r="H363">
        <v>540</v>
      </c>
      <c r="I363" s="40" t="s">
        <v>2082</v>
      </c>
      <c r="J363" s="40" t="s">
        <v>972</v>
      </c>
      <c r="K363" s="40" t="s">
        <v>178</v>
      </c>
      <c r="L363" s="40" t="str">
        <f>IF(AND(Home!$A$1&gt;=Leave_In_Approval[[#This Row],[Start Time]],Home!$A$1&lt;=Leave_In_Approval[[#This Row],[End Time]]),1,"No Aplica")</f>
        <v>No Aplica</v>
      </c>
    </row>
    <row r="364" spans="1:12" hidden="1" x14ac:dyDescent="0.3">
      <c r="A364" s="40" t="s">
        <v>466</v>
      </c>
      <c r="B364" s="3">
        <v>45937</v>
      </c>
      <c r="C364" s="3">
        <v>45937</v>
      </c>
      <c r="D364" s="40" t="s">
        <v>467</v>
      </c>
      <c r="E364" s="40" t="s">
        <v>2081</v>
      </c>
      <c r="F364" s="40" t="s">
        <v>2083</v>
      </c>
      <c r="G364">
        <v>540</v>
      </c>
      <c r="H364">
        <v>540</v>
      </c>
      <c r="I364" s="40" t="s">
        <v>2082</v>
      </c>
      <c r="J364" s="40" t="s">
        <v>972</v>
      </c>
      <c r="K364" s="40" t="s">
        <v>178</v>
      </c>
      <c r="L364" s="40" t="str">
        <f>IF(AND(Home!$A$1&gt;=Leave_In_Approval[[#This Row],[Start Time]],Home!$A$1&lt;=Leave_In_Approval[[#This Row],[End Time]]),1,"No Aplica")</f>
        <v>No Aplica</v>
      </c>
    </row>
    <row r="365" spans="1:12" hidden="1" x14ac:dyDescent="0.3">
      <c r="A365" s="40" t="s">
        <v>466</v>
      </c>
      <c r="B365" s="3">
        <v>45940</v>
      </c>
      <c r="C365" s="3">
        <v>45940</v>
      </c>
      <c r="D365" s="40" t="s">
        <v>615</v>
      </c>
      <c r="E365" s="40" t="s">
        <v>2081</v>
      </c>
      <c r="F365" s="40" t="s">
        <v>2083</v>
      </c>
      <c r="G365">
        <v>120</v>
      </c>
      <c r="H365">
        <v>120</v>
      </c>
      <c r="I365" s="40" t="s">
        <v>2082</v>
      </c>
      <c r="J365" s="40" t="s">
        <v>972</v>
      </c>
      <c r="K365" s="40" t="s">
        <v>178</v>
      </c>
      <c r="L365" s="40" t="str">
        <f>IF(AND(Home!$A$1&gt;=Leave_In_Approval[[#This Row],[Start Time]],Home!$A$1&lt;=Leave_In_Approval[[#This Row],[End Time]]),1,"No Aplica")</f>
        <v>No Aplica</v>
      </c>
    </row>
    <row r="366" spans="1:12" hidden="1" x14ac:dyDescent="0.3">
      <c r="A366" s="40" t="s">
        <v>466</v>
      </c>
      <c r="B366" s="3">
        <v>45939</v>
      </c>
      <c r="C366" s="3">
        <v>45939</v>
      </c>
      <c r="D366" s="40" t="s">
        <v>615</v>
      </c>
      <c r="E366" s="40" t="s">
        <v>2081</v>
      </c>
      <c r="F366" s="40" t="s">
        <v>2083</v>
      </c>
      <c r="G366">
        <v>120</v>
      </c>
      <c r="H366">
        <v>120</v>
      </c>
      <c r="I366" s="40" t="s">
        <v>2082</v>
      </c>
      <c r="J366" s="40" t="s">
        <v>972</v>
      </c>
      <c r="K366" s="40" t="s">
        <v>178</v>
      </c>
      <c r="L366" s="40" t="str">
        <f>IF(AND(Home!$A$1&gt;=Leave_In_Approval[[#This Row],[Start Time]],Home!$A$1&lt;=Leave_In_Approval[[#This Row],[End Time]]),1,"No Aplica")</f>
        <v>No Aplica</v>
      </c>
    </row>
    <row r="367" spans="1:12" hidden="1" x14ac:dyDescent="0.3">
      <c r="A367" s="40" t="s">
        <v>466</v>
      </c>
      <c r="B367" s="3">
        <v>45932</v>
      </c>
      <c r="C367" s="3">
        <v>45932</v>
      </c>
      <c r="D367" s="40" t="s">
        <v>465</v>
      </c>
      <c r="E367" s="40" t="s">
        <v>1711</v>
      </c>
      <c r="F367" s="40" t="s">
        <v>1713</v>
      </c>
      <c r="G367">
        <v>540</v>
      </c>
      <c r="H367">
        <v>540</v>
      </c>
      <c r="I367" s="40" t="s">
        <v>1712</v>
      </c>
      <c r="J367" s="40" t="s">
        <v>1121</v>
      </c>
      <c r="K367" s="40" t="s">
        <v>178</v>
      </c>
      <c r="L367" s="40" t="str">
        <f>IF(AND(Home!$A$1&gt;=Leave_In_Approval[[#This Row],[Start Time]],Home!$A$1&lt;=Leave_In_Approval[[#This Row],[End Time]]),1,"No Aplica")</f>
        <v>No Aplica</v>
      </c>
    </row>
    <row r="368" spans="1:12" hidden="1" x14ac:dyDescent="0.3">
      <c r="A368" s="40" t="s">
        <v>463</v>
      </c>
      <c r="B368" s="3">
        <v>45932</v>
      </c>
      <c r="C368" s="3">
        <v>45932</v>
      </c>
      <c r="D368" s="40" t="s">
        <v>467</v>
      </c>
      <c r="E368" s="40" t="s">
        <v>1310</v>
      </c>
      <c r="F368" s="40" t="s">
        <v>1312</v>
      </c>
      <c r="G368">
        <v>540</v>
      </c>
      <c r="H368">
        <v>540</v>
      </c>
      <c r="I368" s="40" t="s">
        <v>1311</v>
      </c>
      <c r="J368" s="40" t="s">
        <v>1121</v>
      </c>
      <c r="K368" s="40" t="s">
        <v>178</v>
      </c>
      <c r="L368" s="40" t="str">
        <f>IF(AND(Home!$A$1&gt;=Leave_In_Approval[[#This Row],[Start Time]],Home!$A$1&lt;=Leave_In_Approval[[#This Row],[End Time]]),1,"No Aplica")</f>
        <v>No Aplica</v>
      </c>
    </row>
    <row r="369" spans="1:12" x14ac:dyDescent="0.3">
      <c r="A369" s="40" t="s">
        <v>463</v>
      </c>
      <c r="B369" s="3">
        <v>45931</v>
      </c>
      <c r="C369" s="3">
        <v>45931</v>
      </c>
      <c r="D369" s="40" t="s">
        <v>2176</v>
      </c>
      <c r="E369" s="40" t="s">
        <v>1310</v>
      </c>
      <c r="F369" s="40" t="s">
        <v>1312</v>
      </c>
      <c r="G369">
        <v>60</v>
      </c>
      <c r="H369">
        <v>60</v>
      </c>
      <c r="I369" s="40" t="s">
        <v>1311</v>
      </c>
      <c r="J369" s="40" t="s">
        <v>1121</v>
      </c>
      <c r="K369" s="40" t="s">
        <v>178</v>
      </c>
      <c r="L369" s="40">
        <f>IF(AND(Home!$A$1&gt;=Leave_In_Approval[[#This Row],[Start Time]],Home!$A$1&lt;=Leave_In_Approval[[#This Row],[End Time]]),1,"No Aplica")</f>
        <v>1</v>
      </c>
    </row>
    <row r="370" spans="1:12" x14ac:dyDescent="0.3">
      <c r="A370" s="40" t="s">
        <v>2664</v>
      </c>
      <c r="B370" s="3">
        <v>45931</v>
      </c>
      <c r="C370" s="3">
        <v>45931</v>
      </c>
      <c r="D370" s="40" t="s">
        <v>493</v>
      </c>
      <c r="E370" s="40" t="s">
        <v>1635</v>
      </c>
      <c r="F370" s="40" t="s">
        <v>1637</v>
      </c>
      <c r="G370">
        <v>540</v>
      </c>
      <c r="H370">
        <v>540</v>
      </c>
      <c r="I370" s="40" t="s">
        <v>1636</v>
      </c>
      <c r="J370" s="40" t="s">
        <v>1121</v>
      </c>
      <c r="K370" s="40" t="s">
        <v>178</v>
      </c>
      <c r="L370" s="40">
        <f>IF(AND(Home!$A$1&gt;=Leave_In_Approval[[#This Row],[Start Time]],Home!$A$1&lt;=Leave_In_Approval[[#This Row],[End Time]]),1,"No Aplica")</f>
        <v>1</v>
      </c>
    </row>
    <row r="371" spans="1:12" x14ac:dyDescent="0.3">
      <c r="A371" s="40" t="s">
        <v>469</v>
      </c>
      <c r="B371" s="3">
        <v>45931</v>
      </c>
      <c r="C371" s="3">
        <v>45931</v>
      </c>
      <c r="D371" s="40" t="s">
        <v>3091</v>
      </c>
      <c r="E371" s="40" t="s">
        <v>892</v>
      </c>
      <c r="F371" s="40" t="s">
        <v>893</v>
      </c>
      <c r="G371">
        <v>210</v>
      </c>
      <c r="H371">
        <v>210</v>
      </c>
      <c r="I371" s="40" t="s">
        <v>1031</v>
      </c>
      <c r="J371" s="40" t="s">
        <v>1121</v>
      </c>
      <c r="K371" s="40" t="s">
        <v>178</v>
      </c>
      <c r="L371" s="40">
        <f>IF(AND(Home!$A$1&gt;=Leave_In_Approval[[#This Row],[Start Time]],Home!$A$1&lt;=Leave_In_Approval[[#This Row],[End Time]]),1,"No Aplica")</f>
        <v>1</v>
      </c>
    </row>
    <row r="372" spans="1:12" x14ac:dyDescent="0.3">
      <c r="A372" s="40" t="s">
        <v>469</v>
      </c>
      <c r="B372" s="3">
        <v>45931</v>
      </c>
      <c r="C372" s="3">
        <v>45931</v>
      </c>
      <c r="D372" s="40" t="s">
        <v>3092</v>
      </c>
      <c r="E372" s="40" t="s">
        <v>1430</v>
      </c>
      <c r="F372" s="40" t="s">
        <v>1432</v>
      </c>
      <c r="G372">
        <v>180</v>
      </c>
      <c r="H372">
        <v>180</v>
      </c>
      <c r="I372" s="40" t="s">
        <v>1431</v>
      </c>
      <c r="J372" s="40" t="s">
        <v>1121</v>
      </c>
      <c r="K372" s="40" t="s">
        <v>178</v>
      </c>
      <c r="L372" s="40">
        <f>IF(AND(Home!$A$1&gt;=Leave_In_Approval[[#This Row],[Start Time]],Home!$A$1&lt;=Leave_In_Approval[[#This Row],[End Time]]),1,"No Aplica")</f>
        <v>1</v>
      </c>
    </row>
    <row r="373" spans="1:12" x14ac:dyDescent="0.3">
      <c r="A373" s="40" t="s">
        <v>469</v>
      </c>
      <c r="B373" s="3">
        <v>45931</v>
      </c>
      <c r="C373" s="3">
        <v>45931</v>
      </c>
      <c r="D373" s="40" t="s">
        <v>3093</v>
      </c>
      <c r="E373" s="40" t="s">
        <v>2697</v>
      </c>
      <c r="F373" s="40" t="s">
        <v>2699</v>
      </c>
      <c r="G373">
        <v>540</v>
      </c>
      <c r="H373">
        <v>540</v>
      </c>
      <c r="I373" s="40" t="s">
        <v>2698</v>
      </c>
      <c r="J373" s="40" t="s">
        <v>1121</v>
      </c>
      <c r="K373" s="40" t="s">
        <v>178</v>
      </c>
      <c r="L373" s="40">
        <f>IF(AND(Home!$A$1&gt;=Leave_In_Approval[[#This Row],[Start Time]],Home!$A$1&lt;=Leave_In_Approval[[#This Row],[End Time]]),1,"No Aplica")</f>
        <v>1</v>
      </c>
    </row>
    <row r="374" spans="1:12" x14ac:dyDescent="0.3">
      <c r="A374" s="40" t="s">
        <v>469</v>
      </c>
      <c r="B374" s="3">
        <v>45931</v>
      </c>
      <c r="C374" s="3">
        <v>45931</v>
      </c>
      <c r="D374" s="40" t="s">
        <v>2517</v>
      </c>
      <c r="E374" s="40" t="s">
        <v>1285</v>
      </c>
      <c r="F374" s="40" t="s">
        <v>1286</v>
      </c>
      <c r="G374">
        <v>180</v>
      </c>
      <c r="H374">
        <v>180</v>
      </c>
      <c r="I374" s="40" t="s">
        <v>1308</v>
      </c>
      <c r="J374" s="40" t="s">
        <v>1121</v>
      </c>
      <c r="K374" s="40" t="s">
        <v>178</v>
      </c>
      <c r="L374" s="40">
        <f>IF(AND(Home!$A$1&gt;=Leave_In_Approval[[#This Row],[Start Time]],Home!$A$1&lt;=Leave_In_Approval[[#This Row],[End Time]]),1,"No Aplica")</f>
        <v>1</v>
      </c>
    </row>
    <row r="375" spans="1:12" x14ac:dyDescent="0.3">
      <c r="A375" s="40" t="s">
        <v>469</v>
      </c>
      <c r="B375" s="3">
        <v>45931</v>
      </c>
      <c r="C375" s="3">
        <v>45931</v>
      </c>
      <c r="D375" s="40" t="s">
        <v>519</v>
      </c>
      <c r="E375" s="40" t="s">
        <v>1707</v>
      </c>
      <c r="F375" s="40" t="s">
        <v>1709</v>
      </c>
      <c r="G375">
        <v>60</v>
      </c>
      <c r="H375">
        <v>60</v>
      </c>
      <c r="I375" s="40" t="s">
        <v>1708</v>
      </c>
      <c r="J375" s="40" t="s">
        <v>1121</v>
      </c>
      <c r="K375" s="40" t="s">
        <v>178</v>
      </c>
      <c r="L375" s="40">
        <f>IF(AND(Home!$A$1&gt;=Leave_In_Approval[[#This Row],[Start Time]],Home!$A$1&lt;=Leave_In_Approval[[#This Row],[End Time]]),1,"No Aplica")</f>
        <v>1</v>
      </c>
    </row>
    <row r="376" spans="1:12" x14ac:dyDescent="0.3">
      <c r="A376" s="40" t="s">
        <v>469</v>
      </c>
      <c r="B376" s="3">
        <v>45931</v>
      </c>
      <c r="C376" s="3">
        <v>45931</v>
      </c>
      <c r="D376" s="40" t="s">
        <v>518</v>
      </c>
      <c r="E376" s="40" t="s">
        <v>1717</v>
      </c>
      <c r="F376" s="40" t="s">
        <v>1719</v>
      </c>
      <c r="G376">
        <v>60</v>
      </c>
      <c r="H376">
        <v>60</v>
      </c>
      <c r="I376" s="40" t="s">
        <v>1718</v>
      </c>
      <c r="J376" s="40" t="s">
        <v>1121</v>
      </c>
      <c r="K376" s="40" t="s">
        <v>178</v>
      </c>
      <c r="L376" s="40">
        <f>IF(AND(Home!$A$1&gt;=Leave_In_Approval[[#This Row],[Start Time]],Home!$A$1&lt;=Leave_In_Approval[[#This Row],[End Time]]),1,"No Aplica")</f>
        <v>1</v>
      </c>
    </row>
    <row r="377" spans="1:12" x14ac:dyDescent="0.3">
      <c r="A377" s="40" t="s">
        <v>469</v>
      </c>
      <c r="B377" s="3">
        <v>45931</v>
      </c>
      <c r="C377" s="3">
        <v>45931</v>
      </c>
      <c r="D377" s="40" t="s">
        <v>1823</v>
      </c>
      <c r="E377" s="40" t="s">
        <v>522</v>
      </c>
      <c r="F377" s="40" t="s">
        <v>523</v>
      </c>
      <c r="G377">
        <v>180</v>
      </c>
      <c r="H377">
        <v>180</v>
      </c>
      <c r="I377" s="40" t="s">
        <v>1300</v>
      </c>
      <c r="J377" s="40" t="s">
        <v>1121</v>
      </c>
      <c r="K377" s="40" t="s">
        <v>178</v>
      </c>
      <c r="L377" s="40">
        <f>IF(AND(Home!$A$1&gt;=Leave_In_Approval[[#This Row],[Start Time]],Home!$A$1&lt;=Leave_In_Approval[[#This Row],[End Time]]),1,"No Aplica")</f>
        <v>1</v>
      </c>
    </row>
    <row r="378" spans="1:12" x14ac:dyDescent="0.3">
      <c r="A378" s="40" t="s">
        <v>469</v>
      </c>
      <c r="B378" s="3">
        <v>45931</v>
      </c>
      <c r="C378" s="3">
        <v>45931</v>
      </c>
      <c r="D378" s="40" t="s">
        <v>3116</v>
      </c>
      <c r="E378" s="40" t="s">
        <v>307</v>
      </c>
      <c r="F378" s="40" t="s">
        <v>308</v>
      </c>
      <c r="G378">
        <v>180</v>
      </c>
      <c r="H378">
        <v>180</v>
      </c>
      <c r="I378" s="40" t="s">
        <v>1224</v>
      </c>
      <c r="J378" s="40" t="s">
        <v>1121</v>
      </c>
      <c r="K378" s="40" t="s">
        <v>178</v>
      </c>
      <c r="L378" s="40">
        <f>IF(AND(Home!$A$1&gt;=Leave_In_Approval[[#This Row],[Start Time]],Home!$A$1&lt;=Leave_In_Approval[[#This Row],[End Time]]),1,"No Aplica")</f>
        <v>1</v>
      </c>
    </row>
    <row r="379" spans="1:12" hidden="1" x14ac:dyDescent="0.3">
      <c r="A379" s="40" t="s">
        <v>463</v>
      </c>
      <c r="B379" s="3">
        <v>45940</v>
      </c>
      <c r="C379" s="3">
        <v>45940</v>
      </c>
      <c r="D379" s="40" t="s">
        <v>467</v>
      </c>
      <c r="E379" s="40" t="s">
        <v>800</v>
      </c>
      <c r="F379" s="40" t="s">
        <v>801</v>
      </c>
      <c r="G379">
        <v>540</v>
      </c>
      <c r="H379">
        <v>540</v>
      </c>
      <c r="I379" s="40" t="s">
        <v>1069</v>
      </c>
      <c r="J379" s="40" t="s">
        <v>2274</v>
      </c>
      <c r="K379" s="40" t="s">
        <v>177</v>
      </c>
      <c r="L379" s="40" t="str">
        <f>IF(AND(Home!$A$1&gt;=Leave_In_Approval[[#This Row],[Start Time]],Home!$A$1&lt;=Leave_In_Approval[[#This Row],[End Time]]),1,"No Aplica")</f>
        <v>No Aplica</v>
      </c>
    </row>
    <row r="380" spans="1:12" hidden="1" x14ac:dyDescent="0.3">
      <c r="A380" s="40" t="s">
        <v>463</v>
      </c>
      <c r="B380" s="3">
        <v>45939</v>
      </c>
      <c r="C380" s="3">
        <v>45939</v>
      </c>
      <c r="D380" s="40" t="s">
        <v>1524</v>
      </c>
      <c r="E380" s="40" t="s">
        <v>800</v>
      </c>
      <c r="F380" s="40" t="s">
        <v>801</v>
      </c>
      <c r="G380">
        <v>540</v>
      </c>
      <c r="H380">
        <v>540</v>
      </c>
      <c r="I380" s="40" t="s">
        <v>1069</v>
      </c>
      <c r="J380" s="40" t="s">
        <v>2274</v>
      </c>
      <c r="K380" s="40" t="s">
        <v>177</v>
      </c>
      <c r="L380" s="40" t="str">
        <f>IF(AND(Home!$A$1&gt;=Leave_In_Approval[[#This Row],[Start Time]],Home!$A$1&lt;=Leave_In_Approval[[#This Row],[End Time]]),1,"No Aplica")</f>
        <v>No Aplica</v>
      </c>
    </row>
    <row r="381" spans="1:12" hidden="1" x14ac:dyDescent="0.3">
      <c r="A381" s="40" t="s">
        <v>466</v>
      </c>
      <c r="B381" s="3">
        <v>45940</v>
      </c>
      <c r="C381" s="3">
        <v>45940</v>
      </c>
      <c r="D381" s="40" t="s">
        <v>3076</v>
      </c>
      <c r="E381" s="40" t="s">
        <v>2810</v>
      </c>
      <c r="F381" s="40" t="s">
        <v>2812</v>
      </c>
      <c r="G381">
        <v>120</v>
      </c>
      <c r="H381">
        <v>120</v>
      </c>
      <c r="I381" s="40" t="s">
        <v>2811</v>
      </c>
      <c r="J381" s="40" t="s">
        <v>844</v>
      </c>
      <c r="K381" s="40" t="s">
        <v>177</v>
      </c>
      <c r="L381" s="40" t="str">
        <f>IF(AND(Home!$A$1&gt;=Leave_In_Approval[[#This Row],[Start Time]],Home!$A$1&lt;=Leave_In_Approval[[#This Row],[End Time]]),1,"No Aplica")</f>
        <v>No Aplica</v>
      </c>
    </row>
    <row r="382" spans="1:12" hidden="1" x14ac:dyDescent="0.3">
      <c r="A382" s="40" t="s">
        <v>466</v>
      </c>
      <c r="B382" s="3">
        <v>45939</v>
      </c>
      <c r="C382" s="3">
        <v>45939</v>
      </c>
      <c r="D382" s="40" t="s">
        <v>3077</v>
      </c>
      <c r="E382" s="40" t="s">
        <v>2810</v>
      </c>
      <c r="F382" s="40" t="s">
        <v>2812</v>
      </c>
      <c r="G382">
        <v>1380</v>
      </c>
      <c r="H382">
        <v>540</v>
      </c>
      <c r="I382" s="40" t="s">
        <v>2811</v>
      </c>
      <c r="J382" s="40" t="s">
        <v>844</v>
      </c>
      <c r="K382" s="40" t="s">
        <v>177</v>
      </c>
      <c r="L382" s="40" t="str">
        <f>IF(AND(Home!$A$1&gt;=Leave_In_Approval[[#This Row],[Start Time]],Home!$A$1&lt;=Leave_In_Approval[[#This Row],[End Time]]),1,"No Aplica")</f>
        <v>No Aplica</v>
      </c>
    </row>
    <row r="383" spans="1:12" hidden="1" x14ac:dyDescent="0.3">
      <c r="A383" s="40" t="s">
        <v>466</v>
      </c>
      <c r="B383" s="3">
        <v>45938</v>
      </c>
      <c r="C383" s="3">
        <v>45938</v>
      </c>
      <c r="D383" s="40" t="s">
        <v>3077</v>
      </c>
      <c r="E383" s="40" t="s">
        <v>2810</v>
      </c>
      <c r="F383" s="40" t="s">
        <v>2812</v>
      </c>
      <c r="G383">
        <v>870</v>
      </c>
      <c r="H383">
        <v>540</v>
      </c>
      <c r="I383" s="40" t="s">
        <v>2811</v>
      </c>
      <c r="J383" s="40" t="s">
        <v>844</v>
      </c>
      <c r="K383" s="40" t="s">
        <v>177</v>
      </c>
      <c r="L383" s="40" t="str">
        <f>IF(AND(Home!$A$1&gt;=Leave_In_Approval[[#This Row],[Start Time]],Home!$A$1&lt;=Leave_In_Approval[[#This Row],[End Time]]),1,"No Aplica")</f>
        <v>No Aplica</v>
      </c>
    </row>
    <row r="384" spans="1:12" hidden="1" x14ac:dyDescent="0.3">
      <c r="A384" s="40" t="s">
        <v>466</v>
      </c>
      <c r="B384" s="3">
        <v>45940</v>
      </c>
      <c r="C384" s="3">
        <v>45940</v>
      </c>
      <c r="D384" s="40" t="s">
        <v>3084</v>
      </c>
      <c r="E384" s="40" t="s">
        <v>1929</v>
      </c>
      <c r="F384" s="40" t="s">
        <v>1931</v>
      </c>
      <c r="G384">
        <v>120</v>
      </c>
      <c r="H384">
        <v>120</v>
      </c>
      <c r="I384" s="40" t="s">
        <v>1930</v>
      </c>
      <c r="J384" s="40" t="s">
        <v>844</v>
      </c>
      <c r="K384" s="40" t="s">
        <v>177</v>
      </c>
      <c r="L384" s="40" t="str">
        <f>IF(AND(Home!$A$1&gt;=Leave_In_Approval[[#This Row],[Start Time]],Home!$A$1&lt;=Leave_In_Approval[[#This Row],[End Time]]),1,"No Aplica")</f>
        <v>No Aplica</v>
      </c>
    </row>
    <row r="385" spans="1:12" hidden="1" x14ac:dyDescent="0.3">
      <c r="A385" s="40" t="s">
        <v>466</v>
      </c>
      <c r="B385" s="3">
        <v>45937</v>
      </c>
      <c r="C385" s="3">
        <v>45937</v>
      </c>
      <c r="D385" s="40" t="s">
        <v>467</v>
      </c>
      <c r="E385" s="40" t="s">
        <v>1929</v>
      </c>
      <c r="F385" s="40" t="s">
        <v>1931</v>
      </c>
      <c r="G385">
        <v>1380</v>
      </c>
      <c r="H385">
        <v>540</v>
      </c>
      <c r="I385" s="40" t="s">
        <v>1930</v>
      </c>
      <c r="J385" s="40" t="s">
        <v>844</v>
      </c>
      <c r="K385" s="40" t="s">
        <v>177</v>
      </c>
      <c r="L385" s="40" t="str">
        <f>IF(AND(Home!$A$1&gt;=Leave_In_Approval[[#This Row],[Start Time]],Home!$A$1&lt;=Leave_In_Approval[[#This Row],[End Time]]),1,"No Aplica")</f>
        <v>No Aplica</v>
      </c>
    </row>
    <row r="386" spans="1:12" hidden="1" x14ac:dyDescent="0.3">
      <c r="A386" s="40" t="s">
        <v>466</v>
      </c>
      <c r="B386" s="3">
        <v>45936</v>
      </c>
      <c r="C386" s="3">
        <v>45936</v>
      </c>
      <c r="D386" s="40" t="s">
        <v>467</v>
      </c>
      <c r="E386" s="40" t="s">
        <v>1929</v>
      </c>
      <c r="F386" s="40" t="s">
        <v>1931</v>
      </c>
      <c r="G386">
        <v>1380</v>
      </c>
      <c r="H386">
        <v>540</v>
      </c>
      <c r="I386" s="40" t="s">
        <v>1930</v>
      </c>
      <c r="J386" s="40" t="s">
        <v>844</v>
      </c>
      <c r="K386" s="40" t="s">
        <v>177</v>
      </c>
      <c r="L386" s="40" t="str">
        <f>IF(AND(Home!$A$1&gt;=Leave_In_Approval[[#This Row],[Start Time]],Home!$A$1&lt;=Leave_In_Approval[[#This Row],[End Time]]),1,"No Aplica")</f>
        <v>No Aplica</v>
      </c>
    </row>
    <row r="387" spans="1:12" hidden="1" x14ac:dyDescent="0.3">
      <c r="A387" s="40" t="s">
        <v>463</v>
      </c>
      <c r="B387" s="3">
        <v>45940</v>
      </c>
      <c r="C387" s="3">
        <v>45940</v>
      </c>
      <c r="D387" s="40" t="s">
        <v>636</v>
      </c>
      <c r="E387" s="40" t="s">
        <v>2676</v>
      </c>
      <c r="F387" s="40" t="s">
        <v>2678</v>
      </c>
      <c r="G387">
        <v>120</v>
      </c>
      <c r="H387">
        <v>120</v>
      </c>
      <c r="I387" s="40" t="s">
        <v>2677</v>
      </c>
      <c r="J387" s="40" t="s">
        <v>844</v>
      </c>
      <c r="K387" s="40" t="s">
        <v>177</v>
      </c>
      <c r="L387" s="40" t="str">
        <f>IF(AND(Home!$A$1&gt;=Leave_In_Approval[[#This Row],[Start Time]],Home!$A$1&lt;=Leave_In_Approval[[#This Row],[End Time]]),1,"No Aplica")</f>
        <v>No Aplica</v>
      </c>
    </row>
    <row r="388" spans="1:12" hidden="1" x14ac:dyDescent="0.3">
      <c r="A388" s="40" t="s">
        <v>466</v>
      </c>
      <c r="B388" s="3">
        <v>45939</v>
      </c>
      <c r="C388" s="3">
        <v>45939</v>
      </c>
      <c r="D388" s="40" t="s">
        <v>465</v>
      </c>
      <c r="E388" s="40" t="s">
        <v>2676</v>
      </c>
      <c r="F388" s="40" t="s">
        <v>2678</v>
      </c>
      <c r="G388">
        <v>540</v>
      </c>
      <c r="H388">
        <v>540</v>
      </c>
      <c r="I388" s="40" t="s">
        <v>2677</v>
      </c>
      <c r="J388" s="40" t="s">
        <v>844</v>
      </c>
      <c r="K388" s="40" t="s">
        <v>177</v>
      </c>
      <c r="L388" s="40" t="str">
        <f>IF(AND(Home!$A$1&gt;=Leave_In_Approval[[#This Row],[Start Time]],Home!$A$1&lt;=Leave_In_Approval[[#This Row],[End Time]]),1,"No Aplica")</f>
        <v>No Aplica</v>
      </c>
    </row>
    <row r="389" spans="1:12" hidden="1" x14ac:dyDescent="0.3">
      <c r="A389" s="40" t="s">
        <v>466</v>
      </c>
      <c r="B389" s="3">
        <v>45938</v>
      </c>
      <c r="C389" s="3">
        <v>45938</v>
      </c>
      <c r="D389" s="40" t="s">
        <v>465</v>
      </c>
      <c r="E389" s="40" t="s">
        <v>2676</v>
      </c>
      <c r="F389" s="40" t="s">
        <v>2678</v>
      </c>
      <c r="G389">
        <v>540</v>
      </c>
      <c r="H389">
        <v>540</v>
      </c>
      <c r="I389" s="40" t="s">
        <v>2677</v>
      </c>
      <c r="J389" s="40" t="s">
        <v>844</v>
      </c>
      <c r="K389" s="40" t="s">
        <v>177</v>
      </c>
      <c r="L389" s="40" t="str">
        <f>IF(AND(Home!$A$1&gt;=Leave_In_Approval[[#This Row],[Start Time]],Home!$A$1&lt;=Leave_In_Approval[[#This Row],[End Time]]),1,"No Aplica")</f>
        <v>No Aplica</v>
      </c>
    </row>
    <row r="390" spans="1:12" hidden="1" x14ac:dyDescent="0.3">
      <c r="A390" s="40" t="s">
        <v>466</v>
      </c>
      <c r="B390" s="3">
        <v>45940</v>
      </c>
      <c r="C390" s="3">
        <v>45940</v>
      </c>
      <c r="D390" s="40" t="s">
        <v>465</v>
      </c>
      <c r="E390" s="40" t="s">
        <v>2511</v>
      </c>
      <c r="F390" s="40" t="s">
        <v>2513</v>
      </c>
      <c r="G390">
        <v>540</v>
      </c>
      <c r="H390">
        <v>540</v>
      </c>
      <c r="I390" s="40" t="s">
        <v>2512</v>
      </c>
      <c r="J390" s="40" t="s">
        <v>844</v>
      </c>
      <c r="K390" s="40" t="s">
        <v>177</v>
      </c>
      <c r="L390" s="40" t="str">
        <f>IF(AND(Home!$A$1&gt;=Leave_In_Approval[[#This Row],[Start Time]],Home!$A$1&lt;=Leave_In_Approval[[#This Row],[End Time]]),1,"No Aplica")</f>
        <v>No Aplica</v>
      </c>
    </row>
    <row r="391" spans="1:12" hidden="1" x14ac:dyDescent="0.3">
      <c r="A391" s="40" t="s">
        <v>466</v>
      </c>
      <c r="B391" s="3">
        <v>45939</v>
      </c>
      <c r="C391" s="3">
        <v>45939</v>
      </c>
      <c r="D391" s="40" t="s">
        <v>465</v>
      </c>
      <c r="E391" s="40" t="s">
        <v>2511</v>
      </c>
      <c r="F391" s="40" t="s">
        <v>2513</v>
      </c>
      <c r="G391">
        <v>540</v>
      </c>
      <c r="H391">
        <v>540</v>
      </c>
      <c r="I391" s="40" t="s">
        <v>2512</v>
      </c>
      <c r="J391" s="40" t="s">
        <v>844</v>
      </c>
      <c r="K391" s="40" t="s">
        <v>177</v>
      </c>
      <c r="L391" s="40" t="str">
        <f>IF(AND(Home!$A$1&gt;=Leave_In_Approval[[#This Row],[Start Time]],Home!$A$1&lt;=Leave_In_Approval[[#This Row],[End Time]]),1,"No Aplica")</f>
        <v>No Aplica</v>
      </c>
    </row>
    <row r="392" spans="1:12" hidden="1" x14ac:dyDescent="0.3">
      <c r="A392" s="40" t="s">
        <v>463</v>
      </c>
      <c r="B392" s="3">
        <v>45937</v>
      </c>
      <c r="C392" s="3">
        <v>45937</v>
      </c>
      <c r="D392" s="40" t="s">
        <v>501</v>
      </c>
      <c r="E392" s="40" t="s">
        <v>2403</v>
      </c>
      <c r="F392" s="40" t="s">
        <v>2405</v>
      </c>
      <c r="G392">
        <v>540</v>
      </c>
      <c r="H392">
        <v>540</v>
      </c>
      <c r="I392" s="40" t="s">
        <v>2404</v>
      </c>
      <c r="J392" s="40" t="s">
        <v>844</v>
      </c>
      <c r="K392" s="40" t="s">
        <v>177</v>
      </c>
      <c r="L392" s="40" t="str">
        <f>IF(AND(Home!$A$1&gt;=Leave_In_Approval[[#This Row],[Start Time]],Home!$A$1&lt;=Leave_In_Approval[[#This Row],[End Time]]),1,"No Aplica")</f>
        <v>No Aplica</v>
      </c>
    </row>
    <row r="393" spans="1:12" hidden="1" x14ac:dyDescent="0.3">
      <c r="A393" s="40" t="s">
        <v>463</v>
      </c>
      <c r="B393" s="3">
        <v>45936</v>
      </c>
      <c r="C393" s="3">
        <v>45936</v>
      </c>
      <c r="D393" s="40" t="s">
        <v>3109</v>
      </c>
      <c r="E393" s="40" t="s">
        <v>2403</v>
      </c>
      <c r="F393" s="40" t="s">
        <v>2405</v>
      </c>
      <c r="G393">
        <v>540</v>
      </c>
      <c r="H393">
        <v>540</v>
      </c>
      <c r="I393" s="40" t="s">
        <v>2404</v>
      </c>
      <c r="J393" s="40" t="s">
        <v>844</v>
      </c>
      <c r="K393" s="40" t="s">
        <v>177</v>
      </c>
      <c r="L393" s="40" t="str">
        <f>IF(AND(Home!$A$1&gt;=Leave_In_Approval[[#This Row],[Start Time]],Home!$A$1&lt;=Leave_In_Approval[[#This Row],[End Time]]),1,"No Aplica")</f>
        <v>No Aplica</v>
      </c>
    </row>
    <row r="394" spans="1:12" hidden="1" x14ac:dyDescent="0.3">
      <c r="A394" s="40" t="s">
        <v>463</v>
      </c>
      <c r="B394" s="3">
        <v>45932</v>
      </c>
      <c r="C394" s="3">
        <v>45932</v>
      </c>
      <c r="D394" s="40" t="s">
        <v>2834</v>
      </c>
      <c r="E394" s="40" t="s">
        <v>2403</v>
      </c>
      <c r="F394" s="40" t="s">
        <v>2405</v>
      </c>
      <c r="G394">
        <v>120</v>
      </c>
      <c r="H394">
        <v>120</v>
      </c>
      <c r="I394" s="40" t="s">
        <v>2404</v>
      </c>
      <c r="J394" s="40" t="s">
        <v>844</v>
      </c>
      <c r="K394" s="40" t="s">
        <v>177</v>
      </c>
      <c r="L394" s="40" t="str">
        <f>IF(AND(Home!$A$1&gt;=Leave_In_Approval[[#This Row],[Start Time]],Home!$A$1&lt;=Leave_In_Approval[[#This Row],[End Time]]),1,"No Aplica")</f>
        <v>No Aplica</v>
      </c>
    </row>
    <row r="395" spans="1:12" x14ac:dyDescent="0.3">
      <c r="A395" s="40" t="s">
        <v>463</v>
      </c>
      <c r="B395" s="3">
        <v>45931</v>
      </c>
      <c r="C395" s="3">
        <v>45931</v>
      </c>
      <c r="D395" s="40" t="s">
        <v>2834</v>
      </c>
      <c r="E395" s="40" t="s">
        <v>2403</v>
      </c>
      <c r="F395" s="40" t="s">
        <v>2405</v>
      </c>
      <c r="G395">
        <v>120</v>
      </c>
      <c r="H395">
        <v>120</v>
      </c>
      <c r="I395" s="40" t="s">
        <v>2404</v>
      </c>
      <c r="J395" s="40" t="s">
        <v>844</v>
      </c>
      <c r="K395" s="40" t="s">
        <v>177</v>
      </c>
      <c r="L395" s="40">
        <f>IF(AND(Home!$A$1&gt;=Leave_In_Approval[[#This Row],[Start Time]],Home!$A$1&lt;=Leave_In_Approval[[#This Row],[End Time]]),1,"No Aplica")</f>
        <v>1</v>
      </c>
    </row>
    <row r="396" spans="1:12" hidden="1" x14ac:dyDescent="0.3">
      <c r="A396" s="40" t="s">
        <v>463</v>
      </c>
      <c r="B396" s="3">
        <v>45940</v>
      </c>
      <c r="C396" s="3">
        <v>45940</v>
      </c>
      <c r="D396" s="40" t="s">
        <v>518</v>
      </c>
      <c r="E396" s="40" t="s">
        <v>2387</v>
      </c>
      <c r="F396" s="40" t="s">
        <v>2389</v>
      </c>
      <c r="G396">
        <v>60</v>
      </c>
      <c r="H396">
        <v>60</v>
      </c>
      <c r="I396" s="40" t="s">
        <v>2388</v>
      </c>
      <c r="J396" s="40" t="s">
        <v>844</v>
      </c>
      <c r="K396" s="40" t="s">
        <v>177</v>
      </c>
      <c r="L396" s="40" t="str">
        <f>IF(AND(Home!$A$1&gt;=Leave_In_Approval[[#This Row],[Start Time]],Home!$A$1&lt;=Leave_In_Approval[[#This Row],[End Time]]),1,"No Aplica")</f>
        <v>No Aplica</v>
      </c>
    </row>
    <row r="397" spans="1:12" hidden="1" x14ac:dyDescent="0.3">
      <c r="A397" s="40" t="s">
        <v>463</v>
      </c>
      <c r="B397" s="3">
        <v>45939</v>
      </c>
      <c r="C397" s="3">
        <v>45939</v>
      </c>
      <c r="D397" s="40" t="s">
        <v>518</v>
      </c>
      <c r="E397" s="40" t="s">
        <v>2387</v>
      </c>
      <c r="F397" s="40" t="s">
        <v>2389</v>
      </c>
      <c r="G397">
        <v>60</v>
      </c>
      <c r="H397">
        <v>60</v>
      </c>
      <c r="I397" s="40" t="s">
        <v>2388</v>
      </c>
      <c r="J397" s="40" t="s">
        <v>844</v>
      </c>
      <c r="K397" s="40" t="s">
        <v>177</v>
      </c>
      <c r="L397" s="40" t="str">
        <f>IF(AND(Home!$A$1&gt;=Leave_In_Approval[[#This Row],[Start Time]],Home!$A$1&lt;=Leave_In_Approval[[#This Row],[End Time]]),1,"No Aplica")</f>
        <v>No Aplica</v>
      </c>
    </row>
    <row r="398" spans="1:12" hidden="1" x14ac:dyDescent="0.3">
      <c r="A398" s="40" t="s">
        <v>463</v>
      </c>
      <c r="B398" s="3">
        <v>45938</v>
      </c>
      <c r="C398" s="3">
        <v>45938</v>
      </c>
      <c r="D398" s="40" t="s">
        <v>518</v>
      </c>
      <c r="E398" s="40" t="s">
        <v>2387</v>
      </c>
      <c r="F398" s="40" t="s">
        <v>2389</v>
      </c>
      <c r="G398">
        <v>60</v>
      </c>
      <c r="H398">
        <v>60</v>
      </c>
      <c r="I398" s="40" t="s">
        <v>2388</v>
      </c>
      <c r="J398" s="40" t="s">
        <v>844</v>
      </c>
      <c r="K398" s="40" t="s">
        <v>177</v>
      </c>
      <c r="L398" s="40" t="str">
        <f>IF(AND(Home!$A$1&gt;=Leave_In_Approval[[#This Row],[Start Time]],Home!$A$1&lt;=Leave_In_Approval[[#This Row],[End Time]]),1,"No Aplica")</f>
        <v>No Aplica</v>
      </c>
    </row>
    <row r="399" spans="1:12" hidden="1" x14ac:dyDescent="0.3">
      <c r="A399" s="40" t="s">
        <v>466</v>
      </c>
      <c r="B399" s="3">
        <v>45937</v>
      </c>
      <c r="C399" s="3">
        <v>45937</v>
      </c>
      <c r="D399" s="40" t="s">
        <v>468</v>
      </c>
      <c r="E399" s="40" t="s">
        <v>2387</v>
      </c>
      <c r="F399" s="40" t="s">
        <v>2389</v>
      </c>
      <c r="G399">
        <v>540</v>
      </c>
      <c r="H399">
        <v>540</v>
      </c>
      <c r="I399" s="40" t="s">
        <v>2388</v>
      </c>
      <c r="J399" s="40" t="s">
        <v>844</v>
      </c>
      <c r="K399" s="40" t="s">
        <v>177</v>
      </c>
      <c r="L399" s="40" t="str">
        <f>IF(AND(Home!$A$1&gt;=Leave_In_Approval[[#This Row],[Start Time]],Home!$A$1&lt;=Leave_In_Approval[[#This Row],[End Time]]),1,"No Aplica")</f>
        <v>No Aplica</v>
      </c>
    </row>
    <row r="400" spans="1:12" hidden="1" x14ac:dyDescent="0.3">
      <c r="A400" s="40" t="s">
        <v>463</v>
      </c>
      <c r="B400" s="3">
        <v>45936</v>
      </c>
      <c r="C400" s="3">
        <v>45936</v>
      </c>
      <c r="D400" s="40" t="s">
        <v>518</v>
      </c>
      <c r="E400" s="40" t="s">
        <v>2387</v>
      </c>
      <c r="F400" s="40" t="s">
        <v>2389</v>
      </c>
      <c r="G400">
        <v>60</v>
      </c>
      <c r="H400">
        <v>60</v>
      </c>
      <c r="I400" s="40" t="s">
        <v>2388</v>
      </c>
      <c r="J400" s="40" t="s">
        <v>844</v>
      </c>
      <c r="K400" s="40" t="s">
        <v>177</v>
      </c>
      <c r="L400" s="40" t="str">
        <f>IF(AND(Home!$A$1&gt;=Leave_In_Approval[[#This Row],[Start Time]],Home!$A$1&lt;=Leave_In_Approval[[#This Row],[End Time]]),1,"No Aplica")</f>
        <v>No Aplica</v>
      </c>
    </row>
    <row r="401" spans="1:12" hidden="1" x14ac:dyDescent="0.3">
      <c r="A401" s="40" t="s">
        <v>463</v>
      </c>
      <c r="B401" s="3">
        <v>45940</v>
      </c>
      <c r="C401" s="3">
        <v>45940</v>
      </c>
      <c r="D401" s="40" t="s">
        <v>649</v>
      </c>
      <c r="E401" s="40" t="s">
        <v>2390</v>
      </c>
      <c r="F401" s="40" t="s">
        <v>2392</v>
      </c>
      <c r="G401">
        <v>120</v>
      </c>
      <c r="H401">
        <v>120</v>
      </c>
      <c r="I401" s="40" t="s">
        <v>2391</v>
      </c>
      <c r="J401" s="40" t="s">
        <v>844</v>
      </c>
      <c r="K401" s="40" t="s">
        <v>177</v>
      </c>
      <c r="L401" s="40" t="str">
        <f>IF(AND(Home!$A$1&gt;=Leave_In_Approval[[#This Row],[Start Time]],Home!$A$1&lt;=Leave_In_Approval[[#This Row],[End Time]]),1,"No Aplica")</f>
        <v>No Aplica</v>
      </c>
    </row>
    <row r="402" spans="1:12" hidden="1" x14ac:dyDescent="0.3">
      <c r="A402" s="40" t="s">
        <v>466</v>
      </c>
      <c r="B402" s="3">
        <v>45938</v>
      </c>
      <c r="C402" s="3">
        <v>45938</v>
      </c>
      <c r="D402" s="40" t="s">
        <v>465</v>
      </c>
      <c r="E402" s="40" t="s">
        <v>2390</v>
      </c>
      <c r="F402" s="40" t="s">
        <v>2392</v>
      </c>
      <c r="G402">
        <v>540</v>
      </c>
      <c r="H402">
        <v>540</v>
      </c>
      <c r="I402" s="40" t="s">
        <v>2391</v>
      </c>
      <c r="J402" s="40" t="s">
        <v>844</v>
      </c>
      <c r="K402" s="40" t="s">
        <v>177</v>
      </c>
      <c r="L402" s="40" t="str">
        <f>IF(AND(Home!$A$1&gt;=Leave_In_Approval[[#This Row],[Start Time]],Home!$A$1&lt;=Leave_In_Approval[[#This Row],[End Time]]),1,"No Aplica")</f>
        <v>No Aplica</v>
      </c>
    </row>
    <row r="403" spans="1:12" hidden="1" x14ac:dyDescent="0.3">
      <c r="A403" s="40" t="s">
        <v>463</v>
      </c>
      <c r="B403" s="3">
        <v>45932</v>
      </c>
      <c r="C403" s="3">
        <v>45932</v>
      </c>
      <c r="D403" s="40" t="s">
        <v>649</v>
      </c>
      <c r="E403" s="40" t="s">
        <v>2390</v>
      </c>
      <c r="F403" s="40" t="s">
        <v>2392</v>
      </c>
      <c r="G403">
        <v>60</v>
      </c>
      <c r="H403">
        <v>60</v>
      </c>
      <c r="I403" s="40" t="s">
        <v>2391</v>
      </c>
      <c r="J403" s="40" t="s">
        <v>844</v>
      </c>
      <c r="K403" s="40" t="s">
        <v>177</v>
      </c>
      <c r="L403" s="40" t="str">
        <f>IF(AND(Home!$A$1&gt;=Leave_In_Approval[[#This Row],[Start Time]],Home!$A$1&lt;=Leave_In_Approval[[#This Row],[End Time]]),1,"No Aplica")</f>
        <v>No Aplica</v>
      </c>
    </row>
    <row r="404" spans="1:12" x14ac:dyDescent="0.3">
      <c r="A404" s="40" t="s">
        <v>466</v>
      </c>
      <c r="B404" s="3">
        <v>45931</v>
      </c>
      <c r="C404" s="3">
        <v>45931</v>
      </c>
      <c r="D404" s="40" t="s">
        <v>2185</v>
      </c>
      <c r="E404" s="40" t="s">
        <v>2390</v>
      </c>
      <c r="F404" s="40" t="s">
        <v>2392</v>
      </c>
      <c r="G404">
        <v>540</v>
      </c>
      <c r="H404">
        <v>540</v>
      </c>
      <c r="I404" s="40" t="s">
        <v>2391</v>
      </c>
      <c r="J404" s="40" t="s">
        <v>844</v>
      </c>
      <c r="K404" s="40" t="s">
        <v>177</v>
      </c>
      <c r="L404" s="40">
        <f>IF(AND(Home!$A$1&gt;=Leave_In_Approval[[#This Row],[Start Time]],Home!$A$1&lt;=Leave_In_Approval[[#This Row],[End Time]]),1,"No Aplica")</f>
        <v>1</v>
      </c>
    </row>
    <row r="405" spans="1:12" hidden="1" x14ac:dyDescent="0.3">
      <c r="A405" s="40" t="s">
        <v>474</v>
      </c>
      <c r="B405" s="3">
        <v>45940</v>
      </c>
      <c r="C405" s="3">
        <v>45940</v>
      </c>
      <c r="D405" s="40" t="s">
        <v>519</v>
      </c>
      <c r="E405" s="40" t="s">
        <v>1357</v>
      </c>
      <c r="F405" s="40" t="s">
        <v>1359</v>
      </c>
      <c r="G405">
        <v>60</v>
      </c>
      <c r="H405">
        <v>60</v>
      </c>
      <c r="I405" s="40" t="s">
        <v>1358</v>
      </c>
      <c r="J405" s="40" t="s">
        <v>844</v>
      </c>
      <c r="K405" s="40" t="s">
        <v>177</v>
      </c>
      <c r="L405" s="40" t="str">
        <f>IF(AND(Home!$A$1&gt;=Leave_In_Approval[[#This Row],[Start Time]],Home!$A$1&lt;=Leave_In_Approval[[#This Row],[End Time]]),1,"No Aplica")</f>
        <v>No Aplica</v>
      </c>
    </row>
    <row r="406" spans="1:12" hidden="1" x14ac:dyDescent="0.3">
      <c r="A406" s="40" t="s">
        <v>474</v>
      </c>
      <c r="B406" s="3">
        <v>45939</v>
      </c>
      <c r="C406" s="3">
        <v>45939</v>
      </c>
      <c r="D406" s="40" t="s">
        <v>519</v>
      </c>
      <c r="E406" s="40" t="s">
        <v>1357</v>
      </c>
      <c r="F406" s="40" t="s">
        <v>1359</v>
      </c>
      <c r="G406">
        <v>60</v>
      </c>
      <c r="H406">
        <v>60</v>
      </c>
      <c r="I406" s="40" t="s">
        <v>1358</v>
      </c>
      <c r="J406" s="40" t="s">
        <v>844</v>
      </c>
      <c r="K406" s="40" t="s">
        <v>177</v>
      </c>
      <c r="L406" s="40" t="str">
        <f>IF(AND(Home!$A$1&gt;=Leave_In_Approval[[#This Row],[Start Time]],Home!$A$1&lt;=Leave_In_Approval[[#This Row],[End Time]]),1,"No Aplica")</f>
        <v>No Aplica</v>
      </c>
    </row>
    <row r="407" spans="1:12" hidden="1" x14ac:dyDescent="0.3">
      <c r="A407" s="40" t="s">
        <v>474</v>
      </c>
      <c r="B407" s="3">
        <v>45936</v>
      </c>
      <c r="C407" s="3">
        <v>45936</v>
      </c>
      <c r="D407" s="40" t="s">
        <v>636</v>
      </c>
      <c r="E407" s="40" t="s">
        <v>1357</v>
      </c>
      <c r="F407" s="40" t="s">
        <v>1359</v>
      </c>
      <c r="G407">
        <v>420</v>
      </c>
      <c r="H407">
        <v>420</v>
      </c>
      <c r="I407" s="40" t="s">
        <v>1358</v>
      </c>
      <c r="J407" s="40" t="s">
        <v>844</v>
      </c>
      <c r="K407" s="40" t="s">
        <v>177</v>
      </c>
      <c r="L407" s="40" t="str">
        <f>IF(AND(Home!$A$1&gt;=Leave_In_Approval[[#This Row],[Start Time]],Home!$A$1&lt;=Leave_In_Approval[[#This Row],[End Time]]),1,"No Aplica")</f>
        <v>No Aplica</v>
      </c>
    </row>
    <row r="408" spans="1:12" hidden="1" x14ac:dyDescent="0.3">
      <c r="A408" s="40" t="s">
        <v>463</v>
      </c>
      <c r="B408" s="3">
        <v>45938</v>
      </c>
      <c r="C408" s="3">
        <v>45938</v>
      </c>
      <c r="D408" s="40" t="s">
        <v>467</v>
      </c>
      <c r="E408" s="40" t="s">
        <v>1357</v>
      </c>
      <c r="F408" s="40" t="s">
        <v>1359</v>
      </c>
      <c r="G408">
        <v>540</v>
      </c>
      <c r="H408">
        <v>540</v>
      </c>
      <c r="I408" s="40" t="s">
        <v>1358</v>
      </c>
      <c r="J408" s="40" t="s">
        <v>844</v>
      </c>
      <c r="K408" s="40" t="s">
        <v>177</v>
      </c>
      <c r="L408" s="40" t="str">
        <f>IF(AND(Home!$A$1&gt;=Leave_In_Approval[[#This Row],[Start Time]],Home!$A$1&lt;=Leave_In_Approval[[#This Row],[End Time]]),1,"No Aplica")</f>
        <v>No Aplica</v>
      </c>
    </row>
    <row r="409" spans="1:12" hidden="1" x14ac:dyDescent="0.3">
      <c r="A409" s="40" t="s">
        <v>463</v>
      </c>
      <c r="B409" s="3">
        <v>45937</v>
      </c>
      <c r="C409" s="3">
        <v>45937</v>
      </c>
      <c r="D409" s="40" t="s">
        <v>519</v>
      </c>
      <c r="E409" s="40" t="s">
        <v>1553</v>
      </c>
      <c r="F409" s="40" t="s">
        <v>1555</v>
      </c>
      <c r="G409">
        <v>60</v>
      </c>
      <c r="H409">
        <v>60</v>
      </c>
      <c r="I409" s="40" t="s">
        <v>1554</v>
      </c>
      <c r="J409" s="40" t="s">
        <v>844</v>
      </c>
      <c r="K409" s="40" t="s">
        <v>177</v>
      </c>
      <c r="L409" s="40" t="str">
        <f>IF(AND(Home!$A$1&gt;=Leave_In_Approval[[#This Row],[Start Time]],Home!$A$1&lt;=Leave_In_Approval[[#This Row],[End Time]]),1,"No Aplica")</f>
        <v>No Aplica</v>
      </c>
    </row>
    <row r="410" spans="1:12" hidden="1" x14ac:dyDescent="0.3">
      <c r="A410" s="40" t="s">
        <v>463</v>
      </c>
      <c r="B410" s="3">
        <v>45940</v>
      </c>
      <c r="C410" s="3">
        <v>45940</v>
      </c>
      <c r="D410" s="40" t="s">
        <v>519</v>
      </c>
      <c r="E410" s="40" t="s">
        <v>1553</v>
      </c>
      <c r="F410" s="40" t="s">
        <v>1555</v>
      </c>
      <c r="G410">
        <v>60</v>
      </c>
      <c r="H410">
        <v>60</v>
      </c>
      <c r="I410" s="40" t="s">
        <v>1554</v>
      </c>
      <c r="J410" s="40" t="s">
        <v>844</v>
      </c>
      <c r="K410" s="40" t="s">
        <v>177</v>
      </c>
      <c r="L410" s="40" t="str">
        <f>IF(AND(Home!$A$1&gt;=Leave_In_Approval[[#This Row],[Start Time]],Home!$A$1&lt;=Leave_In_Approval[[#This Row],[End Time]]),1,"No Aplica")</f>
        <v>No Aplica</v>
      </c>
    </row>
    <row r="411" spans="1:12" hidden="1" x14ac:dyDescent="0.3">
      <c r="A411" s="40" t="s">
        <v>463</v>
      </c>
      <c r="B411" s="3">
        <v>45939</v>
      </c>
      <c r="C411" s="3">
        <v>45939</v>
      </c>
      <c r="D411" s="40" t="s">
        <v>519</v>
      </c>
      <c r="E411" s="40" t="s">
        <v>1553</v>
      </c>
      <c r="F411" s="40" t="s">
        <v>1555</v>
      </c>
      <c r="G411">
        <v>60</v>
      </c>
      <c r="H411">
        <v>60</v>
      </c>
      <c r="I411" s="40" t="s">
        <v>1554</v>
      </c>
      <c r="J411" s="40" t="s">
        <v>844</v>
      </c>
      <c r="K411" s="40" t="s">
        <v>177</v>
      </c>
      <c r="L411" s="40" t="str">
        <f>IF(AND(Home!$A$1&gt;=Leave_In_Approval[[#This Row],[Start Time]],Home!$A$1&lt;=Leave_In_Approval[[#This Row],[End Time]]),1,"No Aplica")</f>
        <v>No Aplica</v>
      </c>
    </row>
    <row r="412" spans="1:12" hidden="1" x14ac:dyDescent="0.3">
      <c r="A412" s="40" t="s">
        <v>463</v>
      </c>
      <c r="B412" s="3">
        <v>45936</v>
      </c>
      <c r="C412" s="3">
        <v>45936</v>
      </c>
      <c r="D412" s="40" t="s">
        <v>519</v>
      </c>
      <c r="E412" s="40" t="s">
        <v>1553</v>
      </c>
      <c r="F412" s="40" t="s">
        <v>1555</v>
      </c>
      <c r="G412">
        <v>60</v>
      </c>
      <c r="H412">
        <v>60</v>
      </c>
      <c r="I412" s="40" t="s">
        <v>1554</v>
      </c>
      <c r="J412" s="40" t="s">
        <v>844</v>
      </c>
      <c r="K412" s="40" t="s">
        <v>177</v>
      </c>
      <c r="L412" s="40" t="str">
        <f>IF(AND(Home!$A$1&gt;=Leave_In_Approval[[#This Row],[Start Time]],Home!$A$1&lt;=Leave_In_Approval[[#This Row],[End Time]]),1,"No Aplica")</f>
        <v>No Aplica</v>
      </c>
    </row>
    <row r="413" spans="1:12" hidden="1" x14ac:dyDescent="0.3">
      <c r="A413" s="40" t="s">
        <v>466</v>
      </c>
      <c r="B413" s="3">
        <v>45938</v>
      </c>
      <c r="C413" s="3">
        <v>45938</v>
      </c>
      <c r="D413" s="40" t="s">
        <v>467</v>
      </c>
      <c r="E413" s="40" t="s">
        <v>1553</v>
      </c>
      <c r="F413" s="40" t="s">
        <v>1555</v>
      </c>
      <c r="G413">
        <v>540</v>
      </c>
      <c r="H413">
        <v>540</v>
      </c>
      <c r="I413" s="40" t="s">
        <v>1554</v>
      </c>
      <c r="J413" s="40" t="s">
        <v>844</v>
      </c>
      <c r="K413" s="40" t="s">
        <v>177</v>
      </c>
      <c r="L413" s="40" t="str">
        <f>IF(AND(Home!$A$1&gt;=Leave_In_Approval[[#This Row],[Start Time]],Home!$A$1&lt;=Leave_In_Approval[[#This Row],[End Time]]),1,"No Aplica")</f>
        <v>No Aplica</v>
      </c>
    </row>
    <row r="414" spans="1:12" hidden="1" x14ac:dyDescent="0.3">
      <c r="A414" s="40" t="s">
        <v>463</v>
      </c>
      <c r="B414" s="3">
        <v>45937</v>
      </c>
      <c r="C414" s="3">
        <v>45937</v>
      </c>
      <c r="D414" s="40" t="s">
        <v>502</v>
      </c>
      <c r="E414" s="40" t="s">
        <v>457</v>
      </c>
      <c r="F414" s="40" t="s">
        <v>458</v>
      </c>
      <c r="G414">
        <v>0</v>
      </c>
      <c r="H414">
        <v>0</v>
      </c>
      <c r="I414" s="40" t="s">
        <v>1169</v>
      </c>
      <c r="J414" s="40" t="s">
        <v>844</v>
      </c>
      <c r="K414" s="40" t="s">
        <v>177</v>
      </c>
      <c r="L414" s="40" t="str">
        <f>IF(AND(Home!$A$1&gt;=Leave_In_Approval[[#This Row],[Start Time]],Home!$A$1&lt;=Leave_In_Approval[[#This Row],[End Time]]),1,"No Aplica")</f>
        <v>No Aplica</v>
      </c>
    </row>
    <row r="415" spans="1:12" hidden="1" x14ac:dyDescent="0.3">
      <c r="A415" s="40" t="s">
        <v>466</v>
      </c>
      <c r="B415" s="3">
        <v>45938</v>
      </c>
      <c r="C415" s="3">
        <v>45938</v>
      </c>
      <c r="D415" s="40" t="s">
        <v>3119</v>
      </c>
      <c r="E415" s="40" t="s">
        <v>9</v>
      </c>
      <c r="F415" s="40" t="s">
        <v>10</v>
      </c>
      <c r="G415">
        <v>420</v>
      </c>
      <c r="H415">
        <v>420</v>
      </c>
      <c r="I415" s="40" t="s">
        <v>938</v>
      </c>
      <c r="J415" s="40" t="s">
        <v>844</v>
      </c>
      <c r="K415" s="40" t="s">
        <v>177</v>
      </c>
      <c r="L415" s="40" t="str">
        <f>IF(AND(Home!$A$1&gt;=Leave_In_Approval[[#This Row],[Start Time]],Home!$A$1&lt;=Leave_In_Approval[[#This Row],[End Time]]),1,"No Aplica")</f>
        <v>No Aplica</v>
      </c>
    </row>
    <row r="416" spans="1:12" hidden="1" x14ac:dyDescent="0.3">
      <c r="A416" s="40" t="s">
        <v>466</v>
      </c>
      <c r="B416" s="3">
        <v>45937</v>
      </c>
      <c r="C416" s="3">
        <v>45937</v>
      </c>
      <c r="D416" s="40" t="s">
        <v>465</v>
      </c>
      <c r="E416" s="40" t="s">
        <v>9</v>
      </c>
      <c r="F416" s="40" t="s">
        <v>10</v>
      </c>
      <c r="G416">
        <v>420</v>
      </c>
      <c r="H416">
        <v>420</v>
      </c>
      <c r="I416" s="40" t="s">
        <v>938</v>
      </c>
      <c r="J416" s="40" t="s">
        <v>844</v>
      </c>
      <c r="K416" s="40" t="s">
        <v>177</v>
      </c>
      <c r="L416" s="40" t="str">
        <f>IF(AND(Home!$A$1&gt;=Leave_In_Approval[[#This Row],[Start Time]],Home!$A$1&lt;=Leave_In_Approval[[#This Row],[End Time]]),1,"No Aplica")</f>
        <v>No Aplica</v>
      </c>
    </row>
    <row r="417" spans="1:12" hidden="1" x14ac:dyDescent="0.3">
      <c r="A417" s="40" t="s">
        <v>469</v>
      </c>
      <c r="B417" s="3">
        <v>45932</v>
      </c>
      <c r="C417" s="3">
        <v>45932</v>
      </c>
      <c r="D417" s="40" t="s">
        <v>1829</v>
      </c>
      <c r="E417" s="40" t="s">
        <v>1539</v>
      </c>
      <c r="F417" s="40" t="s">
        <v>1541</v>
      </c>
      <c r="G417">
        <v>120</v>
      </c>
      <c r="H417">
        <v>120</v>
      </c>
      <c r="I417" s="40" t="s">
        <v>1540</v>
      </c>
      <c r="J417" s="40" t="s">
        <v>975</v>
      </c>
      <c r="K417" s="40" t="s">
        <v>179</v>
      </c>
      <c r="L417" s="40" t="str">
        <f>IF(AND(Home!$A$1&gt;=Leave_In_Approval[[#This Row],[Start Time]],Home!$A$1&lt;=Leave_In_Approval[[#This Row],[End Time]]),1,"No Aplica")</f>
        <v>No Aplica</v>
      </c>
    </row>
    <row r="418" spans="1:12" x14ac:dyDescent="0.3">
      <c r="A418" s="40" t="s">
        <v>469</v>
      </c>
      <c r="B418" s="3">
        <v>45931</v>
      </c>
      <c r="C418" s="3">
        <v>45931</v>
      </c>
      <c r="D418" s="40" t="s">
        <v>1829</v>
      </c>
      <c r="E418" s="40" t="s">
        <v>1539</v>
      </c>
      <c r="F418" s="40" t="s">
        <v>1541</v>
      </c>
      <c r="G418">
        <v>120</v>
      </c>
      <c r="H418">
        <v>120</v>
      </c>
      <c r="I418" s="40" t="s">
        <v>1540</v>
      </c>
      <c r="J418" s="40" t="s">
        <v>975</v>
      </c>
      <c r="K418" s="40" t="s">
        <v>179</v>
      </c>
      <c r="L418" s="40">
        <f>IF(AND(Home!$A$1&gt;=Leave_In_Approval[[#This Row],[Start Time]],Home!$A$1&lt;=Leave_In_Approval[[#This Row],[End Time]]),1,"No Aplica")</f>
        <v>1</v>
      </c>
    </row>
    <row r="419" spans="1:12" hidden="1" x14ac:dyDescent="0.3">
      <c r="A419" s="40" t="s">
        <v>463</v>
      </c>
      <c r="B419" s="3">
        <v>45942</v>
      </c>
      <c r="C419" s="3">
        <v>45942</v>
      </c>
      <c r="D419" s="40" t="s">
        <v>490</v>
      </c>
      <c r="E419" s="40" t="s">
        <v>1842</v>
      </c>
      <c r="F419" s="40" t="s">
        <v>1844</v>
      </c>
      <c r="G419">
        <v>540</v>
      </c>
      <c r="H419">
        <v>540</v>
      </c>
      <c r="I419" s="40" t="s">
        <v>1843</v>
      </c>
      <c r="J419" s="40" t="s">
        <v>976</v>
      </c>
      <c r="K419" s="40" t="s">
        <v>223</v>
      </c>
      <c r="L419" s="40" t="str">
        <f>IF(AND(Home!$A$1&gt;=Leave_In_Approval[[#This Row],[Start Time]],Home!$A$1&lt;=Leave_In_Approval[[#This Row],[End Time]]),1,"No Aplica")</f>
        <v>No Aplica</v>
      </c>
    </row>
    <row r="420" spans="1:12" hidden="1" x14ac:dyDescent="0.3">
      <c r="A420" s="40" t="s">
        <v>474</v>
      </c>
      <c r="B420" s="3">
        <v>45941</v>
      </c>
      <c r="C420" s="3">
        <v>45941</v>
      </c>
      <c r="D420" s="40" t="s">
        <v>1484</v>
      </c>
      <c r="E420" s="40" t="s">
        <v>1842</v>
      </c>
      <c r="F420" s="40" t="s">
        <v>1844</v>
      </c>
      <c r="G420">
        <v>180</v>
      </c>
      <c r="H420">
        <v>180</v>
      </c>
      <c r="I420" s="40" t="s">
        <v>1843</v>
      </c>
      <c r="J420" s="40" t="s">
        <v>976</v>
      </c>
      <c r="K420" s="40" t="s">
        <v>223</v>
      </c>
      <c r="L420" s="40" t="str">
        <f>IF(AND(Home!$A$1&gt;=Leave_In_Approval[[#This Row],[Start Time]],Home!$A$1&lt;=Leave_In_Approval[[#This Row],[End Time]]),1,"No Aplica")</f>
        <v>No Aplica</v>
      </c>
    </row>
    <row r="421" spans="1:12" hidden="1" x14ac:dyDescent="0.3">
      <c r="A421" s="40" t="s">
        <v>469</v>
      </c>
      <c r="B421" s="3">
        <v>45936</v>
      </c>
      <c r="C421" s="3">
        <v>45936</v>
      </c>
      <c r="D421" s="40" t="s">
        <v>470</v>
      </c>
      <c r="E421" s="40" t="s">
        <v>1842</v>
      </c>
      <c r="F421" s="40" t="s">
        <v>1844</v>
      </c>
      <c r="G421">
        <v>540</v>
      </c>
      <c r="H421">
        <v>540</v>
      </c>
      <c r="I421" s="40" t="s">
        <v>1843</v>
      </c>
      <c r="J421" s="40" t="s">
        <v>976</v>
      </c>
      <c r="K421" s="40" t="s">
        <v>223</v>
      </c>
      <c r="L421" s="40" t="str">
        <f>IF(AND(Home!$A$1&gt;=Leave_In_Approval[[#This Row],[Start Time]],Home!$A$1&lt;=Leave_In_Approval[[#This Row],[End Time]]),1,"No Aplica")</f>
        <v>No Aplica</v>
      </c>
    </row>
    <row r="422" spans="1:12" hidden="1" x14ac:dyDescent="0.3">
      <c r="A422" s="40" t="s">
        <v>469</v>
      </c>
      <c r="B422" s="3">
        <v>45936</v>
      </c>
      <c r="C422" s="3">
        <v>45936</v>
      </c>
      <c r="D422" s="40" t="s">
        <v>470</v>
      </c>
      <c r="E422" s="40" t="s">
        <v>1845</v>
      </c>
      <c r="F422" s="40" t="s">
        <v>1847</v>
      </c>
      <c r="G422">
        <v>480</v>
      </c>
      <c r="H422">
        <v>480</v>
      </c>
      <c r="I422" s="40" t="s">
        <v>1846</v>
      </c>
      <c r="J422" s="40" t="s">
        <v>976</v>
      </c>
      <c r="K422" s="40" t="s">
        <v>223</v>
      </c>
      <c r="L422" s="40" t="str">
        <f>IF(AND(Home!$A$1&gt;=Leave_In_Approval[[#This Row],[Start Time]],Home!$A$1&lt;=Leave_In_Approval[[#This Row],[End Time]]),1,"No Aplica")</f>
        <v>No Aplica</v>
      </c>
    </row>
    <row r="423" spans="1:12" hidden="1" x14ac:dyDescent="0.3">
      <c r="A423" s="40" t="s">
        <v>463</v>
      </c>
      <c r="B423" s="3">
        <v>45942</v>
      </c>
      <c r="C423" s="3">
        <v>45942</v>
      </c>
      <c r="D423" s="40" t="s">
        <v>468</v>
      </c>
      <c r="E423" s="40" t="s">
        <v>1845</v>
      </c>
      <c r="F423" s="40" t="s">
        <v>1847</v>
      </c>
      <c r="G423">
        <v>540</v>
      </c>
      <c r="H423">
        <v>540</v>
      </c>
      <c r="I423" s="40" t="s">
        <v>1846</v>
      </c>
      <c r="J423" s="40" t="s">
        <v>976</v>
      </c>
      <c r="K423" s="40" t="s">
        <v>223</v>
      </c>
      <c r="L423" s="40" t="str">
        <f>IF(AND(Home!$A$1&gt;=Leave_In_Approval[[#This Row],[Start Time]],Home!$A$1&lt;=Leave_In_Approval[[#This Row],[End Time]]),1,"No Aplica")</f>
        <v>No Aplica</v>
      </c>
    </row>
    <row r="424" spans="1:12" hidden="1" x14ac:dyDescent="0.3">
      <c r="A424" s="40" t="s">
        <v>474</v>
      </c>
      <c r="B424" s="3">
        <v>45941</v>
      </c>
      <c r="C424" s="3">
        <v>45941</v>
      </c>
      <c r="D424" s="40" t="s">
        <v>488</v>
      </c>
      <c r="E424" s="40" t="s">
        <v>435</v>
      </c>
      <c r="F424" s="40" t="s">
        <v>436</v>
      </c>
      <c r="G424">
        <v>180</v>
      </c>
      <c r="H424">
        <v>180</v>
      </c>
      <c r="I424" s="40" t="s">
        <v>1087</v>
      </c>
      <c r="J424" s="40" t="s">
        <v>976</v>
      </c>
      <c r="K424" s="40" t="s">
        <v>223</v>
      </c>
      <c r="L424" s="40" t="str">
        <f>IF(AND(Home!$A$1&gt;=Leave_In_Approval[[#This Row],[Start Time]],Home!$A$1&lt;=Leave_In_Approval[[#This Row],[End Time]]),1,"No Aplica")</f>
        <v>No Aplica</v>
      </c>
    </row>
    <row r="425" spans="1:12" hidden="1" x14ac:dyDescent="0.3">
      <c r="A425" s="40" t="s">
        <v>463</v>
      </c>
      <c r="B425" s="3">
        <v>45942</v>
      </c>
      <c r="C425" s="3">
        <v>45942</v>
      </c>
      <c r="D425" s="40" t="s">
        <v>497</v>
      </c>
      <c r="E425" s="40" t="s">
        <v>435</v>
      </c>
      <c r="F425" s="40" t="s">
        <v>436</v>
      </c>
      <c r="G425">
        <v>540</v>
      </c>
      <c r="H425">
        <v>540</v>
      </c>
      <c r="I425" s="40" t="s">
        <v>1087</v>
      </c>
      <c r="J425" s="40" t="s">
        <v>976</v>
      </c>
      <c r="K425" s="40" t="s">
        <v>223</v>
      </c>
      <c r="L425" s="40" t="str">
        <f>IF(AND(Home!$A$1&gt;=Leave_In_Approval[[#This Row],[Start Time]],Home!$A$1&lt;=Leave_In_Approval[[#This Row],[End Time]]),1,"No Aplica")</f>
        <v>No Aplica</v>
      </c>
    </row>
    <row r="426" spans="1:12" hidden="1" x14ac:dyDescent="0.3">
      <c r="A426" s="40" t="s">
        <v>469</v>
      </c>
      <c r="B426" s="3">
        <v>45936</v>
      </c>
      <c r="C426" s="3">
        <v>45936</v>
      </c>
      <c r="D426" s="40" t="s">
        <v>470</v>
      </c>
      <c r="E426" s="40" t="s">
        <v>435</v>
      </c>
      <c r="F426" s="40" t="s">
        <v>436</v>
      </c>
      <c r="G426">
        <v>540</v>
      </c>
      <c r="H426">
        <v>540</v>
      </c>
      <c r="I426" s="40" t="s">
        <v>1087</v>
      </c>
      <c r="J426" s="40" t="s">
        <v>976</v>
      </c>
      <c r="K426" s="40" t="s">
        <v>223</v>
      </c>
      <c r="L426" s="40" t="str">
        <f>IF(AND(Home!$A$1&gt;=Leave_In_Approval[[#This Row],[Start Time]],Home!$A$1&lt;=Leave_In_Approval[[#This Row],[End Time]]),1,"No Aplica")</f>
        <v>No Aplica</v>
      </c>
    </row>
    <row r="427" spans="1:12" hidden="1" x14ac:dyDescent="0.3">
      <c r="A427" s="40" t="s">
        <v>463</v>
      </c>
      <c r="B427" s="3">
        <v>45942</v>
      </c>
      <c r="C427" s="3">
        <v>45942</v>
      </c>
      <c r="D427" s="40" t="s">
        <v>493</v>
      </c>
      <c r="E427" s="40" t="s">
        <v>407</v>
      </c>
      <c r="F427" s="40" t="s">
        <v>408</v>
      </c>
      <c r="G427">
        <v>540</v>
      </c>
      <c r="H427">
        <v>540</v>
      </c>
      <c r="I427" s="40" t="s">
        <v>1088</v>
      </c>
      <c r="J427" s="40" t="s">
        <v>976</v>
      </c>
      <c r="K427" s="40" t="s">
        <v>223</v>
      </c>
      <c r="L427" s="40" t="str">
        <f>IF(AND(Home!$A$1&gt;=Leave_In_Approval[[#This Row],[Start Time]],Home!$A$1&lt;=Leave_In_Approval[[#This Row],[End Time]]),1,"No Aplica")</f>
        <v>No Aplica</v>
      </c>
    </row>
    <row r="428" spans="1:12" hidden="1" x14ac:dyDescent="0.3">
      <c r="A428" s="40" t="s">
        <v>469</v>
      </c>
      <c r="B428" s="3">
        <v>45936</v>
      </c>
      <c r="C428" s="3">
        <v>45936</v>
      </c>
      <c r="D428" s="40" t="s">
        <v>494</v>
      </c>
      <c r="E428" s="40" t="s">
        <v>407</v>
      </c>
      <c r="F428" s="40" t="s">
        <v>408</v>
      </c>
      <c r="G428">
        <v>540</v>
      </c>
      <c r="H428">
        <v>540</v>
      </c>
      <c r="I428" s="40" t="s">
        <v>1088</v>
      </c>
      <c r="J428" s="40" t="s">
        <v>976</v>
      </c>
      <c r="K428" s="40" t="s">
        <v>223</v>
      </c>
      <c r="L428" s="40" t="str">
        <f>IF(AND(Home!$A$1&gt;=Leave_In_Approval[[#This Row],[Start Time]],Home!$A$1&lt;=Leave_In_Approval[[#This Row],[End Time]]),1,"No Aplica")</f>
        <v>No Aplica</v>
      </c>
    </row>
    <row r="429" spans="1:12" hidden="1" x14ac:dyDescent="0.3">
      <c r="A429" s="40" t="s">
        <v>474</v>
      </c>
      <c r="B429" s="3">
        <v>45941</v>
      </c>
      <c r="C429" s="3">
        <v>45941</v>
      </c>
      <c r="D429" s="40" t="s">
        <v>489</v>
      </c>
      <c r="E429" s="40" t="s">
        <v>345</v>
      </c>
      <c r="F429" s="40" t="s">
        <v>346</v>
      </c>
      <c r="G429">
        <v>180</v>
      </c>
      <c r="H429">
        <v>180</v>
      </c>
      <c r="I429" s="40" t="s">
        <v>1094</v>
      </c>
      <c r="J429" s="40" t="s">
        <v>976</v>
      </c>
      <c r="K429" s="40" t="s">
        <v>223</v>
      </c>
      <c r="L429" s="40" t="str">
        <f>IF(AND(Home!$A$1&gt;=Leave_In_Approval[[#This Row],[Start Time]],Home!$A$1&lt;=Leave_In_Approval[[#This Row],[End Time]]),1,"No Aplica")</f>
        <v>No Aplica</v>
      </c>
    </row>
    <row r="430" spans="1:12" hidden="1" x14ac:dyDescent="0.3">
      <c r="A430" s="40" t="s">
        <v>463</v>
      </c>
      <c r="B430" s="3">
        <v>45942</v>
      </c>
      <c r="C430" s="3">
        <v>45942</v>
      </c>
      <c r="D430" s="40" t="s">
        <v>496</v>
      </c>
      <c r="E430" s="40" t="s">
        <v>345</v>
      </c>
      <c r="F430" s="40" t="s">
        <v>346</v>
      </c>
      <c r="G430">
        <v>540</v>
      </c>
      <c r="H430">
        <v>540</v>
      </c>
      <c r="I430" s="40" t="s">
        <v>1094</v>
      </c>
      <c r="J430" s="40" t="s">
        <v>976</v>
      </c>
      <c r="K430" s="40" t="s">
        <v>223</v>
      </c>
      <c r="L430" s="40" t="str">
        <f>IF(AND(Home!$A$1&gt;=Leave_In_Approval[[#This Row],[Start Time]],Home!$A$1&lt;=Leave_In_Approval[[#This Row],[End Time]]),1,"No Aplica")</f>
        <v>No Aplica</v>
      </c>
    </row>
    <row r="431" spans="1:12" hidden="1" x14ac:dyDescent="0.3">
      <c r="A431" s="40" t="s">
        <v>469</v>
      </c>
      <c r="B431" s="3">
        <v>45936</v>
      </c>
      <c r="C431" s="3">
        <v>45936</v>
      </c>
      <c r="D431" s="40" t="s">
        <v>494</v>
      </c>
      <c r="E431" s="40" t="s">
        <v>345</v>
      </c>
      <c r="F431" s="40" t="s">
        <v>346</v>
      </c>
      <c r="G431">
        <v>540</v>
      </c>
      <c r="H431">
        <v>540</v>
      </c>
      <c r="I431" s="40" t="s">
        <v>1094</v>
      </c>
      <c r="J431" s="40" t="s">
        <v>976</v>
      </c>
      <c r="K431" s="40" t="s">
        <v>223</v>
      </c>
      <c r="L431" s="40" t="str">
        <f>IF(AND(Home!$A$1&gt;=Leave_In_Approval[[#This Row],[Start Time]],Home!$A$1&lt;=Leave_In_Approval[[#This Row],[End Time]]),1,"No Aplica")</f>
        <v>No Aplica</v>
      </c>
    </row>
    <row r="432" spans="1:12" hidden="1" x14ac:dyDescent="0.3">
      <c r="A432" s="40" t="s">
        <v>469</v>
      </c>
      <c r="B432" s="3">
        <v>45932</v>
      </c>
      <c r="C432" s="3">
        <v>45932</v>
      </c>
      <c r="D432" s="40" t="s">
        <v>3117</v>
      </c>
      <c r="E432" s="40" t="s">
        <v>299</v>
      </c>
      <c r="F432" s="40" t="s">
        <v>300</v>
      </c>
      <c r="G432">
        <v>480</v>
      </c>
      <c r="H432">
        <v>480</v>
      </c>
      <c r="I432" s="40" t="s">
        <v>981</v>
      </c>
      <c r="J432" s="40" t="s">
        <v>976</v>
      </c>
      <c r="K432" s="40" t="s">
        <v>223</v>
      </c>
      <c r="L432" s="40" t="str">
        <f>IF(AND(Home!$A$1&gt;=Leave_In_Approval[[#This Row],[Start Time]],Home!$A$1&lt;=Leave_In_Approval[[#This Row],[End Time]]),1,"No Aplica")</f>
        <v>No Aplica</v>
      </c>
    </row>
    <row r="433" spans="1:12" hidden="1" x14ac:dyDescent="0.3">
      <c r="A433" s="40" t="s">
        <v>474</v>
      </c>
      <c r="B433" s="3">
        <v>45941</v>
      </c>
      <c r="C433" s="3">
        <v>45941</v>
      </c>
      <c r="D433" s="40" t="s">
        <v>489</v>
      </c>
      <c r="E433" s="40" t="s">
        <v>299</v>
      </c>
      <c r="F433" s="40" t="s">
        <v>300</v>
      </c>
      <c r="G433">
        <v>180</v>
      </c>
      <c r="H433">
        <v>180</v>
      </c>
      <c r="I433" s="40" t="s">
        <v>981</v>
      </c>
      <c r="J433" s="40" t="s">
        <v>976</v>
      </c>
      <c r="K433" s="40" t="s">
        <v>223</v>
      </c>
      <c r="L433" s="40" t="str">
        <f>IF(AND(Home!$A$1&gt;=Leave_In_Approval[[#This Row],[Start Time]],Home!$A$1&lt;=Leave_In_Approval[[#This Row],[End Time]]),1,"No Aplica")</f>
        <v>No Aplica</v>
      </c>
    </row>
    <row r="434" spans="1:12" hidden="1" x14ac:dyDescent="0.3">
      <c r="A434" s="40" t="s">
        <v>463</v>
      </c>
      <c r="B434" s="3">
        <v>45942</v>
      </c>
      <c r="C434" s="3">
        <v>45942</v>
      </c>
      <c r="D434" s="40" t="s">
        <v>493</v>
      </c>
      <c r="E434" s="40" t="s">
        <v>299</v>
      </c>
      <c r="F434" s="40" t="s">
        <v>300</v>
      </c>
      <c r="G434">
        <v>540</v>
      </c>
      <c r="H434">
        <v>540</v>
      </c>
      <c r="I434" s="40" t="s">
        <v>981</v>
      </c>
      <c r="J434" s="40" t="s">
        <v>976</v>
      </c>
      <c r="K434" s="40" t="s">
        <v>223</v>
      </c>
      <c r="L434" s="40" t="str">
        <f>IF(AND(Home!$A$1&gt;=Leave_In_Approval[[#This Row],[Start Time]],Home!$A$1&lt;=Leave_In_Approval[[#This Row],[End Time]]),1,"No Aplica")</f>
        <v>No Aplica</v>
      </c>
    </row>
    <row r="435" spans="1:12" hidden="1" x14ac:dyDescent="0.3">
      <c r="A435" s="40" t="s">
        <v>469</v>
      </c>
      <c r="B435" s="3">
        <v>45936</v>
      </c>
      <c r="C435" s="3">
        <v>45936</v>
      </c>
      <c r="D435" s="40" t="s">
        <v>2735</v>
      </c>
      <c r="E435" s="40" t="s">
        <v>299</v>
      </c>
      <c r="F435" s="40" t="s">
        <v>300</v>
      </c>
      <c r="G435">
        <v>540</v>
      </c>
      <c r="H435">
        <v>540</v>
      </c>
      <c r="I435" s="40" t="s">
        <v>981</v>
      </c>
      <c r="J435" s="40" t="s">
        <v>976</v>
      </c>
      <c r="K435" s="40" t="s">
        <v>223</v>
      </c>
      <c r="L435" s="40" t="str">
        <f>IF(AND(Home!$A$1&gt;=Leave_In_Approval[[#This Row],[Start Time]],Home!$A$1&lt;=Leave_In_Approval[[#This Row],[End Time]]),1,"No Aplica")</f>
        <v>No Aplica</v>
      </c>
    </row>
    <row r="436" spans="1:12" hidden="1" x14ac:dyDescent="0.3">
      <c r="A436" s="40" t="s">
        <v>474</v>
      </c>
      <c r="B436" s="3">
        <v>45941</v>
      </c>
      <c r="C436" s="3">
        <v>45941</v>
      </c>
      <c r="D436" s="40" t="s">
        <v>489</v>
      </c>
      <c r="E436" s="40" t="s">
        <v>221</v>
      </c>
      <c r="F436" s="40" t="s">
        <v>222</v>
      </c>
      <c r="G436">
        <v>180</v>
      </c>
      <c r="H436">
        <v>180</v>
      </c>
      <c r="I436" s="40" t="s">
        <v>984</v>
      </c>
      <c r="J436" s="40" t="s">
        <v>976</v>
      </c>
      <c r="K436" s="40" t="s">
        <v>223</v>
      </c>
      <c r="L436" s="40" t="str">
        <f>IF(AND(Home!$A$1&gt;=Leave_In_Approval[[#This Row],[Start Time]],Home!$A$1&lt;=Leave_In_Approval[[#This Row],[End Time]]),1,"No Aplica")</f>
        <v>No Aplica</v>
      </c>
    </row>
    <row r="437" spans="1:12" hidden="1" x14ac:dyDescent="0.3">
      <c r="A437" s="40" t="s">
        <v>463</v>
      </c>
      <c r="B437" s="3">
        <v>45942</v>
      </c>
      <c r="C437" s="3">
        <v>45942</v>
      </c>
      <c r="D437" s="40" t="s">
        <v>468</v>
      </c>
      <c r="E437" s="40" t="s">
        <v>221</v>
      </c>
      <c r="F437" s="40" t="s">
        <v>222</v>
      </c>
      <c r="G437">
        <v>540</v>
      </c>
      <c r="H437">
        <v>540</v>
      </c>
      <c r="I437" s="40" t="s">
        <v>984</v>
      </c>
      <c r="J437" s="40" t="s">
        <v>976</v>
      </c>
      <c r="K437" s="40" t="s">
        <v>223</v>
      </c>
      <c r="L437" s="40" t="str">
        <f>IF(AND(Home!$A$1&gt;=Leave_In_Approval[[#This Row],[Start Time]],Home!$A$1&lt;=Leave_In_Approval[[#This Row],[End Time]]),1,"No Aplica")</f>
        <v>No Aplica</v>
      </c>
    </row>
    <row r="438" spans="1:12" hidden="1" x14ac:dyDescent="0.3">
      <c r="A438" s="40" t="s">
        <v>469</v>
      </c>
      <c r="B438" s="3">
        <v>45936</v>
      </c>
      <c r="C438" s="3">
        <v>45936</v>
      </c>
      <c r="D438" s="40" t="s">
        <v>2433</v>
      </c>
      <c r="E438" s="40" t="s">
        <v>221</v>
      </c>
      <c r="F438" s="40" t="s">
        <v>222</v>
      </c>
      <c r="G438">
        <v>540</v>
      </c>
      <c r="H438">
        <v>540</v>
      </c>
      <c r="I438" s="40" t="s">
        <v>984</v>
      </c>
      <c r="J438" s="40" t="s">
        <v>976</v>
      </c>
      <c r="K438" s="40" t="s">
        <v>223</v>
      </c>
      <c r="L438" s="40" t="str">
        <f>IF(AND(Home!$A$1&gt;=Leave_In_Approval[[#This Row],[Start Time]],Home!$A$1&lt;=Leave_In_Approval[[#This Row],[End Time]]),1,"No Aplica")</f>
        <v>No Aplica</v>
      </c>
    </row>
    <row r="439" spans="1:12" hidden="1" x14ac:dyDescent="0.3">
      <c r="A439" s="40" t="s">
        <v>474</v>
      </c>
      <c r="B439" s="3">
        <v>45941</v>
      </c>
      <c r="C439" s="3">
        <v>45941</v>
      </c>
      <c r="D439" s="40" t="s">
        <v>489</v>
      </c>
      <c r="E439" s="40" t="s">
        <v>224</v>
      </c>
      <c r="F439" s="40" t="s">
        <v>225</v>
      </c>
      <c r="G439">
        <v>180</v>
      </c>
      <c r="H439">
        <v>180</v>
      </c>
      <c r="I439" s="40" t="s">
        <v>985</v>
      </c>
      <c r="J439" s="40" t="s">
        <v>976</v>
      </c>
      <c r="K439" s="40" t="s">
        <v>223</v>
      </c>
      <c r="L439" s="40" t="str">
        <f>IF(AND(Home!$A$1&gt;=Leave_In_Approval[[#This Row],[Start Time]],Home!$A$1&lt;=Leave_In_Approval[[#This Row],[End Time]]),1,"No Aplica")</f>
        <v>No Aplica</v>
      </c>
    </row>
    <row r="440" spans="1:12" hidden="1" x14ac:dyDescent="0.3">
      <c r="A440" s="40" t="s">
        <v>463</v>
      </c>
      <c r="B440" s="3">
        <v>45942</v>
      </c>
      <c r="C440" s="3">
        <v>45942</v>
      </c>
      <c r="D440" s="40" t="s">
        <v>493</v>
      </c>
      <c r="E440" s="40" t="s">
        <v>224</v>
      </c>
      <c r="F440" s="40" t="s">
        <v>225</v>
      </c>
      <c r="G440">
        <v>540</v>
      </c>
      <c r="H440">
        <v>540</v>
      </c>
      <c r="I440" s="40" t="s">
        <v>985</v>
      </c>
      <c r="J440" s="40" t="s">
        <v>976</v>
      </c>
      <c r="K440" s="40" t="s">
        <v>223</v>
      </c>
      <c r="L440" s="40" t="str">
        <f>IF(AND(Home!$A$1&gt;=Leave_In_Approval[[#This Row],[Start Time]],Home!$A$1&lt;=Leave_In_Approval[[#This Row],[End Time]]),1,"No Aplica")</f>
        <v>No Aplica</v>
      </c>
    </row>
    <row r="441" spans="1:12" hidden="1" x14ac:dyDescent="0.3">
      <c r="A441" s="40" t="s">
        <v>469</v>
      </c>
      <c r="B441" s="3">
        <v>45936</v>
      </c>
      <c r="C441" s="3">
        <v>45936</v>
      </c>
      <c r="D441" s="40" t="s">
        <v>494</v>
      </c>
      <c r="E441" s="40" t="s">
        <v>224</v>
      </c>
      <c r="F441" s="40" t="s">
        <v>225</v>
      </c>
      <c r="G441">
        <v>540</v>
      </c>
      <c r="H441">
        <v>540</v>
      </c>
      <c r="I441" s="40" t="s">
        <v>985</v>
      </c>
      <c r="J441" s="40" t="s">
        <v>976</v>
      </c>
      <c r="K441" s="40" t="s">
        <v>223</v>
      </c>
      <c r="L441" s="40" t="str">
        <f>IF(AND(Home!$A$1&gt;=Leave_In_Approval[[#This Row],[Start Time]],Home!$A$1&lt;=Leave_In_Approval[[#This Row],[End Time]]),1,"No Aplica")</f>
        <v>No Aplica</v>
      </c>
    </row>
    <row r="442" spans="1:12" hidden="1" x14ac:dyDescent="0.3">
      <c r="A442" s="40" t="s">
        <v>463</v>
      </c>
      <c r="B442" s="3">
        <v>45942</v>
      </c>
      <c r="C442" s="3">
        <v>45942</v>
      </c>
      <c r="D442" s="40" t="s">
        <v>1518</v>
      </c>
      <c r="E442" s="40" t="s">
        <v>226</v>
      </c>
      <c r="F442" s="40" t="s">
        <v>227</v>
      </c>
      <c r="G442">
        <v>540</v>
      </c>
      <c r="H442">
        <v>540</v>
      </c>
      <c r="I442" s="40" t="s">
        <v>1113</v>
      </c>
      <c r="J442" s="40" t="s">
        <v>976</v>
      </c>
      <c r="K442" s="40" t="s">
        <v>223</v>
      </c>
      <c r="L442" s="40" t="str">
        <f>IF(AND(Home!$A$1&gt;=Leave_In_Approval[[#This Row],[Start Time]],Home!$A$1&lt;=Leave_In_Approval[[#This Row],[End Time]]),1,"No Aplica")</f>
        <v>No Aplica</v>
      </c>
    </row>
    <row r="443" spans="1:12" hidden="1" x14ac:dyDescent="0.3">
      <c r="A443" s="40" t="s">
        <v>474</v>
      </c>
      <c r="B443" s="3">
        <v>45941</v>
      </c>
      <c r="C443" s="3">
        <v>45941</v>
      </c>
      <c r="D443" s="40" t="s">
        <v>1607</v>
      </c>
      <c r="E443" s="40" t="s">
        <v>226</v>
      </c>
      <c r="F443" s="40" t="s">
        <v>227</v>
      </c>
      <c r="G443">
        <v>180</v>
      </c>
      <c r="H443">
        <v>180</v>
      </c>
      <c r="I443" s="40" t="s">
        <v>1113</v>
      </c>
      <c r="J443" s="40" t="s">
        <v>976</v>
      </c>
      <c r="K443" s="40" t="s">
        <v>223</v>
      </c>
      <c r="L443" s="40" t="str">
        <f>IF(AND(Home!$A$1&gt;=Leave_In_Approval[[#This Row],[Start Time]],Home!$A$1&lt;=Leave_In_Approval[[#This Row],[End Time]]),1,"No Aplica")</f>
        <v>No Aplica</v>
      </c>
    </row>
    <row r="444" spans="1:12" hidden="1" x14ac:dyDescent="0.3">
      <c r="A444" s="40" t="s">
        <v>469</v>
      </c>
      <c r="B444" s="3">
        <v>45936</v>
      </c>
      <c r="C444" s="3">
        <v>45936</v>
      </c>
      <c r="D444" s="40" t="s">
        <v>2645</v>
      </c>
      <c r="E444" s="40" t="s">
        <v>226</v>
      </c>
      <c r="F444" s="40" t="s">
        <v>227</v>
      </c>
      <c r="G444">
        <v>540</v>
      </c>
      <c r="H444">
        <v>540</v>
      </c>
      <c r="I444" s="40" t="s">
        <v>1113</v>
      </c>
      <c r="J444" s="40" t="s">
        <v>976</v>
      </c>
      <c r="K444" s="40" t="s">
        <v>223</v>
      </c>
      <c r="L444" s="40" t="str">
        <f>IF(AND(Home!$A$1&gt;=Leave_In_Approval[[#This Row],[Start Time]],Home!$A$1&lt;=Leave_In_Approval[[#This Row],[End Time]]),1,"No Aplica")</f>
        <v>No Aplica</v>
      </c>
    </row>
    <row r="445" spans="1:12" hidden="1" x14ac:dyDescent="0.3">
      <c r="A445" s="40" t="s">
        <v>474</v>
      </c>
      <c r="B445" s="3">
        <v>45941</v>
      </c>
      <c r="C445" s="3">
        <v>45941</v>
      </c>
      <c r="D445" s="40" t="s">
        <v>1967</v>
      </c>
      <c r="E445" s="40" t="s">
        <v>228</v>
      </c>
      <c r="F445" s="40" t="s">
        <v>229</v>
      </c>
      <c r="G445">
        <v>180</v>
      </c>
      <c r="H445">
        <v>180</v>
      </c>
      <c r="I445" s="40" t="s">
        <v>986</v>
      </c>
      <c r="J445" s="40" t="s">
        <v>976</v>
      </c>
      <c r="K445" s="40" t="s">
        <v>223</v>
      </c>
      <c r="L445" s="40" t="str">
        <f>IF(AND(Home!$A$1&gt;=Leave_In_Approval[[#This Row],[Start Time]],Home!$A$1&lt;=Leave_In_Approval[[#This Row],[End Time]]),1,"No Aplica")</f>
        <v>No Aplica</v>
      </c>
    </row>
    <row r="446" spans="1:12" hidden="1" x14ac:dyDescent="0.3">
      <c r="A446" s="40" t="s">
        <v>466</v>
      </c>
      <c r="B446" s="3">
        <v>45942</v>
      </c>
      <c r="C446" s="3">
        <v>45942</v>
      </c>
      <c r="D446" s="40" t="s">
        <v>1406</v>
      </c>
      <c r="E446" s="40" t="s">
        <v>228</v>
      </c>
      <c r="F446" s="40" t="s">
        <v>229</v>
      </c>
      <c r="G446">
        <v>540</v>
      </c>
      <c r="H446">
        <v>540</v>
      </c>
      <c r="I446" s="40" t="s">
        <v>986</v>
      </c>
      <c r="J446" s="40" t="s">
        <v>976</v>
      </c>
      <c r="K446" s="40" t="s">
        <v>223</v>
      </c>
      <c r="L446" s="40" t="str">
        <f>IF(AND(Home!$A$1&gt;=Leave_In_Approval[[#This Row],[Start Time]],Home!$A$1&lt;=Leave_In_Approval[[#This Row],[End Time]]),1,"No Aplica")</f>
        <v>No Aplica</v>
      </c>
    </row>
    <row r="447" spans="1:12" hidden="1" x14ac:dyDescent="0.3">
      <c r="A447" s="40" t="s">
        <v>469</v>
      </c>
      <c r="B447" s="3">
        <v>45936</v>
      </c>
      <c r="C447" s="3">
        <v>45936</v>
      </c>
      <c r="D447" s="40" t="s">
        <v>1966</v>
      </c>
      <c r="E447" s="40" t="s">
        <v>228</v>
      </c>
      <c r="F447" s="40" t="s">
        <v>229</v>
      </c>
      <c r="G447">
        <v>540</v>
      </c>
      <c r="H447">
        <v>540</v>
      </c>
      <c r="I447" s="40" t="s">
        <v>986</v>
      </c>
      <c r="J447" s="40" t="s">
        <v>976</v>
      </c>
      <c r="K447" s="40" t="s">
        <v>223</v>
      </c>
      <c r="L447" s="40" t="str">
        <f>IF(AND(Home!$A$1&gt;=Leave_In_Approval[[#This Row],[Start Time]],Home!$A$1&lt;=Leave_In_Approval[[#This Row],[End Time]]),1,"No Aplica")</f>
        <v>No Aplica</v>
      </c>
    </row>
    <row r="448" spans="1:12" hidden="1" x14ac:dyDescent="0.3">
      <c r="A448" s="40" t="s">
        <v>474</v>
      </c>
      <c r="B448" s="3">
        <v>45941</v>
      </c>
      <c r="C448" s="3">
        <v>45941</v>
      </c>
      <c r="D448" s="40" t="s">
        <v>642</v>
      </c>
      <c r="E448" s="40" t="s">
        <v>230</v>
      </c>
      <c r="F448" s="40" t="s">
        <v>231</v>
      </c>
      <c r="G448">
        <v>180</v>
      </c>
      <c r="H448">
        <v>180</v>
      </c>
      <c r="I448" s="40" t="s">
        <v>1114</v>
      </c>
      <c r="J448" s="40" t="s">
        <v>976</v>
      </c>
      <c r="K448" s="40" t="s">
        <v>223</v>
      </c>
      <c r="L448" s="40" t="str">
        <f>IF(AND(Home!$A$1&gt;=Leave_In_Approval[[#This Row],[Start Time]],Home!$A$1&lt;=Leave_In_Approval[[#This Row],[End Time]]),1,"No Aplica")</f>
        <v>No Aplica</v>
      </c>
    </row>
    <row r="449" spans="1:12" hidden="1" x14ac:dyDescent="0.3">
      <c r="A449" s="40" t="s">
        <v>463</v>
      </c>
      <c r="B449" s="3">
        <v>45942</v>
      </c>
      <c r="C449" s="3">
        <v>45942</v>
      </c>
      <c r="D449" s="40" t="s">
        <v>471</v>
      </c>
      <c r="E449" s="40" t="s">
        <v>230</v>
      </c>
      <c r="F449" s="40" t="s">
        <v>231</v>
      </c>
      <c r="G449">
        <v>540</v>
      </c>
      <c r="H449">
        <v>540</v>
      </c>
      <c r="I449" s="40" t="s">
        <v>1114</v>
      </c>
      <c r="J449" s="40" t="s">
        <v>976</v>
      </c>
      <c r="K449" s="40" t="s">
        <v>223</v>
      </c>
      <c r="L449" s="40" t="str">
        <f>IF(AND(Home!$A$1&gt;=Leave_In_Approval[[#This Row],[Start Time]],Home!$A$1&lt;=Leave_In_Approval[[#This Row],[End Time]]),1,"No Aplica")</f>
        <v>No Aplica</v>
      </c>
    </row>
    <row r="450" spans="1:12" hidden="1" x14ac:dyDescent="0.3">
      <c r="A450" s="40" t="s">
        <v>469</v>
      </c>
      <c r="B450" s="3">
        <v>45936</v>
      </c>
      <c r="C450" s="3">
        <v>45936</v>
      </c>
      <c r="D450" s="40" t="s">
        <v>718</v>
      </c>
      <c r="E450" s="40" t="s">
        <v>230</v>
      </c>
      <c r="F450" s="40" t="s">
        <v>231</v>
      </c>
      <c r="G450">
        <v>480</v>
      </c>
      <c r="H450">
        <v>480</v>
      </c>
      <c r="I450" s="40" t="s">
        <v>1114</v>
      </c>
      <c r="J450" s="40" t="s">
        <v>976</v>
      </c>
      <c r="K450" s="40" t="s">
        <v>223</v>
      </c>
      <c r="L450" s="40" t="str">
        <f>IF(AND(Home!$A$1&gt;=Leave_In_Approval[[#This Row],[Start Time]],Home!$A$1&lt;=Leave_In_Approval[[#This Row],[End Time]]),1,"No Aplica")</f>
        <v>No Aplica</v>
      </c>
    </row>
    <row r="451" spans="1:12" hidden="1" x14ac:dyDescent="0.3">
      <c r="A451" s="40" t="s">
        <v>466</v>
      </c>
      <c r="B451" s="3">
        <v>45932</v>
      </c>
      <c r="C451" s="3">
        <v>45932</v>
      </c>
      <c r="D451" s="40" t="s">
        <v>467</v>
      </c>
      <c r="E451" s="40" t="s">
        <v>2623</v>
      </c>
      <c r="F451" s="40" t="s">
        <v>2625</v>
      </c>
      <c r="G451">
        <v>540</v>
      </c>
      <c r="H451">
        <v>540</v>
      </c>
      <c r="I451" s="40" t="s">
        <v>2624</v>
      </c>
      <c r="J451" s="40" t="s">
        <v>2748</v>
      </c>
      <c r="K451" s="40" t="s">
        <v>177</v>
      </c>
      <c r="L451" s="40" t="str">
        <f>IF(AND(Home!$A$1&gt;=Leave_In_Approval[[#This Row],[Start Time]],Home!$A$1&lt;=Leave_In_Approval[[#This Row],[End Time]]),1,"No Aplica")</f>
        <v>No Aplica</v>
      </c>
    </row>
    <row r="452" spans="1:12" hidden="1" x14ac:dyDescent="0.3">
      <c r="A452" s="40" t="s">
        <v>466</v>
      </c>
      <c r="B452" s="3">
        <v>45938</v>
      </c>
      <c r="C452" s="3">
        <v>45938</v>
      </c>
      <c r="D452" s="40" t="s">
        <v>467</v>
      </c>
      <c r="E452" s="40" t="s">
        <v>2626</v>
      </c>
      <c r="F452" s="40" t="s">
        <v>2628</v>
      </c>
      <c r="G452">
        <v>540</v>
      </c>
      <c r="H452">
        <v>540</v>
      </c>
      <c r="I452" s="40" t="s">
        <v>2627</v>
      </c>
      <c r="J452" s="40" t="s">
        <v>2748</v>
      </c>
      <c r="K452" s="40" t="s">
        <v>177</v>
      </c>
      <c r="L452" s="40" t="str">
        <f>IF(AND(Home!$A$1&gt;=Leave_In_Approval[[#This Row],[Start Time]],Home!$A$1&lt;=Leave_In_Approval[[#This Row],[End Time]]),1,"No Aplica")</f>
        <v>No Aplica</v>
      </c>
    </row>
    <row r="453" spans="1:12" hidden="1" x14ac:dyDescent="0.3">
      <c r="A453" s="40" t="s">
        <v>463</v>
      </c>
      <c r="B453" s="3">
        <v>45936</v>
      </c>
      <c r="C453" s="3">
        <v>45936</v>
      </c>
      <c r="D453" s="40" t="s">
        <v>472</v>
      </c>
      <c r="E453" s="40" t="s">
        <v>2629</v>
      </c>
      <c r="F453" s="40" t="s">
        <v>2631</v>
      </c>
      <c r="G453">
        <v>630</v>
      </c>
      <c r="H453">
        <v>540</v>
      </c>
      <c r="I453" s="40" t="s">
        <v>2630</v>
      </c>
      <c r="J453" s="40" t="s">
        <v>2748</v>
      </c>
      <c r="K453" s="40" t="s">
        <v>177</v>
      </c>
      <c r="L453" s="40" t="str">
        <f>IF(AND(Home!$A$1&gt;=Leave_In_Approval[[#This Row],[Start Time]],Home!$A$1&lt;=Leave_In_Approval[[#This Row],[End Time]]),1,"No Aplica")</f>
        <v>No Aplica</v>
      </c>
    </row>
    <row r="454" spans="1:12" hidden="1" x14ac:dyDescent="0.3">
      <c r="A454" s="40" t="s">
        <v>463</v>
      </c>
      <c r="B454" s="3">
        <v>45932</v>
      </c>
      <c r="C454" s="3">
        <v>45932</v>
      </c>
      <c r="D454" s="40" t="s">
        <v>3098</v>
      </c>
      <c r="E454" s="40" t="s">
        <v>2629</v>
      </c>
      <c r="F454" s="40" t="s">
        <v>2631</v>
      </c>
      <c r="G454">
        <v>540</v>
      </c>
      <c r="H454">
        <v>540</v>
      </c>
      <c r="I454" s="40" t="s">
        <v>2630</v>
      </c>
      <c r="J454" s="40" t="s">
        <v>2748</v>
      </c>
      <c r="K454" s="40" t="s">
        <v>177</v>
      </c>
      <c r="L454" s="40" t="str">
        <f>IF(AND(Home!$A$1&gt;=Leave_In_Approval[[#This Row],[Start Time]],Home!$A$1&lt;=Leave_In_Approval[[#This Row],[End Time]]),1,"No Aplica")</f>
        <v>No Aplica</v>
      </c>
    </row>
    <row r="455" spans="1:12" hidden="1" x14ac:dyDescent="0.3">
      <c r="A455" s="40" t="s">
        <v>463</v>
      </c>
      <c r="B455" s="3">
        <v>45932</v>
      </c>
      <c r="C455" s="3">
        <v>45932</v>
      </c>
      <c r="D455" s="40" t="s">
        <v>465</v>
      </c>
      <c r="E455" s="40" t="s">
        <v>2354</v>
      </c>
      <c r="F455" s="40" t="s">
        <v>2356</v>
      </c>
      <c r="G455">
        <v>720</v>
      </c>
      <c r="H455">
        <v>540</v>
      </c>
      <c r="I455" s="40" t="s">
        <v>2355</v>
      </c>
      <c r="J455" s="40" t="s">
        <v>2748</v>
      </c>
      <c r="K455" s="40" t="s">
        <v>177</v>
      </c>
      <c r="L455" s="40" t="str">
        <f>IF(AND(Home!$A$1&gt;=Leave_In_Approval[[#This Row],[Start Time]],Home!$A$1&lt;=Leave_In_Approval[[#This Row],[End Time]]),1,"No Aplica")</f>
        <v>No Aplica</v>
      </c>
    </row>
    <row r="456" spans="1:12" x14ac:dyDescent="0.3">
      <c r="A456" s="40" t="s">
        <v>463</v>
      </c>
      <c r="B456" s="3">
        <v>45931</v>
      </c>
      <c r="C456" s="3">
        <v>45931</v>
      </c>
      <c r="D456" s="40" t="s">
        <v>491</v>
      </c>
      <c r="E456" s="40" t="s">
        <v>2354</v>
      </c>
      <c r="F456" s="40" t="s">
        <v>2356</v>
      </c>
      <c r="G456">
        <v>480</v>
      </c>
      <c r="H456">
        <v>480</v>
      </c>
      <c r="I456" s="40" t="s">
        <v>2355</v>
      </c>
      <c r="J456" s="40" t="s">
        <v>2748</v>
      </c>
      <c r="K456" s="40" t="s">
        <v>177</v>
      </c>
      <c r="L456" s="40">
        <f>IF(AND(Home!$A$1&gt;=Leave_In_Approval[[#This Row],[Start Time]],Home!$A$1&lt;=Leave_In_Approval[[#This Row],[End Time]]),1,"No Aplica")</f>
        <v>1</v>
      </c>
    </row>
    <row r="457" spans="1:12" hidden="1" x14ac:dyDescent="0.3">
      <c r="A457" s="40" t="s">
        <v>463</v>
      </c>
      <c r="B457" s="3">
        <v>45933</v>
      </c>
      <c r="C457" s="3">
        <v>45933</v>
      </c>
      <c r="D457" s="40" t="s">
        <v>491</v>
      </c>
      <c r="E457" s="40" t="s">
        <v>2354</v>
      </c>
      <c r="F457" s="40" t="s">
        <v>2356</v>
      </c>
      <c r="G457">
        <v>480</v>
      </c>
      <c r="H457">
        <v>480</v>
      </c>
      <c r="I457" s="40" t="s">
        <v>2355</v>
      </c>
      <c r="J457" s="40" t="s">
        <v>2748</v>
      </c>
      <c r="K457" s="40" t="s">
        <v>177</v>
      </c>
      <c r="L457" s="40" t="str">
        <f>IF(AND(Home!$A$1&gt;=Leave_In_Approval[[#This Row],[Start Time]],Home!$A$1&lt;=Leave_In_Approval[[#This Row],[End Time]]),1,"No Aplica")</f>
        <v>No Aplica</v>
      </c>
    </row>
    <row r="458" spans="1:12" hidden="1" x14ac:dyDescent="0.3">
      <c r="A458" s="40" t="s">
        <v>463</v>
      </c>
      <c r="B458" s="3">
        <v>45936</v>
      </c>
      <c r="C458" s="3">
        <v>45936</v>
      </c>
      <c r="D458" s="40" t="s">
        <v>467</v>
      </c>
      <c r="E458" s="40" t="s">
        <v>1877</v>
      </c>
      <c r="F458" s="40" t="s">
        <v>1879</v>
      </c>
      <c r="G458">
        <v>720</v>
      </c>
      <c r="H458">
        <v>540</v>
      </c>
      <c r="I458" s="40" t="s">
        <v>1878</v>
      </c>
      <c r="J458" s="40" t="s">
        <v>2748</v>
      </c>
      <c r="K458" s="40" t="s">
        <v>177</v>
      </c>
      <c r="L458" s="40" t="str">
        <f>IF(AND(Home!$A$1&gt;=Leave_In_Approval[[#This Row],[Start Time]],Home!$A$1&lt;=Leave_In_Approval[[#This Row],[End Time]]),1,"No Aplica")</f>
        <v>No Aplica</v>
      </c>
    </row>
    <row r="459" spans="1:12" hidden="1" x14ac:dyDescent="0.3">
      <c r="A459" s="40" t="s">
        <v>466</v>
      </c>
      <c r="B459" s="3">
        <v>45936</v>
      </c>
      <c r="C459" s="3">
        <v>45936</v>
      </c>
      <c r="D459" s="40" t="s">
        <v>465</v>
      </c>
      <c r="E459" s="40" t="s">
        <v>1801</v>
      </c>
      <c r="F459" s="40" t="s">
        <v>1802</v>
      </c>
      <c r="G459">
        <v>540</v>
      </c>
      <c r="H459">
        <v>540</v>
      </c>
      <c r="I459" s="40" t="s">
        <v>1928</v>
      </c>
      <c r="J459" s="40" t="s">
        <v>2748</v>
      </c>
      <c r="K459" s="40" t="s">
        <v>177</v>
      </c>
      <c r="L459" s="40" t="str">
        <f>IF(AND(Home!$A$1&gt;=Leave_In_Approval[[#This Row],[Start Time]],Home!$A$1&lt;=Leave_In_Approval[[#This Row],[End Time]]),1,"No Aplica")</f>
        <v>No Aplica</v>
      </c>
    </row>
    <row r="460" spans="1:12" hidden="1" x14ac:dyDescent="0.3">
      <c r="A460" s="40" t="s">
        <v>466</v>
      </c>
      <c r="B460" s="3">
        <v>45939</v>
      </c>
      <c r="C460" s="3">
        <v>45939</v>
      </c>
      <c r="D460" s="40" t="s">
        <v>845</v>
      </c>
      <c r="E460" s="40" t="s">
        <v>778</v>
      </c>
      <c r="F460" s="40" t="s">
        <v>779</v>
      </c>
      <c r="G460">
        <v>1410</v>
      </c>
      <c r="H460">
        <v>540</v>
      </c>
      <c r="I460" s="40" t="s">
        <v>1105</v>
      </c>
      <c r="J460" s="40" t="s">
        <v>2748</v>
      </c>
      <c r="K460" s="40" t="s">
        <v>177</v>
      </c>
      <c r="L460" s="40" t="str">
        <f>IF(AND(Home!$A$1&gt;=Leave_In_Approval[[#This Row],[Start Time]],Home!$A$1&lt;=Leave_In_Approval[[#This Row],[End Time]]),1,"No Aplica")</f>
        <v>No Aplica</v>
      </c>
    </row>
    <row r="461" spans="1:12" hidden="1" x14ac:dyDescent="0.3">
      <c r="A461" s="40" t="s">
        <v>463</v>
      </c>
      <c r="B461" s="3">
        <v>45940</v>
      </c>
      <c r="C461" s="3">
        <v>45940</v>
      </c>
      <c r="D461" s="40" t="s">
        <v>491</v>
      </c>
      <c r="E461" s="40" t="s">
        <v>654</v>
      </c>
      <c r="F461" s="40" t="s">
        <v>655</v>
      </c>
      <c r="G461">
        <v>480</v>
      </c>
      <c r="H461">
        <v>480</v>
      </c>
      <c r="I461" s="40" t="s">
        <v>1248</v>
      </c>
      <c r="J461" s="40" t="s">
        <v>2748</v>
      </c>
      <c r="K461" s="40" t="s">
        <v>177</v>
      </c>
      <c r="L461" s="40" t="str">
        <f>IF(AND(Home!$A$1&gt;=Leave_In_Approval[[#This Row],[Start Time]],Home!$A$1&lt;=Leave_In_Approval[[#This Row],[End Time]]),1,"No Aplica")</f>
        <v>No Aplica</v>
      </c>
    </row>
    <row r="462" spans="1:12" hidden="1" x14ac:dyDescent="0.3">
      <c r="A462" s="40" t="s">
        <v>463</v>
      </c>
      <c r="B462" s="3">
        <v>45939</v>
      </c>
      <c r="C462" s="3">
        <v>45939</v>
      </c>
      <c r="D462" s="40" t="s">
        <v>491</v>
      </c>
      <c r="E462" s="40" t="s">
        <v>654</v>
      </c>
      <c r="F462" s="40" t="s">
        <v>655</v>
      </c>
      <c r="G462">
        <v>480</v>
      </c>
      <c r="H462">
        <v>480</v>
      </c>
      <c r="I462" s="40" t="s">
        <v>1248</v>
      </c>
      <c r="J462" s="40" t="s">
        <v>2748</v>
      </c>
      <c r="K462" s="40" t="s">
        <v>177</v>
      </c>
      <c r="L462" s="40" t="str">
        <f>IF(AND(Home!$A$1&gt;=Leave_In_Approval[[#This Row],[Start Time]],Home!$A$1&lt;=Leave_In_Approval[[#This Row],[End Time]]),1,"No Aplica")</f>
        <v>No Aplica</v>
      </c>
    </row>
    <row r="463" spans="1:12" hidden="1" x14ac:dyDescent="0.3">
      <c r="A463" s="40" t="s">
        <v>463</v>
      </c>
      <c r="B463" s="3">
        <v>45938</v>
      </c>
      <c r="C463" s="3">
        <v>45938</v>
      </c>
      <c r="D463" s="40" t="s">
        <v>491</v>
      </c>
      <c r="E463" s="40" t="s">
        <v>654</v>
      </c>
      <c r="F463" s="40" t="s">
        <v>655</v>
      </c>
      <c r="G463">
        <v>480</v>
      </c>
      <c r="H463">
        <v>480</v>
      </c>
      <c r="I463" s="40" t="s">
        <v>1248</v>
      </c>
      <c r="J463" s="40" t="s">
        <v>2748</v>
      </c>
      <c r="K463" s="40" t="s">
        <v>177</v>
      </c>
      <c r="L463" s="40" t="str">
        <f>IF(AND(Home!$A$1&gt;=Leave_In_Approval[[#This Row],[Start Time]],Home!$A$1&lt;=Leave_In_Approval[[#This Row],[End Time]]),1,"No Aplica")</f>
        <v>No Aplica</v>
      </c>
    </row>
    <row r="464" spans="1:12" hidden="1" x14ac:dyDescent="0.3">
      <c r="A464" s="40" t="s">
        <v>463</v>
      </c>
      <c r="B464" s="3">
        <v>45937</v>
      </c>
      <c r="C464" s="3">
        <v>45937</v>
      </c>
      <c r="D464" s="40" t="s">
        <v>467</v>
      </c>
      <c r="E464" s="40" t="s">
        <v>654</v>
      </c>
      <c r="F464" s="40" t="s">
        <v>655</v>
      </c>
      <c r="G464">
        <v>900</v>
      </c>
      <c r="H464">
        <v>540</v>
      </c>
      <c r="I464" s="40" t="s">
        <v>1248</v>
      </c>
      <c r="J464" s="40" t="s">
        <v>2748</v>
      </c>
      <c r="K464" s="40" t="s">
        <v>177</v>
      </c>
      <c r="L464" s="40" t="str">
        <f>IF(AND(Home!$A$1&gt;=Leave_In_Approval[[#This Row],[Start Time]],Home!$A$1&lt;=Leave_In_Approval[[#This Row],[End Time]]),1,"No Aplica")</f>
        <v>No Aplica</v>
      </c>
    </row>
    <row r="465" spans="1:12" hidden="1" x14ac:dyDescent="0.3">
      <c r="A465" s="40" t="s">
        <v>463</v>
      </c>
      <c r="B465" s="3">
        <v>45936</v>
      </c>
      <c r="C465" s="3">
        <v>45936</v>
      </c>
      <c r="D465" s="40" t="s">
        <v>1988</v>
      </c>
      <c r="E465" s="40" t="s">
        <v>654</v>
      </c>
      <c r="F465" s="40" t="s">
        <v>655</v>
      </c>
      <c r="G465">
        <v>480</v>
      </c>
      <c r="H465">
        <v>480</v>
      </c>
      <c r="I465" s="40" t="s">
        <v>1248</v>
      </c>
      <c r="J465" s="40" t="s">
        <v>2748</v>
      </c>
      <c r="K465" s="40" t="s">
        <v>177</v>
      </c>
      <c r="L465" s="40" t="str">
        <f>IF(AND(Home!$A$1&gt;=Leave_In_Approval[[#This Row],[Start Time]],Home!$A$1&lt;=Leave_In_Approval[[#This Row],[End Time]]),1,"No Aplica")</f>
        <v>No Aplica</v>
      </c>
    </row>
    <row r="466" spans="1:12" hidden="1" x14ac:dyDescent="0.3">
      <c r="A466" s="40" t="s">
        <v>463</v>
      </c>
      <c r="B466" s="3">
        <v>45936</v>
      </c>
      <c r="C466" s="3">
        <v>45936</v>
      </c>
      <c r="D466" s="40" t="s">
        <v>3120</v>
      </c>
      <c r="E466" s="40" t="s">
        <v>54</v>
      </c>
      <c r="F466" s="40" t="s">
        <v>55</v>
      </c>
      <c r="G466">
        <v>540</v>
      </c>
      <c r="H466">
        <v>540</v>
      </c>
      <c r="I466" s="40" t="s">
        <v>954</v>
      </c>
      <c r="J466" s="40" t="s">
        <v>2748</v>
      </c>
      <c r="K466" s="40" t="s">
        <v>177</v>
      </c>
      <c r="L466" s="40" t="str">
        <f>IF(AND(Home!$A$1&gt;=Leave_In_Approval[[#This Row],[Start Time]],Home!$A$1&lt;=Leave_In_Approval[[#This Row],[End Time]]),1,"No Aplica")</f>
        <v>No Aplica</v>
      </c>
    </row>
    <row r="467" spans="1:12" hidden="1" x14ac:dyDescent="0.3">
      <c r="A467" s="40" t="s">
        <v>463</v>
      </c>
      <c r="B467" s="3">
        <v>45938</v>
      </c>
      <c r="C467" s="3">
        <v>45938</v>
      </c>
      <c r="D467" s="40" t="s">
        <v>487</v>
      </c>
      <c r="E467" s="40" t="s">
        <v>119</v>
      </c>
      <c r="F467" s="40" t="s">
        <v>120</v>
      </c>
      <c r="G467">
        <v>540</v>
      </c>
      <c r="H467">
        <v>540</v>
      </c>
      <c r="I467" s="40" t="s">
        <v>1003</v>
      </c>
      <c r="J467" s="40" t="s">
        <v>2748</v>
      </c>
      <c r="K467" s="40" t="s">
        <v>177</v>
      </c>
      <c r="L467" s="40" t="str">
        <f>IF(AND(Home!$A$1&gt;=Leave_In_Approval[[#This Row],[Start Time]],Home!$A$1&lt;=Leave_In_Approval[[#This Row],[End Time]]),1,"No Aplica")</f>
        <v>No Aplica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6DEA-4494-4D62-ABF0-BEA77F2FE900}">
  <sheetPr published="0"/>
  <dimension ref="A1:S2165"/>
  <sheetViews>
    <sheetView topLeftCell="F1" zoomScale="80" zoomScaleNormal="80" workbookViewId="0">
      <selection activeCell="O1" sqref="O1"/>
    </sheetView>
  </sheetViews>
  <sheetFormatPr baseColWidth="10" defaultRowHeight="14.4" x14ac:dyDescent="0.3"/>
  <cols>
    <col min="1" max="1" width="26.109375" bestFit="1" customWidth="1"/>
    <col min="2" max="2" width="12.44140625" bestFit="1" customWidth="1"/>
    <col min="3" max="3" width="11.6640625" bestFit="1" customWidth="1"/>
    <col min="4" max="4" width="80.21875" bestFit="1" customWidth="1"/>
    <col min="5" max="5" width="34.5546875" bestFit="1" customWidth="1"/>
    <col min="6" max="6" width="42.33203125" bestFit="1" customWidth="1"/>
    <col min="7" max="7" width="12.88671875" bestFit="1" customWidth="1"/>
    <col min="8" max="8" width="16" bestFit="1" customWidth="1"/>
    <col min="9" max="9" width="41.109375" bestFit="1" customWidth="1"/>
    <col min="10" max="10" width="37.88671875" bestFit="1" customWidth="1"/>
    <col min="11" max="11" width="13.88671875" bestFit="1" customWidth="1"/>
    <col min="12" max="12" width="14.33203125" bestFit="1" customWidth="1"/>
    <col min="13" max="13" width="13.88671875" bestFit="1" customWidth="1"/>
    <col min="14" max="14" width="25.21875" bestFit="1" customWidth="1"/>
    <col min="16" max="16" width="26.33203125" bestFit="1" customWidth="1"/>
    <col min="17" max="17" width="22.44140625" bestFit="1" customWidth="1"/>
    <col min="18" max="18" width="22.109375" bestFit="1" customWidth="1"/>
    <col min="19" max="19" width="21.21875" bestFit="1" customWidth="1"/>
  </cols>
  <sheetData>
    <row r="1" spans="1:19" x14ac:dyDescent="0.3">
      <c r="A1" t="s">
        <v>459</v>
      </c>
      <c r="B1" t="s">
        <v>483</v>
      </c>
      <c r="C1" t="s">
        <v>484</v>
      </c>
      <c r="D1" t="s">
        <v>460</v>
      </c>
      <c r="E1" t="s">
        <v>461</v>
      </c>
      <c r="F1" t="s">
        <v>462</v>
      </c>
      <c r="G1" t="s">
        <v>477</v>
      </c>
      <c r="H1" t="s">
        <v>476</v>
      </c>
      <c r="I1" t="s">
        <v>2</v>
      </c>
      <c r="J1" t="s">
        <v>196</v>
      </c>
      <c r="K1" t="s">
        <v>176</v>
      </c>
      <c r="L1" t="s">
        <v>616</v>
      </c>
      <c r="M1" t="s">
        <v>761</v>
      </c>
      <c r="N1" t="s">
        <v>762</v>
      </c>
      <c r="P1" s="5" t="s">
        <v>616</v>
      </c>
      <c r="Q1" t="s">
        <v>617</v>
      </c>
      <c r="S1" s="3"/>
    </row>
    <row r="2" spans="1:19" x14ac:dyDescent="0.3">
      <c r="A2" t="s">
        <v>466</v>
      </c>
      <c r="B2" s="3">
        <v>45936</v>
      </c>
      <c r="C2" s="3">
        <v>45936</v>
      </c>
      <c r="D2" t="s">
        <v>465</v>
      </c>
      <c r="E2" t="s">
        <v>2450</v>
      </c>
      <c r="F2" t="s">
        <v>2452</v>
      </c>
      <c r="G2">
        <v>540</v>
      </c>
      <c r="H2">
        <v>540</v>
      </c>
      <c r="I2" t="s">
        <v>2451</v>
      </c>
      <c r="J2" t="s">
        <v>1098</v>
      </c>
      <c r="K2" t="s">
        <v>177</v>
      </c>
      <c r="L2" t="str">
        <f>IF(AND(Home!$A$1&gt;=Leave[[#This Row],[Start Time]],Home!$A$1&lt;=Leave[[#This Row],[End Time]]),"Aplica","No Aplica")</f>
        <v>No Aplica</v>
      </c>
      <c r="M2" t="str">
        <f>IF(AND(Home!$A$1&gt;=Leave[[#This Row],[Start Time]],Home!$A$1&lt;=Leave[[#This Row],[End Time]]),Home!$A$1,"No Aplica")</f>
        <v>No Aplica</v>
      </c>
      <c r="N2" t="str">
        <f>Leave[[#This Row],[User Code (Owning User) (Usuario)]]&amp;Leave[[#This Row],[fecha activa]]</f>
        <v>MIE2025020924271No Aplica</v>
      </c>
    </row>
    <row r="3" spans="1:19" x14ac:dyDescent="0.3">
      <c r="A3" t="s">
        <v>469</v>
      </c>
      <c r="B3" s="3">
        <v>45933</v>
      </c>
      <c r="C3" s="3">
        <v>45933</v>
      </c>
      <c r="D3" t="s">
        <v>2402</v>
      </c>
      <c r="E3" t="s">
        <v>2278</v>
      </c>
      <c r="F3" t="s">
        <v>2280</v>
      </c>
      <c r="G3">
        <v>60</v>
      </c>
      <c r="H3">
        <v>60</v>
      </c>
      <c r="I3" t="s">
        <v>2279</v>
      </c>
      <c r="J3" t="s">
        <v>2152</v>
      </c>
      <c r="K3" t="s">
        <v>177</v>
      </c>
      <c r="L3" t="str">
        <f>IF(AND(Home!$A$1&gt;=Leave[[#This Row],[Start Time]],Home!$A$1&lt;=Leave[[#This Row],[End Time]]),"Aplica","No Aplica")</f>
        <v>No Aplica</v>
      </c>
      <c r="M3" t="str">
        <f>IF(AND(Home!$A$1&gt;=Leave[[#This Row],[Start Time]],Home!$A$1&lt;=Leave[[#This Row],[End Time]]),Home!$A$1,"No Aplica")</f>
        <v>No Aplica</v>
      </c>
      <c r="N3" t="str">
        <f>Leave[[#This Row],[User Code (Owning User) (Usuario)]]&amp;Leave[[#This Row],[fecha activa]]</f>
        <v>MIE2025130824049No Aplica</v>
      </c>
      <c r="P3" s="5" t="s">
        <v>461</v>
      </c>
      <c r="Q3" s="5" t="s">
        <v>762</v>
      </c>
      <c r="R3" t="s">
        <v>764</v>
      </c>
      <c r="S3" t="s">
        <v>763</v>
      </c>
    </row>
    <row r="4" spans="1:19" x14ac:dyDescent="0.3">
      <c r="A4" t="s">
        <v>469</v>
      </c>
      <c r="B4" s="3">
        <v>45932</v>
      </c>
      <c r="C4" s="3">
        <v>45932</v>
      </c>
      <c r="D4" t="s">
        <v>2402</v>
      </c>
      <c r="E4" t="s">
        <v>2278</v>
      </c>
      <c r="F4" t="s">
        <v>2280</v>
      </c>
      <c r="G4">
        <v>60</v>
      </c>
      <c r="H4">
        <v>60</v>
      </c>
      <c r="I4" t="s">
        <v>2279</v>
      </c>
      <c r="J4" t="s">
        <v>2152</v>
      </c>
      <c r="K4" t="s">
        <v>177</v>
      </c>
      <c r="L4" t="str">
        <f>IF(AND(Home!$A$1&gt;=Leave[[#This Row],[Start Time]],Home!$A$1&lt;=Leave[[#This Row],[End Time]]),"Aplica","No Aplica")</f>
        <v>No Aplica</v>
      </c>
      <c r="M4" t="str">
        <f>IF(AND(Home!$A$1&gt;=Leave[[#This Row],[Start Time]],Home!$A$1&lt;=Leave[[#This Row],[End Time]]),Home!$A$1,"No Aplica")</f>
        <v>No Aplica</v>
      </c>
      <c r="N4" t="str">
        <f>Leave[[#This Row],[User Code (Owning User) (Usuario)]]&amp;Leave[[#This Row],[fecha activa]]</f>
        <v>MIE2025130824049No Aplica</v>
      </c>
      <c r="P4" t="s">
        <v>567</v>
      </c>
      <c r="Q4" t="s">
        <v>3122</v>
      </c>
      <c r="R4" s="40">
        <v>1</v>
      </c>
      <c r="S4" s="40">
        <v>360</v>
      </c>
    </row>
    <row r="5" spans="1:19" x14ac:dyDescent="0.3">
      <c r="A5" t="s">
        <v>469</v>
      </c>
      <c r="B5" s="3">
        <v>45931</v>
      </c>
      <c r="C5" s="3">
        <v>45931</v>
      </c>
      <c r="D5" t="s">
        <v>2402</v>
      </c>
      <c r="E5" t="s">
        <v>2278</v>
      </c>
      <c r="F5" t="s">
        <v>2280</v>
      </c>
      <c r="G5">
        <v>60</v>
      </c>
      <c r="H5">
        <v>60</v>
      </c>
      <c r="I5" t="s">
        <v>2279</v>
      </c>
      <c r="J5" t="s">
        <v>2152</v>
      </c>
      <c r="K5" t="s">
        <v>177</v>
      </c>
      <c r="L5" t="str">
        <f>IF(AND(Home!$A$1&gt;=Leave[[#This Row],[Start Time]],Home!$A$1&lt;=Leave[[#This Row],[End Time]]),"Aplica","No Aplica")</f>
        <v>Aplica</v>
      </c>
      <c r="M5">
        <f>IF(AND(Home!$A$1&gt;=Leave[[#This Row],[Start Time]],Home!$A$1&lt;=Leave[[#This Row],[End Time]]),Home!$A$1,"No Aplica")</f>
        <v>45931</v>
      </c>
      <c r="N5" t="str">
        <f>Leave[[#This Row],[User Code (Owning User) (Usuario)]]&amp;Leave[[#This Row],[fecha activa]]</f>
        <v>MIE202513082404945931</v>
      </c>
      <c r="P5" t="s">
        <v>125</v>
      </c>
      <c r="Q5" t="s">
        <v>3123</v>
      </c>
      <c r="R5" s="40">
        <v>1</v>
      </c>
      <c r="S5" s="40">
        <v>240</v>
      </c>
    </row>
    <row r="6" spans="1:19" x14ac:dyDescent="0.3">
      <c r="A6" t="s">
        <v>469</v>
      </c>
      <c r="B6" s="3">
        <v>45937</v>
      </c>
      <c r="C6" s="3">
        <v>45937</v>
      </c>
      <c r="D6" t="s">
        <v>2731</v>
      </c>
      <c r="E6" t="s">
        <v>2665</v>
      </c>
      <c r="F6" t="s">
        <v>2667</v>
      </c>
      <c r="G6">
        <v>480</v>
      </c>
      <c r="H6">
        <v>480</v>
      </c>
      <c r="I6" t="s">
        <v>2666</v>
      </c>
      <c r="J6" t="s">
        <v>2508</v>
      </c>
      <c r="K6" t="s">
        <v>179</v>
      </c>
      <c r="L6" t="str">
        <f>IF(AND(Home!$A$1&gt;=Leave[[#This Row],[Start Time]],Home!$A$1&lt;=Leave[[#This Row],[End Time]]),"Aplica","No Aplica")</f>
        <v>No Aplica</v>
      </c>
      <c r="M6" t="str">
        <f>IF(AND(Home!$A$1&gt;=Leave[[#This Row],[Start Time]],Home!$A$1&lt;=Leave[[#This Row],[End Time]]),Home!$A$1,"No Aplica")</f>
        <v>No Aplica</v>
      </c>
      <c r="N6" t="str">
        <f>Leave[[#This Row],[User Code (Owning User) (Usuario)]]&amp;Leave[[#This Row],[fecha activa]]</f>
        <v>MIE2025170924482No Aplica</v>
      </c>
      <c r="P6" t="s">
        <v>115</v>
      </c>
      <c r="Q6" t="s">
        <v>3124</v>
      </c>
      <c r="R6" s="40">
        <v>1</v>
      </c>
      <c r="S6" s="40">
        <v>60</v>
      </c>
    </row>
    <row r="7" spans="1:19" x14ac:dyDescent="0.3">
      <c r="A7" t="s">
        <v>463</v>
      </c>
      <c r="B7" s="3">
        <v>45941</v>
      </c>
      <c r="C7" s="3">
        <v>45941</v>
      </c>
      <c r="D7" t="s">
        <v>615</v>
      </c>
      <c r="E7" t="s">
        <v>2665</v>
      </c>
      <c r="F7" t="s">
        <v>2667</v>
      </c>
      <c r="G7">
        <v>300</v>
      </c>
      <c r="H7">
        <v>300</v>
      </c>
      <c r="I7" t="s">
        <v>2666</v>
      </c>
      <c r="J7" t="s">
        <v>2508</v>
      </c>
      <c r="K7" t="s">
        <v>179</v>
      </c>
      <c r="L7" t="str">
        <f>IF(AND(Home!$A$1&gt;=Leave[[#This Row],[Start Time]],Home!$A$1&lt;=Leave[[#This Row],[End Time]]),"Aplica","No Aplica")</f>
        <v>No Aplica</v>
      </c>
      <c r="M7" t="str">
        <f>IF(AND(Home!$A$1&gt;=Leave[[#This Row],[Start Time]],Home!$A$1&lt;=Leave[[#This Row],[End Time]]),Home!$A$1,"No Aplica")</f>
        <v>No Aplica</v>
      </c>
      <c r="N7" t="str">
        <f>Leave[[#This Row],[User Code (Owning User) (Usuario)]]&amp;Leave[[#This Row],[fecha activa]]</f>
        <v>MIE2025170924482No Aplica</v>
      </c>
      <c r="P7" t="s">
        <v>109</v>
      </c>
      <c r="Q7" t="s">
        <v>3125</v>
      </c>
      <c r="R7" s="40">
        <v>1</v>
      </c>
      <c r="S7" s="40">
        <v>60</v>
      </c>
    </row>
    <row r="8" spans="1:19" x14ac:dyDescent="0.3">
      <c r="A8" t="s">
        <v>466</v>
      </c>
      <c r="B8" s="3">
        <v>45942</v>
      </c>
      <c r="C8" s="3">
        <v>45942</v>
      </c>
      <c r="D8" t="s">
        <v>468</v>
      </c>
      <c r="E8" t="s">
        <v>2665</v>
      </c>
      <c r="F8" t="s">
        <v>2667</v>
      </c>
      <c r="G8">
        <v>1410</v>
      </c>
      <c r="H8">
        <v>540</v>
      </c>
      <c r="I8" t="s">
        <v>2666</v>
      </c>
      <c r="J8" t="s">
        <v>2508</v>
      </c>
      <c r="K8" t="s">
        <v>179</v>
      </c>
      <c r="L8" t="str">
        <f>IF(AND(Home!$A$1&gt;=Leave[[#This Row],[Start Time]],Home!$A$1&lt;=Leave[[#This Row],[End Time]]),"Aplica","No Aplica")</f>
        <v>No Aplica</v>
      </c>
      <c r="M8" t="str">
        <f>IF(AND(Home!$A$1&gt;=Leave[[#This Row],[Start Time]],Home!$A$1&lt;=Leave[[#This Row],[End Time]]),Home!$A$1,"No Aplica")</f>
        <v>No Aplica</v>
      </c>
      <c r="N8" t="str">
        <f>Leave[[#This Row],[User Code (Owning User) (Usuario)]]&amp;Leave[[#This Row],[fecha activa]]</f>
        <v>MIE2025170924482No Aplica</v>
      </c>
      <c r="P8" t="s">
        <v>103</v>
      </c>
      <c r="Q8" t="s">
        <v>3126</v>
      </c>
      <c r="R8" s="40">
        <v>1</v>
      </c>
      <c r="S8" s="40">
        <v>60</v>
      </c>
    </row>
    <row r="9" spans="1:19" x14ac:dyDescent="0.3">
      <c r="A9" t="s">
        <v>466</v>
      </c>
      <c r="B9" s="3">
        <v>45935</v>
      </c>
      <c r="C9" s="3">
        <v>45935</v>
      </c>
      <c r="D9" t="s">
        <v>2552</v>
      </c>
      <c r="E9" t="s">
        <v>2665</v>
      </c>
      <c r="F9" t="s">
        <v>2667</v>
      </c>
      <c r="G9">
        <v>1410</v>
      </c>
      <c r="H9">
        <v>540</v>
      </c>
      <c r="I9" t="s">
        <v>2666</v>
      </c>
      <c r="J9" t="s">
        <v>2508</v>
      </c>
      <c r="K9" t="s">
        <v>179</v>
      </c>
      <c r="L9" t="str">
        <f>IF(AND(Home!$A$1&gt;=Leave[[#This Row],[Start Time]],Home!$A$1&lt;=Leave[[#This Row],[End Time]]),"Aplica","No Aplica")</f>
        <v>No Aplica</v>
      </c>
      <c r="M9" t="str">
        <f>IF(AND(Home!$A$1&gt;=Leave[[#This Row],[Start Time]],Home!$A$1&lt;=Leave[[#This Row],[End Time]]),Home!$A$1,"No Aplica")</f>
        <v>No Aplica</v>
      </c>
      <c r="N9" t="str">
        <f>Leave[[#This Row],[User Code (Owning User) (Usuario)]]&amp;Leave[[#This Row],[fecha activa]]</f>
        <v>MIE2025170924482No Aplica</v>
      </c>
      <c r="O9" s="3"/>
      <c r="P9" t="s">
        <v>98</v>
      </c>
      <c r="Q9" t="s">
        <v>3127</v>
      </c>
      <c r="R9" s="40">
        <v>1</v>
      </c>
      <c r="S9" s="40">
        <v>540</v>
      </c>
    </row>
    <row r="10" spans="1:19" x14ac:dyDescent="0.3">
      <c r="A10" t="s">
        <v>463</v>
      </c>
      <c r="B10" s="3">
        <v>45931</v>
      </c>
      <c r="C10" s="3">
        <v>45931</v>
      </c>
      <c r="D10" t="s">
        <v>2322</v>
      </c>
      <c r="E10" t="s">
        <v>1660</v>
      </c>
      <c r="F10" t="s">
        <v>1662</v>
      </c>
      <c r="G10">
        <v>60</v>
      </c>
      <c r="H10">
        <v>60</v>
      </c>
      <c r="I10" t="s">
        <v>1661</v>
      </c>
      <c r="J10" t="s">
        <v>1822</v>
      </c>
      <c r="K10" t="s">
        <v>179</v>
      </c>
      <c r="L10" t="str">
        <f>IF(AND(Home!$A$1&gt;=Leave[[#This Row],[Start Time]],Home!$A$1&lt;=Leave[[#This Row],[End Time]]),"Aplica","No Aplica")</f>
        <v>Aplica</v>
      </c>
      <c r="M10">
        <f>IF(AND(Home!$A$1&gt;=Leave[[#This Row],[Start Time]],Home!$A$1&lt;=Leave[[#This Row],[End Time]]),Home!$A$1,"No Aplica")</f>
        <v>45931</v>
      </c>
      <c r="N10" t="str">
        <f>Leave[[#This Row],[User Code (Owning User) (Usuario)]]&amp;Leave[[#This Row],[fecha activa]]</f>
        <v>MIE202501052291645931</v>
      </c>
      <c r="P10" t="s">
        <v>35</v>
      </c>
      <c r="Q10" t="s">
        <v>3128</v>
      </c>
      <c r="R10" s="40">
        <v>1</v>
      </c>
      <c r="S10" s="40">
        <v>60</v>
      </c>
    </row>
    <row r="11" spans="1:19" x14ac:dyDescent="0.3">
      <c r="A11" t="s">
        <v>463</v>
      </c>
      <c r="B11" s="3">
        <v>45942</v>
      </c>
      <c r="C11" s="3">
        <v>45942</v>
      </c>
      <c r="D11" t="s">
        <v>573</v>
      </c>
      <c r="E11" t="s">
        <v>1660</v>
      </c>
      <c r="F11" t="s">
        <v>1662</v>
      </c>
      <c r="G11">
        <v>540</v>
      </c>
      <c r="H11">
        <v>540</v>
      </c>
      <c r="I11" t="s">
        <v>1661</v>
      </c>
      <c r="J11" t="s">
        <v>1822</v>
      </c>
      <c r="K11" t="s">
        <v>179</v>
      </c>
      <c r="L11" t="str">
        <f>IF(AND(Home!$A$1&gt;=Leave[[#This Row],[Start Time]],Home!$A$1&lt;=Leave[[#This Row],[End Time]]),"Aplica","No Aplica")</f>
        <v>No Aplica</v>
      </c>
      <c r="M11" t="str">
        <f>IF(AND(Home!$A$1&gt;=Leave[[#This Row],[Start Time]],Home!$A$1&lt;=Leave[[#This Row],[End Time]]),Home!$A$1,"No Aplica")</f>
        <v>No Aplica</v>
      </c>
      <c r="N11" t="str">
        <f>Leave[[#This Row],[User Code (Owning User) (Usuario)]]&amp;Leave[[#This Row],[fecha activa]]</f>
        <v>MIE2025010522916No Aplica</v>
      </c>
      <c r="P11" t="s">
        <v>69</v>
      </c>
      <c r="Q11" t="s">
        <v>3129</v>
      </c>
      <c r="R11" s="40">
        <v>1</v>
      </c>
      <c r="S11" s="40">
        <v>60</v>
      </c>
    </row>
    <row r="12" spans="1:19" x14ac:dyDescent="0.3">
      <c r="A12" t="s">
        <v>463</v>
      </c>
      <c r="B12" s="3">
        <v>45941</v>
      </c>
      <c r="C12" s="3">
        <v>45941</v>
      </c>
      <c r="D12" t="s">
        <v>615</v>
      </c>
      <c r="E12" t="s">
        <v>1660</v>
      </c>
      <c r="F12" t="s">
        <v>1662</v>
      </c>
      <c r="G12">
        <v>60</v>
      </c>
      <c r="H12">
        <v>60</v>
      </c>
      <c r="I12" t="s">
        <v>1661</v>
      </c>
      <c r="J12" t="s">
        <v>1822</v>
      </c>
      <c r="K12" t="s">
        <v>179</v>
      </c>
      <c r="L12" t="str">
        <f>IF(AND(Home!$A$1&gt;=Leave[[#This Row],[Start Time]],Home!$A$1&lt;=Leave[[#This Row],[End Time]]),"Aplica","No Aplica")</f>
        <v>No Aplica</v>
      </c>
      <c r="M12" t="str">
        <f>IF(AND(Home!$A$1&gt;=Leave[[#This Row],[Start Time]],Home!$A$1&lt;=Leave[[#This Row],[End Time]]),Home!$A$1,"No Aplica")</f>
        <v>No Aplica</v>
      </c>
      <c r="N12" t="str">
        <f>Leave[[#This Row],[User Code (Owning User) (Usuario)]]&amp;Leave[[#This Row],[fecha activa]]</f>
        <v>MIE2025010522916No Aplica</v>
      </c>
      <c r="P12" t="s">
        <v>88</v>
      </c>
      <c r="Q12" t="s">
        <v>3130</v>
      </c>
      <c r="R12" s="40">
        <v>1</v>
      </c>
      <c r="S12" s="40">
        <v>120</v>
      </c>
    </row>
    <row r="13" spans="1:19" x14ac:dyDescent="0.3">
      <c r="A13" t="s">
        <v>463</v>
      </c>
      <c r="B13" s="3">
        <v>45940</v>
      </c>
      <c r="C13" s="3">
        <v>45940</v>
      </c>
      <c r="D13" t="s">
        <v>615</v>
      </c>
      <c r="E13" t="s">
        <v>1660</v>
      </c>
      <c r="F13" t="s">
        <v>1662</v>
      </c>
      <c r="G13">
        <v>60</v>
      </c>
      <c r="H13">
        <v>60</v>
      </c>
      <c r="I13" t="s">
        <v>1661</v>
      </c>
      <c r="J13" t="s">
        <v>1822</v>
      </c>
      <c r="K13" t="s">
        <v>179</v>
      </c>
      <c r="L13" t="str">
        <f>IF(AND(Home!$A$1&gt;=Leave[[#This Row],[Start Time]],Home!$A$1&lt;=Leave[[#This Row],[End Time]]),"Aplica","No Aplica")</f>
        <v>No Aplica</v>
      </c>
      <c r="M13" t="str">
        <f>IF(AND(Home!$A$1&gt;=Leave[[#This Row],[Start Time]],Home!$A$1&lt;=Leave[[#This Row],[End Time]]),Home!$A$1,"No Aplica")</f>
        <v>No Aplica</v>
      </c>
      <c r="N13" t="str">
        <f>Leave[[#This Row],[User Code (Owning User) (Usuario)]]&amp;Leave[[#This Row],[fecha activa]]</f>
        <v>MIE2025010522916No Aplica</v>
      </c>
      <c r="P13" t="s">
        <v>74</v>
      </c>
      <c r="Q13" t="s">
        <v>3131</v>
      </c>
      <c r="R13" s="40">
        <v>1</v>
      </c>
      <c r="S13" s="40">
        <v>540</v>
      </c>
    </row>
    <row r="14" spans="1:19" x14ac:dyDescent="0.3">
      <c r="A14" t="s">
        <v>463</v>
      </c>
      <c r="B14" s="3">
        <v>45939</v>
      </c>
      <c r="C14" s="3">
        <v>45939</v>
      </c>
      <c r="D14" t="s">
        <v>615</v>
      </c>
      <c r="E14" t="s">
        <v>1660</v>
      </c>
      <c r="F14" t="s">
        <v>1662</v>
      </c>
      <c r="G14">
        <v>60</v>
      </c>
      <c r="H14">
        <v>60</v>
      </c>
      <c r="I14" t="s">
        <v>1661</v>
      </c>
      <c r="J14" t="s">
        <v>1822</v>
      </c>
      <c r="K14" t="s">
        <v>179</v>
      </c>
      <c r="L14" t="str">
        <f>IF(AND(Home!$A$1&gt;=Leave[[#This Row],[Start Time]],Home!$A$1&lt;=Leave[[#This Row],[End Time]]),"Aplica","No Aplica")</f>
        <v>No Aplica</v>
      </c>
      <c r="M14" t="str">
        <f>IF(AND(Home!$A$1&gt;=Leave[[#This Row],[Start Time]],Home!$A$1&lt;=Leave[[#This Row],[End Time]]),Home!$A$1,"No Aplica")</f>
        <v>No Aplica</v>
      </c>
      <c r="N14" t="str">
        <f>Leave[[#This Row],[User Code (Owning User) (Usuario)]]&amp;Leave[[#This Row],[fecha activa]]</f>
        <v>MIE2025010522916No Aplica</v>
      </c>
      <c r="P14" t="s">
        <v>76</v>
      </c>
      <c r="Q14" t="s">
        <v>3132</v>
      </c>
      <c r="R14" s="40">
        <v>1</v>
      </c>
      <c r="S14" s="40">
        <v>60</v>
      </c>
    </row>
    <row r="15" spans="1:19" x14ac:dyDescent="0.3">
      <c r="A15" t="s">
        <v>463</v>
      </c>
      <c r="B15" s="3">
        <v>45938</v>
      </c>
      <c r="C15" s="3">
        <v>45938</v>
      </c>
      <c r="D15" t="s">
        <v>467</v>
      </c>
      <c r="E15" t="s">
        <v>1660</v>
      </c>
      <c r="F15" t="s">
        <v>1662</v>
      </c>
      <c r="G15">
        <v>540</v>
      </c>
      <c r="H15">
        <v>540</v>
      </c>
      <c r="I15" t="s">
        <v>1661</v>
      </c>
      <c r="J15" t="s">
        <v>1822</v>
      </c>
      <c r="K15" t="s">
        <v>179</v>
      </c>
      <c r="L15" t="str">
        <f>IF(AND(Home!$A$1&gt;=Leave[[#This Row],[Start Time]],Home!$A$1&lt;=Leave[[#This Row],[End Time]]),"Aplica","No Aplica")</f>
        <v>No Aplica</v>
      </c>
      <c r="M15" t="str">
        <f>IF(AND(Home!$A$1&gt;=Leave[[#This Row],[Start Time]],Home!$A$1&lt;=Leave[[#This Row],[End Time]]),Home!$A$1,"No Aplica")</f>
        <v>No Aplica</v>
      </c>
      <c r="N15" t="str">
        <f>Leave[[#This Row],[User Code (Owning User) (Usuario)]]&amp;Leave[[#This Row],[fecha activa]]</f>
        <v>MIE2025010522916No Aplica</v>
      </c>
      <c r="P15" t="s">
        <v>65</v>
      </c>
      <c r="Q15" t="s">
        <v>3133</v>
      </c>
      <c r="R15" s="40">
        <v>1</v>
      </c>
      <c r="S15" s="40">
        <v>60</v>
      </c>
    </row>
    <row r="16" spans="1:19" x14ac:dyDescent="0.3">
      <c r="A16" t="s">
        <v>463</v>
      </c>
      <c r="B16" s="3">
        <v>45937</v>
      </c>
      <c r="C16" s="3">
        <v>45937</v>
      </c>
      <c r="D16" t="s">
        <v>615</v>
      </c>
      <c r="E16" t="s">
        <v>1660</v>
      </c>
      <c r="F16" t="s">
        <v>1662</v>
      </c>
      <c r="G16">
        <v>60</v>
      </c>
      <c r="H16">
        <v>60</v>
      </c>
      <c r="I16" t="s">
        <v>1661</v>
      </c>
      <c r="J16" t="s">
        <v>1822</v>
      </c>
      <c r="K16" t="s">
        <v>179</v>
      </c>
      <c r="L16" t="str">
        <f>IF(AND(Home!$A$1&gt;=Leave[[#This Row],[Start Time]],Home!$A$1&lt;=Leave[[#This Row],[End Time]]),"Aplica","No Aplica")</f>
        <v>No Aplica</v>
      </c>
      <c r="M16" t="str">
        <f>IF(AND(Home!$A$1&gt;=Leave[[#This Row],[Start Time]],Home!$A$1&lt;=Leave[[#This Row],[End Time]]),Home!$A$1,"No Aplica")</f>
        <v>No Aplica</v>
      </c>
      <c r="N16" t="str">
        <f>Leave[[#This Row],[User Code (Owning User) (Usuario)]]&amp;Leave[[#This Row],[fecha activa]]</f>
        <v>MIE2025010522916No Aplica</v>
      </c>
      <c r="P16" t="s">
        <v>63</v>
      </c>
      <c r="Q16" t="s">
        <v>3134</v>
      </c>
      <c r="R16" s="40">
        <v>1</v>
      </c>
      <c r="S16" s="40">
        <v>180</v>
      </c>
    </row>
    <row r="17" spans="1:19" x14ac:dyDescent="0.3">
      <c r="A17" t="s">
        <v>463</v>
      </c>
      <c r="B17" s="3">
        <v>45935</v>
      </c>
      <c r="C17" s="3">
        <v>45935</v>
      </c>
      <c r="D17" t="s">
        <v>489</v>
      </c>
      <c r="E17" t="s">
        <v>1660</v>
      </c>
      <c r="F17" t="s">
        <v>1662</v>
      </c>
      <c r="G17">
        <v>60</v>
      </c>
      <c r="H17">
        <v>60</v>
      </c>
      <c r="I17" t="s">
        <v>1661</v>
      </c>
      <c r="J17" t="s">
        <v>1822</v>
      </c>
      <c r="K17" t="s">
        <v>179</v>
      </c>
      <c r="L17" t="str">
        <f>IF(AND(Home!$A$1&gt;=Leave[[#This Row],[Start Time]],Home!$A$1&lt;=Leave[[#This Row],[End Time]]),"Aplica","No Aplica")</f>
        <v>No Aplica</v>
      </c>
      <c r="M17" t="str">
        <f>IF(AND(Home!$A$1&gt;=Leave[[#This Row],[Start Time]],Home!$A$1&lt;=Leave[[#This Row],[End Time]]),Home!$A$1,"No Aplica")</f>
        <v>No Aplica</v>
      </c>
      <c r="N17" t="str">
        <f>Leave[[#This Row],[User Code (Owning User) (Usuario)]]&amp;Leave[[#This Row],[fecha activa]]</f>
        <v>MIE2025010522916No Aplica</v>
      </c>
      <c r="P17" t="s">
        <v>59</v>
      </c>
      <c r="Q17" t="s">
        <v>3135</v>
      </c>
      <c r="R17" s="40">
        <v>1</v>
      </c>
      <c r="S17" s="40">
        <v>540</v>
      </c>
    </row>
    <row r="18" spans="1:19" x14ac:dyDescent="0.3">
      <c r="A18" t="s">
        <v>463</v>
      </c>
      <c r="B18" s="3">
        <v>45933</v>
      </c>
      <c r="C18" s="3">
        <v>45933</v>
      </c>
      <c r="D18" t="s">
        <v>615</v>
      </c>
      <c r="E18" t="s">
        <v>1660</v>
      </c>
      <c r="F18" t="s">
        <v>1662</v>
      </c>
      <c r="G18">
        <v>60</v>
      </c>
      <c r="H18">
        <v>60</v>
      </c>
      <c r="I18" t="s">
        <v>1661</v>
      </c>
      <c r="J18" t="s">
        <v>1822</v>
      </c>
      <c r="K18" t="s">
        <v>179</v>
      </c>
      <c r="L18" t="str">
        <f>IF(AND(Home!$A$1&gt;=Leave[[#This Row],[Start Time]],Home!$A$1&lt;=Leave[[#This Row],[End Time]]),"Aplica","No Aplica")</f>
        <v>No Aplica</v>
      </c>
      <c r="M18" t="str">
        <f>IF(AND(Home!$A$1&gt;=Leave[[#This Row],[Start Time]],Home!$A$1&lt;=Leave[[#This Row],[End Time]]),Home!$A$1,"No Aplica")</f>
        <v>No Aplica</v>
      </c>
      <c r="N18" t="str">
        <f>Leave[[#This Row],[User Code (Owning User) (Usuario)]]&amp;Leave[[#This Row],[fecha activa]]</f>
        <v>MIE2025010522916No Aplica</v>
      </c>
      <c r="P18" t="s">
        <v>61</v>
      </c>
      <c r="Q18" t="s">
        <v>3136</v>
      </c>
      <c r="R18" s="40">
        <v>1</v>
      </c>
      <c r="S18" s="40">
        <v>60</v>
      </c>
    </row>
    <row r="19" spans="1:19" x14ac:dyDescent="0.3">
      <c r="A19" t="s">
        <v>463</v>
      </c>
      <c r="B19" s="3">
        <v>45932</v>
      </c>
      <c r="C19" s="3">
        <v>45932</v>
      </c>
      <c r="D19" t="s">
        <v>615</v>
      </c>
      <c r="E19" t="s">
        <v>1660</v>
      </c>
      <c r="F19" t="s">
        <v>1662</v>
      </c>
      <c r="G19">
        <v>60</v>
      </c>
      <c r="H19">
        <v>60</v>
      </c>
      <c r="I19" t="s">
        <v>1661</v>
      </c>
      <c r="J19" t="s">
        <v>1822</v>
      </c>
      <c r="K19" t="s">
        <v>179</v>
      </c>
      <c r="L19" t="str">
        <f>IF(AND(Home!$A$1&gt;=Leave[[#This Row],[Start Time]],Home!$A$1&lt;=Leave[[#This Row],[End Time]]),"Aplica","No Aplica")</f>
        <v>No Aplica</v>
      </c>
      <c r="M19" t="str">
        <f>IF(AND(Home!$A$1&gt;=Leave[[#This Row],[Start Time]],Home!$A$1&lt;=Leave[[#This Row],[End Time]]),Home!$A$1,"No Aplica")</f>
        <v>No Aplica</v>
      </c>
      <c r="N19" t="str">
        <f>Leave[[#This Row],[User Code (Owning User) (Usuario)]]&amp;Leave[[#This Row],[fecha activa]]</f>
        <v>MIE2025010522916No Aplica</v>
      </c>
      <c r="P19" t="s">
        <v>56</v>
      </c>
      <c r="Q19" t="s">
        <v>3137</v>
      </c>
      <c r="R19" s="40">
        <v>1</v>
      </c>
      <c r="S19" s="40">
        <v>540</v>
      </c>
    </row>
    <row r="20" spans="1:19" x14ac:dyDescent="0.3">
      <c r="A20" t="s">
        <v>463</v>
      </c>
      <c r="B20" s="3">
        <v>45931</v>
      </c>
      <c r="C20" s="3">
        <v>45931</v>
      </c>
      <c r="D20" t="s">
        <v>615</v>
      </c>
      <c r="E20" t="s">
        <v>1660</v>
      </c>
      <c r="F20" t="s">
        <v>1662</v>
      </c>
      <c r="G20">
        <v>60</v>
      </c>
      <c r="H20">
        <v>60</v>
      </c>
      <c r="I20" t="s">
        <v>1661</v>
      </c>
      <c r="J20" t="s">
        <v>1822</v>
      </c>
      <c r="K20" t="s">
        <v>179</v>
      </c>
      <c r="L20" t="str">
        <f>IF(AND(Home!$A$1&gt;=Leave[[#This Row],[Start Time]],Home!$A$1&lt;=Leave[[#This Row],[End Time]]),"Aplica","No Aplica")</f>
        <v>Aplica</v>
      </c>
      <c r="M20">
        <f>IF(AND(Home!$A$1&gt;=Leave[[#This Row],[Start Time]],Home!$A$1&lt;=Leave[[#This Row],[End Time]]),Home!$A$1,"No Aplica")</f>
        <v>45931</v>
      </c>
      <c r="N20" t="str">
        <f>Leave[[#This Row],[User Code (Owning User) (Usuario)]]&amp;Leave[[#This Row],[fecha activa]]</f>
        <v>MIE202501052291645931</v>
      </c>
      <c r="P20" t="s">
        <v>45</v>
      </c>
      <c r="Q20" t="s">
        <v>3138</v>
      </c>
      <c r="R20" s="40">
        <v>1</v>
      </c>
      <c r="S20" s="40">
        <v>540</v>
      </c>
    </row>
    <row r="21" spans="1:19" x14ac:dyDescent="0.3">
      <c r="A21" t="s">
        <v>466</v>
      </c>
      <c r="B21" s="3">
        <v>45935</v>
      </c>
      <c r="C21" s="3">
        <v>45935</v>
      </c>
      <c r="D21" t="s">
        <v>593</v>
      </c>
      <c r="E21" t="s">
        <v>2319</v>
      </c>
      <c r="F21" t="s">
        <v>2321</v>
      </c>
      <c r="G21">
        <v>540</v>
      </c>
      <c r="H21">
        <v>540</v>
      </c>
      <c r="I21" t="s">
        <v>2320</v>
      </c>
      <c r="J21" t="s">
        <v>1121</v>
      </c>
      <c r="K21" t="s">
        <v>178</v>
      </c>
      <c r="L21" t="str">
        <f>IF(AND(Home!$A$1&gt;=Leave[[#This Row],[Start Time]],Home!$A$1&lt;=Leave[[#This Row],[End Time]]),"Aplica","No Aplica")</f>
        <v>No Aplica</v>
      </c>
      <c r="M21" t="str">
        <f>IF(AND(Home!$A$1&gt;=Leave[[#This Row],[Start Time]],Home!$A$1&lt;=Leave[[#This Row],[End Time]]),Home!$A$1,"No Aplica")</f>
        <v>No Aplica</v>
      </c>
      <c r="N21" t="str">
        <f>Leave[[#This Row],[User Code (Owning User) (Usuario)]]&amp;Leave[[#This Row],[fecha activa]]</f>
        <v>MIE2025200824132No Aplica</v>
      </c>
      <c r="P21" t="s">
        <v>80</v>
      </c>
      <c r="Q21" t="s">
        <v>3139</v>
      </c>
      <c r="R21" s="40">
        <v>1</v>
      </c>
      <c r="S21" s="40">
        <v>540</v>
      </c>
    </row>
    <row r="22" spans="1:19" x14ac:dyDescent="0.3">
      <c r="A22" t="s">
        <v>466</v>
      </c>
      <c r="B22" s="3">
        <v>45934</v>
      </c>
      <c r="C22" s="3">
        <v>45934</v>
      </c>
      <c r="D22" t="s">
        <v>2970</v>
      </c>
      <c r="E22" t="s">
        <v>2319</v>
      </c>
      <c r="F22" t="s">
        <v>2321</v>
      </c>
      <c r="G22">
        <v>90</v>
      </c>
      <c r="H22">
        <v>90</v>
      </c>
      <c r="I22" t="s">
        <v>2320</v>
      </c>
      <c r="J22" t="s">
        <v>1121</v>
      </c>
      <c r="K22" t="s">
        <v>178</v>
      </c>
      <c r="L22" t="str">
        <f>IF(AND(Home!$A$1&gt;=Leave[[#This Row],[Start Time]],Home!$A$1&lt;=Leave[[#This Row],[End Time]]),"Aplica","No Aplica")</f>
        <v>No Aplica</v>
      </c>
      <c r="M22" t="str">
        <f>IF(AND(Home!$A$1&gt;=Leave[[#This Row],[Start Time]],Home!$A$1&lt;=Leave[[#This Row],[End Time]]),Home!$A$1,"No Aplica")</f>
        <v>No Aplica</v>
      </c>
      <c r="N22" t="str">
        <f>Leave[[#This Row],[User Code (Owning User) (Usuario)]]&amp;Leave[[#This Row],[fecha activa]]</f>
        <v>MIE2025200824132No Aplica</v>
      </c>
      <c r="P22" t="s">
        <v>67</v>
      </c>
      <c r="Q22" t="s">
        <v>3140</v>
      </c>
      <c r="R22" s="40">
        <v>1</v>
      </c>
      <c r="S22" s="40">
        <v>90</v>
      </c>
    </row>
    <row r="23" spans="1:19" x14ac:dyDescent="0.3">
      <c r="A23" t="s">
        <v>466</v>
      </c>
      <c r="B23" s="3">
        <v>45932</v>
      </c>
      <c r="C23" s="3">
        <v>45932</v>
      </c>
      <c r="D23" t="s">
        <v>649</v>
      </c>
      <c r="E23" t="s">
        <v>2319</v>
      </c>
      <c r="F23" t="s">
        <v>2321</v>
      </c>
      <c r="G23">
        <v>300</v>
      </c>
      <c r="H23">
        <v>300</v>
      </c>
      <c r="I23" t="s">
        <v>2320</v>
      </c>
      <c r="J23" t="s">
        <v>1121</v>
      </c>
      <c r="K23" t="s">
        <v>178</v>
      </c>
      <c r="L23" t="str">
        <f>IF(AND(Home!$A$1&gt;=Leave[[#This Row],[Start Time]],Home!$A$1&lt;=Leave[[#This Row],[End Time]]),"Aplica","No Aplica")</f>
        <v>No Aplica</v>
      </c>
      <c r="M23" t="str">
        <f>IF(AND(Home!$A$1&gt;=Leave[[#This Row],[Start Time]],Home!$A$1&lt;=Leave[[#This Row],[End Time]]),Home!$A$1,"No Aplica")</f>
        <v>No Aplica</v>
      </c>
      <c r="N23" t="str">
        <f>Leave[[#This Row],[User Code (Owning User) (Usuario)]]&amp;Leave[[#This Row],[fecha activa]]</f>
        <v>MIE2025200824132No Aplica</v>
      </c>
      <c r="P23" t="s">
        <v>32</v>
      </c>
      <c r="Q23" t="s">
        <v>3141</v>
      </c>
      <c r="R23" s="40">
        <v>1</v>
      </c>
      <c r="S23" s="40">
        <v>60</v>
      </c>
    </row>
    <row r="24" spans="1:19" x14ac:dyDescent="0.3">
      <c r="A24" t="s">
        <v>466</v>
      </c>
      <c r="B24" s="3">
        <v>45931</v>
      </c>
      <c r="C24" s="3">
        <v>45931</v>
      </c>
      <c r="D24" t="s">
        <v>593</v>
      </c>
      <c r="E24" t="s">
        <v>2319</v>
      </c>
      <c r="F24" t="s">
        <v>2321</v>
      </c>
      <c r="G24">
        <v>540</v>
      </c>
      <c r="H24">
        <v>540</v>
      </c>
      <c r="I24" t="s">
        <v>2320</v>
      </c>
      <c r="J24" t="s">
        <v>1121</v>
      </c>
      <c r="K24" t="s">
        <v>178</v>
      </c>
      <c r="L24" t="str">
        <f>IF(AND(Home!$A$1&gt;=Leave[[#This Row],[Start Time]],Home!$A$1&lt;=Leave[[#This Row],[End Time]]),"Aplica","No Aplica")</f>
        <v>Aplica</v>
      </c>
      <c r="M24">
        <f>IF(AND(Home!$A$1&gt;=Leave[[#This Row],[Start Time]],Home!$A$1&lt;=Leave[[#This Row],[End Time]]),Home!$A$1,"No Aplica")</f>
        <v>45931</v>
      </c>
      <c r="N24" t="str">
        <f>Leave[[#This Row],[User Code (Owning User) (Usuario)]]&amp;Leave[[#This Row],[fecha activa]]</f>
        <v>MIE202520082413245931</v>
      </c>
      <c r="P24" t="s">
        <v>92</v>
      </c>
      <c r="Q24" t="s">
        <v>3142</v>
      </c>
      <c r="R24" s="40">
        <v>1</v>
      </c>
      <c r="S24" s="40">
        <v>60</v>
      </c>
    </row>
    <row r="25" spans="1:19" x14ac:dyDescent="0.3">
      <c r="A25" t="s">
        <v>466</v>
      </c>
      <c r="B25" s="3">
        <v>45942</v>
      </c>
      <c r="C25" s="3">
        <v>45942</v>
      </c>
      <c r="D25" t="s">
        <v>2425</v>
      </c>
      <c r="E25" t="s">
        <v>1960</v>
      </c>
      <c r="F25" t="s">
        <v>1962</v>
      </c>
      <c r="G25">
        <v>1410</v>
      </c>
      <c r="H25">
        <v>540</v>
      </c>
      <c r="I25" t="s">
        <v>1961</v>
      </c>
      <c r="J25" t="s">
        <v>2674</v>
      </c>
      <c r="K25" t="s">
        <v>179</v>
      </c>
      <c r="L25" t="str">
        <f>IF(AND(Home!$A$1&gt;=Leave[[#This Row],[Start Time]],Home!$A$1&lt;=Leave[[#This Row],[End Time]]),"Aplica","No Aplica")</f>
        <v>No Aplica</v>
      </c>
      <c r="M25" t="str">
        <f>IF(AND(Home!$A$1&gt;=Leave[[#This Row],[Start Time]],Home!$A$1&lt;=Leave[[#This Row],[End Time]]),Home!$A$1,"No Aplica")</f>
        <v>No Aplica</v>
      </c>
      <c r="N25" t="str">
        <f>Leave[[#This Row],[User Code (Owning User) (Usuario)]]&amp;Leave[[#This Row],[fecha activa]]</f>
        <v>MIE2025020723531No Aplica</v>
      </c>
      <c r="P25" t="s">
        <v>25</v>
      </c>
      <c r="Q25" t="s">
        <v>3143</v>
      </c>
      <c r="R25" s="40">
        <v>1</v>
      </c>
      <c r="S25" s="40">
        <v>540</v>
      </c>
    </row>
    <row r="26" spans="1:19" x14ac:dyDescent="0.3">
      <c r="A26" t="s">
        <v>469</v>
      </c>
      <c r="B26" s="3">
        <v>45939</v>
      </c>
      <c r="C26" s="3">
        <v>45939</v>
      </c>
      <c r="D26" t="s">
        <v>615</v>
      </c>
      <c r="E26" t="s">
        <v>1960</v>
      </c>
      <c r="F26" t="s">
        <v>1962</v>
      </c>
      <c r="G26">
        <v>60</v>
      </c>
      <c r="H26">
        <v>60</v>
      </c>
      <c r="I26" t="s">
        <v>1961</v>
      </c>
      <c r="J26" t="s">
        <v>2674</v>
      </c>
      <c r="K26" t="s">
        <v>179</v>
      </c>
      <c r="L26" t="str">
        <f>IF(AND(Home!$A$1&gt;=Leave[[#This Row],[Start Time]],Home!$A$1&lt;=Leave[[#This Row],[End Time]]),"Aplica","No Aplica")</f>
        <v>No Aplica</v>
      </c>
      <c r="M26" t="str">
        <f>IF(AND(Home!$A$1&gt;=Leave[[#This Row],[Start Time]],Home!$A$1&lt;=Leave[[#This Row],[End Time]]),Home!$A$1,"No Aplica")</f>
        <v>No Aplica</v>
      </c>
      <c r="N26" t="str">
        <f>Leave[[#This Row],[User Code (Owning User) (Usuario)]]&amp;Leave[[#This Row],[fecha activa]]</f>
        <v>MIE2025020723531No Aplica</v>
      </c>
      <c r="P26" t="s">
        <v>21</v>
      </c>
      <c r="Q26" t="s">
        <v>3144</v>
      </c>
      <c r="R26" s="40">
        <v>2</v>
      </c>
      <c r="S26" s="40">
        <v>150</v>
      </c>
    </row>
    <row r="27" spans="1:19" x14ac:dyDescent="0.3">
      <c r="A27" t="s">
        <v>469</v>
      </c>
      <c r="B27" s="3">
        <v>45937</v>
      </c>
      <c r="C27" s="3">
        <v>45937</v>
      </c>
      <c r="D27" t="s">
        <v>615</v>
      </c>
      <c r="E27" t="s">
        <v>1960</v>
      </c>
      <c r="F27" t="s">
        <v>1962</v>
      </c>
      <c r="G27">
        <v>60</v>
      </c>
      <c r="H27">
        <v>60</v>
      </c>
      <c r="I27" t="s">
        <v>1961</v>
      </c>
      <c r="J27" t="s">
        <v>2674</v>
      </c>
      <c r="K27" t="s">
        <v>179</v>
      </c>
      <c r="L27" t="str">
        <f>IF(AND(Home!$A$1&gt;=Leave[[#This Row],[Start Time]],Home!$A$1&lt;=Leave[[#This Row],[End Time]]),"Aplica","No Aplica")</f>
        <v>No Aplica</v>
      </c>
      <c r="M27" t="str">
        <f>IF(AND(Home!$A$1&gt;=Leave[[#This Row],[Start Time]],Home!$A$1&lt;=Leave[[#This Row],[End Time]]),Home!$A$1,"No Aplica")</f>
        <v>No Aplica</v>
      </c>
      <c r="N27" t="str">
        <f>Leave[[#This Row],[User Code (Owning User) (Usuario)]]&amp;Leave[[#This Row],[fecha activa]]</f>
        <v>MIE2025020723531No Aplica</v>
      </c>
      <c r="P27" t="s">
        <v>339</v>
      </c>
      <c r="Q27" t="s">
        <v>3145</v>
      </c>
      <c r="R27" s="40">
        <v>1</v>
      </c>
      <c r="S27" s="40">
        <v>60</v>
      </c>
    </row>
    <row r="28" spans="1:19" x14ac:dyDescent="0.3">
      <c r="A28" t="s">
        <v>466</v>
      </c>
      <c r="B28" s="3">
        <v>45935</v>
      </c>
      <c r="C28" s="3">
        <v>45935</v>
      </c>
      <c r="D28" t="s">
        <v>2425</v>
      </c>
      <c r="E28" t="s">
        <v>1960</v>
      </c>
      <c r="F28" t="s">
        <v>1962</v>
      </c>
      <c r="G28">
        <v>1410</v>
      </c>
      <c r="H28">
        <v>540</v>
      </c>
      <c r="I28" t="s">
        <v>1961</v>
      </c>
      <c r="J28" t="s">
        <v>2674</v>
      </c>
      <c r="K28" t="s">
        <v>179</v>
      </c>
      <c r="L28" t="str">
        <f>IF(AND(Home!$A$1&gt;=Leave[[#This Row],[Start Time]],Home!$A$1&lt;=Leave[[#This Row],[End Time]]),"Aplica","No Aplica")</f>
        <v>No Aplica</v>
      </c>
      <c r="M28" t="str">
        <f>IF(AND(Home!$A$1&gt;=Leave[[#This Row],[Start Time]],Home!$A$1&lt;=Leave[[#This Row],[End Time]]),Home!$A$1,"No Aplica")</f>
        <v>No Aplica</v>
      </c>
      <c r="N28" t="str">
        <f>Leave[[#This Row],[User Code (Owning User) (Usuario)]]&amp;Leave[[#This Row],[fecha activa]]</f>
        <v>MIE2025020723531No Aplica</v>
      </c>
      <c r="P28" t="s">
        <v>376</v>
      </c>
      <c r="Q28" t="s">
        <v>3146</v>
      </c>
      <c r="R28" s="40">
        <v>1</v>
      </c>
      <c r="S28" s="40">
        <v>60</v>
      </c>
    </row>
    <row r="29" spans="1:19" x14ac:dyDescent="0.3">
      <c r="A29" t="s">
        <v>469</v>
      </c>
      <c r="B29" s="3">
        <v>45932</v>
      </c>
      <c r="C29" s="3">
        <v>45932</v>
      </c>
      <c r="D29" t="s">
        <v>615</v>
      </c>
      <c r="E29" t="s">
        <v>1960</v>
      </c>
      <c r="F29" t="s">
        <v>1962</v>
      </c>
      <c r="G29">
        <v>60</v>
      </c>
      <c r="H29">
        <v>60</v>
      </c>
      <c r="I29" t="s">
        <v>1961</v>
      </c>
      <c r="J29" t="s">
        <v>2674</v>
      </c>
      <c r="K29" t="s">
        <v>179</v>
      </c>
      <c r="L29" t="str">
        <f>IF(AND(Home!$A$1&gt;=Leave[[#This Row],[Start Time]],Home!$A$1&lt;=Leave[[#This Row],[End Time]]),"Aplica","No Aplica")</f>
        <v>No Aplica</v>
      </c>
      <c r="M29" t="str">
        <f>IF(AND(Home!$A$1&gt;=Leave[[#This Row],[Start Time]],Home!$A$1&lt;=Leave[[#This Row],[End Time]]),Home!$A$1,"No Aplica")</f>
        <v>No Aplica</v>
      </c>
      <c r="N29" t="str">
        <f>Leave[[#This Row],[User Code (Owning User) (Usuario)]]&amp;Leave[[#This Row],[fecha activa]]</f>
        <v>MIE2025020723531No Aplica</v>
      </c>
      <c r="P29" t="s">
        <v>295</v>
      </c>
      <c r="Q29" t="s">
        <v>3147</v>
      </c>
      <c r="R29" s="40">
        <v>1</v>
      </c>
      <c r="S29" s="40">
        <v>540</v>
      </c>
    </row>
    <row r="30" spans="1:19" x14ac:dyDescent="0.3">
      <c r="A30" t="s">
        <v>466</v>
      </c>
      <c r="B30" s="3">
        <v>45942</v>
      </c>
      <c r="C30" s="3">
        <v>45942</v>
      </c>
      <c r="D30" t="s">
        <v>629</v>
      </c>
      <c r="E30" t="s">
        <v>2259</v>
      </c>
      <c r="F30" t="s">
        <v>2261</v>
      </c>
      <c r="G30">
        <v>480</v>
      </c>
      <c r="H30">
        <v>480</v>
      </c>
      <c r="I30" t="s">
        <v>2260</v>
      </c>
      <c r="J30" t="s">
        <v>1927</v>
      </c>
      <c r="K30" t="s">
        <v>178</v>
      </c>
      <c r="L30" t="str">
        <f>IF(AND(Home!$A$1&gt;=Leave[[#This Row],[Start Time]],Home!$A$1&lt;=Leave[[#This Row],[End Time]]),"Aplica","No Aplica")</f>
        <v>No Aplica</v>
      </c>
      <c r="M30" t="str">
        <f>IF(AND(Home!$A$1&gt;=Leave[[#This Row],[Start Time]],Home!$A$1&lt;=Leave[[#This Row],[End Time]]),Home!$A$1,"No Aplica")</f>
        <v>No Aplica</v>
      </c>
      <c r="N30" t="str">
        <f>Leave[[#This Row],[User Code (Owning User) (Usuario)]]&amp;Leave[[#This Row],[fecha activa]]</f>
        <v>MIE2025120824042No Aplica</v>
      </c>
      <c r="P30" t="s">
        <v>361</v>
      </c>
      <c r="Q30" t="s">
        <v>3148</v>
      </c>
      <c r="R30" s="40">
        <v>1</v>
      </c>
      <c r="S30" s="40">
        <v>540</v>
      </c>
    </row>
    <row r="31" spans="1:19" x14ac:dyDescent="0.3">
      <c r="A31" t="s">
        <v>466</v>
      </c>
      <c r="B31" s="3">
        <v>45935</v>
      </c>
      <c r="C31" s="3">
        <v>45935</v>
      </c>
      <c r="D31" t="s">
        <v>465</v>
      </c>
      <c r="E31" t="s">
        <v>2259</v>
      </c>
      <c r="F31" t="s">
        <v>2261</v>
      </c>
      <c r="G31">
        <v>480</v>
      </c>
      <c r="H31">
        <v>480</v>
      </c>
      <c r="I31" t="s">
        <v>2260</v>
      </c>
      <c r="J31" t="s">
        <v>1927</v>
      </c>
      <c r="K31" t="s">
        <v>178</v>
      </c>
      <c r="L31" t="str">
        <f>IF(AND(Home!$A$1&gt;=Leave[[#This Row],[Start Time]],Home!$A$1&lt;=Leave[[#This Row],[End Time]]),"Aplica","No Aplica")</f>
        <v>No Aplica</v>
      </c>
      <c r="M31" t="str">
        <f>IF(AND(Home!$A$1&gt;=Leave[[#This Row],[Start Time]],Home!$A$1&lt;=Leave[[#This Row],[End Time]]),Home!$A$1,"No Aplica")</f>
        <v>No Aplica</v>
      </c>
      <c r="N31" t="str">
        <f>Leave[[#This Row],[User Code (Owning User) (Usuario)]]&amp;Leave[[#This Row],[fecha activa]]</f>
        <v>MIE2025120824042No Aplica</v>
      </c>
      <c r="P31" t="s">
        <v>282</v>
      </c>
      <c r="Q31" t="s">
        <v>3149</v>
      </c>
      <c r="R31" s="40">
        <v>1</v>
      </c>
      <c r="S31" s="40">
        <v>30</v>
      </c>
    </row>
    <row r="32" spans="1:19" x14ac:dyDescent="0.3">
      <c r="A32" t="s">
        <v>463</v>
      </c>
      <c r="B32" s="3">
        <v>45942</v>
      </c>
      <c r="C32" s="3">
        <v>45942</v>
      </c>
      <c r="D32" t="s">
        <v>467</v>
      </c>
      <c r="E32" t="s">
        <v>1948</v>
      </c>
      <c r="F32" t="s">
        <v>1950</v>
      </c>
      <c r="G32">
        <v>480</v>
      </c>
      <c r="H32">
        <v>480</v>
      </c>
      <c r="I32" t="s">
        <v>1949</v>
      </c>
      <c r="J32" t="s">
        <v>1034</v>
      </c>
      <c r="K32" t="s">
        <v>179</v>
      </c>
      <c r="L32" t="str">
        <f>IF(AND(Home!$A$1&gt;=Leave[[#This Row],[Start Time]],Home!$A$1&lt;=Leave[[#This Row],[End Time]]),"Aplica","No Aplica")</f>
        <v>No Aplica</v>
      </c>
      <c r="M32" t="str">
        <f>IF(AND(Home!$A$1&gt;=Leave[[#This Row],[Start Time]],Home!$A$1&lt;=Leave[[#This Row],[End Time]]),Home!$A$1,"No Aplica")</f>
        <v>No Aplica</v>
      </c>
      <c r="N32" t="str">
        <f>Leave[[#This Row],[User Code (Owning User) (Usuario)]]&amp;Leave[[#This Row],[fecha activa]]</f>
        <v>MIE2025020723537No Aplica</v>
      </c>
      <c r="P32" t="s">
        <v>286</v>
      </c>
      <c r="Q32" t="s">
        <v>3150</v>
      </c>
      <c r="R32" s="40">
        <v>1</v>
      </c>
      <c r="S32" s="40">
        <v>240</v>
      </c>
    </row>
    <row r="33" spans="1:19" x14ac:dyDescent="0.3">
      <c r="A33" t="s">
        <v>463</v>
      </c>
      <c r="B33" s="3">
        <v>45941</v>
      </c>
      <c r="C33" s="3">
        <v>45941</v>
      </c>
      <c r="D33" t="s">
        <v>2424</v>
      </c>
      <c r="E33" t="s">
        <v>1948</v>
      </c>
      <c r="F33" t="s">
        <v>1950</v>
      </c>
      <c r="G33">
        <v>240</v>
      </c>
      <c r="H33">
        <v>240</v>
      </c>
      <c r="I33" t="s">
        <v>1949</v>
      </c>
      <c r="J33" t="s">
        <v>1034</v>
      </c>
      <c r="K33" t="s">
        <v>179</v>
      </c>
      <c r="L33" t="str">
        <f>IF(AND(Home!$A$1&gt;=Leave[[#This Row],[Start Time]],Home!$A$1&lt;=Leave[[#This Row],[End Time]]),"Aplica","No Aplica")</f>
        <v>No Aplica</v>
      </c>
      <c r="M33" t="str">
        <f>IF(AND(Home!$A$1&gt;=Leave[[#This Row],[Start Time]],Home!$A$1&lt;=Leave[[#This Row],[End Time]]),Home!$A$1,"No Aplica")</f>
        <v>No Aplica</v>
      </c>
      <c r="N33" t="str">
        <f>Leave[[#This Row],[User Code (Owning User) (Usuario)]]&amp;Leave[[#This Row],[fecha activa]]</f>
        <v>MIE2025020723537No Aplica</v>
      </c>
      <c r="P33" t="s">
        <v>240</v>
      </c>
      <c r="Q33" t="s">
        <v>3151</v>
      </c>
      <c r="R33" s="40">
        <v>1</v>
      </c>
      <c r="S33" s="40">
        <v>540</v>
      </c>
    </row>
    <row r="34" spans="1:19" x14ac:dyDescent="0.3">
      <c r="A34" t="s">
        <v>463</v>
      </c>
      <c r="B34" s="3">
        <v>45934</v>
      </c>
      <c r="C34" s="3">
        <v>45934</v>
      </c>
      <c r="D34" t="s">
        <v>2424</v>
      </c>
      <c r="E34" t="s">
        <v>1948</v>
      </c>
      <c r="F34" t="s">
        <v>1950</v>
      </c>
      <c r="G34">
        <v>240</v>
      </c>
      <c r="H34">
        <v>240</v>
      </c>
      <c r="I34" t="s">
        <v>1949</v>
      </c>
      <c r="J34" t="s">
        <v>1034</v>
      </c>
      <c r="K34" t="s">
        <v>179</v>
      </c>
      <c r="L34" t="str">
        <f>IF(AND(Home!$A$1&gt;=Leave[[#This Row],[Start Time]],Home!$A$1&lt;=Leave[[#This Row],[End Time]]),"Aplica","No Aplica")</f>
        <v>No Aplica</v>
      </c>
      <c r="M34" t="str">
        <f>IF(AND(Home!$A$1&gt;=Leave[[#This Row],[Start Time]],Home!$A$1&lt;=Leave[[#This Row],[End Time]]),Home!$A$1,"No Aplica")</f>
        <v>No Aplica</v>
      </c>
      <c r="N34" t="str">
        <f>Leave[[#This Row],[User Code (Owning User) (Usuario)]]&amp;Leave[[#This Row],[fecha activa]]</f>
        <v>MIE2025020723537No Aplica</v>
      </c>
      <c r="P34" t="s">
        <v>559</v>
      </c>
      <c r="Q34" t="s">
        <v>3152</v>
      </c>
      <c r="R34" s="40">
        <v>1</v>
      </c>
      <c r="S34" s="40">
        <v>180</v>
      </c>
    </row>
    <row r="35" spans="1:19" x14ac:dyDescent="0.3">
      <c r="A35" t="s">
        <v>463</v>
      </c>
      <c r="B35" s="3">
        <v>45935</v>
      </c>
      <c r="C35" s="3">
        <v>45935</v>
      </c>
      <c r="D35" t="s">
        <v>467</v>
      </c>
      <c r="E35" t="s">
        <v>1948</v>
      </c>
      <c r="F35" t="s">
        <v>1950</v>
      </c>
      <c r="G35">
        <v>480</v>
      </c>
      <c r="H35">
        <v>480</v>
      </c>
      <c r="I35" t="s">
        <v>1949</v>
      </c>
      <c r="J35" t="s">
        <v>1034</v>
      </c>
      <c r="K35" t="s">
        <v>179</v>
      </c>
      <c r="L35" t="str">
        <f>IF(AND(Home!$A$1&gt;=Leave[[#This Row],[Start Time]],Home!$A$1&lt;=Leave[[#This Row],[End Time]]),"Aplica","No Aplica")</f>
        <v>No Aplica</v>
      </c>
      <c r="M35" t="str">
        <f>IF(AND(Home!$A$1&gt;=Leave[[#This Row],[Start Time]],Home!$A$1&lt;=Leave[[#This Row],[End Time]]),Home!$A$1,"No Aplica")</f>
        <v>No Aplica</v>
      </c>
      <c r="N35" t="str">
        <f>Leave[[#This Row],[User Code (Owning User) (Usuario)]]&amp;Leave[[#This Row],[fecha activa]]</f>
        <v>MIE2025020723537No Aplica</v>
      </c>
      <c r="P35" t="s">
        <v>557</v>
      </c>
      <c r="Q35" t="s">
        <v>3153</v>
      </c>
      <c r="R35" s="40">
        <v>1</v>
      </c>
      <c r="S35" s="40">
        <v>180</v>
      </c>
    </row>
    <row r="36" spans="1:19" x14ac:dyDescent="0.3">
      <c r="A36" t="s">
        <v>463</v>
      </c>
      <c r="B36" s="3">
        <v>45935</v>
      </c>
      <c r="C36" s="3">
        <v>45935</v>
      </c>
      <c r="D36" t="s">
        <v>467</v>
      </c>
      <c r="E36" t="s">
        <v>831</v>
      </c>
      <c r="F36" t="s">
        <v>832</v>
      </c>
      <c r="G36">
        <v>1410</v>
      </c>
      <c r="H36">
        <v>540</v>
      </c>
      <c r="I36" t="s">
        <v>1056</v>
      </c>
      <c r="J36" t="s">
        <v>1026</v>
      </c>
      <c r="K36" t="s">
        <v>178</v>
      </c>
      <c r="L36" t="str">
        <f>IF(AND(Home!$A$1&gt;=Leave[[#This Row],[Start Time]],Home!$A$1&lt;=Leave[[#This Row],[End Time]]),"Aplica","No Aplica")</f>
        <v>No Aplica</v>
      </c>
      <c r="M36" t="str">
        <f>IF(AND(Home!$A$1&gt;=Leave[[#This Row],[Start Time]],Home!$A$1&lt;=Leave[[#This Row],[End Time]]),Home!$A$1,"No Aplica")</f>
        <v>No Aplica</v>
      </c>
      <c r="N36" t="str">
        <f>Leave[[#This Row],[User Code (Owning User) (Usuario)]]&amp;Leave[[#This Row],[fecha activa]]</f>
        <v>MIE2024021218521No Aplica</v>
      </c>
      <c r="P36" t="s">
        <v>395</v>
      </c>
      <c r="Q36" t="s">
        <v>3154</v>
      </c>
      <c r="R36" s="40">
        <v>1</v>
      </c>
      <c r="S36" s="40">
        <v>180</v>
      </c>
    </row>
    <row r="37" spans="1:19" x14ac:dyDescent="0.3">
      <c r="A37" t="s">
        <v>466</v>
      </c>
      <c r="B37" s="3">
        <v>45933</v>
      </c>
      <c r="C37" s="3">
        <v>45933</v>
      </c>
      <c r="D37" t="s">
        <v>615</v>
      </c>
      <c r="E37" t="s">
        <v>831</v>
      </c>
      <c r="F37" t="s">
        <v>832</v>
      </c>
      <c r="G37">
        <v>480</v>
      </c>
      <c r="H37">
        <v>480</v>
      </c>
      <c r="I37" t="s">
        <v>1056</v>
      </c>
      <c r="J37" t="s">
        <v>1026</v>
      </c>
      <c r="K37" t="s">
        <v>178</v>
      </c>
      <c r="L37" t="str">
        <f>IF(AND(Home!$A$1&gt;=Leave[[#This Row],[Start Time]],Home!$A$1&lt;=Leave[[#This Row],[End Time]]),"Aplica","No Aplica")</f>
        <v>No Aplica</v>
      </c>
      <c r="M37" t="str">
        <f>IF(AND(Home!$A$1&gt;=Leave[[#This Row],[Start Time]],Home!$A$1&lt;=Leave[[#This Row],[End Time]]),Home!$A$1,"No Aplica")</f>
        <v>No Aplica</v>
      </c>
      <c r="N37" t="str">
        <f>Leave[[#This Row],[User Code (Owning User) (Usuario)]]&amp;Leave[[#This Row],[fecha activa]]</f>
        <v>MIE2024021218521No Aplica</v>
      </c>
      <c r="P37" t="s">
        <v>393</v>
      </c>
      <c r="Q37" t="s">
        <v>3155</v>
      </c>
      <c r="R37" s="40">
        <v>1</v>
      </c>
      <c r="S37" s="40">
        <v>60</v>
      </c>
    </row>
    <row r="38" spans="1:19" x14ac:dyDescent="0.3">
      <c r="A38" t="s">
        <v>466</v>
      </c>
      <c r="B38" s="3">
        <v>45932</v>
      </c>
      <c r="C38" s="3">
        <v>45932</v>
      </c>
      <c r="D38" t="s">
        <v>615</v>
      </c>
      <c r="E38" t="s">
        <v>831</v>
      </c>
      <c r="F38" t="s">
        <v>832</v>
      </c>
      <c r="G38">
        <v>480</v>
      </c>
      <c r="H38">
        <v>480</v>
      </c>
      <c r="I38" t="s">
        <v>1056</v>
      </c>
      <c r="J38" t="s">
        <v>1026</v>
      </c>
      <c r="K38" t="s">
        <v>178</v>
      </c>
      <c r="L38" t="str">
        <f>IF(AND(Home!$A$1&gt;=Leave[[#This Row],[Start Time]],Home!$A$1&lt;=Leave[[#This Row],[End Time]]),"Aplica","No Aplica")</f>
        <v>No Aplica</v>
      </c>
      <c r="M38" t="str">
        <f>IF(AND(Home!$A$1&gt;=Leave[[#This Row],[Start Time]],Home!$A$1&lt;=Leave[[#This Row],[End Time]]),Home!$A$1,"No Aplica")</f>
        <v>No Aplica</v>
      </c>
      <c r="N38" t="str">
        <f>Leave[[#This Row],[User Code (Owning User) (Usuario)]]&amp;Leave[[#This Row],[fecha activa]]</f>
        <v>MIE2024021218521No Aplica</v>
      </c>
      <c r="P38" t="s">
        <v>401</v>
      </c>
      <c r="Q38" t="s">
        <v>3156</v>
      </c>
      <c r="R38" s="40">
        <v>1</v>
      </c>
      <c r="S38" s="40">
        <v>90</v>
      </c>
    </row>
    <row r="39" spans="1:19" x14ac:dyDescent="0.3">
      <c r="A39" t="s">
        <v>463</v>
      </c>
      <c r="B39" s="3">
        <v>45939</v>
      </c>
      <c r="C39" s="3">
        <v>45939</v>
      </c>
      <c r="D39" t="s">
        <v>649</v>
      </c>
      <c r="E39" t="s">
        <v>758</v>
      </c>
      <c r="F39" t="s">
        <v>759</v>
      </c>
      <c r="G39">
        <v>180</v>
      </c>
      <c r="H39">
        <v>180</v>
      </c>
      <c r="I39" t="s">
        <v>1112</v>
      </c>
      <c r="J39" t="s">
        <v>1038</v>
      </c>
      <c r="K39" t="s">
        <v>177</v>
      </c>
      <c r="L39" t="str">
        <f>IF(AND(Home!$A$1&gt;=Leave[[#This Row],[Start Time]],Home!$A$1&lt;=Leave[[#This Row],[End Time]]),"Aplica","No Aplica")</f>
        <v>No Aplica</v>
      </c>
      <c r="M39" t="str">
        <f>IF(AND(Home!$A$1&gt;=Leave[[#This Row],[Start Time]],Home!$A$1&lt;=Leave[[#This Row],[End Time]]),Home!$A$1,"No Aplica")</f>
        <v>No Aplica</v>
      </c>
      <c r="N39" t="str">
        <f>Leave[[#This Row],[User Code (Owning User) (Usuario)]]&amp;Leave[[#This Row],[fecha activa]]</f>
        <v>MIE2024051118044No Aplica</v>
      </c>
      <c r="P39" t="s">
        <v>199</v>
      </c>
      <c r="Q39" t="s">
        <v>3157</v>
      </c>
      <c r="R39" s="40">
        <v>1</v>
      </c>
      <c r="S39" s="40">
        <v>540</v>
      </c>
    </row>
    <row r="40" spans="1:19" x14ac:dyDescent="0.3">
      <c r="A40" t="s">
        <v>466</v>
      </c>
      <c r="B40" s="3">
        <v>45937</v>
      </c>
      <c r="C40" s="3">
        <v>45937</v>
      </c>
      <c r="D40" t="s">
        <v>465</v>
      </c>
      <c r="E40" t="s">
        <v>758</v>
      </c>
      <c r="F40" t="s">
        <v>759</v>
      </c>
      <c r="G40">
        <v>540</v>
      </c>
      <c r="H40">
        <v>540</v>
      </c>
      <c r="I40" t="s">
        <v>1112</v>
      </c>
      <c r="J40" t="s">
        <v>1038</v>
      </c>
      <c r="K40" t="s">
        <v>177</v>
      </c>
      <c r="L40" t="str">
        <f>IF(AND(Home!$A$1&gt;=Leave[[#This Row],[Start Time]],Home!$A$1&lt;=Leave[[#This Row],[End Time]]),"Aplica","No Aplica")</f>
        <v>No Aplica</v>
      </c>
      <c r="M40" t="str">
        <f>IF(AND(Home!$A$1&gt;=Leave[[#This Row],[Start Time]],Home!$A$1&lt;=Leave[[#This Row],[End Time]]),Home!$A$1,"No Aplica")</f>
        <v>No Aplica</v>
      </c>
      <c r="N40" t="str">
        <f>Leave[[#This Row],[User Code (Owning User) (Usuario)]]&amp;Leave[[#This Row],[fecha activa]]</f>
        <v>MIE2024051118044No Aplica</v>
      </c>
      <c r="P40" t="s">
        <v>197</v>
      </c>
      <c r="Q40" t="s">
        <v>3158</v>
      </c>
      <c r="R40" s="40">
        <v>1</v>
      </c>
      <c r="S40" s="40">
        <v>60</v>
      </c>
    </row>
    <row r="41" spans="1:19" x14ac:dyDescent="0.3">
      <c r="A41" t="s">
        <v>463</v>
      </c>
      <c r="B41" s="3">
        <v>45936</v>
      </c>
      <c r="C41" s="3">
        <v>45936</v>
      </c>
      <c r="D41" t="s">
        <v>518</v>
      </c>
      <c r="E41" t="s">
        <v>758</v>
      </c>
      <c r="F41" t="s">
        <v>759</v>
      </c>
      <c r="G41">
        <v>180</v>
      </c>
      <c r="H41">
        <v>180</v>
      </c>
      <c r="I41" t="s">
        <v>1112</v>
      </c>
      <c r="J41" t="s">
        <v>1038</v>
      </c>
      <c r="K41" t="s">
        <v>177</v>
      </c>
      <c r="L41" t="str">
        <f>IF(AND(Home!$A$1&gt;=Leave[[#This Row],[Start Time]],Home!$A$1&lt;=Leave[[#This Row],[End Time]]),"Aplica","No Aplica")</f>
        <v>No Aplica</v>
      </c>
      <c r="M41" t="str">
        <f>IF(AND(Home!$A$1&gt;=Leave[[#This Row],[Start Time]],Home!$A$1&lt;=Leave[[#This Row],[End Time]]),Home!$A$1,"No Aplica")</f>
        <v>No Aplica</v>
      </c>
      <c r="N41" t="str">
        <f>Leave[[#This Row],[User Code (Owning User) (Usuario)]]&amp;Leave[[#This Row],[fecha activa]]</f>
        <v>MIE2024051118044No Aplica</v>
      </c>
      <c r="P41" t="s">
        <v>561</v>
      </c>
      <c r="Q41" t="s">
        <v>3159</v>
      </c>
      <c r="R41" s="40">
        <v>1</v>
      </c>
      <c r="S41" s="40">
        <v>540</v>
      </c>
    </row>
    <row r="42" spans="1:19" x14ac:dyDescent="0.3">
      <c r="A42" t="s">
        <v>463</v>
      </c>
      <c r="B42" s="3">
        <v>45932</v>
      </c>
      <c r="C42" s="3">
        <v>45932</v>
      </c>
      <c r="D42" t="s">
        <v>649</v>
      </c>
      <c r="E42" t="s">
        <v>758</v>
      </c>
      <c r="F42" t="s">
        <v>759</v>
      </c>
      <c r="G42">
        <v>120</v>
      </c>
      <c r="H42">
        <v>120</v>
      </c>
      <c r="I42" t="s">
        <v>1112</v>
      </c>
      <c r="J42" t="s">
        <v>1038</v>
      </c>
      <c r="K42" t="s">
        <v>177</v>
      </c>
      <c r="L42" t="str">
        <f>IF(AND(Home!$A$1&gt;=Leave[[#This Row],[Start Time]],Home!$A$1&lt;=Leave[[#This Row],[End Time]]),"Aplica","No Aplica")</f>
        <v>No Aplica</v>
      </c>
      <c r="M42" t="str">
        <f>IF(AND(Home!$A$1&gt;=Leave[[#This Row],[Start Time]],Home!$A$1&lt;=Leave[[#This Row],[End Time]]),Home!$A$1,"No Aplica")</f>
        <v>No Aplica</v>
      </c>
      <c r="N42" t="str">
        <f>Leave[[#This Row],[User Code (Owning User) (Usuario)]]&amp;Leave[[#This Row],[fecha activa]]</f>
        <v>MIE2024051118044No Aplica</v>
      </c>
      <c r="P42" t="s">
        <v>381</v>
      </c>
      <c r="Q42" t="s">
        <v>3160</v>
      </c>
      <c r="R42" s="40">
        <v>1</v>
      </c>
      <c r="S42" s="40">
        <v>180</v>
      </c>
    </row>
    <row r="43" spans="1:19" x14ac:dyDescent="0.3">
      <c r="A43" t="s">
        <v>463</v>
      </c>
      <c r="B43" s="3">
        <v>45942</v>
      </c>
      <c r="C43" s="3">
        <v>45942</v>
      </c>
      <c r="D43" t="s">
        <v>465</v>
      </c>
      <c r="E43" t="s">
        <v>1619</v>
      </c>
      <c r="F43" t="s">
        <v>1621</v>
      </c>
      <c r="G43">
        <v>540</v>
      </c>
      <c r="H43">
        <v>540</v>
      </c>
      <c r="I43" t="s">
        <v>1620</v>
      </c>
      <c r="J43" t="s">
        <v>1033</v>
      </c>
      <c r="K43" t="s">
        <v>179</v>
      </c>
      <c r="L43" t="str">
        <f>IF(AND(Home!$A$1&gt;=Leave[[#This Row],[Start Time]],Home!$A$1&lt;=Leave[[#This Row],[End Time]]),"Aplica","No Aplica")</f>
        <v>No Aplica</v>
      </c>
      <c r="M43" t="str">
        <f>IF(AND(Home!$A$1&gt;=Leave[[#This Row],[Start Time]],Home!$A$1&lt;=Leave[[#This Row],[End Time]]),Home!$A$1,"No Aplica")</f>
        <v>No Aplica</v>
      </c>
      <c r="N43" t="str">
        <f>Leave[[#This Row],[User Code (Owning User) (Usuario)]]&amp;Leave[[#This Row],[fecha activa]]</f>
        <v>MIE2025140422288No Aplica</v>
      </c>
      <c r="P43" t="s">
        <v>246</v>
      </c>
      <c r="Q43" t="s">
        <v>3161</v>
      </c>
      <c r="R43" s="40">
        <v>1</v>
      </c>
      <c r="S43" s="40">
        <v>540</v>
      </c>
    </row>
    <row r="44" spans="1:19" x14ac:dyDescent="0.3">
      <c r="A44" t="s">
        <v>463</v>
      </c>
      <c r="B44" s="3">
        <v>45941</v>
      </c>
      <c r="C44" s="3">
        <v>45941</v>
      </c>
      <c r="D44" t="s">
        <v>1823</v>
      </c>
      <c r="E44" t="s">
        <v>1619</v>
      </c>
      <c r="F44" t="s">
        <v>1621</v>
      </c>
      <c r="G44">
        <v>270</v>
      </c>
      <c r="H44">
        <v>270</v>
      </c>
      <c r="I44" t="s">
        <v>1620</v>
      </c>
      <c r="J44" t="s">
        <v>1033</v>
      </c>
      <c r="K44" t="s">
        <v>179</v>
      </c>
      <c r="L44" t="str">
        <f>IF(AND(Home!$A$1&gt;=Leave[[#This Row],[Start Time]],Home!$A$1&lt;=Leave[[#This Row],[End Time]]),"Aplica","No Aplica")</f>
        <v>No Aplica</v>
      </c>
      <c r="M44" t="str">
        <f>IF(AND(Home!$A$1&gt;=Leave[[#This Row],[Start Time]],Home!$A$1&lt;=Leave[[#This Row],[End Time]]),Home!$A$1,"No Aplica")</f>
        <v>No Aplica</v>
      </c>
      <c r="N44" t="str">
        <f>Leave[[#This Row],[User Code (Owning User) (Usuario)]]&amp;Leave[[#This Row],[fecha activa]]</f>
        <v>MIE2025140422288No Aplica</v>
      </c>
      <c r="P44" t="s">
        <v>265</v>
      </c>
      <c r="Q44" t="s">
        <v>3162</v>
      </c>
      <c r="R44" s="40">
        <v>1</v>
      </c>
      <c r="S44" s="40">
        <v>120</v>
      </c>
    </row>
    <row r="45" spans="1:19" x14ac:dyDescent="0.3">
      <c r="A45" t="s">
        <v>463</v>
      </c>
      <c r="B45" s="3">
        <v>45934</v>
      </c>
      <c r="C45" s="3">
        <v>45934</v>
      </c>
      <c r="D45" t="s">
        <v>1823</v>
      </c>
      <c r="E45" t="s">
        <v>1619</v>
      </c>
      <c r="F45" t="s">
        <v>1621</v>
      </c>
      <c r="G45">
        <v>240</v>
      </c>
      <c r="H45">
        <v>240</v>
      </c>
      <c r="I45" t="s">
        <v>1620</v>
      </c>
      <c r="J45" t="s">
        <v>1033</v>
      </c>
      <c r="K45" t="s">
        <v>179</v>
      </c>
      <c r="L45" t="str">
        <f>IF(AND(Home!$A$1&gt;=Leave[[#This Row],[Start Time]],Home!$A$1&lt;=Leave[[#This Row],[End Time]]),"Aplica","No Aplica")</f>
        <v>No Aplica</v>
      </c>
      <c r="M45" t="str">
        <f>IF(AND(Home!$A$1&gt;=Leave[[#This Row],[Start Time]],Home!$A$1&lt;=Leave[[#This Row],[End Time]]),Home!$A$1,"No Aplica")</f>
        <v>No Aplica</v>
      </c>
      <c r="N45" t="str">
        <f>Leave[[#This Row],[User Code (Owning User) (Usuario)]]&amp;Leave[[#This Row],[fecha activa]]</f>
        <v>MIE2025140422288No Aplica</v>
      </c>
      <c r="P45" t="s">
        <v>367</v>
      </c>
      <c r="Q45" t="s">
        <v>3163</v>
      </c>
      <c r="R45" s="40">
        <v>2</v>
      </c>
      <c r="S45" s="40">
        <v>150</v>
      </c>
    </row>
    <row r="46" spans="1:19" x14ac:dyDescent="0.3">
      <c r="A46" t="s">
        <v>463</v>
      </c>
      <c r="B46" s="3">
        <v>45935</v>
      </c>
      <c r="C46" s="3">
        <v>45935</v>
      </c>
      <c r="D46" t="s">
        <v>465</v>
      </c>
      <c r="E46" t="s">
        <v>1619</v>
      </c>
      <c r="F46" t="s">
        <v>1621</v>
      </c>
      <c r="G46">
        <v>540</v>
      </c>
      <c r="H46">
        <v>540</v>
      </c>
      <c r="I46" t="s">
        <v>1620</v>
      </c>
      <c r="J46" t="s">
        <v>1033</v>
      </c>
      <c r="K46" t="s">
        <v>179</v>
      </c>
      <c r="L46" t="str">
        <f>IF(AND(Home!$A$1&gt;=Leave[[#This Row],[Start Time]],Home!$A$1&lt;=Leave[[#This Row],[End Time]]),"Aplica","No Aplica")</f>
        <v>No Aplica</v>
      </c>
      <c r="M46" t="str">
        <f>IF(AND(Home!$A$1&gt;=Leave[[#This Row],[Start Time]],Home!$A$1&lt;=Leave[[#This Row],[End Time]]),Home!$A$1,"No Aplica")</f>
        <v>No Aplica</v>
      </c>
      <c r="N46" t="str">
        <f>Leave[[#This Row],[User Code (Owning User) (Usuario)]]&amp;Leave[[#This Row],[fecha activa]]</f>
        <v>MIE2025140422288No Aplica</v>
      </c>
      <c r="P46" t="s">
        <v>399</v>
      </c>
      <c r="Q46" t="s">
        <v>3164</v>
      </c>
      <c r="R46" s="40">
        <v>1</v>
      </c>
      <c r="S46" s="40">
        <v>180</v>
      </c>
    </row>
    <row r="47" spans="1:19" x14ac:dyDescent="0.3">
      <c r="A47" t="s">
        <v>466</v>
      </c>
      <c r="B47" s="3">
        <v>45935</v>
      </c>
      <c r="C47" s="3">
        <v>45935</v>
      </c>
      <c r="D47" t="s">
        <v>467</v>
      </c>
      <c r="E47" t="s">
        <v>1862</v>
      </c>
      <c r="F47" t="s">
        <v>1864</v>
      </c>
      <c r="G47">
        <v>540</v>
      </c>
      <c r="H47">
        <v>540</v>
      </c>
      <c r="I47" t="s">
        <v>1863</v>
      </c>
      <c r="J47" t="s">
        <v>1026</v>
      </c>
      <c r="K47" t="s">
        <v>178</v>
      </c>
      <c r="L47" t="str">
        <f>IF(AND(Home!$A$1&gt;=Leave[[#This Row],[Start Time]],Home!$A$1&lt;=Leave[[#This Row],[End Time]]),"Aplica","No Aplica")</f>
        <v>No Aplica</v>
      </c>
      <c r="M47" t="str">
        <f>IF(AND(Home!$A$1&gt;=Leave[[#This Row],[Start Time]],Home!$A$1&lt;=Leave[[#This Row],[End Time]]),Home!$A$1,"No Aplica")</f>
        <v>No Aplica</v>
      </c>
      <c r="N47" t="str">
        <f>Leave[[#This Row],[User Code (Owning User) (Usuario)]]&amp;Leave[[#This Row],[fecha activa]]</f>
        <v>MIE2025170623404No Aplica</v>
      </c>
      <c r="P47" t="s">
        <v>397</v>
      </c>
      <c r="Q47" t="s">
        <v>3165</v>
      </c>
      <c r="R47" s="40">
        <v>1</v>
      </c>
      <c r="S47" s="40">
        <v>120</v>
      </c>
    </row>
    <row r="48" spans="1:19" x14ac:dyDescent="0.3">
      <c r="A48" t="s">
        <v>463</v>
      </c>
      <c r="B48" s="3">
        <v>45940</v>
      </c>
      <c r="C48" s="3">
        <v>45940</v>
      </c>
      <c r="D48" t="s">
        <v>2178</v>
      </c>
      <c r="E48" t="s">
        <v>802</v>
      </c>
      <c r="F48" t="s">
        <v>803</v>
      </c>
      <c r="G48">
        <v>60</v>
      </c>
      <c r="H48">
        <v>60</v>
      </c>
      <c r="I48" t="s">
        <v>1070</v>
      </c>
      <c r="J48" t="s">
        <v>2274</v>
      </c>
      <c r="K48" t="s">
        <v>177</v>
      </c>
      <c r="L48" t="str">
        <f>IF(AND(Home!$A$1&gt;=Leave[[#This Row],[Start Time]],Home!$A$1&lt;=Leave[[#This Row],[End Time]]),"Aplica","No Aplica")</f>
        <v>No Aplica</v>
      </c>
      <c r="M48" t="str">
        <f>IF(AND(Home!$A$1&gt;=Leave[[#This Row],[Start Time]],Home!$A$1&lt;=Leave[[#This Row],[End Time]]),Home!$A$1,"No Aplica")</f>
        <v>No Aplica</v>
      </c>
      <c r="N48" t="str">
        <f>Leave[[#This Row],[User Code (Owning User) (Usuario)]]&amp;Leave[[#This Row],[fecha activa]]</f>
        <v>MIE2024261118415No Aplica</v>
      </c>
      <c r="P48" t="s">
        <v>565</v>
      </c>
      <c r="Q48" t="s">
        <v>3166</v>
      </c>
      <c r="R48" s="40">
        <v>1</v>
      </c>
      <c r="S48" s="40">
        <v>420</v>
      </c>
    </row>
    <row r="49" spans="1:19" x14ac:dyDescent="0.3">
      <c r="A49" t="s">
        <v>463</v>
      </c>
      <c r="B49" s="3">
        <v>45939</v>
      </c>
      <c r="C49" s="3">
        <v>45939</v>
      </c>
      <c r="D49" t="s">
        <v>491</v>
      </c>
      <c r="E49" t="s">
        <v>802</v>
      </c>
      <c r="F49" t="s">
        <v>803</v>
      </c>
      <c r="G49">
        <v>60</v>
      </c>
      <c r="H49">
        <v>60</v>
      </c>
      <c r="I49" t="s">
        <v>1070</v>
      </c>
      <c r="J49" t="s">
        <v>2274</v>
      </c>
      <c r="K49" t="s">
        <v>177</v>
      </c>
      <c r="L49" t="str">
        <f>IF(AND(Home!$A$1&gt;=Leave[[#This Row],[Start Time]],Home!$A$1&lt;=Leave[[#This Row],[End Time]]),"Aplica","No Aplica")</f>
        <v>No Aplica</v>
      </c>
      <c r="M49" t="str">
        <f>IF(AND(Home!$A$1&gt;=Leave[[#This Row],[Start Time]],Home!$A$1&lt;=Leave[[#This Row],[End Time]]),Home!$A$1,"No Aplica")</f>
        <v>No Aplica</v>
      </c>
      <c r="N49" t="str">
        <f>Leave[[#This Row],[User Code (Owning User) (Usuario)]]&amp;Leave[[#This Row],[fecha activa]]</f>
        <v>MIE2024261118415No Aplica</v>
      </c>
      <c r="P49" t="s">
        <v>349</v>
      </c>
      <c r="Q49" t="s">
        <v>3167</v>
      </c>
      <c r="R49" s="40">
        <v>1</v>
      </c>
      <c r="S49" s="40">
        <v>180</v>
      </c>
    </row>
    <row r="50" spans="1:19" x14ac:dyDescent="0.3">
      <c r="A50" t="s">
        <v>463</v>
      </c>
      <c r="B50" s="3">
        <v>45938</v>
      </c>
      <c r="C50" s="3">
        <v>45938</v>
      </c>
      <c r="D50" t="s">
        <v>2178</v>
      </c>
      <c r="E50" t="s">
        <v>802</v>
      </c>
      <c r="F50" t="s">
        <v>803</v>
      </c>
      <c r="G50">
        <v>60</v>
      </c>
      <c r="H50">
        <v>60</v>
      </c>
      <c r="I50" t="s">
        <v>1070</v>
      </c>
      <c r="J50" t="s">
        <v>2274</v>
      </c>
      <c r="K50" t="s">
        <v>177</v>
      </c>
      <c r="L50" t="str">
        <f>IF(AND(Home!$A$1&gt;=Leave[[#This Row],[Start Time]],Home!$A$1&lt;=Leave[[#This Row],[End Time]]),"Aplica","No Aplica")</f>
        <v>No Aplica</v>
      </c>
      <c r="M50" t="str">
        <f>IF(AND(Home!$A$1&gt;=Leave[[#This Row],[Start Time]],Home!$A$1&lt;=Leave[[#This Row],[End Time]]),Home!$A$1,"No Aplica")</f>
        <v>No Aplica</v>
      </c>
      <c r="N50" t="str">
        <f>Leave[[#This Row],[User Code (Owning User) (Usuario)]]&amp;Leave[[#This Row],[fecha activa]]</f>
        <v>MIE2024261118415No Aplica</v>
      </c>
      <c r="P50" t="s">
        <v>203</v>
      </c>
      <c r="Q50" t="s">
        <v>3168</v>
      </c>
      <c r="R50" s="40">
        <v>1</v>
      </c>
      <c r="S50" s="40">
        <v>60</v>
      </c>
    </row>
    <row r="51" spans="1:19" x14ac:dyDescent="0.3">
      <c r="A51" t="s">
        <v>463</v>
      </c>
      <c r="B51" s="3">
        <v>45937</v>
      </c>
      <c r="C51" s="3">
        <v>45937</v>
      </c>
      <c r="D51" t="s">
        <v>2178</v>
      </c>
      <c r="E51" t="s">
        <v>802</v>
      </c>
      <c r="F51" t="s">
        <v>803</v>
      </c>
      <c r="G51">
        <v>60</v>
      </c>
      <c r="H51">
        <v>60</v>
      </c>
      <c r="I51" t="s">
        <v>1070</v>
      </c>
      <c r="J51" t="s">
        <v>2274</v>
      </c>
      <c r="K51" t="s">
        <v>177</v>
      </c>
      <c r="L51" t="str">
        <f>IF(AND(Home!$A$1&gt;=Leave[[#This Row],[Start Time]],Home!$A$1&lt;=Leave[[#This Row],[End Time]]),"Aplica","No Aplica")</f>
        <v>No Aplica</v>
      </c>
      <c r="M51" t="str">
        <f>IF(AND(Home!$A$1&gt;=Leave[[#This Row],[Start Time]],Home!$A$1&lt;=Leave[[#This Row],[End Time]]),Home!$A$1,"No Aplica")</f>
        <v>No Aplica</v>
      </c>
      <c r="N51" t="str">
        <f>Leave[[#This Row],[User Code (Owning User) (Usuario)]]&amp;Leave[[#This Row],[fecha activa]]</f>
        <v>MIE2024261118415No Aplica</v>
      </c>
      <c r="P51" t="s">
        <v>368</v>
      </c>
      <c r="Q51" t="s">
        <v>3169</v>
      </c>
      <c r="R51" s="40">
        <v>2</v>
      </c>
      <c r="S51" s="40">
        <v>210</v>
      </c>
    </row>
    <row r="52" spans="1:19" x14ac:dyDescent="0.3">
      <c r="A52" t="s">
        <v>463</v>
      </c>
      <c r="B52" s="3">
        <v>45936</v>
      </c>
      <c r="C52" s="3">
        <v>45936</v>
      </c>
      <c r="D52" t="s">
        <v>2640</v>
      </c>
      <c r="E52" t="s">
        <v>802</v>
      </c>
      <c r="F52" t="s">
        <v>803</v>
      </c>
      <c r="G52">
        <v>540</v>
      </c>
      <c r="H52">
        <v>540</v>
      </c>
      <c r="I52" t="s">
        <v>1070</v>
      </c>
      <c r="J52" t="s">
        <v>2274</v>
      </c>
      <c r="K52" t="s">
        <v>177</v>
      </c>
      <c r="L52" t="str">
        <f>IF(AND(Home!$A$1&gt;=Leave[[#This Row],[Start Time]],Home!$A$1&lt;=Leave[[#This Row],[End Time]]),"Aplica","No Aplica")</f>
        <v>No Aplica</v>
      </c>
      <c r="M52" t="str">
        <f>IF(AND(Home!$A$1&gt;=Leave[[#This Row],[Start Time]],Home!$A$1&lt;=Leave[[#This Row],[End Time]]),Home!$A$1,"No Aplica")</f>
        <v>No Aplica</v>
      </c>
      <c r="N52" t="str">
        <f>Leave[[#This Row],[User Code (Owning User) (Usuario)]]&amp;Leave[[#This Row],[fecha activa]]</f>
        <v>MIE2024261118415No Aplica</v>
      </c>
      <c r="P52" t="s">
        <v>563</v>
      </c>
      <c r="Q52" t="s">
        <v>3170</v>
      </c>
      <c r="R52" s="40">
        <v>1</v>
      </c>
      <c r="S52" s="40">
        <v>540</v>
      </c>
    </row>
    <row r="53" spans="1:19" x14ac:dyDescent="0.3">
      <c r="A53" t="s">
        <v>463</v>
      </c>
      <c r="B53" s="3">
        <v>45935</v>
      </c>
      <c r="C53" s="3">
        <v>45935</v>
      </c>
      <c r="D53" t="s">
        <v>2190</v>
      </c>
      <c r="E53" t="s">
        <v>802</v>
      </c>
      <c r="F53" t="s">
        <v>803</v>
      </c>
      <c r="G53">
        <v>540</v>
      </c>
      <c r="H53">
        <v>540</v>
      </c>
      <c r="I53" t="s">
        <v>1070</v>
      </c>
      <c r="J53" t="s">
        <v>2274</v>
      </c>
      <c r="K53" t="s">
        <v>177</v>
      </c>
      <c r="L53" t="str">
        <f>IF(AND(Home!$A$1&gt;=Leave[[#This Row],[Start Time]],Home!$A$1&lt;=Leave[[#This Row],[End Time]]),"Aplica","No Aplica")</f>
        <v>No Aplica</v>
      </c>
      <c r="M53" t="str">
        <f>IF(AND(Home!$A$1&gt;=Leave[[#This Row],[Start Time]],Home!$A$1&lt;=Leave[[#This Row],[End Time]]),Home!$A$1,"No Aplica")</f>
        <v>No Aplica</v>
      </c>
      <c r="N53" t="str">
        <f>Leave[[#This Row],[User Code (Owning User) (Usuario)]]&amp;Leave[[#This Row],[fecha activa]]</f>
        <v>MIE2024261118415No Aplica</v>
      </c>
      <c r="P53" t="s">
        <v>250</v>
      </c>
      <c r="Q53" t="s">
        <v>3171</v>
      </c>
      <c r="R53" s="40">
        <v>1</v>
      </c>
      <c r="S53" s="40">
        <v>540</v>
      </c>
    </row>
    <row r="54" spans="1:19" x14ac:dyDescent="0.3">
      <c r="A54" t="s">
        <v>463</v>
      </c>
      <c r="B54" s="3">
        <v>45942</v>
      </c>
      <c r="C54" s="3">
        <v>45942</v>
      </c>
      <c r="D54" t="s">
        <v>465</v>
      </c>
      <c r="E54" t="s">
        <v>1449</v>
      </c>
      <c r="F54" t="s">
        <v>1451</v>
      </c>
      <c r="G54">
        <v>540</v>
      </c>
      <c r="H54">
        <v>540</v>
      </c>
      <c r="I54" t="s">
        <v>1450</v>
      </c>
      <c r="J54" t="s">
        <v>1084</v>
      </c>
      <c r="K54" t="s">
        <v>178</v>
      </c>
      <c r="L54" t="str">
        <f>IF(AND(Home!$A$1&gt;=Leave[[#This Row],[Start Time]],Home!$A$1&lt;=Leave[[#This Row],[End Time]]),"Aplica","No Aplica")</f>
        <v>No Aplica</v>
      </c>
      <c r="M54" t="str">
        <f>IF(AND(Home!$A$1&gt;=Leave[[#This Row],[Start Time]],Home!$A$1&lt;=Leave[[#This Row],[End Time]]),Home!$A$1,"No Aplica")</f>
        <v>No Aplica</v>
      </c>
      <c r="N54" t="str">
        <f>Leave[[#This Row],[User Code (Owning User) (Usuario)]]&amp;Leave[[#This Row],[fecha activa]]</f>
        <v>MIE2025240221075No Aplica</v>
      </c>
      <c r="P54" t="s">
        <v>234</v>
      </c>
      <c r="Q54" t="s">
        <v>3172</v>
      </c>
      <c r="R54" s="40">
        <v>1</v>
      </c>
      <c r="S54" s="40">
        <v>210</v>
      </c>
    </row>
    <row r="55" spans="1:19" x14ac:dyDescent="0.3">
      <c r="A55" t="s">
        <v>595</v>
      </c>
      <c r="B55" s="3">
        <v>45941</v>
      </c>
      <c r="C55" s="3">
        <v>45941</v>
      </c>
      <c r="D55" t="s">
        <v>1522</v>
      </c>
      <c r="E55" t="s">
        <v>1449</v>
      </c>
      <c r="F55" t="s">
        <v>1451</v>
      </c>
      <c r="G55">
        <v>120</v>
      </c>
      <c r="H55">
        <v>120</v>
      </c>
      <c r="I55" t="s">
        <v>1450</v>
      </c>
      <c r="J55" t="s">
        <v>1084</v>
      </c>
      <c r="K55" t="s">
        <v>178</v>
      </c>
      <c r="L55" t="str">
        <f>IF(AND(Home!$A$1&gt;=Leave[[#This Row],[Start Time]],Home!$A$1&lt;=Leave[[#This Row],[End Time]]),"Aplica","No Aplica")</f>
        <v>No Aplica</v>
      </c>
      <c r="M55" t="str">
        <f>IF(AND(Home!$A$1&gt;=Leave[[#This Row],[Start Time]],Home!$A$1&lt;=Leave[[#This Row],[End Time]]),Home!$A$1,"No Aplica")</f>
        <v>No Aplica</v>
      </c>
      <c r="N55" t="str">
        <f>Leave[[#This Row],[User Code (Owning User) (Usuario)]]&amp;Leave[[#This Row],[fecha activa]]</f>
        <v>MIE2025240221075No Aplica</v>
      </c>
      <c r="P55" t="s">
        <v>351</v>
      </c>
      <c r="Q55" t="s">
        <v>3173</v>
      </c>
      <c r="R55" s="40">
        <v>1</v>
      </c>
      <c r="S55" s="40">
        <v>540</v>
      </c>
    </row>
    <row r="56" spans="1:19" x14ac:dyDescent="0.3">
      <c r="A56" t="s">
        <v>595</v>
      </c>
      <c r="B56" s="3">
        <v>45939</v>
      </c>
      <c r="C56" s="3">
        <v>45939</v>
      </c>
      <c r="D56" t="s">
        <v>1485</v>
      </c>
      <c r="E56" t="s">
        <v>1449</v>
      </c>
      <c r="F56" t="s">
        <v>1451</v>
      </c>
      <c r="G56">
        <v>60</v>
      </c>
      <c r="H56">
        <v>60</v>
      </c>
      <c r="I56" t="s">
        <v>1450</v>
      </c>
      <c r="J56" t="s">
        <v>1084</v>
      </c>
      <c r="K56" t="s">
        <v>178</v>
      </c>
      <c r="L56" t="str">
        <f>IF(AND(Home!$A$1&gt;=Leave[[#This Row],[Start Time]],Home!$A$1&lt;=Leave[[#This Row],[End Time]]),"Aplica","No Aplica")</f>
        <v>No Aplica</v>
      </c>
      <c r="M56" t="str">
        <f>IF(AND(Home!$A$1&gt;=Leave[[#This Row],[Start Time]],Home!$A$1&lt;=Leave[[#This Row],[End Time]]),Home!$A$1,"No Aplica")</f>
        <v>No Aplica</v>
      </c>
      <c r="N56" t="str">
        <f>Leave[[#This Row],[User Code (Owning User) (Usuario)]]&amp;Leave[[#This Row],[fecha activa]]</f>
        <v>MIE2025240221075No Aplica</v>
      </c>
      <c r="P56" t="s">
        <v>337</v>
      </c>
      <c r="Q56" t="s">
        <v>3174</v>
      </c>
      <c r="R56" s="40">
        <v>1</v>
      </c>
      <c r="S56" s="40">
        <v>180</v>
      </c>
    </row>
    <row r="57" spans="1:19" x14ac:dyDescent="0.3">
      <c r="A57" t="s">
        <v>595</v>
      </c>
      <c r="B57" s="3">
        <v>45937</v>
      </c>
      <c r="C57" s="3">
        <v>45937</v>
      </c>
      <c r="D57" t="s">
        <v>1485</v>
      </c>
      <c r="E57" t="s">
        <v>1449</v>
      </c>
      <c r="F57" t="s">
        <v>1451</v>
      </c>
      <c r="G57">
        <v>60</v>
      </c>
      <c r="H57">
        <v>60</v>
      </c>
      <c r="I57" t="s">
        <v>1450</v>
      </c>
      <c r="J57" t="s">
        <v>1084</v>
      </c>
      <c r="K57" t="s">
        <v>178</v>
      </c>
      <c r="L57" t="str">
        <f>IF(AND(Home!$A$1&gt;=Leave[[#This Row],[Start Time]],Home!$A$1&lt;=Leave[[#This Row],[End Time]]),"Aplica","No Aplica")</f>
        <v>No Aplica</v>
      </c>
      <c r="M57" t="str">
        <f>IF(AND(Home!$A$1&gt;=Leave[[#This Row],[Start Time]],Home!$A$1&lt;=Leave[[#This Row],[End Time]]),Home!$A$1,"No Aplica")</f>
        <v>No Aplica</v>
      </c>
      <c r="N57" t="str">
        <f>Leave[[#This Row],[User Code (Owning User) (Usuario)]]&amp;Leave[[#This Row],[fecha activa]]</f>
        <v>MIE2025240221075No Aplica</v>
      </c>
      <c r="P57" t="s">
        <v>323</v>
      </c>
      <c r="Q57" t="s">
        <v>3175</v>
      </c>
      <c r="R57" s="40">
        <v>1</v>
      </c>
      <c r="S57" s="40">
        <v>60</v>
      </c>
    </row>
    <row r="58" spans="1:19" x14ac:dyDescent="0.3">
      <c r="A58" t="s">
        <v>463</v>
      </c>
      <c r="B58" s="3">
        <v>45935</v>
      </c>
      <c r="C58" s="3">
        <v>45935</v>
      </c>
      <c r="D58" t="s">
        <v>465</v>
      </c>
      <c r="E58" t="s">
        <v>1449</v>
      </c>
      <c r="F58" t="s">
        <v>1451</v>
      </c>
      <c r="G58">
        <v>540</v>
      </c>
      <c r="H58">
        <v>540</v>
      </c>
      <c r="I58" t="s">
        <v>1450</v>
      </c>
      <c r="J58" t="s">
        <v>1084</v>
      </c>
      <c r="K58" t="s">
        <v>178</v>
      </c>
      <c r="L58" t="str">
        <f>IF(AND(Home!$A$1&gt;=Leave[[#This Row],[Start Time]],Home!$A$1&lt;=Leave[[#This Row],[End Time]]),"Aplica","No Aplica")</f>
        <v>No Aplica</v>
      </c>
      <c r="M58" t="str">
        <f>IF(AND(Home!$A$1&gt;=Leave[[#This Row],[Start Time]],Home!$A$1&lt;=Leave[[#This Row],[End Time]]),Home!$A$1,"No Aplica")</f>
        <v>No Aplica</v>
      </c>
      <c r="N58" t="str">
        <f>Leave[[#This Row],[User Code (Owning User) (Usuario)]]&amp;Leave[[#This Row],[fecha activa]]</f>
        <v>MIE2025240221075No Aplica</v>
      </c>
      <c r="P58" t="s">
        <v>324</v>
      </c>
      <c r="Q58" t="s">
        <v>3176</v>
      </c>
      <c r="R58" s="40">
        <v>1</v>
      </c>
      <c r="S58" s="40">
        <v>60</v>
      </c>
    </row>
    <row r="59" spans="1:19" x14ac:dyDescent="0.3">
      <c r="A59" t="s">
        <v>595</v>
      </c>
      <c r="B59" s="3">
        <v>45934</v>
      </c>
      <c r="C59" s="3">
        <v>45934</v>
      </c>
      <c r="D59" t="s">
        <v>1522</v>
      </c>
      <c r="E59" t="s">
        <v>1449</v>
      </c>
      <c r="F59" t="s">
        <v>1451</v>
      </c>
      <c r="G59">
        <v>120</v>
      </c>
      <c r="H59">
        <v>120</v>
      </c>
      <c r="I59" t="s">
        <v>1450</v>
      </c>
      <c r="J59" t="s">
        <v>1084</v>
      </c>
      <c r="K59" t="s">
        <v>178</v>
      </c>
      <c r="L59" t="str">
        <f>IF(AND(Home!$A$1&gt;=Leave[[#This Row],[Start Time]],Home!$A$1&lt;=Leave[[#This Row],[End Time]]),"Aplica","No Aplica")</f>
        <v>No Aplica</v>
      </c>
      <c r="M59" t="str">
        <f>IF(AND(Home!$A$1&gt;=Leave[[#This Row],[Start Time]],Home!$A$1&lt;=Leave[[#This Row],[End Time]]),Home!$A$1,"No Aplica")</f>
        <v>No Aplica</v>
      </c>
      <c r="N59" t="str">
        <f>Leave[[#This Row],[User Code (Owning User) (Usuario)]]&amp;Leave[[#This Row],[fecha activa]]</f>
        <v>MIE2025240221075No Aplica</v>
      </c>
      <c r="P59" t="s">
        <v>279</v>
      </c>
      <c r="Q59" t="s">
        <v>3177</v>
      </c>
      <c r="R59" s="40">
        <v>2</v>
      </c>
      <c r="S59" s="40">
        <v>240</v>
      </c>
    </row>
    <row r="60" spans="1:19" x14ac:dyDescent="0.3">
      <c r="A60" t="s">
        <v>595</v>
      </c>
      <c r="B60" s="3">
        <v>45932</v>
      </c>
      <c r="C60" s="3">
        <v>45932</v>
      </c>
      <c r="D60" t="s">
        <v>1485</v>
      </c>
      <c r="E60" t="s">
        <v>1449</v>
      </c>
      <c r="F60" t="s">
        <v>1451</v>
      </c>
      <c r="G60">
        <v>60</v>
      </c>
      <c r="H60">
        <v>60</v>
      </c>
      <c r="I60" t="s">
        <v>1450</v>
      </c>
      <c r="J60" t="s">
        <v>1084</v>
      </c>
      <c r="K60" t="s">
        <v>178</v>
      </c>
      <c r="L60" t="str">
        <f>IF(AND(Home!$A$1&gt;=Leave[[#This Row],[Start Time]],Home!$A$1&lt;=Leave[[#This Row],[End Time]]),"Aplica","No Aplica")</f>
        <v>No Aplica</v>
      </c>
      <c r="M60" t="str">
        <f>IF(AND(Home!$A$1&gt;=Leave[[#This Row],[Start Time]],Home!$A$1&lt;=Leave[[#This Row],[End Time]]),Home!$A$1,"No Aplica")</f>
        <v>No Aplica</v>
      </c>
      <c r="N60" t="str">
        <f>Leave[[#This Row],[User Code (Owning User) (Usuario)]]&amp;Leave[[#This Row],[fecha activa]]</f>
        <v>MIE2025240221075No Aplica</v>
      </c>
      <c r="P60" t="s">
        <v>451</v>
      </c>
      <c r="Q60" t="s">
        <v>3178</v>
      </c>
      <c r="R60" s="40">
        <v>1</v>
      </c>
      <c r="S60" s="40">
        <v>540</v>
      </c>
    </row>
    <row r="61" spans="1:19" x14ac:dyDescent="0.3">
      <c r="A61" t="s">
        <v>466</v>
      </c>
      <c r="B61" s="3">
        <v>45942</v>
      </c>
      <c r="C61" s="3">
        <v>45942</v>
      </c>
      <c r="D61" t="s">
        <v>1528</v>
      </c>
      <c r="E61" t="s">
        <v>2072</v>
      </c>
      <c r="F61" t="s">
        <v>2074</v>
      </c>
      <c r="G61">
        <v>540</v>
      </c>
      <c r="H61">
        <v>540</v>
      </c>
      <c r="I61" t="s">
        <v>2073</v>
      </c>
      <c r="J61" t="s">
        <v>1084</v>
      </c>
      <c r="K61" t="s">
        <v>178</v>
      </c>
      <c r="L61" t="str">
        <f>IF(AND(Home!$A$1&gt;=Leave[[#This Row],[Start Time]],Home!$A$1&lt;=Leave[[#This Row],[End Time]]),"Aplica","No Aplica")</f>
        <v>No Aplica</v>
      </c>
      <c r="M61" t="str">
        <f>IF(AND(Home!$A$1&gt;=Leave[[#This Row],[Start Time]],Home!$A$1&lt;=Leave[[#This Row],[End Time]]),Home!$A$1,"No Aplica")</f>
        <v>No Aplica</v>
      </c>
      <c r="N61" t="str">
        <f>Leave[[#This Row],[User Code (Owning User) (Usuario)]]&amp;Leave[[#This Row],[fecha activa]]</f>
        <v>MIE2025210723785No Aplica</v>
      </c>
      <c r="P61" t="s">
        <v>721</v>
      </c>
      <c r="Q61" t="s">
        <v>3179</v>
      </c>
      <c r="R61" s="40">
        <v>1</v>
      </c>
      <c r="S61" s="40">
        <v>540</v>
      </c>
    </row>
    <row r="62" spans="1:19" x14ac:dyDescent="0.3">
      <c r="A62" t="s">
        <v>463</v>
      </c>
      <c r="B62" s="3">
        <v>45941</v>
      </c>
      <c r="C62" s="3">
        <v>45941</v>
      </c>
      <c r="D62" t="s">
        <v>2974</v>
      </c>
      <c r="E62" t="s">
        <v>2072</v>
      </c>
      <c r="F62" t="s">
        <v>2074</v>
      </c>
      <c r="G62">
        <v>120</v>
      </c>
      <c r="H62">
        <v>120</v>
      </c>
      <c r="I62" t="s">
        <v>2073</v>
      </c>
      <c r="J62" t="s">
        <v>1084</v>
      </c>
      <c r="K62" t="s">
        <v>178</v>
      </c>
      <c r="L62" t="str">
        <f>IF(AND(Home!$A$1&gt;=Leave[[#This Row],[Start Time]],Home!$A$1&lt;=Leave[[#This Row],[End Time]]),"Aplica","No Aplica")</f>
        <v>No Aplica</v>
      </c>
      <c r="M62" t="str">
        <f>IF(AND(Home!$A$1&gt;=Leave[[#This Row],[Start Time]],Home!$A$1&lt;=Leave[[#This Row],[End Time]]),Home!$A$1,"No Aplica")</f>
        <v>No Aplica</v>
      </c>
      <c r="N62" t="str">
        <f>Leave[[#This Row],[User Code (Owning User) (Usuario)]]&amp;Leave[[#This Row],[fecha activa]]</f>
        <v>MIE2025210723785No Aplica</v>
      </c>
      <c r="P62" t="s">
        <v>666</v>
      </c>
      <c r="Q62" t="s">
        <v>3180</v>
      </c>
      <c r="R62" s="40">
        <v>1</v>
      </c>
      <c r="S62" s="40">
        <v>60</v>
      </c>
    </row>
    <row r="63" spans="1:19" x14ac:dyDescent="0.3">
      <c r="A63" t="s">
        <v>463</v>
      </c>
      <c r="B63" s="3">
        <v>45939</v>
      </c>
      <c r="C63" s="3">
        <v>45939</v>
      </c>
      <c r="D63" t="s">
        <v>2314</v>
      </c>
      <c r="E63" t="s">
        <v>2072</v>
      </c>
      <c r="F63" t="s">
        <v>2074</v>
      </c>
      <c r="G63">
        <v>60</v>
      </c>
      <c r="H63">
        <v>60</v>
      </c>
      <c r="I63" t="s">
        <v>2073</v>
      </c>
      <c r="J63" t="s">
        <v>1084</v>
      </c>
      <c r="K63" t="s">
        <v>178</v>
      </c>
      <c r="L63" t="str">
        <f>IF(AND(Home!$A$1&gt;=Leave[[#This Row],[Start Time]],Home!$A$1&lt;=Leave[[#This Row],[End Time]]),"Aplica","No Aplica")</f>
        <v>No Aplica</v>
      </c>
      <c r="M63" t="str">
        <f>IF(AND(Home!$A$1&gt;=Leave[[#This Row],[Start Time]],Home!$A$1&lt;=Leave[[#This Row],[End Time]]),Home!$A$1,"No Aplica")</f>
        <v>No Aplica</v>
      </c>
      <c r="N63" t="str">
        <f>Leave[[#This Row],[User Code (Owning User) (Usuario)]]&amp;Leave[[#This Row],[fecha activa]]</f>
        <v>MIE2025210723785No Aplica</v>
      </c>
      <c r="P63" t="s">
        <v>455</v>
      </c>
      <c r="Q63" t="s">
        <v>3181</v>
      </c>
      <c r="R63" s="40">
        <v>1</v>
      </c>
      <c r="S63" s="40">
        <v>540</v>
      </c>
    </row>
    <row r="64" spans="1:19" x14ac:dyDescent="0.3">
      <c r="A64" t="s">
        <v>463</v>
      </c>
      <c r="B64" s="3">
        <v>45937</v>
      </c>
      <c r="C64" s="3">
        <v>45937</v>
      </c>
      <c r="D64" t="s">
        <v>2314</v>
      </c>
      <c r="E64" t="s">
        <v>2072</v>
      </c>
      <c r="F64" t="s">
        <v>2074</v>
      </c>
      <c r="G64">
        <v>60</v>
      </c>
      <c r="H64">
        <v>60</v>
      </c>
      <c r="I64" t="s">
        <v>2073</v>
      </c>
      <c r="J64" t="s">
        <v>1084</v>
      </c>
      <c r="K64" t="s">
        <v>178</v>
      </c>
      <c r="L64" t="str">
        <f>IF(AND(Home!$A$1&gt;=Leave[[#This Row],[Start Time]],Home!$A$1&lt;=Leave[[#This Row],[End Time]]),"Aplica","No Aplica")</f>
        <v>No Aplica</v>
      </c>
      <c r="M64" t="str">
        <f>IF(AND(Home!$A$1&gt;=Leave[[#This Row],[Start Time]],Home!$A$1&lt;=Leave[[#This Row],[End Time]]),Home!$A$1,"No Aplica")</f>
        <v>No Aplica</v>
      </c>
      <c r="N64" t="str">
        <f>Leave[[#This Row],[User Code (Owning User) (Usuario)]]&amp;Leave[[#This Row],[fecha activa]]</f>
        <v>MIE2025210723785No Aplica</v>
      </c>
      <c r="P64" t="s">
        <v>668</v>
      </c>
      <c r="Q64" t="s">
        <v>3182</v>
      </c>
      <c r="R64" s="40">
        <v>2</v>
      </c>
      <c r="S64" s="40">
        <v>600</v>
      </c>
    </row>
    <row r="65" spans="1:19" x14ac:dyDescent="0.3">
      <c r="A65" t="s">
        <v>466</v>
      </c>
      <c r="B65" s="3">
        <v>45935</v>
      </c>
      <c r="C65" s="3">
        <v>45935</v>
      </c>
      <c r="D65" t="s">
        <v>1528</v>
      </c>
      <c r="E65" t="s">
        <v>2072</v>
      </c>
      <c r="F65" t="s">
        <v>2074</v>
      </c>
      <c r="G65">
        <v>540</v>
      </c>
      <c r="H65">
        <v>540</v>
      </c>
      <c r="I65" t="s">
        <v>2073</v>
      </c>
      <c r="J65" t="s">
        <v>1084</v>
      </c>
      <c r="K65" t="s">
        <v>178</v>
      </c>
      <c r="L65" t="str">
        <f>IF(AND(Home!$A$1&gt;=Leave[[#This Row],[Start Time]],Home!$A$1&lt;=Leave[[#This Row],[End Time]]),"Aplica","No Aplica")</f>
        <v>No Aplica</v>
      </c>
      <c r="M65" t="str">
        <f>IF(AND(Home!$A$1&gt;=Leave[[#This Row],[Start Time]],Home!$A$1&lt;=Leave[[#This Row],[End Time]]),Home!$A$1,"No Aplica")</f>
        <v>No Aplica</v>
      </c>
      <c r="N65" t="str">
        <f>Leave[[#This Row],[User Code (Owning User) (Usuario)]]&amp;Leave[[#This Row],[fecha activa]]</f>
        <v>MIE2025210723785No Aplica</v>
      </c>
      <c r="P65" t="s">
        <v>728</v>
      </c>
      <c r="Q65" t="s">
        <v>3183</v>
      </c>
      <c r="R65" s="40">
        <v>1</v>
      </c>
      <c r="S65" s="40">
        <v>180</v>
      </c>
    </row>
    <row r="66" spans="1:19" x14ac:dyDescent="0.3">
      <c r="A66" t="s">
        <v>463</v>
      </c>
      <c r="B66" s="3">
        <v>45934</v>
      </c>
      <c r="C66" s="3">
        <v>45934</v>
      </c>
      <c r="D66" t="s">
        <v>2314</v>
      </c>
      <c r="E66" t="s">
        <v>2072</v>
      </c>
      <c r="F66" t="s">
        <v>2074</v>
      </c>
      <c r="G66">
        <v>60</v>
      </c>
      <c r="H66">
        <v>60</v>
      </c>
      <c r="I66" t="s">
        <v>2073</v>
      </c>
      <c r="J66" t="s">
        <v>1084</v>
      </c>
      <c r="K66" t="s">
        <v>178</v>
      </c>
      <c r="L66" t="str">
        <f>IF(AND(Home!$A$1&gt;=Leave[[#This Row],[Start Time]],Home!$A$1&lt;=Leave[[#This Row],[End Time]]),"Aplica","No Aplica")</f>
        <v>No Aplica</v>
      </c>
      <c r="M66" t="str">
        <f>IF(AND(Home!$A$1&gt;=Leave[[#This Row],[Start Time]],Home!$A$1&lt;=Leave[[#This Row],[End Time]]),Home!$A$1,"No Aplica")</f>
        <v>No Aplica</v>
      </c>
      <c r="N66" t="str">
        <f>Leave[[#This Row],[User Code (Owning User) (Usuario)]]&amp;Leave[[#This Row],[fecha activa]]</f>
        <v>MIE2025210723785No Aplica</v>
      </c>
      <c r="P66" t="s">
        <v>732</v>
      </c>
      <c r="Q66" t="s">
        <v>3184</v>
      </c>
      <c r="R66" s="40">
        <v>1</v>
      </c>
      <c r="S66" s="40">
        <v>150</v>
      </c>
    </row>
    <row r="67" spans="1:19" x14ac:dyDescent="0.3">
      <c r="A67" t="s">
        <v>463</v>
      </c>
      <c r="B67" s="3">
        <v>45933</v>
      </c>
      <c r="C67" s="3">
        <v>45933</v>
      </c>
      <c r="D67" t="s">
        <v>2314</v>
      </c>
      <c r="E67" t="s">
        <v>2072</v>
      </c>
      <c r="F67" t="s">
        <v>2074</v>
      </c>
      <c r="G67">
        <v>60</v>
      </c>
      <c r="H67">
        <v>60</v>
      </c>
      <c r="I67" t="s">
        <v>2073</v>
      </c>
      <c r="J67" t="s">
        <v>1084</v>
      </c>
      <c r="K67" t="s">
        <v>178</v>
      </c>
      <c r="L67" t="str">
        <f>IF(AND(Home!$A$1&gt;=Leave[[#This Row],[Start Time]],Home!$A$1&lt;=Leave[[#This Row],[End Time]]),"Aplica","No Aplica")</f>
        <v>No Aplica</v>
      </c>
      <c r="M67" t="str">
        <f>IF(AND(Home!$A$1&gt;=Leave[[#This Row],[Start Time]],Home!$A$1&lt;=Leave[[#This Row],[End Time]]),Home!$A$1,"No Aplica")</f>
        <v>No Aplica</v>
      </c>
      <c r="N67" t="str">
        <f>Leave[[#This Row],[User Code (Owning User) (Usuario)]]&amp;Leave[[#This Row],[fecha activa]]</f>
        <v>MIE2025210723785No Aplica</v>
      </c>
      <c r="P67" t="s">
        <v>597</v>
      </c>
      <c r="Q67" t="s">
        <v>3185</v>
      </c>
      <c r="R67" s="40">
        <v>1</v>
      </c>
      <c r="S67" s="40">
        <v>120</v>
      </c>
    </row>
    <row r="68" spans="1:19" x14ac:dyDescent="0.3">
      <c r="A68" t="s">
        <v>463</v>
      </c>
      <c r="B68" s="3">
        <v>45931</v>
      </c>
      <c r="C68" s="3">
        <v>45931</v>
      </c>
      <c r="D68" t="s">
        <v>2314</v>
      </c>
      <c r="E68" t="s">
        <v>2072</v>
      </c>
      <c r="F68" t="s">
        <v>2074</v>
      </c>
      <c r="G68">
        <v>60</v>
      </c>
      <c r="H68">
        <v>60</v>
      </c>
      <c r="I68" t="s">
        <v>2073</v>
      </c>
      <c r="J68" t="s">
        <v>1084</v>
      </c>
      <c r="K68" t="s">
        <v>178</v>
      </c>
      <c r="L68" t="str">
        <f>IF(AND(Home!$A$1&gt;=Leave[[#This Row],[Start Time]],Home!$A$1&lt;=Leave[[#This Row],[End Time]]),"Aplica","No Aplica")</f>
        <v>Aplica</v>
      </c>
      <c r="M68">
        <f>IF(AND(Home!$A$1&gt;=Leave[[#This Row],[Start Time]],Home!$A$1&lt;=Leave[[#This Row],[End Time]]),Home!$A$1,"No Aplica")</f>
        <v>45931</v>
      </c>
      <c r="N68" t="str">
        <f>Leave[[#This Row],[User Code (Owning User) (Usuario)]]&amp;Leave[[#This Row],[fecha activa]]</f>
        <v>MIE202521072378545931</v>
      </c>
      <c r="P68" t="s">
        <v>637</v>
      </c>
      <c r="Q68" t="s">
        <v>3186</v>
      </c>
      <c r="R68" s="40">
        <v>1</v>
      </c>
      <c r="S68" s="40">
        <v>210</v>
      </c>
    </row>
    <row r="69" spans="1:19" x14ac:dyDescent="0.3">
      <c r="A69" t="s">
        <v>469</v>
      </c>
      <c r="B69" s="3">
        <v>45931</v>
      </c>
      <c r="C69" s="3">
        <v>45931</v>
      </c>
      <c r="D69" t="s">
        <v>596</v>
      </c>
      <c r="E69" t="s">
        <v>279</v>
      </c>
      <c r="F69" t="s">
        <v>290</v>
      </c>
      <c r="G69">
        <v>60</v>
      </c>
      <c r="H69">
        <v>60</v>
      </c>
      <c r="I69" t="s">
        <v>913</v>
      </c>
      <c r="J69" t="s">
        <v>973</v>
      </c>
      <c r="K69" t="s">
        <v>178</v>
      </c>
      <c r="L69" t="str">
        <f>IF(AND(Home!$A$1&gt;=Leave[[#This Row],[Start Time]],Home!$A$1&lt;=Leave[[#This Row],[End Time]]),"Aplica","No Aplica")</f>
        <v>Aplica</v>
      </c>
      <c r="M69">
        <f>IF(AND(Home!$A$1&gt;=Leave[[#This Row],[Start Time]],Home!$A$1&lt;=Leave[[#This Row],[End Time]]),Home!$A$1,"No Aplica")</f>
        <v>45931</v>
      </c>
      <c r="N69" t="str">
        <f>Leave[[#This Row],[User Code (Owning User) (Usuario)]]&amp;Leave[[#This Row],[fecha activa]]</f>
        <v>MIE202331031086845931</v>
      </c>
      <c r="P69" t="s">
        <v>742</v>
      </c>
      <c r="Q69" t="s">
        <v>3187</v>
      </c>
      <c r="R69" s="40">
        <v>2</v>
      </c>
      <c r="S69" s="40">
        <v>300</v>
      </c>
    </row>
    <row r="70" spans="1:19" x14ac:dyDescent="0.3">
      <c r="A70" t="s">
        <v>469</v>
      </c>
      <c r="B70" s="3">
        <v>45931</v>
      </c>
      <c r="C70" s="3">
        <v>45931</v>
      </c>
      <c r="D70" t="s">
        <v>2926</v>
      </c>
      <c r="E70" t="s">
        <v>279</v>
      </c>
      <c r="F70" t="s">
        <v>290</v>
      </c>
      <c r="G70">
        <v>180</v>
      </c>
      <c r="H70">
        <v>180</v>
      </c>
      <c r="I70" t="s">
        <v>913</v>
      </c>
      <c r="J70" t="s">
        <v>973</v>
      </c>
      <c r="K70" t="s">
        <v>178</v>
      </c>
      <c r="L70" t="str">
        <f>IF(AND(Home!$A$1&gt;=Leave[[#This Row],[Start Time]],Home!$A$1&lt;=Leave[[#This Row],[End Time]]),"Aplica","No Aplica")</f>
        <v>Aplica</v>
      </c>
      <c r="M70">
        <f>IF(AND(Home!$A$1&gt;=Leave[[#This Row],[Start Time]],Home!$A$1&lt;=Leave[[#This Row],[End Time]]),Home!$A$1,"No Aplica")</f>
        <v>45931</v>
      </c>
      <c r="N70" t="str">
        <f>Leave[[#This Row],[User Code (Owning User) (Usuario)]]&amp;Leave[[#This Row],[fecha activa]]</f>
        <v>MIE202331031086845931</v>
      </c>
      <c r="P70" t="s">
        <v>700</v>
      </c>
      <c r="Q70" t="s">
        <v>3188</v>
      </c>
      <c r="R70" s="40">
        <v>1</v>
      </c>
      <c r="S70" s="40">
        <v>60</v>
      </c>
    </row>
    <row r="71" spans="1:19" x14ac:dyDescent="0.3">
      <c r="A71" t="s">
        <v>469</v>
      </c>
      <c r="B71" s="3">
        <v>45942</v>
      </c>
      <c r="C71" s="3">
        <v>45942</v>
      </c>
      <c r="D71" t="s">
        <v>2006</v>
      </c>
      <c r="E71" t="s">
        <v>279</v>
      </c>
      <c r="F71" t="s">
        <v>290</v>
      </c>
      <c r="G71">
        <v>540</v>
      </c>
      <c r="H71">
        <v>540</v>
      </c>
      <c r="I71" t="s">
        <v>913</v>
      </c>
      <c r="J71" t="s">
        <v>973</v>
      </c>
      <c r="K71" t="s">
        <v>178</v>
      </c>
      <c r="L71" t="str">
        <f>IF(AND(Home!$A$1&gt;=Leave[[#This Row],[Start Time]],Home!$A$1&lt;=Leave[[#This Row],[End Time]]),"Aplica","No Aplica")</f>
        <v>No Aplica</v>
      </c>
      <c r="M71" t="str">
        <f>IF(AND(Home!$A$1&gt;=Leave[[#This Row],[Start Time]],Home!$A$1&lt;=Leave[[#This Row],[End Time]]),Home!$A$1,"No Aplica")</f>
        <v>No Aplica</v>
      </c>
      <c r="N71" t="str">
        <f>Leave[[#This Row],[User Code (Owning User) (Usuario)]]&amp;Leave[[#This Row],[fecha activa]]</f>
        <v>MIE2023310310868No Aplica</v>
      </c>
      <c r="P71" t="s">
        <v>601</v>
      </c>
      <c r="Q71" t="s">
        <v>3189</v>
      </c>
      <c r="R71" s="40">
        <v>1</v>
      </c>
      <c r="S71" s="40">
        <v>240</v>
      </c>
    </row>
    <row r="72" spans="1:19" x14ac:dyDescent="0.3">
      <c r="A72" t="s">
        <v>474</v>
      </c>
      <c r="B72" s="3">
        <v>45935</v>
      </c>
      <c r="C72" s="3">
        <v>45935</v>
      </c>
      <c r="D72" t="s">
        <v>465</v>
      </c>
      <c r="E72" t="s">
        <v>279</v>
      </c>
      <c r="F72" t="s">
        <v>290</v>
      </c>
      <c r="G72">
        <v>540</v>
      </c>
      <c r="H72">
        <v>540</v>
      </c>
      <c r="I72" t="s">
        <v>913</v>
      </c>
      <c r="J72" t="s">
        <v>973</v>
      </c>
      <c r="K72" t="s">
        <v>178</v>
      </c>
      <c r="L72" t="str">
        <f>IF(AND(Home!$A$1&gt;=Leave[[#This Row],[Start Time]],Home!$A$1&lt;=Leave[[#This Row],[End Time]]),"Aplica","No Aplica")</f>
        <v>No Aplica</v>
      </c>
      <c r="M72" t="str">
        <f>IF(AND(Home!$A$1&gt;=Leave[[#This Row],[Start Time]],Home!$A$1&lt;=Leave[[#This Row],[End Time]]),Home!$A$1,"No Aplica")</f>
        <v>No Aplica</v>
      </c>
      <c r="N72" t="str">
        <f>Leave[[#This Row],[User Code (Owning User) (Usuario)]]&amp;Leave[[#This Row],[fecha activa]]</f>
        <v>MIE2023310310868No Aplica</v>
      </c>
      <c r="P72" t="s">
        <v>599</v>
      </c>
      <c r="Q72" t="s">
        <v>3190</v>
      </c>
      <c r="R72" s="40">
        <v>1</v>
      </c>
      <c r="S72" s="40">
        <v>180</v>
      </c>
    </row>
    <row r="73" spans="1:19" x14ac:dyDescent="0.3">
      <c r="A73" t="s">
        <v>463</v>
      </c>
      <c r="B73" s="3">
        <v>45943</v>
      </c>
      <c r="C73" s="3">
        <v>45943</v>
      </c>
      <c r="D73" t="s">
        <v>465</v>
      </c>
      <c r="E73" t="s">
        <v>197</v>
      </c>
      <c r="F73" t="s">
        <v>198</v>
      </c>
      <c r="G73">
        <v>1380</v>
      </c>
      <c r="H73">
        <v>540</v>
      </c>
      <c r="I73" t="s">
        <v>930</v>
      </c>
      <c r="J73" t="s">
        <v>967</v>
      </c>
      <c r="K73" t="s">
        <v>177</v>
      </c>
      <c r="L73" t="str">
        <f>IF(AND(Home!$A$1&gt;=Leave[[#This Row],[Start Time]],Home!$A$1&lt;=Leave[[#This Row],[End Time]]),"Aplica","No Aplica")</f>
        <v>No Aplica</v>
      </c>
      <c r="M73" t="str">
        <f>IF(AND(Home!$A$1&gt;=Leave[[#This Row],[Start Time]],Home!$A$1&lt;=Leave[[#This Row],[End Time]]),Home!$A$1,"No Aplica")</f>
        <v>No Aplica</v>
      </c>
      <c r="N73" t="str">
        <f>Leave[[#This Row],[User Code (Owning User) (Usuario)]]&amp;Leave[[#This Row],[fecha activa]]</f>
        <v>MIE202311019963No Aplica</v>
      </c>
      <c r="P73" t="s">
        <v>498</v>
      </c>
      <c r="Q73" t="s">
        <v>3191</v>
      </c>
      <c r="R73" s="40">
        <v>1</v>
      </c>
      <c r="S73" s="40">
        <v>60</v>
      </c>
    </row>
    <row r="74" spans="1:19" x14ac:dyDescent="0.3">
      <c r="A74" t="s">
        <v>463</v>
      </c>
      <c r="B74" s="3">
        <v>45942</v>
      </c>
      <c r="C74" s="3">
        <v>45942</v>
      </c>
      <c r="D74" t="s">
        <v>465</v>
      </c>
      <c r="E74" t="s">
        <v>197</v>
      </c>
      <c r="F74" t="s">
        <v>198</v>
      </c>
      <c r="G74">
        <v>1380</v>
      </c>
      <c r="H74">
        <v>540</v>
      </c>
      <c r="I74" t="s">
        <v>930</v>
      </c>
      <c r="J74" t="s">
        <v>967</v>
      </c>
      <c r="K74" t="s">
        <v>177</v>
      </c>
      <c r="L74" t="str">
        <f>IF(AND(Home!$A$1&gt;=Leave[[#This Row],[Start Time]],Home!$A$1&lt;=Leave[[#This Row],[End Time]]),"Aplica","No Aplica")</f>
        <v>No Aplica</v>
      </c>
      <c r="M74" t="str">
        <f>IF(AND(Home!$A$1&gt;=Leave[[#This Row],[Start Time]],Home!$A$1&lt;=Leave[[#This Row],[End Time]]),Home!$A$1,"No Aplica")</f>
        <v>No Aplica</v>
      </c>
      <c r="N74" t="str">
        <f>Leave[[#This Row],[User Code (Owning User) (Usuario)]]&amp;Leave[[#This Row],[fecha activa]]</f>
        <v>MIE202311019963No Aplica</v>
      </c>
      <c r="P74" t="s">
        <v>670</v>
      </c>
      <c r="Q74" t="s">
        <v>3192</v>
      </c>
      <c r="R74" s="40">
        <v>1</v>
      </c>
      <c r="S74" s="40">
        <v>480</v>
      </c>
    </row>
    <row r="75" spans="1:19" x14ac:dyDescent="0.3">
      <c r="A75" t="s">
        <v>463</v>
      </c>
      <c r="B75" s="3">
        <v>45936</v>
      </c>
      <c r="C75" s="3">
        <v>45936</v>
      </c>
      <c r="D75" t="s">
        <v>501</v>
      </c>
      <c r="E75" t="s">
        <v>197</v>
      </c>
      <c r="F75" t="s">
        <v>198</v>
      </c>
      <c r="G75">
        <v>1380</v>
      </c>
      <c r="H75">
        <v>540</v>
      </c>
      <c r="I75" t="s">
        <v>930</v>
      </c>
      <c r="J75" t="s">
        <v>967</v>
      </c>
      <c r="K75" t="s">
        <v>177</v>
      </c>
      <c r="L75" t="str">
        <f>IF(AND(Home!$A$1&gt;=Leave[[#This Row],[Start Time]],Home!$A$1&lt;=Leave[[#This Row],[End Time]]),"Aplica","No Aplica")</f>
        <v>No Aplica</v>
      </c>
      <c r="M75" t="str">
        <f>IF(AND(Home!$A$1&gt;=Leave[[#This Row],[Start Time]],Home!$A$1&lt;=Leave[[#This Row],[End Time]]),Home!$A$1,"No Aplica")</f>
        <v>No Aplica</v>
      </c>
      <c r="N75" t="str">
        <f>Leave[[#This Row],[User Code (Owning User) (Usuario)]]&amp;Leave[[#This Row],[fecha activa]]</f>
        <v>MIE202311019963No Aplica</v>
      </c>
      <c r="P75" t="s">
        <v>581</v>
      </c>
      <c r="Q75" t="s">
        <v>3193</v>
      </c>
      <c r="R75" s="40">
        <v>1</v>
      </c>
      <c r="S75" s="40">
        <v>60</v>
      </c>
    </row>
    <row r="76" spans="1:19" x14ac:dyDescent="0.3">
      <c r="A76" t="s">
        <v>463</v>
      </c>
      <c r="B76" s="3">
        <v>45933</v>
      </c>
      <c r="C76" s="3">
        <v>45933</v>
      </c>
      <c r="D76" t="s">
        <v>2562</v>
      </c>
      <c r="E76" t="s">
        <v>197</v>
      </c>
      <c r="F76" t="s">
        <v>198</v>
      </c>
      <c r="G76">
        <v>60</v>
      </c>
      <c r="H76">
        <v>60</v>
      </c>
      <c r="I76" t="s">
        <v>930</v>
      </c>
      <c r="J76" t="s">
        <v>967</v>
      </c>
      <c r="K76" t="s">
        <v>177</v>
      </c>
      <c r="L76" t="str">
        <f>IF(AND(Home!$A$1&gt;=Leave[[#This Row],[Start Time]],Home!$A$1&lt;=Leave[[#This Row],[End Time]]),"Aplica","No Aplica")</f>
        <v>No Aplica</v>
      </c>
      <c r="M76" t="str">
        <f>IF(AND(Home!$A$1&gt;=Leave[[#This Row],[Start Time]],Home!$A$1&lt;=Leave[[#This Row],[End Time]]),Home!$A$1,"No Aplica")</f>
        <v>No Aplica</v>
      </c>
      <c r="N76" t="str">
        <f>Leave[[#This Row],[User Code (Owning User) (Usuario)]]&amp;Leave[[#This Row],[fecha activa]]</f>
        <v>MIE202311019963No Aplica</v>
      </c>
      <c r="P76" t="s">
        <v>423</v>
      </c>
      <c r="Q76" t="s">
        <v>3194</v>
      </c>
      <c r="R76" s="40">
        <v>1</v>
      </c>
      <c r="S76" s="40">
        <v>300</v>
      </c>
    </row>
    <row r="77" spans="1:19" x14ac:dyDescent="0.3">
      <c r="A77" t="s">
        <v>463</v>
      </c>
      <c r="B77" s="3">
        <v>45932</v>
      </c>
      <c r="C77" s="3">
        <v>45932</v>
      </c>
      <c r="D77" t="s">
        <v>2562</v>
      </c>
      <c r="E77" t="s">
        <v>197</v>
      </c>
      <c r="F77" t="s">
        <v>198</v>
      </c>
      <c r="G77">
        <v>60</v>
      </c>
      <c r="H77">
        <v>60</v>
      </c>
      <c r="I77" t="s">
        <v>930</v>
      </c>
      <c r="J77" t="s">
        <v>967</v>
      </c>
      <c r="K77" t="s">
        <v>177</v>
      </c>
      <c r="L77" t="str">
        <f>IF(AND(Home!$A$1&gt;=Leave[[#This Row],[Start Time]],Home!$A$1&lt;=Leave[[#This Row],[End Time]]),"Aplica","No Aplica")</f>
        <v>No Aplica</v>
      </c>
      <c r="M77" t="str">
        <f>IF(AND(Home!$A$1&gt;=Leave[[#This Row],[Start Time]],Home!$A$1&lt;=Leave[[#This Row],[End Time]]),Home!$A$1,"No Aplica")</f>
        <v>No Aplica</v>
      </c>
      <c r="N77" t="str">
        <f>Leave[[#This Row],[User Code (Owning User) (Usuario)]]&amp;Leave[[#This Row],[fecha activa]]</f>
        <v>MIE202311019963No Aplica</v>
      </c>
      <c r="P77" t="s">
        <v>437</v>
      </c>
      <c r="Q77" t="s">
        <v>3195</v>
      </c>
      <c r="R77" s="40">
        <v>1</v>
      </c>
      <c r="S77" s="40">
        <v>120</v>
      </c>
    </row>
    <row r="78" spans="1:19" x14ac:dyDescent="0.3">
      <c r="A78" t="s">
        <v>463</v>
      </c>
      <c r="B78" s="3">
        <v>45931</v>
      </c>
      <c r="C78" s="3">
        <v>45931</v>
      </c>
      <c r="D78" t="s">
        <v>2562</v>
      </c>
      <c r="E78" t="s">
        <v>197</v>
      </c>
      <c r="F78" t="s">
        <v>198</v>
      </c>
      <c r="G78">
        <v>60</v>
      </c>
      <c r="H78">
        <v>60</v>
      </c>
      <c r="I78" t="s">
        <v>930</v>
      </c>
      <c r="J78" t="s">
        <v>967</v>
      </c>
      <c r="K78" t="s">
        <v>177</v>
      </c>
      <c r="L78" t="str">
        <f>IF(AND(Home!$A$1&gt;=Leave[[#This Row],[Start Time]],Home!$A$1&lt;=Leave[[#This Row],[End Time]]),"Aplica","No Aplica")</f>
        <v>Aplica</v>
      </c>
      <c r="M78">
        <f>IF(AND(Home!$A$1&gt;=Leave[[#This Row],[Start Time]],Home!$A$1&lt;=Leave[[#This Row],[End Time]]),Home!$A$1,"No Aplica")</f>
        <v>45931</v>
      </c>
      <c r="N78" t="str">
        <f>Leave[[#This Row],[User Code (Owning User) (Usuario)]]&amp;Leave[[#This Row],[fecha activa]]</f>
        <v>MIE20231101996345931</v>
      </c>
      <c r="P78" t="s">
        <v>672</v>
      </c>
      <c r="Q78" t="s">
        <v>3196</v>
      </c>
      <c r="R78" s="40">
        <v>1</v>
      </c>
      <c r="S78" s="40">
        <v>60</v>
      </c>
    </row>
    <row r="79" spans="1:19" x14ac:dyDescent="0.3">
      <c r="A79" t="s">
        <v>474</v>
      </c>
      <c r="B79" s="3">
        <v>45942</v>
      </c>
      <c r="C79" s="3">
        <v>45942</v>
      </c>
      <c r="D79" t="s">
        <v>490</v>
      </c>
      <c r="E79" t="s">
        <v>374</v>
      </c>
      <c r="F79" t="s">
        <v>375</v>
      </c>
      <c r="G79">
        <v>510</v>
      </c>
      <c r="H79">
        <v>510</v>
      </c>
      <c r="I79" t="s">
        <v>1200</v>
      </c>
      <c r="J79" t="s">
        <v>2136</v>
      </c>
      <c r="K79" t="s">
        <v>178</v>
      </c>
      <c r="L79" t="str">
        <f>IF(AND(Home!$A$1&gt;=Leave[[#This Row],[Start Time]],Home!$A$1&lt;=Leave[[#This Row],[End Time]]),"Aplica","No Aplica")</f>
        <v>No Aplica</v>
      </c>
      <c r="M79" t="str">
        <f>IF(AND(Home!$A$1&gt;=Leave[[#This Row],[Start Time]],Home!$A$1&lt;=Leave[[#This Row],[End Time]]),Home!$A$1,"No Aplica")</f>
        <v>No Aplica</v>
      </c>
      <c r="N79" t="str">
        <f>Leave[[#This Row],[User Code (Owning User) (Usuario)]]&amp;Leave[[#This Row],[fecha activa]]</f>
        <v>MIE2023031012780No Aplica</v>
      </c>
      <c r="P79" t="s">
        <v>532</v>
      </c>
      <c r="Q79" t="s">
        <v>3197</v>
      </c>
      <c r="R79" s="40">
        <v>1</v>
      </c>
      <c r="S79" s="40">
        <v>180</v>
      </c>
    </row>
    <row r="80" spans="1:19" x14ac:dyDescent="0.3">
      <c r="A80" t="s">
        <v>474</v>
      </c>
      <c r="B80" s="3">
        <v>45935</v>
      </c>
      <c r="C80" s="3">
        <v>45935</v>
      </c>
      <c r="D80" t="s">
        <v>490</v>
      </c>
      <c r="E80" t="s">
        <v>374</v>
      </c>
      <c r="F80" t="s">
        <v>375</v>
      </c>
      <c r="G80">
        <v>510</v>
      </c>
      <c r="H80">
        <v>510</v>
      </c>
      <c r="I80" t="s">
        <v>1200</v>
      </c>
      <c r="J80" t="s">
        <v>2136</v>
      </c>
      <c r="K80" t="s">
        <v>178</v>
      </c>
      <c r="L80" t="str">
        <f>IF(AND(Home!$A$1&gt;=Leave[[#This Row],[Start Time]],Home!$A$1&lt;=Leave[[#This Row],[End Time]]),"Aplica","No Aplica")</f>
        <v>No Aplica</v>
      </c>
      <c r="M80" t="str">
        <f>IF(AND(Home!$A$1&gt;=Leave[[#This Row],[Start Time]],Home!$A$1&lt;=Leave[[#This Row],[End Time]]),Home!$A$1,"No Aplica")</f>
        <v>No Aplica</v>
      </c>
      <c r="N80" t="str">
        <f>Leave[[#This Row],[User Code (Owning User) (Usuario)]]&amp;Leave[[#This Row],[fecha activa]]</f>
        <v>MIE2023031012780No Aplica</v>
      </c>
      <c r="P80" t="s">
        <v>583</v>
      </c>
      <c r="Q80" t="s">
        <v>3198</v>
      </c>
      <c r="R80" s="40">
        <v>1</v>
      </c>
      <c r="S80" s="40">
        <v>540</v>
      </c>
    </row>
    <row r="81" spans="1:19" x14ac:dyDescent="0.3">
      <c r="A81" t="s">
        <v>469</v>
      </c>
      <c r="B81" s="3">
        <v>45940</v>
      </c>
      <c r="C81" s="3">
        <v>45940</v>
      </c>
      <c r="D81" t="s">
        <v>1988</v>
      </c>
      <c r="E81" t="s">
        <v>1736</v>
      </c>
      <c r="F81" t="s">
        <v>1738</v>
      </c>
      <c r="G81">
        <v>60</v>
      </c>
      <c r="H81">
        <v>60</v>
      </c>
      <c r="I81" t="s">
        <v>1737</v>
      </c>
      <c r="J81" t="s">
        <v>1098</v>
      </c>
      <c r="K81" t="s">
        <v>177</v>
      </c>
      <c r="L81" t="str">
        <f>IF(AND(Home!$A$1&gt;=Leave[[#This Row],[Start Time]],Home!$A$1&lt;=Leave[[#This Row],[End Time]]),"Aplica","No Aplica")</f>
        <v>No Aplica</v>
      </c>
      <c r="M81" t="str">
        <f>IF(AND(Home!$A$1&gt;=Leave[[#This Row],[Start Time]],Home!$A$1&lt;=Leave[[#This Row],[End Time]]),Home!$A$1,"No Aplica")</f>
        <v>No Aplica</v>
      </c>
      <c r="N81" t="str">
        <f>Leave[[#This Row],[User Code (Owning User) (Usuario)]]&amp;Leave[[#This Row],[fecha activa]]</f>
        <v>MIE2025120523002No Aplica</v>
      </c>
      <c r="P81" t="s">
        <v>503</v>
      </c>
      <c r="Q81" t="s">
        <v>3199</v>
      </c>
      <c r="R81" s="40">
        <v>1</v>
      </c>
      <c r="S81" s="40">
        <v>60</v>
      </c>
    </row>
    <row r="82" spans="1:19" x14ac:dyDescent="0.3">
      <c r="A82" t="s">
        <v>469</v>
      </c>
      <c r="B82" s="3">
        <v>45939</v>
      </c>
      <c r="C82" s="3">
        <v>45939</v>
      </c>
      <c r="D82" t="s">
        <v>491</v>
      </c>
      <c r="E82" t="s">
        <v>1736</v>
      </c>
      <c r="F82" t="s">
        <v>1738</v>
      </c>
      <c r="G82">
        <v>60</v>
      </c>
      <c r="H82">
        <v>60</v>
      </c>
      <c r="I82" t="s">
        <v>1737</v>
      </c>
      <c r="J82" t="s">
        <v>1098</v>
      </c>
      <c r="K82" t="s">
        <v>177</v>
      </c>
      <c r="L82" t="str">
        <f>IF(AND(Home!$A$1&gt;=Leave[[#This Row],[Start Time]],Home!$A$1&lt;=Leave[[#This Row],[End Time]]),"Aplica","No Aplica")</f>
        <v>No Aplica</v>
      </c>
      <c r="M82" t="str">
        <f>IF(AND(Home!$A$1&gt;=Leave[[#This Row],[Start Time]],Home!$A$1&lt;=Leave[[#This Row],[End Time]]),Home!$A$1,"No Aplica")</f>
        <v>No Aplica</v>
      </c>
      <c r="N82" t="str">
        <f>Leave[[#This Row],[User Code (Owning User) (Usuario)]]&amp;Leave[[#This Row],[fecha activa]]</f>
        <v>MIE2025120523002No Aplica</v>
      </c>
      <c r="P82" t="s">
        <v>528</v>
      </c>
      <c r="Q82" t="s">
        <v>3200</v>
      </c>
      <c r="R82" s="40">
        <v>1</v>
      </c>
      <c r="S82" s="40">
        <v>60</v>
      </c>
    </row>
    <row r="83" spans="1:19" x14ac:dyDescent="0.3">
      <c r="A83" t="s">
        <v>469</v>
      </c>
      <c r="B83" s="3">
        <v>45937</v>
      </c>
      <c r="C83" s="3">
        <v>45937</v>
      </c>
      <c r="D83" t="s">
        <v>491</v>
      </c>
      <c r="E83" t="s">
        <v>1736</v>
      </c>
      <c r="F83" t="s">
        <v>1738</v>
      </c>
      <c r="G83">
        <v>60</v>
      </c>
      <c r="H83">
        <v>60</v>
      </c>
      <c r="I83" t="s">
        <v>1737</v>
      </c>
      <c r="J83" t="s">
        <v>1098</v>
      </c>
      <c r="K83" t="s">
        <v>177</v>
      </c>
      <c r="L83" t="str">
        <f>IF(AND(Home!$A$1&gt;=Leave[[#This Row],[Start Time]],Home!$A$1&lt;=Leave[[#This Row],[End Time]]),"Aplica","No Aplica")</f>
        <v>No Aplica</v>
      </c>
      <c r="M83" t="str">
        <f>IF(AND(Home!$A$1&gt;=Leave[[#This Row],[Start Time]],Home!$A$1&lt;=Leave[[#This Row],[End Time]]),Home!$A$1,"No Aplica")</f>
        <v>No Aplica</v>
      </c>
      <c r="N83" t="str">
        <f>Leave[[#This Row],[User Code (Owning User) (Usuario)]]&amp;Leave[[#This Row],[fecha activa]]</f>
        <v>MIE2025120523002No Aplica</v>
      </c>
      <c r="P83" t="s">
        <v>534</v>
      </c>
      <c r="Q83" t="s">
        <v>3201</v>
      </c>
      <c r="R83" s="40">
        <v>1</v>
      </c>
      <c r="S83" s="40">
        <v>270</v>
      </c>
    </row>
    <row r="84" spans="1:19" x14ac:dyDescent="0.3">
      <c r="A84" t="s">
        <v>469</v>
      </c>
      <c r="B84" s="3">
        <v>45936</v>
      </c>
      <c r="C84" s="3">
        <v>45936</v>
      </c>
      <c r="D84" t="s">
        <v>2026</v>
      </c>
      <c r="E84" t="s">
        <v>1736</v>
      </c>
      <c r="F84" t="s">
        <v>1738</v>
      </c>
      <c r="G84">
        <v>60</v>
      </c>
      <c r="H84">
        <v>60</v>
      </c>
      <c r="I84" t="s">
        <v>1737</v>
      </c>
      <c r="J84" t="s">
        <v>1098</v>
      </c>
      <c r="K84" t="s">
        <v>177</v>
      </c>
      <c r="L84" t="str">
        <f>IF(AND(Home!$A$1&gt;=Leave[[#This Row],[Start Time]],Home!$A$1&lt;=Leave[[#This Row],[End Time]]),"Aplica","No Aplica")</f>
        <v>No Aplica</v>
      </c>
      <c r="M84" t="str">
        <f>IF(AND(Home!$A$1&gt;=Leave[[#This Row],[Start Time]],Home!$A$1&lt;=Leave[[#This Row],[End Time]]),Home!$A$1,"No Aplica")</f>
        <v>No Aplica</v>
      </c>
      <c r="N84" t="str">
        <f>Leave[[#This Row],[User Code (Owning User) (Usuario)]]&amp;Leave[[#This Row],[fecha activa]]</f>
        <v>MIE2025120523002No Aplica</v>
      </c>
      <c r="P84" t="s">
        <v>442</v>
      </c>
      <c r="Q84" t="s">
        <v>3202</v>
      </c>
      <c r="R84" s="40">
        <v>1</v>
      </c>
      <c r="S84" s="40">
        <v>540</v>
      </c>
    </row>
    <row r="85" spans="1:19" x14ac:dyDescent="0.3">
      <c r="A85" t="s">
        <v>466</v>
      </c>
      <c r="B85" s="3">
        <v>45938</v>
      </c>
      <c r="C85" s="3">
        <v>45938</v>
      </c>
      <c r="D85" t="s">
        <v>473</v>
      </c>
      <c r="E85" t="s">
        <v>1736</v>
      </c>
      <c r="F85" t="s">
        <v>1738</v>
      </c>
      <c r="G85">
        <v>1380</v>
      </c>
      <c r="H85">
        <v>540</v>
      </c>
      <c r="I85" t="s">
        <v>1737</v>
      </c>
      <c r="J85" t="s">
        <v>1098</v>
      </c>
      <c r="K85" t="s">
        <v>177</v>
      </c>
      <c r="L85" t="str">
        <f>IF(AND(Home!$A$1&gt;=Leave[[#This Row],[Start Time]],Home!$A$1&lt;=Leave[[#This Row],[End Time]]),"Aplica","No Aplica")</f>
        <v>No Aplica</v>
      </c>
      <c r="M85" t="str">
        <f>IF(AND(Home!$A$1&gt;=Leave[[#This Row],[Start Time]],Home!$A$1&lt;=Leave[[#This Row],[End Time]]),Home!$A$1,"No Aplica")</f>
        <v>No Aplica</v>
      </c>
      <c r="N85" t="str">
        <f>Leave[[#This Row],[User Code (Owning User) (Usuario)]]&amp;Leave[[#This Row],[fecha activa]]</f>
        <v>MIE2025120523002No Aplica</v>
      </c>
      <c r="P85" t="s">
        <v>540</v>
      </c>
      <c r="Q85" t="s">
        <v>3203</v>
      </c>
      <c r="R85" s="40">
        <v>1</v>
      </c>
      <c r="S85" s="40">
        <v>420</v>
      </c>
    </row>
    <row r="86" spans="1:19" x14ac:dyDescent="0.3">
      <c r="A86" t="s">
        <v>469</v>
      </c>
      <c r="B86" s="3">
        <v>45933</v>
      </c>
      <c r="C86" s="3">
        <v>45933</v>
      </c>
      <c r="D86" t="s">
        <v>2555</v>
      </c>
      <c r="E86" t="s">
        <v>1736</v>
      </c>
      <c r="F86" t="s">
        <v>1738</v>
      </c>
      <c r="G86">
        <v>60</v>
      </c>
      <c r="H86">
        <v>60</v>
      </c>
      <c r="I86" t="s">
        <v>1737</v>
      </c>
      <c r="J86" t="s">
        <v>1098</v>
      </c>
      <c r="K86" t="s">
        <v>177</v>
      </c>
      <c r="L86" t="str">
        <f>IF(AND(Home!$A$1&gt;=Leave[[#This Row],[Start Time]],Home!$A$1&lt;=Leave[[#This Row],[End Time]]),"Aplica","No Aplica")</f>
        <v>No Aplica</v>
      </c>
      <c r="M86" t="str">
        <f>IF(AND(Home!$A$1&gt;=Leave[[#This Row],[Start Time]],Home!$A$1&lt;=Leave[[#This Row],[End Time]]),Home!$A$1,"No Aplica")</f>
        <v>No Aplica</v>
      </c>
      <c r="N86" t="str">
        <f>Leave[[#This Row],[User Code (Owning User) (Usuario)]]&amp;Leave[[#This Row],[fecha activa]]</f>
        <v>MIE2025120523002No Aplica</v>
      </c>
      <c r="P86" t="s">
        <v>707</v>
      </c>
      <c r="Q86" t="s">
        <v>3204</v>
      </c>
      <c r="R86" s="40">
        <v>1</v>
      </c>
      <c r="S86" s="40">
        <v>540</v>
      </c>
    </row>
    <row r="87" spans="1:19" x14ac:dyDescent="0.3">
      <c r="A87" t="s">
        <v>469</v>
      </c>
      <c r="B87" s="3">
        <v>45931</v>
      </c>
      <c r="C87" s="3">
        <v>45931</v>
      </c>
      <c r="D87" t="s">
        <v>2555</v>
      </c>
      <c r="E87" t="s">
        <v>1736</v>
      </c>
      <c r="F87" t="s">
        <v>1738</v>
      </c>
      <c r="G87">
        <v>60</v>
      </c>
      <c r="H87">
        <v>60</v>
      </c>
      <c r="I87" t="s">
        <v>1737</v>
      </c>
      <c r="J87" t="s">
        <v>1098</v>
      </c>
      <c r="K87" t="s">
        <v>177</v>
      </c>
      <c r="L87" t="str">
        <f>IF(AND(Home!$A$1&gt;=Leave[[#This Row],[Start Time]],Home!$A$1&lt;=Leave[[#This Row],[End Time]]),"Aplica","No Aplica")</f>
        <v>Aplica</v>
      </c>
      <c r="M87">
        <f>IF(AND(Home!$A$1&gt;=Leave[[#This Row],[Start Time]],Home!$A$1&lt;=Leave[[#This Row],[End Time]]),Home!$A$1,"No Aplica")</f>
        <v>45931</v>
      </c>
      <c r="N87" t="str">
        <f>Leave[[#This Row],[User Code (Owning User) (Usuario)]]&amp;Leave[[#This Row],[fecha activa]]</f>
        <v>MIE202512052300245931</v>
      </c>
      <c r="P87" t="s">
        <v>746</v>
      </c>
      <c r="Q87" t="s">
        <v>3205</v>
      </c>
      <c r="R87" s="40">
        <v>1</v>
      </c>
      <c r="S87" s="40">
        <v>60</v>
      </c>
    </row>
    <row r="88" spans="1:19" x14ac:dyDescent="0.3">
      <c r="A88" t="s">
        <v>466</v>
      </c>
      <c r="B88" s="3">
        <v>45932</v>
      </c>
      <c r="C88" s="3">
        <v>45932</v>
      </c>
      <c r="D88" t="s">
        <v>473</v>
      </c>
      <c r="E88" t="s">
        <v>1736</v>
      </c>
      <c r="F88" t="s">
        <v>1738</v>
      </c>
      <c r="G88">
        <v>1380</v>
      </c>
      <c r="H88">
        <v>540</v>
      </c>
      <c r="I88" t="s">
        <v>1737</v>
      </c>
      <c r="J88" t="s">
        <v>1098</v>
      </c>
      <c r="K88" t="s">
        <v>177</v>
      </c>
      <c r="L88" t="str">
        <f>IF(AND(Home!$A$1&gt;=Leave[[#This Row],[Start Time]],Home!$A$1&lt;=Leave[[#This Row],[End Time]]),"Aplica","No Aplica")</f>
        <v>No Aplica</v>
      </c>
      <c r="M88" t="str">
        <f>IF(AND(Home!$A$1&gt;=Leave[[#This Row],[Start Time]],Home!$A$1&lt;=Leave[[#This Row],[End Time]]),Home!$A$1,"No Aplica")</f>
        <v>No Aplica</v>
      </c>
      <c r="N88" t="str">
        <f>Leave[[#This Row],[User Code (Owning User) (Usuario)]]&amp;Leave[[#This Row],[fecha activa]]</f>
        <v>MIE2025120523002No Aplica</v>
      </c>
      <c r="P88" t="s">
        <v>538</v>
      </c>
      <c r="Q88" t="s">
        <v>3206</v>
      </c>
      <c r="R88" s="40">
        <v>1</v>
      </c>
      <c r="S88" s="40">
        <v>540</v>
      </c>
    </row>
    <row r="89" spans="1:19" x14ac:dyDescent="0.3">
      <c r="A89" t="s">
        <v>466</v>
      </c>
      <c r="B89" s="3">
        <v>45940</v>
      </c>
      <c r="C89" s="3">
        <v>45940</v>
      </c>
      <c r="D89" t="s">
        <v>836</v>
      </c>
      <c r="E89" t="s">
        <v>1578</v>
      </c>
      <c r="F89" t="s">
        <v>1580</v>
      </c>
      <c r="G89">
        <v>60</v>
      </c>
      <c r="H89">
        <v>60</v>
      </c>
      <c r="I89" t="s">
        <v>1579</v>
      </c>
      <c r="J89" t="s">
        <v>1482</v>
      </c>
      <c r="K89" t="s">
        <v>177</v>
      </c>
      <c r="L89" t="str">
        <f>IF(AND(Home!$A$1&gt;=Leave[[#This Row],[Start Time]],Home!$A$1&lt;=Leave[[#This Row],[End Time]]),"Aplica","No Aplica")</f>
        <v>No Aplica</v>
      </c>
      <c r="M89" t="str">
        <f>IF(AND(Home!$A$1&gt;=Leave[[#This Row],[Start Time]],Home!$A$1&lt;=Leave[[#This Row],[End Time]]),Home!$A$1,"No Aplica")</f>
        <v>No Aplica</v>
      </c>
      <c r="N89" t="str">
        <f>Leave[[#This Row],[User Code (Owning User) (Usuario)]]&amp;Leave[[#This Row],[fecha activa]]</f>
        <v>MIE2025020422051No Aplica</v>
      </c>
      <c r="P89" t="s">
        <v>686</v>
      </c>
      <c r="Q89" t="s">
        <v>3207</v>
      </c>
      <c r="R89" s="40">
        <v>1</v>
      </c>
      <c r="S89" s="40">
        <v>540</v>
      </c>
    </row>
    <row r="90" spans="1:19" x14ac:dyDescent="0.3">
      <c r="A90" t="s">
        <v>466</v>
      </c>
      <c r="B90" s="3">
        <v>45939</v>
      </c>
      <c r="C90" s="3">
        <v>45939</v>
      </c>
      <c r="D90" t="s">
        <v>836</v>
      </c>
      <c r="E90" t="s">
        <v>1578</v>
      </c>
      <c r="F90" t="s">
        <v>1580</v>
      </c>
      <c r="G90">
        <v>60</v>
      </c>
      <c r="H90">
        <v>60</v>
      </c>
      <c r="I90" t="s">
        <v>1579</v>
      </c>
      <c r="J90" t="s">
        <v>1482</v>
      </c>
      <c r="K90" t="s">
        <v>177</v>
      </c>
      <c r="L90" t="str">
        <f>IF(AND(Home!$A$1&gt;=Leave[[#This Row],[Start Time]],Home!$A$1&lt;=Leave[[#This Row],[End Time]]),"Aplica","No Aplica")</f>
        <v>No Aplica</v>
      </c>
      <c r="M90" t="str">
        <f>IF(AND(Home!$A$1&gt;=Leave[[#This Row],[Start Time]],Home!$A$1&lt;=Leave[[#This Row],[End Time]]),Home!$A$1,"No Aplica")</f>
        <v>No Aplica</v>
      </c>
      <c r="N90" t="str">
        <f>Leave[[#This Row],[User Code (Owning User) (Usuario)]]&amp;Leave[[#This Row],[fecha activa]]</f>
        <v>MIE2025020422051No Aplica</v>
      </c>
      <c r="P90" t="s">
        <v>748</v>
      </c>
      <c r="Q90" t="s">
        <v>3208</v>
      </c>
      <c r="R90" s="40">
        <v>1</v>
      </c>
      <c r="S90" s="40">
        <v>210</v>
      </c>
    </row>
    <row r="91" spans="1:19" x14ac:dyDescent="0.3">
      <c r="A91" t="s">
        <v>466</v>
      </c>
      <c r="B91" s="3">
        <v>45937</v>
      </c>
      <c r="C91" s="3">
        <v>45937</v>
      </c>
      <c r="D91" t="s">
        <v>836</v>
      </c>
      <c r="E91" t="s">
        <v>1578</v>
      </c>
      <c r="F91" t="s">
        <v>1580</v>
      </c>
      <c r="G91">
        <v>60</v>
      </c>
      <c r="H91">
        <v>60</v>
      </c>
      <c r="I91" t="s">
        <v>1579</v>
      </c>
      <c r="J91" t="s">
        <v>1482</v>
      </c>
      <c r="K91" t="s">
        <v>177</v>
      </c>
      <c r="L91" t="str">
        <f>IF(AND(Home!$A$1&gt;=Leave[[#This Row],[Start Time]],Home!$A$1&lt;=Leave[[#This Row],[End Time]]),"Aplica","No Aplica")</f>
        <v>No Aplica</v>
      </c>
      <c r="M91" t="str">
        <f>IF(AND(Home!$A$1&gt;=Leave[[#This Row],[Start Time]],Home!$A$1&lt;=Leave[[#This Row],[End Time]]),Home!$A$1,"No Aplica")</f>
        <v>No Aplica</v>
      </c>
      <c r="N91" t="str">
        <f>Leave[[#This Row],[User Code (Owning User) (Usuario)]]&amp;Leave[[#This Row],[fecha activa]]</f>
        <v>MIE2025020422051No Aplica</v>
      </c>
      <c r="P91" t="s">
        <v>622</v>
      </c>
      <c r="Q91" t="s">
        <v>3209</v>
      </c>
      <c r="R91" s="40">
        <v>1</v>
      </c>
      <c r="S91" s="40">
        <v>60</v>
      </c>
    </row>
    <row r="92" spans="1:19" x14ac:dyDescent="0.3">
      <c r="A92" t="s">
        <v>466</v>
      </c>
      <c r="B92" s="3">
        <v>45938</v>
      </c>
      <c r="C92" s="3">
        <v>45938</v>
      </c>
      <c r="D92" t="s">
        <v>836</v>
      </c>
      <c r="E92" t="s">
        <v>1578</v>
      </c>
      <c r="F92" t="s">
        <v>1580</v>
      </c>
      <c r="G92">
        <v>60</v>
      </c>
      <c r="H92">
        <v>60</v>
      </c>
      <c r="I92" t="s">
        <v>1579</v>
      </c>
      <c r="J92" t="s">
        <v>1482</v>
      </c>
      <c r="K92" t="s">
        <v>177</v>
      </c>
      <c r="L92" t="str">
        <f>IF(AND(Home!$A$1&gt;=Leave[[#This Row],[Start Time]],Home!$A$1&lt;=Leave[[#This Row],[End Time]]),"Aplica","No Aplica")</f>
        <v>No Aplica</v>
      </c>
      <c r="M92" t="str">
        <f>IF(AND(Home!$A$1&gt;=Leave[[#This Row],[Start Time]],Home!$A$1&lt;=Leave[[#This Row],[End Time]]),Home!$A$1,"No Aplica")</f>
        <v>No Aplica</v>
      </c>
      <c r="N92" t="str">
        <f>Leave[[#This Row],[User Code (Owning User) (Usuario)]]&amp;Leave[[#This Row],[fecha activa]]</f>
        <v>MIE2025020422051No Aplica</v>
      </c>
      <c r="P92" t="s">
        <v>750</v>
      </c>
      <c r="Q92" t="s">
        <v>3210</v>
      </c>
      <c r="R92" s="40">
        <v>1</v>
      </c>
      <c r="S92" s="40">
        <v>60</v>
      </c>
    </row>
    <row r="93" spans="1:19" x14ac:dyDescent="0.3">
      <c r="A93" t="s">
        <v>466</v>
      </c>
      <c r="B93" s="3">
        <v>45936</v>
      </c>
      <c r="C93" s="3">
        <v>45936</v>
      </c>
      <c r="D93" t="s">
        <v>467</v>
      </c>
      <c r="E93" t="s">
        <v>1578</v>
      </c>
      <c r="F93" t="s">
        <v>1580</v>
      </c>
      <c r="G93">
        <v>480</v>
      </c>
      <c r="H93">
        <v>480</v>
      </c>
      <c r="I93" t="s">
        <v>1579</v>
      </c>
      <c r="J93" t="s">
        <v>1482</v>
      </c>
      <c r="K93" t="s">
        <v>177</v>
      </c>
      <c r="L93" t="str">
        <f>IF(AND(Home!$A$1&gt;=Leave[[#This Row],[Start Time]],Home!$A$1&lt;=Leave[[#This Row],[End Time]]),"Aplica","No Aplica")</f>
        <v>No Aplica</v>
      </c>
      <c r="M93" t="str">
        <f>IF(AND(Home!$A$1&gt;=Leave[[#This Row],[Start Time]],Home!$A$1&lt;=Leave[[#This Row],[End Time]]),Home!$A$1,"No Aplica")</f>
        <v>No Aplica</v>
      </c>
      <c r="N93" t="str">
        <f>Leave[[#This Row],[User Code (Owning User) (Usuario)]]&amp;Leave[[#This Row],[fecha activa]]</f>
        <v>MIE2025020422051No Aplica</v>
      </c>
      <c r="P93" t="s">
        <v>553</v>
      </c>
      <c r="Q93" t="s">
        <v>3211</v>
      </c>
      <c r="R93" s="40">
        <v>1</v>
      </c>
      <c r="S93" s="40">
        <v>180</v>
      </c>
    </row>
    <row r="94" spans="1:19" x14ac:dyDescent="0.3">
      <c r="A94" t="s">
        <v>466</v>
      </c>
      <c r="B94" s="3">
        <v>45933</v>
      </c>
      <c r="C94" s="3">
        <v>45933</v>
      </c>
      <c r="D94" t="s">
        <v>2026</v>
      </c>
      <c r="E94" t="s">
        <v>1578</v>
      </c>
      <c r="F94" t="s">
        <v>1580</v>
      </c>
      <c r="G94">
        <v>60</v>
      </c>
      <c r="H94">
        <v>60</v>
      </c>
      <c r="I94" t="s">
        <v>1579</v>
      </c>
      <c r="J94" t="s">
        <v>1482</v>
      </c>
      <c r="K94" t="s">
        <v>177</v>
      </c>
      <c r="L94" t="str">
        <f>IF(AND(Home!$A$1&gt;=Leave[[#This Row],[Start Time]],Home!$A$1&lt;=Leave[[#This Row],[End Time]]),"Aplica","No Aplica")</f>
        <v>No Aplica</v>
      </c>
      <c r="M94" t="str">
        <f>IF(AND(Home!$A$1&gt;=Leave[[#This Row],[Start Time]],Home!$A$1&lt;=Leave[[#This Row],[End Time]]),Home!$A$1,"No Aplica")</f>
        <v>No Aplica</v>
      </c>
      <c r="N94" t="str">
        <f>Leave[[#This Row],[User Code (Owning User) (Usuario)]]&amp;Leave[[#This Row],[fecha activa]]</f>
        <v>MIE2025020422051No Aplica</v>
      </c>
      <c r="P94" t="s">
        <v>714</v>
      </c>
      <c r="Q94" t="s">
        <v>3212</v>
      </c>
      <c r="R94" s="40">
        <v>1</v>
      </c>
      <c r="S94" s="40">
        <v>540</v>
      </c>
    </row>
    <row r="95" spans="1:19" x14ac:dyDescent="0.3">
      <c r="A95" t="s">
        <v>466</v>
      </c>
      <c r="B95" s="3">
        <v>45932</v>
      </c>
      <c r="C95" s="3">
        <v>45932</v>
      </c>
      <c r="D95" t="s">
        <v>491</v>
      </c>
      <c r="E95" t="s">
        <v>1578</v>
      </c>
      <c r="F95" t="s">
        <v>1580</v>
      </c>
      <c r="G95">
        <v>60</v>
      </c>
      <c r="H95">
        <v>60</v>
      </c>
      <c r="I95" t="s">
        <v>1579</v>
      </c>
      <c r="J95" t="s">
        <v>1482</v>
      </c>
      <c r="K95" t="s">
        <v>177</v>
      </c>
      <c r="L95" t="str">
        <f>IF(AND(Home!$A$1&gt;=Leave[[#This Row],[Start Time]],Home!$A$1&lt;=Leave[[#This Row],[End Time]]),"Aplica","No Aplica")</f>
        <v>No Aplica</v>
      </c>
      <c r="M95" t="str">
        <f>IF(AND(Home!$A$1&gt;=Leave[[#This Row],[Start Time]],Home!$A$1&lt;=Leave[[#This Row],[End Time]]),Home!$A$1,"No Aplica")</f>
        <v>No Aplica</v>
      </c>
      <c r="N95" t="str">
        <f>Leave[[#This Row],[User Code (Owning User) (Usuario)]]&amp;Leave[[#This Row],[fecha activa]]</f>
        <v>MIE2025020422051No Aplica</v>
      </c>
      <c r="P95" t="s">
        <v>625</v>
      </c>
      <c r="Q95" t="s">
        <v>3213</v>
      </c>
      <c r="R95" s="40">
        <v>1</v>
      </c>
      <c r="S95" s="40">
        <v>60</v>
      </c>
    </row>
    <row r="96" spans="1:19" x14ac:dyDescent="0.3">
      <c r="A96" t="s">
        <v>466</v>
      </c>
      <c r="B96" s="3">
        <v>45931</v>
      </c>
      <c r="C96" s="3">
        <v>45931</v>
      </c>
      <c r="D96" t="s">
        <v>491</v>
      </c>
      <c r="E96" t="s">
        <v>1578</v>
      </c>
      <c r="F96" t="s">
        <v>1580</v>
      </c>
      <c r="G96">
        <v>60</v>
      </c>
      <c r="H96">
        <v>60</v>
      </c>
      <c r="I96" t="s">
        <v>1579</v>
      </c>
      <c r="J96" t="s">
        <v>1482</v>
      </c>
      <c r="K96" t="s">
        <v>177</v>
      </c>
      <c r="L96" t="str">
        <f>IF(AND(Home!$A$1&gt;=Leave[[#This Row],[Start Time]],Home!$A$1&lt;=Leave[[#This Row],[End Time]]),"Aplica","No Aplica")</f>
        <v>Aplica</v>
      </c>
      <c r="M96">
        <f>IF(AND(Home!$A$1&gt;=Leave[[#This Row],[Start Time]],Home!$A$1&lt;=Leave[[#This Row],[End Time]]),Home!$A$1,"No Aplica")</f>
        <v>45931</v>
      </c>
      <c r="N96" t="str">
        <f>Leave[[#This Row],[User Code (Owning User) (Usuario)]]&amp;Leave[[#This Row],[fecha activa]]</f>
        <v>MIE202502042205145931</v>
      </c>
      <c r="P96" t="s">
        <v>588</v>
      </c>
      <c r="Q96" t="s">
        <v>3214</v>
      </c>
      <c r="R96" s="40">
        <v>1</v>
      </c>
      <c r="S96" s="40">
        <v>210</v>
      </c>
    </row>
    <row r="97" spans="1:19" x14ac:dyDescent="0.3">
      <c r="A97" t="s">
        <v>463</v>
      </c>
      <c r="B97" s="3">
        <v>45942</v>
      </c>
      <c r="C97" s="3">
        <v>45942</v>
      </c>
      <c r="D97" t="s">
        <v>493</v>
      </c>
      <c r="E97" t="s">
        <v>1455</v>
      </c>
      <c r="F97" t="s">
        <v>1457</v>
      </c>
      <c r="G97">
        <v>570</v>
      </c>
      <c r="H97">
        <v>540</v>
      </c>
      <c r="I97" t="s">
        <v>1456</v>
      </c>
      <c r="J97" t="s">
        <v>2756</v>
      </c>
      <c r="K97" t="s">
        <v>178</v>
      </c>
      <c r="L97" t="str">
        <f>IF(AND(Home!$A$1&gt;=Leave[[#This Row],[Start Time]],Home!$A$1&lt;=Leave[[#This Row],[End Time]]),"Aplica","No Aplica")</f>
        <v>No Aplica</v>
      </c>
      <c r="M97" t="str">
        <f>IF(AND(Home!$A$1&gt;=Leave[[#This Row],[Start Time]],Home!$A$1&lt;=Leave[[#This Row],[End Time]]),Home!$A$1,"No Aplica")</f>
        <v>No Aplica</v>
      </c>
      <c r="N97" t="str">
        <f>Leave[[#This Row],[User Code (Owning User) (Usuario)]]&amp;Leave[[#This Row],[fecha activa]]</f>
        <v>MIE2025240221029No Aplica</v>
      </c>
      <c r="P97" t="s">
        <v>659</v>
      </c>
      <c r="Q97" t="s">
        <v>3215</v>
      </c>
      <c r="R97" s="40">
        <v>1</v>
      </c>
      <c r="S97" s="40">
        <v>60</v>
      </c>
    </row>
    <row r="98" spans="1:19" x14ac:dyDescent="0.3">
      <c r="A98" t="s">
        <v>469</v>
      </c>
      <c r="B98" s="3">
        <v>45932</v>
      </c>
      <c r="C98" s="3">
        <v>45932</v>
      </c>
      <c r="D98" t="s">
        <v>641</v>
      </c>
      <c r="E98" t="s">
        <v>1455</v>
      </c>
      <c r="F98" t="s">
        <v>1457</v>
      </c>
      <c r="G98">
        <v>120</v>
      </c>
      <c r="H98">
        <v>120</v>
      </c>
      <c r="I98" t="s">
        <v>1456</v>
      </c>
      <c r="J98" t="s">
        <v>2756</v>
      </c>
      <c r="K98" t="s">
        <v>178</v>
      </c>
      <c r="L98" t="str">
        <f>IF(AND(Home!$A$1&gt;=Leave[[#This Row],[Start Time]],Home!$A$1&lt;=Leave[[#This Row],[End Time]]),"Aplica","No Aplica")</f>
        <v>No Aplica</v>
      </c>
      <c r="M98" t="str">
        <f>IF(AND(Home!$A$1&gt;=Leave[[#This Row],[Start Time]],Home!$A$1&lt;=Leave[[#This Row],[End Time]]),Home!$A$1,"No Aplica")</f>
        <v>No Aplica</v>
      </c>
      <c r="N98" t="str">
        <f>Leave[[#This Row],[User Code (Owning User) (Usuario)]]&amp;Leave[[#This Row],[fecha activa]]</f>
        <v>MIE2025240221029No Aplica</v>
      </c>
      <c r="P98" t="s">
        <v>692</v>
      </c>
      <c r="Q98" t="s">
        <v>3216</v>
      </c>
      <c r="R98" s="40">
        <v>2</v>
      </c>
      <c r="S98" s="40">
        <v>120</v>
      </c>
    </row>
    <row r="99" spans="1:19" x14ac:dyDescent="0.3">
      <c r="A99" t="s">
        <v>463</v>
      </c>
      <c r="B99" s="3">
        <v>45935</v>
      </c>
      <c r="C99" s="3">
        <v>45935</v>
      </c>
      <c r="D99" t="s">
        <v>468</v>
      </c>
      <c r="E99" t="s">
        <v>1455</v>
      </c>
      <c r="F99" t="s">
        <v>1457</v>
      </c>
      <c r="G99">
        <v>570</v>
      </c>
      <c r="H99">
        <v>540</v>
      </c>
      <c r="I99" t="s">
        <v>1456</v>
      </c>
      <c r="J99" t="s">
        <v>2756</v>
      </c>
      <c r="K99" t="s">
        <v>178</v>
      </c>
      <c r="L99" t="str">
        <f>IF(AND(Home!$A$1&gt;=Leave[[#This Row],[Start Time]],Home!$A$1&lt;=Leave[[#This Row],[End Time]]),"Aplica","No Aplica")</f>
        <v>No Aplica</v>
      </c>
      <c r="M99" t="str">
        <f>IF(AND(Home!$A$1&gt;=Leave[[#This Row],[Start Time]],Home!$A$1&lt;=Leave[[#This Row],[End Time]]),Home!$A$1,"No Aplica")</f>
        <v>No Aplica</v>
      </c>
      <c r="N99" t="str">
        <f>Leave[[#This Row],[User Code (Owning User) (Usuario)]]&amp;Leave[[#This Row],[fecha activa]]</f>
        <v>MIE2025240221029No Aplica</v>
      </c>
      <c r="P99" t="s">
        <v>677</v>
      </c>
      <c r="Q99" t="s">
        <v>3217</v>
      </c>
      <c r="R99" s="40">
        <v>1</v>
      </c>
      <c r="S99" s="40">
        <v>540</v>
      </c>
    </row>
    <row r="100" spans="1:19" x14ac:dyDescent="0.3">
      <c r="A100" t="s">
        <v>469</v>
      </c>
      <c r="B100" s="3">
        <v>45933</v>
      </c>
      <c r="C100" s="3">
        <v>45933</v>
      </c>
      <c r="D100" t="s">
        <v>641</v>
      </c>
      <c r="E100" t="s">
        <v>1455</v>
      </c>
      <c r="F100" t="s">
        <v>1457</v>
      </c>
      <c r="G100">
        <v>120</v>
      </c>
      <c r="H100">
        <v>120</v>
      </c>
      <c r="I100" t="s">
        <v>1456</v>
      </c>
      <c r="J100" t="s">
        <v>2756</v>
      </c>
      <c r="K100" t="s">
        <v>178</v>
      </c>
      <c r="L100" t="str">
        <f>IF(AND(Home!$A$1&gt;=Leave[[#This Row],[Start Time]],Home!$A$1&lt;=Leave[[#This Row],[End Time]]),"Aplica","No Aplica")</f>
        <v>No Aplica</v>
      </c>
      <c r="M100" t="str">
        <f>IF(AND(Home!$A$1&gt;=Leave[[#This Row],[Start Time]],Home!$A$1&lt;=Leave[[#This Row],[End Time]]),Home!$A$1,"No Aplica")</f>
        <v>No Aplica</v>
      </c>
      <c r="N100" t="str">
        <f>Leave[[#This Row],[User Code (Owning User) (Usuario)]]&amp;Leave[[#This Row],[fecha activa]]</f>
        <v>MIE2025240221029No Aplica</v>
      </c>
      <c r="P100" t="s">
        <v>382</v>
      </c>
      <c r="Q100" t="s">
        <v>3218</v>
      </c>
      <c r="R100" s="40">
        <v>1</v>
      </c>
      <c r="S100" s="40">
        <v>540</v>
      </c>
    </row>
    <row r="101" spans="1:19" x14ac:dyDescent="0.3">
      <c r="A101" t="s">
        <v>463</v>
      </c>
      <c r="B101" s="3">
        <v>45936</v>
      </c>
      <c r="C101" s="3">
        <v>45936</v>
      </c>
      <c r="D101" t="s">
        <v>467</v>
      </c>
      <c r="E101" t="s">
        <v>2372</v>
      </c>
      <c r="F101" t="s">
        <v>2374</v>
      </c>
      <c r="G101">
        <v>540</v>
      </c>
      <c r="H101">
        <v>540</v>
      </c>
      <c r="I101" t="s">
        <v>2373</v>
      </c>
      <c r="J101" t="s">
        <v>1467</v>
      </c>
      <c r="K101" t="s">
        <v>177</v>
      </c>
      <c r="L101" t="str">
        <f>IF(AND(Home!$A$1&gt;=Leave[[#This Row],[Start Time]],Home!$A$1&lt;=Leave[[#This Row],[End Time]]),"Aplica","No Aplica")</f>
        <v>No Aplica</v>
      </c>
      <c r="M101" t="str">
        <f>IF(AND(Home!$A$1&gt;=Leave[[#This Row],[Start Time]],Home!$A$1&lt;=Leave[[#This Row],[End Time]]),Home!$A$1,"No Aplica")</f>
        <v>No Aplica</v>
      </c>
      <c r="N101" t="str">
        <f>Leave[[#This Row],[User Code (Owning User) (Usuario)]]&amp;Leave[[#This Row],[fecha activa]]</f>
        <v>MIE2025260824192No Aplica</v>
      </c>
      <c r="P101" t="s">
        <v>267</v>
      </c>
      <c r="Q101" t="s">
        <v>3219</v>
      </c>
      <c r="R101" s="40">
        <v>1</v>
      </c>
      <c r="S101" s="40">
        <v>180</v>
      </c>
    </row>
    <row r="102" spans="1:19" x14ac:dyDescent="0.3">
      <c r="A102" t="s">
        <v>463</v>
      </c>
      <c r="B102" s="3">
        <v>45935</v>
      </c>
      <c r="C102" s="3">
        <v>45935</v>
      </c>
      <c r="D102" t="s">
        <v>3059</v>
      </c>
      <c r="E102" t="s">
        <v>1842</v>
      </c>
      <c r="F102" t="s">
        <v>1844</v>
      </c>
      <c r="G102">
        <v>540</v>
      </c>
      <c r="H102">
        <v>540</v>
      </c>
      <c r="I102" t="s">
        <v>1843</v>
      </c>
      <c r="J102" t="s">
        <v>976</v>
      </c>
      <c r="K102" t="s">
        <v>223</v>
      </c>
      <c r="L102" t="str">
        <f>IF(AND(Home!$A$1&gt;=Leave[[#This Row],[Start Time]],Home!$A$1&lt;=Leave[[#This Row],[End Time]]),"Aplica","No Aplica")</f>
        <v>No Aplica</v>
      </c>
      <c r="M102" t="str">
        <f>IF(AND(Home!$A$1&gt;=Leave[[#This Row],[Start Time]],Home!$A$1&lt;=Leave[[#This Row],[End Time]]),Home!$A$1,"No Aplica")</f>
        <v>No Aplica</v>
      </c>
      <c r="N102" t="str">
        <f>Leave[[#This Row],[User Code (Owning User) (Usuario)]]&amp;Leave[[#This Row],[fecha activa]]</f>
        <v>MIE2025090623334No Aplica</v>
      </c>
      <c r="P102" t="s">
        <v>256</v>
      </c>
      <c r="Q102" t="s">
        <v>3220</v>
      </c>
      <c r="R102" s="40">
        <v>1</v>
      </c>
      <c r="S102" s="40">
        <v>180</v>
      </c>
    </row>
    <row r="103" spans="1:19" x14ac:dyDescent="0.3">
      <c r="A103" t="s">
        <v>474</v>
      </c>
      <c r="B103" s="3">
        <v>45934</v>
      </c>
      <c r="C103" s="3">
        <v>45934</v>
      </c>
      <c r="D103" t="s">
        <v>1484</v>
      </c>
      <c r="E103" t="s">
        <v>1842</v>
      </c>
      <c r="F103" t="s">
        <v>1844</v>
      </c>
      <c r="G103">
        <v>180</v>
      </c>
      <c r="H103">
        <v>180</v>
      </c>
      <c r="I103" t="s">
        <v>1843</v>
      </c>
      <c r="J103" t="s">
        <v>976</v>
      </c>
      <c r="K103" t="s">
        <v>223</v>
      </c>
      <c r="L103" t="str">
        <f>IF(AND(Home!$A$1&gt;=Leave[[#This Row],[Start Time]],Home!$A$1&lt;=Leave[[#This Row],[End Time]]),"Aplica","No Aplica")</f>
        <v>No Aplica</v>
      </c>
      <c r="M103" t="str">
        <f>IF(AND(Home!$A$1&gt;=Leave[[#This Row],[Start Time]],Home!$A$1&lt;=Leave[[#This Row],[End Time]]),Home!$A$1,"No Aplica")</f>
        <v>No Aplica</v>
      </c>
      <c r="N103" t="str">
        <f>Leave[[#This Row],[User Code (Owning User) (Usuario)]]&amp;Leave[[#This Row],[fecha activa]]</f>
        <v>MIE2025090623334No Aplica</v>
      </c>
      <c r="P103" t="s">
        <v>585</v>
      </c>
      <c r="Q103" t="s">
        <v>3221</v>
      </c>
      <c r="R103" s="40">
        <v>1</v>
      </c>
      <c r="S103" s="40">
        <v>60</v>
      </c>
    </row>
    <row r="104" spans="1:19" x14ac:dyDescent="0.3">
      <c r="A104" t="s">
        <v>474</v>
      </c>
      <c r="B104" s="3">
        <v>45942</v>
      </c>
      <c r="C104" s="3">
        <v>45942</v>
      </c>
      <c r="D104" t="s">
        <v>488</v>
      </c>
      <c r="E104" t="s">
        <v>1129</v>
      </c>
      <c r="F104" t="s">
        <v>1131</v>
      </c>
      <c r="G104">
        <v>510</v>
      </c>
      <c r="H104">
        <v>510</v>
      </c>
      <c r="I104" t="s">
        <v>1130</v>
      </c>
      <c r="J104" t="s">
        <v>1803</v>
      </c>
      <c r="K104" t="s">
        <v>179</v>
      </c>
      <c r="L104" t="str">
        <f>IF(AND(Home!$A$1&gt;=Leave[[#This Row],[Start Time]],Home!$A$1&lt;=Leave[[#This Row],[End Time]]),"Aplica","No Aplica")</f>
        <v>No Aplica</v>
      </c>
      <c r="M104" t="str">
        <f>IF(AND(Home!$A$1&gt;=Leave[[#This Row],[Start Time]],Home!$A$1&lt;=Leave[[#This Row],[End Time]]),Home!$A$1,"No Aplica")</f>
        <v>No Aplica</v>
      </c>
      <c r="N104" t="str">
        <f>Leave[[#This Row],[User Code (Owning User) (Usuario)]]&amp;Leave[[#This Row],[fecha activa]]</f>
        <v>MIE2024271220125No Aplica</v>
      </c>
      <c r="P104" t="s">
        <v>445</v>
      </c>
      <c r="Q104" t="s">
        <v>3222</v>
      </c>
      <c r="R104" s="40">
        <v>1</v>
      </c>
      <c r="S104" s="40">
        <v>540</v>
      </c>
    </row>
    <row r="105" spans="1:19" x14ac:dyDescent="0.3">
      <c r="A105" t="s">
        <v>469</v>
      </c>
      <c r="B105" s="3">
        <v>45941</v>
      </c>
      <c r="C105" s="3">
        <v>45941</v>
      </c>
      <c r="D105" t="s">
        <v>1413</v>
      </c>
      <c r="E105" t="s">
        <v>1129</v>
      </c>
      <c r="F105" t="s">
        <v>1131</v>
      </c>
      <c r="G105">
        <v>180</v>
      </c>
      <c r="H105">
        <v>180</v>
      </c>
      <c r="I105" t="s">
        <v>1130</v>
      </c>
      <c r="J105" t="s">
        <v>1803</v>
      </c>
      <c r="K105" t="s">
        <v>179</v>
      </c>
      <c r="L105" t="str">
        <f>IF(AND(Home!$A$1&gt;=Leave[[#This Row],[Start Time]],Home!$A$1&lt;=Leave[[#This Row],[End Time]]),"Aplica","No Aplica")</f>
        <v>No Aplica</v>
      </c>
      <c r="M105" t="str">
        <f>IF(AND(Home!$A$1&gt;=Leave[[#This Row],[Start Time]],Home!$A$1&lt;=Leave[[#This Row],[End Time]]),Home!$A$1,"No Aplica")</f>
        <v>No Aplica</v>
      </c>
      <c r="N105" t="str">
        <f>Leave[[#This Row],[User Code (Owning User) (Usuario)]]&amp;Leave[[#This Row],[fecha activa]]</f>
        <v>MIE2024271220125No Aplica</v>
      </c>
      <c r="P105" t="s">
        <v>620</v>
      </c>
      <c r="Q105" t="s">
        <v>3223</v>
      </c>
      <c r="R105" s="40">
        <v>1</v>
      </c>
      <c r="S105" s="40">
        <v>60</v>
      </c>
    </row>
    <row r="106" spans="1:19" x14ac:dyDescent="0.3">
      <c r="A106" t="s">
        <v>474</v>
      </c>
      <c r="B106" s="3">
        <v>45935</v>
      </c>
      <c r="C106" s="3">
        <v>45935</v>
      </c>
      <c r="D106" t="s">
        <v>488</v>
      </c>
      <c r="E106" t="s">
        <v>1129</v>
      </c>
      <c r="F106" t="s">
        <v>1131</v>
      </c>
      <c r="G106">
        <v>510</v>
      </c>
      <c r="H106">
        <v>510</v>
      </c>
      <c r="I106" t="s">
        <v>1130</v>
      </c>
      <c r="J106" t="s">
        <v>1803</v>
      </c>
      <c r="K106" t="s">
        <v>179</v>
      </c>
      <c r="L106" t="str">
        <f>IF(AND(Home!$A$1&gt;=Leave[[#This Row],[Start Time]],Home!$A$1&lt;=Leave[[#This Row],[End Time]]),"Aplica","No Aplica")</f>
        <v>No Aplica</v>
      </c>
      <c r="M106" t="str">
        <f>IF(AND(Home!$A$1&gt;=Leave[[#This Row],[Start Time]],Home!$A$1&lt;=Leave[[#This Row],[End Time]]),Home!$A$1,"No Aplica")</f>
        <v>No Aplica</v>
      </c>
      <c r="N106" t="str">
        <f>Leave[[#This Row],[User Code (Owning User) (Usuario)]]&amp;Leave[[#This Row],[fecha activa]]</f>
        <v>MIE2024271220125No Aplica</v>
      </c>
      <c r="P106" t="s">
        <v>194</v>
      </c>
      <c r="Q106" t="s">
        <v>3224</v>
      </c>
      <c r="R106" s="40">
        <v>1</v>
      </c>
      <c r="S106" s="40">
        <v>540</v>
      </c>
    </row>
    <row r="107" spans="1:19" x14ac:dyDescent="0.3">
      <c r="A107" t="s">
        <v>469</v>
      </c>
      <c r="B107" s="3">
        <v>45934</v>
      </c>
      <c r="C107" s="3">
        <v>45934</v>
      </c>
      <c r="D107" t="s">
        <v>1413</v>
      </c>
      <c r="E107" t="s">
        <v>1129</v>
      </c>
      <c r="F107" t="s">
        <v>1131</v>
      </c>
      <c r="G107">
        <v>180</v>
      </c>
      <c r="H107">
        <v>180</v>
      </c>
      <c r="I107" t="s">
        <v>1130</v>
      </c>
      <c r="J107" t="s">
        <v>1803</v>
      </c>
      <c r="K107" t="s">
        <v>179</v>
      </c>
      <c r="L107" t="str">
        <f>IF(AND(Home!$A$1&gt;=Leave[[#This Row],[Start Time]],Home!$A$1&lt;=Leave[[#This Row],[End Time]]),"Aplica","No Aplica")</f>
        <v>No Aplica</v>
      </c>
      <c r="M107" t="str">
        <f>IF(AND(Home!$A$1&gt;=Leave[[#This Row],[Start Time]],Home!$A$1&lt;=Leave[[#This Row],[End Time]]),Home!$A$1,"No Aplica")</f>
        <v>No Aplica</v>
      </c>
      <c r="N107" t="str">
        <f>Leave[[#This Row],[User Code (Owning User) (Usuario)]]&amp;Leave[[#This Row],[fecha activa]]</f>
        <v>MIE2024271220125No Aplica</v>
      </c>
      <c r="P107" t="s">
        <v>341</v>
      </c>
      <c r="Q107" t="s">
        <v>3225</v>
      </c>
      <c r="R107" s="40">
        <v>1</v>
      </c>
      <c r="S107" s="40">
        <v>60</v>
      </c>
    </row>
    <row r="108" spans="1:19" x14ac:dyDescent="0.3">
      <c r="A108" t="s">
        <v>466</v>
      </c>
      <c r="B108" s="3">
        <v>45938</v>
      </c>
      <c r="C108" s="3">
        <v>45938</v>
      </c>
      <c r="D108" t="s">
        <v>2520</v>
      </c>
      <c r="E108" t="s">
        <v>313</v>
      </c>
      <c r="F108" t="s">
        <v>314</v>
      </c>
      <c r="G108">
        <v>1410</v>
      </c>
      <c r="H108">
        <v>540</v>
      </c>
      <c r="I108" t="s">
        <v>1220</v>
      </c>
      <c r="J108" t="s">
        <v>967</v>
      </c>
      <c r="K108" t="s">
        <v>177</v>
      </c>
      <c r="L108" t="str">
        <f>IF(AND(Home!$A$1&gt;=Leave[[#This Row],[Start Time]],Home!$A$1&lt;=Leave[[#This Row],[End Time]]),"Aplica","No Aplica")</f>
        <v>No Aplica</v>
      </c>
      <c r="M108" t="str">
        <f>IF(AND(Home!$A$1&gt;=Leave[[#This Row],[Start Time]],Home!$A$1&lt;=Leave[[#This Row],[End Time]]),Home!$A$1,"No Aplica")</f>
        <v>No Aplica</v>
      </c>
      <c r="N108" t="str">
        <f>Leave[[#This Row],[User Code (Owning User) (Usuario)]]&amp;Leave[[#This Row],[fecha activa]]</f>
        <v>MIE2023050611532No Aplica</v>
      </c>
      <c r="P108" t="s">
        <v>656</v>
      </c>
      <c r="Q108" t="s">
        <v>3226</v>
      </c>
      <c r="R108" s="40">
        <v>1</v>
      </c>
      <c r="S108" s="40">
        <v>540</v>
      </c>
    </row>
    <row r="109" spans="1:19" x14ac:dyDescent="0.3">
      <c r="A109" t="s">
        <v>469</v>
      </c>
      <c r="B109" s="3">
        <v>45931</v>
      </c>
      <c r="C109" s="3">
        <v>45931</v>
      </c>
      <c r="D109" t="s">
        <v>2964</v>
      </c>
      <c r="E109" t="s">
        <v>553</v>
      </c>
      <c r="F109" t="s">
        <v>554</v>
      </c>
      <c r="G109">
        <v>180</v>
      </c>
      <c r="H109">
        <v>180</v>
      </c>
      <c r="I109" t="s">
        <v>1290</v>
      </c>
      <c r="J109" t="s">
        <v>1035</v>
      </c>
      <c r="K109" t="s">
        <v>178</v>
      </c>
      <c r="L109" t="str">
        <f>IF(AND(Home!$A$1&gt;=Leave[[#This Row],[Start Time]],Home!$A$1&lt;=Leave[[#This Row],[End Time]]),"Aplica","No Aplica")</f>
        <v>Aplica</v>
      </c>
      <c r="M109">
        <f>IF(AND(Home!$A$1&gt;=Leave[[#This Row],[Start Time]],Home!$A$1&lt;=Leave[[#This Row],[End Time]]),Home!$A$1,"No Aplica")</f>
        <v>45931</v>
      </c>
      <c r="N109" t="str">
        <f>Leave[[#This Row],[User Code (Owning User) (Usuario)]]&amp;Leave[[#This Row],[fecha activa]]</f>
        <v>MIE202426041526545931</v>
      </c>
      <c r="P109" t="s">
        <v>609</v>
      </c>
      <c r="Q109" t="s">
        <v>3227</v>
      </c>
      <c r="R109" s="40">
        <v>1</v>
      </c>
      <c r="S109" s="40">
        <v>540</v>
      </c>
    </row>
    <row r="110" spans="1:19" x14ac:dyDescent="0.3">
      <c r="A110" t="s">
        <v>474</v>
      </c>
      <c r="B110" s="3">
        <v>45942</v>
      </c>
      <c r="C110" s="3">
        <v>45942</v>
      </c>
      <c r="D110" t="s">
        <v>473</v>
      </c>
      <c r="E110" t="s">
        <v>553</v>
      </c>
      <c r="F110" t="s">
        <v>554</v>
      </c>
      <c r="G110">
        <v>540</v>
      </c>
      <c r="H110">
        <v>540</v>
      </c>
      <c r="I110" t="s">
        <v>1290</v>
      </c>
      <c r="J110" t="s">
        <v>1035</v>
      </c>
      <c r="K110" t="s">
        <v>178</v>
      </c>
      <c r="L110" t="str">
        <f>IF(AND(Home!$A$1&gt;=Leave[[#This Row],[Start Time]],Home!$A$1&lt;=Leave[[#This Row],[End Time]]),"Aplica","No Aplica")</f>
        <v>No Aplica</v>
      </c>
      <c r="M110" t="str">
        <f>IF(AND(Home!$A$1&gt;=Leave[[#This Row],[Start Time]],Home!$A$1&lt;=Leave[[#This Row],[End Time]]),Home!$A$1,"No Aplica")</f>
        <v>No Aplica</v>
      </c>
      <c r="N110" t="str">
        <f>Leave[[#This Row],[User Code (Owning User) (Usuario)]]&amp;Leave[[#This Row],[fecha activa]]</f>
        <v>MIE2024260415265No Aplica</v>
      </c>
      <c r="P110" t="s">
        <v>325</v>
      </c>
      <c r="Q110" t="s">
        <v>3228</v>
      </c>
      <c r="R110" s="40">
        <v>1</v>
      </c>
      <c r="S110" s="40">
        <v>60</v>
      </c>
    </row>
    <row r="111" spans="1:19" x14ac:dyDescent="0.3">
      <c r="A111" t="s">
        <v>474</v>
      </c>
      <c r="B111" s="3">
        <v>45935</v>
      </c>
      <c r="C111" s="3">
        <v>45935</v>
      </c>
      <c r="D111" t="s">
        <v>473</v>
      </c>
      <c r="E111" t="s">
        <v>553</v>
      </c>
      <c r="F111" t="s">
        <v>554</v>
      </c>
      <c r="G111">
        <v>540</v>
      </c>
      <c r="H111">
        <v>540</v>
      </c>
      <c r="I111" t="s">
        <v>1290</v>
      </c>
      <c r="J111" t="s">
        <v>1035</v>
      </c>
      <c r="K111" t="s">
        <v>178</v>
      </c>
      <c r="L111" t="str">
        <f>IF(AND(Home!$A$1&gt;=Leave[[#This Row],[Start Time]],Home!$A$1&lt;=Leave[[#This Row],[End Time]]),"Aplica","No Aplica")</f>
        <v>No Aplica</v>
      </c>
      <c r="M111" t="str">
        <f>IF(AND(Home!$A$1&gt;=Leave[[#This Row],[Start Time]],Home!$A$1&lt;=Leave[[#This Row],[End Time]]),Home!$A$1,"No Aplica")</f>
        <v>No Aplica</v>
      </c>
      <c r="N111" t="str">
        <f>Leave[[#This Row],[User Code (Owning User) (Usuario)]]&amp;Leave[[#This Row],[fecha activa]]</f>
        <v>MIE2024260415265No Aplica</v>
      </c>
      <c r="P111" t="s">
        <v>329</v>
      </c>
      <c r="Q111" t="s">
        <v>3229</v>
      </c>
      <c r="R111" s="40">
        <v>1</v>
      </c>
      <c r="S111" s="40">
        <v>540</v>
      </c>
    </row>
    <row r="112" spans="1:19" x14ac:dyDescent="0.3">
      <c r="A112" t="s">
        <v>463</v>
      </c>
      <c r="B112" s="3">
        <v>45931</v>
      </c>
      <c r="C112" s="3">
        <v>45931</v>
      </c>
      <c r="D112" t="s">
        <v>2436</v>
      </c>
      <c r="E112" t="s">
        <v>1963</v>
      </c>
      <c r="F112" t="s">
        <v>1965</v>
      </c>
      <c r="G112">
        <v>60</v>
      </c>
      <c r="H112">
        <v>60</v>
      </c>
      <c r="I112" t="s">
        <v>1964</v>
      </c>
      <c r="J112" t="s">
        <v>2088</v>
      </c>
      <c r="K112" t="s">
        <v>179</v>
      </c>
      <c r="L112" t="str">
        <f>IF(AND(Home!$A$1&gt;=Leave[[#This Row],[Start Time]],Home!$A$1&lt;=Leave[[#This Row],[End Time]]),"Aplica","No Aplica")</f>
        <v>Aplica</v>
      </c>
      <c r="M112">
        <f>IF(AND(Home!$A$1&gt;=Leave[[#This Row],[Start Time]],Home!$A$1&lt;=Leave[[#This Row],[End Time]]),Home!$A$1,"No Aplica")</f>
        <v>45931</v>
      </c>
      <c r="N112" t="str">
        <f>Leave[[#This Row],[User Code (Owning User) (Usuario)]]&amp;Leave[[#This Row],[fecha activa]]</f>
        <v>MIE202502072352945931</v>
      </c>
      <c r="P112" t="s">
        <v>78</v>
      </c>
      <c r="Q112" t="s">
        <v>3230</v>
      </c>
      <c r="R112" s="40">
        <v>1</v>
      </c>
      <c r="S112" s="40">
        <v>540</v>
      </c>
    </row>
    <row r="113" spans="1:19" x14ac:dyDescent="0.3">
      <c r="A113" t="s">
        <v>466</v>
      </c>
      <c r="B113" s="3">
        <v>45939</v>
      </c>
      <c r="C113" s="3">
        <v>45939</v>
      </c>
      <c r="D113" t="s">
        <v>1625</v>
      </c>
      <c r="E113" t="s">
        <v>1963</v>
      </c>
      <c r="F113" t="s">
        <v>1965</v>
      </c>
      <c r="G113">
        <v>1380</v>
      </c>
      <c r="H113">
        <v>540</v>
      </c>
      <c r="I113" t="s">
        <v>1964</v>
      </c>
      <c r="J113" t="s">
        <v>2088</v>
      </c>
      <c r="K113" t="s">
        <v>179</v>
      </c>
      <c r="L113" t="str">
        <f>IF(AND(Home!$A$1&gt;=Leave[[#This Row],[Start Time]],Home!$A$1&lt;=Leave[[#This Row],[End Time]]),"Aplica","No Aplica")</f>
        <v>No Aplica</v>
      </c>
      <c r="M113" t="str">
        <f>IF(AND(Home!$A$1&gt;=Leave[[#This Row],[Start Time]],Home!$A$1&lt;=Leave[[#This Row],[End Time]]),Home!$A$1,"No Aplica")</f>
        <v>No Aplica</v>
      </c>
      <c r="N113" t="str">
        <f>Leave[[#This Row],[User Code (Owning User) (Usuario)]]&amp;Leave[[#This Row],[fecha activa]]</f>
        <v>MIE2025020723529No Aplica</v>
      </c>
      <c r="P113" t="s">
        <v>524</v>
      </c>
      <c r="Q113" t="s">
        <v>3231</v>
      </c>
      <c r="R113" s="40">
        <v>1</v>
      </c>
      <c r="S113" s="40">
        <v>60</v>
      </c>
    </row>
    <row r="114" spans="1:19" x14ac:dyDescent="0.3">
      <c r="A114" t="s">
        <v>466</v>
      </c>
      <c r="B114" s="3">
        <v>45932</v>
      </c>
      <c r="C114" s="3">
        <v>45932</v>
      </c>
      <c r="D114" t="s">
        <v>471</v>
      </c>
      <c r="E114" t="s">
        <v>1963</v>
      </c>
      <c r="F114" t="s">
        <v>1965</v>
      </c>
      <c r="G114">
        <v>1380</v>
      </c>
      <c r="H114">
        <v>540</v>
      </c>
      <c r="I114" t="s">
        <v>1964</v>
      </c>
      <c r="J114" t="s">
        <v>2088</v>
      </c>
      <c r="K114" t="s">
        <v>179</v>
      </c>
      <c r="L114" t="str">
        <f>IF(AND(Home!$A$1&gt;=Leave[[#This Row],[Start Time]],Home!$A$1&lt;=Leave[[#This Row],[End Time]]),"Aplica","No Aplica")</f>
        <v>No Aplica</v>
      </c>
      <c r="M114" t="str">
        <f>IF(AND(Home!$A$1&gt;=Leave[[#This Row],[Start Time]],Home!$A$1&lt;=Leave[[#This Row],[End Time]]),Home!$A$1,"No Aplica")</f>
        <v>No Aplica</v>
      </c>
      <c r="N114" t="str">
        <f>Leave[[#This Row],[User Code (Owning User) (Usuario)]]&amp;Leave[[#This Row],[fecha activa]]</f>
        <v>MIE2025020723529No Aplica</v>
      </c>
      <c r="P114" t="s">
        <v>309</v>
      </c>
      <c r="Q114" t="s">
        <v>3232</v>
      </c>
      <c r="R114" s="40">
        <v>1</v>
      </c>
      <c r="S114" s="40">
        <v>60</v>
      </c>
    </row>
    <row r="115" spans="1:19" x14ac:dyDescent="0.3">
      <c r="A115" t="s">
        <v>474</v>
      </c>
      <c r="B115" s="3">
        <v>45942</v>
      </c>
      <c r="C115" s="3">
        <v>45942</v>
      </c>
      <c r="D115" t="s">
        <v>2187</v>
      </c>
      <c r="E115" t="s">
        <v>1332</v>
      </c>
      <c r="F115" t="s">
        <v>1334</v>
      </c>
      <c r="G115">
        <v>540</v>
      </c>
      <c r="H115">
        <v>540</v>
      </c>
      <c r="I115" t="s">
        <v>1333</v>
      </c>
      <c r="J115" t="s">
        <v>973</v>
      </c>
      <c r="K115" t="s">
        <v>178</v>
      </c>
      <c r="L115" t="str">
        <f>IF(AND(Home!$A$1&gt;=Leave[[#This Row],[Start Time]],Home!$A$1&lt;=Leave[[#This Row],[End Time]]),"Aplica","No Aplica")</f>
        <v>No Aplica</v>
      </c>
      <c r="M115" t="str">
        <f>IF(AND(Home!$A$1&gt;=Leave[[#This Row],[Start Time]],Home!$A$1&lt;=Leave[[#This Row],[End Time]]),Home!$A$1,"No Aplica")</f>
        <v>No Aplica</v>
      </c>
      <c r="N115" t="str">
        <f>Leave[[#This Row],[User Code (Owning User) (Usuario)]]&amp;Leave[[#This Row],[fecha activa]]</f>
        <v>MIE2025170120390No Aplica</v>
      </c>
      <c r="P115" t="s">
        <v>1859</v>
      </c>
      <c r="Q115" t="s">
        <v>3233</v>
      </c>
      <c r="R115" s="40">
        <v>1</v>
      </c>
      <c r="S115" s="40">
        <v>60</v>
      </c>
    </row>
    <row r="116" spans="1:19" x14ac:dyDescent="0.3">
      <c r="A116" t="s">
        <v>474</v>
      </c>
      <c r="B116" s="3">
        <v>45935</v>
      </c>
      <c r="C116" s="3">
        <v>45935</v>
      </c>
      <c r="D116" t="s">
        <v>3070</v>
      </c>
      <c r="E116" t="s">
        <v>1332</v>
      </c>
      <c r="F116" t="s">
        <v>1334</v>
      </c>
      <c r="G116">
        <v>540</v>
      </c>
      <c r="H116">
        <v>540</v>
      </c>
      <c r="I116" t="s">
        <v>1333</v>
      </c>
      <c r="J116" t="s">
        <v>973</v>
      </c>
      <c r="K116" t="s">
        <v>178</v>
      </c>
      <c r="L116" t="str">
        <f>IF(AND(Home!$A$1&gt;=Leave[[#This Row],[Start Time]],Home!$A$1&lt;=Leave[[#This Row],[End Time]]),"Aplica","No Aplica")</f>
        <v>No Aplica</v>
      </c>
      <c r="M116" t="str">
        <f>IF(AND(Home!$A$1&gt;=Leave[[#This Row],[Start Time]],Home!$A$1&lt;=Leave[[#This Row],[End Time]]),Home!$A$1,"No Aplica")</f>
        <v>No Aplica</v>
      </c>
      <c r="N116" t="str">
        <f>Leave[[#This Row],[User Code (Owning User) (Usuario)]]&amp;Leave[[#This Row],[fecha activa]]</f>
        <v>MIE2025170120390No Aplica</v>
      </c>
      <c r="P116" t="s">
        <v>43</v>
      </c>
      <c r="Q116" t="s">
        <v>3234</v>
      </c>
      <c r="R116" s="40">
        <v>1</v>
      </c>
      <c r="S116" s="40">
        <v>60</v>
      </c>
    </row>
    <row r="117" spans="1:19" x14ac:dyDescent="0.3">
      <c r="A117" t="s">
        <v>463</v>
      </c>
      <c r="B117" s="3">
        <v>45942</v>
      </c>
      <c r="C117" s="3">
        <v>45942</v>
      </c>
      <c r="D117" t="s">
        <v>1314</v>
      </c>
      <c r="E117" t="s">
        <v>551</v>
      </c>
      <c r="F117" t="s">
        <v>552</v>
      </c>
      <c r="G117">
        <v>540</v>
      </c>
      <c r="H117">
        <v>540</v>
      </c>
      <c r="I117" t="s">
        <v>1289</v>
      </c>
      <c r="J117" t="s">
        <v>973</v>
      </c>
      <c r="K117" t="s">
        <v>178</v>
      </c>
      <c r="L117" t="str">
        <f>IF(AND(Home!$A$1&gt;=Leave[[#This Row],[Start Time]],Home!$A$1&lt;=Leave[[#This Row],[End Time]]),"Aplica","No Aplica")</f>
        <v>No Aplica</v>
      </c>
      <c r="M117" t="str">
        <f>IF(AND(Home!$A$1&gt;=Leave[[#This Row],[Start Time]],Home!$A$1&lt;=Leave[[#This Row],[End Time]]),Home!$A$1,"No Aplica")</f>
        <v>No Aplica</v>
      </c>
      <c r="N117" t="str">
        <f>Leave[[#This Row],[User Code (Owning User) (Usuario)]]&amp;Leave[[#This Row],[fecha activa]]</f>
        <v>MIE2024260415266No Aplica</v>
      </c>
      <c r="P117" t="s">
        <v>127</v>
      </c>
      <c r="Q117" t="s">
        <v>3235</v>
      </c>
      <c r="R117" s="40">
        <v>1</v>
      </c>
      <c r="S117" s="40">
        <v>60</v>
      </c>
    </row>
    <row r="118" spans="1:19" x14ac:dyDescent="0.3">
      <c r="A118" t="s">
        <v>463</v>
      </c>
      <c r="B118" s="3">
        <v>45935</v>
      </c>
      <c r="C118" s="3">
        <v>45935</v>
      </c>
      <c r="D118" t="s">
        <v>1314</v>
      </c>
      <c r="E118" t="s">
        <v>551</v>
      </c>
      <c r="F118" t="s">
        <v>552</v>
      </c>
      <c r="G118">
        <v>540</v>
      </c>
      <c r="H118">
        <v>540</v>
      </c>
      <c r="I118" t="s">
        <v>1289</v>
      </c>
      <c r="J118" t="s">
        <v>973</v>
      </c>
      <c r="K118" t="s">
        <v>178</v>
      </c>
      <c r="L118" t="str">
        <f>IF(AND(Home!$A$1&gt;=Leave[[#This Row],[Start Time]],Home!$A$1&lt;=Leave[[#This Row],[End Time]]),"Aplica","No Aplica")</f>
        <v>No Aplica</v>
      </c>
      <c r="M118" t="str">
        <f>IF(AND(Home!$A$1&gt;=Leave[[#This Row],[Start Time]],Home!$A$1&lt;=Leave[[#This Row],[End Time]]),Home!$A$1,"No Aplica")</f>
        <v>No Aplica</v>
      </c>
      <c r="N118" t="str">
        <f>Leave[[#This Row],[User Code (Owning User) (Usuario)]]&amp;Leave[[#This Row],[fecha activa]]</f>
        <v>MIE2024260415266No Aplica</v>
      </c>
      <c r="P118" t="s">
        <v>574</v>
      </c>
      <c r="Q118" t="s">
        <v>3236</v>
      </c>
      <c r="R118" s="40">
        <v>1</v>
      </c>
      <c r="S118" s="40">
        <v>540</v>
      </c>
    </row>
    <row r="119" spans="1:19" x14ac:dyDescent="0.3">
      <c r="A119" t="s">
        <v>463</v>
      </c>
      <c r="B119" s="3">
        <v>45933</v>
      </c>
      <c r="C119" s="3">
        <v>45933</v>
      </c>
      <c r="D119" t="s">
        <v>615</v>
      </c>
      <c r="E119" t="s">
        <v>2381</v>
      </c>
      <c r="F119" t="s">
        <v>2383</v>
      </c>
      <c r="G119">
        <v>60</v>
      </c>
      <c r="H119">
        <v>60</v>
      </c>
      <c r="I119" t="s">
        <v>2382</v>
      </c>
      <c r="J119" t="s">
        <v>1028</v>
      </c>
      <c r="K119" t="s">
        <v>178</v>
      </c>
      <c r="L119" t="str">
        <f>IF(AND(Home!$A$1&gt;=Leave[[#This Row],[Start Time]],Home!$A$1&lt;=Leave[[#This Row],[End Time]]),"Aplica","No Aplica")</f>
        <v>No Aplica</v>
      </c>
      <c r="M119" t="str">
        <f>IF(AND(Home!$A$1&gt;=Leave[[#This Row],[Start Time]],Home!$A$1&lt;=Leave[[#This Row],[End Time]]),Home!$A$1,"No Aplica")</f>
        <v>No Aplica</v>
      </c>
      <c r="N119" t="str">
        <f>Leave[[#This Row],[User Code (Owning User) (Usuario)]]&amp;Leave[[#This Row],[fecha activa]]</f>
        <v>MIE2025270824214No Aplica</v>
      </c>
      <c r="P119" t="s">
        <v>438</v>
      </c>
      <c r="Q119" t="s">
        <v>3237</v>
      </c>
      <c r="R119" s="40">
        <v>1</v>
      </c>
      <c r="S119" s="40">
        <v>540</v>
      </c>
    </row>
    <row r="120" spans="1:19" x14ac:dyDescent="0.3">
      <c r="A120" t="s">
        <v>463</v>
      </c>
      <c r="B120" s="3">
        <v>45932</v>
      </c>
      <c r="C120" s="3">
        <v>45932</v>
      </c>
      <c r="D120" t="s">
        <v>1394</v>
      </c>
      <c r="E120" t="s">
        <v>2381</v>
      </c>
      <c r="F120" t="s">
        <v>2383</v>
      </c>
      <c r="G120">
        <v>60</v>
      </c>
      <c r="H120">
        <v>60</v>
      </c>
      <c r="I120" t="s">
        <v>2382</v>
      </c>
      <c r="J120" t="s">
        <v>1028</v>
      </c>
      <c r="K120" t="s">
        <v>178</v>
      </c>
      <c r="L120" t="str">
        <f>IF(AND(Home!$A$1&gt;=Leave[[#This Row],[Start Time]],Home!$A$1&lt;=Leave[[#This Row],[End Time]]),"Aplica","No Aplica")</f>
        <v>No Aplica</v>
      </c>
      <c r="M120" t="str">
        <f>IF(AND(Home!$A$1&gt;=Leave[[#This Row],[Start Time]],Home!$A$1&lt;=Leave[[#This Row],[End Time]]),Home!$A$1,"No Aplica")</f>
        <v>No Aplica</v>
      </c>
      <c r="N120" t="str">
        <f>Leave[[#This Row],[User Code (Owning User) (Usuario)]]&amp;Leave[[#This Row],[fecha activa]]</f>
        <v>MIE2025270824214No Aplica</v>
      </c>
      <c r="P120" t="s">
        <v>682</v>
      </c>
      <c r="Q120" t="s">
        <v>3238</v>
      </c>
      <c r="R120" s="40">
        <v>1</v>
      </c>
      <c r="S120" s="40">
        <v>540</v>
      </c>
    </row>
    <row r="121" spans="1:19" x14ac:dyDescent="0.3">
      <c r="A121" t="s">
        <v>463</v>
      </c>
      <c r="B121" s="3">
        <v>45931</v>
      </c>
      <c r="C121" s="3">
        <v>45931</v>
      </c>
      <c r="D121" t="s">
        <v>615</v>
      </c>
      <c r="E121" t="s">
        <v>2381</v>
      </c>
      <c r="F121" t="s">
        <v>2383</v>
      </c>
      <c r="G121">
        <v>60</v>
      </c>
      <c r="H121">
        <v>60</v>
      </c>
      <c r="I121" t="s">
        <v>2382</v>
      </c>
      <c r="J121" t="s">
        <v>1028</v>
      </c>
      <c r="K121" t="s">
        <v>178</v>
      </c>
      <c r="L121" t="str">
        <f>IF(AND(Home!$A$1&gt;=Leave[[#This Row],[Start Time]],Home!$A$1&lt;=Leave[[#This Row],[End Time]]),"Aplica","No Aplica")</f>
        <v>Aplica</v>
      </c>
      <c r="M121">
        <f>IF(AND(Home!$A$1&gt;=Leave[[#This Row],[Start Time]],Home!$A$1&lt;=Leave[[#This Row],[End Time]]),Home!$A$1,"No Aplica")</f>
        <v>45931</v>
      </c>
      <c r="N121" t="str">
        <f>Leave[[#This Row],[User Code (Owning User) (Usuario)]]&amp;Leave[[#This Row],[fecha activa]]</f>
        <v>MIE202527082421445931</v>
      </c>
      <c r="P121" t="s">
        <v>354</v>
      </c>
      <c r="Q121" t="s">
        <v>3239</v>
      </c>
      <c r="R121" s="40">
        <v>1</v>
      </c>
      <c r="S121" s="40">
        <v>540</v>
      </c>
    </row>
    <row r="122" spans="1:19" x14ac:dyDescent="0.3">
      <c r="A122" t="s">
        <v>466</v>
      </c>
      <c r="B122" s="3">
        <v>45933</v>
      </c>
      <c r="C122" s="3">
        <v>45933</v>
      </c>
      <c r="D122" t="s">
        <v>491</v>
      </c>
      <c r="E122" t="s">
        <v>1561</v>
      </c>
      <c r="F122" t="s">
        <v>1563</v>
      </c>
      <c r="G122">
        <v>60</v>
      </c>
      <c r="H122">
        <v>60</v>
      </c>
      <c r="I122" t="s">
        <v>1562</v>
      </c>
      <c r="J122" t="s">
        <v>1482</v>
      </c>
      <c r="K122" t="s">
        <v>177</v>
      </c>
      <c r="L122" t="str">
        <f>IF(AND(Home!$A$1&gt;=Leave[[#This Row],[Start Time]],Home!$A$1&lt;=Leave[[#This Row],[End Time]]),"Aplica","No Aplica")</f>
        <v>No Aplica</v>
      </c>
      <c r="M122" t="str">
        <f>IF(AND(Home!$A$1&gt;=Leave[[#This Row],[Start Time]],Home!$A$1&lt;=Leave[[#This Row],[End Time]]),Home!$A$1,"No Aplica")</f>
        <v>No Aplica</v>
      </c>
      <c r="N122" t="str">
        <f>Leave[[#This Row],[User Code (Owning User) (Usuario)]]&amp;Leave[[#This Row],[fecha activa]]</f>
        <v>MIE2025260321853No Aplica</v>
      </c>
      <c r="P122" t="s">
        <v>253</v>
      </c>
      <c r="Q122" t="s">
        <v>3240</v>
      </c>
      <c r="R122" s="40">
        <v>1</v>
      </c>
      <c r="S122" s="40">
        <v>540</v>
      </c>
    </row>
    <row r="123" spans="1:19" x14ac:dyDescent="0.3">
      <c r="A123" t="s">
        <v>466</v>
      </c>
      <c r="B123" s="3">
        <v>45932</v>
      </c>
      <c r="C123" s="3">
        <v>45932</v>
      </c>
      <c r="D123" t="s">
        <v>491</v>
      </c>
      <c r="E123" t="s">
        <v>1561</v>
      </c>
      <c r="F123" t="s">
        <v>1563</v>
      </c>
      <c r="G123">
        <v>60</v>
      </c>
      <c r="H123">
        <v>60</v>
      </c>
      <c r="I123" t="s">
        <v>1562</v>
      </c>
      <c r="J123" t="s">
        <v>1482</v>
      </c>
      <c r="K123" t="s">
        <v>177</v>
      </c>
      <c r="L123" t="str">
        <f>IF(AND(Home!$A$1&gt;=Leave[[#This Row],[Start Time]],Home!$A$1&lt;=Leave[[#This Row],[End Time]]),"Aplica","No Aplica")</f>
        <v>No Aplica</v>
      </c>
      <c r="M123" t="str">
        <f>IF(AND(Home!$A$1&gt;=Leave[[#This Row],[Start Time]],Home!$A$1&lt;=Leave[[#This Row],[End Time]]),Home!$A$1,"No Aplica")</f>
        <v>No Aplica</v>
      </c>
      <c r="N123" t="str">
        <f>Leave[[#This Row],[User Code (Owning User) (Usuario)]]&amp;Leave[[#This Row],[fecha activa]]</f>
        <v>MIE2025260321853No Aplica</v>
      </c>
      <c r="P123" t="s">
        <v>11</v>
      </c>
      <c r="Q123" t="s">
        <v>3241</v>
      </c>
      <c r="R123" s="40">
        <v>1</v>
      </c>
      <c r="S123" s="40">
        <v>540</v>
      </c>
    </row>
    <row r="124" spans="1:19" x14ac:dyDescent="0.3">
      <c r="A124" t="s">
        <v>466</v>
      </c>
      <c r="B124" s="3">
        <v>45931</v>
      </c>
      <c r="C124" s="3">
        <v>45931</v>
      </c>
      <c r="D124" t="s">
        <v>491</v>
      </c>
      <c r="E124" t="s">
        <v>1561</v>
      </c>
      <c r="F124" t="s">
        <v>1563</v>
      </c>
      <c r="G124">
        <v>60</v>
      </c>
      <c r="H124">
        <v>60</v>
      </c>
      <c r="I124" t="s">
        <v>1562</v>
      </c>
      <c r="J124" t="s">
        <v>1482</v>
      </c>
      <c r="K124" t="s">
        <v>177</v>
      </c>
      <c r="L124" t="str">
        <f>IF(AND(Home!$A$1&gt;=Leave[[#This Row],[Start Time]],Home!$A$1&lt;=Leave[[#This Row],[End Time]]),"Aplica","No Aplica")</f>
        <v>Aplica</v>
      </c>
      <c r="M124">
        <f>IF(AND(Home!$A$1&gt;=Leave[[#This Row],[Start Time]],Home!$A$1&lt;=Leave[[#This Row],[End Time]]),Home!$A$1,"No Aplica")</f>
        <v>45931</v>
      </c>
      <c r="N124" t="str">
        <f>Leave[[#This Row],[User Code (Owning User) (Usuario)]]&amp;Leave[[#This Row],[fecha activa]]</f>
        <v>MIE202526032185345931</v>
      </c>
      <c r="P124" t="s">
        <v>48</v>
      </c>
      <c r="Q124" t="s">
        <v>3242</v>
      </c>
      <c r="R124" s="40">
        <v>1</v>
      </c>
      <c r="S124" s="40">
        <v>60</v>
      </c>
    </row>
    <row r="125" spans="1:19" x14ac:dyDescent="0.3">
      <c r="A125" t="s">
        <v>466</v>
      </c>
      <c r="B125" s="3">
        <v>45931</v>
      </c>
      <c r="C125" s="3">
        <v>45931</v>
      </c>
      <c r="D125" t="s">
        <v>467</v>
      </c>
      <c r="E125" t="s">
        <v>2375</v>
      </c>
      <c r="F125" t="s">
        <v>2377</v>
      </c>
      <c r="G125">
        <v>1380</v>
      </c>
      <c r="H125">
        <v>540</v>
      </c>
      <c r="I125" t="s">
        <v>2376</v>
      </c>
      <c r="J125" t="s">
        <v>970</v>
      </c>
      <c r="K125" t="s">
        <v>179</v>
      </c>
      <c r="L125" t="str">
        <f>IF(AND(Home!$A$1&gt;=Leave[[#This Row],[Start Time]],Home!$A$1&lt;=Leave[[#This Row],[End Time]]),"Aplica","No Aplica")</f>
        <v>Aplica</v>
      </c>
      <c r="M125">
        <f>IF(AND(Home!$A$1&gt;=Leave[[#This Row],[Start Time]],Home!$A$1&lt;=Leave[[#This Row],[End Time]]),Home!$A$1,"No Aplica")</f>
        <v>45931</v>
      </c>
      <c r="N125" t="str">
        <f>Leave[[#This Row],[User Code (Owning User) (Usuario)]]&amp;Leave[[#This Row],[fecha activa]]</f>
        <v>MIE202527082421645931</v>
      </c>
      <c r="P125" t="s">
        <v>119</v>
      </c>
      <c r="Q125" t="s">
        <v>3243</v>
      </c>
      <c r="R125" s="40">
        <v>1</v>
      </c>
      <c r="S125" s="40">
        <v>540</v>
      </c>
    </row>
    <row r="126" spans="1:19" x14ac:dyDescent="0.3">
      <c r="A126" t="s">
        <v>595</v>
      </c>
      <c r="B126" s="3">
        <v>45932</v>
      </c>
      <c r="C126" s="3">
        <v>45932</v>
      </c>
      <c r="D126" t="s">
        <v>2641</v>
      </c>
      <c r="E126" t="s">
        <v>2287</v>
      </c>
      <c r="F126" t="s">
        <v>2289</v>
      </c>
      <c r="G126">
        <v>120</v>
      </c>
      <c r="H126">
        <v>120</v>
      </c>
      <c r="I126" t="s">
        <v>2288</v>
      </c>
      <c r="J126" t="s">
        <v>966</v>
      </c>
      <c r="K126" t="s">
        <v>177</v>
      </c>
      <c r="L126" t="str">
        <f>IF(AND(Home!$A$1&gt;=Leave[[#This Row],[Start Time]],Home!$A$1&lt;=Leave[[#This Row],[End Time]]),"Aplica","No Aplica")</f>
        <v>No Aplica</v>
      </c>
      <c r="M126" t="str">
        <f>IF(AND(Home!$A$1&gt;=Leave[[#This Row],[Start Time]],Home!$A$1&lt;=Leave[[#This Row],[End Time]]),Home!$A$1,"No Aplica")</f>
        <v>No Aplica</v>
      </c>
      <c r="N126" t="str">
        <f>Leave[[#This Row],[User Code (Owning User) (Usuario)]]&amp;Leave[[#This Row],[fecha activa]]</f>
        <v>MIE2025140824082No Aplica</v>
      </c>
      <c r="P126" t="s">
        <v>429</v>
      </c>
      <c r="Q126" t="s">
        <v>3244</v>
      </c>
      <c r="R126" s="40">
        <v>1</v>
      </c>
      <c r="S126" s="40">
        <v>540</v>
      </c>
    </row>
    <row r="127" spans="1:19" x14ac:dyDescent="0.3">
      <c r="A127" t="s">
        <v>469</v>
      </c>
      <c r="B127" s="3">
        <v>45931</v>
      </c>
      <c r="C127" s="3">
        <v>45931</v>
      </c>
      <c r="D127" t="s">
        <v>1823</v>
      </c>
      <c r="E127" t="s">
        <v>395</v>
      </c>
      <c r="F127" t="s">
        <v>396</v>
      </c>
      <c r="G127">
        <v>180</v>
      </c>
      <c r="H127">
        <v>180</v>
      </c>
      <c r="I127" t="s">
        <v>1194</v>
      </c>
      <c r="J127" t="s">
        <v>1035</v>
      </c>
      <c r="K127" t="s">
        <v>178</v>
      </c>
      <c r="L127" t="str">
        <f>IF(AND(Home!$A$1&gt;=Leave[[#This Row],[Start Time]],Home!$A$1&lt;=Leave[[#This Row],[End Time]]),"Aplica","No Aplica")</f>
        <v>Aplica</v>
      </c>
      <c r="M127">
        <f>IF(AND(Home!$A$1&gt;=Leave[[#This Row],[Start Time]],Home!$A$1&lt;=Leave[[#This Row],[End Time]]),Home!$A$1,"No Aplica")</f>
        <v>45931</v>
      </c>
      <c r="N127" t="str">
        <f>Leave[[#This Row],[User Code (Owning User) (Usuario)]]&amp;Leave[[#This Row],[fecha activa]]</f>
        <v>MIE202308111326245931</v>
      </c>
      <c r="P127" t="s">
        <v>769</v>
      </c>
      <c r="Q127" t="s">
        <v>3245</v>
      </c>
      <c r="R127" s="40">
        <v>1</v>
      </c>
      <c r="S127" s="40">
        <v>540</v>
      </c>
    </row>
    <row r="128" spans="1:19" x14ac:dyDescent="0.3">
      <c r="A128" t="s">
        <v>474</v>
      </c>
      <c r="B128" s="3">
        <v>45942</v>
      </c>
      <c r="C128" s="3">
        <v>45942</v>
      </c>
      <c r="D128" t="s">
        <v>489</v>
      </c>
      <c r="E128" t="s">
        <v>395</v>
      </c>
      <c r="F128" t="s">
        <v>396</v>
      </c>
      <c r="G128">
        <v>540</v>
      </c>
      <c r="H128">
        <v>540</v>
      </c>
      <c r="I128" t="s">
        <v>1194</v>
      </c>
      <c r="J128" t="s">
        <v>1035</v>
      </c>
      <c r="K128" t="s">
        <v>178</v>
      </c>
      <c r="L128" t="str">
        <f>IF(AND(Home!$A$1&gt;=Leave[[#This Row],[Start Time]],Home!$A$1&lt;=Leave[[#This Row],[End Time]]),"Aplica","No Aplica")</f>
        <v>No Aplica</v>
      </c>
      <c r="M128" t="str">
        <f>IF(AND(Home!$A$1&gt;=Leave[[#This Row],[Start Time]],Home!$A$1&lt;=Leave[[#This Row],[End Time]]),Home!$A$1,"No Aplica")</f>
        <v>No Aplica</v>
      </c>
      <c r="N128" t="str">
        <f>Leave[[#This Row],[User Code (Owning User) (Usuario)]]&amp;Leave[[#This Row],[fecha activa]]</f>
        <v>MIE2023081113262No Aplica</v>
      </c>
      <c r="P128" t="s">
        <v>780</v>
      </c>
      <c r="Q128" t="s">
        <v>3246</v>
      </c>
      <c r="R128" s="40">
        <v>1</v>
      </c>
      <c r="S128" s="40">
        <v>180</v>
      </c>
    </row>
    <row r="129" spans="1:19" x14ac:dyDescent="0.3">
      <c r="A129" t="s">
        <v>474</v>
      </c>
      <c r="B129" s="3">
        <v>45935</v>
      </c>
      <c r="C129" s="3">
        <v>45935</v>
      </c>
      <c r="D129" t="s">
        <v>489</v>
      </c>
      <c r="E129" t="s">
        <v>395</v>
      </c>
      <c r="F129" t="s">
        <v>396</v>
      </c>
      <c r="G129">
        <v>540</v>
      </c>
      <c r="H129">
        <v>540</v>
      </c>
      <c r="I129" t="s">
        <v>1194</v>
      </c>
      <c r="J129" t="s">
        <v>1035</v>
      </c>
      <c r="K129" t="s">
        <v>178</v>
      </c>
      <c r="L129" t="str">
        <f>IF(AND(Home!$A$1&gt;=Leave[[#This Row],[Start Time]],Home!$A$1&lt;=Leave[[#This Row],[End Time]]),"Aplica","No Aplica")</f>
        <v>No Aplica</v>
      </c>
      <c r="M129" t="str">
        <f>IF(AND(Home!$A$1&gt;=Leave[[#This Row],[Start Time]],Home!$A$1&lt;=Leave[[#This Row],[End Time]]),Home!$A$1,"No Aplica")</f>
        <v>No Aplica</v>
      </c>
      <c r="N129" t="str">
        <f>Leave[[#This Row],[User Code (Owning User) (Usuario)]]&amp;Leave[[#This Row],[fecha activa]]</f>
        <v>MIE2023081113262No Aplica</v>
      </c>
      <c r="P129" t="s">
        <v>800</v>
      </c>
      <c r="Q129" t="s">
        <v>3247</v>
      </c>
      <c r="R129" s="40">
        <v>1</v>
      </c>
      <c r="S129" s="40">
        <v>60</v>
      </c>
    </row>
    <row r="130" spans="1:19" x14ac:dyDescent="0.3">
      <c r="A130" t="s">
        <v>475</v>
      </c>
      <c r="B130" s="3">
        <v>45931</v>
      </c>
      <c r="C130" s="3">
        <v>45931</v>
      </c>
      <c r="D130" t="s">
        <v>836</v>
      </c>
      <c r="E130" t="s">
        <v>2694</v>
      </c>
      <c r="F130" t="s">
        <v>2696</v>
      </c>
      <c r="G130">
        <v>60</v>
      </c>
      <c r="H130">
        <v>60</v>
      </c>
      <c r="I130" t="s">
        <v>2695</v>
      </c>
      <c r="J130" t="s">
        <v>1036</v>
      </c>
      <c r="K130" t="s">
        <v>177</v>
      </c>
      <c r="L130" t="str">
        <f>IF(AND(Home!$A$1&gt;=Leave[[#This Row],[Start Time]],Home!$A$1&lt;=Leave[[#This Row],[End Time]]),"Aplica","No Aplica")</f>
        <v>Aplica</v>
      </c>
      <c r="M130">
        <f>IF(AND(Home!$A$1&gt;=Leave[[#This Row],[Start Time]],Home!$A$1&lt;=Leave[[#This Row],[End Time]]),Home!$A$1,"No Aplica")</f>
        <v>45931</v>
      </c>
      <c r="N130" t="str">
        <f>Leave[[#This Row],[User Code (Owning User) (Usuario)]]&amp;Leave[[#This Row],[fecha activa]]</f>
        <v>MIE202518092451545931</v>
      </c>
      <c r="P130" t="s">
        <v>792</v>
      </c>
      <c r="Q130" t="s">
        <v>3248</v>
      </c>
      <c r="R130" s="40">
        <v>1</v>
      </c>
      <c r="S130" s="40">
        <v>180</v>
      </c>
    </row>
    <row r="131" spans="1:19" x14ac:dyDescent="0.3">
      <c r="A131" t="s">
        <v>469</v>
      </c>
      <c r="B131" s="3">
        <v>45931</v>
      </c>
      <c r="C131" s="3">
        <v>45931</v>
      </c>
      <c r="D131" t="s">
        <v>2475</v>
      </c>
      <c r="E131" t="s">
        <v>1567</v>
      </c>
      <c r="F131" t="s">
        <v>1569</v>
      </c>
      <c r="G131">
        <v>180</v>
      </c>
      <c r="H131">
        <v>180</v>
      </c>
      <c r="I131" t="s">
        <v>1568</v>
      </c>
      <c r="J131" t="s">
        <v>555</v>
      </c>
      <c r="K131" t="s">
        <v>556</v>
      </c>
      <c r="L131" t="str">
        <f>IF(AND(Home!$A$1&gt;=Leave[[#This Row],[Start Time]],Home!$A$1&lt;=Leave[[#This Row],[End Time]]),"Aplica","No Aplica")</f>
        <v>Aplica</v>
      </c>
      <c r="M131">
        <f>IF(AND(Home!$A$1&gt;=Leave[[#This Row],[Start Time]],Home!$A$1&lt;=Leave[[#This Row],[End Time]]),Home!$A$1,"No Aplica")</f>
        <v>45931</v>
      </c>
      <c r="N131" t="str">
        <f>Leave[[#This Row],[User Code (Owning User) (Usuario)]]&amp;Leave[[#This Row],[fecha activa]]</f>
        <v>MIE202527032186045931</v>
      </c>
      <c r="P131" t="s">
        <v>804</v>
      </c>
      <c r="Q131" t="s">
        <v>3249</v>
      </c>
      <c r="R131" s="40">
        <v>1</v>
      </c>
      <c r="S131" s="40">
        <v>540</v>
      </c>
    </row>
    <row r="132" spans="1:19" x14ac:dyDescent="0.3">
      <c r="A132" t="s">
        <v>466</v>
      </c>
      <c r="B132" s="3">
        <v>45943</v>
      </c>
      <c r="C132" s="3">
        <v>45943</v>
      </c>
      <c r="D132" t="s">
        <v>493</v>
      </c>
      <c r="E132" t="s">
        <v>1567</v>
      </c>
      <c r="F132" t="s">
        <v>1569</v>
      </c>
      <c r="G132">
        <v>540</v>
      </c>
      <c r="H132">
        <v>540</v>
      </c>
      <c r="I132" t="s">
        <v>1568</v>
      </c>
      <c r="J132" t="s">
        <v>555</v>
      </c>
      <c r="K132" t="s">
        <v>556</v>
      </c>
      <c r="L132" t="str">
        <f>IF(AND(Home!$A$1&gt;=Leave[[#This Row],[Start Time]],Home!$A$1&lt;=Leave[[#This Row],[End Time]]),"Aplica","No Aplica")</f>
        <v>No Aplica</v>
      </c>
      <c r="M132" t="str">
        <f>IF(AND(Home!$A$1&gt;=Leave[[#This Row],[Start Time]],Home!$A$1&lt;=Leave[[#This Row],[End Time]]),Home!$A$1,"No Aplica")</f>
        <v>No Aplica</v>
      </c>
      <c r="N132" t="str">
        <f>Leave[[#This Row],[User Code (Owning User) (Usuario)]]&amp;Leave[[#This Row],[fecha activa]]</f>
        <v>MIE2025270321860No Aplica</v>
      </c>
      <c r="P132" t="s">
        <v>811</v>
      </c>
      <c r="Q132" t="s">
        <v>3250</v>
      </c>
      <c r="R132" s="40">
        <v>1</v>
      </c>
      <c r="S132" s="40">
        <v>540</v>
      </c>
    </row>
    <row r="133" spans="1:19" x14ac:dyDescent="0.3">
      <c r="A133" t="s">
        <v>466</v>
      </c>
      <c r="B133" s="3">
        <v>45942</v>
      </c>
      <c r="C133" s="3">
        <v>45942</v>
      </c>
      <c r="D133" t="s">
        <v>493</v>
      </c>
      <c r="E133" t="s">
        <v>1567</v>
      </c>
      <c r="F133" t="s">
        <v>1569</v>
      </c>
      <c r="G133">
        <v>540</v>
      </c>
      <c r="H133">
        <v>540</v>
      </c>
      <c r="I133" t="s">
        <v>1568</v>
      </c>
      <c r="J133" t="s">
        <v>555</v>
      </c>
      <c r="K133" t="s">
        <v>556</v>
      </c>
      <c r="L133" t="str">
        <f>IF(AND(Home!$A$1&gt;=Leave[[#This Row],[Start Time]],Home!$A$1&lt;=Leave[[#This Row],[End Time]]),"Aplica","No Aplica")</f>
        <v>No Aplica</v>
      </c>
      <c r="M133" t="str">
        <f>IF(AND(Home!$A$1&gt;=Leave[[#This Row],[Start Time]],Home!$A$1&lt;=Leave[[#This Row],[End Time]]),Home!$A$1,"No Aplica")</f>
        <v>No Aplica</v>
      </c>
      <c r="N133" t="str">
        <f>Leave[[#This Row],[User Code (Owning User) (Usuario)]]&amp;Leave[[#This Row],[fecha activa]]</f>
        <v>MIE2025270321860No Aplica</v>
      </c>
      <c r="P133" t="s">
        <v>827</v>
      </c>
      <c r="Q133" t="s">
        <v>3251</v>
      </c>
      <c r="R133" s="40">
        <v>1</v>
      </c>
      <c r="S133" s="40">
        <v>180</v>
      </c>
    </row>
    <row r="134" spans="1:19" x14ac:dyDescent="0.3">
      <c r="A134" t="s">
        <v>466</v>
      </c>
      <c r="B134" s="3">
        <v>45935</v>
      </c>
      <c r="C134" s="3">
        <v>45935</v>
      </c>
      <c r="D134" t="s">
        <v>493</v>
      </c>
      <c r="E134" t="s">
        <v>1567</v>
      </c>
      <c r="F134" t="s">
        <v>1569</v>
      </c>
      <c r="G134">
        <v>540</v>
      </c>
      <c r="H134">
        <v>540</v>
      </c>
      <c r="I134" t="s">
        <v>1568</v>
      </c>
      <c r="J134" t="s">
        <v>555</v>
      </c>
      <c r="K134" t="s">
        <v>556</v>
      </c>
      <c r="L134" t="str">
        <f>IF(AND(Home!$A$1&gt;=Leave[[#This Row],[Start Time]],Home!$A$1&lt;=Leave[[#This Row],[End Time]]),"Aplica","No Aplica")</f>
        <v>No Aplica</v>
      </c>
      <c r="M134" t="str">
        <f>IF(AND(Home!$A$1&gt;=Leave[[#This Row],[Start Time]],Home!$A$1&lt;=Leave[[#This Row],[End Time]]),Home!$A$1,"No Aplica")</f>
        <v>No Aplica</v>
      </c>
      <c r="N134" t="str">
        <f>Leave[[#This Row],[User Code (Owning User) (Usuario)]]&amp;Leave[[#This Row],[fecha activa]]</f>
        <v>MIE2025270321860No Aplica</v>
      </c>
      <c r="P134" t="s">
        <v>829</v>
      </c>
      <c r="Q134" t="s">
        <v>3252</v>
      </c>
      <c r="R134" s="40">
        <v>1</v>
      </c>
      <c r="S134" s="40">
        <v>180</v>
      </c>
    </row>
    <row r="135" spans="1:19" x14ac:dyDescent="0.3">
      <c r="A135" t="s">
        <v>469</v>
      </c>
      <c r="B135" s="3">
        <v>45931</v>
      </c>
      <c r="C135" s="3">
        <v>45931</v>
      </c>
      <c r="D135" t="s">
        <v>1470</v>
      </c>
      <c r="E135" t="s">
        <v>746</v>
      </c>
      <c r="F135" t="s">
        <v>747</v>
      </c>
      <c r="G135">
        <v>60</v>
      </c>
      <c r="H135">
        <v>60</v>
      </c>
      <c r="I135" t="s">
        <v>1136</v>
      </c>
      <c r="J135" t="s">
        <v>1029</v>
      </c>
      <c r="K135" t="s">
        <v>178</v>
      </c>
      <c r="L135" t="str">
        <f>IF(AND(Home!$A$1&gt;=Leave[[#This Row],[Start Time]],Home!$A$1&lt;=Leave[[#This Row],[End Time]]),"Aplica","No Aplica")</f>
        <v>Aplica</v>
      </c>
      <c r="M135">
        <f>IF(AND(Home!$A$1&gt;=Leave[[#This Row],[Start Time]],Home!$A$1&lt;=Leave[[#This Row],[End Time]]),Home!$A$1,"No Aplica")</f>
        <v>45931</v>
      </c>
      <c r="N135" t="str">
        <f>Leave[[#This Row],[User Code (Owning User) (Usuario)]]&amp;Leave[[#This Row],[fecha activa]]</f>
        <v>MIE202419101788945931</v>
      </c>
      <c r="P135" t="s">
        <v>817</v>
      </c>
      <c r="Q135" t="s">
        <v>3253</v>
      </c>
      <c r="R135" s="40">
        <v>1</v>
      </c>
      <c r="S135" s="40">
        <v>60</v>
      </c>
    </row>
    <row r="136" spans="1:19" x14ac:dyDescent="0.3">
      <c r="A136" t="s">
        <v>469</v>
      </c>
      <c r="B136" s="3">
        <v>45938</v>
      </c>
      <c r="C136" s="3">
        <v>45938</v>
      </c>
      <c r="D136" t="s">
        <v>468</v>
      </c>
      <c r="E136" t="s">
        <v>1874</v>
      </c>
      <c r="F136" t="s">
        <v>1876</v>
      </c>
      <c r="G136">
        <v>540</v>
      </c>
      <c r="H136">
        <v>540</v>
      </c>
      <c r="I136" t="s">
        <v>1875</v>
      </c>
      <c r="J136" t="s">
        <v>2462</v>
      </c>
      <c r="K136" t="s">
        <v>178</v>
      </c>
      <c r="L136" t="str">
        <f>IF(AND(Home!$A$1&gt;=Leave[[#This Row],[Start Time]],Home!$A$1&lt;=Leave[[#This Row],[End Time]]),"Aplica","No Aplica")</f>
        <v>No Aplica</v>
      </c>
      <c r="M136" t="str">
        <f>IF(AND(Home!$A$1&gt;=Leave[[#This Row],[Start Time]],Home!$A$1&lt;=Leave[[#This Row],[End Time]]),Home!$A$1,"No Aplica")</f>
        <v>No Aplica</v>
      </c>
      <c r="N136" t="str">
        <f>Leave[[#This Row],[User Code (Owning User) (Usuario)]]&amp;Leave[[#This Row],[fecha activa]]</f>
        <v>MIE2025160623397No Aplica</v>
      </c>
      <c r="P136" t="s">
        <v>848</v>
      </c>
      <c r="Q136" t="s">
        <v>3254</v>
      </c>
      <c r="R136" s="40">
        <v>1</v>
      </c>
      <c r="S136" s="40">
        <v>60</v>
      </c>
    </row>
    <row r="137" spans="1:19" x14ac:dyDescent="0.3">
      <c r="A137" t="s">
        <v>474</v>
      </c>
      <c r="B137" s="3">
        <v>45941</v>
      </c>
      <c r="C137" s="3">
        <v>45941</v>
      </c>
      <c r="D137" t="s">
        <v>642</v>
      </c>
      <c r="E137" t="s">
        <v>2600</v>
      </c>
      <c r="F137" t="s">
        <v>2602</v>
      </c>
      <c r="G137">
        <v>240</v>
      </c>
      <c r="H137">
        <v>240</v>
      </c>
      <c r="I137" t="s">
        <v>2601</v>
      </c>
      <c r="J137" t="s">
        <v>2727</v>
      </c>
      <c r="K137" t="s">
        <v>178</v>
      </c>
      <c r="L137" t="str">
        <f>IF(AND(Home!$A$1&gt;=Leave[[#This Row],[Start Time]],Home!$A$1&lt;=Leave[[#This Row],[End Time]]),"Aplica","No Aplica")</f>
        <v>No Aplica</v>
      </c>
      <c r="M137" t="str">
        <f>IF(AND(Home!$A$1&gt;=Leave[[#This Row],[Start Time]],Home!$A$1&lt;=Leave[[#This Row],[End Time]]),Home!$A$1,"No Aplica")</f>
        <v>No Aplica</v>
      </c>
      <c r="N137" t="str">
        <f>Leave[[#This Row],[User Code (Owning User) (Usuario)]]&amp;Leave[[#This Row],[fecha activa]]</f>
        <v>MIE2025120924417No Aplica</v>
      </c>
      <c r="P137" t="s">
        <v>839</v>
      </c>
      <c r="Q137" t="s">
        <v>3255</v>
      </c>
      <c r="R137" s="40">
        <v>1</v>
      </c>
      <c r="S137" s="40">
        <v>90</v>
      </c>
    </row>
    <row r="138" spans="1:19" x14ac:dyDescent="0.3">
      <c r="A138" t="s">
        <v>463</v>
      </c>
      <c r="B138" s="3">
        <v>45942</v>
      </c>
      <c r="C138" s="3">
        <v>45942</v>
      </c>
      <c r="D138" t="s">
        <v>493</v>
      </c>
      <c r="E138" t="s">
        <v>2366</v>
      </c>
      <c r="F138" t="s">
        <v>2368</v>
      </c>
      <c r="G138">
        <v>1410</v>
      </c>
      <c r="H138">
        <v>540</v>
      </c>
      <c r="I138" t="s">
        <v>2367</v>
      </c>
      <c r="J138" t="s">
        <v>2462</v>
      </c>
      <c r="K138" t="s">
        <v>178</v>
      </c>
      <c r="L138" t="str">
        <f>IF(AND(Home!$A$1&gt;=Leave[[#This Row],[Start Time]],Home!$A$1&lt;=Leave[[#This Row],[End Time]]),"Aplica","No Aplica")</f>
        <v>No Aplica</v>
      </c>
      <c r="M138" t="str">
        <f>IF(AND(Home!$A$1&gt;=Leave[[#This Row],[Start Time]],Home!$A$1&lt;=Leave[[#This Row],[End Time]]),Home!$A$1,"No Aplica")</f>
        <v>No Aplica</v>
      </c>
      <c r="N138" t="str">
        <f>Leave[[#This Row],[User Code (Owning User) (Usuario)]]&amp;Leave[[#This Row],[fecha activa]]</f>
        <v>MIE2025260824194No Aplica</v>
      </c>
      <c r="P138" t="s">
        <v>881</v>
      </c>
      <c r="Q138" t="s">
        <v>3256</v>
      </c>
      <c r="R138" s="40">
        <v>1</v>
      </c>
      <c r="S138" s="40">
        <v>60</v>
      </c>
    </row>
    <row r="139" spans="1:19" x14ac:dyDescent="0.3">
      <c r="A139" t="s">
        <v>463</v>
      </c>
      <c r="B139" s="3">
        <v>45935</v>
      </c>
      <c r="C139" s="3">
        <v>45935</v>
      </c>
      <c r="D139" t="s">
        <v>493</v>
      </c>
      <c r="E139" t="s">
        <v>2366</v>
      </c>
      <c r="F139" t="s">
        <v>2368</v>
      </c>
      <c r="G139">
        <v>1410</v>
      </c>
      <c r="H139">
        <v>540</v>
      </c>
      <c r="I139" t="s">
        <v>2367</v>
      </c>
      <c r="J139" t="s">
        <v>2462</v>
      </c>
      <c r="K139" t="s">
        <v>178</v>
      </c>
      <c r="L139" t="str">
        <f>IF(AND(Home!$A$1&gt;=Leave[[#This Row],[Start Time]],Home!$A$1&lt;=Leave[[#This Row],[End Time]]),"Aplica","No Aplica")</f>
        <v>No Aplica</v>
      </c>
      <c r="M139" t="str">
        <f>IF(AND(Home!$A$1&gt;=Leave[[#This Row],[Start Time]],Home!$A$1&lt;=Leave[[#This Row],[End Time]]),Home!$A$1,"No Aplica")</f>
        <v>No Aplica</v>
      </c>
      <c r="N139" t="str">
        <f>Leave[[#This Row],[User Code (Owning User) (Usuario)]]&amp;Leave[[#This Row],[fecha activa]]</f>
        <v>MIE2025260824194No Aplica</v>
      </c>
      <c r="P139" t="s">
        <v>879</v>
      </c>
      <c r="Q139" t="s">
        <v>3257</v>
      </c>
      <c r="R139" s="40">
        <v>1</v>
      </c>
      <c r="S139" s="40">
        <v>540</v>
      </c>
    </row>
    <row r="140" spans="1:19" x14ac:dyDescent="0.3">
      <c r="A140" t="s">
        <v>469</v>
      </c>
      <c r="B140" s="3">
        <v>45941</v>
      </c>
      <c r="C140" s="3">
        <v>45941</v>
      </c>
      <c r="D140" t="s">
        <v>615</v>
      </c>
      <c r="E140" t="s">
        <v>69</v>
      </c>
      <c r="F140" t="s">
        <v>70</v>
      </c>
      <c r="G140">
        <v>60</v>
      </c>
      <c r="H140">
        <v>60</v>
      </c>
      <c r="I140" t="s">
        <v>1115</v>
      </c>
      <c r="J140" t="s">
        <v>1126</v>
      </c>
      <c r="K140" t="s">
        <v>178</v>
      </c>
      <c r="L140" t="str">
        <f>IF(AND(Home!$A$1&gt;=Leave[[#This Row],[Start Time]],Home!$A$1&lt;=Leave[[#This Row],[End Time]]),"Aplica","No Aplica")</f>
        <v>No Aplica</v>
      </c>
      <c r="M140" t="str">
        <f>IF(AND(Home!$A$1&gt;=Leave[[#This Row],[Start Time]],Home!$A$1&lt;=Leave[[#This Row],[End Time]]),Home!$A$1,"No Aplica")</f>
        <v>No Aplica</v>
      </c>
      <c r="N140" t="str">
        <f>Leave[[#This Row],[User Code (Owning User) (Usuario)]]&amp;Leave[[#This Row],[fecha activa]]</f>
        <v>MIE202208098447No Aplica</v>
      </c>
      <c r="P140" t="s">
        <v>869</v>
      </c>
      <c r="Q140" t="s">
        <v>3258</v>
      </c>
      <c r="R140" s="40">
        <v>1</v>
      </c>
      <c r="S140" s="40">
        <v>120</v>
      </c>
    </row>
    <row r="141" spans="1:19" x14ac:dyDescent="0.3">
      <c r="A141" t="s">
        <v>469</v>
      </c>
      <c r="B141" s="3">
        <v>45940</v>
      </c>
      <c r="C141" s="3">
        <v>45940</v>
      </c>
      <c r="D141" t="s">
        <v>615</v>
      </c>
      <c r="E141" t="s">
        <v>69</v>
      </c>
      <c r="F141" t="s">
        <v>70</v>
      </c>
      <c r="G141">
        <v>60</v>
      </c>
      <c r="H141">
        <v>60</v>
      </c>
      <c r="I141" t="s">
        <v>1115</v>
      </c>
      <c r="J141" t="s">
        <v>1126</v>
      </c>
      <c r="K141" t="s">
        <v>178</v>
      </c>
      <c r="L141" t="str">
        <f>IF(AND(Home!$A$1&gt;=Leave[[#This Row],[Start Time]],Home!$A$1&lt;=Leave[[#This Row],[End Time]]),"Aplica","No Aplica")</f>
        <v>No Aplica</v>
      </c>
      <c r="M141" t="str">
        <f>IF(AND(Home!$A$1&gt;=Leave[[#This Row],[Start Time]],Home!$A$1&lt;=Leave[[#This Row],[End Time]]),Home!$A$1,"No Aplica")</f>
        <v>No Aplica</v>
      </c>
      <c r="N141" t="str">
        <f>Leave[[#This Row],[User Code (Owning User) (Usuario)]]&amp;Leave[[#This Row],[fecha activa]]</f>
        <v>MIE202208098447No Aplica</v>
      </c>
      <c r="P141" t="s">
        <v>906</v>
      </c>
      <c r="Q141" t="s">
        <v>3259</v>
      </c>
      <c r="R141" s="40">
        <v>2</v>
      </c>
      <c r="S141" s="40">
        <v>180</v>
      </c>
    </row>
    <row r="142" spans="1:19" x14ac:dyDescent="0.3">
      <c r="A142" t="s">
        <v>469</v>
      </c>
      <c r="B142" s="3">
        <v>45939</v>
      </c>
      <c r="C142" s="3">
        <v>45939</v>
      </c>
      <c r="D142" t="s">
        <v>615</v>
      </c>
      <c r="E142" t="s">
        <v>69</v>
      </c>
      <c r="F142" t="s">
        <v>70</v>
      </c>
      <c r="G142">
        <v>60</v>
      </c>
      <c r="H142">
        <v>60</v>
      </c>
      <c r="I142" t="s">
        <v>1115</v>
      </c>
      <c r="J142" t="s">
        <v>1126</v>
      </c>
      <c r="K142" t="s">
        <v>178</v>
      </c>
      <c r="L142" t="str">
        <f>IF(AND(Home!$A$1&gt;=Leave[[#This Row],[Start Time]],Home!$A$1&lt;=Leave[[#This Row],[End Time]]),"Aplica","No Aplica")</f>
        <v>No Aplica</v>
      </c>
      <c r="M142" t="str">
        <f>IF(AND(Home!$A$1&gt;=Leave[[#This Row],[Start Time]],Home!$A$1&lt;=Leave[[#This Row],[End Time]]),Home!$A$1,"No Aplica")</f>
        <v>No Aplica</v>
      </c>
      <c r="N142" t="str">
        <f>Leave[[#This Row],[User Code (Owning User) (Usuario)]]&amp;Leave[[#This Row],[fecha activa]]</f>
        <v>MIE202208098447No Aplica</v>
      </c>
      <c r="P142" t="s">
        <v>867</v>
      </c>
      <c r="Q142" t="s">
        <v>3260</v>
      </c>
      <c r="R142" s="40">
        <v>1</v>
      </c>
      <c r="S142" s="40">
        <v>60</v>
      </c>
    </row>
    <row r="143" spans="1:19" x14ac:dyDescent="0.3">
      <c r="A143" t="s">
        <v>469</v>
      </c>
      <c r="B143" s="3">
        <v>45938</v>
      </c>
      <c r="C143" s="3">
        <v>45938</v>
      </c>
      <c r="D143" t="s">
        <v>615</v>
      </c>
      <c r="E143" t="s">
        <v>69</v>
      </c>
      <c r="F143" t="s">
        <v>70</v>
      </c>
      <c r="G143">
        <v>60</v>
      </c>
      <c r="H143">
        <v>60</v>
      </c>
      <c r="I143" t="s">
        <v>1115</v>
      </c>
      <c r="J143" t="s">
        <v>1126</v>
      </c>
      <c r="K143" t="s">
        <v>178</v>
      </c>
      <c r="L143" t="str">
        <f>IF(AND(Home!$A$1&gt;=Leave[[#This Row],[Start Time]],Home!$A$1&lt;=Leave[[#This Row],[End Time]]),"Aplica","No Aplica")</f>
        <v>No Aplica</v>
      </c>
      <c r="M143" t="str">
        <f>IF(AND(Home!$A$1&gt;=Leave[[#This Row],[Start Time]],Home!$A$1&lt;=Leave[[#This Row],[End Time]]),Home!$A$1,"No Aplica")</f>
        <v>No Aplica</v>
      </c>
      <c r="N143" t="str">
        <f>Leave[[#This Row],[User Code (Owning User) (Usuario)]]&amp;Leave[[#This Row],[fecha activa]]</f>
        <v>MIE202208098447No Aplica</v>
      </c>
      <c r="P143" t="s">
        <v>846</v>
      </c>
      <c r="Q143" t="s">
        <v>3261</v>
      </c>
      <c r="R143" s="40">
        <v>1</v>
      </c>
      <c r="S143" s="40">
        <v>540</v>
      </c>
    </row>
    <row r="144" spans="1:19" x14ac:dyDescent="0.3">
      <c r="A144" t="s">
        <v>463</v>
      </c>
      <c r="B144" s="3">
        <v>45942</v>
      </c>
      <c r="C144" s="3">
        <v>45942</v>
      </c>
      <c r="D144" t="s">
        <v>2243</v>
      </c>
      <c r="E144" t="s">
        <v>69</v>
      </c>
      <c r="F144" t="s">
        <v>70</v>
      </c>
      <c r="G144">
        <v>540</v>
      </c>
      <c r="H144">
        <v>540</v>
      </c>
      <c r="I144" t="s">
        <v>1115</v>
      </c>
      <c r="J144" t="s">
        <v>1126</v>
      </c>
      <c r="K144" t="s">
        <v>178</v>
      </c>
      <c r="L144" t="str">
        <f>IF(AND(Home!$A$1&gt;=Leave[[#This Row],[Start Time]],Home!$A$1&lt;=Leave[[#This Row],[End Time]]),"Aplica","No Aplica")</f>
        <v>No Aplica</v>
      </c>
      <c r="M144" t="str">
        <f>IF(AND(Home!$A$1&gt;=Leave[[#This Row],[Start Time]],Home!$A$1&lt;=Leave[[#This Row],[End Time]]),Home!$A$1,"No Aplica")</f>
        <v>No Aplica</v>
      </c>
      <c r="N144" t="str">
        <f>Leave[[#This Row],[User Code (Owning User) (Usuario)]]&amp;Leave[[#This Row],[fecha activa]]</f>
        <v>MIE202208098447No Aplica</v>
      </c>
      <c r="P144" t="s">
        <v>885</v>
      </c>
      <c r="Q144" t="s">
        <v>3262</v>
      </c>
      <c r="R144" s="40">
        <v>1</v>
      </c>
      <c r="S144" s="40">
        <v>60</v>
      </c>
    </row>
    <row r="145" spans="1:19" x14ac:dyDescent="0.3">
      <c r="A145" t="s">
        <v>469</v>
      </c>
      <c r="B145" s="3">
        <v>45936</v>
      </c>
      <c r="C145" s="3">
        <v>45936</v>
      </c>
      <c r="D145" t="s">
        <v>470</v>
      </c>
      <c r="E145" t="s">
        <v>69</v>
      </c>
      <c r="F145" t="s">
        <v>70</v>
      </c>
      <c r="G145">
        <v>540</v>
      </c>
      <c r="H145">
        <v>540</v>
      </c>
      <c r="I145" t="s">
        <v>1115</v>
      </c>
      <c r="J145" t="s">
        <v>1126</v>
      </c>
      <c r="K145" t="s">
        <v>178</v>
      </c>
      <c r="L145" t="str">
        <f>IF(AND(Home!$A$1&gt;=Leave[[#This Row],[Start Time]],Home!$A$1&lt;=Leave[[#This Row],[End Time]]),"Aplica","No Aplica")</f>
        <v>No Aplica</v>
      </c>
      <c r="M145" t="str">
        <f>IF(AND(Home!$A$1&gt;=Leave[[#This Row],[Start Time]],Home!$A$1&lt;=Leave[[#This Row],[End Time]]),Home!$A$1,"No Aplica")</f>
        <v>No Aplica</v>
      </c>
      <c r="N145" t="str">
        <f>Leave[[#This Row],[User Code (Owning User) (Usuario)]]&amp;Leave[[#This Row],[fecha activa]]</f>
        <v>MIE202208098447No Aplica</v>
      </c>
      <c r="P145" t="s">
        <v>850</v>
      </c>
      <c r="Q145" t="s">
        <v>3263</v>
      </c>
      <c r="R145" s="40">
        <v>1</v>
      </c>
      <c r="S145" s="40">
        <v>60</v>
      </c>
    </row>
    <row r="146" spans="1:19" x14ac:dyDescent="0.3">
      <c r="A146" t="s">
        <v>469</v>
      </c>
      <c r="B146" s="3">
        <v>45934</v>
      </c>
      <c r="C146" s="3">
        <v>45934</v>
      </c>
      <c r="D146" t="s">
        <v>615</v>
      </c>
      <c r="E146" t="s">
        <v>69</v>
      </c>
      <c r="F146" t="s">
        <v>70</v>
      </c>
      <c r="G146">
        <v>60</v>
      </c>
      <c r="H146">
        <v>60</v>
      </c>
      <c r="I146" t="s">
        <v>1115</v>
      </c>
      <c r="J146" t="s">
        <v>1126</v>
      </c>
      <c r="K146" t="s">
        <v>178</v>
      </c>
      <c r="L146" t="str">
        <f>IF(AND(Home!$A$1&gt;=Leave[[#This Row],[Start Time]],Home!$A$1&lt;=Leave[[#This Row],[End Time]]),"Aplica","No Aplica")</f>
        <v>No Aplica</v>
      </c>
      <c r="M146" t="str">
        <f>IF(AND(Home!$A$1&gt;=Leave[[#This Row],[Start Time]],Home!$A$1&lt;=Leave[[#This Row],[End Time]]),Home!$A$1,"No Aplica")</f>
        <v>No Aplica</v>
      </c>
      <c r="N146" t="str">
        <f>Leave[[#This Row],[User Code (Owning User) (Usuario)]]&amp;Leave[[#This Row],[fecha activa]]</f>
        <v>MIE202208098447No Aplica</v>
      </c>
      <c r="P146" t="s">
        <v>1132</v>
      </c>
      <c r="Q146" t="s">
        <v>3264</v>
      </c>
      <c r="R146" s="40">
        <v>1</v>
      </c>
      <c r="S146" s="40">
        <v>60</v>
      </c>
    </row>
    <row r="147" spans="1:19" x14ac:dyDescent="0.3">
      <c r="A147" t="s">
        <v>469</v>
      </c>
      <c r="B147" s="3">
        <v>45933</v>
      </c>
      <c r="C147" s="3">
        <v>45933</v>
      </c>
      <c r="D147" t="s">
        <v>615</v>
      </c>
      <c r="E147" t="s">
        <v>69</v>
      </c>
      <c r="F147" t="s">
        <v>70</v>
      </c>
      <c r="G147">
        <v>60</v>
      </c>
      <c r="H147">
        <v>60</v>
      </c>
      <c r="I147" t="s">
        <v>1115</v>
      </c>
      <c r="J147" t="s">
        <v>1126</v>
      </c>
      <c r="K147" t="s">
        <v>178</v>
      </c>
      <c r="L147" t="str">
        <f>IF(AND(Home!$A$1&gt;=Leave[[#This Row],[Start Time]],Home!$A$1&lt;=Leave[[#This Row],[End Time]]),"Aplica","No Aplica")</f>
        <v>No Aplica</v>
      </c>
      <c r="M147" t="str">
        <f>IF(AND(Home!$A$1&gt;=Leave[[#This Row],[Start Time]],Home!$A$1&lt;=Leave[[#This Row],[End Time]]),Home!$A$1,"No Aplica")</f>
        <v>No Aplica</v>
      </c>
      <c r="N147" t="str">
        <f>Leave[[#This Row],[User Code (Owning User) (Usuario)]]&amp;Leave[[#This Row],[fecha activa]]</f>
        <v>MIE202208098447No Aplica</v>
      </c>
      <c r="P147" t="s">
        <v>896</v>
      </c>
      <c r="Q147" t="s">
        <v>3265</v>
      </c>
      <c r="R147" s="40">
        <v>1</v>
      </c>
      <c r="S147" s="40">
        <v>60</v>
      </c>
    </row>
    <row r="148" spans="1:19" x14ac:dyDescent="0.3">
      <c r="A148" t="s">
        <v>469</v>
      </c>
      <c r="B148" s="3">
        <v>45932</v>
      </c>
      <c r="C148" s="3">
        <v>45932</v>
      </c>
      <c r="D148" t="s">
        <v>615</v>
      </c>
      <c r="E148" t="s">
        <v>69</v>
      </c>
      <c r="F148" t="s">
        <v>70</v>
      </c>
      <c r="G148">
        <v>60</v>
      </c>
      <c r="H148">
        <v>60</v>
      </c>
      <c r="I148" t="s">
        <v>1115</v>
      </c>
      <c r="J148" t="s">
        <v>1126</v>
      </c>
      <c r="K148" t="s">
        <v>178</v>
      </c>
      <c r="L148" t="str">
        <f>IF(AND(Home!$A$1&gt;=Leave[[#This Row],[Start Time]],Home!$A$1&lt;=Leave[[#This Row],[End Time]]),"Aplica","No Aplica")</f>
        <v>No Aplica</v>
      </c>
      <c r="M148" t="str">
        <f>IF(AND(Home!$A$1&gt;=Leave[[#This Row],[Start Time]],Home!$A$1&lt;=Leave[[#This Row],[End Time]]),Home!$A$1,"No Aplica")</f>
        <v>No Aplica</v>
      </c>
      <c r="N148" t="str">
        <f>Leave[[#This Row],[User Code (Owning User) (Usuario)]]&amp;Leave[[#This Row],[fecha activa]]</f>
        <v>MIE202208098447No Aplica</v>
      </c>
      <c r="P148" t="s">
        <v>1152</v>
      </c>
      <c r="Q148" t="s">
        <v>3266</v>
      </c>
      <c r="R148" s="40">
        <v>1</v>
      </c>
      <c r="S148" s="40">
        <v>540</v>
      </c>
    </row>
    <row r="149" spans="1:19" x14ac:dyDescent="0.3">
      <c r="A149" t="s">
        <v>469</v>
      </c>
      <c r="B149" s="3">
        <v>45931</v>
      </c>
      <c r="C149" s="3">
        <v>45931</v>
      </c>
      <c r="D149" t="s">
        <v>615</v>
      </c>
      <c r="E149" t="s">
        <v>69</v>
      </c>
      <c r="F149" t="s">
        <v>70</v>
      </c>
      <c r="G149">
        <v>60</v>
      </c>
      <c r="H149">
        <v>60</v>
      </c>
      <c r="I149" t="s">
        <v>1115</v>
      </c>
      <c r="J149" t="s">
        <v>1126</v>
      </c>
      <c r="K149" t="s">
        <v>178</v>
      </c>
      <c r="L149" t="str">
        <f>IF(AND(Home!$A$1&gt;=Leave[[#This Row],[Start Time]],Home!$A$1&lt;=Leave[[#This Row],[End Time]]),"Aplica","No Aplica")</f>
        <v>Aplica</v>
      </c>
      <c r="M149">
        <f>IF(AND(Home!$A$1&gt;=Leave[[#This Row],[Start Time]],Home!$A$1&lt;=Leave[[#This Row],[End Time]]),Home!$A$1,"No Aplica")</f>
        <v>45931</v>
      </c>
      <c r="N149" t="str">
        <f>Leave[[#This Row],[User Code (Owning User) (Usuario)]]&amp;Leave[[#This Row],[fecha activa]]</f>
        <v>MIE20220809844745931</v>
      </c>
      <c r="P149" t="s">
        <v>863</v>
      </c>
      <c r="Q149" t="s">
        <v>3267</v>
      </c>
      <c r="R149" s="40">
        <v>1</v>
      </c>
      <c r="S149" s="40">
        <v>540</v>
      </c>
    </row>
    <row r="150" spans="1:19" x14ac:dyDescent="0.3">
      <c r="A150" t="s">
        <v>463</v>
      </c>
      <c r="B150" s="3">
        <v>45935</v>
      </c>
      <c r="C150" s="3">
        <v>45935</v>
      </c>
      <c r="D150" t="s">
        <v>1321</v>
      </c>
      <c r="E150" t="s">
        <v>69</v>
      </c>
      <c r="F150" t="s">
        <v>70</v>
      </c>
      <c r="G150">
        <v>540</v>
      </c>
      <c r="H150">
        <v>540</v>
      </c>
      <c r="I150" t="s">
        <v>1115</v>
      </c>
      <c r="J150" t="s">
        <v>1126</v>
      </c>
      <c r="K150" t="s">
        <v>178</v>
      </c>
      <c r="L150" t="str">
        <f>IF(AND(Home!$A$1&gt;=Leave[[#This Row],[Start Time]],Home!$A$1&lt;=Leave[[#This Row],[End Time]]),"Aplica","No Aplica")</f>
        <v>No Aplica</v>
      </c>
      <c r="M150" t="str">
        <f>IF(AND(Home!$A$1&gt;=Leave[[#This Row],[Start Time]],Home!$A$1&lt;=Leave[[#This Row],[End Time]]),Home!$A$1,"No Aplica")</f>
        <v>No Aplica</v>
      </c>
      <c r="N150" t="str">
        <f>Leave[[#This Row],[User Code (Owning User) (Usuario)]]&amp;Leave[[#This Row],[fecha activa]]</f>
        <v>MIE202208098447No Aplica</v>
      </c>
      <c r="P150" t="s">
        <v>1305</v>
      </c>
      <c r="Q150" t="s">
        <v>3268</v>
      </c>
      <c r="R150" s="40">
        <v>1</v>
      </c>
      <c r="S150" s="40">
        <v>540</v>
      </c>
    </row>
    <row r="151" spans="1:19" x14ac:dyDescent="0.3">
      <c r="A151" t="s">
        <v>469</v>
      </c>
      <c r="B151" s="3">
        <v>45940</v>
      </c>
      <c r="C151" s="3">
        <v>45940</v>
      </c>
      <c r="D151" t="s">
        <v>491</v>
      </c>
      <c r="E151" t="s">
        <v>1859</v>
      </c>
      <c r="F151" t="s">
        <v>1861</v>
      </c>
      <c r="G151">
        <v>60</v>
      </c>
      <c r="H151">
        <v>60</v>
      </c>
      <c r="I151" t="s">
        <v>1860</v>
      </c>
      <c r="J151" t="s">
        <v>1098</v>
      </c>
      <c r="K151" t="s">
        <v>177</v>
      </c>
      <c r="L151" t="str">
        <f>IF(AND(Home!$A$1&gt;=Leave[[#This Row],[Start Time]],Home!$A$1&lt;=Leave[[#This Row],[End Time]]),"Aplica","No Aplica")</f>
        <v>No Aplica</v>
      </c>
      <c r="M151" t="str">
        <f>IF(AND(Home!$A$1&gt;=Leave[[#This Row],[Start Time]],Home!$A$1&lt;=Leave[[#This Row],[End Time]]),Home!$A$1,"No Aplica")</f>
        <v>No Aplica</v>
      </c>
      <c r="N151" t="str">
        <f>Leave[[#This Row],[User Code (Owning User) (Usuario)]]&amp;Leave[[#This Row],[fecha activa]]</f>
        <v>MIE202302019866No Aplica</v>
      </c>
      <c r="P151" t="s">
        <v>403</v>
      </c>
      <c r="Q151" t="s">
        <v>3269</v>
      </c>
      <c r="R151" s="40">
        <v>1</v>
      </c>
      <c r="S151" s="40">
        <v>540</v>
      </c>
    </row>
    <row r="152" spans="1:19" x14ac:dyDescent="0.3">
      <c r="A152" t="s">
        <v>469</v>
      </c>
      <c r="B152" s="3">
        <v>45939</v>
      </c>
      <c r="C152" s="3">
        <v>45939</v>
      </c>
      <c r="D152" t="s">
        <v>491</v>
      </c>
      <c r="E152" t="s">
        <v>1859</v>
      </c>
      <c r="F152" t="s">
        <v>1861</v>
      </c>
      <c r="G152">
        <v>60</v>
      </c>
      <c r="H152">
        <v>60</v>
      </c>
      <c r="I152" t="s">
        <v>1860</v>
      </c>
      <c r="J152" t="s">
        <v>1098</v>
      </c>
      <c r="K152" t="s">
        <v>177</v>
      </c>
      <c r="L152" t="str">
        <f>IF(AND(Home!$A$1&gt;=Leave[[#This Row],[Start Time]],Home!$A$1&lt;=Leave[[#This Row],[End Time]]),"Aplica","No Aplica")</f>
        <v>No Aplica</v>
      </c>
      <c r="M152" t="str">
        <f>IF(AND(Home!$A$1&gt;=Leave[[#This Row],[Start Time]],Home!$A$1&lt;=Leave[[#This Row],[End Time]]),Home!$A$1,"No Aplica")</f>
        <v>No Aplica</v>
      </c>
      <c r="N152" t="str">
        <f>Leave[[#This Row],[User Code (Owning User) (Usuario)]]&amp;Leave[[#This Row],[fecha activa]]</f>
        <v>MIE202302019866No Aplica</v>
      </c>
      <c r="P152" t="s">
        <v>1338</v>
      </c>
      <c r="Q152" t="s">
        <v>3270</v>
      </c>
      <c r="R152" s="40">
        <v>1</v>
      </c>
      <c r="S152" s="40">
        <v>60</v>
      </c>
    </row>
    <row r="153" spans="1:19" x14ac:dyDescent="0.3">
      <c r="A153" t="s">
        <v>469</v>
      </c>
      <c r="B153" s="3">
        <v>45938</v>
      </c>
      <c r="C153" s="3">
        <v>45938</v>
      </c>
      <c r="D153" t="s">
        <v>2026</v>
      </c>
      <c r="E153" t="s">
        <v>1859</v>
      </c>
      <c r="F153" t="s">
        <v>1861</v>
      </c>
      <c r="G153">
        <v>60</v>
      </c>
      <c r="H153">
        <v>60</v>
      </c>
      <c r="I153" t="s">
        <v>1860</v>
      </c>
      <c r="J153" t="s">
        <v>1098</v>
      </c>
      <c r="K153" t="s">
        <v>177</v>
      </c>
      <c r="L153" t="str">
        <f>IF(AND(Home!$A$1&gt;=Leave[[#This Row],[Start Time]],Home!$A$1&lt;=Leave[[#This Row],[End Time]]),"Aplica","No Aplica")</f>
        <v>No Aplica</v>
      </c>
      <c r="M153" t="str">
        <f>IF(AND(Home!$A$1&gt;=Leave[[#This Row],[Start Time]],Home!$A$1&lt;=Leave[[#This Row],[End Time]]),Home!$A$1,"No Aplica")</f>
        <v>No Aplica</v>
      </c>
      <c r="N153" t="str">
        <f>Leave[[#This Row],[User Code (Owning User) (Usuario)]]&amp;Leave[[#This Row],[fecha activa]]</f>
        <v>MIE202302019866No Aplica</v>
      </c>
      <c r="P153" t="s">
        <v>1323</v>
      </c>
      <c r="Q153" t="s">
        <v>3271</v>
      </c>
      <c r="R153" s="40">
        <v>1</v>
      </c>
      <c r="S153" s="40">
        <v>180</v>
      </c>
    </row>
    <row r="154" spans="1:19" x14ac:dyDescent="0.3">
      <c r="A154" t="s">
        <v>469</v>
      </c>
      <c r="B154" s="3">
        <v>45937</v>
      </c>
      <c r="C154" s="3">
        <v>45937</v>
      </c>
      <c r="D154" t="s">
        <v>2026</v>
      </c>
      <c r="E154" t="s">
        <v>1859</v>
      </c>
      <c r="F154" t="s">
        <v>1861</v>
      </c>
      <c r="G154">
        <v>60</v>
      </c>
      <c r="H154">
        <v>60</v>
      </c>
      <c r="I154" t="s">
        <v>1860</v>
      </c>
      <c r="J154" t="s">
        <v>1098</v>
      </c>
      <c r="K154" t="s">
        <v>177</v>
      </c>
      <c r="L154" t="str">
        <f>IF(AND(Home!$A$1&gt;=Leave[[#This Row],[Start Time]],Home!$A$1&lt;=Leave[[#This Row],[End Time]]),"Aplica","No Aplica")</f>
        <v>No Aplica</v>
      </c>
      <c r="M154" t="str">
        <f>IF(AND(Home!$A$1&gt;=Leave[[#This Row],[Start Time]],Home!$A$1&lt;=Leave[[#This Row],[End Time]]),Home!$A$1,"No Aplica")</f>
        <v>No Aplica</v>
      </c>
      <c r="N154" t="str">
        <f>Leave[[#This Row],[User Code (Owning User) (Usuario)]]&amp;Leave[[#This Row],[fecha activa]]</f>
        <v>MIE202302019866No Aplica</v>
      </c>
      <c r="P154" t="s">
        <v>1326</v>
      </c>
      <c r="Q154" t="s">
        <v>3272</v>
      </c>
      <c r="R154" s="40">
        <v>1</v>
      </c>
      <c r="S154" s="40">
        <v>60</v>
      </c>
    </row>
    <row r="155" spans="1:19" x14ac:dyDescent="0.3">
      <c r="A155" t="s">
        <v>466</v>
      </c>
      <c r="B155" s="3">
        <v>45936</v>
      </c>
      <c r="C155" s="3">
        <v>45936</v>
      </c>
      <c r="D155" t="s">
        <v>467</v>
      </c>
      <c r="E155" t="s">
        <v>1859</v>
      </c>
      <c r="F155" t="s">
        <v>1861</v>
      </c>
      <c r="G155">
        <v>540</v>
      </c>
      <c r="H155">
        <v>540</v>
      </c>
      <c r="I155" t="s">
        <v>1860</v>
      </c>
      <c r="J155" t="s">
        <v>1098</v>
      </c>
      <c r="K155" t="s">
        <v>177</v>
      </c>
      <c r="L155" t="str">
        <f>IF(AND(Home!$A$1&gt;=Leave[[#This Row],[Start Time]],Home!$A$1&lt;=Leave[[#This Row],[End Time]]),"Aplica","No Aplica")</f>
        <v>No Aplica</v>
      </c>
      <c r="M155" t="str">
        <f>IF(AND(Home!$A$1&gt;=Leave[[#This Row],[Start Time]],Home!$A$1&lt;=Leave[[#This Row],[End Time]]),Home!$A$1,"No Aplica")</f>
        <v>No Aplica</v>
      </c>
      <c r="N155" t="str">
        <f>Leave[[#This Row],[User Code (Owning User) (Usuario)]]&amp;Leave[[#This Row],[fecha activa]]</f>
        <v>MIE202302019866No Aplica</v>
      </c>
      <c r="P155" t="s">
        <v>1375</v>
      </c>
      <c r="Q155" t="s">
        <v>3273</v>
      </c>
      <c r="R155" s="40">
        <v>1</v>
      </c>
      <c r="S155" s="40">
        <v>180</v>
      </c>
    </row>
    <row r="156" spans="1:19" x14ac:dyDescent="0.3">
      <c r="A156" t="s">
        <v>469</v>
      </c>
      <c r="B156" s="3">
        <v>45933</v>
      </c>
      <c r="C156" s="3">
        <v>45933</v>
      </c>
      <c r="D156" t="s">
        <v>491</v>
      </c>
      <c r="E156" t="s">
        <v>1859</v>
      </c>
      <c r="F156" t="s">
        <v>1861</v>
      </c>
      <c r="G156">
        <v>60</v>
      </c>
      <c r="H156">
        <v>60</v>
      </c>
      <c r="I156" t="s">
        <v>1860</v>
      </c>
      <c r="J156" t="s">
        <v>1098</v>
      </c>
      <c r="K156" t="s">
        <v>177</v>
      </c>
      <c r="L156" t="str">
        <f>IF(AND(Home!$A$1&gt;=Leave[[#This Row],[Start Time]],Home!$A$1&lt;=Leave[[#This Row],[End Time]]),"Aplica","No Aplica")</f>
        <v>No Aplica</v>
      </c>
      <c r="M156" t="str">
        <f>IF(AND(Home!$A$1&gt;=Leave[[#This Row],[Start Time]],Home!$A$1&lt;=Leave[[#This Row],[End Time]]),Home!$A$1,"No Aplica")</f>
        <v>No Aplica</v>
      </c>
      <c r="N156" t="str">
        <f>Leave[[#This Row],[User Code (Owning User) (Usuario)]]&amp;Leave[[#This Row],[fecha activa]]</f>
        <v>MIE202302019866No Aplica</v>
      </c>
      <c r="P156" t="s">
        <v>1366</v>
      </c>
      <c r="Q156" t="s">
        <v>3274</v>
      </c>
      <c r="R156" s="40">
        <v>1</v>
      </c>
      <c r="S156" s="40">
        <v>210</v>
      </c>
    </row>
    <row r="157" spans="1:19" x14ac:dyDescent="0.3">
      <c r="A157" t="s">
        <v>469</v>
      </c>
      <c r="B157" s="3">
        <v>45932</v>
      </c>
      <c r="C157" s="3">
        <v>45932</v>
      </c>
      <c r="D157" t="s">
        <v>491</v>
      </c>
      <c r="E157" t="s">
        <v>1859</v>
      </c>
      <c r="F157" t="s">
        <v>1861</v>
      </c>
      <c r="G157">
        <v>60</v>
      </c>
      <c r="H157">
        <v>60</v>
      </c>
      <c r="I157" t="s">
        <v>1860</v>
      </c>
      <c r="J157" t="s">
        <v>1098</v>
      </c>
      <c r="K157" t="s">
        <v>177</v>
      </c>
      <c r="L157" t="str">
        <f>IF(AND(Home!$A$1&gt;=Leave[[#This Row],[Start Time]],Home!$A$1&lt;=Leave[[#This Row],[End Time]]),"Aplica","No Aplica")</f>
        <v>No Aplica</v>
      </c>
      <c r="M157" t="str">
        <f>IF(AND(Home!$A$1&gt;=Leave[[#This Row],[Start Time]],Home!$A$1&lt;=Leave[[#This Row],[End Time]]),Home!$A$1,"No Aplica")</f>
        <v>No Aplica</v>
      </c>
      <c r="N157" t="str">
        <f>Leave[[#This Row],[User Code (Owning User) (Usuario)]]&amp;Leave[[#This Row],[fecha activa]]</f>
        <v>MIE202302019866No Aplica</v>
      </c>
      <c r="P157" t="s">
        <v>1390</v>
      </c>
      <c r="Q157" t="s">
        <v>3275</v>
      </c>
      <c r="R157" s="40">
        <v>1</v>
      </c>
      <c r="S157" s="40">
        <v>60</v>
      </c>
    </row>
    <row r="158" spans="1:19" x14ac:dyDescent="0.3">
      <c r="A158" t="s">
        <v>469</v>
      </c>
      <c r="B158" s="3">
        <v>45931</v>
      </c>
      <c r="C158" s="3">
        <v>45931</v>
      </c>
      <c r="D158" t="s">
        <v>491</v>
      </c>
      <c r="E158" t="s">
        <v>1859</v>
      </c>
      <c r="F158" t="s">
        <v>1861</v>
      </c>
      <c r="G158">
        <v>60</v>
      </c>
      <c r="H158">
        <v>60</v>
      </c>
      <c r="I158" t="s">
        <v>1860</v>
      </c>
      <c r="J158" t="s">
        <v>1098</v>
      </c>
      <c r="K158" t="s">
        <v>177</v>
      </c>
      <c r="L158" t="str">
        <f>IF(AND(Home!$A$1&gt;=Leave[[#This Row],[Start Time]],Home!$A$1&lt;=Leave[[#This Row],[End Time]]),"Aplica","No Aplica")</f>
        <v>Aplica</v>
      </c>
      <c r="M158">
        <f>IF(AND(Home!$A$1&gt;=Leave[[#This Row],[Start Time]],Home!$A$1&lt;=Leave[[#This Row],[End Time]]),Home!$A$1,"No Aplica")</f>
        <v>45931</v>
      </c>
      <c r="N158" t="str">
        <f>Leave[[#This Row],[User Code (Owning User) (Usuario)]]&amp;Leave[[#This Row],[fecha activa]]</f>
        <v>MIE20230201986645931</v>
      </c>
      <c r="P158" t="s">
        <v>1363</v>
      </c>
      <c r="Q158" t="s">
        <v>3276</v>
      </c>
      <c r="R158" s="40">
        <v>1</v>
      </c>
      <c r="S158" s="40">
        <v>210</v>
      </c>
    </row>
    <row r="159" spans="1:19" x14ac:dyDescent="0.3">
      <c r="A159" t="s">
        <v>466</v>
      </c>
      <c r="B159" s="3">
        <v>45931</v>
      </c>
      <c r="C159" s="3">
        <v>45931</v>
      </c>
      <c r="D159" t="s">
        <v>467</v>
      </c>
      <c r="E159" t="s">
        <v>361</v>
      </c>
      <c r="F159" t="s">
        <v>362</v>
      </c>
      <c r="G159">
        <v>540</v>
      </c>
      <c r="H159">
        <v>540</v>
      </c>
      <c r="I159" t="s">
        <v>1093</v>
      </c>
      <c r="J159" t="s">
        <v>969</v>
      </c>
      <c r="K159" t="s">
        <v>177</v>
      </c>
      <c r="L159" t="str">
        <f>IF(AND(Home!$A$1&gt;=Leave[[#This Row],[Start Time]],Home!$A$1&lt;=Leave[[#This Row],[End Time]]),"Aplica","No Aplica")</f>
        <v>Aplica</v>
      </c>
      <c r="M159">
        <f>IF(AND(Home!$A$1&gt;=Leave[[#This Row],[Start Time]],Home!$A$1&lt;=Leave[[#This Row],[End Time]]),Home!$A$1,"No Aplica")</f>
        <v>45931</v>
      </c>
      <c r="N159" t="str">
        <f>Leave[[#This Row],[User Code (Owning User) (Usuario)]]&amp;Leave[[#This Row],[fecha activa]]</f>
        <v>MIE202304091244945931</v>
      </c>
      <c r="P159" t="s">
        <v>1387</v>
      </c>
      <c r="Q159" t="s">
        <v>3277</v>
      </c>
      <c r="R159" s="40">
        <v>1</v>
      </c>
      <c r="S159" s="40">
        <v>60</v>
      </c>
    </row>
    <row r="160" spans="1:19" x14ac:dyDescent="0.3">
      <c r="A160" t="s">
        <v>466</v>
      </c>
      <c r="B160" s="3">
        <v>45931</v>
      </c>
      <c r="C160" s="3">
        <v>45931</v>
      </c>
      <c r="D160" t="s">
        <v>2941</v>
      </c>
      <c r="E160" t="s">
        <v>2541</v>
      </c>
      <c r="F160" t="s">
        <v>2543</v>
      </c>
      <c r="G160">
        <v>1380</v>
      </c>
      <c r="H160">
        <v>540</v>
      </c>
      <c r="I160" t="s">
        <v>2542</v>
      </c>
      <c r="J160" t="s">
        <v>2674</v>
      </c>
      <c r="K160" t="s">
        <v>179</v>
      </c>
      <c r="L160" t="str">
        <f>IF(AND(Home!$A$1&gt;=Leave[[#This Row],[Start Time]],Home!$A$1&lt;=Leave[[#This Row],[End Time]]),"Aplica","No Aplica")</f>
        <v>Aplica</v>
      </c>
      <c r="M160">
        <f>IF(AND(Home!$A$1&gt;=Leave[[#This Row],[Start Time]],Home!$A$1&lt;=Leave[[#This Row],[End Time]]),Home!$A$1,"No Aplica")</f>
        <v>45931</v>
      </c>
      <c r="N160" t="str">
        <f>Leave[[#This Row],[User Code (Owning User) (Usuario)]]&amp;Leave[[#This Row],[fecha activa]]</f>
        <v>MIE202508092432345931</v>
      </c>
      <c r="P160" t="s">
        <v>1357</v>
      </c>
      <c r="Q160" t="s">
        <v>3278</v>
      </c>
      <c r="R160" s="40">
        <v>1</v>
      </c>
      <c r="S160" s="40">
        <v>540</v>
      </c>
    </row>
    <row r="161" spans="1:19" x14ac:dyDescent="0.3">
      <c r="A161" t="s">
        <v>463</v>
      </c>
      <c r="B161" s="3">
        <v>45941</v>
      </c>
      <c r="C161" s="3">
        <v>45941</v>
      </c>
      <c r="D161" t="s">
        <v>615</v>
      </c>
      <c r="E161" t="s">
        <v>2112</v>
      </c>
      <c r="F161" t="s">
        <v>2114</v>
      </c>
      <c r="G161">
        <v>60</v>
      </c>
      <c r="H161">
        <v>60</v>
      </c>
      <c r="I161" t="s">
        <v>2113</v>
      </c>
      <c r="J161" t="s">
        <v>1482</v>
      </c>
      <c r="K161" t="s">
        <v>177</v>
      </c>
      <c r="L161" t="str">
        <f>IF(AND(Home!$A$1&gt;=Leave[[#This Row],[Start Time]],Home!$A$1&lt;=Leave[[#This Row],[End Time]]),"Aplica","No Aplica")</f>
        <v>No Aplica</v>
      </c>
      <c r="M161" t="str">
        <f>IF(AND(Home!$A$1&gt;=Leave[[#This Row],[Start Time]],Home!$A$1&lt;=Leave[[#This Row],[End Time]]),Home!$A$1,"No Aplica")</f>
        <v>No Aplica</v>
      </c>
      <c r="N161" t="str">
        <f>Leave[[#This Row],[User Code (Owning User) (Usuario)]]&amp;Leave[[#This Row],[fecha activa]]</f>
        <v>MIE2025250723830No Aplica</v>
      </c>
      <c r="P161" t="s">
        <v>1378</v>
      </c>
      <c r="Q161" t="s">
        <v>3279</v>
      </c>
      <c r="R161" s="40">
        <v>1</v>
      </c>
      <c r="S161" s="40">
        <v>330</v>
      </c>
    </row>
    <row r="162" spans="1:19" x14ac:dyDescent="0.3">
      <c r="A162" t="s">
        <v>463</v>
      </c>
      <c r="B162" s="3">
        <v>45940</v>
      </c>
      <c r="C162" s="3">
        <v>45940</v>
      </c>
      <c r="D162" t="s">
        <v>1641</v>
      </c>
      <c r="E162" t="s">
        <v>2112</v>
      </c>
      <c r="F162" t="s">
        <v>2114</v>
      </c>
      <c r="G162">
        <v>60</v>
      </c>
      <c r="H162">
        <v>60</v>
      </c>
      <c r="I162" t="s">
        <v>2113</v>
      </c>
      <c r="J162" t="s">
        <v>1482</v>
      </c>
      <c r="K162" t="s">
        <v>177</v>
      </c>
      <c r="L162" t="str">
        <f>IF(AND(Home!$A$1&gt;=Leave[[#This Row],[Start Time]],Home!$A$1&lt;=Leave[[#This Row],[End Time]]),"Aplica","No Aplica")</f>
        <v>No Aplica</v>
      </c>
      <c r="M162" t="str">
        <f>IF(AND(Home!$A$1&gt;=Leave[[#This Row],[Start Time]],Home!$A$1&lt;=Leave[[#This Row],[End Time]]),Home!$A$1,"No Aplica")</f>
        <v>No Aplica</v>
      </c>
      <c r="N162" t="str">
        <f>Leave[[#This Row],[User Code (Owning User) (Usuario)]]&amp;Leave[[#This Row],[fecha activa]]</f>
        <v>MIE2025250723830No Aplica</v>
      </c>
      <c r="P162" t="s">
        <v>1335</v>
      </c>
      <c r="Q162" t="s">
        <v>3280</v>
      </c>
      <c r="R162" s="40">
        <v>1</v>
      </c>
      <c r="S162" s="40">
        <v>60</v>
      </c>
    </row>
    <row r="163" spans="1:19" x14ac:dyDescent="0.3">
      <c r="A163" t="s">
        <v>463</v>
      </c>
      <c r="B163" s="3">
        <v>45937</v>
      </c>
      <c r="C163" s="3">
        <v>45937</v>
      </c>
      <c r="D163" t="s">
        <v>615</v>
      </c>
      <c r="E163" t="s">
        <v>2112</v>
      </c>
      <c r="F163" t="s">
        <v>2114</v>
      </c>
      <c r="G163">
        <v>60</v>
      </c>
      <c r="H163">
        <v>60</v>
      </c>
      <c r="I163" t="s">
        <v>2113</v>
      </c>
      <c r="J163" t="s">
        <v>1482</v>
      </c>
      <c r="K163" t="s">
        <v>177</v>
      </c>
      <c r="L163" t="str">
        <f>IF(AND(Home!$A$1&gt;=Leave[[#This Row],[Start Time]],Home!$A$1&lt;=Leave[[#This Row],[End Time]]),"Aplica","No Aplica")</f>
        <v>No Aplica</v>
      </c>
      <c r="M163" t="str">
        <f>IF(AND(Home!$A$1&gt;=Leave[[#This Row],[Start Time]],Home!$A$1&lt;=Leave[[#This Row],[End Time]]),Home!$A$1,"No Aplica")</f>
        <v>No Aplica</v>
      </c>
      <c r="N163" t="str">
        <f>Leave[[#This Row],[User Code (Owning User) (Usuario)]]&amp;Leave[[#This Row],[fecha activa]]</f>
        <v>MIE2025250723830No Aplica</v>
      </c>
      <c r="P163" t="s">
        <v>1433</v>
      </c>
      <c r="Q163" t="s">
        <v>3281</v>
      </c>
      <c r="R163" s="40">
        <v>1</v>
      </c>
      <c r="S163" s="40">
        <v>120</v>
      </c>
    </row>
    <row r="164" spans="1:19" x14ac:dyDescent="0.3">
      <c r="A164" t="s">
        <v>463</v>
      </c>
      <c r="B164" s="3">
        <v>45936</v>
      </c>
      <c r="C164" s="3">
        <v>45936</v>
      </c>
      <c r="D164" t="s">
        <v>615</v>
      </c>
      <c r="E164" t="s">
        <v>2112</v>
      </c>
      <c r="F164" t="s">
        <v>2114</v>
      </c>
      <c r="G164">
        <v>60</v>
      </c>
      <c r="H164">
        <v>60</v>
      </c>
      <c r="I164" t="s">
        <v>2113</v>
      </c>
      <c r="J164" t="s">
        <v>1482</v>
      </c>
      <c r="K164" t="s">
        <v>177</v>
      </c>
      <c r="L164" t="str">
        <f>IF(AND(Home!$A$1&gt;=Leave[[#This Row],[Start Time]],Home!$A$1&lt;=Leave[[#This Row],[End Time]]),"Aplica","No Aplica")</f>
        <v>No Aplica</v>
      </c>
      <c r="M164" t="str">
        <f>IF(AND(Home!$A$1&gt;=Leave[[#This Row],[Start Time]],Home!$A$1&lt;=Leave[[#This Row],[End Time]]),Home!$A$1,"No Aplica")</f>
        <v>No Aplica</v>
      </c>
      <c r="N164" t="str">
        <f>Leave[[#This Row],[User Code (Owning User) (Usuario)]]&amp;Leave[[#This Row],[fecha activa]]</f>
        <v>MIE2025250723830No Aplica</v>
      </c>
      <c r="P164" t="s">
        <v>1440</v>
      </c>
      <c r="Q164" t="s">
        <v>3282</v>
      </c>
      <c r="R164" s="40">
        <v>1</v>
      </c>
      <c r="S164" s="40">
        <v>30</v>
      </c>
    </row>
    <row r="165" spans="1:19" x14ac:dyDescent="0.3">
      <c r="A165" t="s">
        <v>474</v>
      </c>
      <c r="B165" s="3">
        <v>45935</v>
      </c>
      <c r="C165" s="3">
        <v>45935</v>
      </c>
      <c r="D165" t="s">
        <v>1607</v>
      </c>
      <c r="E165" t="s">
        <v>1730</v>
      </c>
      <c r="F165" t="s">
        <v>1732</v>
      </c>
      <c r="G165">
        <v>540</v>
      </c>
      <c r="H165">
        <v>540</v>
      </c>
      <c r="I165" t="s">
        <v>1731</v>
      </c>
      <c r="J165" t="s">
        <v>1548</v>
      </c>
      <c r="K165" t="s">
        <v>179</v>
      </c>
      <c r="L165" t="str">
        <f>IF(AND(Home!$A$1&gt;=Leave[[#This Row],[Start Time]],Home!$A$1&lt;=Leave[[#This Row],[End Time]]),"Aplica","No Aplica")</f>
        <v>No Aplica</v>
      </c>
      <c r="M165" t="str">
        <f>IF(AND(Home!$A$1&gt;=Leave[[#This Row],[Start Time]],Home!$A$1&lt;=Leave[[#This Row],[End Time]]),Home!$A$1,"No Aplica")</f>
        <v>No Aplica</v>
      </c>
      <c r="N165" t="str">
        <f>Leave[[#This Row],[User Code (Owning User) (Usuario)]]&amp;Leave[[#This Row],[fecha activa]]</f>
        <v>MIE2025130523016No Aplica</v>
      </c>
      <c r="P165" t="s">
        <v>1402</v>
      </c>
      <c r="Q165" t="s">
        <v>3283</v>
      </c>
      <c r="R165" s="40">
        <v>1</v>
      </c>
      <c r="S165" s="40">
        <v>120</v>
      </c>
    </row>
    <row r="166" spans="1:19" x14ac:dyDescent="0.3">
      <c r="A166" t="s">
        <v>469</v>
      </c>
      <c r="B166" s="3">
        <v>45934</v>
      </c>
      <c r="C166" s="3">
        <v>45934</v>
      </c>
      <c r="D166" t="s">
        <v>1675</v>
      </c>
      <c r="E166" t="s">
        <v>1730</v>
      </c>
      <c r="F166" t="s">
        <v>1732</v>
      </c>
      <c r="G166">
        <v>240</v>
      </c>
      <c r="H166">
        <v>240</v>
      </c>
      <c r="I166" t="s">
        <v>1731</v>
      </c>
      <c r="J166" t="s">
        <v>1548</v>
      </c>
      <c r="K166" t="s">
        <v>179</v>
      </c>
      <c r="L166" t="str">
        <f>IF(AND(Home!$A$1&gt;=Leave[[#This Row],[Start Time]],Home!$A$1&lt;=Leave[[#This Row],[End Time]]),"Aplica","No Aplica")</f>
        <v>No Aplica</v>
      </c>
      <c r="M166" t="str">
        <f>IF(AND(Home!$A$1&gt;=Leave[[#This Row],[Start Time]],Home!$A$1&lt;=Leave[[#This Row],[End Time]]),Home!$A$1,"No Aplica")</f>
        <v>No Aplica</v>
      </c>
      <c r="N166" t="str">
        <f>Leave[[#This Row],[User Code (Owning User) (Usuario)]]&amp;Leave[[#This Row],[fecha activa]]</f>
        <v>MIE2025130523016No Aplica</v>
      </c>
      <c r="P166" t="s">
        <v>1420</v>
      </c>
      <c r="Q166" t="s">
        <v>3284</v>
      </c>
      <c r="R166" s="40">
        <v>1</v>
      </c>
      <c r="S166" s="40">
        <v>60</v>
      </c>
    </row>
    <row r="167" spans="1:19" x14ac:dyDescent="0.3">
      <c r="A167" t="s">
        <v>474</v>
      </c>
      <c r="B167" s="3">
        <v>45942</v>
      </c>
      <c r="C167" s="3">
        <v>45942</v>
      </c>
      <c r="D167" t="s">
        <v>490</v>
      </c>
      <c r="E167" t="s">
        <v>1542</v>
      </c>
      <c r="F167" t="s">
        <v>1544</v>
      </c>
      <c r="G167">
        <v>1410</v>
      </c>
      <c r="H167">
        <v>540</v>
      </c>
      <c r="I167" t="s">
        <v>1543</v>
      </c>
      <c r="J167" t="s">
        <v>1532</v>
      </c>
      <c r="K167" t="s">
        <v>179</v>
      </c>
      <c r="L167" t="str">
        <f>IF(AND(Home!$A$1&gt;=Leave[[#This Row],[Start Time]],Home!$A$1&lt;=Leave[[#This Row],[End Time]]),"Aplica","No Aplica")</f>
        <v>No Aplica</v>
      </c>
      <c r="M167" t="str">
        <f>IF(AND(Home!$A$1&gt;=Leave[[#This Row],[Start Time]],Home!$A$1&lt;=Leave[[#This Row],[End Time]]),Home!$A$1,"No Aplica")</f>
        <v>No Aplica</v>
      </c>
      <c r="N167" t="str">
        <f>Leave[[#This Row],[User Code (Owning User) (Usuario)]]&amp;Leave[[#This Row],[fecha activa]]</f>
        <v>MIE2025200321758No Aplica</v>
      </c>
      <c r="P167" t="s">
        <v>1407</v>
      </c>
      <c r="Q167" t="s">
        <v>3285</v>
      </c>
      <c r="R167" s="40">
        <v>1</v>
      </c>
      <c r="S167" s="40">
        <v>60</v>
      </c>
    </row>
    <row r="168" spans="1:19" x14ac:dyDescent="0.3">
      <c r="A168" t="s">
        <v>469</v>
      </c>
      <c r="B168" s="3">
        <v>45941</v>
      </c>
      <c r="C168" s="3">
        <v>45941</v>
      </c>
      <c r="D168" t="s">
        <v>615</v>
      </c>
      <c r="E168" t="s">
        <v>1542</v>
      </c>
      <c r="F168" t="s">
        <v>1544</v>
      </c>
      <c r="G168">
        <v>360</v>
      </c>
      <c r="H168">
        <v>360</v>
      </c>
      <c r="I168" t="s">
        <v>1543</v>
      </c>
      <c r="J168" t="s">
        <v>1532</v>
      </c>
      <c r="K168" t="s">
        <v>179</v>
      </c>
      <c r="L168" t="str">
        <f>IF(AND(Home!$A$1&gt;=Leave[[#This Row],[Start Time]],Home!$A$1&lt;=Leave[[#This Row],[End Time]]),"Aplica","No Aplica")</f>
        <v>No Aplica</v>
      </c>
      <c r="M168" t="str">
        <f>IF(AND(Home!$A$1&gt;=Leave[[#This Row],[Start Time]],Home!$A$1&lt;=Leave[[#This Row],[End Time]]),Home!$A$1,"No Aplica")</f>
        <v>No Aplica</v>
      </c>
      <c r="N168" t="str">
        <f>Leave[[#This Row],[User Code (Owning User) (Usuario)]]&amp;Leave[[#This Row],[fecha activa]]</f>
        <v>MIE2025200321758No Aplica</v>
      </c>
      <c r="P168" t="s">
        <v>1369</v>
      </c>
      <c r="Q168" t="s">
        <v>3286</v>
      </c>
      <c r="R168" s="40">
        <v>1</v>
      </c>
      <c r="S168" s="40">
        <v>180</v>
      </c>
    </row>
    <row r="169" spans="1:19" x14ac:dyDescent="0.3">
      <c r="A169" t="s">
        <v>474</v>
      </c>
      <c r="B169" s="3">
        <v>45935</v>
      </c>
      <c r="C169" s="3">
        <v>45935</v>
      </c>
      <c r="D169" t="s">
        <v>490</v>
      </c>
      <c r="E169" t="s">
        <v>1542</v>
      </c>
      <c r="F169" t="s">
        <v>1544</v>
      </c>
      <c r="G169">
        <v>1410</v>
      </c>
      <c r="H169">
        <v>540</v>
      </c>
      <c r="I169" t="s">
        <v>1543</v>
      </c>
      <c r="J169" t="s">
        <v>1532</v>
      </c>
      <c r="K169" t="s">
        <v>179</v>
      </c>
      <c r="L169" t="str">
        <f>IF(AND(Home!$A$1&gt;=Leave[[#This Row],[Start Time]],Home!$A$1&lt;=Leave[[#This Row],[End Time]]),"Aplica","No Aplica")</f>
        <v>No Aplica</v>
      </c>
      <c r="M169" t="str">
        <f>IF(AND(Home!$A$1&gt;=Leave[[#This Row],[Start Time]],Home!$A$1&lt;=Leave[[#This Row],[End Time]]),Home!$A$1,"No Aplica")</f>
        <v>No Aplica</v>
      </c>
      <c r="N169" t="str">
        <f>Leave[[#This Row],[User Code (Owning User) (Usuario)]]&amp;Leave[[#This Row],[fecha activa]]</f>
        <v>MIE2025200321758No Aplica</v>
      </c>
      <c r="P169" t="s">
        <v>1452</v>
      </c>
      <c r="Q169" t="s">
        <v>3287</v>
      </c>
      <c r="R169" s="40">
        <v>1</v>
      </c>
      <c r="S169" s="40">
        <v>180</v>
      </c>
    </row>
    <row r="170" spans="1:19" x14ac:dyDescent="0.3">
      <c r="A170" t="s">
        <v>469</v>
      </c>
      <c r="B170" s="3">
        <v>45934</v>
      </c>
      <c r="C170" s="3">
        <v>45934</v>
      </c>
      <c r="D170" t="s">
        <v>615</v>
      </c>
      <c r="E170" t="s">
        <v>1542</v>
      </c>
      <c r="F170" t="s">
        <v>1544</v>
      </c>
      <c r="G170">
        <v>360</v>
      </c>
      <c r="H170">
        <v>360</v>
      </c>
      <c r="I170" t="s">
        <v>1543</v>
      </c>
      <c r="J170" t="s">
        <v>1532</v>
      </c>
      <c r="K170" t="s">
        <v>179</v>
      </c>
      <c r="L170" t="str">
        <f>IF(AND(Home!$A$1&gt;=Leave[[#This Row],[Start Time]],Home!$A$1&lt;=Leave[[#This Row],[End Time]]),"Aplica","No Aplica")</f>
        <v>No Aplica</v>
      </c>
      <c r="M170" t="str">
        <f>IF(AND(Home!$A$1&gt;=Leave[[#This Row],[Start Time]],Home!$A$1&lt;=Leave[[#This Row],[End Time]]),Home!$A$1,"No Aplica")</f>
        <v>No Aplica</v>
      </c>
      <c r="N170" t="str">
        <f>Leave[[#This Row],[User Code (Owning User) (Usuario)]]&amp;Leave[[#This Row],[fecha activa]]</f>
        <v>MIE2025200321758No Aplica</v>
      </c>
      <c r="P170" t="s">
        <v>1443</v>
      </c>
      <c r="Q170" t="s">
        <v>3288</v>
      </c>
      <c r="R170" s="40">
        <v>1</v>
      </c>
      <c r="S170" s="40">
        <v>60</v>
      </c>
    </row>
    <row r="171" spans="1:19" x14ac:dyDescent="0.3">
      <c r="A171" t="s">
        <v>469</v>
      </c>
      <c r="B171" s="3">
        <v>45931</v>
      </c>
      <c r="C171" s="3">
        <v>45931</v>
      </c>
      <c r="D171" t="s">
        <v>2905</v>
      </c>
      <c r="E171" t="s">
        <v>2133</v>
      </c>
      <c r="F171" t="s">
        <v>2135</v>
      </c>
      <c r="G171">
        <v>60</v>
      </c>
      <c r="H171">
        <v>60</v>
      </c>
      <c r="I171" t="s">
        <v>2134</v>
      </c>
      <c r="J171" t="s">
        <v>965</v>
      </c>
      <c r="K171" t="s">
        <v>178</v>
      </c>
      <c r="L171" t="str">
        <f>IF(AND(Home!$A$1&gt;=Leave[[#This Row],[Start Time]],Home!$A$1&lt;=Leave[[#This Row],[End Time]]),"Aplica","No Aplica")</f>
        <v>Aplica</v>
      </c>
      <c r="M171">
        <f>IF(AND(Home!$A$1&gt;=Leave[[#This Row],[Start Time]],Home!$A$1&lt;=Leave[[#This Row],[End Time]]),Home!$A$1,"No Aplica")</f>
        <v>45931</v>
      </c>
      <c r="N171" t="str">
        <f>Leave[[#This Row],[User Code (Owning User) (Usuario)]]&amp;Leave[[#This Row],[fecha activa]]</f>
        <v>MIE202529072385845931</v>
      </c>
      <c r="P171" t="s">
        <v>1492</v>
      </c>
      <c r="Q171" t="s">
        <v>3289</v>
      </c>
      <c r="R171" s="40">
        <v>1</v>
      </c>
      <c r="S171" s="40">
        <v>60</v>
      </c>
    </row>
    <row r="172" spans="1:19" x14ac:dyDescent="0.3">
      <c r="A172" t="s">
        <v>463</v>
      </c>
      <c r="B172" s="3">
        <v>45939</v>
      </c>
      <c r="C172" s="3">
        <v>45939</v>
      </c>
      <c r="D172" t="s">
        <v>2971</v>
      </c>
      <c r="E172" t="s">
        <v>2236</v>
      </c>
      <c r="F172" t="s">
        <v>2238</v>
      </c>
      <c r="G172">
        <v>120</v>
      </c>
      <c r="H172">
        <v>120</v>
      </c>
      <c r="I172" t="s">
        <v>2237</v>
      </c>
      <c r="J172" t="s">
        <v>1038</v>
      </c>
      <c r="K172" t="s">
        <v>177</v>
      </c>
      <c r="L172" t="str">
        <f>IF(AND(Home!$A$1&gt;=Leave[[#This Row],[Start Time]],Home!$A$1&lt;=Leave[[#This Row],[End Time]]),"Aplica","No Aplica")</f>
        <v>No Aplica</v>
      </c>
      <c r="M172" t="str">
        <f>IF(AND(Home!$A$1&gt;=Leave[[#This Row],[Start Time]],Home!$A$1&lt;=Leave[[#This Row],[End Time]]),Home!$A$1,"No Aplica")</f>
        <v>No Aplica</v>
      </c>
      <c r="N172" t="str">
        <f>Leave[[#This Row],[User Code (Owning User) (Usuario)]]&amp;Leave[[#This Row],[fecha activa]]</f>
        <v>MIE2025080823978No Aplica</v>
      </c>
      <c r="P172" t="s">
        <v>1495</v>
      </c>
      <c r="Q172" t="s">
        <v>3290</v>
      </c>
      <c r="R172" s="40">
        <v>1</v>
      </c>
      <c r="S172" s="40">
        <v>180</v>
      </c>
    </row>
    <row r="173" spans="1:19" x14ac:dyDescent="0.3">
      <c r="A173" t="s">
        <v>463</v>
      </c>
      <c r="B173" s="3">
        <v>45938</v>
      </c>
      <c r="C173" s="3">
        <v>45938</v>
      </c>
      <c r="D173" t="s">
        <v>2971</v>
      </c>
      <c r="E173" t="s">
        <v>2236</v>
      </c>
      <c r="F173" t="s">
        <v>2238</v>
      </c>
      <c r="G173">
        <v>120</v>
      </c>
      <c r="H173">
        <v>120</v>
      </c>
      <c r="I173" t="s">
        <v>2237</v>
      </c>
      <c r="J173" t="s">
        <v>1038</v>
      </c>
      <c r="K173" t="s">
        <v>177</v>
      </c>
      <c r="L173" t="str">
        <f>IF(AND(Home!$A$1&gt;=Leave[[#This Row],[Start Time]],Home!$A$1&lt;=Leave[[#This Row],[End Time]]),"Aplica","No Aplica")</f>
        <v>No Aplica</v>
      </c>
      <c r="M173" t="str">
        <f>IF(AND(Home!$A$1&gt;=Leave[[#This Row],[Start Time]],Home!$A$1&lt;=Leave[[#This Row],[End Time]]),Home!$A$1,"No Aplica")</f>
        <v>No Aplica</v>
      </c>
      <c r="N173" t="str">
        <f>Leave[[#This Row],[User Code (Owning User) (Usuario)]]&amp;Leave[[#This Row],[fecha activa]]</f>
        <v>MIE2025080823978No Aplica</v>
      </c>
      <c r="P173" t="s">
        <v>1512</v>
      </c>
      <c r="Q173" t="s">
        <v>3291</v>
      </c>
      <c r="R173" s="40">
        <v>2</v>
      </c>
      <c r="S173" s="40">
        <v>120</v>
      </c>
    </row>
    <row r="174" spans="1:19" x14ac:dyDescent="0.3">
      <c r="A174" t="s">
        <v>466</v>
      </c>
      <c r="B174" s="3">
        <v>45932</v>
      </c>
      <c r="C174" s="3">
        <v>45932</v>
      </c>
      <c r="D174" t="s">
        <v>3042</v>
      </c>
      <c r="E174" t="s">
        <v>2236</v>
      </c>
      <c r="F174" t="s">
        <v>2238</v>
      </c>
      <c r="G174">
        <v>120</v>
      </c>
      <c r="H174">
        <v>120</v>
      </c>
      <c r="I174" t="s">
        <v>2237</v>
      </c>
      <c r="J174" t="s">
        <v>1038</v>
      </c>
      <c r="K174" t="s">
        <v>177</v>
      </c>
      <c r="L174" t="str">
        <f>IF(AND(Home!$A$1&gt;=Leave[[#This Row],[Start Time]],Home!$A$1&lt;=Leave[[#This Row],[End Time]]),"Aplica","No Aplica")</f>
        <v>No Aplica</v>
      </c>
      <c r="M174" t="str">
        <f>IF(AND(Home!$A$1&gt;=Leave[[#This Row],[Start Time]],Home!$A$1&lt;=Leave[[#This Row],[End Time]]),Home!$A$1,"No Aplica")</f>
        <v>No Aplica</v>
      </c>
      <c r="N174" t="str">
        <f>Leave[[#This Row],[User Code (Owning User) (Usuario)]]&amp;Leave[[#This Row],[fecha activa]]</f>
        <v>MIE2025080823978No Aplica</v>
      </c>
      <c r="P174" t="s">
        <v>1469</v>
      </c>
      <c r="Q174" t="s">
        <v>3292</v>
      </c>
      <c r="R174" s="40">
        <v>1</v>
      </c>
      <c r="S174" s="40">
        <v>540</v>
      </c>
    </row>
    <row r="175" spans="1:19" x14ac:dyDescent="0.3">
      <c r="A175" t="s">
        <v>466</v>
      </c>
      <c r="B175" s="3">
        <v>45931</v>
      </c>
      <c r="C175" s="3">
        <v>45931</v>
      </c>
      <c r="D175" t="s">
        <v>3043</v>
      </c>
      <c r="E175" t="s">
        <v>2236</v>
      </c>
      <c r="F175" t="s">
        <v>2238</v>
      </c>
      <c r="G175">
        <v>120</v>
      </c>
      <c r="H175">
        <v>120</v>
      </c>
      <c r="I175" t="s">
        <v>2237</v>
      </c>
      <c r="J175" t="s">
        <v>1038</v>
      </c>
      <c r="K175" t="s">
        <v>177</v>
      </c>
      <c r="L175" t="str">
        <f>IF(AND(Home!$A$1&gt;=Leave[[#This Row],[Start Time]],Home!$A$1&lt;=Leave[[#This Row],[End Time]]),"Aplica","No Aplica")</f>
        <v>Aplica</v>
      </c>
      <c r="M175">
        <f>IF(AND(Home!$A$1&gt;=Leave[[#This Row],[Start Time]],Home!$A$1&lt;=Leave[[#This Row],[End Time]]),Home!$A$1,"No Aplica")</f>
        <v>45931</v>
      </c>
      <c r="N175" t="str">
        <f>Leave[[#This Row],[User Code (Owning User) (Usuario)]]&amp;Leave[[#This Row],[fecha activa]]</f>
        <v>MIE202508082397845931</v>
      </c>
      <c r="P175" t="s">
        <v>1464</v>
      </c>
      <c r="Q175" t="s">
        <v>3293</v>
      </c>
      <c r="R175" s="40">
        <v>1</v>
      </c>
      <c r="S175" s="40">
        <v>540</v>
      </c>
    </row>
    <row r="176" spans="1:19" x14ac:dyDescent="0.3">
      <c r="A176" t="s">
        <v>466</v>
      </c>
      <c r="B176" s="3">
        <v>45938</v>
      </c>
      <c r="C176" s="3">
        <v>45938</v>
      </c>
      <c r="D176" t="s">
        <v>1574</v>
      </c>
      <c r="E176" t="s">
        <v>451</v>
      </c>
      <c r="F176" t="s">
        <v>452</v>
      </c>
      <c r="G176">
        <v>540</v>
      </c>
      <c r="H176">
        <v>540</v>
      </c>
      <c r="I176" t="s">
        <v>1086</v>
      </c>
      <c r="J176" t="s">
        <v>1018</v>
      </c>
      <c r="K176" t="s">
        <v>177</v>
      </c>
      <c r="L176" t="str">
        <f>IF(AND(Home!$A$1&gt;=Leave[[#This Row],[Start Time]],Home!$A$1&lt;=Leave[[#This Row],[End Time]]),"Aplica","No Aplica")</f>
        <v>No Aplica</v>
      </c>
      <c r="M176" t="str">
        <f>IF(AND(Home!$A$1&gt;=Leave[[#This Row],[Start Time]],Home!$A$1&lt;=Leave[[#This Row],[End Time]]),Home!$A$1,"No Aplica")</f>
        <v>No Aplica</v>
      </c>
      <c r="N176" t="str">
        <f>Leave[[#This Row],[User Code (Owning User) (Usuario)]]&amp;Leave[[#This Row],[fecha activa]]</f>
        <v>MIE2024010314547No Aplica</v>
      </c>
      <c r="P176" t="s">
        <v>1354</v>
      </c>
      <c r="Q176" t="s">
        <v>3294</v>
      </c>
      <c r="R176" s="40">
        <v>1</v>
      </c>
      <c r="S176" s="40">
        <v>540</v>
      </c>
    </row>
    <row r="177" spans="1:19" x14ac:dyDescent="0.3">
      <c r="A177" t="s">
        <v>469</v>
      </c>
      <c r="B177" s="3">
        <v>45936</v>
      </c>
      <c r="C177" s="3">
        <v>45936</v>
      </c>
      <c r="D177" t="s">
        <v>2603</v>
      </c>
      <c r="E177" t="s">
        <v>451</v>
      </c>
      <c r="F177" t="s">
        <v>452</v>
      </c>
      <c r="G177">
        <v>540</v>
      </c>
      <c r="H177">
        <v>540</v>
      </c>
      <c r="I177" t="s">
        <v>1086</v>
      </c>
      <c r="J177" t="s">
        <v>1018</v>
      </c>
      <c r="K177" t="s">
        <v>177</v>
      </c>
      <c r="L177" t="str">
        <f>IF(AND(Home!$A$1&gt;=Leave[[#This Row],[Start Time]],Home!$A$1&lt;=Leave[[#This Row],[End Time]]),"Aplica","No Aplica")</f>
        <v>No Aplica</v>
      </c>
      <c r="M177" t="str">
        <f>IF(AND(Home!$A$1&gt;=Leave[[#This Row],[Start Time]],Home!$A$1&lt;=Leave[[#This Row],[End Time]]),Home!$A$1,"No Aplica")</f>
        <v>No Aplica</v>
      </c>
      <c r="N177" t="str">
        <f>Leave[[#This Row],[User Code (Owning User) (Usuario)]]&amp;Leave[[#This Row],[fecha activa]]</f>
        <v>MIE2024010314547No Aplica</v>
      </c>
      <c r="P177" t="s">
        <v>1529</v>
      </c>
      <c r="Q177" t="s">
        <v>3295</v>
      </c>
      <c r="R177" s="40">
        <v>1</v>
      </c>
      <c r="S177" s="40">
        <v>60</v>
      </c>
    </row>
    <row r="178" spans="1:19" x14ac:dyDescent="0.3">
      <c r="A178" t="s">
        <v>466</v>
      </c>
      <c r="B178" s="3">
        <v>45931</v>
      </c>
      <c r="C178" s="3">
        <v>45931</v>
      </c>
      <c r="D178" t="s">
        <v>3068</v>
      </c>
      <c r="E178" t="s">
        <v>451</v>
      </c>
      <c r="F178" t="s">
        <v>452</v>
      </c>
      <c r="G178">
        <v>540</v>
      </c>
      <c r="H178">
        <v>540</v>
      </c>
      <c r="I178" t="s">
        <v>1086</v>
      </c>
      <c r="J178" t="s">
        <v>1018</v>
      </c>
      <c r="K178" t="s">
        <v>177</v>
      </c>
      <c r="L178" t="str">
        <f>IF(AND(Home!$A$1&gt;=Leave[[#This Row],[Start Time]],Home!$A$1&lt;=Leave[[#This Row],[End Time]]),"Aplica","No Aplica")</f>
        <v>Aplica</v>
      </c>
      <c r="M178">
        <f>IF(AND(Home!$A$1&gt;=Leave[[#This Row],[Start Time]],Home!$A$1&lt;=Leave[[#This Row],[End Time]]),Home!$A$1,"No Aplica")</f>
        <v>45931</v>
      </c>
      <c r="N178" t="str">
        <f>Leave[[#This Row],[User Code (Owning User) (Usuario)]]&amp;Leave[[#This Row],[fecha activa]]</f>
        <v>MIE202401031454745931</v>
      </c>
      <c r="P178" t="s">
        <v>1536</v>
      </c>
      <c r="Q178" t="s">
        <v>3296</v>
      </c>
      <c r="R178" s="40">
        <v>1</v>
      </c>
      <c r="S178" s="40">
        <v>60</v>
      </c>
    </row>
    <row r="179" spans="1:19" x14ac:dyDescent="0.3">
      <c r="A179" t="s">
        <v>463</v>
      </c>
      <c r="B179" s="3">
        <v>45942</v>
      </c>
      <c r="C179" s="3">
        <v>45942</v>
      </c>
      <c r="D179" t="s">
        <v>489</v>
      </c>
      <c r="E179" t="s">
        <v>1663</v>
      </c>
      <c r="F179" t="s">
        <v>1665</v>
      </c>
      <c r="G179">
        <v>540</v>
      </c>
      <c r="H179">
        <v>540</v>
      </c>
      <c r="I179" t="s">
        <v>1664</v>
      </c>
      <c r="J179" t="s">
        <v>1822</v>
      </c>
      <c r="K179" t="s">
        <v>179</v>
      </c>
      <c r="L179" t="str">
        <f>IF(AND(Home!$A$1&gt;=Leave[[#This Row],[Start Time]],Home!$A$1&lt;=Leave[[#This Row],[End Time]]),"Aplica","No Aplica")</f>
        <v>No Aplica</v>
      </c>
      <c r="M179" t="str">
        <f>IF(AND(Home!$A$1&gt;=Leave[[#This Row],[Start Time]],Home!$A$1&lt;=Leave[[#This Row],[End Time]]),Home!$A$1,"No Aplica")</f>
        <v>No Aplica</v>
      </c>
      <c r="N179" t="str">
        <f>Leave[[#This Row],[User Code (Owning User) (Usuario)]]&amp;Leave[[#This Row],[fecha activa]]</f>
        <v>MIE2025010522915No Aplica</v>
      </c>
      <c r="P179" t="s">
        <v>1509</v>
      </c>
      <c r="Q179" t="s">
        <v>3297</v>
      </c>
      <c r="R179" s="40">
        <v>1</v>
      </c>
      <c r="S179" s="40">
        <v>60</v>
      </c>
    </row>
    <row r="180" spans="1:19" x14ac:dyDescent="0.3">
      <c r="A180" t="s">
        <v>463</v>
      </c>
      <c r="B180" s="3">
        <v>45941</v>
      </c>
      <c r="C180" s="3">
        <v>45941</v>
      </c>
      <c r="D180" t="s">
        <v>615</v>
      </c>
      <c r="E180" t="s">
        <v>1663</v>
      </c>
      <c r="F180" t="s">
        <v>1665</v>
      </c>
      <c r="G180">
        <v>60</v>
      </c>
      <c r="H180">
        <v>60</v>
      </c>
      <c r="I180" t="s">
        <v>1664</v>
      </c>
      <c r="J180" t="s">
        <v>1822</v>
      </c>
      <c r="K180" t="s">
        <v>179</v>
      </c>
      <c r="L180" t="str">
        <f>IF(AND(Home!$A$1&gt;=Leave[[#This Row],[Start Time]],Home!$A$1&lt;=Leave[[#This Row],[End Time]]),"Aplica","No Aplica")</f>
        <v>No Aplica</v>
      </c>
      <c r="M180" t="str">
        <f>IF(AND(Home!$A$1&gt;=Leave[[#This Row],[Start Time]],Home!$A$1&lt;=Leave[[#This Row],[End Time]]),Home!$A$1,"No Aplica")</f>
        <v>No Aplica</v>
      </c>
      <c r="N180" t="str">
        <f>Leave[[#This Row],[User Code (Owning User) (Usuario)]]&amp;Leave[[#This Row],[fecha activa]]</f>
        <v>MIE2025010522915No Aplica</v>
      </c>
      <c r="P180" t="s">
        <v>1476</v>
      </c>
      <c r="Q180" t="s">
        <v>3298</v>
      </c>
      <c r="R180" s="40">
        <v>1</v>
      </c>
      <c r="S180" s="40">
        <v>540</v>
      </c>
    </row>
    <row r="181" spans="1:19" x14ac:dyDescent="0.3">
      <c r="A181" t="s">
        <v>463</v>
      </c>
      <c r="B181" s="3">
        <v>45939</v>
      </c>
      <c r="C181" s="3">
        <v>45939</v>
      </c>
      <c r="D181" t="s">
        <v>615</v>
      </c>
      <c r="E181" t="s">
        <v>1663</v>
      </c>
      <c r="F181" t="s">
        <v>1665</v>
      </c>
      <c r="G181">
        <v>60</v>
      </c>
      <c r="H181">
        <v>60</v>
      </c>
      <c r="I181" t="s">
        <v>1664</v>
      </c>
      <c r="J181" t="s">
        <v>1822</v>
      </c>
      <c r="K181" t="s">
        <v>179</v>
      </c>
      <c r="L181" t="str">
        <f>IF(AND(Home!$A$1&gt;=Leave[[#This Row],[Start Time]],Home!$A$1&lt;=Leave[[#This Row],[End Time]]),"Aplica","No Aplica")</f>
        <v>No Aplica</v>
      </c>
      <c r="M181" t="str">
        <f>IF(AND(Home!$A$1&gt;=Leave[[#This Row],[Start Time]],Home!$A$1&lt;=Leave[[#This Row],[End Time]]),Home!$A$1,"No Aplica")</f>
        <v>No Aplica</v>
      </c>
      <c r="N181" t="str">
        <f>Leave[[#This Row],[User Code (Owning User) (Usuario)]]&amp;Leave[[#This Row],[fecha activa]]</f>
        <v>MIE2025010522915No Aplica</v>
      </c>
      <c r="P181" t="s">
        <v>1545</v>
      </c>
      <c r="Q181" t="s">
        <v>3299</v>
      </c>
      <c r="R181" s="40">
        <v>1</v>
      </c>
      <c r="S181" s="40">
        <v>60</v>
      </c>
    </row>
    <row r="182" spans="1:19" x14ac:dyDescent="0.3">
      <c r="A182" t="s">
        <v>463</v>
      </c>
      <c r="B182" s="3">
        <v>45938</v>
      </c>
      <c r="C182" s="3">
        <v>45938</v>
      </c>
      <c r="D182" t="s">
        <v>615</v>
      </c>
      <c r="E182" t="s">
        <v>1663</v>
      </c>
      <c r="F182" t="s">
        <v>1665</v>
      </c>
      <c r="G182">
        <v>60</v>
      </c>
      <c r="H182">
        <v>60</v>
      </c>
      <c r="I182" t="s">
        <v>1664</v>
      </c>
      <c r="J182" t="s">
        <v>1822</v>
      </c>
      <c r="K182" t="s">
        <v>179</v>
      </c>
      <c r="L182" t="str">
        <f>IF(AND(Home!$A$1&gt;=Leave[[#This Row],[Start Time]],Home!$A$1&lt;=Leave[[#This Row],[End Time]]),"Aplica","No Aplica")</f>
        <v>No Aplica</v>
      </c>
      <c r="M182" t="str">
        <f>IF(AND(Home!$A$1&gt;=Leave[[#This Row],[Start Time]],Home!$A$1&lt;=Leave[[#This Row],[End Time]]),Home!$A$1,"No Aplica")</f>
        <v>No Aplica</v>
      </c>
      <c r="N182" t="str">
        <f>Leave[[#This Row],[User Code (Owning User) (Usuario)]]&amp;Leave[[#This Row],[fecha activa]]</f>
        <v>MIE2025010522915No Aplica</v>
      </c>
      <c r="P182" t="s">
        <v>1550</v>
      </c>
      <c r="Q182" t="s">
        <v>3300</v>
      </c>
      <c r="R182" s="40">
        <v>1</v>
      </c>
      <c r="S182" s="40">
        <v>120</v>
      </c>
    </row>
    <row r="183" spans="1:19" x14ac:dyDescent="0.3">
      <c r="A183" t="s">
        <v>463</v>
      </c>
      <c r="B183" s="3">
        <v>45937</v>
      </c>
      <c r="C183" s="3">
        <v>45937</v>
      </c>
      <c r="D183" t="s">
        <v>615</v>
      </c>
      <c r="E183" t="s">
        <v>1663</v>
      </c>
      <c r="F183" t="s">
        <v>1665</v>
      </c>
      <c r="G183">
        <v>60</v>
      </c>
      <c r="H183">
        <v>60</v>
      </c>
      <c r="I183" t="s">
        <v>1664</v>
      </c>
      <c r="J183" t="s">
        <v>1822</v>
      </c>
      <c r="K183" t="s">
        <v>179</v>
      </c>
      <c r="L183" t="str">
        <f>IF(AND(Home!$A$1&gt;=Leave[[#This Row],[Start Time]],Home!$A$1&lt;=Leave[[#This Row],[End Time]]),"Aplica","No Aplica")</f>
        <v>No Aplica</v>
      </c>
      <c r="M183" t="str">
        <f>IF(AND(Home!$A$1&gt;=Leave[[#This Row],[Start Time]],Home!$A$1&lt;=Leave[[#This Row],[End Time]]),Home!$A$1,"No Aplica")</f>
        <v>No Aplica</v>
      </c>
      <c r="N183" t="str">
        <f>Leave[[#This Row],[User Code (Owning User) (Usuario)]]&amp;Leave[[#This Row],[fecha activa]]</f>
        <v>MIE2025010522915No Aplica</v>
      </c>
      <c r="P183" t="s">
        <v>1571</v>
      </c>
      <c r="Q183" t="s">
        <v>3301</v>
      </c>
      <c r="R183" s="40">
        <v>1</v>
      </c>
      <c r="S183" s="40">
        <v>60</v>
      </c>
    </row>
    <row r="184" spans="1:19" x14ac:dyDescent="0.3">
      <c r="A184" t="s">
        <v>463</v>
      </c>
      <c r="B184" s="3">
        <v>45935</v>
      </c>
      <c r="C184" s="3">
        <v>45935</v>
      </c>
      <c r="D184" t="s">
        <v>489</v>
      </c>
      <c r="E184" t="s">
        <v>1663</v>
      </c>
      <c r="F184" t="s">
        <v>1665</v>
      </c>
      <c r="G184">
        <v>540</v>
      </c>
      <c r="H184">
        <v>540</v>
      </c>
      <c r="I184" t="s">
        <v>1664</v>
      </c>
      <c r="J184" t="s">
        <v>1822</v>
      </c>
      <c r="K184" t="s">
        <v>179</v>
      </c>
      <c r="L184" t="str">
        <f>IF(AND(Home!$A$1&gt;=Leave[[#This Row],[Start Time]],Home!$A$1&lt;=Leave[[#This Row],[End Time]]),"Aplica","No Aplica")</f>
        <v>No Aplica</v>
      </c>
      <c r="M184" t="str">
        <f>IF(AND(Home!$A$1&gt;=Leave[[#This Row],[Start Time]],Home!$A$1&lt;=Leave[[#This Row],[End Time]]),Home!$A$1,"No Aplica")</f>
        <v>No Aplica</v>
      </c>
      <c r="N184" t="str">
        <f>Leave[[#This Row],[User Code (Owning User) (Usuario)]]&amp;Leave[[#This Row],[fecha activa]]</f>
        <v>MIE2025010522915No Aplica</v>
      </c>
      <c r="P184" t="s">
        <v>1567</v>
      </c>
      <c r="Q184" t="s">
        <v>3302</v>
      </c>
      <c r="R184" s="40">
        <v>1</v>
      </c>
      <c r="S184" s="40">
        <v>180</v>
      </c>
    </row>
    <row r="185" spans="1:19" x14ac:dyDescent="0.3">
      <c r="A185" t="s">
        <v>463</v>
      </c>
      <c r="B185" s="3">
        <v>45934</v>
      </c>
      <c r="C185" s="3">
        <v>45934</v>
      </c>
      <c r="D185" t="s">
        <v>615</v>
      </c>
      <c r="E185" t="s">
        <v>1663</v>
      </c>
      <c r="F185" t="s">
        <v>1665</v>
      </c>
      <c r="G185">
        <v>60</v>
      </c>
      <c r="H185">
        <v>60</v>
      </c>
      <c r="I185" t="s">
        <v>1664</v>
      </c>
      <c r="J185" t="s">
        <v>1822</v>
      </c>
      <c r="K185" t="s">
        <v>179</v>
      </c>
      <c r="L185" t="str">
        <f>IF(AND(Home!$A$1&gt;=Leave[[#This Row],[Start Time]],Home!$A$1&lt;=Leave[[#This Row],[End Time]]),"Aplica","No Aplica")</f>
        <v>No Aplica</v>
      </c>
      <c r="M185" t="str">
        <f>IF(AND(Home!$A$1&gt;=Leave[[#This Row],[Start Time]],Home!$A$1&lt;=Leave[[#This Row],[End Time]]),Home!$A$1,"No Aplica")</f>
        <v>No Aplica</v>
      </c>
      <c r="N185" t="str">
        <f>Leave[[#This Row],[User Code (Owning User) (Usuario)]]&amp;Leave[[#This Row],[fecha activa]]</f>
        <v>MIE2025010522915No Aplica</v>
      </c>
      <c r="P185" t="s">
        <v>1578</v>
      </c>
      <c r="Q185" t="s">
        <v>3303</v>
      </c>
      <c r="R185" s="40">
        <v>1</v>
      </c>
      <c r="S185" s="40">
        <v>60</v>
      </c>
    </row>
    <row r="186" spans="1:19" x14ac:dyDescent="0.3">
      <c r="A186" t="s">
        <v>463</v>
      </c>
      <c r="B186" s="3">
        <v>45931</v>
      </c>
      <c r="C186" s="3">
        <v>45931</v>
      </c>
      <c r="D186" t="s">
        <v>615</v>
      </c>
      <c r="E186" t="s">
        <v>1663</v>
      </c>
      <c r="F186" t="s">
        <v>1665</v>
      </c>
      <c r="G186">
        <v>60</v>
      </c>
      <c r="H186">
        <v>60</v>
      </c>
      <c r="I186" t="s">
        <v>1664</v>
      </c>
      <c r="J186" t="s">
        <v>1822</v>
      </c>
      <c r="K186" t="s">
        <v>179</v>
      </c>
      <c r="L186" t="str">
        <f>IF(AND(Home!$A$1&gt;=Leave[[#This Row],[Start Time]],Home!$A$1&lt;=Leave[[#This Row],[End Time]]),"Aplica","No Aplica")</f>
        <v>Aplica</v>
      </c>
      <c r="M186">
        <f>IF(AND(Home!$A$1&gt;=Leave[[#This Row],[Start Time]],Home!$A$1&lt;=Leave[[#This Row],[End Time]]),Home!$A$1,"No Aplica")</f>
        <v>45931</v>
      </c>
      <c r="N186" t="str">
        <f>Leave[[#This Row],[User Code (Owning User) (Usuario)]]&amp;Leave[[#This Row],[fecha activa]]</f>
        <v>MIE202501052291545931</v>
      </c>
      <c r="P186" t="s">
        <v>1561</v>
      </c>
      <c r="Q186" t="s">
        <v>3304</v>
      </c>
      <c r="R186" s="40">
        <v>1</v>
      </c>
      <c r="S186" s="40">
        <v>60</v>
      </c>
    </row>
    <row r="187" spans="1:19" x14ac:dyDescent="0.3">
      <c r="A187" t="s">
        <v>463</v>
      </c>
      <c r="B187" s="3">
        <v>45932</v>
      </c>
      <c r="C187" s="3">
        <v>45932</v>
      </c>
      <c r="D187" t="s">
        <v>615</v>
      </c>
      <c r="E187" t="s">
        <v>1663</v>
      </c>
      <c r="F187" t="s">
        <v>1665</v>
      </c>
      <c r="G187">
        <v>60</v>
      </c>
      <c r="H187">
        <v>60</v>
      </c>
      <c r="I187" t="s">
        <v>1664</v>
      </c>
      <c r="J187" t="s">
        <v>1822</v>
      </c>
      <c r="K187" t="s">
        <v>179</v>
      </c>
      <c r="L187" t="str">
        <f>IF(AND(Home!$A$1&gt;=Leave[[#This Row],[Start Time]],Home!$A$1&lt;=Leave[[#This Row],[End Time]]),"Aplica","No Aplica")</f>
        <v>No Aplica</v>
      </c>
      <c r="M187" t="str">
        <f>IF(AND(Home!$A$1&gt;=Leave[[#This Row],[Start Time]],Home!$A$1&lt;=Leave[[#This Row],[End Time]]),Home!$A$1,"No Aplica")</f>
        <v>No Aplica</v>
      </c>
      <c r="N187" t="str">
        <f>Leave[[#This Row],[User Code (Owning User) (Usuario)]]&amp;Leave[[#This Row],[fecha activa]]</f>
        <v>MIE2025010522915No Aplica</v>
      </c>
      <c r="P187" t="s">
        <v>1588</v>
      </c>
      <c r="Q187" t="s">
        <v>3305</v>
      </c>
      <c r="R187" s="40">
        <v>1</v>
      </c>
      <c r="S187" s="40">
        <v>60</v>
      </c>
    </row>
    <row r="188" spans="1:19" x14ac:dyDescent="0.3">
      <c r="A188" t="s">
        <v>469</v>
      </c>
      <c r="B188" s="3">
        <v>45931</v>
      </c>
      <c r="C188" s="3">
        <v>45931</v>
      </c>
      <c r="D188" t="s">
        <v>2955</v>
      </c>
      <c r="E188" t="s">
        <v>748</v>
      </c>
      <c r="F188" t="s">
        <v>749</v>
      </c>
      <c r="G188">
        <v>210</v>
      </c>
      <c r="H188">
        <v>210</v>
      </c>
      <c r="I188" t="s">
        <v>1125</v>
      </c>
      <c r="J188" t="s">
        <v>965</v>
      </c>
      <c r="K188" t="s">
        <v>178</v>
      </c>
      <c r="L188" t="str">
        <f>IF(AND(Home!$A$1&gt;=Leave[[#This Row],[Start Time]],Home!$A$1&lt;=Leave[[#This Row],[End Time]]),"Aplica","No Aplica")</f>
        <v>Aplica</v>
      </c>
      <c r="M188">
        <f>IF(AND(Home!$A$1&gt;=Leave[[#This Row],[Start Time]],Home!$A$1&lt;=Leave[[#This Row],[End Time]]),Home!$A$1,"No Aplica")</f>
        <v>45931</v>
      </c>
      <c r="N188" t="str">
        <f>Leave[[#This Row],[User Code (Owning User) (Usuario)]]&amp;Leave[[#This Row],[fecha activa]]</f>
        <v>MIE202422101790745931</v>
      </c>
      <c r="P188" t="s">
        <v>1410</v>
      </c>
      <c r="Q188" t="s">
        <v>3306</v>
      </c>
      <c r="R188" s="40">
        <v>1</v>
      </c>
      <c r="S188" s="40">
        <v>60</v>
      </c>
    </row>
    <row r="189" spans="1:19" x14ac:dyDescent="0.3">
      <c r="A189" t="s">
        <v>474</v>
      </c>
      <c r="B189" s="3">
        <v>45943</v>
      </c>
      <c r="C189" s="3">
        <v>45943</v>
      </c>
      <c r="D189" t="s">
        <v>2956</v>
      </c>
      <c r="E189" t="s">
        <v>748</v>
      </c>
      <c r="F189" t="s">
        <v>749</v>
      </c>
      <c r="G189">
        <v>540</v>
      </c>
      <c r="H189">
        <v>540</v>
      </c>
      <c r="I189" t="s">
        <v>1125</v>
      </c>
      <c r="J189" t="s">
        <v>965</v>
      </c>
      <c r="K189" t="s">
        <v>178</v>
      </c>
      <c r="L189" t="str">
        <f>IF(AND(Home!$A$1&gt;=Leave[[#This Row],[Start Time]],Home!$A$1&lt;=Leave[[#This Row],[End Time]]),"Aplica","No Aplica")</f>
        <v>No Aplica</v>
      </c>
      <c r="M189" t="str">
        <f>IF(AND(Home!$A$1&gt;=Leave[[#This Row],[Start Time]],Home!$A$1&lt;=Leave[[#This Row],[End Time]]),Home!$A$1,"No Aplica")</f>
        <v>No Aplica</v>
      </c>
      <c r="N189" t="str">
        <f>Leave[[#This Row],[User Code (Owning User) (Usuario)]]&amp;Leave[[#This Row],[fecha activa]]</f>
        <v>MIE2024221017907No Aplica</v>
      </c>
      <c r="P189" t="s">
        <v>833</v>
      </c>
      <c r="Q189" t="s">
        <v>3307</v>
      </c>
      <c r="R189" s="40">
        <v>1</v>
      </c>
      <c r="S189" s="40">
        <v>540</v>
      </c>
    </row>
    <row r="190" spans="1:19" x14ac:dyDescent="0.3">
      <c r="A190" t="s">
        <v>474</v>
      </c>
      <c r="B190" s="3">
        <v>45942</v>
      </c>
      <c r="C190" s="3">
        <v>45942</v>
      </c>
      <c r="D190" t="s">
        <v>2473</v>
      </c>
      <c r="E190" t="s">
        <v>748</v>
      </c>
      <c r="F190" t="s">
        <v>749</v>
      </c>
      <c r="G190">
        <v>540</v>
      </c>
      <c r="H190">
        <v>540</v>
      </c>
      <c r="I190" t="s">
        <v>1125</v>
      </c>
      <c r="J190" t="s">
        <v>965</v>
      </c>
      <c r="K190" t="s">
        <v>178</v>
      </c>
      <c r="L190" t="str">
        <f>IF(AND(Home!$A$1&gt;=Leave[[#This Row],[Start Time]],Home!$A$1&lt;=Leave[[#This Row],[End Time]]),"Aplica","No Aplica")</f>
        <v>No Aplica</v>
      </c>
      <c r="M190" t="str">
        <f>IF(AND(Home!$A$1&gt;=Leave[[#This Row],[Start Time]],Home!$A$1&lt;=Leave[[#This Row],[End Time]]),Home!$A$1,"No Aplica")</f>
        <v>No Aplica</v>
      </c>
      <c r="N190" t="str">
        <f>Leave[[#This Row],[User Code (Owning User) (Usuario)]]&amp;Leave[[#This Row],[fecha activa]]</f>
        <v>MIE2024221017907No Aplica</v>
      </c>
      <c r="P190" t="s">
        <v>618</v>
      </c>
      <c r="Q190" t="s">
        <v>3308</v>
      </c>
      <c r="R190" s="40">
        <v>1</v>
      </c>
      <c r="S190" s="40">
        <v>60</v>
      </c>
    </row>
    <row r="191" spans="1:19" x14ac:dyDescent="0.3">
      <c r="A191" t="s">
        <v>474</v>
      </c>
      <c r="B191" s="3">
        <v>45935</v>
      </c>
      <c r="C191" s="3">
        <v>45935</v>
      </c>
      <c r="D191" t="s">
        <v>1606</v>
      </c>
      <c r="E191" t="s">
        <v>748</v>
      </c>
      <c r="F191" t="s">
        <v>749</v>
      </c>
      <c r="G191">
        <v>540</v>
      </c>
      <c r="H191">
        <v>540</v>
      </c>
      <c r="I191" t="s">
        <v>1125</v>
      </c>
      <c r="J191" t="s">
        <v>965</v>
      </c>
      <c r="K191" t="s">
        <v>178</v>
      </c>
      <c r="L191" t="str">
        <f>IF(AND(Home!$A$1&gt;=Leave[[#This Row],[Start Time]],Home!$A$1&lt;=Leave[[#This Row],[End Time]]),"Aplica","No Aplica")</f>
        <v>No Aplica</v>
      </c>
      <c r="M191" t="str">
        <f>IF(AND(Home!$A$1&gt;=Leave[[#This Row],[Start Time]],Home!$A$1&lt;=Leave[[#This Row],[End Time]]),Home!$A$1,"No Aplica")</f>
        <v>No Aplica</v>
      </c>
      <c r="N191" t="str">
        <f>Leave[[#This Row],[User Code (Owning User) (Usuario)]]&amp;Leave[[#This Row],[fecha activa]]</f>
        <v>MIE2024221017907No Aplica</v>
      </c>
      <c r="P191" t="s">
        <v>788</v>
      </c>
      <c r="Q191" t="s">
        <v>3309</v>
      </c>
      <c r="R191" s="40">
        <v>1</v>
      </c>
      <c r="S191" s="40">
        <v>60</v>
      </c>
    </row>
    <row r="192" spans="1:19" x14ac:dyDescent="0.3">
      <c r="A192" t="s">
        <v>466</v>
      </c>
      <c r="B192" s="3">
        <v>45942</v>
      </c>
      <c r="C192" s="3">
        <v>45942</v>
      </c>
      <c r="D192" t="s">
        <v>467</v>
      </c>
      <c r="E192" t="s">
        <v>2736</v>
      </c>
      <c r="F192" t="s">
        <v>2738</v>
      </c>
      <c r="G192">
        <v>540</v>
      </c>
      <c r="H192">
        <v>540</v>
      </c>
      <c r="I192" t="s">
        <v>2737</v>
      </c>
      <c r="J192" t="s">
        <v>1426</v>
      </c>
      <c r="K192" t="s">
        <v>178</v>
      </c>
      <c r="L192" t="str">
        <f>IF(AND(Home!$A$1&gt;=Leave[[#This Row],[Start Time]],Home!$A$1&lt;=Leave[[#This Row],[End Time]]),"Aplica","No Aplica")</f>
        <v>No Aplica</v>
      </c>
      <c r="M192" t="str">
        <f>IF(AND(Home!$A$1&gt;=Leave[[#This Row],[Start Time]],Home!$A$1&lt;=Leave[[#This Row],[End Time]]),Home!$A$1,"No Aplica")</f>
        <v>No Aplica</v>
      </c>
      <c r="N192" t="str">
        <f>Leave[[#This Row],[User Code (Owning User) (Usuario)]]&amp;Leave[[#This Row],[fecha activa]]</f>
        <v>MIE2025230924582No Aplica</v>
      </c>
      <c r="P192" t="s">
        <v>1608</v>
      </c>
      <c r="Q192" t="s">
        <v>3310</v>
      </c>
      <c r="R192" s="40">
        <v>1</v>
      </c>
      <c r="S192" s="40">
        <v>180</v>
      </c>
    </row>
    <row r="193" spans="1:19" x14ac:dyDescent="0.3">
      <c r="A193" t="s">
        <v>469</v>
      </c>
      <c r="B193" s="3">
        <v>45941</v>
      </c>
      <c r="C193" s="3">
        <v>45941</v>
      </c>
      <c r="D193" t="s">
        <v>615</v>
      </c>
      <c r="E193" t="s">
        <v>2736</v>
      </c>
      <c r="F193" t="s">
        <v>2738</v>
      </c>
      <c r="G193">
        <v>300</v>
      </c>
      <c r="H193">
        <v>300</v>
      </c>
      <c r="I193" t="s">
        <v>2737</v>
      </c>
      <c r="J193" t="s">
        <v>1426</v>
      </c>
      <c r="K193" t="s">
        <v>178</v>
      </c>
      <c r="L193" t="str">
        <f>IF(AND(Home!$A$1&gt;=Leave[[#This Row],[Start Time]],Home!$A$1&lt;=Leave[[#This Row],[End Time]]),"Aplica","No Aplica")</f>
        <v>No Aplica</v>
      </c>
      <c r="M193" t="str">
        <f>IF(AND(Home!$A$1&gt;=Leave[[#This Row],[Start Time]],Home!$A$1&lt;=Leave[[#This Row],[End Time]]),Home!$A$1,"No Aplica")</f>
        <v>No Aplica</v>
      </c>
      <c r="N193" t="str">
        <f>Leave[[#This Row],[User Code (Owning User) (Usuario)]]&amp;Leave[[#This Row],[fecha activa]]</f>
        <v>MIE2025230924582No Aplica</v>
      </c>
      <c r="P193" t="s">
        <v>1616</v>
      </c>
      <c r="Q193" t="s">
        <v>3311</v>
      </c>
      <c r="R193" s="40">
        <v>1</v>
      </c>
      <c r="S193" s="40">
        <v>540</v>
      </c>
    </row>
    <row r="194" spans="1:19" x14ac:dyDescent="0.3">
      <c r="A194" t="s">
        <v>466</v>
      </c>
      <c r="B194" s="3">
        <v>45932</v>
      </c>
      <c r="C194" s="3">
        <v>45932</v>
      </c>
      <c r="D194" t="s">
        <v>845</v>
      </c>
      <c r="E194" t="s">
        <v>778</v>
      </c>
      <c r="F194" t="s">
        <v>779</v>
      </c>
      <c r="G194">
        <v>1410</v>
      </c>
      <c r="H194">
        <v>540</v>
      </c>
      <c r="I194" t="s">
        <v>1105</v>
      </c>
      <c r="J194" t="s">
        <v>2748</v>
      </c>
      <c r="K194" t="s">
        <v>177</v>
      </c>
      <c r="L194" t="str">
        <f>IF(AND(Home!$A$1&gt;=Leave[[#This Row],[Start Time]],Home!$A$1&lt;=Leave[[#This Row],[End Time]]),"Aplica","No Aplica")</f>
        <v>No Aplica</v>
      </c>
      <c r="M194" t="str">
        <f>IF(AND(Home!$A$1&gt;=Leave[[#This Row],[Start Time]],Home!$A$1&lt;=Leave[[#This Row],[End Time]]),Home!$A$1,"No Aplica")</f>
        <v>No Aplica</v>
      </c>
      <c r="N194" t="str">
        <f>Leave[[#This Row],[User Code (Owning User) (Usuario)]]&amp;Leave[[#This Row],[fecha activa]]</f>
        <v>MIE2024131118196No Aplica</v>
      </c>
      <c r="P194" t="s">
        <v>821</v>
      </c>
      <c r="Q194" t="s">
        <v>3312</v>
      </c>
      <c r="R194" s="40">
        <v>1</v>
      </c>
      <c r="S194" s="40">
        <v>480</v>
      </c>
    </row>
    <row r="195" spans="1:19" x14ac:dyDescent="0.3">
      <c r="A195" t="s">
        <v>469</v>
      </c>
      <c r="B195" s="3">
        <v>45931</v>
      </c>
      <c r="C195" s="3">
        <v>45931</v>
      </c>
      <c r="D195" t="s">
        <v>615</v>
      </c>
      <c r="E195" t="s">
        <v>265</v>
      </c>
      <c r="F195" t="s">
        <v>266</v>
      </c>
      <c r="G195">
        <v>120</v>
      </c>
      <c r="H195">
        <v>120</v>
      </c>
      <c r="I195" t="s">
        <v>1232</v>
      </c>
      <c r="J195" t="s">
        <v>972</v>
      </c>
      <c r="K195" t="s">
        <v>178</v>
      </c>
      <c r="L195" t="str">
        <f>IF(AND(Home!$A$1&gt;=Leave[[#This Row],[Start Time]],Home!$A$1&lt;=Leave[[#This Row],[End Time]]),"Aplica","No Aplica")</f>
        <v>Aplica</v>
      </c>
      <c r="M195">
        <f>IF(AND(Home!$A$1&gt;=Leave[[#This Row],[Start Time]],Home!$A$1&lt;=Leave[[#This Row],[End Time]]),Home!$A$1,"No Aplica")</f>
        <v>45931</v>
      </c>
      <c r="N195" t="str">
        <f>Leave[[#This Row],[User Code (Owning User) (Usuario)]]&amp;Leave[[#This Row],[fecha activa]]</f>
        <v>MIE202315031061945931</v>
      </c>
      <c r="P195" t="s">
        <v>1638</v>
      </c>
      <c r="Q195" t="s">
        <v>3313</v>
      </c>
      <c r="R195" s="40">
        <v>1</v>
      </c>
      <c r="S195" s="40">
        <v>60</v>
      </c>
    </row>
    <row r="196" spans="1:19" x14ac:dyDescent="0.3">
      <c r="A196" t="s">
        <v>595</v>
      </c>
      <c r="B196" s="3">
        <v>45932</v>
      </c>
      <c r="C196" s="3">
        <v>45932</v>
      </c>
      <c r="D196" t="s">
        <v>615</v>
      </c>
      <c r="E196" t="s">
        <v>2490</v>
      </c>
      <c r="F196" t="s">
        <v>2492</v>
      </c>
      <c r="G196">
        <v>60</v>
      </c>
      <c r="H196">
        <v>60</v>
      </c>
      <c r="I196" t="s">
        <v>2491</v>
      </c>
      <c r="J196" t="s">
        <v>966</v>
      </c>
      <c r="K196" t="s">
        <v>177</v>
      </c>
      <c r="L196" t="str">
        <f>IF(AND(Home!$A$1&gt;=Leave[[#This Row],[Start Time]],Home!$A$1&lt;=Leave[[#This Row],[End Time]]),"Aplica","No Aplica")</f>
        <v>No Aplica</v>
      </c>
      <c r="M196" t="str">
        <f>IF(AND(Home!$A$1&gt;=Leave[[#This Row],[Start Time]],Home!$A$1&lt;=Leave[[#This Row],[End Time]]),Home!$A$1,"No Aplica")</f>
        <v>No Aplica</v>
      </c>
      <c r="N196" t="str">
        <f>Leave[[#This Row],[User Code (Owning User) (Usuario)]]&amp;Leave[[#This Row],[fecha activa]]</f>
        <v>MIE2025040924297No Aplica</v>
      </c>
      <c r="P196" t="s">
        <v>1642</v>
      </c>
      <c r="Q196" t="s">
        <v>3314</v>
      </c>
      <c r="R196" s="40">
        <v>1</v>
      </c>
      <c r="S196" s="40">
        <v>540</v>
      </c>
    </row>
    <row r="197" spans="1:19" x14ac:dyDescent="0.3">
      <c r="A197" t="s">
        <v>595</v>
      </c>
      <c r="B197" s="3">
        <v>45931</v>
      </c>
      <c r="C197" s="3">
        <v>45931</v>
      </c>
      <c r="D197" t="s">
        <v>615</v>
      </c>
      <c r="E197" t="s">
        <v>2490</v>
      </c>
      <c r="F197" t="s">
        <v>2492</v>
      </c>
      <c r="G197">
        <v>60</v>
      </c>
      <c r="H197">
        <v>60</v>
      </c>
      <c r="I197" t="s">
        <v>2491</v>
      </c>
      <c r="J197" t="s">
        <v>966</v>
      </c>
      <c r="K197" t="s">
        <v>177</v>
      </c>
      <c r="L197" t="str">
        <f>IF(AND(Home!$A$1&gt;=Leave[[#This Row],[Start Time]],Home!$A$1&lt;=Leave[[#This Row],[End Time]]),"Aplica","No Aplica")</f>
        <v>Aplica</v>
      </c>
      <c r="M197">
        <f>IF(AND(Home!$A$1&gt;=Leave[[#This Row],[Start Time]],Home!$A$1&lt;=Leave[[#This Row],[End Time]]),Home!$A$1,"No Aplica")</f>
        <v>45931</v>
      </c>
      <c r="N197" t="str">
        <f>Leave[[#This Row],[User Code (Owning User) (Usuario)]]&amp;Leave[[#This Row],[fecha activa]]</f>
        <v>MIE202504092429745931</v>
      </c>
      <c r="P197" t="s">
        <v>1660</v>
      </c>
      <c r="Q197" t="s">
        <v>3315</v>
      </c>
      <c r="R197" s="40">
        <v>2</v>
      </c>
      <c r="S197" s="40">
        <v>120</v>
      </c>
    </row>
    <row r="198" spans="1:19" x14ac:dyDescent="0.3">
      <c r="A198" t="s">
        <v>466</v>
      </c>
      <c r="B198" s="3">
        <v>45942</v>
      </c>
      <c r="C198" s="3">
        <v>45942</v>
      </c>
      <c r="D198" t="s">
        <v>467</v>
      </c>
      <c r="E198" t="s">
        <v>890</v>
      </c>
      <c r="F198" t="s">
        <v>891</v>
      </c>
      <c r="G198">
        <v>540</v>
      </c>
      <c r="H198">
        <v>540</v>
      </c>
      <c r="I198" t="s">
        <v>1017</v>
      </c>
      <c r="J198" t="s">
        <v>1030</v>
      </c>
      <c r="K198" t="s">
        <v>178</v>
      </c>
      <c r="L198" t="str">
        <f>IF(AND(Home!$A$1&gt;=Leave[[#This Row],[Start Time]],Home!$A$1&lt;=Leave[[#This Row],[End Time]]),"Aplica","No Aplica")</f>
        <v>No Aplica</v>
      </c>
      <c r="M198" t="str">
        <f>IF(AND(Home!$A$1&gt;=Leave[[#This Row],[Start Time]],Home!$A$1&lt;=Leave[[#This Row],[End Time]]),Home!$A$1,"No Aplica")</f>
        <v>No Aplica</v>
      </c>
      <c r="N198" t="str">
        <f>Leave[[#This Row],[User Code (Owning User) (Usuario)]]&amp;Leave[[#This Row],[fecha activa]]</f>
        <v>MIE2024121219906No Aplica</v>
      </c>
      <c r="P198" t="s">
        <v>1663</v>
      </c>
      <c r="Q198" t="s">
        <v>3316</v>
      </c>
      <c r="R198" s="40">
        <v>1</v>
      </c>
      <c r="S198" s="40">
        <v>60</v>
      </c>
    </row>
    <row r="199" spans="1:19" x14ac:dyDescent="0.3">
      <c r="A199" t="s">
        <v>469</v>
      </c>
      <c r="B199" s="3">
        <v>45941</v>
      </c>
      <c r="C199" s="3">
        <v>45941</v>
      </c>
      <c r="D199" t="s">
        <v>649</v>
      </c>
      <c r="E199" t="s">
        <v>890</v>
      </c>
      <c r="F199" t="s">
        <v>891</v>
      </c>
      <c r="G199">
        <v>120</v>
      </c>
      <c r="H199">
        <v>120</v>
      </c>
      <c r="I199" t="s">
        <v>1017</v>
      </c>
      <c r="J199" t="s">
        <v>1030</v>
      </c>
      <c r="K199" t="s">
        <v>178</v>
      </c>
      <c r="L199" t="str">
        <f>IF(AND(Home!$A$1&gt;=Leave[[#This Row],[Start Time]],Home!$A$1&lt;=Leave[[#This Row],[End Time]]),"Aplica","No Aplica")</f>
        <v>No Aplica</v>
      </c>
      <c r="M199" t="str">
        <f>IF(AND(Home!$A$1&gt;=Leave[[#This Row],[Start Time]],Home!$A$1&lt;=Leave[[#This Row],[End Time]]),Home!$A$1,"No Aplica")</f>
        <v>No Aplica</v>
      </c>
      <c r="N199" t="str">
        <f>Leave[[#This Row],[User Code (Owning User) (Usuario)]]&amp;Leave[[#This Row],[fecha activa]]</f>
        <v>MIE2024121219906No Aplica</v>
      </c>
      <c r="P199" t="s">
        <v>1669</v>
      </c>
      <c r="Q199" t="s">
        <v>3317</v>
      </c>
      <c r="R199" s="40">
        <v>1</v>
      </c>
      <c r="S199" s="40">
        <v>60</v>
      </c>
    </row>
    <row r="200" spans="1:19" x14ac:dyDescent="0.3">
      <c r="A200" t="s">
        <v>469</v>
      </c>
      <c r="B200" s="3">
        <v>45941</v>
      </c>
      <c r="C200" s="3">
        <v>45941</v>
      </c>
      <c r="D200" t="s">
        <v>636</v>
      </c>
      <c r="E200" t="s">
        <v>890</v>
      </c>
      <c r="F200" t="s">
        <v>891</v>
      </c>
      <c r="G200">
        <v>120</v>
      </c>
      <c r="H200">
        <v>120</v>
      </c>
      <c r="I200" t="s">
        <v>1017</v>
      </c>
      <c r="J200" t="s">
        <v>1030</v>
      </c>
      <c r="K200" t="s">
        <v>178</v>
      </c>
      <c r="L200" t="str">
        <f>IF(AND(Home!$A$1&gt;=Leave[[#This Row],[Start Time]],Home!$A$1&lt;=Leave[[#This Row],[End Time]]),"Aplica","No Aplica")</f>
        <v>No Aplica</v>
      </c>
      <c r="M200" t="str">
        <f>IF(AND(Home!$A$1&gt;=Leave[[#This Row],[Start Time]],Home!$A$1&lt;=Leave[[#This Row],[End Time]]),Home!$A$1,"No Aplica")</f>
        <v>No Aplica</v>
      </c>
      <c r="N200" t="str">
        <f>Leave[[#This Row],[User Code (Owning User) (Usuario)]]&amp;Leave[[#This Row],[fecha activa]]</f>
        <v>MIE2024121219906No Aplica</v>
      </c>
      <c r="P200" t="s">
        <v>1695</v>
      </c>
      <c r="Q200" t="s">
        <v>3318</v>
      </c>
      <c r="R200" s="40">
        <v>1</v>
      </c>
      <c r="S200" s="40">
        <v>60</v>
      </c>
    </row>
    <row r="201" spans="1:19" x14ac:dyDescent="0.3">
      <c r="A201" t="s">
        <v>466</v>
      </c>
      <c r="B201" s="3">
        <v>45935</v>
      </c>
      <c r="C201" s="3">
        <v>45935</v>
      </c>
      <c r="D201" t="s">
        <v>467</v>
      </c>
      <c r="E201" t="s">
        <v>890</v>
      </c>
      <c r="F201" t="s">
        <v>891</v>
      </c>
      <c r="G201">
        <v>540</v>
      </c>
      <c r="H201">
        <v>540</v>
      </c>
      <c r="I201" t="s">
        <v>1017</v>
      </c>
      <c r="J201" t="s">
        <v>1030</v>
      </c>
      <c r="K201" t="s">
        <v>178</v>
      </c>
      <c r="L201" t="str">
        <f>IF(AND(Home!$A$1&gt;=Leave[[#This Row],[Start Time]],Home!$A$1&lt;=Leave[[#This Row],[End Time]]),"Aplica","No Aplica")</f>
        <v>No Aplica</v>
      </c>
      <c r="M201" t="str">
        <f>IF(AND(Home!$A$1&gt;=Leave[[#This Row],[Start Time]],Home!$A$1&lt;=Leave[[#This Row],[End Time]]),Home!$A$1,"No Aplica")</f>
        <v>No Aplica</v>
      </c>
      <c r="N201" t="str">
        <f>Leave[[#This Row],[User Code (Owning User) (Usuario)]]&amp;Leave[[#This Row],[fecha activa]]</f>
        <v>MIE2024121219906No Aplica</v>
      </c>
      <c r="P201" t="s">
        <v>1666</v>
      </c>
      <c r="Q201" t="s">
        <v>3319</v>
      </c>
      <c r="R201" s="40">
        <v>1</v>
      </c>
      <c r="S201" s="40">
        <v>60</v>
      </c>
    </row>
    <row r="202" spans="1:19" x14ac:dyDescent="0.3">
      <c r="A202" t="s">
        <v>469</v>
      </c>
      <c r="B202" s="3">
        <v>45934</v>
      </c>
      <c r="C202" s="3">
        <v>45934</v>
      </c>
      <c r="D202" t="s">
        <v>649</v>
      </c>
      <c r="E202" t="s">
        <v>890</v>
      </c>
      <c r="F202" t="s">
        <v>891</v>
      </c>
      <c r="G202">
        <v>120</v>
      </c>
      <c r="H202">
        <v>120</v>
      </c>
      <c r="I202" t="s">
        <v>1017</v>
      </c>
      <c r="J202" t="s">
        <v>1030</v>
      </c>
      <c r="K202" t="s">
        <v>178</v>
      </c>
      <c r="L202" t="str">
        <f>IF(AND(Home!$A$1&gt;=Leave[[#This Row],[Start Time]],Home!$A$1&lt;=Leave[[#This Row],[End Time]]),"Aplica","No Aplica")</f>
        <v>No Aplica</v>
      </c>
      <c r="M202" t="str">
        <f>IF(AND(Home!$A$1&gt;=Leave[[#This Row],[Start Time]],Home!$A$1&lt;=Leave[[#This Row],[End Time]]),Home!$A$1,"No Aplica")</f>
        <v>No Aplica</v>
      </c>
      <c r="N202" t="str">
        <f>Leave[[#This Row],[User Code (Owning User) (Usuario)]]&amp;Leave[[#This Row],[fecha activa]]</f>
        <v>MIE2024121219906No Aplica</v>
      </c>
      <c r="P202" t="s">
        <v>1689</v>
      </c>
      <c r="Q202" t="s">
        <v>3320</v>
      </c>
      <c r="R202" s="40">
        <v>1</v>
      </c>
      <c r="S202" s="40">
        <v>540</v>
      </c>
    </row>
    <row r="203" spans="1:19" x14ac:dyDescent="0.3">
      <c r="A203" t="s">
        <v>469</v>
      </c>
      <c r="B203" s="3">
        <v>45934</v>
      </c>
      <c r="C203" s="3">
        <v>45934</v>
      </c>
      <c r="D203" t="s">
        <v>636</v>
      </c>
      <c r="E203" t="s">
        <v>890</v>
      </c>
      <c r="F203" t="s">
        <v>891</v>
      </c>
      <c r="G203">
        <v>120</v>
      </c>
      <c r="H203">
        <v>120</v>
      </c>
      <c r="I203" t="s">
        <v>1017</v>
      </c>
      <c r="J203" t="s">
        <v>1030</v>
      </c>
      <c r="K203" t="s">
        <v>178</v>
      </c>
      <c r="L203" t="str">
        <f>IF(AND(Home!$A$1&gt;=Leave[[#This Row],[Start Time]],Home!$A$1&lt;=Leave[[#This Row],[End Time]]),"Aplica","No Aplica")</f>
        <v>No Aplica</v>
      </c>
      <c r="M203" t="str">
        <f>IF(AND(Home!$A$1&gt;=Leave[[#This Row],[Start Time]],Home!$A$1&lt;=Leave[[#This Row],[End Time]]),Home!$A$1,"No Aplica")</f>
        <v>No Aplica</v>
      </c>
      <c r="N203" t="str">
        <f>Leave[[#This Row],[User Code (Owning User) (Usuario)]]&amp;Leave[[#This Row],[fecha activa]]</f>
        <v>MIE2024121219906No Aplica</v>
      </c>
      <c r="P203" t="s">
        <v>1692</v>
      </c>
      <c r="Q203" t="s">
        <v>3321</v>
      </c>
      <c r="R203" s="40">
        <v>2</v>
      </c>
      <c r="S203" s="40">
        <v>180</v>
      </c>
    </row>
    <row r="204" spans="1:19" x14ac:dyDescent="0.3">
      <c r="A204" t="s">
        <v>1723</v>
      </c>
      <c r="B204" s="3">
        <v>45942</v>
      </c>
      <c r="C204" s="3">
        <v>45942</v>
      </c>
      <c r="D204" t="s">
        <v>1678</v>
      </c>
      <c r="E204" t="s">
        <v>307</v>
      </c>
      <c r="F204" t="s">
        <v>308</v>
      </c>
      <c r="G204">
        <v>540</v>
      </c>
      <c r="H204">
        <v>540</v>
      </c>
      <c r="I204" t="s">
        <v>1224</v>
      </c>
      <c r="J204" t="s">
        <v>1121</v>
      </c>
      <c r="K204" t="s">
        <v>178</v>
      </c>
      <c r="L204" t="str">
        <f>IF(AND(Home!$A$1&gt;=Leave[[#This Row],[Start Time]],Home!$A$1&lt;=Leave[[#This Row],[End Time]]),"Aplica","No Aplica")</f>
        <v>No Aplica</v>
      </c>
      <c r="M204" t="str">
        <f>IF(AND(Home!$A$1&gt;=Leave[[#This Row],[Start Time]],Home!$A$1&lt;=Leave[[#This Row],[End Time]]),Home!$A$1,"No Aplica")</f>
        <v>No Aplica</v>
      </c>
      <c r="N204" t="str">
        <f>Leave[[#This Row],[User Code (Owning User) (Usuario)]]&amp;Leave[[#This Row],[fecha activa]]</f>
        <v>MIE2023240511395No Aplica</v>
      </c>
      <c r="P204" t="s">
        <v>1736</v>
      </c>
      <c r="Q204" t="s">
        <v>3322</v>
      </c>
      <c r="R204" s="40">
        <v>1</v>
      </c>
      <c r="S204" s="40">
        <v>60</v>
      </c>
    </row>
    <row r="205" spans="1:19" x14ac:dyDescent="0.3">
      <c r="A205" t="s">
        <v>469</v>
      </c>
      <c r="B205" s="3">
        <v>45941</v>
      </c>
      <c r="C205" s="3">
        <v>45941</v>
      </c>
      <c r="D205" t="s">
        <v>1313</v>
      </c>
      <c r="E205" t="s">
        <v>1629</v>
      </c>
      <c r="F205" t="s">
        <v>1631</v>
      </c>
      <c r="G205">
        <v>120</v>
      </c>
      <c r="H205">
        <v>120</v>
      </c>
      <c r="I205" t="s">
        <v>1630</v>
      </c>
      <c r="J205" t="s">
        <v>1548</v>
      </c>
      <c r="K205" t="s">
        <v>179</v>
      </c>
      <c r="L205" t="str">
        <f>IF(AND(Home!$A$1&gt;=Leave[[#This Row],[Start Time]],Home!$A$1&lt;=Leave[[#This Row],[End Time]]),"Aplica","No Aplica")</f>
        <v>No Aplica</v>
      </c>
      <c r="M205" t="str">
        <f>IF(AND(Home!$A$1&gt;=Leave[[#This Row],[Start Time]],Home!$A$1&lt;=Leave[[#This Row],[End Time]]),Home!$A$1,"No Aplica")</f>
        <v>No Aplica</v>
      </c>
      <c r="N205" t="str">
        <f>Leave[[#This Row],[User Code (Owning User) (Usuario)]]&amp;Leave[[#This Row],[fecha activa]]</f>
        <v>MIE2025210422561No Aplica</v>
      </c>
      <c r="P205" t="s">
        <v>1698</v>
      </c>
      <c r="Q205" t="s">
        <v>3323</v>
      </c>
      <c r="R205" s="40">
        <v>1</v>
      </c>
      <c r="S205" s="40">
        <v>540</v>
      </c>
    </row>
    <row r="206" spans="1:19" x14ac:dyDescent="0.3">
      <c r="A206" t="s">
        <v>474</v>
      </c>
      <c r="B206" s="3">
        <v>45942</v>
      </c>
      <c r="C206" s="3">
        <v>45942</v>
      </c>
      <c r="D206" t="s">
        <v>489</v>
      </c>
      <c r="E206" t="s">
        <v>1629</v>
      </c>
      <c r="F206" t="s">
        <v>1631</v>
      </c>
      <c r="G206">
        <v>510</v>
      </c>
      <c r="H206">
        <v>510</v>
      </c>
      <c r="I206" t="s">
        <v>1630</v>
      </c>
      <c r="J206" t="s">
        <v>1548</v>
      </c>
      <c r="K206" t="s">
        <v>179</v>
      </c>
      <c r="L206" t="str">
        <f>IF(AND(Home!$A$1&gt;=Leave[[#This Row],[Start Time]],Home!$A$1&lt;=Leave[[#This Row],[End Time]]),"Aplica","No Aplica")</f>
        <v>No Aplica</v>
      </c>
      <c r="M206" t="str">
        <f>IF(AND(Home!$A$1&gt;=Leave[[#This Row],[Start Time]],Home!$A$1&lt;=Leave[[#This Row],[End Time]]),Home!$A$1,"No Aplica")</f>
        <v>No Aplica</v>
      </c>
      <c r="N206" t="str">
        <f>Leave[[#This Row],[User Code (Owning User) (Usuario)]]&amp;Leave[[#This Row],[fecha activa]]</f>
        <v>MIE2025210422561No Aplica</v>
      </c>
      <c r="P206" t="s">
        <v>1747</v>
      </c>
      <c r="Q206" t="s">
        <v>3324</v>
      </c>
      <c r="R206" s="40">
        <v>1</v>
      </c>
      <c r="S206" s="40">
        <v>540</v>
      </c>
    </row>
    <row r="207" spans="1:19" x14ac:dyDescent="0.3">
      <c r="A207" t="s">
        <v>474</v>
      </c>
      <c r="B207" s="3">
        <v>45935</v>
      </c>
      <c r="C207" s="3">
        <v>45935</v>
      </c>
      <c r="D207" t="s">
        <v>489</v>
      </c>
      <c r="E207" t="s">
        <v>1629</v>
      </c>
      <c r="F207" t="s">
        <v>1631</v>
      </c>
      <c r="G207">
        <v>510</v>
      </c>
      <c r="H207">
        <v>510</v>
      </c>
      <c r="I207" t="s">
        <v>1630</v>
      </c>
      <c r="J207" t="s">
        <v>1548</v>
      </c>
      <c r="K207" t="s">
        <v>179</v>
      </c>
      <c r="L207" t="str">
        <f>IF(AND(Home!$A$1&gt;=Leave[[#This Row],[Start Time]],Home!$A$1&lt;=Leave[[#This Row],[End Time]]),"Aplica","No Aplica")</f>
        <v>No Aplica</v>
      </c>
      <c r="M207" t="str">
        <f>IF(AND(Home!$A$1&gt;=Leave[[#This Row],[Start Time]],Home!$A$1&lt;=Leave[[#This Row],[End Time]]),Home!$A$1,"No Aplica")</f>
        <v>No Aplica</v>
      </c>
      <c r="N207" t="str">
        <f>Leave[[#This Row],[User Code (Owning User) (Usuario)]]&amp;Leave[[#This Row],[fecha activa]]</f>
        <v>MIE2025210422561No Aplica</v>
      </c>
      <c r="P207" t="s">
        <v>1753</v>
      </c>
      <c r="Q207" t="s">
        <v>3325</v>
      </c>
      <c r="R207" s="40">
        <v>1</v>
      </c>
      <c r="S207" s="40">
        <v>30</v>
      </c>
    </row>
    <row r="208" spans="1:19" x14ac:dyDescent="0.3">
      <c r="A208" t="s">
        <v>469</v>
      </c>
      <c r="B208" s="3">
        <v>45934</v>
      </c>
      <c r="C208" s="3">
        <v>45934</v>
      </c>
      <c r="D208" t="s">
        <v>1313</v>
      </c>
      <c r="E208" t="s">
        <v>1629</v>
      </c>
      <c r="F208" t="s">
        <v>1631</v>
      </c>
      <c r="G208">
        <v>120</v>
      </c>
      <c r="H208">
        <v>120</v>
      </c>
      <c r="I208" t="s">
        <v>1630</v>
      </c>
      <c r="J208" t="s">
        <v>1548</v>
      </c>
      <c r="K208" t="s">
        <v>179</v>
      </c>
      <c r="L208" t="str">
        <f>IF(AND(Home!$A$1&gt;=Leave[[#This Row],[Start Time]],Home!$A$1&lt;=Leave[[#This Row],[End Time]]),"Aplica","No Aplica")</f>
        <v>No Aplica</v>
      </c>
      <c r="M208" t="str">
        <f>IF(AND(Home!$A$1&gt;=Leave[[#This Row],[Start Time]],Home!$A$1&lt;=Leave[[#This Row],[End Time]]),Home!$A$1,"No Aplica")</f>
        <v>No Aplica</v>
      </c>
      <c r="N208" t="str">
        <f>Leave[[#This Row],[User Code (Owning User) (Usuario)]]&amp;Leave[[#This Row],[fecha activa]]</f>
        <v>MIE2025210422561No Aplica</v>
      </c>
      <c r="P208" t="s">
        <v>1765</v>
      </c>
      <c r="Q208" t="s">
        <v>3326</v>
      </c>
      <c r="R208" s="40">
        <v>1</v>
      </c>
      <c r="S208" s="40">
        <v>540</v>
      </c>
    </row>
    <row r="209" spans="1:19" x14ac:dyDescent="0.3">
      <c r="A209" t="s">
        <v>466</v>
      </c>
      <c r="B209" s="3">
        <v>45931</v>
      </c>
      <c r="C209" s="3">
        <v>45931</v>
      </c>
      <c r="D209" t="s">
        <v>615</v>
      </c>
      <c r="E209" t="s">
        <v>2081</v>
      </c>
      <c r="F209" t="s">
        <v>2083</v>
      </c>
      <c r="G209">
        <v>120</v>
      </c>
      <c r="H209">
        <v>120</v>
      </c>
      <c r="I209" t="s">
        <v>2082</v>
      </c>
      <c r="J209" t="s">
        <v>972</v>
      </c>
      <c r="K209" t="s">
        <v>178</v>
      </c>
      <c r="L209" t="str">
        <f>IF(AND(Home!$A$1&gt;=Leave[[#This Row],[Start Time]],Home!$A$1&lt;=Leave[[#This Row],[End Time]]),"Aplica","No Aplica")</f>
        <v>Aplica</v>
      </c>
      <c r="M209">
        <f>IF(AND(Home!$A$1&gt;=Leave[[#This Row],[Start Time]],Home!$A$1&lt;=Leave[[#This Row],[End Time]]),Home!$A$1,"No Aplica")</f>
        <v>45931</v>
      </c>
      <c r="N209" t="str">
        <f>Leave[[#This Row],[User Code (Owning User) (Usuario)]]&amp;Leave[[#This Row],[fecha activa]]</f>
        <v>MIE202522072379845931</v>
      </c>
      <c r="P209" t="s">
        <v>1777</v>
      </c>
      <c r="Q209" t="s">
        <v>3327</v>
      </c>
      <c r="R209" s="40">
        <v>1</v>
      </c>
      <c r="S209" s="40">
        <v>60</v>
      </c>
    </row>
    <row r="210" spans="1:19" x14ac:dyDescent="0.3">
      <c r="A210" t="s">
        <v>474</v>
      </c>
      <c r="B210" s="3">
        <v>45942</v>
      </c>
      <c r="C210" s="3">
        <v>45942</v>
      </c>
      <c r="D210" t="s">
        <v>489</v>
      </c>
      <c r="E210" t="s">
        <v>1282</v>
      </c>
      <c r="F210" t="s">
        <v>1284</v>
      </c>
      <c r="G210">
        <v>480</v>
      </c>
      <c r="H210">
        <v>480</v>
      </c>
      <c r="I210" t="s">
        <v>1283</v>
      </c>
      <c r="J210" t="s">
        <v>1803</v>
      </c>
      <c r="K210" t="s">
        <v>179</v>
      </c>
      <c r="L210" t="str">
        <f>IF(AND(Home!$A$1&gt;=Leave[[#This Row],[Start Time]],Home!$A$1&lt;=Leave[[#This Row],[End Time]]),"Aplica","No Aplica")</f>
        <v>No Aplica</v>
      </c>
      <c r="M210" t="str">
        <f>IF(AND(Home!$A$1&gt;=Leave[[#This Row],[Start Time]],Home!$A$1&lt;=Leave[[#This Row],[End Time]]),Home!$A$1,"No Aplica")</f>
        <v>No Aplica</v>
      </c>
      <c r="N210" t="str">
        <f>Leave[[#This Row],[User Code (Owning User) (Usuario)]]&amp;Leave[[#This Row],[fecha activa]]</f>
        <v>MIE2025030120171No Aplica</v>
      </c>
      <c r="P210" t="s">
        <v>1720</v>
      </c>
      <c r="Q210" t="s">
        <v>3328</v>
      </c>
      <c r="R210" s="40">
        <v>1</v>
      </c>
      <c r="S210" s="40">
        <v>480</v>
      </c>
    </row>
    <row r="211" spans="1:19" x14ac:dyDescent="0.3">
      <c r="A211" t="s">
        <v>469</v>
      </c>
      <c r="B211" s="3">
        <v>45941</v>
      </c>
      <c r="C211" s="3">
        <v>45941</v>
      </c>
      <c r="D211" t="s">
        <v>663</v>
      </c>
      <c r="E211" t="s">
        <v>1282</v>
      </c>
      <c r="F211" t="s">
        <v>1284</v>
      </c>
      <c r="G211">
        <v>180</v>
      </c>
      <c r="H211">
        <v>180</v>
      </c>
      <c r="I211" t="s">
        <v>1283</v>
      </c>
      <c r="J211" t="s">
        <v>1803</v>
      </c>
      <c r="K211" t="s">
        <v>179</v>
      </c>
      <c r="L211" t="str">
        <f>IF(AND(Home!$A$1&gt;=Leave[[#This Row],[Start Time]],Home!$A$1&lt;=Leave[[#This Row],[End Time]]),"Aplica","No Aplica")</f>
        <v>No Aplica</v>
      </c>
      <c r="M211" t="str">
        <f>IF(AND(Home!$A$1&gt;=Leave[[#This Row],[Start Time]],Home!$A$1&lt;=Leave[[#This Row],[End Time]]),Home!$A$1,"No Aplica")</f>
        <v>No Aplica</v>
      </c>
      <c r="N211" t="str">
        <f>Leave[[#This Row],[User Code (Owning User) (Usuario)]]&amp;Leave[[#This Row],[fecha activa]]</f>
        <v>MIE2025030120171No Aplica</v>
      </c>
      <c r="P211" t="s">
        <v>1701</v>
      </c>
      <c r="Q211" t="s">
        <v>3329</v>
      </c>
      <c r="R211" s="40">
        <v>1</v>
      </c>
      <c r="S211" s="40">
        <v>60</v>
      </c>
    </row>
    <row r="212" spans="1:19" x14ac:dyDescent="0.3">
      <c r="A212" t="s">
        <v>474</v>
      </c>
      <c r="B212" s="3">
        <v>45935</v>
      </c>
      <c r="C212" s="3">
        <v>45935</v>
      </c>
      <c r="D212" t="s">
        <v>489</v>
      </c>
      <c r="E212" t="s">
        <v>1282</v>
      </c>
      <c r="F212" t="s">
        <v>1284</v>
      </c>
      <c r="G212">
        <v>510</v>
      </c>
      <c r="H212">
        <v>510</v>
      </c>
      <c r="I212" t="s">
        <v>1283</v>
      </c>
      <c r="J212" t="s">
        <v>1803</v>
      </c>
      <c r="K212" t="s">
        <v>179</v>
      </c>
      <c r="L212" t="str">
        <f>IF(AND(Home!$A$1&gt;=Leave[[#This Row],[Start Time]],Home!$A$1&lt;=Leave[[#This Row],[End Time]]),"Aplica","No Aplica")</f>
        <v>No Aplica</v>
      </c>
      <c r="M212" t="str">
        <f>IF(AND(Home!$A$1&gt;=Leave[[#This Row],[Start Time]],Home!$A$1&lt;=Leave[[#This Row],[End Time]]),Home!$A$1,"No Aplica")</f>
        <v>No Aplica</v>
      </c>
      <c r="N212" t="str">
        <f>Leave[[#This Row],[User Code (Owning User) (Usuario)]]&amp;Leave[[#This Row],[fecha activa]]</f>
        <v>MIE2025030120171No Aplica</v>
      </c>
      <c r="P212" t="s">
        <v>1785</v>
      </c>
      <c r="Q212" t="s">
        <v>3330</v>
      </c>
      <c r="R212" s="40">
        <v>1</v>
      </c>
      <c r="S212" s="40">
        <v>480</v>
      </c>
    </row>
    <row r="213" spans="1:19" x14ac:dyDescent="0.3">
      <c r="A213" t="s">
        <v>469</v>
      </c>
      <c r="B213" s="3">
        <v>45934</v>
      </c>
      <c r="C213" s="3">
        <v>45934</v>
      </c>
      <c r="D213" t="s">
        <v>663</v>
      </c>
      <c r="E213" t="s">
        <v>1282</v>
      </c>
      <c r="F213" t="s">
        <v>1284</v>
      </c>
      <c r="G213">
        <v>240</v>
      </c>
      <c r="H213">
        <v>240</v>
      </c>
      <c r="I213" t="s">
        <v>1283</v>
      </c>
      <c r="J213" t="s">
        <v>1803</v>
      </c>
      <c r="K213" t="s">
        <v>179</v>
      </c>
      <c r="L213" t="str">
        <f>IF(AND(Home!$A$1&gt;=Leave[[#This Row],[Start Time]],Home!$A$1&lt;=Leave[[#This Row],[End Time]]),"Aplica","No Aplica")</f>
        <v>No Aplica</v>
      </c>
      <c r="M213" t="str">
        <f>IF(AND(Home!$A$1&gt;=Leave[[#This Row],[Start Time]],Home!$A$1&lt;=Leave[[#This Row],[End Time]]),Home!$A$1,"No Aplica")</f>
        <v>No Aplica</v>
      </c>
      <c r="N213" t="str">
        <f>Leave[[#This Row],[User Code (Owning User) (Usuario)]]&amp;Leave[[#This Row],[fecha activa]]</f>
        <v>MIE2025030120171No Aplica</v>
      </c>
      <c r="P213" t="s">
        <v>1762</v>
      </c>
      <c r="Q213" t="s">
        <v>3331</v>
      </c>
      <c r="R213" s="40">
        <v>1</v>
      </c>
      <c r="S213" s="40">
        <v>60</v>
      </c>
    </row>
    <row r="214" spans="1:19" x14ac:dyDescent="0.3">
      <c r="A214" t="s">
        <v>466</v>
      </c>
      <c r="B214" s="3">
        <v>45931</v>
      </c>
      <c r="C214" s="3">
        <v>45931</v>
      </c>
      <c r="D214" t="s">
        <v>465</v>
      </c>
      <c r="E214" t="s">
        <v>1698</v>
      </c>
      <c r="F214" t="s">
        <v>1700</v>
      </c>
      <c r="G214">
        <v>540</v>
      </c>
      <c r="H214">
        <v>540</v>
      </c>
      <c r="I214" t="s">
        <v>1699</v>
      </c>
      <c r="J214" t="s">
        <v>1482</v>
      </c>
      <c r="K214" t="s">
        <v>177</v>
      </c>
      <c r="L214" t="str">
        <f>IF(AND(Home!$A$1&gt;=Leave[[#This Row],[Start Time]],Home!$A$1&lt;=Leave[[#This Row],[End Time]]),"Aplica","No Aplica")</f>
        <v>Aplica</v>
      </c>
      <c r="M214">
        <f>IF(AND(Home!$A$1&gt;=Leave[[#This Row],[Start Time]],Home!$A$1&lt;=Leave[[#This Row],[End Time]]),Home!$A$1,"No Aplica")</f>
        <v>45931</v>
      </c>
      <c r="N214" t="str">
        <f>Leave[[#This Row],[User Code (Owning User) (Usuario)]]&amp;Leave[[#This Row],[fecha activa]]</f>
        <v>MIE202508052298845931</v>
      </c>
      <c r="P214" t="s">
        <v>1789</v>
      </c>
      <c r="Q214" t="s">
        <v>3332</v>
      </c>
      <c r="R214" s="40">
        <v>1</v>
      </c>
      <c r="S214" s="40">
        <v>180</v>
      </c>
    </row>
    <row r="215" spans="1:19" x14ac:dyDescent="0.3">
      <c r="A215" t="s">
        <v>463</v>
      </c>
      <c r="B215" s="3">
        <v>45933</v>
      </c>
      <c r="C215" s="3">
        <v>45933</v>
      </c>
      <c r="D215" t="s">
        <v>491</v>
      </c>
      <c r="E215" t="s">
        <v>1698</v>
      </c>
      <c r="F215" t="s">
        <v>1700</v>
      </c>
      <c r="G215">
        <v>60</v>
      </c>
      <c r="H215">
        <v>60</v>
      </c>
      <c r="I215" t="s">
        <v>1699</v>
      </c>
      <c r="J215" t="s">
        <v>1482</v>
      </c>
      <c r="K215" t="s">
        <v>177</v>
      </c>
      <c r="L215" t="str">
        <f>IF(AND(Home!$A$1&gt;=Leave[[#This Row],[Start Time]],Home!$A$1&lt;=Leave[[#This Row],[End Time]]),"Aplica","No Aplica")</f>
        <v>No Aplica</v>
      </c>
      <c r="M215" t="str">
        <f>IF(AND(Home!$A$1&gt;=Leave[[#This Row],[Start Time]],Home!$A$1&lt;=Leave[[#This Row],[End Time]]),Home!$A$1,"No Aplica")</f>
        <v>No Aplica</v>
      </c>
      <c r="N215" t="str">
        <f>Leave[[#This Row],[User Code (Owning User) (Usuario)]]&amp;Leave[[#This Row],[fecha activa]]</f>
        <v>MIE2025080522988No Aplica</v>
      </c>
      <c r="P215" t="s">
        <v>1780</v>
      </c>
      <c r="Q215" t="s">
        <v>3333</v>
      </c>
      <c r="R215" s="40">
        <v>1</v>
      </c>
      <c r="S215" s="40">
        <v>540</v>
      </c>
    </row>
    <row r="216" spans="1:19" x14ac:dyDescent="0.3">
      <c r="A216" t="s">
        <v>463</v>
      </c>
      <c r="B216" s="3">
        <v>45932</v>
      </c>
      <c r="C216" s="3">
        <v>45932</v>
      </c>
      <c r="D216" t="s">
        <v>491</v>
      </c>
      <c r="E216" t="s">
        <v>1698</v>
      </c>
      <c r="F216" t="s">
        <v>1700</v>
      </c>
      <c r="G216">
        <v>60</v>
      </c>
      <c r="H216">
        <v>60</v>
      </c>
      <c r="I216" t="s">
        <v>1699</v>
      </c>
      <c r="J216" t="s">
        <v>1482</v>
      </c>
      <c r="K216" t="s">
        <v>177</v>
      </c>
      <c r="L216" t="str">
        <f>IF(AND(Home!$A$1&gt;=Leave[[#This Row],[Start Time]],Home!$A$1&lt;=Leave[[#This Row],[End Time]]),"Aplica","No Aplica")</f>
        <v>No Aplica</v>
      </c>
      <c r="M216" t="str">
        <f>IF(AND(Home!$A$1&gt;=Leave[[#This Row],[Start Time]],Home!$A$1&lt;=Leave[[#This Row],[End Time]]),Home!$A$1,"No Aplica")</f>
        <v>No Aplica</v>
      </c>
      <c r="N216" t="str">
        <f>Leave[[#This Row],[User Code (Owning User) (Usuario)]]&amp;Leave[[#This Row],[fecha activa]]</f>
        <v>MIE2025080522988No Aplica</v>
      </c>
      <c r="P216" t="s">
        <v>1819</v>
      </c>
      <c r="Q216" t="s">
        <v>3334</v>
      </c>
      <c r="R216" s="40">
        <v>1</v>
      </c>
      <c r="S216" s="40">
        <v>180</v>
      </c>
    </row>
    <row r="217" spans="1:19" x14ac:dyDescent="0.3">
      <c r="A217" t="s">
        <v>469</v>
      </c>
      <c r="B217" s="3">
        <v>45931</v>
      </c>
      <c r="C217" s="3">
        <v>45931</v>
      </c>
      <c r="D217" t="s">
        <v>2898</v>
      </c>
      <c r="E217" t="s">
        <v>2305</v>
      </c>
      <c r="F217" t="s">
        <v>2307</v>
      </c>
      <c r="G217">
        <v>60</v>
      </c>
      <c r="H217">
        <v>60</v>
      </c>
      <c r="I217" t="s">
        <v>2306</v>
      </c>
      <c r="J217" t="s">
        <v>1040</v>
      </c>
      <c r="K217" t="s">
        <v>178</v>
      </c>
      <c r="L217" t="str">
        <f>IF(AND(Home!$A$1&gt;=Leave[[#This Row],[Start Time]],Home!$A$1&lt;=Leave[[#This Row],[End Time]]),"Aplica","No Aplica")</f>
        <v>Aplica</v>
      </c>
      <c r="M217">
        <f>IF(AND(Home!$A$1&gt;=Leave[[#This Row],[Start Time]],Home!$A$1&lt;=Leave[[#This Row],[End Time]]),Home!$A$1,"No Aplica")</f>
        <v>45931</v>
      </c>
      <c r="N217" t="str">
        <f>Leave[[#This Row],[User Code (Owning User) (Usuario)]]&amp;Leave[[#This Row],[fecha activa]]</f>
        <v>MIE202519082412545931</v>
      </c>
      <c r="P217" t="s">
        <v>1852</v>
      </c>
      <c r="Q217" t="s">
        <v>3335</v>
      </c>
      <c r="R217" s="40">
        <v>1</v>
      </c>
      <c r="S217" s="40">
        <v>60</v>
      </c>
    </row>
    <row r="218" spans="1:19" x14ac:dyDescent="0.3">
      <c r="A218" t="s">
        <v>469</v>
      </c>
      <c r="B218" s="3">
        <v>45942</v>
      </c>
      <c r="C218" s="3">
        <v>45942</v>
      </c>
      <c r="D218" t="s">
        <v>468</v>
      </c>
      <c r="E218" t="s">
        <v>2305</v>
      </c>
      <c r="F218" t="s">
        <v>2307</v>
      </c>
      <c r="G218">
        <v>540</v>
      </c>
      <c r="H218">
        <v>540</v>
      </c>
      <c r="I218" t="s">
        <v>2306</v>
      </c>
      <c r="J218" t="s">
        <v>1040</v>
      </c>
      <c r="K218" t="s">
        <v>178</v>
      </c>
      <c r="L218" t="str">
        <f>IF(AND(Home!$A$1&gt;=Leave[[#This Row],[Start Time]],Home!$A$1&lt;=Leave[[#This Row],[End Time]]),"Aplica","No Aplica")</f>
        <v>No Aplica</v>
      </c>
      <c r="M218" t="str">
        <f>IF(AND(Home!$A$1&gt;=Leave[[#This Row],[Start Time]],Home!$A$1&lt;=Leave[[#This Row],[End Time]]),Home!$A$1,"No Aplica")</f>
        <v>No Aplica</v>
      </c>
      <c r="N218" t="str">
        <f>Leave[[#This Row],[User Code (Owning User) (Usuario)]]&amp;Leave[[#This Row],[fecha activa]]</f>
        <v>MIE2025190824125No Aplica</v>
      </c>
      <c r="P218" t="s">
        <v>1848</v>
      </c>
      <c r="Q218" t="s">
        <v>3336</v>
      </c>
      <c r="R218" s="40">
        <v>1</v>
      </c>
      <c r="S218" s="40">
        <v>480</v>
      </c>
    </row>
    <row r="219" spans="1:19" x14ac:dyDescent="0.3">
      <c r="A219" t="s">
        <v>469</v>
      </c>
      <c r="B219" s="3">
        <v>45941</v>
      </c>
      <c r="C219" s="3">
        <v>45941</v>
      </c>
      <c r="D219" t="s">
        <v>615</v>
      </c>
      <c r="E219" t="s">
        <v>2305</v>
      </c>
      <c r="F219" t="s">
        <v>2307</v>
      </c>
      <c r="G219">
        <v>120</v>
      </c>
      <c r="H219">
        <v>120</v>
      </c>
      <c r="I219" t="s">
        <v>2306</v>
      </c>
      <c r="J219" t="s">
        <v>1040</v>
      </c>
      <c r="K219" t="s">
        <v>178</v>
      </c>
      <c r="L219" t="str">
        <f>IF(AND(Home!$A$1&gt;=Leave[[#This Row],[Start Time]],Home!$A$1&lt;=Leave[[#This Row],[End Time]]),"Aplica","No Aplica")</f>
        <v>No Aplica</v>
      </c>
      <c r="M219" t="str">
        <f>IF(AND(Home!$A$1&gt;=Leave[[#This Row],[Start Time]],Home!$A$1&lt;=Leave[[#This Row],[End Time]]),Home!$A$1,"No Aplica")</f>
        <v>No Aplica</v>
      </c>
      <c r="N219" t="str">
        <f>Leave[[#This Row],[User Code (Owning User) (Usuario)]]&amp;Leave[[#This Row],[fecha activa]]</f>
        <v>MIE2025190824125No Aplica</v>
      </c>
      <c r="P219" t="s">
        <v>1833</v>
      </c>
      <c r="Q219" t="s">
        <v>3337</v>
      </c>
      <c r="R219" s="40">
        <v>1</v>
      </c>
      <c r="S219" s="40">
        <v>60</v>
      </c>
    </row>
    <row r="220" spans="1:19" x14ac:dyDescent="0.3">
      <c r="A220" t="s">
        <v>469</v>
      </c>
      <c r="B220" s="3">
        <v>45939</v>
      </c>
      <c r="C220" s="3">
        <v>45939</v>
      </c>
      <c r="D220" t="s">
        <v>615</v>
      </c>
      <c r="E220" t="s">
        <v>2305</v>
      </c>
      <c r="F220" t="s">
        <v>2307</v>
      </c>
      <c r="G220">
        <v>60</v>
      </c>
      <c r="H220">
        <v>60</v>
      </c>
      <c r="I220" t="s">
        <v>2306</v>
      </c>
      <c r="J220" t="s">
        <v>1040</v>
      </c>
      <c r="K220" t="s">
        <v>178</v>
      </c>
      <c r="L220" t="str">
        <f>IF(AND(Home!$A$1&gt;=Leave[[#This Row],[Start Time]],Home!$A$1&lt;=Leave[[#This Row],[End Time]]),"Aplica","No Aplica")</f>
        <v>No Aplica</v>
      </c>
      <c r="M220" t="str">
        <f>IF(AND(Home!$A$1&gt;=Leave[[#This Row],[Start Time]],Home!$A$1&lt;=Leave[[#This Row],[End Time]]),Home!$A$1,"No Aplica")</f>
        <v>No Aplica</v>
      </c>
      <c r="N220" t="str">
        <f>Leave[[#This Row],[User Code (Owning User) (Usuario)]]&amp;Leave[[#This Row],[fecha activa]]</f>
        <v>MIE2025190824125No Aplica</v>
      </c>
      <c r="P220" t="s">
        <v>1856</v>
      </c>
      <c r="Q220" t="s">
        <v>3338</v>
      </c>
      <c r="R220" s="40">
        <v>1</v>
      </c>
      <c r="S220" s="40">
        <v>60</v>
      </c>
    </row>
    <row r="221" spans="1:19" x14ac:dyDescent="0.3">
      <c r="A221" t="s">
        <v>469</v>
      </c>
      <c r="B221" s="3">
        <v>45938</v>
      </c>
      <c r="C221" s="3">
        <v>45938</v>
      </c>
      <c r="D221" t="s">
        <v>615</v>
      </c>
      <c r="E221" t="s">
        <v>2305</v>
      </c>
      <c r="F221" t="s">
        <v>2307</v>
      </c>
      <c r="G221">
        <v>60</v>
      </c>
      <c r="H221">
        <v>60</v>
      </c>
      <c r="I221" t="s">
        <v>2306</v>
      </c>
      <c r="J221" t="s">
        <v>1040</v>
      </c>
      <c r="K221" t="s">
        <v>178</v>
      </c>
      <c r="L221" t="str">
        <f>IF(AND(Home!$A$1&gt;=Leave[[#This Row],[Start Time]],Home!$A$1&lt;=Leave[[#This Row],[End Time]]),"Aplica","No Aplica")</f>
        <v>No Aplica</v>
      </c>
      <c r="M221" t="str">
        <f>IF(AND(Home!$A$1&gt;=Leave[[#This Row],[Start Time]],Home!$A$1&lt;=Leave[[#This Row],[End Time]]),Home!$A$1,"No Aplica")</f>
        <v>No Aplica</v>
      </c>
      <c r="N221" t="str">
        <f>Leave[[#This Row],[User Code (Owning User) (Usuario)]]&amp;Leave[[#This Row],[fecha activa]]</f>
        <v>MIE2025190824125No Aplica</v>
      </c>
      <c r="P221" t="s">
        <v>1868</v>
      </c>
      <c r="Q221" t="s">
        <v>3339</v>
      </c>
      <c r="R221" s="40">
        <v>1</v>
      </c>
      <c r="S221" s="40">
        <v>180</v>
      </c>
    </row>
    <row r="222" spans="1:19" x14ac:dyDescent="0.3">
      <c r="A222" t="s">
        <v>469</v>
      </c>
      <c r="B222" s="3">
        <v>45935</v>
      </c>
      <c r="C222" s="3">
        <v>45935</v>
      </c>
      <c r="D222" t="s">
        <v>473</v>
      </c>
      <c r="E222" t="s">
        <v>2305</v>
      </c>
      <c r="F222" t="s">
        <v>2307</v>
      </c>
      <c r="G222">
        <v>540</v>
      </c>
      <c r="H222">
        <v>540</v>
      </c>
      <c r="I222" t="s">
        <v>2306</v>
      </c>
      <c r="J222" t="s">
        <v>1040</v>
      </c>
      <c r="K222" t="s">
        <v>178</v>
      </c>
      <c r="L222" t="str">
        <f>IF(AND(Home!$A$1&gt;=Leave[[#This Row],[Start Time]],Home!$A$1&lt;=Leave[[#This Row],[End Time]]),"Aplica","No Aplica")</f>
        <v>No Aplica</v>
      </c>
      <c r="M222" t="str">
        <f>IF(AND(Home!$A$1&gt;=Leave[[#This Row],[Start Time]],Home!$A$1&lt;=Leave[[#This Row],[End Time]]),Home!$A$1,"No Aplica")</f>
        <v>No Aplica</v>
      </c>
      <c r="N222" t="str">
        <f>Leave[[#This Row],[User Code (Owning User) (Usuario)]]&amp;Leave[[#This Row],[fecha activa]]</f>
        <v>MIE2025190824125No Aplica</v>
      </c>
      <c r="P222" t="s">
        <v>1895</v>
      </c>
      <c r="Q222" t="s">
        <v>3340</v>
      </c>
      <c r="R222" s="40">
        <v>1</v>
      </c>
      <c r="S222" s="40">
        <v>90</v>
      </c>
    </row>
    <row r="223" spans="1:19" x14ac:dyDescent="0.3">
      <c r="A223" t="s">
        <v>469</v>
      </c>
      <c r="B223" s="3">
        <v>45934</v>
      </c>
      <c r="C223" s="3">
        <v>45934</v>
      </c>
      <c r="D223" t="s">
        <v>615</v>
      </c>
      <c r="E223" t="s">
        <v>2305</v>
      </c>
      <c r="F223" t="s">
        <v>2307</v>
      </c>
      <c r="G223">
        <v>120</v>
      </c>
      <c r="H223">
        <v>120</v>
      </c>
      <c r="I223" t="s">
        <v>2306</v>
      </c>
      <c r="J223" t="s">
        <v>1040</v>
      </c>
      <c r="K223" t="s">
        <v>178</v>
      </c>
      <c r="L223" t="str">
        <f>IF(AND(Home!$A$1&gt;=Leave[[#This Row],[Start Time]],Home!$A$1&lt;=Leave[[#This Row],[End Time]]),"Aplica","No Aplica")</f>
        <v>No Aplica</v>
      </c>
      <c r="M223" t="str">
        <f>IF(AND(Home!$A$1&gt;=Leave[[#This Row],[Start Time]],Home!$A$1&lt;=Leave[[#This Row],[End Time]]),Home!$A$1,"No Aplica")</f>
        <v>No Aplica</v>
      </c>
      <c r="N223" t="str">
        <f>Leave[[#This Row],[User Code (Owning User) (Usuario)]]&amp;Leave[[#This Row],[fecha activa]]</f>
        <v>MIE2025190824125No Aplica</v>
      </c>
      <c r="P223" t="s">
        <v>654</v>
      </c>
      <c r="Q223" t="s">
        <v>3341</v>
      </c>
      <c r="R223" s="40">
        <v>1</v>
      </c>
      <c r="S223" s="40">
        <v>480</v>
      </c>
    </row>
    <row r="224" spans="1:19" x14ac:dyDescent="0.3">
      <c r="A224" t="s">
        <v>469</v>
      </c>
      <c r="B224" s="3">
        <v>45932</v>
      </c>
      <c r="C224" s="3">
        <v>45932</v>
      </c>
      <c r="D224" t="s">
        <v>615</v>
      </c>
      <c r="E224" t="s">
        <v>2305</v>
      </c>
      <c r="F224" t="s">
        <v>2307</v>
      </c>
      <c r="G224">
        <v>60</v>
      </c>
      <c r="H224">
        <v>60</v>
      </c>
      <c r="I224" t="s">
        <v>2306</v>
      </c>
      <c r="J224" t="s">
        <v>1040</v>
      </c>
      <c r="K224" t="s">
        <v>178</v>
      </c>
      <c r="L224" t="str">
        <f>IF(AND(Home!$A$1&gt;=Leave[[#This Row],[Start Time]],Home!$A$1&lt;=Leave[[#This Row],[End Time]]),"Aplica","No Aplica")</f>
        <v>No Aplica</v>
      </c>
      <c r="M224" t="str">
        <f>IF(AND(Home!$A$1&gt;=Leave[[#This Row],[Start Time]],Home!$A$1&lt;=Leave[[#This Row],[End Time]]),Home!$A$1,"No Aplica")</f>
        <v>No Aplica</v>
      </c>
      <c r="N224" t="str">
        <f>Leave[[#This Row],[User Code (Owning User) (Usuario)]]&amp;Leave[[#This Row],[fecha activa]]</f>
        <v>MIE2025190824125No Aplica</v>
      </c>
      <c r="P224" t="s">
        <v>1877</v>
      </c>
      <c r="Q224" t="s">
        <v>3342</v>
      </c>
      <c r="R224" s="40">
        <v>1</v>
      </c>
      <c r="S224" s="40">
        <v>540</v>
      </c>
    </row>
    <row r="225" spans="1:19" x14ac:dyDescent="0.3">
      <c r="A225" t="s">
        <v>469</v>
      </c>
      <c r="B225" s="3">
        <v>45931</v>
      </c>
      <c r="C225" s="3">
        <v>45931</v>
      </c>
      <c r="D225" t="s">
        <v>615</v>
      </c>
      <c r="E225" t="s">
        <v>2305</v>
      </c>
      <c r="F225" t="s">
        <v>2307</v>
      </c>
      <c r="G225">
        <v>60</v>
      </c>
      <c r="H225">
        <v>60</v>
      </c>
      <c r="I225" t="s">
        <v>2306</v>
      </c>
      <c r="J225" t="s">
        <v>1040</v>
      </c>
      <c r="K225" t="s">
        <v>178</v>
      </c>
      <c r="L225" t="str">
        <f>IF(AND(Home!$A$1&gt;=Leave[[#This Row],[Start Time]],Home!$A$1&lt;=Leave[[#This Row],[End Time]]),"Aplica","No Aplica")</f>
        <v>Aplica</v>
      </c>
      <c r="M225">
        <f>IF(AND(Home!$A$1&gt;=Leave[[#This Row],[Start Time]],Home!$A$1&lt;=Leave[[#This Row],[End Time]]),Home!$A$1,"No Aplica")</f>
        <v>45931</v>
      </c>
      <c r="N225" t="str">
        <f>Leave[[#This Row],[User Code (Owning User) (Usuario)]]&amp;Leave[[#This Row],[fecha activa]]</f>
        <v>MIE202519082412545931</v>
      </c>
      <c r="P225" t="s">
        <v>1865</v>
      </c>
      <c r="Q225" t="s">
        <v>3343</v>
      </c>
      <c r="R225" s="40">
        <v>1</v>
      </c>
      <c r="S225" s="40">
        <v>540</v>
      </c>
    </row>
    <row r="226" spans="1:19" x14ac:dyDescent="0.3">
      <c r="A226" t="s">
        <v>469</v>
      </c>
      <c r="B226" s="3">
        <v>45940</v>
      </c>
      <c r="C226" s="3">
        <v>45940</v>
      </c>
      <c r="D226" t="s">
        <v>1315</v>
      </c>
      <c r="E226" t="s">
        <v>603</v>
      </c>
      <c r="F226" t="s">
        <v>604</v>
      </c>
      <c r="G226">
        <v>120</v>
      </c>
      <c r="H226">
        <v>120</v>
      </c>
      <c r="I226" t="s">
        <v>1267</v>
      </c>
      <c r="J226" t="s">
        <v>2756</v>
      </c>
      <c r="K226" t="s">
        <v>178</v>
      </c>
      <c r="L226" t="str">
        <f>IF(AND(Home!$A$1&gt;=Leave[[#This Row],[Start Time]],Home!$A$1&lt;=Leave[[#This Row],[End Time]]),"Aplica","No Aplica")</f>
        <v>No Aplica</v>
      </c>
      <c r="M226" t="str">
        <f>IF(AND(Home!$A$1&gt;=Leave[[#This Row],[Start Time]],Home!$A$1&lt;=Leave[[#This Row],[End Time]]),Home!$A$1,"No Aplica")</f>
        <v>No Aplica</v>
      </c>
      <c r="N226" t="str">
        <f>Leave[[#This Row],[User Code (Owning User) (Usuario)]]&amp;Leave[[#This Row],[fecha activa]]</f>
        <v>MIE2024140616115No Aplica</v>
      </c>
      <c r="P226" t="s">
        <v>1924</v>
      </c>
      <c r="Q226" t="s">
        <v>3344</v>
      </c>
      <c r="R226" s="40">
        <v>1</v>
      </c>
      <c r="S226" s="40">
        <v>60</v>
      </c>
    </row>
    <row r="227" spans="1:19" x14ac:dyDescent="0.3">
      <c r="A227" t="s">
        <v>469</v>
      </c>
      <c r="B227" s="3">
        <v>45939</v>
      </c>
      <c r="C227" s="3">
        <v>45939</v>
      </c>
      <c r="D227" t="s">
        <v>2997</v>
      </c>
      <c r="E227" t="s">
        <v>603</v>
      </c>
      <c r="F227" t="s">
        <v>604</v>
      </c>
      <c r="G227">
        <v>120</v>
      </c>
      <c r="H227">
        <v>120</v>
      </c>
      <c r="I227" t="s">
        <v>1267</v>
      </c>
      <c r="J227" t="s">
        <v>2756</v>
      </c>
      <c r="K227" t="s">
        <v>178</v>
      </c>
      <c r="L227" t="str">
        <f>IF(AND(Home!$A$1&gt;=Leave[[#This Row],[Start Time]],Home!$A$1&lt;=Leave[[#This Row],[End Time]]),"Aplica","No Aplica")</f>
        <v>No Aplica</v>
      </c>
      <c r="M227" t="str">
        <f>IF(AND(Home!$A$1&gt;=Leave[[#This Row],[Start Time]],Home!$A$1&lt;=Leave[[#This Row],[End Time]]),Home!$A$1,"No Aplica")</f>
        <v>No Aplica</v>
      </c>
      <c r="N227" t="str">
        <f>Leave[[#This Row],[User Code (Owning User) (Usuario)]]&amp;Leave[[#This Row],[fecha activa]]</f>
        <v>MIE2024140616115No Aplica</v>
      </c>
      <c r="P227" t="s">
        <v>1963</v>
      </c>
      <c r="Q227" t="s">
        <v>3345</v>
      </c>
      <c r="R227" s="40">
        <v>1</v>
      </c>
      <c r="S227" s="40">
        <v>60</v>
      </c>
    </row>
    <row r="228" spans="1:19" x14ac:dyDescent="0.3">
      <c r="A228" t="s">
        <v>463</v>
      </c>
      <c r="B228" s="3">
        <v>45937</v>
      </c>
      <c r="C228" s="3">
        <v>45937</v>
      </c>
      <c r="D228" t="s">
        <v>465</v>
      </c>
      <c r="E228" t="s">
        <v>603</v>
      </c>
      <c r="F228" t="s">
        <v>604</v>
      </c>
      <c r="G228">
        <v>540</v>
      </c>
      <c r="H228">
        <v>540</v>
      </c>
      <c r="I228" t="s">
        <v>1267</v>
      </c>
      <c r="J228" t="s">
        <v>2756</v>
      </c>
      <c r="K228" t="s">
        <v>178</v>
      </c>
      <c r="L228" t="str">
        <f>IF(AND(Home!$A$1&gt;=Leave[[#This Row],[Start Time]],Home!$A$1&lt;=Leave[[#This Row],[End Time]]),"Aplica","No Aplica")</f>
        <v>No Aplica</v>
      </c>
      <c r="M228" t="str">
        <f>IF(AND(Home!$A$1&gt;=Leave[[#This Row],[Start Time]],Home!$A$1&lt;=Leave[[#This Row],[End Time]]),Home!$A$1,"No Aplica")</f>
        <v>No Aplica</v>
      </c>
      <c r="N228" t="str">
        <f>Leave[[#This Row],[User Code (Owning User) (Usuario)]]&amp;Leave[[#This Row],[fecha activa]]</f>
        <v>MIE2024140616115No Aplica</v>
      </c>
      <c r="P228" t="s">
        <v>1973</v>
      </c>
      <c r="Q228" t="s">
        <v>3346</v>
      </c>
      <c r="R228" s="40">
        <v>1</v>
      </c>
      <c r="S228" s="40">
        <v>30</v>
      </c>
    </row>
    <row r="229" spans="1:19" x14ac:dyDescent="0.3">
      <c r="A229" t="s">
        <v>469</v>
      </c>
      <c r="B229" s="3">
        <v>45933</v>
      </c>
      <c r="C229" s="3">
        <v>45933</v>
      </c>
      <c r="D229" t="s">
        <v>2567</v>
      </c>
      <c r="E229" t="s">
        <v>603</v>
      </c>
      <c r="F229" t="s">
        <v>604</v>
      </c>
      <c r="G229">
        <v>120</v>
      </c>
      <c r="H229">
        <v>120</v>
      </c>
      <c r="I229" t="s">
        <v>1267</v>
      </c>
      <c r="J229" t="s">
        <v>2756</v>
      </c>
      <c r="K229" t="s">
        <v>178</v>
      </c>
      <c r="L229" t="str">
        <f>IF(AND(Home!$A$1&gt;=Leave[[#This Row],[Start Time]],Home!$A$1&lt;=Leave[[#This Row],[End Time]]),"Aplica","No Aplica")</f>
        <v>No Aplica</v>
      </c>
      <c r="M229" t="str">
        <f>IF(AND(Home!$A$1&gt;=Leave[[#This Row],[Start Time]],Home!$A$1&lt;=Leave[[#This Row],[End Time]]),Home!$A$1,"No Aplica")</f>
        <v>No Aplica</v>
      </c>
      <c r="N229" t="str">
        <f>Leave[[#This Row],[User Code (Owning User) (Usuario)]]&amp;Leave[[#This Row],[fecha activa]]</f>
        <v>MIE2024140616115No Aplica</v>
      </c>
      <c r="P229" t="s">
        <v>1680</v>
      </c>
      <c r="Q229" t="s">
        <v>3347</v>
      </c>
      <c r="R229" s="40">
        <v>1</v>
      </c>
      <c r="S229" s="40">
        <v>540</v>
      </c>
    </row>
    <row r="230" spans="1:19" x14ac:dyDescent="0.3">
      <c r="A230" t="s">
        <v>469</v>
      </c>
      <c r="B230" s="3">
        <v>45932</v>
      </c>
      <c r="C230" s="3">
        <v>45932</v>
      </c>
      <c r="D230" t="s">
        <v>2567</v>
      </c>
      <c r="E230" t="s">
        <v>603</v>
      </c>
      <c r="F230" t="s">
        <v>604</v>
      </c>
      <c r="G230">
        <v>120</v>
      </c>
      <c r="H230">
        <v>120</v>
      </c>
      <c r="I230" t="s">
        <v>1267</v>
      </c>
      <c r="J230" t="s">
        <v>2756</v>
      </c>
      <c r="K230" t="s">
        <v>178</v>
      </c>
      <c r="L230" t="str">
        <f>IF(AND(Home!$A$1&gt;=Leave[[#This Row],[Start Time]],Home!$A$1&lt;=Leave[[#This Row],[End Time]]),"Aplica","No Aplica")</f>
        <v>No Aplica</v>
      </c>
      <c r="M230" t="str">
        <f>IF(AND(Home!$A$1&gt;=Leave[[#This Row],[Start Time]],Home!$A$1&lt;=Leave[[#This Row],[End Time]]),Home!$A$1,"No Aplica")</f>
        <v>No Aplica</v>
      </c>
      <c r="N230" t="str">
        <f>Leave[[#This Row],[User Code (Owning User) (Usuario)]]&amp;Leave[[#This Row],[fecha activa]]</f>
        <v>MIE2024140616115No Aplica</v>
      </c>
      <c r="P230" t="s">
        <v>2023</v>
      </c>
      <c r="Q230" t="s">
        <v>3348</v>
      </c>
      <c r="R230" s="40">
        <v>1</v>
      </c>
      <c r="S230" s="40">
        <v>60</v>
      </c>
    </row>
    <row r="231" spans="1:19" x14ac:dyDescent="0.3">
      <c r="A231" t="s">
        <v>466</v>
      </c>
      <c r="B231" s="3">
        <v>45931</v>
      </c>
      <c r="C231" s="3">
        <v>45931</v>
      </c>
      <c r="D231" t="s">
        <v>3039</v>
      </c>
      <c r="E231" t="s">
        <v>2127</v>
      </c>
      <c r="F231" t="s">
        <v>2129</v>
      </c>
      <c r="G231">
        <v>1410</v>
      </c>
      <c r="H231">
        <v>540</v>
      </c>
      <c r="I231" t="s">
        <v>2128</v>
      </c>
      <c r="J231" t="s">
        <v>2674</v>
      </c>
      <c r="K231" t="s">
        <v>179</v>
      </c>
      <c r="L231" t="str">
        <f>IF(AND(Home!$A$1&gt;=Leave[[#This Row],[Start Time]],Home!$A$1&lt;=Leave[[#This Row],[End Time]]),"Aplica","No Aplica")</f>
        <v>Aplica</v>
      </c>
      <c r="M231">
        <f>IF(AND(Home!$A$1&gt;=Leave[[#This Row],[Start Time]],Home!$A$1&lt;=Leave[[#This Row],[End Time]]),Home!$A$1,"No Aplica")</f>
        <v>45931</v>
      </c>
      <c r="N231" t="str">
        <f>Leave[[#This Row],[User Code (Owning User) (Usuario)]]&amp;Leave[[#This Row],[fecha activa]]</f>
        <v>MIE202529072386145931</v>
      </c>
      <c r="P231" t="s">
        <v>2033</v>
      </c>
      <c r="Q231" t="s">
        <v>3349</v>
      </c>
      <c r="R231" s="40">
        <v>1</v>
      </c>
      <c r="S231" s="40">
        <v>540</v>
      </c>
    </row>
    <row r="232" spans="1:19" x14ac:dyDescent="0.3">
      <c r="A232" t="s">
        <v>466</v>
      </c>
      <c r="B232" s="3">
        <v>45935</v>
      </c>
      <c r="C232" s="3">
        <v>45935</v>
      </c>
      <c r="D232" t="s">
        <v>1309</v>
      </c>
      <c r="E232" t="s">
        <v>1378</v>
      </c>
      <c r="F232" t="s">
        <v>1380</v>
      </c>
      <c r="G232">
        <v>540</v>
      </c>
      <c r="H232">
        <v>540</v>
      </c>
      <c r="I232" t="s">
        <v>1379</v>
      </c>
      <c r="J232" t="s">
        <v>555</v>
      </c>
      <c r="K232" t="s">
        <v>556</v>
      </c>
      <c r="L232" t="str">
        <f>IF(AND(Home!$A$1&gt;=Leave[[#This Row],[Start Time]],Home!$A$1&lt;=Leave[[#This Row],[End Time]]),"Aplica","No Aplica")</f>
        <v>No Aplica</v>
      </c>
      <c r="M232" t="str">
        <f>IF(AND(Home!$A$1&gt;=Leave[[#This Row],[Start Time]],Home!$A$1&lt;=Leave[[#This Row],[End Time]]),Home!$A$1,"No Aplica")</f>
        <v>No Aplica</v>
      </c>
      <c r="N232" t="str">
        <f>Leave[[#This Row],[User Code (Owning User) (Usuario)]]&amp;Leave[[#This Row],[fecha activa]]</f>
        <v>MIE2025300120666No Aplica</v>
      </c>
      <c r="P232" t="s">
        <v>2020</v>
      </c>
      <c r="Q232" t="s">
        <v>3350</v>
      </c>
      <c r="R232" s="40">
        <v>1</v>
      </c>
      <c r="S232" s="40">
        <v>60</v>
      </c>
    </row>
    <row r="233" spans="1:19" x14ac:dyDescent="0.3">
      <c r="A233" t="s">
        <v>469</v>
      </c>
      <c r="B233" s="3">
        <v>45934</v>
      </c>
      <c r="C233" s="3">
        <v>45934</v>
      </c>
      <c r="D233" t="s">
        <v>2180</v>
      </c>
      <c r="E233" t="s">
        <v>1378</v>
      </c>
      <c r="F233" t="s">
        <v>1380</v>
      </c>
      <c r="G233">
        <v>540</v>
      </c>
      <c r="H233">
        <v>540</v>
      </c>
      <c r="I233" t="s">
        <v>1379</v>
      </c>
      <c r="J233" t="s">
        <v>555</v>
      </c>
      <c r="K233" t="s">
        <v>556</v>
      </c>
      <c r="L233" t="str">
        <f>IF(AND(Home!$A$1&gt;=Leave[[#This Row],[Start Time]],Home!$A$1&lt;=Leave[[#This Row],[End Time]]),"Aplica","No Aplica")</f>
        <v>No Aplica</v>
      </c>
      <c r="M233" t="str">
        <f>IF(AND(Home!$A$1&gt;=Leave[[#This Row],[Start Time]],Home!$A$1&lt;=Leave[[#This Row],[End Time]]),Home!$A$1,"No Aplica")</f>
        <v>No Aplica</v>
      </c>
      <c r="N233" t="str">
        <f>Leave[[#This Row],[User Code (Owning User) (Usuario)]]&amp;Leave[[#This Row],[fecha activa]]</f>
        <v>MIE2025300120666No Aplica</v>
      </c>
      <c r="P233" t="s">
        <v>2040</v>
      </c>
      <c r="Q233" t="s">
        <v>3351</v>
      </c>
      <c r="R233" s="40">
        <v>1</v>
      </c>
      <c r="S233" s="40">
        <v>30</v>
      </c>
    </row>
    <row r="234" spans="1:19" x14ac:dyDescent="0.3">
      <c r="A234" t="s">
        <v>469</v>
      </c>
      <c r="B234" s="3">
        <v>45933</v>
      </c>
      <c r="C234" s="3">
        <v>45933</v>
      </c>
      <c r="D234" t="s">
        <v>2296</v>
      </c>
      <c r="E234" t="s">
        <v>1378</v>
      </c>
      <c r="F234" t="s">
        <v>1380</v>
      </c>
      <c r="G234">
        <v>180</v>
      </c>
      <c r="H234">
        <v>180</v>
      </c>
      <c r="I234" t="s">
        <v>1379</v>
      </c>
      <c r="J234" t="s">
        <v>555</v>
      </c>
      <c r="K234" t="s">
        <v>556</v>
      </c>
      <c r="L234" t="str">
        <f>IF(AND(Home!$A$1&gt;=Leave[[#This Row],[Start Time]],Home!$A$1&lt;=Leave[[#This Row],[End Time]]),"Aplica","No Aplica")</f>
        <v>No Aplica</v>
      </c>
      <c r="M234" t="str">
        <f>IF(AND(Home!$A$1&gt;=Leave[[#This Row],[Start Time]],Home!$A$1&lt;=Leave[[#This Row],[End Time]]),Home!$A$1,"No Aplica")</f>
        <v>No Aplica</v>
      </c>
      <c r="N234" t="str">
        <f>Leave[[#This Row],[User Code (Owning User) (Usuario)]]&amp;Leave[[#This Row],[fecha activa]]</f>
        <v>MIE2025300120666No Aplica</v>
      </c>
      <c r="P234" t="s">
        <v>2054</v>
      </c>
      <c r="Q234" t="s">
        <v>3352</v>
      </c>
      <c r="R234" s="40">
        <v>1</v>
      </c>
      <c r="S234" s="40">
        <v>60</v>
      </c>
    </row>
    <row r="235" spans="1:19" x14ac:dyDescent="0.3">
      <c r="A235" t="s">
        <v>469</v>
      </c>
      <c r="B235" s="3">
        <v>45932</v>
      </c>
      <c r="C235" s="3">
        <v>45932</v>
      </c>
      <c r="D235" t="s">
        <v>2296</v>
      </c>
      <c r="E235" t="s">
        <v>1378</v>
      </c>
      <c r="F235" t="s">
        <v>1380</v>
      </c>
      <c r="G235">
        <v>180</v>
      </c>
      <c r="H235">
        <v>180</v>
      </c>
      <c r="I235" t="s">
        <v>1379</v>
      </c>
      <c r="J235" t="s">
        <v>555</v>
      </c>
      <c r="K235" t="s">
        <v>556</v>
      </c>
      <c r="L235" t="str">
        <f>IF(AND(Home!$A$1&gt;=Leave[[#This Row],[Start Time]],Home!$A$1&lt;=Leave[[#This Row],[End Time]]),"Aplica","No Aplica")</f>
        <v>No Aplica</v>
      </c>
      <c r="M235" t="str">
        <f>IF(AND(Home!$A$1&gt;=Leave[[#This Row],[Start Time]],Home!$A$1&lt;=Leave[[#This Row],[End Time]]),Home!$A$1,"No Aplica")</f>
        <v>No Aplica</v>
      </c>
      <c r="N235" t="str">
        <f>Leave[[#This Row],[User Code (Owning User) (Usuario)]]&amp;Leave[[#This Row],[fecha activa]]</f>
        <v>MIE2025300120666No Aplica</v>
      </c>
      <c r="P235" t="s">
        <v>2043</v>
      </c>
      <c r="Q235" t="s">
        <v>3353</v>
      </c>
      <c r="R235" s="40">
        <v>1</v>
      </c>
      <c r="S235" s="40">
        <v>60</v>
      </c>
    </row>
    <row r="236" spans="1:19" x14ac:dyDescent="0.3">
      <c r="A236" t="s">
        <v>469</v>
      </c>
      <c r="B236" s="3">
        <v>45931</v>
      </c>
      <c r="C236" s="3">
        <v>45931</v>
      </c>
      <c r="D236" t="s">
        <v>2976</v>
      </c>
      <c r="E236" t="s">
        <v>1378</v>
      </c>
      <c r="F236" t="s">
        <v>1380</v>
      </c>
      <c r="G236">
        <v>330</v>
      </c>
      <c r="H236">
        <v>330</v>
      </c>
      <c r="I236" t="s">
        <v>1379</v>
      </c>
      <c r="J236" t="s">
        <v>555</v>
      </c>
      <c r="K236" t="s">
        <v>556</v>
      </c>
      <c r="L236" t="str">
        <f>IF(AND(Home!$A$1&gt;=Leave[[#This Row],[Start Time]],Home!$A$1&lt;=Leave[[#This Row],[End Time]]),"Aplica","No Aplica")</f>
        <v>Aplica</v>
      </c>
      <c r="M236">
        <f>IF(AND(Home!$A$1&gt;=Leave[[#This Row],[Start Time]],Home!$A$1&lt;=Leave[[#This Row],[End Time]]),Home!$A$1,"No Aplica")</f>
        <v>45931</v>
      </c>
      <c r="N236" t="str">
        <f>Leave[[#This Row],[User Code (Owning User) (Usuario)]]&amp;Leave[[#This Row],[fecha activa]]</f>
        <v>MIE202530012066645931</v>
      </c>
      <c r="P236" t="s">
        <v>2072</v>
      </c>
      <c r="Q236" t="s">
        <v>3354</v>
      </c>
      <c r="R236" s="40">
        <v>1</v>
      </c>
      <c r="S236" s="40">
        <v>60</v>
      </c>
    </row>
    <row r="237" spans="1:19" x14ac:dyDescent="0.3">
      <c r="A237" t="s">
        <v>469</v>
      </c>
      <c r="B237" s="3">
        <v>45936</v>
      </c>
      <c r="C237" s="3">
        <v>45936</v>
      </c>
      <c r="D237" t="s">
        <v>470</v>
      </c>
      <c r="E237" t="s">
        <v>1378</v>
      </c>
      <c r="F237" t="s">
        <v>1380</v>
      </c>
      <c r="G237">
        <v>540</v>
      </c>
      <c r="H237">
        <v>540</v>
      </c>
      <c r="I237" t="s">
        <v>1379</v>
      </c>
      <c r="J237" t="s">
        <v>555</v>
      </c>
      <c r="K237" t="s">
        <v>556</v>
      </c>
      <c r="L237" t="str">
        <f>IF(AND(Home!$A$1&gt;=Leave[[#This Row],[Start Time]],Home!$A$1&lt;=Leave[[#This Row],[End Time]]),"Aplica","No Aplica")</f>
        <v>No Aplica</v>
      </c>
      <c r="M237" t="str">
        <f>IF(AND(Home!$A$1&gt;=Leave[[#This Row],[Start Time]],Home!$A$1&lt;=Leave[[#This Row],[End Time]]),Home!$A$1,"No Aplica")</f>
        <v>No Aplica</v>
      </c>
      <c r="N237" t="str">
        <f>Leave[[#This Row],[User Code (Owning User) (Usuario)]]&amp;Leave[[#This Row],[fecha activa]]</f>
        <v>MIE2025300120666No Aplica</v>
      </c>
      <c r="P237" t="s">
        <v>2065</v>
      </c>
      <c r="Q237" t="s">
        <v>3355</v>
      </c>
      <c r="R237" s="40">
        <v>1</v>
      </c>
      <c r="S237" s="40">
        <v>60</v>
      </c>
    </row>
    <row r="238" spans="1:19" x14ac:dyDescent="0.3">
      <c r="A238" t="s">
        <v>463</v>
      </c>
      <c r="B238" s="3">
        <v>45937</v>
      </c>
      <c r="C238" s="3">
        <v>45937</v>
      </c>
      <c r="D238" t="s">
        <v>472</v>
      </c>
      <c r="E238" t="s">
        <v>2620</v>
      </c>
      <c r="F238" t="s">
        <v>2622</v>
      </c>
      <c r="G238">
        <v>540</v>
      </c>
      <c r="H238">
        <v>540</v>
      </c>
      <c r="I238" t="s">
        <v>2621</v>
      </c>
      <c r="J238" t="s">
        <v>1467</v>
      </c>
      <c r="K238" t="s">
        <v>177</v>
      </c>
      <c r="L238" t="str">
        <f>IF(AND(Home!$A$1&gt;=Leave[[#This Row],[Start Time]],Home!$A$1&lt;=Leave[[#This Row],[End Time]]),"Aplica","No Aplica")</f>
        <v>No Aplica</v>
      </c>
      <c r="M238" t="str">
        <f>IF(AND(Home!$A$1&gt;=Leave[[#This Row],[Start Time]],Home!$A$1&lt;=Leave[[#This Row],[End Time]]),Home!$A$1,"No Aplica")</f>
        <v>No Aplica</v>
      </c>
      <c r="N238" t="str">
        <f>Leave[[#This Row],[User Code (Owning User) (Usuario)]]&amp;Leave[[#This Row],[fecha activa]]</f>
        <v>MIE2025150924438No Aplica</v>
      </c>
      <c r="P238" t="s">
        <v>2106</v>
      </c>
      <c r="Q238" t="s">
        <v>3356</v>
      </c>
      <c r="R238" s="40">
        <v>1</v>
      </c>
      <c r="S238" s="40">
        <v>210</v>
      </c>
    </row>
    <row r="239" spans="1:19" x14ac:dyDescent="0.3">
      <c r="A239" t="s">
        <v>466</v>
      </c>
      <c r="B239" s="3">
        <v>45932</v>
      </c>
      <c r="C239" s="3">
        <v>45932</v>
      </c>
      <c r="D239" t="s">
        <v>467</v>
      </c>
      <c r="E239" t="s">
        <v>2620</v>
      </c>
      <c r="F239" t="s">
        <v>2622</v>
      </c>
      <c r="G239">
        <v>540</v>
      </c>
      <c r="H239">
        <v>540</v>
      </c>
      <c r="I239" t="s">
        <v>2621</v>
      </c>
      <c r="J239" t="s">
        <v>1467</v>
      </c>
      <c r="K239" t="s">
        <v>177</v>
      </c>
      <c r="L239" t="str">
        <f>IF(AND(Home!$A$1&gt;=Leave[[#This Row],[Start Time]],Home!$A$1&lt;=Leave[[#This Row],[End Time]]),"Aplica","No Aplica")</f>
        <v>No Aplica</v>
      </c>
      <c r="M239" t="str">
        <f>IF(AND(Home!$A$1&gt;=Leave[[#This Row],[Start Time]],Home!$A$1&lt;=Leave[[#This Row],[End Time]]),Home!$A$1,"No Aplica")</f>
        <v>No Aplica</v>
      </c>
      <c r="N239" t="str">
        <f>Leave[[#This Row],[User Code (Owning User) (Usuario)]]&amp;Leave[[#This Row],[fecha activa]]</f>
        <v>MIE2025150924438No Aplica</v>
      </c>
      <c r="P239" t="s">
        <v>1998</v>
      </c>
      <c r="Q239" t="s">
        <v>3357</v>
      </c>
      <c r="R239" s="40">
        <v>1</v>
      </c>
      <c r="S239" s="40">
        <v>60</v>
      </c>
    </row>
    <row r="240" spans="1:19" x14ac:dyDescent="0.3">
      <c r="A240" t="s">
        <v>469</v>
      </c>
      <c r="B240" s="3">
        <v>45940</v>
      </c>
      <c r="C240" s="3">
        <v>45940</v>
      </c>
      <c r="D240" t="s">
        <v>615</v>
      </c>
      <c r="E240" t="s">
        <v>2822</v>
      </c>
      <c r="F240" t="s">
        <v>2824</v>
      </c>
      <c r="G240">
        <v>60</v>
      </c>
      <c r="H240">
        <v>60</v>
      </c>
      <c r="I240" t="s">
        <v>2823</v>
      </c>
      <c r="J240" t="s">
        <v>1482</v>
      </c>
      <c r="K240" t="s">
        <v>177</v>
      </c>
      <c r="L240" t="str">
        <f>IF(AND(Home!$A$1&gt;=Leave[[#This Row],[Start Time]],Home!$A$1&lt;=Leave[[#This Row],[End Time]]),"Aplica","No Aplica")</f>
        <v>No Aplica</v>
      </c>
      <c r="M240" t="str">
        <f>IF(AND(Home!$A$1&gt;=Leave[[#This Row],[Start Time]],Home!$A$1&lt;=Leave[[#This Row],[End Time]]),Home!$A$1,"No Aplica")</f>
        <v>No Aplica</v>
      </c>
      <c r="N240" t="str">
        <f>Leave[[#This Row],[User Code (Owning User) (Usuario)]]&amp;Leave[[#This Row],[fecha activa]]</f>
        <v>MIE2025260924634No Aplica</v>
      </c>
      <c r="P240" t="s">
        <v>2127</v>
      </c>
      <c r="Q240" t="s">
        <v>3358</v>
      </c>
      <c r="R240" s="40">
        <v>1</v>
      </c>
      <c r="S240" s="40">
        <v>540</v>
      </c>
    </row>
    <row r="241" spans="1:19" x14ac:dyDescent="0.3">
      <c r="A241" t="s">
        <v>469</v>
      </c>
      <c r="B241" s="3">
        <v>45939</v>
      </c>
      <c r="C241" s="3">
        <v>45939</v>
      </c>
      <c r="D241" t="s">
        <v>615</v>
      </c>
      <c r="E241" t="s">
        <v>2822</v>
      </c>
      <c r="F241" t="s">
        <v>2824</v>
      </c>
      <c r="G241">
        <v>60</v>
      </c>
      <c r="H241">
        <v>60</v>
      </c>
      <c r="I241" t="s">
        <v>2823</v>
      </c>
      <c r="J241" t="s">
        <v>1482</v>
      </c>
      <c r="K241" t="s">
        <v>177</v>
      </c>
      <c r="L241" t="str">
        <f>IF(AND(Home!$A$1&gt;=Leave[[#This Row],[Start Time]],Home!$A$1&lt;=Leave[[#This Row],[End Time]]),"Aplica","No Aplica")</f>
        <v>No Aplica</v>
      </c>
      <c r="M241" t="str">
        <f>IF(AND(Home!$A$1&gt;=Leave[[#This Row],[Start Time]],Home!$A$1&lt;=Leave[[#This Row],[End Time]]),Home!$A$1,"No Aplica")</f>
        <v>No Aplica</v>
      </c>
      <c r="N241" t="str">
        <f>Leave[[#This Row],[User Code (Owning User) (Usuario)]]&amp;Leave[[#This Row],[fecha activa]]</f>
        <v>MIE2025260924634No Aplica</v>
      </c>
      <c r="P241" t="s">
        <v>2130</v>
      </c>
      <c r="Q241" t="s">
        <v>3359</v>
      </c>
      <c r="R241" s="40">
        <v>1</v>
      </c>
      <c r="S241" s="40">
        <v>60</v>
      </c>
    </row>
    <row r="242" spans="1:19" x14ac:dyDescent="0.3">
      <c r="A242" t="s">
        <v>466</v>
      </c>
      <c r="B242" s="3">
        <v>45938</v>
      </c>
      <c r="C242" s="3">
        <v>45938</v>
      </c>
      <c r="D242" t="s">
        <v>465</v>
      </c>
      <c r="E242" t="s">
        <v>2822</v>
      </c>
      <c r="F242" t="s">
        <v>2824</v>
      </c>
      <c r="G242">
        <v>540</v>
      </c>
      <c r="H242">
        <v>540</v>
      </c>
      <c r="I242" t="s">
        <v>2823</v>
      </c>
      <c r="J242" t="s">
        <v>1482</v>
      </c>
      <c r="K242" t="s">
        <v>177</v>
      </c>
      <c r="L242" t="str">
        <f>IF(AND(Home!$A$1&gt;=Leave[[#This Row],[Start Time]],Home!$A$1&lt;=Leave[[#This Row],[End Time]]),"Aplica","No Aplica")</f>
        <v>No Aplica</v>
      </c>
      <c r="M242" t="str">
        <f>IF(AND(Home!$A$1&gt;=Leave[[#This Row],[Start Time]],Home!$A$1&lt;=Leave[[#This Row],[End Time]]),Home!$A$1,"No Aplica")</f>
        <v>No Aplica</v>
      </c>
      <c r="N242" t="str">
        <f>Leave[[#This Row],[User Code (Owning User) (Usuario)]]&amp;Leave[[#This Row],[fecha activa]]</f>
        <v>MIE2025260924634No Aplica</v>
      </c>
      <c r="P242" t="s">
        <v>2081</v>
      </c>
      <c r="Q242" t="s">
        <v>3360</v>
      </c>
      <c r="R242" s="40">
        <v>1</v>
      </c>
      <c r="S242" s="40">
        <v>120</v>
      </c>
    </row>
    <row r="243" spans="1:19" x14ac:dyDescent="0.3">
      <c r="A243" t="s">
        <v>469</v>
      </c>
      <c r="B243" s="3">
        <v>45937</v>
      </c>
      <c r="C243" s="3">
        <v>45937</v>
      </c>
      <c r="D243" t="s">
        <v>2916</v>
      </c>
      <c r="E243" t="s">
        <v>2822</v>
      </c>
      <c r="F243" t="s">
        <v>2824</v>
      </c>
      <c r="G243">
        <v>60</v>
      </c>
      <c r="H243">
        <v>60</v>
      </c>
      <c r="I243" t="s">
        <v>2823</v>
      </c>
      <c r="J243" t="s">
        <v>1482</v>
      </c>
      <c r="K243" t="s">
        <v>177</v>
      </c>
      <c r="L243" t="str">
        <f>IF(AND(Home!$A$1&gt;=Leave[[#This Row],[Start Time]],Home!$A$1&lt;=Leave[[#This Row],[End Time]]),"Aplica","No Aplica")</f>
        <v>No Aplica</v>
      </c>
      <c r="M243" t="str">
        <f>IF(AND(Home!$A$1&gt;=Leave[[#This Row],[Start Time]],Home!$A$1&lt;=Leave[[#This Row],[End Time]]),Home!$A$1,"No Aplica")</f>
        <v>No Aplica</v>
      </c>
      <c r="N243" t="str">
        <f>Leave[[#This Row],[User Code (Owning User) (Usuario)]]&amp;Leave[[#This Row],[fecha activa]]</f>
        <v>MIE2025260924634No Aplica</v>
      </c>
      <c r="P243" t="s">
        <v>2034</v>
      </c>
      <c r="Q243" t="s">
        <v>3361</v>
      </c>
      <c r="R243" s="40">
        <v>1</v>
      </c>
      <c r="S243" s="40">
        <v>60</v>
      </c>
    </row>
    <row r="244" spans="1:19" x14ac:dyDescent="0.3">
      <c r="A244" t="s">
        <v>469</v>
      </c>
      <c r="B244" s="3">
        <v>45936</v>
      </c>
      <c r="C244" s="3">
        <v>45936</v>
      </c>
      <c r="D244" t="s">
        <v>615</v>
      </c>
      <c r="E244" t="s">
        <v>2822</v>
      </c>
      <c r="F244" t="s">
        <v>2824</v>
      </c>
      <c r="G244">
        <v>60</v>
      </c>
      <c r="H244">
        <v>60</v>
      </c>
      <c r="I244" t="s">
        <v>2823</v>
      </c>
      <c r="J244" t="s">
        <v>1482</v>
      </c>
      <c r="K244" t="s">
        <v>177</v>
      </c>
      <c r="L244" t="str">
        <f>IF(AND(Home!$A$1&gt;=Leave[[#This Row],[Start Time]],Home!$A$1&lt;=Leave[[#This Row],[End Time]]),"Aplica","No Aplica")</f>
        <v>No Aplica</v>
      </c>
      <c r="M244" t="str">
        <f>IF(AND(Home!$A$1&gt;=Leave[[#This Row],[Start Time]],Home!$A$1&lt;=Leave[[#This Row],[End Time]]),Home!$A$1,"No Aplica")</f>
        <v>No Aplica</v>
      </c>
      <c r="N244" t="str">
        <f>Leave[[#This Row],[User Code (Owning User) (Usuario)]]&amp;Leave[[#This Row],[fecha activa]]</f>
        <v>MIE2025260924634No Aplica</v>
      </c>
      <c r="P244" t="s">
        <v>2133</v>
      </c>
      <c r="Q244" t="s">
        <v>3362</v>
      </c>
      <c r="R244" s="40">
        <v>1</v>
      </c>
      <c r="S244" s="40">
        <v>60</v>
      </c>
    </row>
    <row r="245" spans="1:19" x14ac:dyDescent="0.3">
      <c r="A245" t="s">
        <v>469</v>
      </c>
      <c r="B245" s="3">
        <v>45931</v>
      </c>
      <c r="C245" s="3">
        <v>45931</v>
      </c>
      <c r="D245" t="s">
        <v>2961</v>
      </c>
      <c r="E245" t="s">
        <v>532</v>
      </c>
      <c r="F245" t="s">
        <v>533</v>
      </c>
      <c r="G245">
        <v>180</v>
      </c>
      <c r="H245">
        <v>180</v>
      </c>
      <c r="I245" t="s">
        <v>1296</v>
      </c>
      <c r="J245" t="s">
        <v>1035</v>
      </c>
      <c r="K245" t="s">
        <v>178</v>
      </c>
      <c r="L245" t="str">
        <f>IF(AND(Home!$A$1&gt;=Leave[[#This Row],[Start Time]],Home!$A$1&lt;=Leave[[#This Row],[End Time]]),"Aplica","No Aplica")</f>
        <v>Aplica</v>
      </c>
      <c r="M245">
        <f>IF(AND(Home!$A$1&gt;=Leave[[#This Row],[Start Time]],Home!$A$1&lt;=Leave[[#This Row],[End Time]]),Home!$A$1,"No Aplica")</f>
        <v>45931</v>
      </c>
      <c r="N245" t="str">
        <f>Leave[[#This Row],[User Code (Owning User) (Usuario)]]&amp;Leave[[#This Row],[fecha activa]]</f>
        <v>MIE202417041509545931</v>
      </c>
      <c r="P245" t="s">
        <v>2140</v>
      </c>
      <c r="Q245" t="s">
        <v>3363</v>
      </c>
      <c r="R245" s="40">
        <v>1</v>
      </c>
      <c r="S245" s="40">
        <v>60</v>
      </c>
    </row>
    <row r="246" spans="1:19" x14ac:dyDescent="0.3">
      <c r="A246" t="s">
        <v>466</v>
      </c>
      <c r="B246" s="3">
        <v>45942</v>
      </c>
      <c r="C246" s="3">
        <v>45942</v>
      </c>
      <c r="D246" t="s">
        <v>493</v>
      </c>
      <c r="E246" t="s">
        <v>532</v>
      </c>
      <c r="F246" t="s">
        <v>533</v>
      </c>
      <c r="G246">
        <v>540</v>
      </c>
      <c r="H246">
        <v>540</v>
      </c>
      <c r="I246" t="s">
        <v>1296</v>
      </c>
      <c r="J246" t="s">
        <v>1035</v>
      </c>
      <c r="K246" t="s">
        <v>178</v>
      </c>
      <c r="L246" t="str">
        <f>IF(AND(Home!$A$1&gt;=Leave[[#This Row],[Start Time]],Home!$A$1&lt;=Leave[[#This Row],[End Time]]),"Aplica","No Aplica")</f>
        <v>No Aplica</v>
      </c>
      <c r="M246" t="str">
        <f>IF(AND(Home!$A$1&gt;=Leave[[#This Row],[Start Time]],Home!$A$1&lt;=Leave[[#This Row],[End Time]]),Home!$A$1,"No Aplica")</f>
        <v>No Aplica</v>
      </c>
      <c r="N246" t="str">
        <f>Leave[[#This Row],[User Code (Owning User) (Usuario)]]&amp;Leave[[#This Row],[fecha activa]]</f>
        <v>MIE2024170415095No Aplica</v>
      </c>
      <c r="P246" t="s">
        <v>2159</v>
      </c>
      <c r="Q246" t="s">
        <v>3364</v>
      </c>
      <c r="R246" s="40">
        <v>1</v>
      </c>
      <c r="S246" s="40">
        <v>60</v>
      </c>
    </row>
    <row r="247" spans="1:19" x14ac:dyDescent="0.3">
      <c r="A247" t="s">
        <v>466</v>
      </c>
      <c r="B247" s="3">
        <v>45935</v>
      </c>
      <c r="C247" s="3">
        <v>45935</v>
      </c>
      <c r="D247" t="s">
        <v>493</v>
      </c>
      <c r="E247" t="s">
        <v>532</v>
      </c>
      <c r="F247" t="s">
        <v>533</v>
      </c>
      <c r="G247">
        <v>540</v>
      </c>
      <c r="H247">
        <v>540</v>
      </c>
      <c r="I247" t="s">
        <v>1296</v>
      </c>
      <c r="J247" t="s">
        <v>1035</v>
      </c>
      <c r="K247" t="s">
        <v>178</v>
      </c>
      <c r="L247" t="str">
        <f>IF(AND(Home!$A$1&gt;=Leave[[#This Row],[Start Time]],Home!$A$1&lt;=Leave[[#This Row],[End Time]]),"Aplica","No Aplica")</f>
        <v>No Aplica</v>
      </c>
      <c r="M247" t="str">
        <f>IF(AND(Home!$A$1&gt;=Leave[[#This Row],[Start Time]],Home!$A$1&lt;=Leave[[#This Row],[End Time]]),Home!$A$1,"No Aplica")</f>
        <v>No Aplica</v>
      </c>
      <c r="N247" t="str">
        <f>Leave[[#This Row],[User Code (Owning User) (Usuario)]]&amp;Leave[[#This Row],[fecha activa]]</f>
        <v>MIE2024170415095No Aplica</v>
      </c>
      <c r="P247" t="s">
        <v>2149</v>
      </c>
      <c r="Q247" t="s">
        <v>3365</v>
      </c>
      <c r="R247" s="40">
        <v>1</v>
      </c>
      <c r="S247" s="40">
        <v>540</v>
      </c>
    </row>
    <row r="248" spans="1:19" x14ac:dyDescent="0.3">
      <c r="A248" t="s">
        <v>469</v>
      </c>
      <c r="B248" s="3">
        <v>45933</v>
      </c>
      <c r="C248" s="3">
        <v>45933</v>
      </c>
      <c r="D248" t="s">
        <v>1855</v>
      </c>
      <c r="E248" t="s">
        <v>2149</v>
      </c>
      <c r="F248" t="s">
        <v>2151</v>
      </c>
      <c r="G248">
        <v>60</v>
      </c>
      <c r="H248">
        <v>60</v>
      </c>
      <c r="I248" t="s">
        <v>2150</v>
      </c>
      <c r="J248" t="s">
        <v>2152</v>
      </c>
      <c r="K248" t="s">
        <v>177</v>
      </c>
      <c r="L248" t="str">
        <f>IF(AND(Home!$A$1&gt;=Leave[[#This Row],[Start Time]],Home!$A$1&lt;=Leave[[#This Row],[End Time]]),"Aplica","No Aplica")</f>
        <v>No Aplica</v>
      </c>
      <c r="M248" t="str">
        <f>IF(AND(Home!$A$1&gt;=Leave[[#This Row],[Start Time]],Home!$A$1&lt;=Leave[[#This Row],[End Time]]),Home!$A$1,"No Aplica")</f>
        <v>No Aplica</v>
      </c>
      <c r="N248" t="str">
        <f>Leave[[#This Row],[User Code (Owning User) (Usuario)]]&amp;Leave[[#This Row],[fecha activa]]</f>
        <v>MIE2025040823888No Aplica</v>
      </c>
      <c r="P248" t="s">
        <v>2193</v>
      </c>
      <c r="Q248" t="s">
        <v>3366</v>
      </c>
      <c r="R248" s="40">
        <v>1</v>
      </c>
      <c r="S248" s="40">
        <v>60</v>
      </c>
    </row>
    <row r="249" spans="1:19" x14ac:dyDescent="0.3">
      <c r="A249" t="s">
        <v>469</v>
      </c>
      <c r="B249" s="3">
        <v>45932</v>
      </c>
      <c r="C249" s="3">
        <v>45932</v>
      </c>
      <c r="D249" t="s">
        <v>1855</v>
      </c>
      <c r="E249" t="s">
        <v>2149</v>
      </c>
      <c r="F249" t="s">
        <v>2151</v>
      </c>
      <c r="G249">
        <v>60</v>
      </c>
      <c r="H249">
        <v>60</v>
      </c>
      <c r="I249" t="s">
        <v>2150</v>
      </c>
      <c r="J249" t="s">
        <v>2152</v>
      </c>
      <c r="K249" t="s">
        <v>177</v>
      </c>
      <c r="L249" t="str">
        <f>IF(AND(Home!$A$1&gt;=Leave[[#This Row],[Start Time]],Home!$A$1&lt;=Leave[[#This Row],[End Time]]),"Aplica","No Aplica")</f>
        <v>No Aplica</v>
      </c>
      <c r="M249" t="str">
        <f>IF(AND(Home!$A$1&gt;=Leave[[#This Row],[Start Time]],Home!$A$1&lt;=Leave[[#This Row],[End Time]]),Home!$A$1,"No Aplica")</f>
        <v>No Aplica</v>
      </c>
      <c r="N249" t="str">
        <f>Leave[[#This Row],[User Code (Owning User) (Usuario)]]&amp;Leave[[#This Row],[fecha activa]]</f>
        <v>MIE2025040823888No Aplica</v>
      </c>
      <c r="P249" t="s">
        <v>2199</v>
      </c>
      <c r="Q249" t="s">
        <v>3367</v>
      </c>
      <c r="R249" s="40">
        <v>1</v>
      </c>
      <c r="S249" s="40">
        <v>60</v>
      </c>
    </row>
    <row r="250" spans="1:19" x14ac:dyDescent="0.3">
      <c r="A250" t="s">
        <v>466</v>
      </c>
      <c r="B250" s="3">
        <v>45931</v>
      </c>
      <c r="C250" s="3">
        <v>45931</v>
      </c>
      <c r="D250" t="s">
        <v>467</v>
      </c>
      <c r="E250" t="s">
        <v>2149</v>
      </c>
      <c r="F250" t="s">
        <v>2151</v>
      </c>
      <c r="G250">
        <v>1230</v>
      </c>
      <c r="H250">
        <v>540</v>
      </c>
      <c r="I250" t="s">
        <v>2150</v>
      </c>
      <c r="J250" t="s">
        <v>2152</v>
      </c>
      <c r="K250" t="s">
        <v>177</v>
      </c>
      <c r="L250" t="str">
        <f>IF(AND(Home!$A$1&gt;=Leave[[#This Row],[Start Time]],Home!$A$1&lt;=Leave[[#This Row],[End Time]]),"Aplica","No Aplica")</f>
        <v>Aplica</v>
      </c>
      <c r="M250">
        <f>IF(AND(Home!$A$1&gt;=Leave[[#This Row],[Start Time]],Home!$A$1&lt;=Leave[[#This Row],[End Time]]),Home!$A$1,"No Aplica")</f>
        <v>45931</v>
      </c>
      <c r="N250" t="str">
        <f>Leave[[#This Row],[User Code (Owning User) (Usuario)]]&amp;Leave[[#This Row],[fecha activa]]</f>
        <v>MIE202504082388845931</v>
      </c>
      <c r="P250" t="s">
        <v>2196</v>
      </c>
      <c r="Q250" t="s">
        <v>3368</v>
      </c>
      <c r="R250" s="40">
        <v>1</v>
      </c>
      <c r="S250" s="40">
        <v>60</v>
      </c>
    </row>
    <row r="251" spans="1:19" x14ac:dyDescent="0.3">
      <c r="A251" t="s">
        <v>595</v>
      </c>
      <c r="B251" s="3">
        <v>45933</v>
      </c>
      <c r="C251" s="3">
        <v>45933</v>
      </c>
      <c r="D251" t="s">
        <v>615</v>
      </c>
      <c r="E251" t="s">
        <v>203</v>
      </c>
      <c r="F251" t="s">
        <v>204</v>
      </c>
      <c r="G251">
        <v>60</v>
      </c>
      <c r="H251">
        <v>60</v>
      </c>
      <c r="I251" t="s">
        <v>929</v>
      </c>
      <c r="J251" t="s">
        <v>966</v>
      </c>
      <c r="K251" t="s">
        <v>177</v>
      </c>
      <c r="L251" t="str">
        <f>IF(AND(Home!$A$1&gt;=Leave[[#This Row],[Start Time]],Home!$A$1&lt;=Leave[[#This Row],[End Time]]),"Aplica","No Aplica")</f>
        <v>No Aplica</v>
      </c>
      <c r="M251" t="str">
        <f>IF(AND(Home!$A$1&gt;=Leave[[#This Row],[Start Time]],Home!$A$1&lt;=Leave[[#This Row],[End Time]]),Home!$A$1,"No Aplica")</f>
        <v>No Aplica</v>
      </c>
      <c r="N251" t="str">
        <f>Leave[[#This Row],[User Code (Owning User) (Usuario)]]&amp;Leave[[#This Row],[fecha activa]]</f>
        <v>MIE2023170110022No Aplica</v>
      </c>
      <c r="P251" t="s">
        <v>2226</v>
      </c>
      <c r="Q251" t="s">
        <v>3369</v>
      </c>
      <c r="R251" s="40">
        <v>1</v>
      </c>
      <c r="S251" s="40">
        <v>540</v>
      </c>
    </row>
    <row r="252" spans="1:19" x14ac:dyDescent="0.3">
      <c r="A252" t="s">
        <v>595</v>
      </c>
      <c r="B252" s="3">
        <v>45932</v>
      </c>
      <c r="C252" s="3">
        <v>45932</v>
      </c>
      <c r="D252" t="s">
        <v>615</v>
      </c>
      <c r="E252" t="s">
        <v>203</v>
      </c>
      <c r="F252" t="s">
        <v>204</v>
      </c>
      <c r="G252">
        <v>60</v>
      </c>
      <c r="H252">
        <v>60</v>
      </c>
      <c r="I252" t="s">
        <v>929</v>
      </c>
      <c r="J252" t="s">
        <v>966</v>
      </c>
      <c r="K252" t="s">
        <v>177</v>
      </c>
      <c r="L252" t="str">
        <f>IF(AND(Home!$A$1&gt;=Leave[[#This Row],[Start Time]],Home!$A$1&lt;=Leave[[#This Row],[End Time]]),"Aplica","No Aplica")</f>
        <v>No Aplica</v>
      </c>
      <c r="M252" t="str">
        <f>IF(AND(Home!$A$1&gt;=Leave[[#This Row],[Start Time]],Home!$A$1&lt;=Leave[[#This Row],[End Time]]),Home!$A$1,"No Aplica")</f>
        <v>No Aplica</v>
      </c>
      <c r="N252" t="str">
        <f>Leave[[#This Row],[User Code (Owning User) (Usuario)]]&amp;Leave[[#This Row],[fecha activa]]</f>
        <v>MIE2023170110022No Aplica</v>
      </c>
      <c r="P252" t="s">
        <v>2124</v>
      </c>
      <c r="Q252" t="s">
        <v>3370</v>
      </c>
      <c r="R252" s="40">
        <v>1</v>
      </c>
      <c r="S252" s="40">
        <v>180</v>
      </c>
    </row>
    <row r="253" spans="1:19" x14ac:dyDescent="0.3">
      <c r="A253" t="s">
        <v>595</v>
      </c>
      <c r="B253" s="3">
        <v>45931</v>
      </c>
      <c r="C253" s="3">
        <v>45931</v>
      </c>
      <c r="D253" t="s">
        <v>615</v>
      </c>
      <c r="E253" t="s">
        <v>203</v>
      </c>
      <c r="F253" t="s">
        <v>204</v>
      </c>
      <c r="G253">
        <v>60</v>
      </c>
      <c r="H253">
        <v>60</v>
      </c>
      <c r="I253" t="s">
        <v>929</v>
      </c>
      <c r="J253" t="s">
        <v>966</v>
      </c>
      <c r="K253" t="s">
        <v>177</v>
      </c>
      <c r="L253" t="str">
        <f>IF(AND(Home!$A$1&gt;=Leave[[#This Row],[Start Time]],Home!$A$1&lt;=Leave[[#This Row],[End Time]]),"Aplica","No Aplica")</f>
        <v>Aplica</v>
      </c>
      <c r="M253">
        <f>IF(AND(Home!$A$1&gt;=Leave[[#This Row],[Start Time]],Home!$A$1&lt;=Leave[[#This Row],[End Time]]),Home!$A$1,"No Aplica")</f>
        <v>45931</v>
      </c>
      <c r="N253" t="str">
        <f>Leave[[#This Row],[User Code (Owning User) (Usuario)]]&amp;Leave[[#This Row],[fecha activa]]</f>
        <v>MIE202317011002245931</v>
      </c>
      <c r="P253" t="s">
        <v>2236</v>
      </c>
      <c r="Q253" t="s">
        <v>3371</v>
      </c>
      <c r="R253" s="40">
        <v>1</v>
      </c>
      <c r="S253" s="40">
        <v>120</v>
      </c>
    </row>
    <row r="254" spans="1:19" x14ac:dyDescent="0.3">
      <c r="A254" t="s">
        <v>463</v>
      </c>
      <c r="B254" s="3">
        <v>45931</v>
      </c>
      <c r="C254" s="3">
        <v>45931</v>
      </c>
      <c r="D254" t="s">
        <v>487</v>
      </c>
      <c r="E254" t="s">
        <v>119</v>
      </c>
      <c r="F254" t="s">
        <v>120</v>
      </c>
      <c r="G254">
        <v>540</v>
      </c>
      <c r="H254">
        <v>540</v>
      </c>
      <c r="I254" t="s">
        <v>1003</v>
      </c>
      <c r="J254" t="s">
        <v>2748</v>
      </c>
      <c r="K254" t="s">
        <v>177</v>
      </c>
      <c r="L254" t="str">
        <f>IF(AND(Home!$A$1&gt;=Leave[[#This Row],[Start Time]],Home!$A$1&lt;=Leave[[#This Row],[End Time]]),"Aplica","No Aplica")</f>
        <v>Aplica</v>
      </c>
      <c r="M254">
        <f>IF(AND(Home!$A$1&gt;=Leave[[#This Row],[Start Time]],Home!$A$1&lt;=Leave[[#This Row],[End Time]]),Home!$A$1,"No Aplica")</f>
        <v>45931</v>
      </c>
      <c r="N254" t="str">
        <f>Leave[[#This Row],[User Code (Owning User) (Usuario)]]&amp;Leave[[#This Row],[fecha activa]]</f>
        <v>MIE20210207205945931</v>
      </c>
      <c r="P254" t="s">
        <v>2214</v>
      </c>
      <c r="Q254" t="s">
        <v>3372</v>
      </c>
      <c r="R254" s="40">
        <v>1</v>
      </c>
      <c r="S254" s="40">
        <v>540</v>
      </c>
    </row>
    <row r="255" spans="1:19" x14ac:dyDescent="0.3">
      <c r="A255" t="s">
        <v>474</v>
      </c>
      <c r="B255" s="3">
        <v>45934</v>
      </c>
      <c r="C255" s="3">
        <v>45934</v>
      </c>
      <c r="D255" t="s">
        <v>488</v>
      </c>
      <c r="E255" t="s">
        <v>435</v>
      </c>
      <c r="F255" t="s">
        <v>436</v>
      </c>
      <c r="G255">
        <v>180</v>
      </c>
      <c r="H255">
        <v>180</v>
      </c>
      <c r="I255" t="s">
        <v>1087</v>
      </c>
      <c r="J255" t="s">
        <v>976</v>
      </c>
      <c r="K255" t="s">
        <v>223</v>
      </c>
      <c r="L255" t="str">
        <f>IF(AND(Home!$A$1&gt;=Leave[[#This Row],[Start Time]],Home!$A$1&lt;=Leave[[#This Row],[End Time]]),"Aplica","No Aplica")</f>
        <v>No Aplica</v>
      </c>
      <c r="M255" t="str">
        <f>IF(AND(Home!$A$1&gt;=Leave[[#This Row],[Start Time]],Home!$A$1&lt;=Leave[[#This Row],[End Time]]),Home!$A$1,"No Aplica")</f>
        <v>No Aplica</v>
      </c>
      <c r="N255" t="str">
        <f>Leave[[#This Row],[User Code (Owning User) (Usuario)]]&amp;Leave[[#This Row],[fecha activa]]</f>
        <v>MIE2024090214319No Aplica</v>
      </c>
      <c r="P255" t="s">
        <v>2220</v>
      </c>
      <c r="Q255" t="s">
        <v>3373</v>
      </c>
      <c r="R255" s="40">
        <v>1</v>
      </c>
      <c r="S255" s="40">
        <v>60</v>
      </c>
    </row>
    <row r="256" spans="1:19" x14ac:dyDescent="0.3">
      <c r="A256" t="s">
        <v>463</v>
      </c>
      <c r="B256" s="3">
        <v>45935</v>
      </c>
      <c r="C256" s="3">
        <v>45935</v>
      </c>
      <c r="D256" t="s">
        <v>629</v>
      </c>
      <c r="E256" t="s">
        <v>435</v>
      </c>
      <c r="F256" t="s">
        <v>436</v>
      </c>
      <c r="G256">
        <v>540</v>
      </c>
      <c r="H256">
        <v>540</v>
      </c>
      <c r="I256" t="s">
        <v>1087</v>
      </c>
      <c r="J256" t="s">
        <v>976</v>
      </c>
      <c r="K256" t="s">
        <v>223</v>
      </c>
      <c r="L256" t="str">
        <f>IF(AND(Home!$A$1&gt;=Leave[[#This Row],[Start Time]],Home!$A$1&lt;=Leave[[#This Row],[End Time]]),"Aplica","No Aplica")</f>
        <v>No Aplica</v>
      </c>
      <c r="M256" t="str">
        <f>IF(AND(Home!$A$1&gt;=Leave[[#This Row],[Start Time]],Home!$A$1&lt;=Leave[[#This Row],[End Time]]),Home!$A$1,"No Aplica")</f>
        <v>No Aplica</v>
      </c>
      <c r="N256" t="str">
        <f>Leave[[#This Row],[User Code (Owning User) (Usuario)]]&amp;Leave[[#This Row],[fecha activa]]</f>
        <v>MIE2024090214319No Aplica</v>
      </c>
      <c r="P256" t="s">
        <v>2153</v>
      </c>
      <c r="Q256" t="s">
        <v>3374</v>
      </c>
      <c r="R256" s="40">
        <v>1</v>
      </c>
      <c r="S256" s="40">
        <v>540</v>
      </c>
    </row>
    <row r="257" spans="1:19" x14ac:dyDescent="0.3">
      <c r="A257" t="s">
        <v>463</v>
      </c>
      <c r="B257" s="3">
        <v>45932</v>
      </c>
      <c r="C257" s="3">
        <v>45932</v>
      </c>
      <c r="D257" t="s">
        <v>658</v>
      </c>
      <c r="E257" t="s">
        <v>769</v>
      </c>
      <c r="F257" t="s">
        <v>770</v>
      </c>
      <c r="G257">
        <v>120</v>
      </c>
      <c r="H257">
        <v>120</v>
      </c>
      <c r="I257" t="s">
        <v>1109</v>
      </c>
      <c r="J257" t="s">
        <v>966</v>
      </c>
      <c r="K257" t="s">
        <v>177</v>
      </c>
      <c r="L257" t="str">
        <f>IF(AND(Home!$A$1&gt;=Leave[[#This Row],[Start Time]],Home!$A$1&lt;=Leave[[#This Row],[End Time]]),"Aplica","No Aplica")</f>
        <v>No Aplica</v>
      </c>
      <c r="M257" t="str">
        <f>IF(AND(Home!$A$1&gt;=Leave[[#This Row],[Start Time]],Home!$A$1&lt;=Leave[[#This Row],[End Time]]),Home!$A$1,"No Aplica")</f>
        <v>No Aplica</v>
      </c>
      <c r="N257" t="str">
        <f>Leave[[#This Row],[User Code (Owning User) (Usuario)]]&amp;Leave[[#This Row],[fecha activa]]</f>
        <v>MIE2024091118165No Aplica</v>
      </c>
      <c r="P257" t="s">
        <v>2247</v>
      </c>
      <c r="Q257" t="s">
        <v>3375</v>
      </c>
      <c r="R257" s="40">
        <v>1</v>
      </c>
      <c r="S257" s="40">
        <v>540</v>
      </c>
    </row>
    <row r="258" spans="1:19" x14ac:dyDescent="0.3">
      <c r="A258" t="s">
        <v>463</v>
      </c>
      <c r="B258" s="3">
        <v>45931</v>
      </c>
      <c r="C258" s="3">
        <v>45931</v>
      </c>
      <c r="D258" t="s">
        <v>467</v>
      </c>
      <c r="E258" t="s">
        <v>769</v>
      </c>
      <c r="F258" t="s">
        <v>770</v>
      </c>
      <c r="G258">
        <v>720</v>
      </c>
      <c r="H258">
        <v>540</v>
      </c>
      <c r="I258" t="s">
        <v>1109</v>
      </c>
      <c r="J258" t="s">
        <v>966</v>
      </c>
      <c r="K258" t="s">
        <v>177</v>
      </c>
      <c r="L258" t="str">
        <f>IF(AND(Home!$A$1&gt;=Leave[[#This Row],[Start Time]],Home!$A$1&lt;=Leave[[#This Row],[End Time]]),"Aplica","No Aplica")</f>
        <v>Aplica</v>
      </c>
      <c r="M258">
        <f>IF(AND(Home!$A$1&gt;=Leave[[#This Row],[Start Time]],Home!$A$1&lt;=Leave[[#This Row],[End Time]]),Home!$A$1,"No Aplica")</f>
        <v>45931</v>
      </c>
      <c r="N258" t="str">
        <f>Leave[[#This Row],[User Code (Owning User) (Usuario)]]&amp;Leave[[#This Row],[fecha activa]]</f>
        <v>MIE202409111816545931</v>
      </c>
      <c r="P258" t="s">
        <v>2278</v>
      </c>
      <c r="Q258" t="s">
        <v>3376</v>
      </c>
      <c r="R258" s="40">
        <v>1</v>
      </c>
      <c r="S258" s="40">
        <v>60</v>
      </c>
    </row>
    <row r="259" spans="1:19" x14ac:dyDescent="0.3">
      <c r="A259" t="s">
        <v>463</v>
      </c>
      <c r="B259" s="3">
        <v>45939</v>
      </c>
      <c r="C259" s="3">
        <v>45939</v>
      </c>
      <c r="D259" t="s">
        <v>509</v>
      </c>
      <c r="E259" t="s">
        <v>61</v>
      </c>
      <c r="F259" t="s">
        <v>62</v>
      </c>
      <c r="G259">
        <v>60</v>
      </c>
      <c r="H259">
        <v>60</v>
      </c>
      <c r="I259" t="s">
        <v>956</v>
      </c>
      <c r="J259" t="s">
        <v>1025</v>
      </c>
      <c r="K259" t="s">
        <v>177</v>
      </c>
      <c r="L259" t="str">
        <f>IF(AND(Home!$A$1&gt;=Leave[[#This Row],[Start Time]],Home!$A$1&lt;=Leave[[#This Row],[End Time]]),"Aplica","No Aplica")</f>
        <v>No Aplica</v>
      </c>
      <c r="M259" t="str">
        <f>IF(AND(Home!$A$1&gt;=Leave[[#This Row],[Start Time]],Home!$A$1&lt;=Leave[[#This Row],[End Time]]),Home!$A$1,"No Aplica")</f>
        <v>No Aplica</v>
      </c>
      <c r="N259" t="str">
        <f>Leave[[#This Row],[User Code (Owning User) (Usuario)]]&amp;Leave[[#This Row],[fecha activa]]</f>
        <v>MIE202214109003No Aplica</v>
      </c>
      <c r="P259" t="s">
        <v>2046</v>
      </c>
      <c r="Q259" t="s">
        <v>3377</v>
      </c>
      <c r="R259" s="40">
        <v>1</v>
      </c>
      <c r="S259" s="40">
        <v>540</v>
      </c>
    </row>
    <row r="260" spans="1:19" x14ac:dyDescent="0.3">
      <c r="A260" t="s">
        <v>463</v>
      </c>
      <c r="B260" s="3">
        <v>45938</v>
      </c>
      <c r="C260" s="3">
        <v>45938</v>
      </c>
      <c r="D260" t="s">
        <v>509</v>
      </c>
      <c r="E260" t="s">
        <v>61</v>
      </c>
      <c r="F260" t="s">
        <v>62</v>
      </c>
      <c r="G260">
        <v>60</v>
      </c>
      <c r="H260">
        <v>60</v>
      </c>
      <c r="I260" t="s">
        <v>956</v>
      </c>
      <c r="J260" t="s">
        <v>1025</v>
      </c>
      <c r="K260" t="s">
        <v>177</v>
      </c>
      <c r="L260" t="str">
        <f>IF(AND(Home!$A$1&gt;=Leave[[#This Row],[Start Time]],Home!$A$1&lt;=Leave[[#This Row],[End Time]]),"Aplica","No Aplica")</f>
        <v>No Aplica</v>
      </c>
      <c r="M260" t="str">
        <f>IF(AND(Home!$A$1&gt;=Leave[[#This Row],[Start Time]],Home!$A$1&lt;=Leave[[#This Row],[End Time]]),Home!$A$1,"No Aplica")</f>
        <v>No Aplica</v>
      </c>
      <c r="N260" t="str">
        <f>Leave[[#This Row],[User Code (Owning User) (Usuario)]]&amp;Leave[[#This Row],[fecha activa]]</f>
        <v>MIE202214109003No Aplica</v>
      </c>
      <c r="P260" t="s">
        <v>2265</v>
      </c>
      <c r="Q260" t="s">
        <v>3378</v>
      </c>
      <c r="R260" s="40">
        <v>1</v>
      </c>
      <c r="S260" s="40">
        <v>60</v>
      </c>
    </row>
    <row r="261" spans="1:19" x14ac:dyDescent="0.3">
      <c r="A261" t="s">
        <v>463</v>
      </c>
      <c r="B261" s="3">
        <v>45937</v>
      </c>
      <c r="C261" s="3">
        <v>45937</v>
      </c>
      <c r="D261" t="s">
        <v>509</v>
      </c>
      <c r="E261" t="s">
        <v>61</v>
      </c>
      <c r="F261" t="s">
        <v>62</v>
      </c>
      <c r="G261">
        <v>60</v>
      </c>
      <c r="H261">
        <v>60</v>
      </c>
      <c r="I261" t="s">
        <v>956</v>
      </c>
      <c r="J261" t="s">
        <v>1025</v>
      </c>
      <c r="K261" t="s">
        <v>177</v>
      </c>
      <c r="L261" t="str">
        <f>IF(AND(Home!$A$1&gt;=Leave[[#This Row],[Start Time]],Home!$A$1&lt;=Leave[[#This Row],[End Time]]),"Aplica","No Aplica")</f>
        <v>No Aplica</v>
      </c>
      <c r="M261" t="str">
        <f>IF(AND(Home!$A$1&gt;=Leave[[#This Row],[Start Time]],Home!$A$1&lt;=Leave[[#This Row],[End Time]]),Home!$A$1,"No Aplica")</f>
        <v>No Aplica</v>
      </c>
      <c r="N261" t="str">
        <f>Leave[[#This Row],[User Code (Owning User) (Usuario)]]&amp;Leave[[#This Row],[fecha activa]]</f>
        <v>MIE202214109003No Aplica</v>
      </c>
      <c r="P261" t="s">
        <v>2275</v>
      </c>
      <c r="Q261" t="s">
        <v>3379</v>
      </c>
      <c r="R261" s="40">
        <v>1</v>
      </c>
      <c r="S261" s="40">
        <v>480</v>
      </c>
    </row>
    <row r="262" spans="1:19" x14ac:dyDescent="0.3">
      <c r="A262" t="s">
        <v>463</v>
      </c>
      <c r="B262" s="3">
        <v>45936</v>
      </c>
      <c r="C262" s="3">
        <v>45936</v>
      </c>
      <c r="D262" t="s">
        <v>509</v>
      </c>
      <c r="E262" t="s">
        <v>61</v>
      </c>
      <c r="F262" t="s">
        <v>62</v>
      </c>
      <c r="G262">
        <v>60</v>
      </c>
      <c r="H262">
        <v>60</v>
      </c>
      <c r="I262" t="s">
        <v>956</v>
      </c>
      <c r="J262" t="s">
        <v>1025</v>
      </c>
      <c r="K262" t="s">
        <v>177</v>
      </c>
      <c r="L262" t="str">
        <f>IF(AND(Home!$A$1&gt;=Leave[[#This Row],[Start Time]],Home!$A$1&lt;=Leave[[#This Row],[End Time]]),"Aplica","No Aplica")</f>
        <v>No Aplica</v>
      </c>
      <c r="M262" t="str">
        <f>IF(AND(Home!$A$1&gt;=Leave[[#This Row],[Start Time]],Home!$A$1&lt;=Leave[[#This Row],[End Time]]),Home!$A$1,"No Aplica")</f>
        <v>No Aplica</v>
      </c>
      <c r="N262" t="str">
        <f>Leave[[#This Row],[User Code (Owning User) (Usuario)]]&amp;Leave[[#This Row],[fecha activa]]</f>
        <v>MIE202214109003No Aplica</v>
      </c>
      <c r="P262" t="s">
        <v>2293</v>
      </c>
      <c r="Q262" t="s">
        <v>3380</v>
      </c>
      <c r="R262" s="40">
        <v>1</v>
      </c>
      <c r="S262" s="40">
        <v>540</v>
      </c>
    </row>
    <row r="263" spans="1:19" x14ac:dyDescent="0.3">
      <c r="A263" t="s">
        <v>463</v>
      </c>
      <c r="B263" s="3">
        <v>45933</v>
      </c>
      <c r="C263" s="3">
        <v>45933</v>
      </c>
      <c r="D263" t="s">
        <v>509</v>
      </c>
      <c r="E263" t="s">
        <v>61</v>
      </c>
      <c r="F263" t="s">
        <v>62</v>
      </c>
      <c r="G263">
        <v>60</v>
      </c>
      <c r="H263">
        <v>60</v>
      </c>
      <c r="I263" t="s">
        <v>956</v>
      </c>
      <c r="J263" t="s">
        <v>1025</v>
      </c>
      <c r="K263" t="s">
        <v>177</v>
      </c>
      <c r="L263" t="str">
        <f>IF(AND(Home!$A$1&gt;=Leave[[#This Row],[Start Time]],Home!$A$1&lt;=Leave[[#This Row],[End Time]]),"Aplica","No Aplica")</f>
        <v>No Aplica</v>
      </c>
      <c r="M263" t="str">
        <f>IF(AND(Home!$A$1&gt;=Leave[[#This Row],[Start Time]],Home!$A$1&lt;=Leave[[#This Row],[End Time]]),Home!$A$1,"No Aplica")</f>
        <v>No Aplica</v>
      </c>
      <c r="N263" t="str">
        <f>Leave[[#This Row],[User Code (Owning User) (Usuario)]]&amp;Leave[[#This Row],[fecha activa]]</f>
        <v>MIE202214109003No Aplica</v>
      </c>
      <c r="P263" t="s">
        <v>2284</v>
      </c>
      <c r="Q263" t="s">
        <v>3381</v>
      </c>
      <c r="R263" s="40">
        <v>1</v>
      </c>
      <c r="S263" s="40">
        <v>60</v>
      </c>
    </row>
    <row r="264" spans="1:19" x14ac:dyDescent="0.3">
      <c r="A264" t="s">
        <v>463</v>
      </c>
      <c r="B264" s="3">
        <v>45932</v>
      </c>
      <c r="C264" s="3">
        <v>45932</v>
      </c>
      <c r="D264" t="s">
        <v>467</v>
      </c>
      <c r="E264" t="s">
        <v>61</v>
      </c>
      <c r="F264" t="s">
        <v>62</v>
      </c>
      <c r="G264">
        <v>1410</v>
      </c>
      <c r="H264">
        <v>540</v>
      </c>
      <c r="I264" t="s">
        <v>956</v>
      </c>
      <c r="J264" t="s">
        <v>1025</v>
      </c>
      <c r="K264" t="s">
        <v>177</v>
      </c>
      <c r="L264" t="str">
        <f>IF(AND(Home!$A$1&gt;=Leave[[#This Row],[Start Time]],Home!$A$1&lt;=Leave[[#This Row],[End Time]]),"Aplica","No Aplica")</f>
        <v>No Aplica</v>
      </c>
      <c r="M264" t="str">
        <f>IF(AND(Home!$A$1&gt;=Leave[[#This Row],[Start Time]],Home!$A$1&lt;=Leave[[#This Row],[End Time]]),Home!$A$1,"No Aplica")</f>
        <v>No Aplica</v>
      </c>
      <c r="N264" t="str">
        <f>Leave[[#This Row],[User Code (Owning User) (Usuario)]]&amp;Leave[[#This Row],[fecha activa]]</f>
        <v>MIE202214109003No Aplica</v>
      </c>
      <c r="P264" t="s">
        <v>2268</v>
      </c>
      <c r="Q264" t="s">
        <v>3382</v>
      </c>
      <c r="R264" s="40">
        <v>1</v>
      </c>
      <c r="S264" s="40">
        <v>540</v>
      </c>
    </row>
    <row r="265" spans="1:19" x14ac:dyDescent="0.3">
      <c r="A265" t="s">
        <v>463</v>
      </c>
      <c r="B265" s="3">
        <v>45931</v>
      </c>
      <c r="C265" s="3">
        <v>45931</v>
      </c>
      <c r="D265" t="s">
        <v>509</v>
      </c>
      <c r="E265" t="s">
        <v>61</v>
      </c>
      <c r="F265" t="s">
        <v>62</v>
      </c>
      <c r="G265">
        <v>60</v>
      </c>
      <c r="H265">
        <v>60</v>
      </c>
      <c r="I265" t="s">
        <v>956</v>
      </c>
      <c r="J265" t="s">
        <v>1025</v>
      </c>
      <c r="K265" t="s">
        <v>177</v>
      </c>
      <c r="L265" t="str">
        <f>IF(AND(Home!$A$1&gt;=Leave[[#This Row],[Start Time]],Home!$A$1&lt;=Leave[[#This Row],[End Time]]),"Aplica","No Aplica")</f>
        <v>Aplica</v>
      </c>
      <c r="M265">
        <f>IF(AND(Home!$A$1&gt;=Leave[[#This Row],[Start Time]],Home!$A$1&lt;=Leave[[#This Row],[End Time]]),Home!$A$1,"No Aplica")</f>
        <v>45931</v>
      </c>
      <c r="N265" t="str">
        <f>Leave[[#This Row],[User Code (Owning User) (Usuario)]]&amp;Leave[[#This Row],[fecha activa]]</f>
        <v>MIE20221410900345931</v>
      </c>
      <c r="P265" t="s">
        <v>2319</v>
      </c>
      <c r="Q265" t="s">
        <v>3383</v>
      </c>
      <c r="R265" s="40">
        <v>1</v>
      </c>
      <c r="S265" s="40">
        <v>540</v>
      </c>
    </row>
    <row r="266" spans="1:19" x14ac:dyDescent="0.3">
      <c r="A266" t="s">
        <v>469</v>
      </c>
      <c r="B266" s="3">
        <v>45931</v>
      </c>
      <c r="C266" s="3">
        <v>45931</v>
      </c>
      <c r="D266" t="s">
        <v>2930</v>
      </c>
      <c r="E266" t="s">
        <v>367</v>
      </c>
      <c r="F266" t="s">
        <v>370</v>
      </c>
      <c r="G266">
        <v>120</v>
      </c>
      <c r="H266">
        <v>120</v>
      </c>
      <c r="I266" t="s">
        <v>1204</v>
      </c>
      <c r="J266" t="s">
        <v>2700</v>
      </c>
      <c r="K266" t="s">
        <v>178</v>
      </c>
      <c r="L266" t="str">
        <f>IF(AND(Home!$A$1&gt;=Leave[[#This Row],[Start Time]],Home!$A$1&lt;=Leave[[#This Row],[End Time]]),"Aplica","No Aplica")</f>
        <v>Aplica</v>
      </c>
      <c r="M266">
        <f>IF(AND(Home!$A$1&gt;=Leave[[#This Row],[Start Time]],Home!$A$1&lt;=Leave[[#This Row],[End Time]]),Home!$A$1,"No Aplica")</f>
        <v>45931</v>
      </c>
      <c r="N266" t="str">
        <f>Leave[[#This Row],[User Code (Owning User) (Usuario)]]&amp;Leave[[#This Row],[fecha activa]]</f>
        <v>MIE202315091259045931</v>
      </c>
      <c r="P266" t="s">
        <v>2305</v>
      </c>
      <c r="Q266" t="s">
        <v>3384</v>
      </c>
      <c r="R266" s="40">
        <v>2</v>
      </c>
      <c r="S266" s="40">
        <v>120</v>
      </c>
    </row>
    <row r="267" spans="1:19" x14ac:dyDescent="0.3">
      <c r="A267" t="s">
        <v>469</v>
      </c>
      <c r="B267" s="3">
        <v>45941</v>
      </c>
      <c r="C267" s="3">
        <v>45941</v>
      </c>
      <c r="D267" t="s">
        <v>615</v>
      </c>
      <c r="E267" t="s">
        <v>367</v>
      </c>
      <c r="F267" t="s">
        <v>370</v>
      </c>
      <c r="G267">
        <v>90</v>
      </c>
      <c r="H267">
        <v>90</v>
      </c>
      <c r="I267" t="s">
        <v>1204</v>
      </c>
      <c r="J267" t="s">
        <v>2700</v>
      </c>
      <c r="K267" t="s">
        <v>178</v>
      </c>
      <c r="L267" t="str">
        <f>IF(AND(Home!$A$1&gt;=Leave[[#This Row],[Start Time]],Home!$A$1&lt;=Leave[[#This Row],[End Time]]),"Aplica","No Aplica")</f>
        <v>No Aplica</v>
      </c>
      <c r="M267" t="str">
        <f>IF(AND(Home!$A$1&gt;=Leave[[#This Row],[Start Time]],Home!$A$1&lt;=Leave[[#This Row],[End Time]]),Home!$A$1,"No Aplica")</f>
        <v>No Aplica</v>
      </c>
      <c r="N267" t="str">
        <f>Leave[[#This Row],[User Code (Owning User) (Usuario)]]&amp;Leave[[#This Row],[fecha activa]]</f>
        <v>MIE2023150912590No Aplica</v>
      </c>
      <c r="P267" t="s">
        <v>2302</v>
      </c>
      <c r="Q267" t="s">
        <v>3385</v>
      </c>
      <c r="R267" s="40">
        <v>2</v>
      </c>
      <c r="S267" s="40">
        <v>120</v>
      </c>
    </row>
    <row r="268" spans="1:19" x14ac:dyDescent="0.3">
      <c r="A268" t="s">
        <v>469</v>
      </c>
      <c r="B268" s="3">
        <v>45940</v>
      </c>
      <c r="C268" s="3">
        <v>45940</v>
      </c>
      <c r="D268" t="s">
        <v>615</v>
      </c>
      <c r="E268" t="s">
        <v>367</v>
      </c>
      <c r="F268" t="s">
        <v>370</v>
      </c>
      <c r="G268">
        <v>30</v>
      </c>
      <c r="H268">
        <v>30</v>
      </c>
      <c r="I268" t="s">
        <v>1204</v>
      </c>
      <c r="J268" t="s">
        <v>2700</v>
      </c>
      <c r="K268" t="s">
        <v>178</v>
      </c>
      <c r="L268" t="str">
        <f>IF(AND(Home!$A$1&gt;=Leave[[#This Row],[Start Time]],Home!$A$1&lt;=Leave[[#This Row],[End Time]]),"Aplica","No Aplica")</f>
        <v>No Aplica</v>
      </c>
      <c r="M268" t="str">
        <f>IF(AND(Home!$A$1&gt;=Leave[[#This Row],[Start Time]],Home!$A$1&lt;=Leave[[#This Row],[End Time]]),Home!$A$1,"No Aplica")</f>
        <v>No Aplica</v>
      </c>
      <c r="N268" t="str">
        <f>Leave[[#This Row],[User Code (Owning User) (Usuario)]]&amp;Leave[[#This Row],[fecha activa]]</f>
        <v>MIE2023150912590No Aplica</v>
      </c>
      <c r="P268" t="s">
        <v>2316</v>
      </c>
      <c r="Q268" t="s">
        <v>3386</v>
      </c>
      <c r="R268" s="40">
        <v>1</v>
      </c>
      <c r="S268" s="40">
        <v>60</v>
      </c>
    </row>
    <row r="269" spans="1:19" x14ac:dyDescent="0.3">
      <c r="A269" t="s">
        <v>469</v>
      </c>
      <c r="B269" s="3">
        <v>45939</v>
      </c>
      <c r="C269" s="3">
        <v>45939</v>
      </c>
      <c r="D269" t="s">
        <v>615</v>
      </c>
      <c r="E269" t="s">
        <v>367</v>
      </c>
      <c r="F269" t="s">
        <v>370</v>
      </c>
      <c r="G269">
        <v>30</v>
      </c>
      <c r="H269">
        <v>30</v>
      </c>
      <c r="I269" t="s">
        <v>1204</v>
      </c>
      <c r="J269" t="s">
        <v>2700</v>
      </c>
      <c r="K269" t="s">
        <v>178</v>
      </c>
      <c r="L269" t="str">
        <f>IF(AND(Home!$A$1&gt;=Leave[[#This Row],[Start Time]],Home!$A$1&lt;=Leave[[#This Row],[End Time]]),"Aplica","No Aplica")</f>
        <v>No Aplica</v>
      </c>
      <c r="M269" t="str">
        <f>IF(AND(Home!$A$1&gt;=Leave[[#This Row],[Start Time]],Home!$A$1&lt;=Leave[[#This Row],[End Time]]),Home!$A$1,"No Aplica")</f>
        <v>No Aplica</v>
      </c>
      <c r="N269" t="str">
        <f>Leave[[#This Row],[User Code (Owning User) (Usuario)]]&amp;Leave[[#This Row],[fecha activa]]</f>
        <v>MIE2023150912590No Aplica</v>
      </c>
      <c r="P269" t="s">
        <v>2351</v>
      </c>
      <c r="Q269" t="s">
        <v>3387</v>
      </c>
      <c r="R269" s="40">
        <v>1</v>
      </c>
      <c r="S269" s="40">
        <v>60</v>
      </c>
    </row>
    <row r="270" spans="1:19" x14ac:dyDescent="0.3">
      <c r="A270" t="s">
        <v>469</v>
      </c>
      <c r="B270" s="3">
        <v>45938</v>
      </c>
      <c r="C270" s="3">
        <v>45938</v>
      </c>
      <c r="D270" t="s">
        <v>615</v>
      </c>
      <c r="E270" t="s">
        <v>367</v>
      </c>
      <c r="F270" t="s">
        <v>370</v>
      </c>
      <c r="G270">
        <v>30</v>
      </c>
      <c r="H270">
        <v>30</v>
      </c>
      <c r="I270" t="s">
        <v>1204</v>
      </c>
      <c r="J270" t="s">
        <v>2700</v>
      </c>
      <c r="K270" t="s">
        <v>178</v>
      </c>
      <c r="L270" t="str">
        <f>IF(AND(Home!$A$1&gt;=Leave[[#This Row],[Start Time]],Home!$A$1&lt;=Leave[[#This Row],[End Time]]),"Aplica","No Aplica")</f>
        <v>No Aplica</v>
      </c>
      <c r="M270" t="str">
        <f>IF(AND(Home!$A$1&gt;=Leave[[#This Row],[Start Time]],Home!$A$1&lt;=Leave[[#This Row],[End Time]]),Home!$A$1,"No Aplica")</f>
        <v>No Aplica</v>
      </c>
      <c r="N270" t="str">
        <f>Leave[[#This Row],[User Code (Owning User) (Usuario)]]&amp;Leave[[#This Row],[fecha activa]]</f>
        <v>MIE2023150912590No Aplica</v>
      </c>
      <c r="P270" t="s">
        <v>2375</v>
      </c>
      <c r="Q270" t="s">
        <v>3388</v>
      </c>
      <c r="R270" s="40">
        <v>1</v>
      </c>
      <c r="S270" s="40">
        <v>540</v>
      </c>
    </row>
    <row r="271" spans="1:19" x14ac:dyDescent="0.3">
      <c r="A271" t="s">
        <v>469</v>
      </c>
      <c r="B271" s="3">
        <v>45937</v>
      </c>
      <c r="C271" s="3">
        <v>45937</v>
      </c>
      <c r="D271" t="s">
        <v>615</v>
      </c>
      <c r="E271" t="s">
        <v>367</v>
      </c>
      <c r="F271" t="s">
        <v>370</v>
      </c>
      <c r="G271">
        <v>30</v>
      </c>
      <c r="H271">
        <v>30</v>
      </c>
      <c r="I271" t="s">
        <v>1204</v>
      </c>
      <c r="J271" t="s">
        <v>2700</v>
      </c>
      <c r="K271" t="s">
        <v>178</v>
      </c>
      <c r="L271" t="str">
        <f>IF(AND(Home!$A$1&gt;=Leave[[#This Row],[Start Time]],Home!$A$1&lt;=Leave[[#This Row],[End Time]]),"Aplica","No Aplica")</f>
        <v>No Aplica</v>
      </c>
      <c r="M271" t="str">
        <f>IF(AND(Home!$A$1&gt;=Leave[[#This Row],[Start Time]],Home!$A$1&lt;=Leave[[#This Row],[End Time]]),Home!$A$1,"No Aplica")</f>
        <v>No Aplica</v>
      </c>
      <c r="N271" t="str">
        <f>Leave[[#This Row],[User Code (Owning User) (Usuario)]]&amp;Leave[[#This Row],[fecha activa]]</f>
        <v>MIE2023150912590No Aplica</v>
      </c>
      <c r="P271" t="s">
        <v>2330</v>
      </c>
      <c r="Q271" t="s">
        <v>3389</v>
      </c>
      <c r="R271" s="40">
        <v>1</v>
      </c>
      <c r="S271" s="40">
        <v>60</v>
      </c>
    </row>
    <row r="272" spans="1:19" x14ac:dyDescent="0.3">
      <c r="A272" t="s">
        <v>469</v>
      </c>
      <c r="B272" s="3">
        <v>45936</v>
      </c>
      <c r="C272" s="3">
        <v>45936</v>
      </c>
      <c r="D272" t="s">
        <v>615</v>
      </c>
      <c r="E272" t="s">
        <v>367</v>
      </c>
      <c r="F272" t="s">
        <v>370</v>
      </c>
      <c r="G272">
        <v>30</v>
      </c>
      <c r="H272">
        <v>30</v>
      </c>
      <c r="I272" t="s">
        <v>1204</v>
      </c>
      <c r="J272" t="s">
        <v>2700</v>
      </c>
      <c r="K272" t="s">
        <v>178</v>
      </c>
      <c r="L272" t="str">
        <f>IF(AND(Home!$A$1&gt;=Leave[[#This Row],[Start Time]],Home!$A$1&lt;=Leave[[#This Row],[End Time]]),"Aplica","No Aplica")</f>
        <v>No Aplica</v>
      </c>
      <c r="M272" t="str">
        <f>IF(AND(Home!$A$1&gt;=Leave[[#This Row],[Start Time]],Home!$A$1&lt;=Leave[[#This Row],[End Time]]),Home!$A$1,"No Aplica")</f>
        <v>No Aplica</v>
      </c>
      <c r="N272" t="str">
        <f>Leave[[#This Row],[User Code (Owning User) (Usuario)]]&amp;Leave[[#This Row],[fecha activa]]</f>
        <v>MIE2023150912590No Aplica</v>
      </c>
      <c r="P272" t="s">
        <v>2384</v>
      </c>
      <c r="Q272" t="s">
        <v>3390</v>
      </c>
      <c r="R272" s="40">
        <v>1</v>
      </c>
      <c r="S272" s="40">
        <v>60</v>
      </c>
    </row>
    <row r="273" spans="1:19" x14ac:dyDescent="0.3">
      <c r="A273" t="s">
        <v>463</v>
      </c>
      <c r="B273" s="3">
        <v>45943</v>
      </c>
      <c r="C273" s="3">
        <v>45943</v>
      </c>
      <c r="D273" t="s">
        <v>467</v>
      </c>
      <c r="E273" t="s">
        <v>367</v>
      </c>
      <c r="F273" t="s">
        <v>370</v>
      </c>
      <c r="G273">
        <v>540</v>
      </c>
      <c r="H273">
        <v>540</v>
      </c>
      <c r="I273" t="s">
        <v>1204</v>
      </c>
      <c r="J273" t="s">
        <v>2700</v>
      </c>
      <c r="K273" t="s">
        <v>178</v>
      </c>
      <c r="L273" t="str">
        <f>IF(AND(Home!$A$1&gt;=Leave[[#This Row],[Start Time]],Home!$A$1&lt;=Leave[[#This Row],[End Time]]),"Aplica","No Aplica")</f>
        <v>No Aplica</v>
      </c>
      <c r="M273" t="str">
        <f>IF(AND(Home!$A$1&gt;=Leave[[#This Row],[Start Time]],Home!$A$1&lt;=Leave[[#This Row],[End Time]]),Home!$A$1,"No Aplica")</f>
        <v>No Aplica</v>
      </c>
      <c r="N273" t="str">
        <f>Leave[[#This Row],[User Code (Owning User) (Usuario)]]&amp;Leave[[#This Row],[fecha activa]]</f>
        <v>MIE2023150912590No Aplica</v>
      </c>
      <c r="P273" t="s">
        <v>2327</v>
      </c>
      <c r="Q273" t="s">
        <v>3391</v>
      </c>
      <c r="R273" s="40">
        <v>1</v>
      </c>
      <c r="S273" s="40">
        <v>540</v>
      </c>
    </row>
    <row r="274" spans="1:19" x14ac:dyDescent="0.3">
      <c r="A274" t="s">
        <v>463</v>
      </c>
      <c r="B274" s="3">
        <v>45942</v>
      </c>
      <c r="C274" s="3">
        <v>45942</v>
      </c>
      <c r="D274" t="s">
        <v>467</v>
      </c>
      <c r="E274" t="s">
        <v>367</v>
      </c>
      <c r="F274" t="s">
        <v>370</v>
      </c>
      <c r="G274">
        <v>540</v>
      </c>
      <c r="H274">
        <v>540</v>
      </c>
      <c r="I274" t="s">
        <v>1204</v>
      </c>
      <c r="J274" t="s">
        <v>2700</v>
      </c>
      <c r="K274" t="s">
        <v>178</v>
      </c>
      <c r="L274" t="str">
        <f>IF(AND(Home!$A$1&gt;=Leave[[#This Row],[Start Time]],Home!$A$1&lt;=Leave[[#This Row],[End Time]]),"Aplica","No Aplica")</f>
        <v>No Aplica</v>
      </c>
      <c r="M274" t="str">
        <f>IF(AND(Home!$A$1&gt;=Leave[[#This Row],[Start Time]],Home!$A$1&lt;=Leave[[#This Row],[End Time]]),Home!$A$1,"No Aplica")</f>
        <v>No Aplica</v>
      </c>
      <c r="N274" t="str">
        <f>Leave[[#This Row],[User Code (Owning User) (Usuario)]]&amp;Leave[[#This Row],[fecha activa]]</f>
        <v>MIE2023150912590No Aplica</v>
      </c>
      <c r="P274" t="s">
        <v>2387</v>
      </c>
      <c r="Q274" t="s">
        <v>3392</v>
      </c>
      <c r="R274" s="40">
        <v>1</v>
      </c>
      <c r="S274" s="40">
        <v>60</v>
      </c>
    </row>
    <row r="275" spans="1:19" x14ac:dyDescent="0.3">
      <c r="A275" t="s">
        <v>469</v>
      </c>
      <c r="B275" s="3">
        <v>45934</v>
      </c>
      <c r="C275" s="3">
        <v>45934</v>
      </c>
      <c r="D275" t="s">
        <v>615</v>
      </c>
      <c r="E275" t="s">
        <v>367</v>
      </c>
      <c r="F275" t="s">
        <v>370</v>
      </c>
      <c r="G275">
        <v>90</v>
      </c>
      <c r="H275">
        <v>90</v>
      </c>
      <c r="I275" t="s">
        <v>1204</v>
      </c>
      <c r="J275" t="s">
        <v>2700</v>
      </c>
      <c r="K275" t="s">
        <v>178</v>
      </c>
      <c r="L275" t="str">
        <f>IF(AND(Home!$A$1&gt;=Leave[[#This Row],[Start Time]],Home!$A$1&lt;=Leave[[#This Row],[End Time]]),"Aplica","No Aplica")</f>
        <v>No Aplica</v>
      </c>
      <c r="M275" t="str">
        <f>IF(AND(Home!$A$1&gt;=Leave[[#This Row],[Start Time]],Home!$A$1&lt;=Leave[[#This Row],[End Time]]),Home!$A$1,"No Aplica")</f>
        <v>No Aplica</v>
      </c>
      <c r="N275" t="str">
        <f>Leave[[#This Row],[User Code (Owning User) (Usuario)]]&amp;Leave[[#This Row],[fecha activa]]</f>
        <v>MIE2023150912590No Aplica</v>
      </c>
      <c r="P275" t="s">
        <v>2357</v>
      </c>
      <c r="Q275" t="s">
        <v>3393</v>
      </c>
      <c r="R275" s="40">
        <v>1</v>
      </c>
      <c r="S275" s="40">
        <v>180</v>
      </c>
    </row>
    <row r="276" spans="1:19" x14ac:dyDescent="0.3">
      <c r="A276" t="s">
        <v>469</v>
      </c>
      <c r="B276" s="3">
        <v>45933</v>
      </c>
      <c r="C276" s="3">
        <v>45933</v>
      </c>
      <c r="D276" t="s">
        <v>615</v>
      </c>
      <c r="E276" t="s">
        <v>367</v>
      </c>
      <c r="F276" t="s">
        <v>370</v>
      </c>
      <c r="G276">
        <v>30</v>
      </c>
      <c r="H276">
        <v>30</v>
      </c>
      <c r="I276" t="s">
        <v>1204</v>
      </c>
      <c r="J276" t="s">
        <v>2700</v>
      </c>
      <c r="K276" t="s">
        <v>178</v>
      </c>
      <c r="L276" t="str">
        <f>IF(AND(Home!$A$1&gt;=Leave[[#This Row],[Start Time]],Home!$A$1&lt;=Leave[[#This Row],[End Time]]),"Aplica","No Aplica")</f>
        <v>No Aplica</v>
      </c>
      <c r="M276" t="str">
        <f>IF(AND(Home!$A$1&gt;=Leave[[#This Row],[Start Time]],Home!$A$1&lt;=Leave[[#This Row],[End Time]]),Home!$A$1,"No Aplica")</f>
        <v>No Aplica</v>
      </c>
      <c r="N276" t="str">
        <f>Leave[[#This Row],[User Code (Owning User) (Usuario)]]&amp;Leave[[#This Row],[fecha activa]]</f>
        <v>MIE2023150912590No Aplica</v>
      </c>
      <c r="P276" t="s">
        <v>2360</v>
      </c>
      <c r="Q276" t="s">
        <v>3394</v>
      </c>
      <c r="R276" s="40">
        <v>1</v>
      </c>
      <c r="S276" s="40">
        <v>60</v>
      </c>
    </row>
    <row r="277" spans="1:19" x14ac:dyDescent="0.3">
      <c r="A277" t="s">
        <v>469</v>
      </c>
      <c r="B277" s="3">
        <v>45932</v>
      </c>
      <c r="C277" s="3">
        <v>45932</v>
      </c>
      <c r="D277" t="s">
        <v>615</v>
      </c>
      <c r="E277" t="s">
        <v>367</v>
      </c>
      <c r="F277" t="s">
        <v>370</v>
      </c>
      <c r="G277">
        <v>30</v>
      </c>
      <c r="H277">
        <v>30</v>
      </c>
      <c r="I277" t="s">
        <v>1204</v>
      </c>
      <c r="J277" t="s">
        <v>2700</v>
      </c>
      <c r="K277" t="s">
        <v>178</v>
      </c>
      <c r="L277" t="str">
        <f>IF(AND(Home!$A$1&gt;=Leave[[#This Row],[Start Time]],Home!$A$1&lt;=Leave[[#This Row],[End Time]]),"Aplica","No Aplica")</f>
        <v>No Aplica</v>
      </c>
      <c r="M277" t="str">
        <f>IF(AND(Home!$A$1&gt;=Leave[[#This Row],[Start Time]],Home!$A$1&lt;=Leave[[#This Row],[End Time]]),Home!$A$1,"No Aplica")</f>
        <v>No Aplica</v>
      </c>
      <c r="N277" t="str">
        <f>Leave[[#This Row],[User Code (Owning User) (Usuario)]]&amp;Leave[[#This Row],[fecha activa]]</f>
        <v>MIE2023150912590No Aplica</v>
      </c>
      <c r="P277" t="s">
        <v>2239</v>
      </c>
      <c r="Q277" t="s">
        <v>3395</v>
      </c>
      <c r="R277" s="40">
        <v>1</v>
      </c>
      <c r="S277" s="40">
        <v>120</v>
      </c>
    </row>
    <row r="278" spans="1:19" x14ac:dyDescent="0.3">
      <c r="A278" t="s">
        <v>469</v>
      </c>
      <c r="B278" s="3">
        <v>45931</v>
      </c>
      <c r="C278" s="3">
        <v>45931</v>
      </c>
      <c r="D278" t="s">
        <v>615</v>
      </c>
      <c r="E278" t="s">
        <v>367</v>
      </c>
      <c r="F278" t="s">
        <v>370</v>
      </c>
      <c r="G278">
        <v>30</v>
      </c>
      <c r="H278">
        <v>30</v>
      </c>
      <c r="I278" t="s">
        <v>1204</v>
      </c>
      <c r="J278" t="s">
        <v>2700</v>
      </c>
      <c r="K278" t="s">
        <v>178</v>
      </c>
      <c r="L278" t="str">
        <f>IF(AND(Home!$A$1&gt;=Leave[[#This Row],[Start Time]],Home!$A$1&lt;=Leave[[#This Row],[End Time]]),"Aplica","No Aplica")</f>
        <v>Aplica</v>
      </c>
      <c r="M278">
        <f>IF(AND(Home!$A$1&gt;=Leave[[#This Row],[Start Time]],Home!$A$1&lt;=Leave[[#This Row],[End Time]]),Home!$A$1,"No Aplica")</f>
        <v>45931</v>
      </c>
      <c r="N278" t="str">
        <f>Leave[[#This Row],[User Code (Owning User) (Usuario)]]&amp;Leave[[#This Row],[fecha activa]]</f>
        <v>MIE202315091259045931</v>
      </c>
      <c r="P278" t="s">
        <v>2399</v>
      </c>
      <c r="Q278" t="s">
        <v>3396</v>
      </c>
      <c r="R278" s="40">
        <v>1</v>
      </c>
      <c r="S278" s="40">
        <v>60</v>
      </c>
    </row>
    <row r="279" spans="1:19" x14ac:dyDescent="0.3">
      <c r="A279" t="s">
        <v>463</v>
      </c>
      <c r="B279" s="3">
        <v>45935</v>
      </c>
      <c r="C279" s="3">
        <v>45935</v>
      </c>
      <c r="D279" t="s">
        <v>467</v>
      </c>
      <c r="E279" t="s">
        <v>367</v>
      </c>
      <c r="F279" t="s">
        <v>370</v>
      </c>
      <c r="G279">
        <v>540</v>
      </c>
      <c r="H279">
        <v>540</v>
      </c>
      <c r="I279" t="s">
        <v>1204</v>
      </c>
      <c r="J279" t="s">
        <v>2700</v>
      </c>
      <c r="K279" t="s">
        <v>178</v>
      </c>
      <c r="L279" t="str">
        <f>IF(AND(Home!$A$1&gt;=Leave[[#This Row],[Start Time]],Home!$A$1&lt;=Leave[[#This Row],[End Time]]),"Aplica","No Aplica")</f>
        <v>No Aplica</v>
      </c>
      <c r="M279" t="str">
        <f>IF(AND(Home!$A$1&gt;=Leave[[#This Row],[Start Time]],Home!$A$1&lt;=Leave[[#This Row],[End Time]]),Home!$A$1,"No Aplica")</f>
        <v>No Aplica</v>
      </c>
      <c r="N279" t="str">
        <f>Leave[[#This Row],[User Code (Owning User) (Usuario)]]&amp;Leave[[#This Row],[fecha activa]]</f>
        <v>MIE2023150912590No Aplica</v>
      </c>
      <c r="P279" t="s">
        <v>2415</v>
      </c>
      <c r="Q279" t="s">
        <v>3397</v>
      </c>
      <c r="R279" s="40">
        <v>1</v>
      </c>
      <c r="S279" s="40">
        <v>540</v>
      </c>
    </row>
    <row r="280" spans="1:19" x14ac:dyDescent="0.3">
      <c r="A280" t="s">
        <v>463</v>
      </c>
      <c r="B280" s="3">
        <v>45942</v>
      </c>
      <c r="C280" s="3">
        <v>45942</v>
      </c>
      <c r="D280" t="s">
        <v>493</v>
      </c>
      <c r="E280" t="s">
        <v>1898</v>
      </c>
      <c r="F280" t="s">
        <v>1900</v>
      </c>
      <c r="G280">
        <v>480</v>
      </c>
      <c r="H280">
        <v>480</v>
      </c>
      <c r="I280" t="s">
        <v>1899</v>
      </c>
      <c r="J280" t="s">
        <v>1034</v>
      </c>
      <c r="K280" t="s">
        <v>179</v>
      </c>
      <c r="L280" t="str">
        <f>IF(AND(Home!$A$1&gt;=Leave[[#This Row],[Start Time]],Home!$A$1&lt;=Leave[[#This Row],[End Time]]),"Aplica","No Aplica")</f>
        <v>No Aplica</v>
      </c>
      <c r="M280" t="str">
        <f>IF(AND(Home!$A$1&gt;=Leave[[#This Row],[Start Time]],Home!$A$1&lt;=Leave[[#This Row],[End Time]]),Home!$A$1,"No Aplica")</f>
        <v>No Aplica</v>
      </c>
      <c r="N280" t="str">
        <f>Leave[[#This Row],[User Code (Owning User) (Usuario)]]&amp;Leave[[#This Row],[fecha activa]]</f>
        <v>MIE2025190623428No Aplica</v>
      </c>
      <c r="P280" t="s">
        <v>2381</v>
      </c>
      <c r="Q280" t="s">
        <v>3398</v>
      </c>
      <c r="R280" s="40">
        <v>1</v>
      </c>
      <c r="S280" s="40">
        <v>60</v>
      </c>
    </row>
    <row r="281" spans="1:19" x14ac:dyDescent="0.3">
      <c r="A281" t="s">
        <v>463</v>
      </c>
      <c r="B281" s="3">
        <v>45935</v>
      </c>
      <c r="C281" s="3">
        <v>45935</v>
      </c>
      <c r="D281" t="s">
        <v>493</v>
      </c>
      <c r="E281" t="s">
        <v>1898</v>
      </c>
      <c r="F281" t="s">
        <v>1900</v>
      </c>
      <c r="G281">
        <v>480</v>
      </c>
      <c r="H281">
        <v>480</v>
      </c>
      <c r="I281" t="s">
        <v>1899</v>
      </c>
      <c r="J281" t="s">
        <v>1034</v>
      </c>
      <c r="K281" t="s">
        <v>179</v>
      </c>
      <c r="L281" t="str">
        <f>IF(AND(Home!$A$1&gt;=Leave[[#This Row],[Start Time]],Home!$A$1&lt;=Leave[[#This Row],[End Time]]),"Aplica","No Aplica")</f>
        <v>No Aplica</v>
      </c>
      <c r="M281" t="str">
        <f>IF(AND(Home!$A$1&gt;=Leave[[#This Row],[Start Time]],Home!$A$1&lt;=Leave[[#This Row],[End Time]]),Home!$A$1,"No Aplica")</f>
        <v>No Aplica</v>
      </c>
      <c r="N281" t="str">
        <f>Leave[[#This Row],[User Code (Owning User) (Usuario)]]&amp;Leave[[#This Row],[fecha activa]]</f>
        <v>MIE2025190623428No Aplica</v>
      </c>
      <c r="P281" t="s">
        <v>2444</v>
      </c>
      <c r="Q281" t="s">
        <v>3399</v>
      </c>
      <c r="R281" s="40">
        <v>1</v>
      </c>
      <c r="S281" s="40">
        <v>540</v>
      </c>
    </row>
    <row r="282" spans="1:19" x14ac:dyDescent="0.3">
      <c r="A282" t="s">
        <v>463</v>
      </c>
      <c r="B282" s="3">
        <v>45934</v>
      </c>
      <c r="C282" s="3">
        <v>45934</v>
      </c>
      <c r="D282" t="s">
        <v>658</v>
      </c>
      <c r="E282" t="s">
        <v>1898</v>
      </c>
      <c r="F282" t="s">
        <v>1900</v>
      </c>
      <c r="G282">
        <v>240</v>
      </c>
      <c r="H282">
        <v>240</v>
      </c>
      <c r="I282" t="s">
        <v>1899</v>
      </c>
      <c r="J282" t="s">
        <v>1034</v>
      </c>
      <c r="K282" t="s">
        <v>179</v>
      </c>
      <c r="L282" t="str">
        <f>IF(AND(Home!$A$1&gt;=Leave[[#This Row],[Start Time]],Home!$A$1&lt;=Leave[[#This Row],[End Time]]),"Aplica","No Aplica")</f>
        <v>No Aplica</v>
      </c>
      <c r="M282" t="str">
        <f>IF(AND(Home!$A$1&gt;=Leave[[#This Row],[Start Time]],Home!$A$1&lt;=Leave[[#This Row],[End Time]]),Home!$A$1,"No Aplica")</f>
        <v>No Aplica</v>
      </c>
      <c r="N282" t="str">
        <f>Leave[[#This Row],[User Code (Owning User) (Usuario)]]&amp;Leave[[#This Row],[fecha activa]]</f>
        <v>MIE2025190623428No Aplica</v>
      </c>
      <c r="P282" t="s">
        <v>2393</v>
      </c>
      <c r="Q282" t="s">
        <v>3400</v>
      </c>
      <c r="R282" s="40">
        <v>1</v>
      </c>
      <c r="S282" s="40">
        <v>540</v>
      </c>
    </row>
    <row r="283" spans="1:19" x14ac:dyDescent="0.3">
      <c r="A283" t="s">
        <v>463</v>
      </c>
      <c r="B283" s="3">
        <v>45932</v>
      </c>
      <c r="C283" s="3">
        <v>45932</v>
      </c>
      <c r="D283" t="s">
        <v>636</v>
      </c>
      <c r="E283" t="s">
        <v>2676</v>
      </c>
      <c r="F283" t="s">
        <v>2678</v>
      </c>
      <c r="G283">
        <v>60</v>
      </c>
      <c r="H283">
        <v>60</v>
      </c>
      <c r="I283" t="s">
        <v>2677</v>
      </c>
      <c r="J283" t="s">
        <v>844</v>
      </c>
      <c r="K283" t="s">
        <v>177</v>
      </c>
      <c r="L283" t="str">
        <f>IF(AND(Home!$A$1&gt;=Leave[[#This Row],[Start Time]],Home!$A$1&lt;=Leave[[#This Row],[End Time]]),"Aplica","No Aplica")</f>
        <v>No Aplica</v>
      </c>
      <c r="M283" t="str">
        <f>IF(AND(Home!$A$1&gt;=Leave[[#This Row],[Start Time]],Home!$A$1&lt;=Leave[[#This Row],[End Time]]),Home!$A$1,"No Aplica")</f>
        <v>No Aplica</v>
      </c>
      <c r="N283" t="str">
        <f>Leave[[#This Row],[User Code (Owning User) (Usuario)]]&amp;Leave[[#This Row],[fecha activa]]</f>
        <v>MIE2025180924524No Aplica</v>
      </c>
      <c r="P283" t="s">
        <v>2378</v>
      </c>
      <c r="Q283" t="s">
        <v>3401</v>
      </c>
      <c r="R283" s="40">
        <v>1</v>
      </c>
      <c r="S283" s="40">
        <v>60</v>
      </c>
    </row>
    <row r="284" spans="1:19" x14ac:dyDescent="0.3">
      <c r="A284" t="s">
        <v>463</v>
      </c>
      <c r="B284" s="3">
        <v>45931</v>
      </c>
      <c r="C284" s="3">
        <v>45931</v>
      </c>
      <c r="D284" t="s">
        <v>519</v>
      </c>
      <c r="E284" t="s">
        <v>2676</v>
      </c>
      <c r="F284" t="s">
        <v>2678</v>
      </c>
      <c r="G284">
        <v>60</v>
      </c>
      <c r="H284">
        <v>60</v>
      </c>
      <c r="I284" t="s">
        <v>2677</v>
      </c>
      <c r="J284" t="s">
        <v>844</v>
      </c>
      <c r="K284" t="s">
        <v>177</v>
      </c>
      <c r="L284" t="str">
        <f>IF(AND(Home!$A$1&gt;=Leave[[#This Row],[Start Time]],Home!$A$1&lt;=Leave[[#This Row],[End Time]]),"Aplica","No Aplica")</f>
        <v>Aplica</v>
      </c>
      <c r="M284">
        <f>IF(AND(Home!$A$1&gt;=Leave[[#This Row],[Start Time]],Home!$A$1&lt;=Leave[[#This Row],[End Time]]),Home!$A$1,"No Aplica")</f>
        <v>45931</v>
      </c>
      <c r="N284" t="str">
        <f>Leave[[#This Row],[User Code (Owning User) (Usuario)]]&amp;Leave[[#This Row],[fecha activa]]</f>
        <v>MIE202518092452445931</v>
      </c>
      <c r="P284" t="s">
        <v>2490</v>
      </c>
      <c r="Q284" t="s">
        <v>3402</v>
      </c>
      <c r="R284" s="40">
        <v>1</v>
      </c>
      <c r="S284" s="40">
        <v>60</v>
      </c>
    </row>
    <row r="285" spans="1:19" x14ac:dyDescent="0.3">
      <c r="A285" t="s">
        <v>469</v>
      </c>
      <c r="B285" s="3">
        <v>45940</v>
      </c>
      <c r="C285" s="3">
        <v>45940</v>
      </c>
      <c r="D285" t="s">
        <v>491</v>
      </c>
      <c r="E285" t="s">
        <v>2330</v>
      </c>
      <c r="F285" t="s">
        <v>2332</v>
      </c>
      <c r="G285">
        <v>60</v>
      </c>
      <c r="H285">
        <v>60</v>
      </c>
      <c r="I285" t="s">
        <v>2331</v>
      </c>
      <c r="J285" t="s">
        <v>1098</v>
      </c>
      <c r="K285" t="s">
        <v>177</v>
      </c>
      <c r="L285" t="str">
        <f>IF(AND(Home!$A$1&gt;=Leave[[#This Row],[Start Time]],Home!$A$1&lt;=Leave[[#This Row],[End Time]]),"Aplica","No Aplica")</f>
        <v>No Aplica</v>
      </c>
      <c r="M285" t="str">
        <f>IF(AND(Home!$A$1&gt;=Leave[[#This Row],[Start Time]],Home!$A$1&lt;=Leave[[#This Row],[End Time]]),Home!$A$1,"No Aplica")</f>
        <v>No Aplica</v>
      </c>
      <c r="N285" t="str">
        <f>Leave[[#This Row],[User Code (Owning User) (Usuario)]]&amp;Leave[[#This Row],[fecha activa]]</f>
        <v>MIE2025230824172No Aplica</v>
      </c>
      <c r="P285" t="s">
        <v>2487</v>
      </c>
      <c r="Q285" t="s">
        <v>3403</v>
      </c>
      <c r="R285" s="40">
        <v>1</v>
      </c>
      <c r="S285" s="40">
        <v>120</v>
      </c>
    </row>
    <row r="286" spans="1:19" x14ac:dyDescent="0.3">
      <c r="A286" t="s">
        <v>469</v>
      </c>
      <c r="B286" s="3">
        <v>45939</v>
      </c>
      <c r="C286" s="3">
        <v>45939</v>
      </c>
      <c r="D286" t="s">
        <v>491</v>
      </c>
      <c r="E286" t="s">
        <v>2330</v>
      </c>
      <c r="F286" t="s">
        <v>2332</v>
      </c>
      <c r="G286">
        <v>60</v>
      </c>
      <c r="H286">
        <v>60</v>
      </c>
      <c r="I286" t="s">
        <v>2331</v>
      </c>
      <c r="J286" t="s">
        <v>1098</v>
      </c>
      <c r="K286" t="s">
        <v>177</v>
      </c>
      <c r="L286" t="str">
        <f>IF(AND(Home!$A$1&gt;=Leave[[#This Row],[Start Time]],Home!$A$1&lt;=Leave[[#This Row],[End Time]]),"Aplica","No Aplica")</f>
        <v>No Aplica</v>
      </c>
      <c r="M286" t="str">
        <f>IF(AND(Home!$A$1&gt;=Leave[[#This Row],[Start Time]],Home!$A$1&lt;=Leave[[#This Row],[End Time]]),Home!$A$1,"No Aplica")</f>
        <v>No Aplica</v>
      </c>
      <c r="N286" t="str">
        <f>Leave[[#This Row],[User Code (Owning User) (Usuario)]]&amp;Leave[[#This Row],[fecha activa]]</f>
        <v>MIE2025230824172No Aplica</v>
      </c>
      <c r="P286" t="s">
        <v>2478</v>
      </c>
      <c r="Q286" t="s">
        <v>3404</v>
      </c>
      <c r="R286" s="40">
        <v>1</v>
      </c>
      <c r="S286" s="40">
        <v>60</v>
      </c>
    </row>
    <row r="287" spans="1:19" x14ac:dyDescent="0.3">
      <c r="A287" t="s">
        <v>469</v>
      </c>
      <c r="B287" s="3">
        <v>45938</v>
      </c>
      <c r="C287" s="3">
        <v>45938</v>
      </c>
      <c r="D287" t="s">
        <v>491</v>
      </c>
      <c r="E287" t="s">
        <v>2330</v>
      </c>
      <c r="F287" t="s">
        <v>2332</v>
      </c>
      <c r="G287">
        <v>60</v>
      </c>
      <c r="H287">
        <v>60</v>
      </c>
      <c r="I287" t="s">
        <v>2331</v>
      </c>
      <c r="J287" t="s">
        <v>1098</v>
      </c>
      <c r="K287" t="s">
        <v>177</v>
      </c>
      <c r="L287" t="str">
        <f>IF(AND(Home!$A$1&gt;=Leave[[#This Row],[Start Time]],Home!$A$1&lt;=Leave[[#This Row],[End Time]]),"Aplica","No Aplica")</f>
        <v>No Aplica</v>
      </c>
      <c r="M287" t="str">
        <f>IF(AND(Home!$A$1&gt;=Leave[[#This Row],[Start Time]],Home!$A$1&lt;=Leave[[#This Row],[End Time]]),Home!$A$1,"No Aplica")</f>
        <v>No Aplica</v>
      </c>
      <c r="N287" t="str">
        <f>Leave[[#This Row],[User Code (Owning User) (Usuario)]]&amp;Leave[[#This Row],[fecha activa]]</f>
        <v>MIE2025230824172No Aplica</v>
      </c>
      <c r="P287" t="s">
        <v>2484</v>
      </c>
      <c r="Q287" t="s">
        <v>3405</v>
      </c>
      <c r="R287" s="40">
        <v>1</v>
      </c>
      <c r="S287" s="40">
        <v>60</v>
      </c>
    </row>
    <row r="288" spans="1:19" x14ac:dyDescent="0.3">
      <c r="A288" t="s">
        <v>469</v>
      </c>
      <c r="B288" s="3">
        <v>45936</v>
      </c>
      <c r="C288" s="3">
        <v>45936</v>
      </c>
      <c r="D288" t="s">
        <v>491</v>
      </c>
      <c r="E288" t="s">
        <v>2330</v>
      </c>
      <c r="F288" t="s">
        <v>2332</v>
      </c>
      <c r="G288">
        <v>60</v>
      </c>
      <c r="H288">
        <v>60</v>
      </c>
      <c r="I288" t="s">
        <v>2331</v>
      </c>
      <c r="J288" t="s">
        <v>1098</v>
      </c>
      <c r="K288" t="s">
        <v>177</v>
      </c>
      <c r="L288" t="str">
        <f>IF(AND(Home!$A$1&gt;=Leave[[#This Row],[Start Time]],Home!$A$1&lt;=Leave[[#This Row],[End Time]]),"Aplica","No Aplica")</f>
        <v>No Aplica</v>
      </c>
      <c r="M288" t="str">
        <f>IF(AND(Home!$A$1&gt;=Leave[[#This Row],[Start Time]],Home!$A$1&lt;=Leave[[#This Row],[End Time]]),Home!$A$1,"No Aplica")</f>
        <v>No Aplica</v>
      </c>
      <c r="N288" t="str">
        <f>Leave[[#This Row],[User Code (Owning User) (Usuario)]]&amp;Leave[[#This Row],[fecha activa]]</f>
        <v>MIE2025230824172No Aplica</v>
      </c>
      <c r="P288" t="s">
        <v>2418</v>
      </c>
      <c r="Q288" t="s">
        <v>3406</v>
      </c>
      <c r="R288" s="40">
        <v>1</v>
      </c>
      <c r="S288" s="40">
        <v>540</v>
      </c>
    </row>
    <row r="289" spans="1:19" x14ac:dyDescent="0.3">
      <c r="A289" t="s">
        <v>466</v>
      </c>
      <c r="B289" s="3">
        <v>45937</v>
      </c>
      <c r="C289" s="3">
        <v>45937</v>
      </c>
      <c r="D289" t="s">
        <v>467</v>
      </c>
      <c r="E289" t="s">
        <v>2330</v>
      </c>
      <c r="F289" t="s">
        <v>2332</v>
      </c>
      <c r="G289">
        <v>1410</v>
      </c>
      <c r="H289">
        <v>540</v>
      </c>
      <c r="I289" t="s">
        <v>2331</v>
      </c>
      <c r="J289" t="s">
        <v>1098</v>
      </c>
      <c r="K289" t="s">
        <v>177</v>
      </c>
      <c r="L289" t="str">
        <f>IF(AND(Home!$A$1&gt;=Leave[[#This Row],[Start Time]],Home!$A$1&lt;=Leave[[#This Row],[End Time]]),"Aplica","No Aplica")</f>
        <v>No Aplica</v>
      </c>
      <c r="M289" t="str">
        <f>IF(AND(Home!$A$1&gt;=Leave[[#This Row],[Start Time]],Home!$A$1&lt;=Leave[[#This Row],[End Time]]),Home!$A$1,"No Aplica")</f>
        <v>No Aplica</v>
      </c>
      <c r="N289" t="str">
        <f>Leave[[#This Row],[User Code (Owning User) (Usuario)]]&amp;Leave[[#This Row],[fecha activa]]</f>
        <v>MIE2025230824172No Aplica</v>
      </c>
      <c r="P289" t="s">
        <v>2481</v>
      </c>
      <c r="Q289" t="s">
        <v>3407</v>
      </c>
      <c r="R289" s="40">
        <v>1</v>
      </c>
      <c r="S289" s="40">
        <v>60</v>
      </c>
    </row>
    <row r="290" spans="1:19" x14ac:dyDescent="0.3">
      <c r="A290" t="s">
        <v>469</v>
      </c>
      <c r="B290" s="3">
        <v>45933</v>
      </c>
      <c r="C290" s="3">
        <v>45933</v>
      </c>
      <c r="D290" t="s">
        <v>491</v>
      </c>
      <c r="E290" t="s">
        <v>2330</v>
      </c>
      <c r="F290" t="s">
        <v>2332</v>
      </c>
      <c r="G290">
        <v>60</v>
      </c>
      <c r="H290">
        <v>60</v>
      </c>
      <c r="I290" t="s">
        <v>2331</v>
      </c>
      <c r="J290" t="s">
        <v>1098</v>
      </c>
      <c r="K290" t="s">
        <v>177</v>
      </c>
      <c r="L290" t="str">
        <f>IF(AND(Home!$A$1&gt;=Leave[[#This Row],[Start Time]],Home!$A$1&lt;=Leave[[#This Row],[End Time]]),"Aplica","No Aplica")</f>
        <v>No Aplica</v>
      </c>
      <c r="M290" t="str">
        <f>IF(AND(Home!$A$1&gt;=Leave[[#This Row],[Start Time]],Home!$A$1&lt;=Leave[[#This Row],[End Time]]),Home!$A$1,"No Aplica")</f>
        <v>No Aplica</v>
      </c>
      <c r="N290" t="str">
        <f>Leave[[#This Row],[User Code (Owning User) (Usuario)]]&amp;Leave[[#This Row],[fecha activa]]</f>
        <v>MIE2025230824172No Aplica</v>
      </c>
      <c r="P290" t="s">
        <v>2441</v>
      </c>
      <c r="Q290" t="s">
        <v>3408</v>
      </c>
      <c r="R290" s="40">
        <v>1</v>
      </c>
      <c r="S290" s="40">
        <v>540</v>
      </c>
    </row>
    <row r="291" spans="1:19" x14ac:dyDescent="0.3">
      <c r="A291" t="s">
        <v>469</v>
      </c>
      <c r="B291" s="3">
        <v>45932</v>
      </c>
      <c r="C291" s="3">
        <v>45932</v>
      </c>
      <c r="D291" t="s">
        <v>491</v>
      </c>
      <c r="E291" t="s">
        <v>2330</v>
      </c>
      <c r="F291" t="s">
        <v>2332</v>
      </c>
      <c r="G291">
        <v>60</v>
      </c>
      <c r="H291">
        <v>60</v>
      </c>
      <c r="I291" t="s">
        <v>2331</v>
      </c>
      <c r="J291" t="s">
        <v>1098</v>
      </c>
      <c r="K291" t="s">
        <v>177</v>
      </c>
      <c r="L291" t="str">
        <f>IF(AND(Home!$A$1&gt;=Leave[[#This Row],[Start Time]],Home!$A$1&lt;=Leave[[#This Row],[End Time]]),"Aplica","No Aplica")</f>
        <v>No Aplica</v>
      </c>
      <c r="M291" t="str">
        <f>IF(AND(Home!$A$1&gt;=Leave[[#This Row],[Start Time]],Home!$A$1&lt;=Leave[[#This Row],[End Time]]),Home!$A$1,"No Aplica")</f>
        <v>No Aplica</v>
      </c>
      <c r="N291" t="str">
        <f>Leave[[#This Row],[User Code (Owning User) (Usuario)]]&amp;Leave[[#This Row],[fecha activa]]</f>
        <v>MIE2025230824172No Aplica</v>
      </c>
      <c r="P291" t="s">
        <v>2499</v>
      </c>
      <c r="Q291" t="s">
        <v>3409</v>
      </c>
      <c r="R291" s="40">
        <v>1</v>
      </c>
      <c r="S291" s="40">
        <v>180</v>
      </c>
    </row>
    <row r="292" spans="1:19" x14ac:dyDescent="0.3">
      <c r="A292" t="s">
        <v>469</v>
      </c>
      <c r="B292" s="3">
        <v>45931</v>
      </c>
      <c r="C292" s="3">
        <v>45931</v>
      </c>
      <c r="D292" t="s">
        <v>491</v>
      </c>
      <c r="E292" t="s">
        <v>2330</v>
      </c>
      <c r="F292" t="s">
        <v>2332</v>
      </c>
      <c r="G292">
        <v>60</v>
      </c>
      <c r="H292">
        <v>60</v>
      </c>
      <c r="I292" t="s">
        <v>2331</v>
      </c>
      <c r="J292" t="s">
        <v>1098</v>
      </c>
      <c r="K292" t="s">
        <v>177</v>
      </c>
      <c r="L292" t="str">
        <f>IF(AND(Home!$A$1&gt;=Leave[[#This Row],[Start Time]],Home!$A$1&lt;=Leave[[#This Row],[End Time]]),"Aplica","No Aplica")</f>
        <v>Aplica</v>
      </c>
      <c r="M292">
        <f>IF(AND(Home!$A$1&gt;=Leave[[#This Row],[Start Time]],Home!$A$1&lt;=Leave[[#This Row],[End Time]]),Home!$A$1,"No Aplica")</f>
        <v>45931</v>
      </c>
      <c r="N292" t="str">
        <f>Leave[[#This Row],[User Code (Owning User) (Usuario)]]&amp;Leave[[#This Row],[fecha activa]]</f>
        <v>MIE202523082417245931</v>
      </c>
      <c r="P292" t="s">
        <v>2541</v>
      </c>
      <c r="Q292" t="s">
        <v>3410</v>
      </c>
      <c r="R292" s="40">
        <v>1</v>
      </c>
      <c r="S292" s="40">
        <v>540</v>
      </c>
    </row>
    <row r="293" spans="1:19" x14ac:dyDescent="0.3">
      <c r="A293" t="s">
        <v>474</v>
      </c>
      <c r="B293" s="3">
        <v>45942</v>
      </c>
      <c r="C293" s="3">
        <v>45942</v>
      </c>
      <c r="D293" t="s">
        <v>2028</v>
      </c>
      <c r="E293" t="s">
        <v>2040</v>
      </c>
      <c r="F293" t="s">
        <v>2042</v>
      </c>
      <c r="G293">
        <v>540</v>
      </c>
      <c r="H293">
        <v>540</v>
      </c>
      <c r="I293" t="s">
        <v>2041</v>
      </c>
      <c r="J293" t="s">
        <v>1822</v>
      </c>
      <c r="K293" t="s">
        <v>179</v>
      </c>
      <c r="L293" t="str">
        <f>IF(AND(Home!$A$1&gt;=Leave[[#This Row],[Start Time]],Home!$A$1&lt;=Leave[[#This Row],[End Time]]),"Aplica","No Aplica")</f>
        <v>No Aplica</v>
      </c>
      <c r="M293" t="str">
        <f>IF(AND(Home!$A$1&gt;=Leave[[#This Row],[Start Time]],Home!$A$1&lt;=Leave[[#This Row],[End Time]]),Home!$A$1,"No Aplica")</f>
        <v>No Aplica</v>
      </c>
      <c r="N293" t="str">
        <f>Leave[[#This Row],[User Code (Owning User) (Usuario)]]&amp;Leave[[#This Row],[fecha activa]]</f>
        <v>MIE2025160723716No Aplica</v>
      </c>
      <c r="P293" t="s">
        <v>2632</v>
      </c>
      <c r="Q293" t="s">
        <v>3411</v>
      </c>
      <c r="R293" s="40">
        <v>1</v>
      </c>
      <c r="S293" s="40">
        <v>540</v>
      </c>
    </row>
    <row r="294" spans="1:19" x14ac:dyDescent="0.3">
      <c r="A294" t="s">
        <v>463</v>
      </c>
      <c r="B294" s="3">
        <v>45941</v>
      </c>
      <c r="C294" s="3">
        <v>45941</v>
      </c>
      <c r="D294" t="s">
        <v>2028</v>
      </c>
      <c r="E294" t="s">
        <v>2040</v>
      </c>
      <c r="F294" t="s">
        <v>2042</v>
      </c>
      <c r="G294">
        <v>240</v>
      </c>
      <c r="H294">
        <v>240</v>
      </c>
      <c r="I294" t="s">
        <v>2041</v>
      </c>
      <c r="J294" t="s">
        <v>1822</v>
      </c>
      <c r="K294" t="s">
        <v>179</v>
      </c>
      <c r="L294" t="str">
        <f>IF(AND(Home!$A$1&gt;=Leave[[#This Row],[Start Time]],Home!$A$1&lt;=Leave[[#This Row],[End Time]]),"Aplica","No Aplica")</f>
        <v>No Aplica</v>
      </c>
      <c r="M294" t="str">
        <f>IF(AND(Home!$A$1&gt;=Leave[[#This Row],[Start Time]],Home!$A$1&lt;=Leave[[#This Row],[End Time]]),Home!$A$1,"No Aplica")</f>
        <v>No Aplica</v>
      </c>
      <c r="N294" t="str">
        <f>Leave[[#This Row],[User Code (Owning User) (Usuario)]]&amp;Leave[[#This Row],[fecha activa]]</f>
        <v>MIE2025160723716No Aplica</v>
      </c>
      <c r="P294" t="s">
        <v>2594</v>
      </c>
      <c r="Q294" t="s">
        <v>3412</v>
      </c>
      <c r="R294" s="40">
        <v>1</v>
      </c>
      <c r="S294" s="40">
        <v>60</v>
      </c>
    </row>
    <row r="295" spans="1:19" x14ac:dyDescent="0.3">
      <c r="A295" t="s">
        <v>474</v>
      </c>
      <c r="B295" s="3">
        <v>45941</v>
      </c>
      <c r="C295" s="3">
        <v>45941</v>
      </c>
      <c r="D295" t="s">
        <v>489</v>
      </c>
      <c r="E295" t="s">
        <v>2040</v>
      </c>
      <c r="F295" t="s">
        <v>2042</v>
      </c>
      <c r="G295">
        <v>60</v>
      </c>
      <c r="H295">
        <v>60</v>
      </c>
      <c r="I295" t="s">
        <v>2041</v>
      </c>
      <c r="J295" t="s">
        <v>1822</v>
      </c>
      <c r="K295" t="s">
        <v>179</v>
      </c>
      <c r="L295" t="str">
        <f>IF(AND(Home!$A$1&gt;=Leave[[#This Row],[Start Time]],Home!$A$1&lt;=Leave[[#This Row],[End Time]]),"Aplica","No Aplica")</f>
        <v>No Aplica</v>
      </c>
      <c r="M295" t="str">
        <f>IF(AND(Home!$A$1&gt;=Leave[[#This Row],[Start Time]],Home!$A$1&lt;=Leave[[#This Row],[End Time]]),Home!$A$1,"No Aplica")</f>
        <v>No Aplica</v>
      </c>
      <c r="N295" t="str">
        <f>Leave[[#This Row],[User Code (Owning User) (Usuario)]]&amp;Leave[[#This Row],[fecha activa]]</f>
        <v>MIE2025160723716No Aplica</v>
      </c>
      <c r="P295" t="s">
        <v>2694</v>
      </c>
      <c r="Q295" t="s">
        <v>3413</v>
      </c>
      <c r="R295" s="40">
        <v>1</v>
      </c>
      <c r="S295" s="40">
        <v>60</v>
      </c>
    </row>
    <row r="296" spans="1:19" x14ac:dyDescent="0.3">
      <c r="A296" t="s">
        <v>474</v>
      </c>
      <c r="B296" s="3">
        <v>45940</v>
      </c>
      <c r="C296" s="3">
        <v>45940</v>
      </c>
      <c r="D296" t="s">
        <v>489</v>
      </c>
      <c r="E296" t="s">
        <v>2040</v>
      </c>
      <c r="F296" t="s">
        <v>2042</v>
      </c>
      <c r="G296">
        <v>30</v>
      </c>
      <c r="H296">
        <v>30</v>
      </c>
      <c r="I296" t="s">
        <v>2041</v>
      </c>
      <c r="J296" t="s">
        <v>1822</v>
      </c>
      <c r="K296" t="s">
        <v>179</v>
      </c>
      <c r="L296" t="str">
        <f>IF(AND(Home!$A$1&gt;=Leave[[#This Row],[Start Time]],Home!$A$1&lt;=Leave[[#This Row],[End Time]]),"Aplica","No Aplica")</f>
        <v>No Aplica</v>
      </c>
      <c r="M296" t="str">
        <f>IF(AND(Home!$A$1&gt;=Leave[[#This Row],[Start Time]],Home!$A$1&lt;=Leave[[#This Row],[End Time]]),Home!$A$1,"No Aplica")</f>
        <v>No Aplica</v>
      </c>
      <c r="N296" t="str">
        <f>Leave[[#This Row],[User Code (Owning User) (Usuario)]]&amp;Leave[[#This Row],[fecha activa]]</f>
        <v>MIE2025160723716No Aplica</v>
      </c>
      <c r="P296" t="s">
        <v>2676</v>
      </c>
      <c r="Q296" t="s">
        <v>3414</v>
      </c>
      <c r="R296" s="40">
        <v>1</v>
      </c>
      <c r="S296" s="40">
        <v>60</v>
      </c>
    </row>
    <row r="297" spans="1:19" x14ac:dyDescent="0.3">
      <c r="A297" t="s">
        <v>474</v>
      </c>
      <c r="B297" s="3">
        <v>45939</v>
      </c>
      <c r="C297" s="3">
        <v>45939</v>
      </c>
      <c r="D297" t="s">
        <v>489</v>
      </c>
      <c r="E297" t="s">
        <v>2040</v>
      </c>
      <c r="F297" t="s">
        <v>2042</v>
      </c>
      <c r="G297">
        <v>30</v>
      </c>
      <c r="H297">
        <v>30</v>
      </c>
      <c r="I297" t="s">
        <v>2041</v>
      </c>
      <c r="J297" t="s">
        <v>1822</v>
      </c>
      <c r="K297" t="s">
        <v>179</v>
      </c>
      <c r="L297" t="str">
        <f>IF(AND(Home!$A$1&gt;=Leave[[#This Row],[Start Time]],Home!$A$1&lt;=Leave[[#This Row],[End Time]]),"Aplica","No Aplica")</f>
        <v>No Aplica</v>
      </c>
      <c r="M297" t="str">
        <f>IF(AND(Home!$A$1&gt;=Leave[[#This Row],[Start Time]],Home!$A$1&lt;=Leave[[#This Row],[End Time]]),Home!$A$1,"No Aplica")</f>
        <v>No Aplica</v>
      </c>
      <c r="N297" t="str">
        <f>Leave[[#This Row],[User Code (Owning User) (Usuario)]]&amp;Leave[[#This Row],[fecha activa]]</f>
        <v>MIE2025160723716No Aplica</v>
      </c>
      <c r="P297" t="s">
        <v>2682</v>
      </c>
      <c r="Q297" t="s">
        <v>3415</v>
      </c>
      <c r="R297" s="40">
        <v>1</v>
      </c>
      <c r="S297" s="40">
        <v>60</v>
      </c>
    </row>
    <row r="298" spans="1:19" x14ac:dyDescent="0.3">
      <c r="A298" t="s">
        <v>474</v>
      </c>
      <c r="B298" s="3">
        <v>45938</v>
      </c>
      <c r="C298" s="3">
        <v>45938</v>
      </c>
      <c r="D298" t="s">
        <v>489</v>
      </c>
      <c r="E298" t="s">
        <v>2040</v>
      </c>
      <c r="F298" t="s">
        <v>2042</v>
      </c>
      <c r="G298">
        <v>30</v>
      </c>
      <c r="H298">
        <v>30</v>
      </c>
      <c r="I298" t="s">
        <v>2041</v>
      </c>
      <c r="J298" t="s">
        <v>1822</v>
      </c>
      <c r="K298" t="s">
        <v>179</v>
      </c>
      <c r="L298" t="str">
        <f>IF(AND(Home!$A$1&gt;=Leave[[#This Row],[Start Time]],Home!$A$1&lt;=Leave[[#This Row],[End Time]]),"Aplica","No Aplica")</f>
        <v>No Aplica</v>
      </c>
      <c r="M298" t="str">
        <f>IF(AND(Home!$A$1&gt;=Leave[[#This Row],[Start Time]],Home!$A$1&lt;=Leave[[#This Row],[End Time]]),Home!$A$1,"No Aplica")</f>
        <v>No Aplica</v>
      </c>
      <c r="N298" t="str">
        <f>Leave[[#This Row],[User Code (Owning User) (Usuario)]]&amp;Leave[[#This Row],[fecha activa]]</f>
        <v>MIE2025160723716No Aplica</v>
      </c>
      <c r="P298" t="s">
        <v>2691</v>
      </c>
      <c r="Q298" t="s">
        <v>3416</v>
      </c>
      <c r="R298" s="40">
        <v>1</v>
      </c>
      <c r="S298" s="40">
        <v>90</v>
      </c>
    </row>
    <row r="299" spans="1:19" x14ac:dyDescent="0.3">
      <c r="A299" t="s">
        <v>474</v>
      </c>
      <c r="B299" s="3">
        <v>45937</v>
      </c>
      <c r="C299" s="3">
        <v>45937</v>
      </c>
      <c r="D299" t="s">
        <v>488</v>
      </c>
      <c r="E299" t="s">
        <v>2040</v>
      </c>
      <c r="F299" t="s">
        <v>2042</v>
      </c>
      <c r="G299">
        <v>30</v>
      </c>
      <c r="H299">
        <v>30</v>
      </c>
      <c r="I299" t="s">
        <v>2041</v>
      </c>
      <c r="J299" t="s">
        <v>1822</v>
      </c>
      <c r="K299" t="s">
        <v>179</v>
      </c>
      <c r="L299" t="str">
        <f>IF(AND(Home!$A$1&gt;=Leave[[#This Row],[Start Time]],Home!$A$1&lt;=Leave[[#This Row],[End Time]]),"Aplica","No Aplica")</f>
        <v>No Aplica</v>
      </c>
      <c r="M299" t="str">
        <f>IF(AND(Home!$A$1&gt;=Leave[[#This Row],[Start Time]],Home!$A$1&lt;=Leave[[#This Row],[End Time]]),Home!$A$1,"No Aplica")</f>
        <v>No Aplica</v>
      </c>
      <c r="N299" t="str">
        <f>Leave[[#This Row],[User Code (Owning User) (Usuario)]]&amp;Leave[[#This Row],[fecha activa]]</f>
        <v>MIE2025160723716No Aplica</v>
      </c>
      <c r="P299" t="s">
        <v>2597</v>
      </c>
      <c r="Q299" t="s">
        <v>3417</v>
      </c>
      <c r="R299" s="40">
        <v>1</v>
      </c>
      <c r="S299" s="40">
        <v>60</v>
      </c>
    </row>
    <row r="300" spans="1:19" x14ac:dyDescent="0.3">
      <c r="A300" t="s">
        <v>474</v>
      </c>
      <c r="B300" s="3">
        <v>45936</v>
      </c>
      <c r="C300" s="3">
        <v>45936</v>
      </c>
      <c r="D300" t="s">
        <v>489</v>
      </c>
      <c r="E300" t="s">
        <v>2040</v>
      </c>
      <c r="F300" t="s">
        <v>2042</v>
      </c>
      <c r="G300">
        <v>30</v>
      </c>
      <c r="H300">
        <v>30</v>
      </c>
      <c r="I300" t="s">
        <v>2041</v>
      </c>
      <c r="J300" t="s">
        <v>1822</v>
      </c>
      <c r="K300" t="s">
        <v>179</v>
      </c>
      <c r="L300" t="str">
        <f>IF(AND(Home!$A$1&gt;=Leave[[#This Row],[Start Time]],Home!$A$1&lt;=Leave[[#This Row],[End Time]]),"Aplica","No Aplica")</f>
        <v>No Aplica</v>
      </c>
      <c r="M300" t="str">
        <f>IF(AND(Home!$A$1&gt;=Leave[[#This Row],[Start Time]],Home!$A$1&lt;=Leave[[#This Row],[End Time]]),Home!$A$1,"No Aplica")</f>
        <v>No Aplica</v>
      </c>
      <c r="N300" t="str">
        <f>Leave[[#This Row],[User Code (Owning User) (Usuario)]]&amp;Leave[[#This Row],[fecha activa]]</f>
        <v>MIE2025160723716No Aplica</v>
      </c>
      <c r="P300" t="s">
        <v>2568</v>
      </c>
      <c r="Q300" t="s">
        <v>3418</v>
      </c>
      <c r="R300" s="40">
        <v>1</v>
      </c>
      <c r="S300" s="40">
        <v>60</v>
      </c>
    </row>
    <row r="301" spans="1:19" x14ac:dyDescent="0.3">
      <c r="A301" t="s">
        <v>463</v>
      </c>
      <c r="B301" s="3">
        <v>45934</v>
      </c>
      <c r="C301" s="3">
        <v>45934</v>
      </c>
      <c r="D301" t="s">
        <v>2028</v>
      </c>
      <c r="E301" t="s">
        <v>2040</v>
      </c>
      <c r="F301" t="s">
        <v>2042</v>
      </c>
      <c r="G301">
        <v>240</v>
      </c>
      <c r="H301">
        <v>240</v>
      </c>
      <c r="I301" t="s">
        <v>2041</v>
      </c>
      <c r="J301" t="s">
        <v>1822</v>
      </c>
      <c r="K301" t="s">
        <v>179</v>
      </c>
      <c r="L301" t="str">
        <f>IF(AND(Home!$A$1&gt;=Leave[[#This Row],[Start Time]],Home!$A$1&lt;=Leave[[#This Row],[End Time]]),"Aplica","No Aplica")</f>
        <v>No Aplica</v>
      </c>
      <c r="M301" t="str">
        <f>IF(AND(Home!$A$1&gt;=Leave[[#This Row],[Start Time]],Home!$A$1&lt;=Leave[[#This Row],[End Time]]),Home!$A$1,"No Aplica")</f>
        <v>No Aplica</v>
      </c>
      <c r="N301" t="str">
        <f>Leave[[#This Row],[User Code (Owning User) (Usuario)]]&amp;Leave[[#This Row],[fecha activa]]</f>
        <v>MIE2025160723716No Aplica</v>
      </c>
      <c r="P301" t="s">
        <v>2679</v>
      </c>
      <c r="Q301" t="s">
        <v>3419</v>
      </c>
      <c r="R301" s="40">
        <v>1</v>
      </c>
      <c r="S301" s="40">
        <v>540</v>
      </c>
    </row>
    <row r="302" spans="1:19" x14ac:dyDescent="0.3">
      <c r="A302" t="s">
        <v>474</v>
      </c>
      <c r="B302" s="3">
        <v>45934</v>
      </c>
      <c r="C302" s="3">
        <v>45934</v>
      </c>
      <c r="D302" t="s">
        <v>489</v>
      </c>
      <c r="E302" t="s">
        <v>2040</v>
      </c>
      <c r="F302" t="s">
        <v>2042</v>
      </c>
      <c r="G302">
        <v>60</v>
      </c>
      <c r="H302">
        <v>60</v>
      </c>
      <c r="I302" t="s">
        <v>2041</v>
      </c>
      <c r="J302" t="s">
        <v>1822</v>
      </c>
      <c r="K302" t="s">
        <v>179</v>
      </c>
      <c r="L302" t="str">
        <f>IF(AND(Home!$A$1&gt;=Leave[[#This Row],[Start Time]],Home!$A$1&lt;=Leave[[#This Row],[End Time]]),"Aplica","No Aplica")</f>
        <v>No Aplica</v>
      </c>
      <c r="M302" t="str">
        <f>IF(AND(Home!$A$1&gt;=Leave[[#This Row],[Start Time]],Home!$A$1&lt;=Leave[[#This Row],[End Time]]),Home!$A$1,"No Aplica")</f>
        <v>No Aplica</v>
      </c>
      <c r="N302" t="str">
        <f>Leave[[#This Row],[User Code (Owning User) (Usuario)]]&amp;Leave[[#This Row],[fecha activa]]</f>
        <v>MIE2025160723716No Aplica</v>
      </c>
      <c r="P302" t="s">
        <v>2532</v>
      </c>
      <c r="Q302" t="s">
        <v>3420</v>
      </c>
      <c r="R302" s="40">
        <v>1</v>
      </c>
      <c r="S302" s="40">
        <v>540</v>
      </c>
    </row>
    <row r="303" spans="1:19" x14ac:dyDescent="0.3">
      <c r="A303" t="s">
        <v>474</v>
      </c>
      <c r="B303" s="3">
        <v>45933</v>
      </c>
      <c r="C303" s="3">
        <v>45933</v>
      </c>
      <c r="D303" t="s">
        <v>489</v>
      </c>
      <c r="E303" t="s">
        <v>2040</v>
      </c>
      <c r="F303" t="s">
        <v>2042</v>
      </c>
      <c r="G303">
        <v>30</v>
      </c>
      <c r="H303">
        <v>30</v>
      </c>
      <c r="I303" t="s">
        <v>2041</v>
      </c>
      <c r="J303" t="s">
        <v>1822</v>
      </c>
      <c r="K303" t="s">
        <v>179</v>
      </c>
      <c r="L303" t="str">
        <f>IF(AND(Home!$A$1&gt;=Leave[[#This Row],[Start Time]],Home!$A$1&lt;=Leave[[#This Row],[End Time]]),"Aplica","No Aplica")</f>
        <v>No Aplica</v>
      </c>
      <c r="M303" t="str">
        <f>IF(AND(Home!$A$1&gt;=Leave[[#This Row],[Start Time]],Home!$A$1&lt;=Leave[[#This Row],[End Time]]),Home!$A$1,"No Aplica")</f>
        <v>No Aplica</v>
      </c>
      <c r="N303" t="str">
        <f>Leave[[#This Row],[User Code (Owning User) (Usuario)]]&amp;Leave[[#This Row],[fecha activa]]</f>
        <v>MIE2025160723716No Aplica</v>
      </c>
      <c r="P303" t="s">
        <v>2750</v>
      </c>
      <c r="Q303" t="s">
        <v>3421</v>
      </c>
      <c r="R303" s="40">
        <v>1</v>
      </c>
      <c r="S303" s="40">
        <v>60</v>
      </c>
    </row>
    <row r="304" spans="1:19" x14ac:dyDescent="0.3">
      <c r="A304" t="s">
        <v>474</v>
      </c>
      <c r="B304" s="3">
        <v>45932</v>
      </c>
      <c r="C304" s="3">
        <v>45932</v>
      </c>
      <c r="D304" t="s">
        <v>489</v>
      </c>
      <c r="E304" t="s">
        <v>2040</v>
      </c>
      <c r="F304" t="s">
        <v>2042</v>
      </c>
      <c r="G304">
        <v>30</v>
      </c>
      <c r="H304">
        <v>30</v>
      </c>
      <c r="I304" t="s">
        <v>2041</v>
      </c>
      <c r="J304" t="s">
        <v>1822</v>
      </c>
      <c r="K304" t="s">
        <v>179</v>
      </c>
      <c r="L304" t="str">
        <f>IF(AND(Home!$A$1&gt;=Leave[[#This Row],[Start Time]],Home!$A$1&lt;=Leave[[#This Row],[End Time]]),"Aplica","No Aplica")</f>
        <v>No Aplica</v>
      </c>
      <c r="M304" t="str">
        <f>IF(AND(Home!$A$1&gt;=Leave[[#This Row],[Start Time]],Home!$A$1&lt;=Leave[[#This Row],[End Time]]),Home!$A$1,"No Aplica")</f>
        <v>No Aplica</v>
      </c>
      <c r="N304" t="str">
        <f>Leave[[#This Row],[User Code (Owning User) (Usuario)]]&amp;Leave[[#This Row],[fecha activa]]</f>
        <v>MIE2025160723716No Aplica</v>
      </c>
      <c r="P304" t="s">
        <v>2647</v>
      </c>
      <c r="Q304" t="s">
        <v>3422</v>
      </c>
      <c r="R304" s="40">
        <v>1</v>
      </c>
      <c r="S304" s="40">
        <v>60</v>
      </c>
    </row>
    <row r="305" spans="1:19" x14ac:dyDescent="0.3">
      <c r="A305" t="s">
        <v>474</v>
      </c>
      <c r="B305" s="3">
        <v>45931</v>
      </c>
      <c r="C305" s="3">
        <v>45931</v>
      </c>
      <c r="D305" t="s">
        <v>489</v>
      </c>
      <c r="E305" t="s">
        <v>2040</v>
      </c>
      <c r="F305" t="s">
        <v>2042</v>
      </c>
      <c r="G305">
        <v>30</v>
      </c>
      <c r="H305">
        <v>30</v>
      </c>
      <c r="I305" t="s">
        <v>2041</v>
      </c>
      <c r="J305" t="s">
        <v>1822</v>
      </c>
      <c r="K305" t="s">
        <v>179</v>
      </c>
      <c r="L305" t="str">
        <f>IF(AND(Home!$A$1&gt;=Leave[[#This Row],[Start Time]],Home!$A$1&lt;=Leave[[#This Row],[End Time]]),"Aplica","No Aplica")</f>
        <v>Aplica</v>
      </c>
      <c r="M305">
        <f>IF(AND(Home!$A$1&gt;=Leave[[#This Row],[Start Time]],Home!$A$1&lt;=Leave[[#This Row],[End Time]]),Home!$A$1,"No Aplica")</f>
        <v>45931</v>
      </c>
      <c r="N305" t="str">
        <f>Leave[[#This Row],[User Code (Owning User) (Usuario)]]&amp;Leave[[#This Row],[fecha activa]]</f>
        <v>MIE202516072371645931</v>
      </c>
      <c r="P305" t="s">
        <v>2795</v>
      </c>
      <c r="Q305" t="s">
        <v>3423</v>
      </c>
      <c r="R305" s="40">
        <v>1</v>
      </c>
      <c r="S305" s="40">
        <v>540</v>
      </c>
    </row>
    <row r="306" spans="1:19" x14ac:dyDescent="0.3">
      <c r="A306" t="s">
        <v>595</v>
      </c>
      <c r="B306" s="3">
        <v>45931</v>
      </c>
      <c r="C306" s="3">
        <v>45931</v>
      </c>
      <c r="D306" t="s">
        <v>1823</v>
      </c>
      <c r="E306" t="s">
        <v>659</v>
      </c>
      <c r="F306" t="s">
        <v>660</v>
      </c>
      <c r="G306">
        <v>60</v>
      </c>
      <c r="H306">
        <v>60</v>
      </c>
      <c r="I306" t="s">
        <v>1247</v>
      </c>
      <c r="J306" t="s">
        <v>965</v>
      </c>
      <c r="K306" t="s">
        <v>178</v>
      </c>
      <c r="L306" t="str">
        <f>IF(AND(Home!$A$1&gt;=Leave[[#This Row],[Start Time]],Home!$A$1&lt;=Leave[[#This Row],[End Time]]),"Aplica","No Aplica")</f>
        <v>Aplica</v>
      </c>
      <c r="M306">
        <f>IF(AND(Home!$A$1&gt;=Leave[[#This Row],[Start Time]],Home!$A$1&lt;=Leave[[#This Row],[End Time]]),Home!$A$1,"No Aplica")</f>
        <v>45931</v>
      </c>
      <c r="N306" t="str">
        <f>Leave[[#This Row],[User Code (Owning User) (Usuario)]]&amp;Leave[[#This Row],[fecha activa]]</f>
        <v>MIE202430071693245931</v>
      </c>
      <c r="P306" t="s">
        <v>2792</v>
      </c>
      <c r="Q306" t="s">
        <v>3424</v>
      </c>
      <c r="R306" s="40">
        <v>1</v>
      </c>
      <c r="S306" s="40">
        <v>540</v>
      </c>
    </row>
    <row r="307" spans="1:19" x14ac:dyDescent="0.3">
      <c r="A307" t="s">
        <v>466</v>
      </c>
      <c r="B307" s="3">
        <v>45942</v>
      </c>
      <c r="C307" s="3">
        <v>45942</v>
      </c>
      <c r="D307" t="s">
        <v>573</v>
      </c>
      <c r="E307" t="s">
        <v>659</v>
      </c>
      <c r="F307" t="s">
        <v>660</v>
      </c>
      <c r="G307">
        <v>540</v>
      </c>
      <c r="H307">
        <v>540</v>
      </c>
      <c r="I307" t="s">
        <v>1247</v>
      </c>
      <c r="J307" t="s">
        <v>965</v>
      </c>
      <c r="K307" t="s">
        <v>178</v>
      </c>
      <c r="L307" t="str">
        <f>IF(AND(Home!$A$1&gt;=Leave[[#This Row],[Start Time]],Home!$A$1&lt;=Leave[[#This Row],[End Time]]),"Aplica","No Aplica")</f>
        <v>No Aplica</v>
      </c>
      <c r="M307" t="str">
        <f>IF(AND(Home!$A$1&gt;=Leave[[#This Row],[Start Time]],Home!$A$1&lt;=Leave[[#This Row],[End Time]]),Home!$A$1,"No Aplica")</f>
        <v>No Aplica</v>
      </c>
      <c r="N307" t="str">
        <f>Leave[[#This Row],[User Code (Owning User) (Usuario)]]&amp;Leave[[#This Row],[fecha activa]]</f>
        <v>MIE2024300716932No Aplica</v>
      </c>
      <c r="P307" t="s">
        <v>2819</v>
      </c>
      <c r="Q307" t="s">
        <v>3425</v>
      </c>
      <c r="R307" s="40">
        <v>1</v>
      </c>
      <c r="S307" s="40">
        <v>540</v>
      </c>
    </row>
    <row r="308" spans="1:19" x14ac:dyDescent="0.3">
      <c r="A308" t="s">
        <v>466</v>
      </c>
      <c r="B308" s="3">
        <v>45935</v>
      </c>
      <c r="C308" s="3">
        <v>45935</v>
      </c>
      <c r="D308" t="s">
        <v>573</v>
      </c>
      <c r="E308" t="s">
        <v>659</v>
      </c>
      <c r="F308" t="s">
        <v>660</v>
      </c>
      <c r="G308">
        <v>540</v>
      </c>
      <c r="H308">
        <v>540</v>
      </c>
      <c r="I308" t="s">
        <v>1247</v>
      </c>
      <c r="J308" t="s">
        <v>965</v>
      </c>
      <c r="K308" t="s">
        <v>178</v>
      </c>
      <c r="L308" t="str">
        <f>IF(AND(Home!$A$1&gt;=Leave[[#This Row],[Start Time]],Home!$A$1&lt;=Leave[[#This Row],[End Time]]),"Aplica","No Aplica")</f>
        <v>No Aplica</v>
      </c>
      <c r="M308" t="str">
        <f>IF(AND(Home!$A$1&gt;=Leave[[#This Row],[Start Time]],Home!$A$1&lt;=Leave[[#This Row],[End Time]]),Home!$A$1,"No Aplica")</f>
        <v>No Aplica</v>
      </c>
      <c r="N308" t="str">
        <f>Leave[[#This Row],[User Code (Owning User) (Usuario)]]&amp;Leave[[#This Row],[fecha activa]]</f>
        <v>MIE2024300716932No Aplica</v>
      </c>
      <c r="P308" t="s">
        <v>2772</v>
      </c>
      <c r="Q308" t="s">
        <v>3426</v>
      </c>
      <c r="R308" s="40">
        <v>1</v>
      </c>
      <c r="S308" s="40">
        <v>540</v>
      </c>
    </row>
    <row r="309" spans="1:19" x14ac:dyDescent="0.3">
      <c r="A309" t="s">
        <v>466</v>
      </c>
      <c r="B309" s="3">
        <v>45933</v>
      </c>
      <c r="C309" s="3">
        <v>45933</v>
      </c>
      <c r="D309" t="s">
        <v>465</v>
      </c>
      <c r="E309" t="s">
        <v>2511</v>
      </c>
      <c r="F309" t="s">
        <v>2513</v>
      </c>
      <c r="G309">
        <v>180</v>
      </c>
      <c r="H309">
        <v>180</v>
      </c>
      <c r="I309" t="s">
        <v>2512</v>
      </c>
      <c r="J309" t="s">
        <v>844</v>
      </c>
      <c r="K309" t="s">
        <v>177</v>
      </c>
      <c r="L309" t="str">
        <f>IF(AND(Home!$A$1&gt;=Leave[[#This Row],[Start Time]],Home!$A$1&lt;=Leave[[#This Row],[End Time]]),"Aplica","No Aplica")</f>
        <v>No Aplica</v>
      </c>
      <c r="M309" t="str">
        <f>IF(AND(Home!$A$1&gt;=Leave[[#This Row],[Start Time]],Home!$A$1&lt;=Leave[[#This Row],[End Time]]),Home!$A$1,"No Aplica")</f>
        <v>No Aplica</v>
      </c>
      <c r="N309" t="str">
        <f>Leave[[#This Row],[User Code (Owning User) (Usuario)]]&amp;Leave[[#This Row],[fecha activa]]</f>
        <v>MIE2025050924317No Aplica</v>
      </c>
      <c r="P309" t="s">
        <v>2721</v>
      </c>
      <c r="Q309" t="s">
        <v>3427</v>
      </c>
      <c r="R309" s="40">
        <v>1</v>
      </c>
      <c r="S309" s="40">
        <v>540</v>
      </c>
    </row>
    <row r="310" spans="1:19" x14ac:dyDescent="0.3">
      <c r="A310" t="s">
        <v>466</v>
      </c>
      <c r="B310" s="3">
        <v>45935</v>
      </c>
      <c r="C310" s="3">
        <v>45935</v>
      </c>
      <c r="D310" t="s">
        <v>629</v>
      </c>
      <c r="E310" t="s">
        <v>1810</v>
      </c>
      <c r="F310" t="s">
        <v>1812</v>
      </c>
      <c r="G310">
        <v>540</v>
      </c>
      <c r="H310">
        <v>540</v>
      </c>
      <c r="I310" t="s">
        <v>1811</v>
      </c>
      <c r="J310" t="s">
        <v>1033</v>
      </c>
      <c r="K310" t="s">
        <v>179</v>
      </c>
      <c r="L310" t="str">
        <f>IF(AND(Home!$A$1&gt;=Leave[[#This Row],[Start Time]],Home!$A$1&lt;=Leave[[#This Row],[End Time]]),"Aplica","No Aplica")</f>
        <v>No Aplica</v>
      </c>
      <c r="M310" t="str">
        <f>IF(AND(Home!$A$1&gt;=Leave[[#This Row],[Start Time]],Home!$A$1&lt;=Leave[[#This Row],[End Time]]),Home!$A$1,"No Aplica")</f>
        <v>No Aplica</v>
      </c>
      <c r="N310" t="str">
        <f>Leave[[#This Row],[User Code (Owning User) (Usuario)]]&amp;Leave[[#This Row],[fecha activa]]</f>
        <v>MIE2025300523238No Aplica</v>
      </c>
      <c r="P310" t="s">
        <v>2789</v>
      </c>
      <c r="Q310" t="s">
        <v>3428</v>
      </c>
      <c r="R310" s="40">
        <v>1</v>
      </c>
      <c r="S310" s="40">
        <v>540</v>
      </c>
    </row>
    <row r="311" spans="1:19" x14ac:dyDescent="0.3">
      <c r="A311" t="s">
        <v>466</v>
      </c>
      <c r="B311" s="3">
        <v>45942</v>
      </c>
      <c r="C311" s="3">
        <v>45942</v>
      </c>
      <c r="D311" t="s">
        <v>473</v>
      </c>
      <c r="E311" t="s">
        <v>2514</v>
      </c>
      <c r="F311" t="s">
        <v>2516</v>
      </c>
      <c r="G311">
        <v>540</v>
      </c>
      <c r="H311">
        <v>540</v>
      </c>
      <c r="I311" t="s">
        <v>2515</v>
      </c>
      <c r="J311" t="s">
        <v>1035</v>
      </c>
      <c r="K311" t="s">
        <v>178</v>
      </c>
      <c r="L311" t="str">
        <f>IF(AND(Home!$A$1&gt;=Leave[[#This Row],[Start Time]],Home!$A$1&lt;=Leave[[#This Row],[End Time]]),"Aplica","No Aplica")</f>
        <v>No Aplica</v>
      </c>
      <c r="M311" t="str">
        <f>IF(AND(Home!$A$1&gt;=Leave[[#This Row],[Start Time]],Home!$A$1&lt;=Leave[[#This Row],[End Time]]),Home!$A$1,"No Aplica")</f>
        <v>No Aplica</v>
      </c>
      <c r="N311" t="str">
        <f>Leave[[#This Row],[User Code (Owning User) (Usuario)]]&amp;Leave[[#This Row],[fecha activa]]</f>
        <v>MIE2025050924303No Aplica</v>
      </c>
      <c r="P311" t="s">
        <v>2745</v>
      </c>
      <c r="Q311" t="s">
        <v>3429</v>
      </c>
      <c r="R311" s="40">
        <v>1</v>
      </c>
      <c r="S311" s="40">
        <v>540</v>
      </c>
    </row>
    <row r="312" spans="1:19" x14ac:dyDescent="0.3">
      <c r="A312" t="s">
        <v>466</v>
      </c>
      <c r="B312" s="3">
        <v>45942</v>
      </c>
      <c r="C312" s="3">
        <v>45942</v>
      </c>
      <c r="D312" t="s">
        <v>493</v>
      </c>
      <c r="E312" t="s">
        <v>1396</v>
      </c>
      <c r="F312" t="s">
        <v>1398</v>
      </c>
      <c r="G312">
        <v>540</v>
      </c>
      <c r="H312">
        <v>540</v>
      </c>
      <c r="I312" t="s">
        <v>1397</v>
      </c>
      <c r="J312" t="s">
        <v>1927</v>
      </c>
      <c r="K312" t="s">
        <v>178</v>
      </c>
      <c r="L312" t="str">
        <f>IF(AND(Home!$A$1&gt;=Leave[[#This Row],[Start Time]],Home!$A$1&lt;=Leave[[#This Row],[End Time]]),"Aplica","No Aplica")</f>
        <v>No Aplica</v>
      </c>
      <c r="M312" t="str">
        <f>IF(AND(Home!$A$1&gt;=Leave[[#This Row],[Start Time]],Home!$A$1&lt;=Leave[[#This Row],[End Time]]),Home!$A$1,"No Aplica")</f>
        <v>No Aplica</v>
      </c>
      <c r="N312" t="str">
        <f>Leave[[#This Row],[User Code (Owning User) (Usuario)]]&amp;Leave[[#This Row],[fecha activa]]</f>
        <v>MIE2025040220729No Aplica</v>
      </c>
      <c r="P312" t="s">
        <v>2742</v>
      </c>
      <c r="Q312" t="s">
        <v>3430</v>
      </c>
      <c r="R312" s="40">
        <v>1</v>
      </c>
      <c r="S312" s="40">
        <v>540</v>
      </c>
    </row>
    <row r="313" spans="1:19" x14ac:dyDescent="0.3">
      <c r="A313" t="s">
        <v>474</v>
      </c>
      <c r="B313" s="3">
        <v>45941</v>
      </c>
      <c r="C313" s="3">
        <v>45941</v>
      </c>
      <c r="D313" t="s">
        <v>489</v>
      </c>
      <c r="E313" t="s">
        <v>1396</v>
      </c>
      <c r="F313" t="s">
        <v>1398</v>
      </c>
      <c r="G313">
        <v>60</v>
      </c>
      <c r="H313">
        <v>60</v>
      </c>
      <c r="I313" t="s">
        <v>1397</v>
      </c>
      <c r="J313" t="s">
        <v>1927</v>
      </c>
      <c r="K313" t="s">
        <v>178</v>
      </c>
      <c r="L313" t="str">
        <f>IF(AND(Home!$A$1&gt;=Leave[[#This Row],[Start Time]],Home!$A$1&lt;=Leave[[#This Row],[End Time]]),"Aplica","No Aplica")</f>
        <v>No Aplica</v>
      </c>
      <c r="M313" t="str">
        <f>IF(AND(Home!$A$1&gt;=Leave[[#This Row],[Start Time]],Home!$A$1&lt;=Leave[[#This Row],[End Time]]),Home!$A$1,"No Aplica")</f>
        <v>No Aplica</v>
      </c>
      <c r="N313" t="str">
        <f>Leave[[#This Row],[User Code (Owning User) (Usuario)]]&amp;Leave[[#This Row],[fecha activa]]</f>
        <v>MIE2025040220729No Aplica</v>
      </c>
      <c r="P313" t="s">
        <v>2807</v>
      </c>
      <c r="Q313" t="s">
        <v>3431</v>
      </c>
      <c r="R313" s="40">
        <v>1</v>
      </c>
      <c r="S313" s="40">
        <v>540</v>
      </c>
    </row>
    <row r="314" spans="1:19" x14ac:dyDescent="0.3">
      <c r="A314" t="s">
        <v>466</v>
      </c>
      <c r="B314" s="3">
        <v>45935</v>
      </c>
      <c r="C314" s="3">
        <v>45935</v>
      </c>
      <c r="D314" t="s">
        <v>496</v>
      </c>
      <c r="E314" t="s">
        <v>1396</v>
      </c>
      <c r="F314" t="s">
        <v>1398</v>
      </c>
      <c r="G314">
        <v>420</v>
      </c>
      <c r="H314">
        <v>420</v>
      </c>
      <c r="I314" t="s">
        <v>1397</v>
      </c>
      <c r="J314" t="s">
        <v>1927</v>
      </c>
      <c r="K314" t="s">
        <v>178</v>
      </c>
      <c r="L314" t="str">
        <f>IF(AND(Home!$A$1&gt;=Leave[[#This Row],[Start Time]],Home!$A$1&lt;=Leave[[#This Row],[End Time]]),"Aplica","No Aplica")</f>
        <v>No Aplica</v>
      </c>
      <c r="M314" t="str">
        <f>IF(AND(Home!$A$1&gt;=Leave[[#This Row],[Start Time]],Home!$A$1&lt;=Leave[[#This Row],[End Time]]),Home!$A$1,"No Aplica")</f>
        <v>No Aplica</v>
      </c>
      <c r="N314" t="str">
        <f>Leave[[#This Row],[User Code (Owning User) (Usuario)]]&amp;Leave[[#This Row],[fecha activa]]</f>
        <v>MIE2025040220729No Aplica</v>
      </c>
      <c r="P314" t="s">
        <v>2739</v>
      </c>
      <c r="Q314" t="s">
        <v>3432</v>
      </c>
      <c r="R314" s="40">
        <v>1</v>
      </c>
      <c r="S314" s="40">
        <v>540</v>
      </c>
    </row>
    <row r="315" spans="1:19" x14ac:dyDescent="0.3">
      <c r="A315" t="s">
        <v>474</v>
      </c>
      <c r="B315" s="3">
        <v>45934</v>
      </c>
      <c r="C315" s="3">
        <v>45934</v>
      </c>
      <c r="D315" t="s">
        <v>489</v>
      </c>
      <c r="E315" t="s">
        <v>1396</v>
      </c>
      <c r="F315" t="s">
        <v>1398</v>
      </c>
      <c r="G315">
        <v>60</v>
      </c>
      <c r="H315">
        <v>60</v>
      </c>
      <c r="I315" t="s">
        <v>1397</v>
      </c>
      <c r="J315" t="s">
        <v>1927</v>
      </c>
      <c r="K315" t="s">
        <v>178</v>
      </c>
      <c r="L315" t="str">
        <f>IF(AND(Home!$A$1&gt;=Leave[[#This Row],[Start Time]],Home!$A$1&lt;=Leave[[#This Row],[End Time]]),"Aplica","No Aplica")</f>
        <v>No Aplica</v>
      </c>
      <c r="M315" t="str">
        <f>IF(AND(Home!$A$1&gt;=Leave[[#This Row],[Start Time]],Home!$A$1&lt;=Leave[[#This Row],[End Time]]),Home!$A$1,"No Aplica")</f>
        <v>No Aplica</v>
      </c>
      <c r="N315" t="str">
        <f>Leave[[#This Row],[User Code (Owning User) (Usuario)]]&amp;Leave[[#This Row],[fecha activa]]</f>
        <v>MIE2025040220729No Aplica</v>
      </c>
    </row>
    <row r="316" spans="1:19" x14ac:dyDescent="0.3">
      <c r="A316" t="s">
        <v>463</v>
      </c>
      <c r="B316" s="3">
        <v>45940</v>
      </c>
      <c r="C316" s="3">
        <v>45940</v>
      </c>
      <c r="D316" t="s">
        <v>491</v>
      </c>
      <c r="E316" t="s">
        <v>1765</v>
      </c>
      <c r="F316" t="s">
        <v>1767</v>
      </c>
      <c r="G316">
        <v>60</v>
      </c>
      <c r="H316">
        <v>60</v>
      </c>
      <c r="I316" t="s">
        <v>1766</v>
      </c>
      <c r="J316" t="s">
        <v>967</v>
      </c>
      <c r="K316" t="s">
        <v>177</v>
      </c>
      <c r="L316" t="str">
        <f>IF(AND(Home!$A$1&gt;=Leave[[#This Row],[Start Time]],Home!$A$1&lt;=Leave[[#This Row],[End Time]]),"Aplica","No Aplica")</f>
        <v>No Aplica</v>
      </c>
      <c r="M316" t="str">
        <f>IF(AND(Home!$A$1&gt;=Leave[[#This Row],[Start Time]],Home!$A$1&lt;=Leave[[#This Row],[End Time]]),Home!$A$1,"No Aplica")</f>
        <v>No Aplica</v>
      </c>
      <c r="N316" t="str">
        <f>Leave[[#This Row],[User Code (Owning User) (Usuario)]]&amp;Leave[[#This Row],[fecha activa]]</f>
        <v>MIE2025150523068No Aplica</v>
      </c>
    </row>
    <row r="317" spans="1:19" x14ac:dyDescent="0.3">
      <c r="A317" t="s">
        <v>463</v>
      </c>
      <c r="B317" s="3">
        <v>45939</v>
      </c>
      <c r="C317" s="3">
        <v>45939</v>
      </c>
      <c r="D317" t="s">
        <v>491</v>
      </c>
      <c r="E317" t="s">
        <v>1765</v>
      </c>
      <c r="F317" t="s">
        <v>1767</v>
      </c>
      <c r="G317">
        <v>60</v>
      </c>
      <c r="H317">
        <v>60</v>
      </c>
      <c r="I317" t="s">
        <v>1766</v>
      </c>
      <c r="J317" t="s">
        <v>967</v>
      </c>
      <c r="K317" t="s">
        <v>177</v>
      </c>
      <c r="L317" t="str">
        <f>IF(AND(Home!$A$1&gt;=Leave[[#This Row],[Start Time]],Home!$A$1&lt;=Leave[[#This Row],[End Time]]),"Aplica","No Aplica")</f>
        <v>No Aplica</v>
      </c>
      <c r="M317" t="str">
        <f>IF(AND(Home!$A$1&gt;=Leave[[#This Row],[Start Time]],Home!$A$1&lt;=Leave[[#This Row],[End Time]]),Home!$A$1,"No Aplica")</f>
        <v>No Aplica</v>
      </c>
      <c r="N317" t="str">
        <f>Leave[[#This Row],[User Code (Owning User) (Usuario)]]&amp;Leave[[#This Row],[fecha activa]]</f>
        <v>MIE2025150523068No Aplica</v>
      </c>
    </row>
    <row r="318" spans="1:19" x14ac:dyDescent="0.3">
      <c r="A318" t="s">
        <v>463</v>
      </c>
      <c r="B318" s="3">
        <v>45938</v>
      </c>
      <c r="C318" s="3">
        <v>45938</v>
      </c>
      <c r="D318" t="s">
        <v>491</v>
      </c>
      <c r="E318" t="s">
        <v>1765</v>
      </c>
      <c r="F318" t="s">
        <v>1767</v>
      </c>
      <c r="G318">
        <v>60</v>
      </c>
      <c r="H318">
        <v>60</v>
      </c>
      <c r="I318" t="s">
        <v>1766</v>
      </c>
      <c r="J318" t="s">
        <v>967</v>
      </c>
      <c r="K318" t="s">
        <v>177</v>
      </c>
      <c r="L318" t="str">
        <f>IF(AND(Home!$A$1&gt;=Leave[[#This Row],[Start Time]],Home!$A$1&lt;=Leave[[#This Row],[End Time]]),"Aplica","No Aplica")</f>
        <v>No Aplica</v>
      </c>
      <c r="M318" t="str">
        <f>IF(AND(Home!$A$1&gt;=Leave[[#This Row],[Start Time]],Home!$A$1&lt;=Leave[[#This Row],[End Time]]),Home!$A$1,"No Aplica")</f>
        <v>No Aplica</v>
      </c>
      <c r="N318" t="str">
        <f>Leave[[#This Row],[User Code (Owning User) (Usuario)]]&amp;Leave[[#This Row],[fecha activa]]</f>
        <v>MIE2025150523068No Aplica</v>
      </c>
    </row>
    <row r="319" spans="1:19" x14ac:dyDescent="0.3">
      <c r="A319" t="s">
        <v>463</v>
      </c>
      <c r="B319" s="3">
        <v>45936</v>
      </c>
      <c r="C319" s="3">
        <v>45936</v>
      </c>
      <c r="D319" t="s">
        <v>491</v>
      </c>
      <c r="E319" t="s">
        <v>1765</v>
      </c>
      <c r="F319" t="s">
        <v>1767</v>
      </c>
      <c r="G319">
        <v>60</v>
      </c>
      <c r="H319">
        <v>60</v>
      </c>
      <c r="I319" t="s">
        <v>1766</v>
      </c>
      <c r="J319" t="s">
        <v>967</v>
      </c>
      <c r="K319" t="s">
        <v>177</v>
      </c>
      <c r="L319" t="str">
        <f>IF(AND(Home!$A$1&gt;=Leave[[#This Row],[Start Time]],Home!$A$1&lt;=Leave[[#This Row],[End Time]]),"Aplica","No Aplica")</f>
        <v>No Aplica</v>
      </c>
      <c r="M319" t="str">
        <f>IF(AND(Home!$A$1&gt;=Leave[[#This Row],[Start Time]],Home!$A$1&lt;=Leave[[#This Row],[End Time]]),Home!$A$1,"No Aplica")</f>
        <v>No Aplica</v>
      </c>
      <c r="N319" t="str">
        <f>Leave[[#This Row],[User Code (Owning User) (Usuario)]]&amp;Leave[[#This Row],[fecha activa]]</f>
        <v>MIE2025150523068No Aplica</v>
      </c>
    </row>
    <row r="320" spans="1:19" x14ac:dyDescent="0.3">
      <c r="A320" t="s">
        <v>463</v>
      </c>
      <c r="B320" s="3">
        <v>45937</v>
      </c>
      <c r="C320" s="3">
        <v>45937</v>
      </c>
      <c r="D320" t="s">
        <v>465</v>
      </c>
      <c r="E320" t="s">
        <v>1765</v>
      </c>
      <c r="F320" t="s">
        <v>1767</v>
      </c>
      <c r="G320">
        <v>540</v>
      </c>
      <c r="H320">
        <v>540</v>
      </c>
      <c r="I320" t="s">
        <v>1766</v>
      </c>
      <c r="J320" t="s">
        <v>967</v>
      </c>
      <c r="K320" t="s">
        <v>177</v>
      </c>
      <c r="L320" t="str">
        <f>IF(AND(Home!$A$1&gt;=Leave[[#This Row],[Start Time]],Home!$A$1&lt;=Leave[[#This Row],[End Time]]),"Aplica","No Aplica")</f>
        <v>No Aplica</v>
      </c>
      <c r="M320" t="str">
        <f>IF(AND(Home!$A$1&gt;=Leave[[#This Row],[Start Time]],Home!$A$1&lt;=Leave[[#This Row],[End Time]]),Home!$A$1,"No Aplica")</f>
        <v>No Aplica</v>
      </c>
      <c r="N320" t="str">
        <f>Leave[[#This Row],[User Code (Owning User) (Usuario)]]&amp;Leave[[#This Row],[fecha activa]]</f>
        <v>MIE2025150523068No Aplica</v>
      </c>
    </row>
    <row r="321" spans="1:14" x14ac:dyDescent="0.3">
      <c r="A321" t="s">
        <v>463</v>
      </c>
      <c r="B321" s="3">
        <v>45933</v>
      </c>
      <c r="C321" s="3">
        <v>45933</v>
      </c>
      <c r="D321" t="s">
        <v>491</v>
      </c>
      <c r="E321" t="s">
        <v>1765</v>
      </c>
      <c r="F321" t="s">
        <v>1767</v>
      </c>
      <c r="G321">
        <v>60</v>
      </c>
      <c r="H321">
        <v>60</v>
      </c>
      <c r="I321" t="s">
        <v>1766</v>
      </c>
      <c r="J321" t="s">
        <v>967</v>
      </c>
      <c r="K321" t="s">
        <v>177</v>
      </c>
      <c r="L321" t="str">
        <f>IF(AND(Home!$A$1&gt;=Leave[[#This Row],[Start Time]],Home!$A$1&lt;=Leave[[#This Row],[End Time]]),"Aplica","No Aplica")</f>
        <v>No Aplica</v>
      </c>
      <c r="M321" t="str">
        <f>IF(AND(Home!$A$1&gt;=Leave[[#This Row],[Start Time]],Home!$A$1&lt;=Leave[[#This Row],[End Time]]),Home!$A$1,"No Aplica")</f>
        <v>No Aplica</v>
      </c>
      <c r="N321" t="str">
        <f>Leave[[#This Row],[User Code (Owning User) (Usuario)]]&amp;Leave[[#This Row],[fecha activa]]</f>
        <v>MIE2025150523068No Aplica</v>
      </c>
    </row>
    <row r="322" spans="1:14" x14ac:dyDescent="0.3">
      <c r="A322" t="s">
        <v>463</v>
      </c>
      <c r="B322" s="3">
        <v>45932</v>
      </c>
      <c r="C322" s="3">
        <v>45932</v>
      </c>
      <c r="D322" t="s">
        <v>1641</v>
      </c>
      <c r="E322" t="s">
        <v>1765</v>
      </c>
      <c r="F322" t="s">
        <v>1767</v>
      </c>
      <c r="G322">
        <v>60</v>
      </c>
      <c r="H322">
        <v>60</v>
      </c>
      <c r="I322" t="s">
        <v>1766</v>
      </c>
      <c r="J322" t="s">
        <v>967</v>
      </c>
      <c r="K322" t="s">
        <v>177</v>
      </c>
      <c r="L322" t="str">
        <f>IF(AND(Home!$A$1&gt;=Leave[[#This Row],[Start Time]],Home!$A$1&lt;=Leave[[#This Row],[End Time]]),"Aplica","No Aplica")</f>
        <v>No Aplica</v>
      </c>
      <c r="M322" t="str">
        <f>IF(AND(Home!$A$1&gt;=Leave[[#This Row],[Start Time]],Home!$A$1&lt;=Leave[[#This Row],[End Time]]),Home!$A$1,"No Aplica")</f>
        <v>No Aplica</v>
      </c>
      <c r="N322" t="str">
        <f>Leave[[#This Row],[User Code (Owning User) (Usuario)]]&amp;Leave[[#This Row],[fecha activa]]</f>
        <v>MIE2025150523068No Aplica</v>
      </c>
    </row>
    <row r="323" spans="1:14" x14ac:dyDescent="0.3">
      <c r="A323" t="s">
        <v>463</v>
      </c>
      <c r="B323" s="3">
        <v>45931</v>
      </c>
      <c r="C323" s="3">
        <v>45931</v>
      </c>
      <c r="D323" t="s">
        <v>465</v>
      </c>
      <c r="E323" t="s">
        <v>1765</v>
      </c>
      <c r="F323" t="s">
        <v>1767</v>
      </c>
      <c r="G323">
        <v>540</v>
      </c>
      <c r="H323">
        <v>540</v>
      </c>
      <c r="I323" t="s">
        <v>1766</v>
      </c>
      <c r="J323" t="s">
        <v>967</v>
      </c>
      <c r="K323" t="s">
        <v>177</v>
      </c>
      <c r="L323" t="str">
        <f>IF(AND(Home!$A$1&gt;=Leave[[#This Row],[Start Time]],Home!$A$1&lt;=Leave[[#This Row],[End Time]]),"Aplica","No Aplica")</f>
        <v>Aplica</v>
      </c>
      <c r="M323">
        <f>IF(AND(Home!$A$1&gt;=Leave[[#This Row],[Start Time]],Home!$A$1&lt;=Leave[[#This Row],[End Time]]),Home!$A$1,"No Aplica")</f>
        <v>45931</v>
      </c>
      <c r="N323" t="str">
        <f>Leave[[#This Row],[User Code (Owning User) (Usuario)]]&amp;Leave[[#This Row],[fecha activa]]</f>
        <v>MIE202515052306845931</v>
      </c>
    </row>
    <row r="324" spans="1:14" x14ac:dyDescent="0.3">
      <c r="A324" t="s">
        <v>469</v>
      </c>
      <c r="B324" s="3">
        <v>45931</v>
      </c>
      <c r="C324" s="3">
        <v>45931</v>
      </c>
      <c r="D324" t="s">
        <v>2907</v>
      </c>
      <c r="E324" t="s">
        <v>565</v>
      </c>
      <c r="F324" t="s">
        <v>566</v>
      </c>
      <c r="G324">
        <v>420</v>
      </c>
      <c r="H324">
        <v>420</v>
      </c>
      <c r="I324" t="s">
        <v>1128</v>
      </c>
      <c r="J324" t="s">
        <v>555</v>
      </c>
      <c r="K324" t="s">
        <v>556</v>
      </c>
      <c r="L324" t="str">
        <f>IF(AND(Home!$A$1&gt;=Leave[[#This Row],[Start Time]],Home!$A$1&lt;=Leave[[#This Row],[End Time]]),"Aplica","No Aplica")</f>
        <v>Aplica</v>
      </c>
      <c r="M324">
        <f>IF(AND(Home!$A$1&gt;=Leave[[#This Row],[Start Time]],Home!$A$1&lt;=Leave[[#This Row],[End Time]]),Home!$A$1,"No Aplica")</f>
        <v>45931</v>
      </c>
      <c r="N324" t="str">
        <f>Leave[[#This Row],[User Code (Owning User) (Usuario)]]&amp;Leave[[#This Row],[fecha activa]]</f>
        <v>MIE202316021034145931</v>
      </c>
    </row>
    <row r="325" spans="1:14" x14ac:dyDescent="0.3">
      <c r="A325" t="s">
        <v>466</v>
      </c>
      <c r="B325" s="3">
        <v>45956</v>
      </c>
      <c r="C325" s="3">
        <v>45956</v>
      </c>
      <c r="D325" t="s">
        <v>1309</v>
      </c>
      <c r="E325" t="s">
        <v>565</v>
      </c>
      <c r="F325" t="s">
        <v>566</v>
      </c>
      <c r="G325">
        <v>540</v>
      </c>
      <c r="H325">
        <v>540</v>
      </c>
      <c r="I325" t="s">
        <v>1128</v>
      </c>
      <c r="J325" t="s">
        <v>555</v>
      </c>
      <c r="K325" t="s">
        <v>556</v>
      </c>
      <c r="L325" t="str">
        <f>IF(AND(Home!$A$1&gt;=Leave[[#This Row],[Start Time]],Home!$A$1&lt;=Leave[[#This Row],[End Time]]),"Aplica","No Aplica")</f>
        <v>No Aplica</v>
      </c>
      <c r="M325" t="str">
        <f>IF(AND(Home!$A$1&gt;=Leave[[#This Row],[Start Time]],Home!$A$1&lt;=Leave[[#This Row],[End Time]]),Home!$A$1,"No Aplica")</f>
        <v>No Aplica</v>
      </c>
      <c r="N325" t="str">
        <f>Leave[[#This Row],[User Code (Owning User) (Usuario)]]&amp;Leave[[#This Row],[fecha activa]]</f>
        <v>MIE2023160210341No Aplica</v>
      </c>
    </row>
    <row r="326" spans="1:14" x14ac:dyDescent="0.3">
      <c r="A326" t="s">
        <v>469</v>
      </c>
      <c r="B326" s="3">
        <v>45955</v>
      </c>
      <c r="C326" s="3">
        <v>45955</v>
      </c>
      <c r="D326" t="s">
        <v>2256</v>
      </c>
      <c r="E326" t="s">
        <v>565</v>
      </c>
      <c r="F326" t="s">
        <v>566</v>
      </c>
      <c r="G326">
        <v>540</v>
      </c>
      <c r="H326">
        <v>540</v>
      </c>
      <c r="I326" t="s">
        <v>1128</v>
      </c>
      <c r="J326" t="s">
        <v>555</v>
      </c>
      <c r="K326" t="s">
        <v>556</v>
      </c>
      <c r="L326" t="str">
        <f>IF(AND(Home!$A$1&gt;=Leave[[#This Row],[Start Time]],Home!$A$1&lt;=Leave[[#This Row],[End Time]]),"Aplica","No Aplica")</f>
        <v>No Aplica</v>
      </c>
      <c r="M326" t="str">
        <f>IF(AND(Home!$A$1&gt;=Leave[[#This Row],[Start Time]],Home!$A$1&lt;=Leave[[#This Row],[End Time]]),Home!$A$1,"No Aplica")</f>
        <v>No Aplica</v>
      </c>
      <c r="N326" t="str">
        <f>Leave[[#This Row],[User Code (Owning User) (Usuario)]]&amp;Leave[[#This Row],[fecha activa]]</f>
        <v>MIE2023160210341No Aplica</v>
      </c>
    </row>
    <row r="327" spans="1:14" x14ac:dyDescent="0.3">
      <c r="A327" t="s">
        <v>466</v>
      </c>
      <c r="B327" s="3">
        <v>45949</v>
      </c>
      <c r="C327" s="3">
        <v>45949</v>
      </c>
      <c r="D327" t="s">
        <v>1309</v>
      </c>
      <c r="E327" t="s">
        <v>565</v>
      </c>
      <c r="F327" t="s">
        <v>566</v>
      </c>
      <c r="G327">
        <v>540</v>
      </c>
      <c r="H327">
        <v>540</v>
      </c>
      <c r="I327" t="s">
        <v>1128</v>
      </c>
      <c r="J327" t="s">
        <v>555</v>
      </c>
      <c r="K327" t="s">
        <v>556</v>
      </c>
      <c r="L327" t="str">
        <f>IF(AND(Home!$A$1&gt;=Leave[[#This Row],[Start Time]],Home!$A$1&lt;=Leave[[#This Row],[End Time]]),"Aplica","No Aplica")</f>
        <v>No Aplica</v>
      </c>
      <c r="M327" t="str">
        <f>IF(AND(Home!$A$1&gt;=Leave[[#This Row],[Start Time]],Home!$A$1&lt;=Leave[[#This Row],[End Time]]),Home!$A$1,"No Aplica")</f>
        <v>No Aplica</v>
      </c>
      <c r="N327" t="str">
        <f>Leave[[#This Row],[User Code (Owning User) (Usuario)]]&amp;Leave[[#This Row],[fecha activa]]</f>
        <v>MIE2023160210341No Aplica</v>
      </c>
    </row>
    <row r="328" spans="1:14" x14ac:dyDescent="0.3">
      <c r="A328" t="s">
        <v>469</v>
      </c>
      <c r="B328" s="3">
        <v>45948</v>
      </c>
      <c r="C328" s="3">
        <v>45948</v>
      </c>
      <c r="D328" t="s">
        <v>2057</v>
      </c>
      <c r="E328" t="s">
        <v>565</v>
      </c>
      <c r="F328" t="s">
        <v>566</v>
      </c>
      <c r="G328">
        <v>540</v>
      </c>
      <c r="H328">
        <v>540</v>
      </c>
      <c r="I328" t="s">
        <v>1128</v>
      </c>
      <c r="J328" t="s">
        <v>555</v>
      </c>
      <c r="K328" t="s">
        <v>556</v>
      </c>
      <c r="L328" t="str">
        <f>IF(AND(Home!$A$1&gt;=Leave[[#This Row],[Start Time]],Home!$A$1&lt;=Leave[[#This Row],[End Time]]),"Aplica","No Aplica")</f>
        <v>No Aplica</v>
      </c>
      <c r="M328" t="str">
        <f>IF(AND(Home!$A$1&gt;=Leave[[#This Row],[Start Time]],Home!$A$1&lt;=Leave[[#This Row],[End Time]]),Home!$A$1,"No Aplica")</f>
        <v>No Aplica</v>
      </c>
      <c r="N328" t="str">
        <f>Leave[[#This Row],[User Code (Owning User) (Usuario)]]&amp;Leave[[#This Row],[fecha activa]]</f>
        <v>MIE2023160210341No Aplica</v>
      </c>
    </row>
    <row r="329" spans="1:14" x14ac:dyDescent="0.3">
      <c r="A329" t="s">
        <v>466</v>
      </c>
      <c r="B329" s="3">
        <v>45943</v>
      </c>
      <c r="C329" s="3">
        <v>45943</v>
      </c>
      <c r="D329" t="s">
        <v>2908</v>
      </c>
      <c r="E329" t="s">
        <v>565</v>
      </c>
      <c r="F329" t="s">
        <v>566</v>
      </c>
      <c r="G329">
        <v>540</v>
      </c>
      <c r="H329">
        <v>540</v>
      </c>
      <c r="I329" t="s">
        <v>1128</v>
      </c>
      <c r="J329" t="s">
        <v>555</v>
      </c>
      <c r="K329" t="s">
        <v>556</v>
      </c>
      <c r="L329" t="str">
        <f>IF(AND(Home!$A$1&gt;=Leave[[#This Row],[Start Time]],Home!$A$1&lt;=Leave[[#This Row],[End Time]]),"Aplica","No Aplica")</f>
        <v>No Aplica</v>
      </c>
      <c r="M329" t="str">
        <f>IF(AND(Home!$A$1&gt;=Leave[[#This Row],[Start Time]],Home!$A$1&lt;=Leave[[#This Row],[End Time]]),Home!$A$1,"No Aplica")</f>
        <v>No Aplica</v>
      </c>
      <c r="N329" t="str">
        <f>Leave[[#This Row],[User Code (Owning User) (Usuario)]]&amp;Leave[[#This Row],[fecha activa]]</f>
        <v>MIE2023160210341No Aplica</v>
      </c>
    </row>
    <row r="330" spans="1:14" x14ac:dyDescent="0.3">
      <c r="A330" t="s">
        <v>466</v>
      </c>
      <c r="B330" s="3">
        <v>45942</v>
      </c>
      <c r="C330" s="3">
        <v>45942</v>
      </c>
      <c r="D330" t="s">
        <v>1309</v>
      </c>
      <c r="E330" t="s">
        <v>565</v>
      </c>
      <c r="F330" t="s">
        <v>566</v>
      </c>
      <c r="G330">
        <v>540</v>
      </c>
      <c r="H330">
        <v>540</v>
      </c>
      <c r="I330" t="s">
        <v>1128</v>
      </c>
      <c r="J330" t="s">
        <v>555</v>
      </c>
      <c r="K330" t="s">
        <v>556</v>
      </c>
      <c r="L330" t="str">
        <f>IF(AND(Home!$A$1&gt;=Leave[[#This Row],[Start Time]],Home!$A$1&lt;=Leave[[#This Row],[End Time]]),"Aplica","No Aplica")</f>
        <v>No Aplica</v>
      </c>
      <c r="M330" t="str">
        <f>IF(AND(Home!$A$1&gt;=Leave[[#This Row],[Start Time]],Home!$A$1&lt;=Leave[[#This Row],[End Time]]),Home!$A$1,"No Aplica")</f>
        <v>No Aplica</v>
      </c>
      <c r="N330" t="str">
        <f>Leave[[#This Row],[User Code (Owning User) (Usuario)]]&amp;Leave[[#This Row],[fecha activa]]</f>
        <v>MIE2023160210341No Aplica</v>
      </c>
    </row>
    <row r="331" spans="1:14" x14ac:dyDescent="0.3">
      <c r="A331" t="s">
        <v>469</v>
      </c>
      <c r="B331" s="3">
        <v>45941</v>
      </c>
      <c r="C331" s="3">
        <v>45941</v>
      </c>
      <c r="D331" t="s">
        <v>2057</v>
      </c>
      <c r="E331" t="s">
        <v>565</v>
      </c>
      <c r="F331" t="s">
        <v>566</v>
      </c>
      <c r="G331">
        <v>540</v>
      </c>
      <c r="H331">
        <v>540</v>
      </c>
      <c r="I331" t="s">
        <v>1128</v>
      </c>
      <c r="J331" t="s">
        <v>555</v>
      </c>
      <c r="K331" t="s">
        <v>556</v>
      </c>
      <c r="L331" t="str">
        <f>IF(AND(Home!$A$1&gt;=Leave[[#This Row],[Start Time]],Home!$A$1&lt;=Leave[[#This Row],[End Time]]),"Aplica","No Aplica")</f>
        <v>No Aplica</v>
      </c>
      <c r="M331" t="str">
        <f>IF(AND(Home!$A$1&gt;=Leave[[#This Row],[Start Time]],Home!$A$1&lt;=Leave[[#This Row],[End Time]]),Home!$A$1,"No Aplica")</f>
        <v>No Aplica</v>
      </c>
      <c r="N331" t="str">
        <f>Leave[[#This Row],[User Code (Owning User) (Usuario)]]&amp;Leave[[#This Row],[fecha activa]]</f>
        <v>MIE2023160210341No Aplica</v>
      </c>
    </row>
    <row r="332" spans="1:14" x14ac:dyDescent="0.3">
      <c r="A332" t="s">
        <v>466</v>
      </c>
      <c r="B332" s="3">
        <v>45935</v>
      </c>
      <c r="C332" s="3">
        <v>45935</v>
      </c>
      <c r="D332" t="s">
        <v>1309</v>
      </c>
      <c r="E332" t="s">
        <v>565</v>
      </c>
      <c r="F332" t="s">
        <v>566</v>
      </c>
      <c r="G332">
        <v>540</v>
      </c>
      <c r="H332">
        <v>540</v>
      </c>
      <c r="I332" t="s">
        <v>1128</v>
      </c>
      <c r="J332" t="s">
        <v>555</v>
      </c>
      <c r="K332" t="s">
        <v>556</v>
      </c>
      <c r="L332" t="str">
        <f>IF(AND(Home!$A$1&gt;=Leave[[#This Row],[Start Time]],Home!$A$1&lt;=Leave[[#This Row],[End Time]]),"Aplica","No Aplica")</f>
        <v>No Aplica</v>
      </c>
      <c r="M332" t="str">
        <f>IF(AND(Home!$A$1&gt;=Leave[[#This Row],[Start Time]],Home!$A$1&lt;=Leave[[#This Row],[End Time]]),Home!$A$1,"No Aplica")</f>
        <v>No Aplica</v>
      </c>
      <c r="N332" t="str">
        <f>Leave[[#This Row],[User Code (Owning User) (Usuario)]]&amp;Leave[[#This Row],[fecha activa]]</f>
        <v>MIE2023160210341No Aplica</v>
      </c>
    </row>
    <row r="333" spans="1:14" x14ac:dyDescent="0.3">
      <c r="A333" t="s">
        <v>469</v>
      </c>
      <c r="B333" s="3">
        <v>45934</v>
      </c>
      <c r="C333" s="3">
        <v>45934</v>
      </c>
      <c r="D333" t="s">
        <v>2057</v>
      </c>
      <c r="E333" t="s">
        <v>565</v>
      </c>
      <c r="F333" t="s">
        <v>566</v>
      </c>
      <c r="G333">
        <v>540</v>
      </c>
      <c r="H333">
        <v>540</v>
      </c>
      <c r="I333" t="s">
        <v>1128</v>
      </c>
      <c r="J333" t="s">
        <v>555</v>
      </c>
      <c r="K333" t="s">
        <v>556</v>
      </c>
      <c r="L333" t="str">
        <f>IF(AND(Home!$A$1&gt;=Leave[[#This Row],[Start Time]],Home!$A$1&lt;=Leave[[#This Row],[End Time]]),"Aplica","No Aplica")</f>
        <v>No Aplica</v>
      </c>
      <c r="M333" t="str">
        <f>IF(AND(Home!$A$1&gt;=Leave[[#This Row],[Start Time]],Home!$A$1&lt;=Leave[[#This Row],[End Time]]),Home!$A$1,"No Aplica")</f>
        <v>No Aplica</v>
      </c>
      <c r="N333" t="str">
        <f>Leave[[#This Row],[User Code (Owning User) (Usuario)]]&amp;Leave[[#This Row],[fecha activa]]</f>
        <v>MIE2023160210341No Aplica</v>
      </c>
    </row>
    <row r="334" spans="1:14" x14ac:dyDescent="0.3">
      <c r="A334" t="s">
        <v>466</v>
      </c>
      <c r="B334" s="3">
        <v>45942</v>
      </c>
      <c r="C334" s="3">
        <v>45942</v>
      </c>
      <c r="D334" t="s">
        <v>485</v>
      </c>
      <c r="E334" t="s">
        <v>371</v>
      </c>
      <c r="F334" t="s">
        <v>372</v>
      </c>
      <c r="G334">
        <v>540</v>
      </c>
      <c r="H334">
        <v>540</v>
      </c>
      <c r="I334" t="s">
        <v>1202</v>
      </c>
      <c r="J334" t="s">
        <v>965</v>
      </c>
      <c r="K334" t="s">
        <v>178</v>
      </c>
      <c r="L334" t="str">
        <f>IF(AND(Home!$A$1&gt;=Leave[[#This Row],[Start Time]],Home!$A$1&lt;=Leave[[#This Row],[End Time]]),"Aplica","No Aplica")</f>
        <v>No Aplica</v>
      </c>
      <c r="M334" t="str">
        <f>IF(AND(Home!$A$1&gt;=Leave[[#This Row],[Start Time]],Home!$A$1&lt;=Leave[[#This Row],[End Time]]),Home!$A$1,"No Aplica")</f>
        <v>No Aplica</v>
      </c>
      <c r="N334" t="str">
        <f>Leave[[#This Row],[User Code (Owning User) (Usuario)]]&amp;Leave[[#This Row],[fecha activa]]</f>
        <v>MIE2023260912705No Aplica</v>
      </c>
    </row>
    <row r="335" spans="1:14" x14ac:dyDescent="0.3">
      <c r="A335" t="s">
        <v>469</v>
      </c>
      <c r="B335" s="3">
        <v>45936</v>
      </c>
      <c r="C335" s="3">
        <v>45936</v>
      </c>
      <c r="D335" t="s">
        <v>494</v>
      </c>
      <c r="E335" t="s">
        <v>371</v>
      </c>
      <c r="F335" t="s">
        <v>372</v>
      </c>
      <c r="G335">
        <v>600</v>
      </c>
      <c r="H335">
        <v>540</v>
      </c>
      <c r="I335" t="s">
        <v>1202</v>
      </c>
      <c r="J335" t="s">
        <v>965</v>
      </c>
      <c r="K335" t="s">
        <v>178</v>
      </c>
      <c r="L335" t="str">
        <f>IF(AND(Home!$A$1&gt;=Leave[[#This Row],[Start Time]],Home!$A$1&lt;=Leave[[#This Row],[End Time]]),"Aplica","No Aplica")</f>
        <v>No Aplica</v>
      </c>
      <c r="M335" t="str">
        <f>IF(AND(Home!$A$1&gt;=Leave[[#This Row],[Start Time]],Home!$A$1&lt;=Leave[[#This Row],[End Time]]),Home!$A$1,"No Aplica")</f>
        <v>No Aplica</v>
      </c>
      <c r="N335" t="str">
        <f>Leave[[#This Row],[User Code (Owning User) (Usuario)]]&amp;Leave[[#This Row],[fecha activa]]</f>
        <v>MIE2023260912705No Aplica</v>
      </c>
    </row>
    <row r="336" spans="1:14" x14ac:dyDescent="0.3">
      <c r="A336" t="s">
        <v>466</v>
      </c>
      <c r="B336" s="3">
        <v>45935</v>
      </c>
      <c r="C336" s="3">
        <v>45935</v>
      </c>
      <c r="D336" t="s">
        <v>490</v>
      </c>
      <c r="E336" t="s">
        <v>371</v>
      </c>
      <c r="F336" t="s">
        <v>372</v>
      </c>
      <c r="G336">
        <v>540</v>
      </c>
      <c r="H336">
        <v>540</v>
      </c>
      <c r="I336" t="s">
        <v>1202</v>
      </c>
      <c r="J336" t="s">
        <v>965</v>
      </c>
      <c r="K336" t="s">
        <v>178</v>
      </c>
      <c r="L336" t="str">
        <f>IF(AND(Home!$A$1&gt;=Leave[[#This Row],[Start Time]],Home!$A$1&lt;=Leave[[#This Row],[End Time]]),"Aplica","No Aplica")</f>
        <v>No Aplica</v>
      </c>
      <c r="M336" t="str">
        <f>IF(AND(Home!$A$1&gt;=Leave[[#This Row],[Start Time]],Home!$A$1&lt;=Leave[[#This Row],[End Time]]),Home!$A$1,"No Aplica")</f>
        <v>No Aplica</v>
      </c>
      <c r="N336" t="str">
        <f>Leave[[#This Row],[User Code (Owning User) (Usuario)]]&amp;Leave[[#This Row],[fecha activa]]</f>
        <v>MIE2023260912705No Aplica</v>
      </c>
    </row>
    <row r="337" spans="1:14" x14ac:dyDescent="0.3">
      <c r="A337" t="s">
        <v>463</v>
      </c>
      <c r="B337" s="3">
        <v>45942</v>
      </c>
      <c r="C337" s="3">
        <v>45942</v>
      </c>
      <c r="D337" t="s">
        <v>497</v>
      </c>
      <c r="E337" t="s">
        <v>1892</v>
      </c>
      <c r="F337" t="s">
        <v>1894</v>
      </c>
      <c r="G337">
        <v>540</v>
      </c>
      <c r="H337">
        <v>540</v>
      </c>
      <c r="I337" t="s">
        <v>1893</v>
      </c>
      <c r="J337" t="s">
        <v>1033</v>
      </c>
      <c r="K337" t="s">
        <v>179</v>
      </c>
      <c r="L337" t="str">
        <f>IF(AND(Home!$A$1&gt;=Leave[[#This Row],[Start Time]],Home!$A$1&lt;=Leave[[#This Row],[End Time]]),"Aplica","No Aplica")</f>
        <v>No Aplica</v>
      </c>
      <c r="M337" t="str">
        <f>IF(AND(Home!$A$1&gt;=Leave[[#This Row],[Start Time]],Home!$A$1&lt;=Leave[[#This Row],[End Time]]),Home!$A$1,"No Aplica")</f>
        <v>No Aplica</v>
      </c>
      <c r="N337" t="str">
        <f>Leave[[#This Row],[User Code (Owning User) (Usuario)]]&amp;Leave[[#This Row],[fecha activa]]</f>
        <v>MIE2025180623416No Aplica</v>
      </c>
    </row>
    <row r="338" spans="1:14" x14ac:dyDescent="0.3">
      <c r="A338" t="s">
        <v>463</v>
      </c>
      <c r="B338" s="3">
        <v>45944</v>
      </c>
      <c r="C338" s="3">
        <v>45944</v>
      </c>
      <c r="D338" t="s">
        <v>467</v>
      </c>
      <c r="E338" t="s">
        <v>248</v>
      </c>
      <c r="F338" t="s">
        <v>249</v>
      </c>
      <c r="G338">
        <v>540</v>
      </c>
      <c r="H338">
        <v>540</v>
      </c>
      <c r="I338" t="s">
        <v>952</v>
      </c>
      <c r="J338" t="s">
        <v>967</v>
      </c>
      <c r="K338" t="s">
        <v>177</v>
      </c>
      <c r="L338" t="str">
        <f>IF(AND(Home!$A$1&gt;=Leave[[#This Row],[Start Time]],Home!$A$1&lt;=Leave[[#This Row],[End Time]]),"Aplica","No Aplica")</f>
        <v>No Aplica</v>
      </c>
      <c r="M338" t="str">
        <f>IF(AND(Home!$A$1&gt;=Leave[[#This Row],[Start Time]],Home!$A$1&lt;=Leave[[#This Row],[End Time]]),Home!$A$1,"No Aplica")</f>
        <v>No Aplica</v>
      </c>
      <c r="N338" t="str">
        <f>Leave[[#This Row],[User Code (Owning User) (Usuario)]]&amp;Leave[[#This Row],[fecha activa]]</f>
        <v>MIE202214109047No Aplica</v>
      </c>
    </row>
    <row r="339" spans="1:14" x14ac:dyDescent="0.3">
      <c r="A339" t="s">
        <v>463</v>
      </c>
      <c r="B339" s="3">
        <v>45937</v>
      </c>
      <c r="C339" s="3">
        <v>45937</v>
      </c>
      <c r="D339" t="s">
        <v>467</v>
      </c>
      <c r="E339" t="s">
        <v>248</v>
      </c>
      <c r="F339" t="s">
        <v>249</v>
      </c>
      <c r="G339">
        <v>540</v>
      </c>
      <c r="H339">
        <v>540</v>
      </c>
      <c r="I339" t="s">
        <v>952</v>
      </c>
      <c r="J339" t="s">
        <v>967</v>
      </c>
      <c r="K339" t="s">
        <v>177</v>
      </c>
      <c r="L339" t="str">
        <f>IF(AND(Home!$A$1&gt;=Leave[[#This Row],[Start Time]],Home!$A$1&lt;=Leave[[#This Row],[End Time]]),"Aplica","No Aplica")</f>
        <v>No Aplica</v>
      </c>
      <c r="M339" t="str">
        <f>IF(AND(Home!$A$1&gt;=Leave[[#This Row],[Start Time]],Home!$A$1&lt;=Leave[[#This Row],[End Time]]),Home!$A$1,"No Aplica")</f>
        <v>No Aplica</v>
      </c>
      <c r="N339" t="str">
        <f>Leave[[#This Row],[User Code (Owning User) (Usuario)]]&amp;Leave[[#This Row],[fecha activa]]</f>
        <v>MIE202214109047No Aplica</v>
      </c>
    </row>
    <row r="340" spans="1:14" x14ac:dyDescent="0.3">
      <c r="A340" t="s">
        <v>463</v>
      </c>
      <c r="B340" s="3">
        <v>45940</v>
      </c>
      <c r="C340" s="3">
        <v>45940</v>
      </c>
      <c r="D340" t="s">
        <v>615</v>
      </c>
      <c r="E340" t="s">
        <v>2046</v>
      </c>
      <c r="F340" t="s">
        <v>2048</v>
      </c>
      <c r="G340">
        <v>60</v>
      </c>
      <c r="H340">
        <v>60</v>
      </c>
      <c r="I340" t="s">
        <v>2047</v>
      </c>
      <c r="J340" t="s">
        <v>2274</v>
      </c>
      <c r="K340" t="s">
        <v>177</v>
      </c>
      <c r="L340" t="str">
        <f>IF(AND(Home!$A$1&gt;=Leave[[#This Row],[Start Time]],Home!$A$1&lt;=Leave[[#This Row],[End Time]]),"Aplica","No Aplica")</f>
        <v>No Aplica</v>
      </c>
      <c r="M340" t="str">
        <f>IF(AND(Home!$A$1&gt;=Leave[[#This Row],[Start Time]],Home!$A$1&lt;=Leave[[#This Row],[End Time]]),Home!$A$1,"No Aplica")</f>
        <v>No Aplica</v>
      </c>
      <c r="N340" t="str">
        <f>Leave[[#This Row],[User Code (Owning User) (Usuario)]]&amp;Leave[[#This Row],[fecha activa]]</f>
        <v>MIE2025160723714No Aplica</v>
      </c>
    </row>
    <row r="341" spans="1:14" x14ac:dyDescent="0.3">
      <c r="A341" t="s">
        <v>463</v>
      </c>
      <c r="B341" s="3">
        <v>45939</v>
      </c>
      <c r="C341" s="3">
        <v>45939</v>
      </c>
      <c r="D341" t="s">
        <v>615</v>
      </c>
      <c r="E341" t="s">
        <v>2046</v>
      </c>
      <c r="F341" t="s">
        <v>2048</v>
      </c>
      <c r="G341">
        <v>60</v>
      </c>
      <c r="H341">
        <v>60</v>
      </c>
      <c r="I341" t="s">
        <v>2047</v>
      </c>
      <c r="J341" t="s">
        <v>2274</v>
      </c>
      <c r="K341" t="s">
        <v>177</v>
      </c>
      <c r="L341" t="str">
        <f>IF(AND(Home!$A$1&gt;=Leave[[#This Row],[Start Time]],Home!$A$1&lt;=Leave[[#This Row],[End Time]]),"Aplica","No Aplica")</f>
        <v>No Aplica</v>
      </c>
      <c r="M341" t="str">
        <f>IF(AND(Home!$A$1&gt;=Leave[[#This Row],[Start Time]],Home!$A$1&lt;=Leave[[#This Row],[End Time]]),Home!$A$1,"No Aplica")</f>
        <v>No Aplica</v>
      </c>
      <c r="N341" t="str">
        <f>Leave[[#This Row],[User Code (Owning User) (Usuario)]]&amp;Leave[[#This Row],[fecha activa]]</f>
        <v>MIE2025160723714No Aplica</v>
      </c>
    </row>
    <row r="342" spans="1:14" x14ac:dyDescent="0.3">
      <c r="A342" t="s">
        <v>463</v>
      </c>
      <c r="B342" s="3">
        <v>45938</v>
      </c>
      <c r="C342" s="3">
        <v>45938</v>
      </c>
      <c r="D342" t="s">
        <v>467</v>
      </c>
      <c r="E342" t="s">
        <v>2046</v>
      </c>
      <c r="F342" t="s">
        <v>2048</v>
      </c>
      <c r="G342">
        <v>540</v>
      </c>
      <c r="H342">
        <v>540</v>
      </c>
      <c r="I342" t="s">
        <v>2047</v>
      </c>
      <c r="J342" t="s">
        <v>2274</v>
      </c>
      <c r="K342" t="s">
        <v>177</v>
      </c>
      <c r="L342" t="str">
        <f>IF(AND(Home!$A$1&gt;=Leave[[#This Row],[Start Time]],Home!$A$1&lt;=Leave[[#This Row],[End Time]]),"Aplica","No Aplica")</f>
        <v>No Aplica</v>
      </c>
      <c r="M342" t="str">
        <f>IF(AND(Home!$A$1&gt;=Leave[[#This Row],[Start Time]],Home!$A$1&lt;=Leave[[#This Row],[End Time]]),Home!$A$1,"No Aplica")</f>
        <v>No Aplica</v>
      </c>
      <c r="N342" t="str">
        <f>Leave[[#This Row],[User Code (Owning User) (Usuario)]]&amp;Leave[[#This Row],[fecha activa]]</f>
        <v>MIE2025160723714No Aplica</v>
      </c>
    </row>
    <row r="343" spans="1:14" x14ac:dyDescent="0.3">
      <c r="A343" t="s">
        <v>463</v>
      </c>
      <c r="B343" s="3">
        <v>45937</v>
      </c>
      <c r="C343" s="3">
        <v>45937</v>
      </c>
      <c r="D343" t="s">
        <v>615</v>
      </c>
      <c r="E343" t="s">
        <v>2046</v>
      </c>
      <c r="F343" t="s">
        <v>2048</v>
      </c>
      <c r="G343">
        <v>60</v>
      </c>
      <c r="H343">
        <v>60</v>
      </c>
      <c r="I343" t="s">
        <v>2047</v>
      </c>
      <c r="J343" t="s">
        <v>2274</v>
      </c>
      <c r="K343" t="s">
        <v>177</v>
      </c>
      <c r="L343" t="str">
        <f>IF(AND(Home!$A$1&gt;=Leave[[#This Row],[Start Time]],Home!$A$1&lt;=Leave[[#This Row],[End Time]]),"Aplica","No Aplica")</f>
        <v>No Aplica</v>
      </c>
      <c r="M343" t="str">
        <f>IF(AND(Home!$A$1&gt;=Leave[[#This Row],[Start Time]],Home!$A$1&lt;=Leave[[#This Row],[End Time]]),Home!$A$1,"No Aplica")</f>
        <v>No Aplica</v>
      </c>
      <c r="N343" t="str">
        <f>Leave[[#This Row],[User Code (Owning User) (Usuario)]]&amp;Leave[[#This Row],[fecha activa]]</f>
        <v>MIE2025160723714No Aplica</v>
      </c>
    </row>
    <row r="344" spans="1:14" x14ac:dyDescent="0.3">
      <c r="A344" t="s">
        <v>463</v>
      </c>
      <c r="B344" s="3">
        <v>45936</v>
      </c>
      <c r="C344" s="3">
        <v>45936</v>
      </c>
      <c r="D344" t="s">
        <v>615</v>
      </c>
      <c r="E344" t="s">
        <v>2046</v>
      </c>
      <c r="F344" t="s">
        <v>2048</v>
      </c>
      <c r="G344">
        <v>60</v>
      </c>
      <c r="H344">
        <v>60</v>
      </c>
      <c r="I344" t="s">
        <v>2047</v>
      </c>
      <c r="J344" t="s">
        <v>2274</v>
      </c>
      <c r="K344" t="s">
        <v>177</v>
      </c>
      <c r="L344" t="str">
        <f>IF(AND(Home!$A$1&gt;=Leave[[#This Row],[Start Time]],Home!$A$1&lt;=Leave[[#This Row],[End Time]]),"Aplica","No Aplica")</f>
        <v>No Aplica</v>
      </c>
      <c r="M344" t="str">
        <f>IF(AND(Home!$A$1&gt;=Leave[[#This Row],[Start Time]],Home!$A$1&lt;=Leave[[#This Row],[End Time]]),Home!$A$1,"No Aplica")</f>
        <v>No Aplica</v>
      </c>
      <c r="N344" t="str">
        <f>Leave[[#This Row],[User Code (Owning User) (Usuario)]]&amp;Leave[[#This Row],[fecha activa]]</f>
        <v>MIE2025160723714No Aplica</v>
      </c>
    </row>
    <row r="345" spans="1:14" x14ac:dyDescent="0.3">
      <c r="A345" t="s">
        <v>463</v>
      </c>
      <c r="B345" s="3">
        <v>45931</v>
      </c>
      <c r="C345" s="3">
        <v>45931</v>
      </c>
      <c r="D345" t="s">
        <v>1524</v>
      </c>
      <c r="E345" t="s">
        <v>2046</v>
      </c>
      <c r="F345" t="s">
        <v>2048</v>
      </c>
      <c r="G345">
        <v>540</v>
      </c>
      <c r="H345">
        <v>540</v>
      </c>
      <c r="I345" t="s">
        <v>2047</v>
      </c>
      <c r="J345" t="s">
        <v>2274</v>
      </c>
      <c r="K345" t="s">
        <v>177</v>
      </c>
      <c r="L345" t="str">
        <f>IF(AND(Home!$A$1&gt;=Leave[[#This Row],[Start Time]],Home!$A$1&lt;=Leave[[#This Row],[End Time]]),"Aplica","No Aplica")</f>
        <v>Aplica</v>
      </c>
      <c r="M345">
        <f>IF(AND(Home!$A$1&gt;=Leave[[#This Row],[Start Time]],Home!$A$1&lt;=Leave[[#This Row],[End Time]]),Home!$A$1,"No Aplica")</f>
        <v>45931</v>
      </c>
      <c r="N345" t="str">
        <f>Leave[[#This Row],[User Code (Owning User) (Usuario)]]&amp;Leave[[#This Row],[fecha activa]]</f>
        <v>MIE202516072371445931</v>
      </c>
    </row>
    <row r="346" spans="1:14" x14ac:dyDescent="0.3">
      <c r="A346" t="s">
        <v>463</v>
      </c>
      <c r="B346" s="3">
        <v>45942</v>
      </c>
      <c r="C346" s="3">
        <v>45942</v>
      </c>
      <c r="D346" t="s">
        <v>467</v>
      </c>
      <c r="E346" t="s">
        <v>526</v>
      </c>
      <c r="F346" t="s">
        <v>527</v>
      </c>
      <c r="G346">
        <v>1410</v>
      </c>
      <c r="H346">
        <v>540</v>
      </c>
      <c r="I346" t="s">
        <v>1298</v>
      </c>
      <c r="J346" t="s">
        <v>2462</v>
      </c>
      <c r="K346" t="s">
        <v>178</v>
      </c>
      <c r="L346" t="str">
        <f>IF(AND(Home!$A$1&gt;=Leave[[#This Row],[Start Time]],Home!$A$1&lt;=Leave[[#This Row],[End Time]]),"Aplica","No Aplica")</f>
        <v>No Aplica</v>
      </c>
      <c r="M346" t="str">
        <f>IF(AND(Home!$A$1&gt;=Leave[[#This Row],[Start Time]],Home!$A$1&lt;=Leave[[#This Row],[End Time]]),Home!$A$1,"No Aplica")</f>
        <v>No Aplica</v>
      </c>
      <c r="N346" t="str">
        <f>Leave[[#This Row],[User Code (Owning User) (Usuario)]]&amp;Leave[[#This Row],[fecha activa]]</f>
        <v>MIE2024160415082No Aplica</v>
      </c>
    </row>
    <row r="347" spans="1:14" x14ac:dyDescent="0.3">
      <c r="A347" t="s">
        <v>463</v>
      </c>
      <c r="B347" s="3">
        <v>45935</v>
      </c>
      <c r="C347" s="3">
        <v>45935</v>
      </c>
      <c r="D347" t="s">
        <v>3067</v>
      </c>
      <c r="E347" t="s">
        <v>526</v>
      </c>
      <c r="F347" t="s">
        <v>527</v>
      </c>
      <c r="G347">
        <v>1410</v>
      </c>
      <c r="H347">
        <v>540</v>
      </c>
      <c r="I347" t="s">
        <v>1298</v>
      </c>
      <c r="J347" t="s">
        <v>2462</v>
      </c>
      <c r="K347" t="s">
        <v>178</v>
      </c>
      <c r="L347" t="str">
        <f>IF(AND(Home!$A$1&gt;=Leave[[#This Row],[Start Time]],Home!$A$1&lt;=Leave[[#This Row],[End Time]]),"Aplica","No Aplica")</f>
        <v>No Aplica</v>
      </c>
      <c r="M347" t="str">
        <f>IF(AND(Home!$A$1&gt;=Leave[[#This Row],[Start Time]],Home!$A$1&lt;=Leave[[#This Row],[End Time]]),Home!$A$1,"No Aplica")</f>
        <v>No Aplica</v>
      </c>
      <c r="N347" t="str">
        <f>Leave[[#This Row],[User Code (Owning User) (Usuario)]]&amp;Leave[[#This Row],[fecha activa]]</f>
        <v>MIE2024160415082No Aplica</v>
      </c>
    </row>
    <row r="348" spans="1:14" x14ac:dyDescent="0.3">
      <c r="A348" t="s">
        <v>463</v>
      </c>
      <c r="B348" s="3">
        <v>45942</v>
      </c>
      <c r="C348" s="3">
        <v>45942</v>
      </c>
      <c r="D348" t="s">
        <v>493</v>
      </c>
      <c r="E348" t="s">
        <v>1901</v>
      </c>
      <c r="F348" t="s">
        <v>1902</v>
      </c>
      <c r="G348">
        <v>540</v>
      </c>
      <c r="H348">
        <v>540</v>
      </c>
      <c r="I348" t="s">
        <v>1908</v>
      </c>
      <c r="J348" t="s">
        <v>1034</v>
      </c>
      <c r="K348" t="s">
        <v>179</v>
      </c>
      <c r="L348" t="str">
        <f>IF(AND(Home!$A$1&gt;=Leave[[#This Row],[Start Time]],Home!$A$1&lt;=Leave[[#This Row],[End Time]]),"Aplica","No Aplica")</f>
        <v>No Aplica</v>
      </c>
      <c r="M348" t="str">
        <f>IF(AND(Home!$A$1&gt;=Leave[[#This Row],[Start Time]],Home!$A$1&lt;=Leave[[#This Row],[End Time]]),Home!$A$1,"No Aplica")</f>
        <v>No Aplica</v>
      </c>
      <c r="N348" t="str">
        <f>Leave[[#This Row],[User Code (Owning User) (Usuario)]]&amp;Leave[[#This Row],[fecha activa]]</f>
        <v>MIE2025190623427No Aplica</v>
      </c>
    </row>
    <row r="349" spans="1:14" x14ac:dyDescent="0.3">
      <c r="A349" t="s">
        <v>463</v>
      </c>
      <c r="B349" s="3">
        <v>45935</v>
      </c>
      <c r="C349" s="3">
        <v>45935</v>
      </c>
      <c r="D349" t="s">
        <v>493</v>
      </c>
      <c r="E349" t="s">
        <v>1901</v>
      </c>
      <c r="F349" t="s">
        <v>1902</v>
      </c>
      <c r="G349">
        <v>540</v>
      </c>
      <c r="H349">
        <v>540</v>
      </c>
      <c r="I349" t="s">
        <v>1908</v>
      </c>
      <c r="J349" t="s">
        <v>1034</v>
      </c>
      <c r="K349" t="s">
        <v>179</v>
      </c>
      <c r="L349" t="str">
        <f>IF(AND(Home!$A$1&gt;=Leave[[#This Row],[Start Time]],Home!$A$1&lt;=Leave[[#This Row],[End Time]]),"Aplica","No Aplica")</f>
        <v>No Aplica</v>
      </c>
      <c r="M349" t="str">
        <f>IF(AND(Home!$A$1&gt;=Leave[[#This Row],[Start Time]],Home!$A$1&lt;=Leave[[#This Row],[End Time]]),Home!$A$1,"No Aplica")</f>
        <v>No Aplica</v>
      </c>
      <c r="N349" t="str">
        <f>Leave[[#This Row],[User Code (Owning User) (Usuario)]]&amp;Leave[[#This Row],[fecha activa]]</f>
        <v>MIE2025190623427No Aplica</v>
      </c>
    </row>
    <row r="350" spans="1:14" x14ac:dyDescent="0.3">
      <c r="A350" t="s">
        <v>466</v>
      </c>
      <c r="B350" s="3">
        <v>45931</v>
      </c>
      <c r="C350" s="3">
        <v>45931</v>
      </c>
      <c r="D350" t="s">
        <v>467</v>
      </c>
      <c r="E350" t="s">
        <v>1152</v>
      </c>
      <c r="F350" t="s">
        <v>1154</v>
      </c>
      <c r="G350">
        <v>1380</v>
      </c>
      <c r="H350">
        <v>540</v>
      </c>
      <c r="I350" t="s">
        <v>1153</v>
      </c>
      <c r="J350" t="s">
        <v>1935</v>
      </c>
      <c r="K350" t="s">
        <v>179</v>
      </c>
      <c r="L350" t="str">
        <f>IF(AND(Home!$A$1&gt;=Leave[[#This Row],[Start Time]],Home!$A$1&lt;=Leave[[#This Row],[End Time]]),"Aplica","No Aplica")</f>
        <v>Aplica</v>
      </c>
      <c r="M350">
        <f>IF(AND(Home!$A$1&gt;=Leave[[#This Row],[Start Time]],Home!$A$1&lt;=Leave[[#This Row],[End Time]]),Home!$A$1,"No Aplica")</f>
        <v>45931</v>
      </c>
      <c r="N350" t="str">
        <f>Leave[[#This Row],[User Code (Owning User) (Usuario)]]&amp;Leave[[#This Row],[fecha activa]]</f>
        <v>MIE202430122012745931</v>
      </c>
    </row>
    <row r="351" spans="1:14" x14ac:dyDescent="0.3">
      <c r="A351" t="s">
        <v>469</v>
      </c>
      <c r="B351" s="3">
        <v>45933</v>
      </c>
      <c r="C351" s="3">
        <v>45933</v>
      </c>
      <c r="D351" t="s">
        <v>1993</v>
      </c>
      <c r="E351" t="s">
        <v>76</v>
      </c>
      <c r="F351" t="s">
        <v>77</v>
      </c>
      <c r="G351">
        <v>60</v>
      </c>
      <c r="H351">
        <v>60</v>
      </c>
      <c r="I351" t="s">
        <v>962</v>
      </c>
      <c r="J351" t="s">
        <v>2463</v>
      </c>
      <c r="K351" t="s">
        <v>178</v>
      </c>
      <c r="L351" t="str">
        <f>IF(AND(Home!$A$1&gt;=Leave[[#This Row],[Start Time]],Home!$A$1&lt;=Leave[[#This Row],[End Time]]),"Aplica","No Aplica")</f>
        <v>No Aplica</v>
      </c>
      <c r="M351" t="str">
        <f>IF(AND(Home!$A$1&gt;=Leave[[#This Row],[Start Time]],Home!$A$1&lt;=Leave[[#This Row],[End Time]]),Home!$A$1,"No Aplica")</f>
        <v>No Aplica</v>
      </c>
      <c r="N351" t="str">
        <f>Leave[[#This Row],[User Code (Owning User) (Usuario)]]&amp;Leave[[#This Row],[fecha activa]]</f>
        <v>MIE202211077606No Aplica</v>
      </c>
    </row>
    <row r="352" spans="1:14" x14ac:dyDescent="0.3">
      <c r="A352" t="s">
        <v>469</v>
      </c>
      <c r="B352" s="3">
        <v>45932</v>
      </c>
      <c r="C352" s="3">
        <v>45932</v>
      </c>
      <c r="D352" t="s">
        <v>1993</v>
      </c>
      <c r="E352" t="s">
        <v>76</v>
      </c>
      <c r="F352" t="s">
        <v>77</v>
      </c>
      <c r="G352">
        <v>60</v>
      </c>
      <c r="H352">
        <v>60</v>
      </c>
      <c r="I352" t="s">
        <v>962</v>
      </c>
      <c r="J352" t="s">
        <v>2463</v>
      </c>
      <c r="K352" t="s">
        <v>178</v>
      </c>
      <c r="L352" t="str">
        <f>IF(AND(Home!$A$1&gt;=Leave[[#This Row],[Start Time]],Home!$A$1&lt;=Leave[[#This Row],[End Time]]),"Aplica","No Aplica")</f>
        <v>No Aplica</v>
      </c>
      <c r="M352" t="str">
        <f>IF(AND(Home!$A$1&gt;=Leave[[#This Row],[Start Time]],Home!$A$1&lt;=Leave[[#This Row],[End Time]]),Home!$A$1,"No Aplica")</f>
        <v>No Aplica</v>
      </c>
      <c r="N352" t="str">
        <f>Leave[[#This Row],[User Code (Owning User) (Usuario)]]&amp;Leave[[#This Row],[fecha activa]]</f>
        <v>MIE202211077606No Aplica</v>
      </c>
    </row>
    <row r="353" spans="1:14" x14ac:dyDescent="0.3">
      <c r="A353" t="s">
        <v>469</v>
      </c>
      <c r="B353" s="3">
        <v>45931</v>
      </c>
      <c r="C353" s="3">
        <v>45931</v>
      </c>
      <c r="D353" t="s">
        <v>1993</v>
      </c>
      <c r="E353" t="s">
        <v>76</v>
      </c>
      <c r="F353" t="s">
        <v>77</v>
      </c>
      <c r="G353">
        <v>60</v>
      </c>
      <c r="H353">
        <v>60</v>
      </c>
      <c r="I353" t="s">
        <v>962</v>
      </c>
      <c r="J353" t="s">
        <v>2463</v>
      </c>
      <c r="K353" t="s">
        <v>178</v>
      </c>
      <c r="L353" t="str">
        <f>IF(AND(Home!$A$1&gt;=Leave[[#This Row],[Start Time]],Home!$A$1&lt;=Leave[[#This Row],[End Time]]),"Aplica","No Aplica")</f>
        <v>Aplica</v>
      </c>
      <c r="M353">
        <f>IF(AND(Home!$A$1&gt;=Leave[[#This Row],[Start Time]],Home!$A$1&lt;=Leave[[#This Row],[End Time]]),Home!$A$1,"No Aplica")</f>
        <v>45931</v>
      </c>
      <c r="N353" t="str">
        <f>Leave[[#This Row],[User Code (Owning User) (Usuario)]]&amp;Leave[[#This Row],[fecha activa]]</f>
        <v>MIE20221107760645931</v>
      </c>
    </row>
    <row r="354" spans="1:14" x14ac:dyDescent="0.3">
      <c r="A354" t="s">
        <v>469</v>
      </c>
      <c r="B354" s="3">
        <v>45935</v>
      </c>
      <c r="C354" s="3">
        <v>45935</v>
      </c>
      <c r="D354" t="s">
        <v>467</v>
      </c>
      <c r="E354" t="s">
        <v>76</v>
      </c>
      <c r="F354" t="s">
        <v>77</v>
      </c>
      <c r="G354">
        <v>660</v>
      </c>
      <c r="H354">
        <v>540</v>
      </c>
      <c r="I354" t="s">
        <v>962</v>
      </c>
      <c r="J354" t="s">
        <v>2463</v>
      </c>
      <c r="K354" t="s">
        <v>178</v>
      </c>
      <c r="L354" t="str">
        <f>IF(AND(Home!$A$1&gt;=Leave[[#This Row],[Start Time]],Home!$A$1&lt;=Leave[[#This Row],[End Time]]),"Aplica","No Aplica")</f>
        <v>No Aplica</v>
      </c>
      <c r="M354" t="str">
        <f>IF(AND(Home!$A$1&gt;=Leave[[#This Row],[Start Time]],Home!$A$1&lt;=Leave[[#This Row],[End Time]]),Home!$A$1,"No Aplica")</f>
        <v>No Aplica</v>
      </c>
      <c r="N354" t="str">
        <f>Leave[[#This Row],[User Code (Owning User) (Usuario)]]&amp;Leave[[#This Row],[fecha activa]]</f>
        <v>MIE202211077606No Aplica</v>
      </c>
    </row>
    <row r="355" spans="1:14" x14ac:dyDescent="0.3">
      <c r="A355" t="s">
        <v>474</v>
      </c>
      <c r="B355" s="3">
        <v>45943</v>
      </c>
      <c r="C355" s="3">
        <v>45943</v>
      </c>
      <c r="D355" t="s">
        <v>2175</v>
      </c>
      <c r="E355" t="s">
        <v>2069</v>
      </c>
      <c r="F355" t="s">
        <v>2071</v>
      </c>
      <c r="G355">
        <v>540</v>
      </c>
      <c r="H355">
        <v>540</v>
      </c>
      <c r="I355" t="s">
        <v>2070</v>
      </c>
      <c r="J355" t="s">
        <v>1029</v>
      </c>
      <c r="K355" t="s">
        <v>178</v>
      </c>
      <c r="L355" t="str">
        <f>IF(AND(Home!$A$1&gt;=Leave[[#This Row],[Start Time]],Home!$A$1&lt;=Leave[[#This Row],[End Time]]),"Aplica","No Aplica")</f>
        <v>No Aplica</v>
      </c>
      <c r="M355" t="str">
        <f>IF(AND(Home!$A$1&gt;=Leave[[#This Row],[Start Time]],Home!$A$1&lt;=Leave[[#This Row],[End Time]]),Home!$A$1,"No Aplica")</f>
        <v>No Aplica</v>
      </c>
      <c r="N355" t="str">
        <f>Leave[[#This Row],[User Code (Owning User) (Usuario)]]&amp;Leave[[#This Row],[fecha activa]]</f>
        <v>MIE2025210723786No Aplica</v>
      </c>
    </row>
    <row r="356" spans="1:14" x14ac:dyDescent="0.3">
      <c r="A356" t="s">
        <v>474</v>
      </c>
      <c r="B356" s="3">
        <v>45942</v>
      </c>
      <c r="C356" s="3">
        <v>45942</v>
      </c>
      <c r="D356" t="s">
        <v>2175</v>
      </c>
      <c r="E356" t="s">
        <v>2069</v>
      </c>
      <c r="F356" t="s">
        <v>2071</v>
      </c>
      <c r="G356">
        <v>540</v>
      </c>
      <c r="H356">
        <v>540</v>
      </c>
      <c r="I356" t="s">
        <v>2070</v>
      </c>
      <c r="J356" t="s">
        <v>1029</v>
      </c>
      <c r="K356" t="s">
        <v>178</v>
      </c>
      <c r="L356" t="str">
        <f>IF(AND(Home!$A$1&gt;=Leave[[#This Row],[Start Time]],Home!$A$1&lt;=Leave[[#This Row],[End Time]]),"Aplica","No Aplica")</f>
        <v>No Aplica</v>
      </c>
      <c r="M356" t="str">
        <f>IF(AND(Home!$A$1&gt;=Leave[[#This Row],[Start Time]],Home!$A$1&lt;=Leave[[#This Row],[End Time]]),Home!$A$1,"No Aplica")</f>
        <v>No Aplica</v>
      </c>
      <c r="N356" t="str">
        <f>Leave[[#This Row],[User Code (Owning User) (Usuario)]]&amp;Leave[[#This Row],[fecha activa]]</f>
        <v>MIE2025210723786No Aplica</v>
      </c>
    </row>
    <row r="357" spans="1:14" x14ac:dyDescent="0.3">
      <c r="A357" t="s">
        <v>474</v>
      </c>
      <c r="B357" s="3">
        <v>45935</v>
      </c>
      <c r="C357" s="3">
        <v>45935</v>
      </c>
      <c r="D357" t="s">
        <v>2175</v>
      </c>
      <c r="E357" t="s">
        <v>2069</v>
      </c>
      <c r="F357" t="s">
        <v>2071</v>
      </c>
      <c r="G357">
        <v>540</v>
      </c>
      <c r="H357">
        <v>540</v>
      </c>
      <c r="I357" t="s">
        <v>2070</v>
      </c>
      <c r="J357" t="s">
        <v>1029</v>
      </c>
      <c r="K357" t="s">
        <v>178</v>
      </c>
      <c r="L357" t="str">
        <f>IF(AND(Home!$A$1&gt;=Leave[[#This Row],[Start Time]],Home!$A$1&lt;=Leave[[#This Row],[End Time]]),"Aplica","No Aplica")</f>
        <v>No Aplica</v>
      </c>
      <c r="M357" t="str">
        <f>IF(AND(Home!$A$1&gt;=Leave[[#This Row],[Start Time]],Home!$A$1&lt;=Leave[[#This Row],[End Time]]),Home!$A$1,"No Aplica")</f>
        <v>No Aplica</v>
      </c>
      <c r="N357" t="str">
        <f>Leave[[#This Row],[User Code (Owning User) (Usuario)]]&amp;Leave[[#This Row],[fecha activa]]</f>
        <v>MIE2025210723786No Aplica</v>
      </c>
    </row>
    <row r="358" spans="1:14" x14ac:dyDescent="0.3">
      <c r="A358" t="s">
        <v>466</v>
      </c>
      <c r="B358" s="3">
        <v>45938</v>
      </c>
      <c r="C358" s="3">
        <v>45938</v>
      </c>
      <c r="D358" t="s">
        <v>3014</v>
      </c>
      <c r="E358" t="s">
        <v>1680</v>
      </c>
      <c r="F358" t="s">
        <v>1682</v>
      </c>
      <c r="G358">
        <v>0</v>
      </c>
      <c r="H358">
        <v>0</v>
      </c>
      <c r="I358" t="s">
        <v>1681</v>
      </c>
      <c r="J358" t="s">
        <v>1467</v>
      </c>
      <c r="K358" t="s">
        <v>177</v>
      </c>
      <c r="L358" t="str">
        <f>IF(AND(Home!$A$1&gt;=Leave[[#This Row],[Start Time]],Home!$A$1&lt;=Leave[[#This Row],[End Time]]),"Aplica","No Aplica")</f>
        <v>No Aplica</v>
      </c>
      <c r="M358" t="str">
        <f>IF(AND(Home!$A$1&gt;=Leave[[#This Row],[Start Time]],Home!$A$1&lt;=Leave[[#This Row],[End Time]]),Home!$A$1,"No Aplica")</f>
        <v>No Aplica</v>
      </c>
      <c r="N358" t="str">
        <f>Leave[[#This Row],[User Code (Owning User) (Usuario)]]&amp;Leave[[#This Row],[fecha activa]]</f>
        <v>MIE2025050522937No Aplica</v>
      </c>
    </row>
    <row r="359" spans="1:14" x14ac:dyDescent="0.3">
      <c r="A359" t="s">
        <v>463</v>
      </c>
      <c r="B359" s="3">
        <v>45940</v>
      </c>
      <c r="C359" s="3">
        <v>45940</v>
      </c>
      <c r="D359" t="s">
        <v>641</v>
      </c>
      <c r="E359" t="s">
        <v>1680</v>
      </c>
      <c r="F359" t="s">
        <v>1682</v>
      </c>
      <c r="G359">
        <v>60</v>
      </c>
      <c r="H359">
        <v>60</v>
      </c>
      <c r="I359" t="s">
        <v>1681</v>
      </c>
      <c r="J359" t="s">
        <v>1467</v>
      </c>
      <c r="K359" t="s">
        <v>177</v>
      </c>
      <c r="L359" t="str">
        <f>IF(AND(Home!$A$1&gt;=Leave[[#This Row],[Start Time]],Home!$A$1&lt;=Leave[[#This Row],[End Time]]),"Aplica","No Aplica")</f>
        <v>No Aplica</v>
      </c>
      <c r="M359" t="str">
        <f>IF(AND(Home!$A$1&gt;=Leave[[#This Row],[Start Time]],Home!$A$1&lt;=Leave[[#This Row],[End Time]]),Home!$A$1,"No Aplica")</f>
        <v>No Aplica</v>
      </c>
      <c r="N359" t="str">
        <f>Leave[[#This Row],[User Code (Owning User) (Usuario)]]&amp;Leave[[#This Row],[fecha activa]]</f>
        <v>MIE2025050522937No Aplica</v>
      </c>
    </row>
    <row r="360" spans="1:14" x14ac:dyDescent="0.3">
      <c r="A360" t="s">
        <v>463</v>
      </c>
      <c r="B360" s="3">
        <v>45938</v>
      </c>
      <c r="C360" s="3">
        <v>45938</v>
      </c>
      <c r="D360" t="s">
        <v>641</v>
      </c>
      <c r="E360" t="s">
        <v>1680</v>
      </c>
      <c r="F360" t="s">
        <v>1682</v>
      </c>
      <c r="G360">
        <v>60</v>
      </c>
      <c r="H360">
        <v>60</v>
      </c>
      <c r="I360" t="s">
        <v>1681</v>
      </c>
      <c r="J360" t="s">
        <v>1467</v>
      </c>
      <c r="K360" t="s">
        <v>177</v>
      </c>
      <c r="L360" t="str">
        <f>IF(AND(Home!$A$1&gt;=Leave[[#This Row],[Start Time]],Home!$A$1&lt;=Leave[[#This Row],[End Time]]),"Aplica","No Aplica")</f>
        <v>No Aplica</v>
      </c>
      <c r="M360" t="str">
        <f>IF(AND(Home!$A$1&gt;=Leave[[#This Row],[Start Time]],Home!$A$1&lt;=Leave[[#This Row],[End Time]]),Home!$A$1,"No Aplica")</f>
        <v>No Aplica</v>
      </c>
      <c r="N360" t="str">
        <f>Leave[[#This Row],[User Code (Owning User) (Usuario)]]&amp;Leave[[#This Row],[fecha activa]]</f>
        <v>MIE2025050522937No Aplica</v>
      </c>
    </row>
    <row r="361" spans="1:14" x14ac:dyDescent="0.3">
      <c r="A361" t="s">
        <v>463</v>
      </c>
      <c r="B361" s="3">
        <v>45933</v>
      </c>
      <c r="C361" s="3">
        <v>45933</v>
      </c>
      <c r="D361" t="s">
        <v>491</v>
      </c>
      <c r="E361" t="s">
        <v>1680</v>
      </c>
      <c r="F361" t="s">
        <v>1682</v>
      </c>
      <c r="G361">
        <v>60</v>
      </c>
      <c r="H361">
        <v>60</v>
      </c>
      <c r="I361" t="s">
        <v>1681</v>
      </c>
      <c r="J361" t="s">
        <v>1467</v>
      </c>
      <c r="K361" t="s">
        <v>177</v>
      </c>
      <c r="L361" t="str">
        <f>IF(AND(Home!$A$1&gt;=Leave[[#This Row],[Start Time]],Home!$A$1&lt;=Leave[[#This Row],[End Time]]),"Aplica","No Aplica")</f>
        <v>No Aplica</v>
      </c>
      <c r="M361" t="str">
        <f>IF(AND(Home!$A$1&gt;=Leave[[#This Row],[Start Time]],Home!$A$1&lt;=Leave[[#This Row],[End Time]]),Home!$A$1,"No Aplica")</f>
        <v>No Aplica</v>
      </c>
      <c r="N361" t="str">
        <f>Leave[[#This Row],[User Code (Owning User) (Usuario)]]&amp;Leave[[#This Row],[fecha activa]]</f>
        <v>MIE2025050522937No Aplica</v>
      </c>
    </row>
    <row r="362" spans="1:14" x14ac:dyDescent="0.3">
      <c r="A362" t="s">
        <v>463</v>
      </c>
      <c r="B362" s="3">
        <v>45932</v>
      </c>
      <c r="C362" s="3">
        <v>45932</v>
      </c>
      <c r="D362" t="s">
        <v>491</v>
      </c>
      <c r="E362" t="s">
        <v>1680</v>
      </c>
      <c r="F362" t="s">
        <v>1682</v>
      </c>
      <c r="G362">
        <v>60</v>
      </c>
      <c r="H362">
        <v>60</v>
      </c>
      <c r="I362" t="s">
        <v>1681</v>
      </c>
      <c r="J362" t="s">
        <v>1467</v>
      </c>
      <c r="K362" t="s">
        <v>177</v>
      </c>
      <c r="L362" t="str">
        <f>IF(AND(Home!$A$1&gt;=Leave[[#This Row],[Start Time]],Home!$A$1&lt;=Leave[[#This Row],[End Time]]),"Aplica","No Aplica")</f>
        <v>No Aplica</v>
      </c>
      <c r="M362" t="str">
        <f>IF(AND(Home!$A$1&gt;=Leave[[#This Row],[Start Time]],Home!$A$1&lt;=Leave[[#This Row],[End Time]]),Home!$A$1,"No Aplica")</f>
        <v>No Aplica</v>
      </c>
      <c r="N362" t="str">
        <f>Leave[[#This Row],[User Code (Owning User) (Usuario)]]&amp;Leave[[#This Row],[fecha activa]]</f>
        <v>MIE2025050522937No Aplica</v>
      </c>
    </row>
    <row r="363" spans="1:14" x14ac:dyDescent="0.3">
      <c r="A363" t="s">
        <v>463</v>
      </c>
      <c r="B363" s="3">
        <v>45931</v>
      </c>
      <c r="C363" s="3">
        <v>45931</v>
      </c>
      <c r="D363" t="s">
        <v>467</v>
      </c>
      <c r="E363" t="s">
        <v>1680</v>
      </c>
      <c r="F363" t="s">
        <v>1682</v>
      </c>
      <c r="G363">
        <v>540</v>
      </c>
      <c r="H363">
        <v>540</v>
      </c>
      <c r="I363" t="s">
        <v>1681</v>
      </c>
      <c r="J363" t="s">
        <v>1467</v>
      </c>
      <c r="K363" t="s">
        <v>177</v>
      </c>
      <c r="L363" t="str">
        <f>IF(AND(Home!$A$1&gt;=Leave[[#This Row],[Start Time]],Home!$A$1&lt;=Leave[[#This Row],[End Time]]),"Aplica","No Aplica")</f>
        <v>Aplica</v>
      </c>
      <c r="M363">
        <f>IF(AND(Home!$A$1&gt;=Leave[[#This Row],[Start Time]],Home!$A$1&lt;=Leave[[#This Row],[End Time]]),Home!$A$1,"No Aplica")</f>
        <v>45931</v>
      </c>
      <c r="N363" t="str">
        <f>Leave[[#This Row],[User Code (Owning User) (Usuario)]]&amp;Leave[[#This Row],[fecha activa]]</f>
        <v>MIE202505052293745931</v>
      </c>
    </row>
    <row r="364" spans="1:14" x14ac:dyDescent="0.3">
      <c r="A364" t="s">
        <v>463</v>
      </c>
      <c r="B364" s="3">
        <v>45931</v>
      </c>
      <c r="C364" s="3">
        <v>45931</v>
      </c>
      <c r="D364" t="s">
        <v>467</v>
      </c>
      <c r="E364" t="s">
        <v>56</v>
      </c>
      <c r="F364" t="s">
        <v>57</v>
      </c>
      <c r="G364">
        <v>540</v>
      </c>
      <c r="H364">
        <v>540</v>
      </c>
      <c r="I364" t="s">
        <v>58</v>
      </c>
      <c r="J364" t="s">
        <v>967</v>
      </c>
      <c r="K364" t="s">
        <v>177</v>
      </c>
      <c r="L364" t="str">
        <f>IF(AND(Home!$A$1&gt;=Leave[[#This Row],[Start Time]],Home!$A$1&lt;=Leave[[#This Row],[End Time]]),"Aplica","No Aplica")</f>
        <v>Aplica</v>
      </c>
      <c r="M364">
        <f>IF(AND(Home!$A$1&gt;=Leave[[#This Row],[Start Time]],Home!$A$1&lt;=Leave[[#This Row],[End Time]]),Home!$A$1,"No Aplica")</f>
        <v>45931</v>
      </c>
      <c r="N364" t="str">
        <f>Leave[[#This Row],[User Code (Owning User) (Usuario)]]&amp;Leave[[#This Row],[fecha activa]]</f>
        <v>MIE20221410902245931</v>
      </c>
    </row>
    <row r="365" spans="1:14" x14ac:dyDescent="0.3">
      <c r="A365" t="s">
        <v>466</v>
      </c>
      <c r="B365" s="3">
        <v>45940</v>
      </c>
      <c r="C365" s="3">
        <v>45940</v>
      </c>
      <c r="D365" t="s">
        <v>491</v>
      </c>
      <c r="E365" t="s">
        <v>875</v>
      </c>
      <c r="F365" t="s">
        <v>876</v>
      </c>
      <c r="G365">
        <v>60</v>
      </c>
      <c r="H365">
        <v>60</v>
      </c>
      <c r="I365" t="s">
        <v>1047</v>
      </c>
      <c r="J365" t="s">
        <v>967</v>
      </c>
      <c r="K365" t="s">
        <v>177</v>
      </c>
      <c r="L365" t="str">
        <f>IF(AND(Home!$A$1&gt;=Leave[[#This Row],[Start Time]],Home!$A$1&lt;=Leave[[#This Row],[End Time]]),"Aplica","No Aplica")</f>
        <v>No Aplica</v>
      </c>
      <c r="M365" t="str">
        <f>IF(AND(Home!$A$1&gt;=Leave[[#This Row],[Start Time]],Home!$A$1&lt;=Leave[[#This Row],[End Time]]),Home!$A$1,"No Aplica")</f>
        <v>No Aplica</v>
      </c>
      <c r="N365" t="str">
        <f>Leave[[#This Row],[User Code (Owning User) (Usuario)]]&amp;Leave[[#This Row],[fecha activa]]</f>
        <v>MIE2024101219074No Aplica</v>
      </c>
    </row>
    <row r="366" spans="1:14" x14ac:dyDescent="0.3">
      <c r="A366" t="s">
        <v>466</v>
      </c>
      <c r="B366" s="3">
        <v>45939</v>
      </c>
      <c r="C366" s="3">
        <v>45939</v>
      </c>
      <c r="D366" t="s">
        <v>491</v>
      </c>
      <c r="E366" t="s">
        <v>875</v>
      </c>
      <c r="F366" t="s">
        <v>876</v>
      </c>
      <c r="G366">
        <v>60</v>
      </c>
      <c r="H366">
        <v>60</v>
      </c>
      <c r="I366" t="s">
        <v>1047</v>
      </c>
      <c r="J366" t="s">
        <v>967</v>
      </c>
      <c r="K366" t="s">
        <v>177</v>
      </c>
      <c r="L366" t="str">
        <f>IF(AND(Home!$A$1&gt;=Leave[[#This Row],[Start Time]],Home!$A$1&lt;=Leave[[#This Row],[End Time]]),"Aplica","No Aplica")</f>
        <v>No Aplica</v>
      </c>
      <c r="M366" t="str">
        <f>IF(AND(Home!$A$1&gt;=Leave[[#This Row],[Start Time]],Home!$A$1&lt;=Leave[[#This Row],[End Time]]),Home!$A$1,"No Aplica")</f>
        <v>No Aplica</v>
      </c>
      <c r="N366" t="str">
        <f>Leave[[#This Row],[User Code (Owning User) (Usuario)]]&amp;Leave[[#This Row],[fecha activa]]</f>
        <v>MIE2024101219074No Aplica</v>
      </c>
    </row>
    <row r="367" spans="1:14" x14ac:dyDescent="0.3">
      <c r="A367" t="s">
        <v>466</v>
      </c>
      <c r="B367" s="3">
        <v>45938</v>
      </c>
      <c r="C367" s="3">
        <v>45938</v>
      </c>
      <c r="D367" t="s">
        <v>491</v>
      </c>
      <c r="E367" t="s">
        <v>875</v>
      </c>
      <c r="F367" t="s">
        <v>876</v>
      </c>
      <c r="G367">
        <v>60</v>
      </c>
      <c r="H367">
        <v>60</v>
      </c>
      <c r="I367" t="s">
        <v>1047</v>
      </c>
      <c r="J367" t="s">
        <v>967</v>
      </c>
      <c r="K367" t="s">
        <v>177</v>
      </c>
      <c r="L367" t="str">
        <f>IF(AND(Home!$A$1&gt;=Leave[[#This Row],[Start Time]],Home!$A$1&lt;=Leave[[#This Row],[End Time]]),"Aplica","No Aplica")</f>
        <v>No Aplica</v>
      </c>
      <c r="M367" t="str">
        <f>IF(AND(Home!$A$1&gt;=Leave[[#This Row],[Start Time]],Home!$A$1&lt;=Leave[[#This Row],[End Time]]),Home!$A$1,"No Aplica")</f>
        <v>No Aplica</v>
      </c>
      <c r="N367" t="str">
        <f>Leave[[#This Row],[User Code (Owning User) (Usuario)]]&amp;Leave[[#This Row],[fecha activa]]</f>
        <v>MIE2024101219074No Aplica</v>
      </c>
    </row>
    <row r="368" spans="1:14" x14ac:dyDescent="0.3">
      <c r="A368" t="s">
        <v>466</v>
      </c>
      <c r="B368" s="3">
        <v>45937</v>
      </c>
      <c r="C368" s="3">
        <v>45937</v>
      </c>
      <c r="D368" t="s">
        <v>491</v>
      </c>
      <c r="E368" t="s">
        <v>875</v>
      </c>
      <c r="F368" t="s">
        <v>876</v>
      </c>
      <c r="G368">
        <v>60</v>
      </c>
      <c r="H368">
        <v>60</v>
      </c>
      <c r="I368" t="s">
        <v>1047</v>
      </c>
      <c r="J368" t="s">
        <v>967</v>
      </c>
      <c r="K368" t="s">
        <v>177</v>
      </c>
      <c r="L368" t="str">
        <f>IF(AND(Home!$A$1&gt;=Leave[[#This Row],[Start Time]],Home!$A$1&lt;=Leave[[#This Row],[End Time]]),"Aplica","No Aplica")</f>
        <v>No Aplica</v>
      </c>
      <c r="M368" t="str">
        <f>IF(AND(Home!$A$1&gt;=Leave[[#This Row],[Start Time]],Home!$A$1&lt;=Leave[[#This Row],[End Time]]),Home!$A$1,"No Aplica")</f>
        <v>No Aplica</v>
      </c>
      <c r="N368" t="str">
        <f>Leave[[#This Row],[User Code (Owning User) (Usuario)]]&amp;Leave[[#This Row],[fecha activa]]</f>
        <v>MIE2024101219074No Aplica</v>
      </c>
    </row>
    <row r="369" spans="1:14" x14ac:dyDescent="0.3">
      <c r="A369" t="s">
        <v>466</v>
      </c>
      <c r="B369" s="3">
        <v>45936</v>
      </c>
      <c r="C369" s="3">
        <v>45936</v>
      </c>
      <c r="D369" t="s">
        <v>473</v>
      </c>
      <c r="E369" t="s">
        <v>875</v>
      </c>
      <c r="F369" t="s">
        <v>876</v>
      </c>
      <c r="G369">
        <v>480</v>
      </c>
      <c r="H369">
        <v>480</v>
      </c>
      <c r="I369" t="s">
        <v>1047</v>
      </c>
      <c r="J369" t="s">
        <v>967</v>
      </c>
      <c r="K369" t="s">
        <v>177</v>
      </c>
      <c r="L369" t="str">
        <f>IF(AND(Home!$A$1&gt;=Leave[[#This Row],[Start Time]],Home!$A$1&lt;=Leave[[#This Row],[End Time]]),"Aplica","No Aplica")</f>
        <v>No Aplica</v>
      </c>
      <c r="M369" t="str">
        <f>IF(AND(Home!$A$1&gt;=Leave[[#This Row],[Start Time]],Home!$A$1&lt;=Leave[[#This Row],[End Time]]),Home!$A$1,"No Aplica")</f>
        <v>No Aplica</v>
      </c>
      <c r="N369" t="str">
        <f>Leave[[#This Row],[User Code (Owning User) (Usuario)]]&amp;Leave[[#This Row],[fecha activa]]</f>
        <v>MIE2024101219074No Aplica</v>
      </c>
    </row>
    <row r="370" spans="1:14" x14ac:dyDescent="0.3">
      <c r="A370" t="s">
        <v>463</v>
      </c>
      <c r="B370" s="3">
        <v>45942</v>
      </c>
      <c r="C370" s="3">
        <v>45942</v>
      </c>
      <c r="D370" t="s">
        <v>492</v>
      </c>
      <c r="E370" t="s">
        <v>514</v>
      </c>
      <c r="F370" t="s">
        <v>515</v>
      </c>
      <c r="G370">
        <v>540</v>
      </c>
      <c r="H370">
        <v>540</v>
      </c>
      <c r="I370" t="s">
        <v>1302</v>
      </c>
      <c r="J370" t="s">
        <v>1039</v>
      </c>
      <c r="K370" t="s">
        <v>179</v>
      </c>
      <c r="L370" t="str">
        <f>IF(AND(Home!$A$1&gt;=Leave[[#This Row],[Start Time]],Home!$A$1&lt;=Leave[[#This Row],[End Time]]),"Aplica","No Aplica")</f>
        <v>No Aplica</v>
      </c>
      <c r="M370" t="str">
        <f>IF(AND(Home!$A$1&gt;=Leave[[#This Row],[Start Time]],Home!$A$1&lt;=Leave[[#This Row],[End Time]]),Home!$A$1,"No Aplica")</f>
        <v>No Aplica</v>
      </c>
      <c r="N370" t="str">
        <f>Leave[[#This Row],[User Code (Owning User) (Usuario)]]&amp;Leave[[#This Row],[fecha activa]]</f>
        <v>MIE2024030414878No Aplica</v>
      </c>
    </row>
    <row r="371" spans="1:14" x14ac:dyDescent="0.3">
      <c r="A371" t="s">
        <v>463</v>
      </c>
      <c r="B371" s="3">
        <v>45935</v>
      </c>
      <c r="C371" s="3">
        <v>45935</v>
      </c>
      <c r="D371" t="s">
        <v>492</v>
      </c>
      <c r="E371" t="s">
        <v>514</v>
      </c>
      <c r="F371" t="s">
        <v>515</v>
      </c>
      <c r="G371">
        <v>540</v>
      </c>
      <c r="H371">
        <v>540</v>
      </c>
      <c r="I371" t="s">
        <v>1302</v>
      </c>
      <c r="J371" t="s">
        <v>1039</v>
      </c>
      <c r="K371" t="s">
        <v>179</v>
      </c>
      <c r="L371" t="str">
        <f>IF(AND(Home!$A$1&gt;=Leave[[#This Row],[Start Time]],Home!$A$1&lt;=Leave[[#This Row],[End Time]]),"Aplica","No Aplica")</f>
        <v>No Aplica</v>
      </c>
      <c r="M371" t="str">
        <f>IF(AND(Home!$A$1&gt;=Leave[[#This Row],[Start Time]],Home!$A$1&lt;=Leave[[#This Row],[End Time]]),Home!$A$1,"No Aplica")</f>
        <v>No Aplica</v>
      </c>
      <c r="N371" t="str">
        <f>Leave[[#This Row],[User Code (Owning User) (Usuario)]]&amp;Leave[[#This Row],[fecha activa]]</f>
        <v>MIE2024030414878No Aplica</v>
      </c>
    </row>
    <row r="372" spans="1:14" x14ac:dyDescent="0.3">
      <c r="A372" t="s">
        <v>474</v>
      </c>
      <c r="B372" s="3">
        <v>45942</v>
      </c>
      <c r="C372" s="3">
        <v>45942</v>
      </c>
      <c r="D372" t="s">
        <v>465</v>
      </c>
      <c r="E372" t="s">
        <v>269</v>
      </c>
      <c r="F372" t="s">
        <v>270</v>
      </c>
      <c r="G372">
        <v>540</v>
      </c>
      <c r="H372">
        <v>540</v>
      </c>
      <c r="I372" t="s">
        <v>916</v>
      </c>
      <c r="J372" t="s">
        <v>1029</v>
      </c>
      <c r="K372" t="s">
        <v>178</v>
      </c>
      <c r="L372" t="str">
        <f>IF(AND(Home!$A$1&gt;=Leave[[#This Row],[Start Time]],Home!$A$1&lt;=Leave[[#This Row],[End Time]]),"Aplica","No Aplica")</f>
        <v>No Aplica</v>
      </c>
      <c r="M372" t="str">
        <f>IF(AND(Home!$A$1&gt;=Leave[[#This Row],[Start Time]],Home!$A$1&lt;=Leave[[#This Row],[End Time]]),Home!$A$1,"No Aplica")</f>
        <v>No Aplica</v>
      </c>
      <c r="N372" t="str">
        <f>Leave[[#This Row],[User Code (Owning User) (Usuario)]]&amp;Leave[[#This Row],[fecha activa]]</f>
        <v>MIE2023160310634No Aplica</v>
      </c>
    </row>
    <row r="373" spans="1:14" x14ac:dyDescent="0.3">
      <c r="A373" t="s">
        <v>474</v>
      </c>
      <c r="B373" s="3">
        <v>45935</v>
      </c>
      <c r="C373" s="3">
        <v>45935</v>
      </c>
      <c r="D373" t="s">
        <v>465</v>
      </c>
      <c r="E373" t="s">
        <v>269</v>
      </c>
      <c r="F373" t="s">
        <v>270</v>
      </c>
      <c r="G373">
        <v>540</v>
      </c>
      <c r="H373">
        <v>540</v>
      </c>
      <c r="I373" t="s">
        <v>916</v>
      </c>
      <c r="J373" t="s">
        <v>1029</v>
      </c>
      <c r="K373" t="s">
        <v>178</v>
      </c>
      <c r="L373" t="str">
        <f>IF(AND(Home!$A$1&gt;=Leave[[#This Row],[Start Time]],Home!$A$1&lt;=Leave[[#This Row],[End Time]]),"Aplica","No Aplica")</f>
        <v>No Aplica</v>
      </c>
      <c r="M373" t="str">
        <f>IF(AND(Home!$A$1&gt;=Leave[[#This Row],[Start Time]],Home!$A$1&lt;=Leave[[#This Row],[End Time]]),Home!$A$1,"No Aplica")</f>
        <v>No Aplica</v>
      </c>
      <c r="N373" t="str">
        <f>Leave[[#This Row],[User Code (Owning User) (Usuario)]]&amp;Leave[[#This Row],[fecha activa]]</f>
        <v>MIE2023160310634No Aplica</v>
      </c>
    </row>
    <row r="374" spans="1:14" x14ac:dyDescent="0.3">
      <c r="A374" t="s">
        <v>463</v>
      </c>
      <c r="B374" s="3">
        <v>45933</v>
      </c>
      <c r="C374" s="3">
        <v>45933</v>
      </c>
      <c r="D374" t="s">
        <v>467</v>
      </c>
      <c r="E374" t="s">
        <v>654</v>
      </c>
      <c r="F374" t="s">
        <v>655</v>
      </c>
      <c r="G374">
        <v>900</v>
      </c>
      <c r="H374">
        <v>540</v>
      </c>
      <c r="I374" t="s">
        <v>1248</v>
      </c>
      <c r="J374" t="s">
        <v>2748</v>
      </c>
      <c r="K374" t="s">
        <v>177</v>
      </c>
      <c r="L374" t="str">
        <f>IF(AND(Home!$A$1&gt;=Leave[[#This Row],[Start Time]],Home!$A$1&lt;=Leave[[#This Row],[End Time]]),"Aplica","No Aplica")</f>
        <v>No Aplica</v>
      </c>
      <c r="M374" t="str">
        <f>IF(AND(Home!$A$1&gt;=Leave[[#This Row],[Start Time]],Home!$A$1&lt;=Leave[[#This Row],[End Time]]),Home!$A$1,"No Aplica")</f>
        <v>No Aplica</v>
      </c>
      <c r="N374" t="str">
        <f>Leave[[#This Row],[User Code (Owning User) (Usuario)]]&amp;Leave[[#This Row],[fecha activa]]</f>
        <v>MIE2024250716878No Aplica</v>
      </c>
    </row>
    <row r="375" spans="1:14" x14ac:dyDescent="0.3">
      <c r="A375" t="s">
        <v>463</v>
      </c>
      <c r="B375" s="3">
        <v>45932</v>
      </c>
      <c r="C375" s="3">
        <v>45932</v>
      </c>
      <c r="D375" t="s">
        <v>491</v>
      </c>
      <c r="E375" t="s">
        <v>654</v>
      </c>
      <c r="F375" t="s">
        <v>655</v>
      </c>
      <c r="G375">
        <v>480</v>
      </c>
      <c r="H375">
        <v>480</v>
      </c>
      <c r="I375" t="s">
        <v>1248</v>
      </c>
      <c r="J375" t="s">
        <v>2748</v>
      </c>
      <c r="K375" t="s">
        <v>177</v>
      </c>
      <c r="L375" t="str">
        <f>IF(AND(Home!$A$1&gt;=Leave[[#This Row],[Start Time]],Home!$A$1&lt;=Leave[[#This Row],[End Time]]),"Aplica","No Aplica")</f>
        <v>No Aplica</v>
      </c>
      <c r="M375" t="str">
        <f>IF(AND(Home!$A$1&gt;=Leave[[#This Row],[Start Time]],Home!$A$1&lt;=Leave[[#This Row],[End Time]]),Home!$A$1,"No Aplica")</f>
        <v>No Aplica</v>
      </c>
      <c r="N375" t="str">
        <f>Leave[[#This Row],[User Code (Owning User) (Usuario)]]&amp;Leave[[#This Row],[fecha activa]]</f>
        <v>MIE2024250716878No Aplica</v>
      </c>
    </row>
    <row r="376" spans="1:14" x14ac:dyDescent="0.3">
      <c r="A376" t="s">
        <v>463</v>
      </c>
      <c r="B376" s="3">
        <v>45931</v>
      </c>
      <c r="C376" s="3">
        <v>45931</v>
      </c>
      <c r="D376" t="s">
        <v>491</v>
      </c>
      <c r="E376" t="s">
        <v>654</v>
      </c>
      <c r="F376" t="s">
        <v>655</v>
      </c>
      <c r="G376">
        <v>480</v>
      </c>
      <c r="H376">
        <v>480</v>
      </c>
      <c r="I376" t="s">
        <v>1248</v>
      </c>
      <c r="J376" t="s">
        <v>2748</v>
      </c>
      <c r="K376" t="s">
        <v>177</v>
      </c>
      <c r="L376" t="str">
        <f>IF(AND(Home!$A$1&gt;=Leave[[#This Row],[Start Time]],Home!$A$1&lt;=Leave[[#This Row],[End Time]]),"Aplica","No Aplica")</f>
        <v>Aplica</v>
      </c>
      <c r="M376">
        <f>IF(AND(Home!$A$1&gt;=Leave[[#This Row],[Start Time]],Home!$A$1&lt;=Leave[[#This Row],[End Time]]),Home!$A$1,"No Aplica")</f>
        <v>45931</v>
      </c>
      <c r="N376" t="str">
        <f>Leave[[#This Row],[User Code (Owning User) (Usuario)]]&amp;Leave[[#This Row],[fecha activa]]</f>
        <v>MIE202425071687845931</v>
      </c>
    </row>
    <row r="377" spans="1:14" x14ac:dyDescent="0.3">
      <c r="A377" t="s">
        <v>463</v>
      </c>
      <c r="B377" s="3">
        <v>45932</v>
      </c>
      <c r="C377" s="3">
        <v>45932</v>
      </c>
      <c r="D377" t="s">
        <v>615</v>
      </c>
      <c r="E377" t="s">
        <v>2384</v>
      </c>
      <c r="F377" t="s">
        <v>2386</v>
      </c>
      <c r="G377">
        <v>60</v>
      </c>
      <c r="H377">
        <v>60</v>
      </c>
      <c r="I377" t="s">
        <v>2385</v>
      </c>
      <c r="J377" t="s">
        <v>1028</v>
      </c>
      <c r="K377" t="s">
        <v>178</v>
      </c>
      <c r="L377" t="str">
        <f>IF(AND(Home!$A$1&gt;=Leave[[#This Row],[Start Time]],Home!$A$1&lt;=Leave[[#This Row],[End Time]]),"Aplica","No Aplica")</f>
        <v>No Aplica</v>
      </c>
      <c r="M377" t="str">
        <f>IF(AND(Home!$A$1&gt;=Leave[[#This Row],[Start Time]],Home!$A$1&lt;=Leave[[#This Row],[End Time]]),Home!$A$1,"No Aplica")</f>
        <v>No Aplica</v>
      </c>
      <c r="N377" t="str">
        <f>Leave[[#This Row],[User Code (Owning User) (Usuario)]]&amp;Leave[[#This Row],[fecha activa]]</f>
        <v>MIE2025270824213No Aplica</v>
      </c>
    </row>
    <row r="378" spans="1:14" x14ac:dyDescent="0.3">
      <c r="A378" t="s">
        <v>463</v>
      </c>
      <c r="B378" s="3">
        <v>45931</v>
      </c>
      <c r="C378" s="3">
        <v>45931</v>
      </c>
      <c r="D378" t="s">
        <v>615</v>
      </c>
      <c r="E378" t="s">
        <v>2384</v>
      </c>
      <c r="F378" t="s">
        <v>2386</v>
      </c>
      <c r="G378">
        <v>60</v>
      </c>
      <c r="H378">
        <v>60</v>
      </c>
      <c r="I378" t="s">
        <v>2385</v>
      </c>
      <c r="J378" t="s">
        <v>1028</v>
      </c>
      <c r="K378" t="s">
        <v>178</v>
      </c>
      <c r="L378" t="str">
        <f>IF(AND(Home!$A$1&gt;=Leave[[#This Row],[Start Time]],Home!$A$1&lt;=Leave[[#This Row],[End Time]]),"Aplica","No Aplica")</f>
        <v>Aplica</v>
      </c>
      <c r="M378">
        <f>IF(AND(Home!$A$1&gt;=Leave[[#This Row],[Start Time]],Home!$A$1&lt;=Leave[[#This Row],[End Time]]),Home!$A$1,"No Aplica")</f>
        <v>45931</v>
      </c>
      <c r="N378" t="str">
        <f>Leave[[#This Row],[User Code (Owning User) (Usuario)]]&amp;Leave[[#This Row],[fecha activa]]</f>
        <v>MIE202527082421345931</v>
      </c>
    </row>
    <row r="379" spans="1:14" x14ac:dyDescent="0.3">
      <c r="A379" t="s">
        <v>466</v>
      </c>
      <c r="B379" s="3">
        <v>45942</v>
      </c>
      <c r="C379" s="3">
        <v>45942</v>
      </c>
      <c r="D379" t="s">
        <v>2967</v>
      </c>
      <c r="E379" t="s">
        <v>2384</v>
      </c>
      <c r="F379" t="s">
        <v>2386</v>
      </c>
      <c r="G379">
        <v>540</v>
      </c>
      <c r="H379">
        <v>540</v>
      </c>
      <c r="I379" t="s">
        <v>2385</v>
      </c>
      <c r="J379" t="s">
        <v>1028</v>
      </c>
      <c r="K379" t="s">
        <v>178</v>
      </c>
      <c r="L379" t="str">
        <f>IF(AND(Home!$A$1&gt;=Leave[[#This Row],[Start Time]],Home!$A$1&lt;=Leave[[#This Row],[End Time]]),"Aplica","No Aplica")</f>
        <v>No Aplica</v>
      </c>
      <c r="M379" t="str">
        <f>IF(AND(Home!$A$1&gt;=Leave[[#This Row],[Start Time]],Home!$A$1&lt;=Leave[[#This Row],[End Time]]),Home!$A$1,"No Aplica")</f>
        <v>No Aplica</v>
      </c>
      <c r="N379" t="str">
        <f>Leave[[#This Row],[User Code (Owning User) (Usuario)]]&amp;Leave[[#This Row],[fecha activa]]</f>
        <v>MIE2025270824213No Aplica</v>
      </c>
    </row>
    <row r="380" spans="1:14" x14ac:dyDescent="0.3">
      <c r="A380" t="s">
        <v>466</v>
      </c>
      <c r="B380" s="3">
        <v>45935</v>
      </c>
      <c r="C380" s="3">
        <v>45935</v>
      </c>
      <c r="D380" t="s">
        <v>495</v>
      </c>
      <c r="E380" t="s">
        <v>2384</v>
      </c>
      <c r="F380" t="s">
        <v>2386</v>
      </c>
      <c r="G380">
        <v>0</v>
      </c>
      <c r="H380">
        <v>0</v>
      </c>
      <c r="I380" t="s">
        <v>2385</v>
      </c>
      <c r="J380" t="s">
        <v>1028</v>
      </c>
      <c r="K380" t="s">
        <v>178</v>
      </c>
      <c r="L380" t="str">
        <f>IF(AND(Home!$A$1&gt;=Leave[[#This Row],[Start Time]],Home!$A$1&lt;=Leave[[#This Row],[End Time]]),"Aplica","No Aplica")</f>
        <v>No Aplica</v>
      </c>
      <c r="M380" t="str">
        <f>IF(AND(Home!$A$1&gt;=Leave[[#This Row],[Start Time]],Home!$A$1&lt;=Leave[[#This Row],[End Time]]),Home!$A$1,"No Aplica")</f>
        <v>No Aplica</v>
      </c>
      <c r="N380" t="str">
        <f>Leave[[#This Row],[User Code (Owning User) (Usuario)]]&amp;Leave[[#This Row],[fecha activa]]</f>
        <v>MIE2025270824213No Aplica</v>
      </c>
    </row>
    <row r="381" spans="1:14" x14ac:dyDescent="0.3">
      <c r="A381" t="s">
        <v>466</v>
      </c>
      <c r="B381" s="3">
        <v>45935</v>
      </c>
      <c r="C381" s="3">
        <v>45935</v>
      </c>
      <c r="D381" t="s">
        <v>495</v>
      </c>
      <c r="E381" t="s">
        <v>2384</v>
      </c>
      <c r="F381" t="s">
        <v>2386</v>
      </c>
      <c r="G381">
        <v>0</v>
      </c>
      <c r="H381">
        <v>0</v>
      </c>
      <c r="I381" t="s">
        <v>2385</v>
      </c>
      <c r="J381" t="s">
        <v>1028</v>
      </c>
      <c r="K381" t="s">
        <v>178</v>
      </c>
      <c r="L381" t="str">
        <f>IF(AND(Home!$A$1&gt;=Leave[[#This Row],[Start Time]],Home!$A$1&lt;=Leave[[#This Row],[End Time]]),"Aplica","No Aplica")</f>
        <v>No Aplica</v>
      </c>
      <c r="M381" t="str">
        <f>IF(AND(Home!$A$1&gt;=Leave[[#This Row],[Start Time]],Home!$A$1&lt;=Leave[[#This Row],[End Time]]),Home!$A$1,"No Aplica")</f>
        <v>No Aplica</v>
      </c>
      <c r="N381" t="str">
        <f>Leave[[#This Row],[User Code (Owning User) (Usuario)]]&amp;Leave[[#This Row],[fecha activa]]</f>
        <v>MIE2025270824213No Aplica</v>
      </c>
    </row>
    <row r="382" spans="1:14" x14ac:dyDescent="0.3">
      <c r="A382" t="s">
        <v>466</v>
      </c>
      <c r="B382" s="3">
        <v>45942</v>
      </c>
      <c r="C382" s="3">
        <v>45942</v>
      </c>
      <c r="D382" t="s">
        <v>2229</v>
      </c>
      <c r="E382" t="s">
        <v>2262</v>
      </c>
      <c r="F382" t="s">
        <v>2264</v>
      </c>
      <c r="G382">
        <v>540</v>
      </c>
      <c r="H382">
        <v>540</v>
      </c>
      <c r="I382" t="s">
        <v>2263</v>
      </c>
      <c r="J382" t="s">
        <v>1927</v>
      </c>
      <c r="K382" t="s">
        <v>178</v>
      </c>
      <c r="L382" t="str">
        <f>IF(AND(Home!$A$1&gt;=Leave[[#This Row],[Start Time]],Home!$A$1&lt;=Leave[[#This Row],[End Time]]),"Aplica","No Aplica")</f>
        <v>No Aplica</v>
      </c>
      <c r="M382" t="str">
        <f>IF(AND(Home!$A$1&gt;=Leave[[#This Row],[Start Time]],Home!$A$1&lt;=Leave[[#This Row],[End Time]]),Home!$A$1,"No Aplica")</f>
        <v>No Aplica</v>
      </c>
      <c r="N382" t="str">
        <f>Leave[[#This Row],[User Code (Owning User) (Usuario)]]&amp;Leave[[#This Row],[fecha activa]]</f>
        <v>MIE2025120824041No Aplica</v>
      </c>
    </row>
    <row r="383" spans="1:14" x14ac:dyDescent="0.3">
      <c r="A383" t="s">
        <v>466</v>
      </c>
      <c r="B383" s="3">
        <v>45935</v>
      </c>
      <c r="C383" s="3">
        <v>45935</v>
      </c>
      <c r="D383" t="s">
        <v>2030</v>
      </c>
      <c r="E383" t="s">
        <v>2262</v>
      </c>
      <c r="F383" t="s">
        <v>2264</v>
      </c>
      <c r="G383">
        <v>540</v>
      </c>
      <c r="H383">
        <v>540</v>
      </c>
      <c r="I383" t="s">
        <v>2263</v>
      </c>
      <c r="J383" t="s">
        <v>1927</v>
      </c>
      <c r="K383" t="s">
        <v>178</v>
      </c>
      <c r="L383" t="str">
        <f>IF(AND(Home!$A$1&gt;=Leave[[#This Row],[Start Time]],Home!$A$1&lt;=Leave[[#This Row],[End Time]]),"Aplica","No Aplica")</f>
        <v>No Aplica</v>
      </c>
      <c r="M383" t="str">
        <f>IF(AND(Home!$A$1&gt;=Leave[[#This Row],[Start Time]],Home!$A$1&lt;=Leave[[#This Row],[End Time]]),Home!$A$1,"No Aplica")</f>
        <v>No Aplica</v>
      </c>
      <c r="N383" t="str">
        <f>Leave[[#This Row],[User Code (Owning User) (Usuario)]]&amp;Leave[[#This Row],[fecha activa]]</f>
        <v>MIE2025120824041No Aplica</v>
      </c>
    </row>
    <row r="384" spans="1:14" x14ac:dyDescent="0.3">
      <c r="A384" t="s">
        <v>463</v>
      </c>
      <c r="B384" s="3">
        <v>45936</v>
      </c>
      <c r="C384" s="3">
        <v>45936</v>
      </c>
      <c r="D384" t="s">
        <v>465</v>
      </c>
      <c r="E384" t="s">
        <v>904</v>
      </c>
      <c r="F384" t="s">
        <v>905</v>
      </c>
      <c r="G384">
        <v>540</v>
      </c>
      <c r="H384">
        <v>540</v>
      </c>
      <c r="I384" t="s">
        <v>1013</v>
      </c>
      <c r="J384" t="s">
        <v>1467</v>
      </c>
      <c r="K384" t="s">
        <v>177</v>
      </c>
      <c r="L384" t="str">
        <f>IF(AND(Home!$A$1&gt;=Leave[[#This Row],[Start Time]],Home!$A$1&lt;=Leave[[#This Row],[End Time]]),"Aplica","No Aplica")</f>
        <v>No Aplica</v>
      </c>
      <c r="M384" t="str">
        <f>IF(AND(Home!$A$1&gt;=Leave[[#This Row],[Start Time]],Home!$A$1&lt;=Leave[[#This Row],[End Time]]),Home!$A$1,"No Aplica")</f>
        <v>No Aplica</v>
      </c>
      <c r="N384" t="str">
        <f>Leave[[#This Row],[User Code (Owning User) (Usuario)]]&amp;Leave[[#This Row],[fecha activa]]</f>
        <v>MIE2024161219956No Aplica</v>
      </c>
    </row>
    <row r="385" spans="1:14" x14ac:dyDescent="0.3">
      <c r="A385" t="s">
        <v>469</v>
      </c>
      <c r="B385" s="3">
        <v>45931</v>
      </c>
      <c r="C385" s="3">
        <v>45931</v>
      </c>
      <c r="D385" t="s">
        <v>2906</v>
      </c>
      <c r="E385" t="s">
        <v>423</v>
      </c>
      <c r="F385" t="s">
        <v>424</v>
      </c>
      <c r="G385">
        <v>300</v>
      </c>
      <c r="H385">
        <v>300</v>
      </c>
      <c r="I385" t="s">
        <v>1183</v>
      </c>
      <c r="J385" t="s">
        <v>2462</v>
      </c>
      <c r="K385" t="s">
        <v>178</v>
      </c>
      <c r="L385" t="str">
        <f>IF(AND(Home!$A$1&gt;=Leave[[#This Row],[Start Time]],Home!$A$1&lt;=Leave[[#This Row],[End Time]]),"Aplica","No Aplica")</f>
        <v>Aplica</v>
      </c>
      <c r="M385">
        <f>IF(AND(Home!$A$1&gt;=Leave[[#This Row],[Start Time]],Home!$A$1&lt;=Leave[[#This Row],[End Time]]),Home!$A$1,"No Aplica")</f>
        <v>45931</v>
      </c>
      <c r="N385" t="str">
        <f>Leave[[#This Row],[User Code (Owning User) (Usuario)]]&amp;Leave[[#This Row],[fecha activa]]</f>
        <v>MIE202416011403645931</v>
      </c>
    </row>
    <row r="386" spans="1:14" x14ac:dyDescent="0.3">
      <c r="A386" t="s">
        <v>463</v>
      </c>
      <c r="B386" s="3">
        <v>45942</v>
      </c>
      <c r="C386" s="3">
        <v>45942</v>
      </c>
      <c r="D386" t="s">
        <v>467</v>
      </c>
      <c r="E386" t="s">
        <v>423</v>
      </c>
      <c r="F386" t="s">
        <v>424</v>
      </c>
      <c r="G386">
        <v>1410</v>
      </c>
      <c r="H386">
        <v>540</v>
      </c>
      <c r="I386" t="s">
        <v>1183</v>
      </c>
      <c r="J386" t="s">
        <v>2462</v>
      </c>
      <c r="K386" t="s">
        <v>178</v>
      </c>
      <c r="L386" t="str">
        <f>IF(AND(Home!$A$1&gt;=Leave[[#This Row],[Start Time]],Home!$A$1&lt;=Leave[[#This Row],[End Time]]),"Aplica","No Aplica")</f>
        <v>No Aplica</v>
      </c>
      <c r="M386" t="str">
        <f>IF(AND(Home!$A$1&gt;=Leave[[#This Row],[Start Time]],Home!$A$1&lt;=Leave[[#This Row],[End Time]]),Home!$A$1,"No Aplica")</f>
        <v>No Aplica</v>
      </c>
      <c r="N386" t="str">
        <f>Leave[[#This Row],[User Code (Owning User) (Usuario)]]&amp;Leave[[#This Row],[fecha activa]]</f>
        <v>MIE2024160114036No Aplica</v>
      </c>
    </row>
    <row r="387" spans="1:14" x14ac:dyDescent="0.3">
      <c r="A387" t="s">
        <v>463</v>
      </c>
      <c r="B387" s="3">
        <v>45935</v>
      </c>
      <c r="C387" s="3">
        <v>45935</v>
      </c>
      <c r="D387" t="s">
        <v>467</v>
      </c>
      <c r="E387" t="s">
        <v>423</v>
      </c>
      <c r="F387" t="s">
        <v>424</v>
      </c>
      <c r="G387">
        <v>1410</v>
      </c>
      <c r="H387">
        <v>540</v>
      </c>
      <c r="I387" t="s">
        <v>1183</v>
      </c>
      <c r="J387" t="s">
        <v>2462</v>
      </c>
      <c r="K387" t="s">
        <v>178</v>
      </c>
      <c r="L387" t="str">
        <f>IF(AND(Home!$A$1&gt;=Leave[[#This Row],[Start Time]],Home!$A$1&lt;=Leave[[#This Row],[End Time]]),"Aplica","No Aplica")</f>
        <v>No Aplica</v>
      </c>
      <c r="M387" t="str">
        <f>IF(AND(Home!$A$1&gt;=Leave[[#This Row],[Start Time]],Home!$A$1&lt;=Leave[[#This Row],[End Time]]),Home!$A$1,"No Aplica")</f>
        <v>No Aplica</v>
      </c>
      <c r="N387" t="str">
        <f>Leave[[#This Row],[User Code (Owning User) (Usuario)]]&amp;Leave[[#This Row],[fecha activa]]</f>
        <v>MIE2024160114036No Aplica</v>
      </c>
    </row>
    <row r="388" spans="1:14" x14ac:dyDescent="0.3">
      <c r="A388" t="s">
        <v>463</v>
      </c>
      <c r="B388" s="3">
        <v>45942</v>
      </c>
      <c r="C388" s="3">
        <v>45942</v>
      </c>
      <c r="D388" t="s">
        <v>467</v>
      </c>
      <c r="E388" t="s">
        <v>30</v>
      </c>
      <c r="F388" t="s">
        <v>31</v>
      </c>
      <c r="G388">
        <v>540</v>
      </c>
      <c r="H388">
        <v>540</v>
      </c>
      <c r="I388" t="s">
        <v>1235</v>
      </c>
      <c r="J388" t="s">
        <v>1039</v>
      </c>
      <c r="K388" t="s">
        <v>179</v>
      </c>
      <c r="L388" t="str">
        <f>IF(AND(Home!$A$1&gt;=Leave[[#This Row],[Start Time]],Home!$A$1&lt;=Leave[[#This Row],[End Time]]),"Aplica","No Aplica")</f>
        <v>No Aplica</v>
      </c>
      <c r="M388" t="str">
        <f>IF(AND(Home!$A$1&gt;=Leave[[#This Row],[Start Time]],Home!$A$1&lt;=Leave[[#This Row],[End Time]]),Home!$A$1,"No Aplica")</f>
        <v>No Aplica</v>
      </c>
      <c r="N388" t="str">
        <f>Leave[[#This Row],[User Code (Owning User) (Usuario)]]&amp;Leave[[#This Row],[fecha activa]]</f>
        <v>MIE202221119467No Aplica</v>
      </c>
    </row>
    <row r="389" spans="1:14" x14ac:dyDescent="0.3">
      <c r="A389" t="s">
        <v>463</v>
      </c>
      <c r="B389" s="3">
        <v>45935</v>
      </c>
      <c r="C389" s="3">
        <v>45935</v>
      </c>
      <c r="D389" t="s">
        <v>467</v>
      </c>
      <c r="E389" t="s">
        <v>30</v>
      </c>
      <c r="F389" t="s">
        <v>31</v>
      </c>
      <c r="G389">
        <v>540</v>
      </c>
      <c r="H389">
        <v>540</v>
      </c>
      <c r="I389" t="s">
        <v>1235</v>
      </c>
      <c r="J389" t="s">
        <v>1039</v>
      </c>
      <c r="K389" t="s">
        <v>179</v>
      </c>
      <c r="L389" t="str">
        <f>IF(AND(Home!$A$1&gt;=Leave[[#This Row],[Start Time]],Home!$A$1&lt;=Leave[[#This Row],[End Time]]),"Aplica","No Aplica")</f>
        <v>No Aplica</v>
      </c>
      <c r="M389" t="str">
        <f>IF(AND(Home!$A$1&gt;=Leave[[#This Row],[Start Time]],Home!$A$1&lt;=Leave[[#This Row],[End Time]]),Home!$A$1,"No Aplica")</f>
        <v>No Aplica</v>
      </c>
      <c r="N389" t="str">
        <f>Leave[[#This Row],[User Code (Owning User) (Usuario)]]&amp;Leave[[#This Row],[fecha activa]]</f>
        <v>MIE202221119467No Aplica</v>
      </c>
    </row>
    <row r="390" spans="1:14" x14ac:dyDescent="0.3">
      <c r="A390" t="s">
        <v>463</v>
      </c>
      <c r="B390" s="3">
        <v>45940</v>
      </c>
      <c r="C390" s="3">
        <v>45940</v>
      </c>
      <c r="D390" t="s">
        <v>491</v>
      </c>
      <c r="E390" t="s">
        <v>127</v>
      </c>
      <c r="F390" t="s">
        <v>128</v>
      </c>
      <c r="G390">
        <v>60</v>
      </c>
      <c r="H390">
        <v>60</v>
      </c>
      <c r="I390" t="s">
        <v>1007</v>
      </c>
      <c r="J390" t="s">
        <v>2274</v>
      </c>
      <c r="K390" t="s">
        <v>177</v>
      </c>
      <c r="L390" t="str">
        <f>IF(AND(Home!$A$1&gt;=Leave[[#This Row],[Start Time]],Home!$A$1&lt;=Leave[[#This Row],[End Time]]),"Aplica","No Aplica")</f>
        <v>No Aplica</v>
      </c>
      <c r="M390" t="str">
        <f>IF(AND(Home!$A$1&gt;=Leave[[#This Row],[Start Time]],Home!$A$1&lt;=Leave[[#This Row],[End Time]]),Home!$A$1,"No Aplica")</f>
        <v>No Aplica</v>
      </c>
      <c r="N390" t="str">
        <f>Leave[[#This Row],[User Code (Owning User) (Usuario)]]&amp;Leave[[#This Row],[fecha activa]]</f>
        <v>MIE202102072020No Aplica</v>
      </c>
    </row>
    <row r="391" spans="1:14" x14ac:dyDescent="0.3">
      <c r="A391" t="s">
        <v>463</v>
      </c>
      <c r="B391" s="3">
        <v>45939</v>
      </c>
      <c r="C391" s="3">
        <v>45939</v>
      </c>
      <c r="D391" t="s">
        <v>491</v>
      </c>
      <c r="E391" t="s">
        <v>127</v>
      </c>
      <c r="F391" t="s">
        <v>128</v>
      </c>
      <c r="G391">
        <v>60</v>
      </c>
      <c r="H391">
        <v>60</v>
      </c>
      <c r="I391" t="s">
        <v>1007</v>
      </c>
      <c r="J391" t="s">
        <v>2274</v>
      </c>
      <c r="K391" t="s">
        <v>177</v>
      </c>
      <c r="L391" t="str">
        <f>IF(AND(Home!$A$1&gt;=Leave[[#This Row],[Start Time]],Home!$A$1&lt;=Leave[[#This Row],[End Time]]),"Aplica","No Aplica")</f>
        <v>No Aplica</v>
      </c>
      <c r="M391" t="str">
        <f>IF(AND(Home!$A$1&gt;=Leave[[#This Row],[Start Time]],Home!$A$1&lt;=Leave[[#This Row],[End Time]]),Home!$A$1,"No Aplica")</f>
        <v>No Aplica</v>
      </c>
      <c r="N391" t="str">
        <f>Leave[[#This Row],[User Code (Owning User) (Usuario)]]&amp;Leave[[#This Row],[fecha activa]]</f>
        <v>MIE202102072020No Aplica</v>
      </c>
    </row>
    <row r="392" spans="1:14" x14ac:dyDescent="0.3">
      <c r="A392" t="s">
        <v>463</v>
      </c>
      <c r="B392" s="3">
        <v>45938</v>
      </c>
      <c r="C392" s="3">
        <v>45938</v>
      </c>
      <c r="D392" t="s">
        <v>491</v>
      </c>
      <c r="E392" t="s">
        <v>127</v>
      </c>
      <c r="F392" t="s">
        <v>128</v>
      </c>
      <c r="G392">
        <v>60</v>
      </c>
      <c r="H392">
        <v>60</v>
      </c>
      <c r="I392" t="s">
        <v>1007</v>
      </c>
      <c r="J392" t="s">
        <v>2274</v>
      </c>
      <c r="K392" t="s">
        <v>177</v>
      </c>
      <c r="L392" t="str">
        <f>IF(AND(Home!$A$1&gt;=Leave[[#This Row],[Start Time]],Home!$A$1&lt;=Leave[[#This Row],[End Time]]),"Aplica","No Aplica")</f>
        <v>No Aplica</v>
      </c>
      <c r="M392" t="str">
        <f>IF(AND(Home!$A$1&gt;=Leave[[#This Row],[Start Time]],Home!$A$1&lt;=Leave[[#This Row],[End Time]]),Home!$A$1,"No Aplica")</f>
        <v>No Aplica</v>
      </c>
      <c r="N392" t="str">
        <f>Leave[[#This Row],[User Code (Owning User) (Usuario)]]&amp;Leave[[#This Row],[fecha activa]]</f>
        <v>MIE202102072020No Aplica</v>
      </c>
    </row>
    <row r="393" spans="1:14" x14ac:dyDescent="0.3">
      <c r="A393" t="s">
        <v>463</v>
      </c>
      <c r="B393" s="3">
        <v>45936</v>
      </c>
      <c r="C393" s="3">
        <v>45936</v>
      </c>
      <c r="D393" t="s">
        <v>491</v>
      </c>
      <c r="E393" t="s">
        <v>127</v>
      </c>
      <c r="F393" t="s">
        <v>128</v>
      </c>
      <c r="G393">
        <v>60</v>
      </c>
      <c r="H393">
        <v>60</v>
      </c>
      <c r="I393" t="s">
        <v>1007</v>
      </c>
      <c r="J393" t="s">
        <v>2274</v>
      </c>
      <c r="K393" t="s">
        <v>177</v>
      </c>
      <c r="L393" t="str">
        <f>IF(AND(Home!$A$1&gt;=Leave[[#This Row],[Start Time]],Home!$A$1&lt;=Leave[[#This Row],[End Time]]),"Aplica","No Aplica")</f>
        <v>No Aplica</v>
      </c>
      <c r="M393" t="str">
        <f>IF(AND(Home!$A$1&gt;=Leave[[#This Row],[Start Time]],Home!$A$1&lt;=Leave[[#This Row],[End Time]]),Home!$A$1,"No Aplica")</f>
        <v>No Aplica</v>
      </c>
      <c r="N393" t="str">
        <f>Leave[[#This Row],[User Code (Owning User) (Usuario)]]&amp;Leave[[#This Row],[fecha activa]]</f>
        <v>MIE202102072020No Aplica</v>
      </c>
    </row>
    <row r="394" spans="1:14" x14ac:dyDescent="0.3">
      <c r="A394" t="s">
        <v>463</v>
      </c>
      <c r="B394" s="3">
        <v>45937</v>
      </c>
      <c r="C394" s="3">
        <v>45937</v>
      </c>
      <c r="D394" t="s">
        <v>465</v>
      </c>
      <c r="E394" t="s">
        <v>127</v>
      </c>
      <c r="F394" t="s">
        <v>128</v>
      </c>
      <c r="G394">
        <v>540</v>
      </c>
      <c r="H394">
        <v>540</v>
      </c>
      <c r="I394" t="s">
        <v>1007</v>
      </c>
      <c r="J394" t="s">
        <v>2274</v>
      </c>
      <c r="K394" t="s">
        <v>177</v>
      </c>
      <c r="L394" t="str">
        <f>IF(AND(Home!$A$1&gt;=Leave[[#This Row],[Start Time]],Home!$A$1&lt;=Leave[[#This Row],[End Time]]),"Aplica","No Aplica")</f>
        <v>No Aplica</v>
      </c>
      <c r="M394" t="str">
        <f>IF(AND(Home!$A$1&gt;=Leave[[#This Row],[Start Time]],Home!$A$1&lt;=Leave[[#This Row],[End Time]]),Home!$A$1,"No Aplica")</f>
        <v>No Aplica</v>
      </c>
      <c r="N394" t="str">
        <f>Leave[[#This Row],[User Code (Owning User) (Usuario)]]&amp;Leave[[#This Row],[fecha activa]]</f>
        <v>MIE202102072020No Aplica</v>
      </c>
    </row>
    <row r="395" spans="1:14" x14ac:dyDescent="0.3">
      <c r="A395" t="s">
        <v>463</v>
      </c>
      <c r="B395" s="3">
        <v>45933</v>
      </c>
      <c r="C395" s="3">
        <v>45933</v>
      </c>
      <c r="D395" t="s">
        <v>491</v>
      </c>
      <c r="E395" t="s">
        <v>127</v>
      </c>
      <c r="F395" t="s">
        <v>128</v>
      </c>
      <c r="G395">
        <v>60</v>
      </c>
      <c r="H395">
        <v>60</v>
      </c>
      <c r="I395" t="s">
        <v>1007</v>
      </c>
      <c r="J395" t="s">
        <v>2274</v>
      </c>
      <c r="K395" t="s">
        <v>177</v>
      </c>
      <c r="L395" t="str">
        <f>IF(AND(Home!$A$1&gt;=Leave[[#This Row],[Start Time]],Home!$A$1&lt;=Leave[[#This Row],[End Time]]),"Aplica","No Aplica")</f>
        <v>No Aplica</v>
      </c>
      <c r="M395" t="str">
        <f>IF(AND(Home!$A$1&gt;=Leave[[#This Row],[Start Time]],Home!$A$1&lt;=Leave[[#This Row],[End Time]]),Home!$A$1,"No Aplica")</f>
        <v>No Aplica</v>
      </c>
      <c r="N395" t="str">
        <f>Leave[[#This Row],[User Code (Owning User) (Usuario)]]&amp;Leave[[#This Row],[fecha activa]]</f>
        <v>MIE202102072020No Aplica</v>
      </c>
    </row>
    <row r="396" spans="1:14" x14ac:dyDescent="0.3">
      <c r="A396" t="s">
        <v>463</v>
      </c>
      <c r="B396" s="3">
        <v>45932</v>
      </c>
      <c r="C396" s="3">
        <v>45932</v>
      </c>
      <c r="D396" t="s">
        <v>491</v>
      </c>
      <c r="E396" t="s">
        <v>127</v>
      </c>
      <c r="F396" t="s">
        <v>128</v>
      </c>
      <c r="G396">
        <v>60</v>
      </c>
      <c r="H396">
        <v>60</v>
      </c>
      <c r="I396" t="s">
        <v>1007</v>
      </c>
      <c r="J396" t="s">
        <v>2274</v>
      </c>
      <c r="K396" t="s">
        <v>177</v>
      </c>
      <c r="L396" t="str">
        <f>IF(AND(Home!$A$1&gt;=Leave[[#This Row],[Start Time]],Home!$A$1&lt;=Leave[[#This Row],[End Time]]),"Aplica","No Aplica")</f>
        <v>No Aplica</v>
      </c>
      <c r="M396" t="str">
        <f>IF(AND(Home!$A$1&gt;=Leave[[#This Row],[Start Time]],Home!$A$1&lt;=Leave[[#This Row],[End Time]]),Home!$A$1,"No Aplica")</f>
        <v>No Aplica</v>
      </c>
      <c r="N396" t="str">
        <f>Leave[[#This Row],[User Code (Owning User) (Usuario)]]&amp;Leave[[#This Row],[fecha activa]]</f>
        <v>MIE202102072020No Aplica</v>
      </c>
    </row>
    <row r="397" spans="1:14" x14ac:dyDescent="0.3">
      <c r="A397" t="s">
        <v>463</v>
      </c>
      <c r="B397" s="3">
        <v>45931</v>
      </c>
      <c r="C397" s="3">
        <v>45931</v>
      </c>
      <c r="D397" t="s">
        <v>491</v>
      </c>
      <c r="E397" t="s">
        <v>127</v>
      </c>
      <c r="F397" t="s">
        <v>128</v>
      </c>
      <c r="G397">
        <v>60</v>
      </c>
      <c r="H397">
        <v>60</v>
      </c>
      <c r="I397" t="s">
        <v>1007</v>
      </c>
      <c r="J397" t="s">
        <v>2274</v>
      </c>
      <c r="K397" t="s">
        <v>177</v>
      </c>
      <c r="L397" t="str">
        <f>IF(AND(Home!$A$1&gt;=Leave[[#This Row],[Start Time]],Home!$A$1&lt;=Leave[[#This Row],[End Time]]),"Aplica","No Aplica")</f>
        <v>Aplica</v>
      </c>
      <c r="M397">
        <f>IF(AND(Home!$A$1&gt;=Leave[[#This Row],[Start Time]],Home!$A$1&lt;=Leave[[#This Row],[End Time]]),Home!$A$1,"No Aplica")</f>
        <v>45931</v>
      </c>
      <c r="N397" t="str">
        <f>Leave[[#This Row],[User Code (Owning User) (Usuario)]]&amp;Leave[[#This Row],[fecha activa]]</f>
        <v>MIE20210207202045931</v>
      </c>
    </row>
    <row r="398" spans="1:14" x14ac:dyDescent="0.3">
      <c r="A398" t="s">
        <v>463</v>
      </c>
      <c r="B398" s="3">
        <v>45940</v>
      </c>
      <c r="C398" s="3">
        <v>45940</v>
      </c>
      <c r="D398" t="s">
        <v>2730</v>
      </c>
      <c r="E398" t="s">
        <v>2327</v>
      </c>
      <c r="F398" t="s">
        <v>2329</v>
      </c>
      <c r="G398">
        <v>540</v>
      </c>
      <c r="H398">
        <v>540</v>
      </c>
      <c r="I398" t="s">
        <v>2328</v>
      </c>
      <c r="J398" t="s">
        <v>1044</v>
      </c>
      <c r="K398" t="s">
        <v>177</v>
      </c>
      <c r="L398" t="str">
        <f>IF(AND(Home!$A$1&gt;=Leave[[#This Row],[Start Time]],Home!$A$1&lt;=Leave[[#This Row],[End Time]]),"Aplica","No Aplica")</f>
        <v>No Aplica</v>
      </c>
      <c r="M398" t="str">
        <f>IF(AND(Home!$A$1&gt;=Leave[[#This Row],[Start Time]],Home!$A$1&lt;=Leave[[#This Row],[End Time]]),Home!$A$1,"No Aplica")</f>
        <v>No Aplica</v>
      </c>
      <c r="N398" t="str">
        <f>Leave[[#This Row],[User Code (Owning User) (Usuario)]]&amp;Leave[[#This Row],[fecha activa]]</f>
        <v>MIE2025230824173No Aplica</v>
      </c>
    </row>
    <row r="399" spans="1:14" x14ac:dyDescent="0.3">
      <c r="A399" t="s">
        <v>463</v>
      </c>
      <c r="B399" s="3">
        <v>45939</v>
      </c>
      <c r="C399" s="3">
        <v>45939</v>
      </c>
      <c r="D399" t="s">
        <v>2730</v>
      </c>
      <c r="E399" t="s">
        <v>2327</v>
      </c>
      <c r="F399" t="s">
        <v>2329</v>
      </c>
      <c r="G399">
        <v>540</v>
      </c>
      <c r="H399">
        <v>540</v>
      </c>
      <c r="I399" t="s">
        <v>2328</v>
      </c>
      <c r="J399" t="s">
        <v>1044</v>
      </c>
      <c r="K399" t="s">
        <v>177</v>
      </c>
      <c r="L399" t="str">
        <f>IF(AND(Home!$A$1&gt;=Leave[[#This Row],[Start Time]],Home!$A$1&lt;=Leave[[#This Row],[End Time]]),"Aplica","No Aplica")</f>
        <v>No Aplica</v>
      </c>
      <c r="M399" t="str">
        <f>IF(AND(Home!$A$1&gt;=Leave[[#This Row],[Start Time]],Home!$A$1&lt;=Leave[[#This Row],[End Time]]),Home!$A$1,"No Aplica")</f>
        <v>No Aplica</v>
      </c>
      <c r="N399" t="str">
        <f>Leave[[#This Row],[User Code (Owning User) (Usuario)]]&amp;Leave[[#This Row],[fecha activa]]</f>
        <v>MIE2025230824173No Aplica</v>
      </c>
    </row>
    <row r="400" spans="1:14" x14ac:dyDescent="0.3">
      <c r="A400" t="s">
        <v>463</v>
      </c>
      <c r="B400" s="3">
        <v>45936</v>
      </c>
      <c r="C400" s="3">
        <v>45936</v>
      </c>
      <c r="D400" t="s">
        <v>2730</v>
      </c>
      <c r="E400" t="s">
        <v>2327</v>
      </c>
      <c r="F400" t="s">
        <v>2329</v>
      </c>
      <c r="G400">
        <v>540</v>
      </c>
      <c r="H400">
        <v>540</v>
      </c>
      <c r="I400" t="s">
        <v>2328</v>
      </c>
      <c r="J400" t="s">
        <v>1044</v>
      </c>
      <c r="K400" t="s">
        <v>177</v>
      </c>
      <c r="L400" t="str">
        <f>IF(AND(Home!$A$1&gt;=Leave[[#This Row],[Start Time]],Home!$A$1&lt;=Leave[[#This Row],[End Time]]),"Aplica","No Aplica")</f>
        <v>No Aplica</v>
      </c>
      <c r="M400" t="str">
        <f>IF(AND(Home!$A$1&gt;=Leave[[#This Row],[Start Time]],Home!$A$1&lt;=Leave[[#This Row],[End Time]]),Home!$A$1,"No Aplica")</f>
        <v>No Aplica</v>
      </c>
      <c r="N400" t="str">
        <f>Leave[[#This Row],[User Code (Owning User) (Usuario)]]&amp;Leave[[#This Row],[fecha activa]]</f>
        <v>MIE2025230824173No Aplica</v>
      </c>
    </row>
    <row r="401" spans="1:14" x14ac:dyDescent="0.3">
      <c r="A401" t="s">
        <v>463</v>
      </c>
      <c r="B401" s="3">
        <v>45938</v>
      </c>
      <c r="C401" s="3">
        <v>45938</v>
      </c>
      <c r="D401" t="s">
        <v>2730</v>
      </c>
      <c r="E401" t="s">
        <v>2327</v>
      </c>
      <c r="F401" t="s">
        <v>2329</v>
      </c>
      <c r="G401">
        <v>540</v>
      </c>
      <c r="H401">
        <v>540</v>
      </c>
      <c r="I401" t="s">
        <v>2328</v>
      </c>
      <c r="J401" t="s">
        <v>1044</v>
      </c>
      <c r="K401" t="s">
        <v>177</v>
      </c>
      <c r="L401" t="str">
        <f>IF(AND(Home!$A$1&gt;=Leave[[#This Row],[Start Time]],Home!$A$1&lt;=Leave[[#This Row],[End Time]]),"Aplica","No Aplica")</f>
        <v>No Aplica</v>
      </c>
      <c r="M401" t="str">
        <f>IF(AND(Home!$A$1&gt;=Leave[[#This Row],[Start Time]],Home!$A$1&lt;=Leave[[#This Row],[End Time]]),Home!$A$1,"No Aplica")</f>
        <v>No Aplica</v>
      </c>
      <c r="N401" t="str">
        <f>Leave[[#This Row],[User Code (Owning User) (Usuario)]]&amp;Leave[[#This Row],[fecha activa]]</f>
        <v>MIE2025230824173No Aplica</v>
      </c>
    </row>
    <row r="402" spans="1:14" x14ac:dyDescent="0.3">
      <c r="A402" t="s">
        <v>463</v>
      </c>
      <c r="B402" s="3">
        <v>45937</v>
      </c>
      <c r="C402" s="3">
        <v>45937</v>
      </c>
      <c r="D402" t="s">
        <v>3006</v>
      </c>
      <c r="E402" t="s">
        <v>2327</v>
      </c>
      <c r="F402" t="s">
        <v>2329</v>
      </c>
      <c r="G402">
        <v>900</v>
      </c>
      <c r="H402">
        <v>540</v>
      </c>
      <c r="I402" t="s">
        <v>2328</v>
      </c>
      <c r="J402" t="s">
        <v>1044</v>
      </c>
      <c r="K402" t="s">
        <v>177</v>
      </c>
      <c r="L402" t="str">
        <f>IF(AND(Home!$A$1&gt;=Leave[[#This Row],[Start Time]],Home!$A$1&lt;=Leave[[#This Row],[End Time]]),"Aplica","No Aplica")</f>
        <v>No Aplica</v>
      </c>
      <c r="M402" t="str">
        <f>IF(AND(Home!$A$1&gt;=Leave[[#This Row],[Start Time]],Home!$A$1&lt;=Leave[[#This Row],[End Time]]),Home!$A$1,"No Aplica")</f>
        <v>No Aplica</v>
      </c>
      <c r="N402" t="str">
        <f>Leave[[#This Row],[User Code (Owning User) (Usuario)]]&amp;Leave[[#This Row],[fecha activa]]</f>
        <v>MIE2025230824173No Aplica</v>
      </c>
    </row>
    <row r="403" spans="1:14" x14ac:dyDescent="0.3">
      <c r="A403" t="s">
        <v>463</v>
      </c>
      <c r="B403" s="3">
        <v>45933</v>
      </c>
      <c r="C403" s="3">
        <v>45933</v>
      </c>
      <c r="D403" t="s">
        <v>2730</v>
      </c>
      <c r="E403" t="s">
        <v>2327</v>
      </c>
      <c r="F403" t="s">
        <v>2329</v>
      </c>
      <c r="G403">
        <v>540</v>
      </c>
      <c r="H403">
        <v>540</v>
      </c>
      <c r="I403" t="s">
        <v>2328</v>
      </c>
      <c r="J403" t="s">
        <v>1044</v>
      </c>
      <c r="K403" t="s">
        <v>177</v>
      </c>
      <c r="L403" t="str">
        <f>IF(AND(Home!$A$1&gt;=Leave[[#This Row],[Start Time]],Home!$A$1&lt;=Leave[[#This Row],[End Time]]),"Aplica","No Aplica")</f>
        <v>No Aplica</v>
      </c>
      <c r="M403" t="str">
        <f>IF(AND(Home!$A$1&gt;=Leave[[#This Row],[Start Time]],Home!$A$1&lt;=Leave[[#This Row],[End Time]]),Home!$A$1,"No Aplica")</f>
        <v>No Aplica</v>
      </c>
      <c r="N403" t="str">
        <f>Leave[[#This Row],[User Code (Owning User) (Usuario)]]&amp;Leave[[#This Row],[fecha activa]]</f>
        <v>MIE2025230824173No Aplica</v>
      </c>
    </row>
    <row r="404" spans="1:14" x14ac:dyDescent="0.3">
      <c r="A404" t="s">
        <v>463</v>
      </c>
      <c r="B404" s="3">
        <v>45932</v>
      </c>
      <c r="C404" s="3">
        <v>45932</v>
      </c>
      <c r="D404" t="s">
        <v>2730</v>
      </c>
      <c r="E404" t="s">
        <v>2327</v>
      </c>
      <c r="F404" t="s">
        <v>2329</v>
      </c>
      <c r="G404">
        <v>540</v>
      </c>
      <c r="H404">
        <v>540</v>
      </c>
      <c r="I404" t="s">
        <v>2328</v>
      </c>
      <c r="J404" t="s">
        <v>1044</v>
      </c>
      <c r="K404" t="s">
        <v>177</v>
      </c>
      <c r="L404" t="str">
        <f>IF(AND(Home!$A$1&gt;=Leave[[#This Row],[Start Time]],Home!$A$1&lt;=Leave[[#This Row],[End Time]]),"Aplica","No Aplica")</f>
        <v>No Aplica</v>
      </c>
      <c r="M404" t="str">
        <f>IF(AND(Home!$A$1&gt;=Leave[[#This Row],[Start Time]],Home!$A$1&lt;=Leave[[#This Row],[End Time]]),Home!$A$1,"No Aplica")</f>
        <v>No Aplica</v>
      </c>
      <c r="N404" t="str">
        <f>Leave[[#This Row],[User Code (Owning User) (Usuario)]]&amp;Leave[[#This Row],[fecha activa]]</f>
        <v>MIE2025230824173No Aplica</v>
      </c>
    </row>
    <row r="405" spans="1:14" x14ac:dyDescent="0.3">
      <c r="A405" t="s">
        <v>463</v>
      </c>
      <c r="B405" s="3">
        <v>45931</v>
      </c>
      <c r="C405" s="3">
        <v>45931</v>
      </c>
      <c r="D405" t="s">
        <v>2730</v>
      </c>
      <c r="E405" t="s">
        <v>2327</v>
      </c>
      <c r="F405" t="s">
        <v>2329</v>
      </c>
      <c r="G405">
        <v>540</v>
      </c>
      <c r="H405">
        <v>540</v>
      </c>
      <c r="I405" t="s">
        <v>2328</v>
      </c>
      <c r="J405" t="s">
        <v>1044</v>
      </c>
      <c r="K405" t="s">
        <v>177</v>
      </c>
      <c r="L405" t="str">
        <f>IF(AND(Home!$A$1&gt;=Leave[[#This Row],[Start Time]],Home!$A$1&lt;=Leave[[#This Row],[End Time]]),"Aplica","No Aplica")</f>
        <v>Aplica</v>
      </c>
      <c r="M405">
        <f>IF(AND(Home!$A$1&gt;=Leave[[#This Row],[Start Time]],Home!$A$1&lt;=Leave[[#This Row],[End Time]]),Home!$A$1,"No Aplica")</f>
        <v>45931</v>
      </c>
      <c r="N405" t="str">
        <f>Leave[[#This Row],[User Code (Owning User) (Usuario)]]&amp;Leave[[#This Row],[fecha activa]]</f>
        <v>MIE202523082417345931</v>
      </c>
    </row>
    <row r="406" spans="1:14" x14ac:dyDescent="0.3">
      <c r="A406" t="s">
        <v>2430</v>
      </c>
      <c r="B406" s="3">
        <v>45942</v>
      </c>
      <c r="C406" s="3">
        <v>45942</v>
      </c>
      <c r="D406" t="s">
        <v>3031</v>
      </c>
      <c r="E406" t="s">
        <v>35</v>
      </c>
      <c r="F406" t="s">
        <v>36</v>
      </c>
      <c r="G406">
        <v>540</v>
      </c>
      <c r="H406">
        <v>540</v>
      </c>
      <c r="I406" t="s">
        <v>948</v>
      </c>
      <c r="J406" t="s">
        <v>1030</v>
      </c>
      <c r="K406" t="s">
        <v>178</v>
      </c>
      <c r="L406" t="str">
        <f>IF(AND(Home!$A$1&gt;=Leave[[#This Row],[Start Time]],Home!$A$1&lt;=Leave[[#This Row],[End Time]]),"Aplica","No Aplica")</f>
        <v>No Aplica</v>
      </c>
      <c r="M406" t="str">
        <f>IF(AND(Home!$A$1&gt;=Leave[[#This Row],[Start Time]],Home!$A$1&lt;=Leave[[#This Row],[End Time]]),Home!$A$1,"No Aplica")</f>
        <v>No Aplica</v>
      </c>
      <c r="N406" t="str">
        <f>Leave[[#This Row],[User Code (Owning User) (Usuario)]]&amp;Leave[[#This Row],[fecha activa]]</f>
        <v>MIE202203119293No Aplica</v>
      </c>
    </row>
    <row r="407" spans="1:14" x14ac:dyDescent="0.3">
      <c r="A407" t="s">
        <v>2430</v>
      </c>
      <c r="B407" s="3">
        <v>45941</v>
      </c>
      <c r="C407" s="3">
        <v>45941</v>
      </c>
      <c r="D407" t="s">
        <v>1830</v>
      </c>
      <c r="E407" t="s">
        <v>35</v>
      </c>
      <c r="F407" t="s">
        <v>36</v>
      </c>
      <c r="G407">
        <v>120</v>
      </c>
      <c r="H407">
        <v>120</v>
      </c>
      <c r="I407" t="s">
        <v>948</v>
      </c>
      <c r="J407" t="s">
        <v>1030</v>
      </c>
      <c r="K407" t="s">
        <v>178</v>
      </c>
      <c r="L407" t="str">
        <f>IF(AND(Home!$A$1&gt;=Leave[[#This Row],[Start Time]],Home!$A$1&lt;=Leave[[#This Row],[End Time]]),"Aplica","No Aplica")</f>
        <v>No Aplica</v>
      </c>
      <c r="M407" t="str">
        <f>IF(AND(Home!$A$1&gt;=Leave[[#This Row],[Start Time]],Home!$A$1&lt;=Leave[[#This Row],[End Time]]),Home!$A$1,"No Aplica")</f>
        <v>No Aplica</v>
      </c>
      <c r="N407" t="str">
        <f>Leave[[#This Row],[User Code (Owning User) (Usuario)]]&amp;Leave[[#This Row],[fecha activa]]</f>
        <v>MIE202203119293No Aplica</v>
      </c>
    </row>
    <row r="408" spans="1:14" x14ac:dyDescent="0.3">
      <c r="A408" t="s">
        <v>2430</v>
      </c>
      <c r="B408" s="3">
        <v>45939</v>
      </c>
      <c r="C408" s="3">
        <v>45939</v>
      </c>
      <c r="D408" t="s">
        <v>2031</v>
      </c>
      <c r="E408" t="s">
        <v>35</v>
      </c>
      <c r="F408" t="s">
        <v>36</v>
      </c>
      <c r="G408">
        <v>60</v>
      </c>
      <c r="H408">
        <v>60</v>
      </c>
      <c r="I408" t="s">
        <v>948</v>
      </c>
      <c r="J408" t="s">
        <v>1030</v>
      </c>
      <c r="K408" t="s">
        <v>178</v>
      </c>
      <c r="L408" t="str">
        <f>IF(AND(Home!$A$1&gt;=Leave[[#This Row],[Start Time]],Home!$A$1&lt;=Leave[[#This Row],[End Time]]),"Aplica","No Aplica")</f>
        <v>No Aplica</v>
      </c>
      <c r="M408" t="str">
        <f>IF(AND(Home!$A$1&gt;=Leave[[#This Row],[Start Time]],Home!$A$1&lt;=Leave[[#This Row],[End Time]]),Home!$A$1,"No Aplica")</f>
        <v>No Aplica</v>
      </c>
      <c r="N408" t="str">
        <f>Leave[[#This Row],[User Code (Owning User) (Usuario)]]&amp;Leave[[#This Row],[fecha activa]]</f>
        <v>MIE202203119293No Aplica</v>
      </c>
    </row>
    <row r="409" spans="1:14" x14ac:dyDescent="0.3">
      <c r="A409" t="s">
        <v>2430</v>
      </c>
      <c r="B409" s="3">
        <v>45938</v>
      </c>
      <c r="C409" s="3">
        <v>45938</v>
      </c>
      <c r="D409" t="s">
        <v>2031</v>
      </c>
      <c r="E409" t="s">
        <v>35</v>
      </c>
      <c r="F409" t="s">
        <v>36</v>
      </c>
      <c r="G409">
        <v>60</v>
      </c>
      <c r="H409">
        <v>60</v>
      </c>
      <c r="I409" t="s">
        <v>948</v>
      </c>
      <c r="J409" t="s">
        <v>1030</v>
      </c>
      <c r="K409" t="s">
        <v>178</v>
      </c>
      <c r="L409" t="str">
        <f>IF(AND(Home!$A$1&gt;=Leave[[#This Row],[Start Time]],Home!$A$1&lt;=Leave[[#This Row],[End Time]]),"Aplica","No Aplica")</f>
        <v>No Aplica</v>
      </c>
      <c r="M409" t="str">
        <f>IF(AND(Home!$A$1&gt;=Leave[[#This Row],[Start Time]],Home!$A$1&lt;=Leave[[#This Row],[End Time]]),Home!$A$1,"No Aplica")</f>
        <v>No Aplica</v>
      </c>
      <c r="N409" t="str">
        <f>Leave[[#This Row],[User Code (Owning User) (Usuario)]]&amp;Leave[[#This Row],[fecha activa]]</f>
        <v>MIE202203119293No Aplica</v>
      </c>
    </row>
    <row r="410" spans="1:14" x14ac:dyDescent="0.3">
      <c r="A410" t="s">
        <v>469</v>
      </c>
      <c r="B410" s="3">
        <v>45935</v>
      </c>
      <c r="C410" s="3">
        <v>45935</v>
      </c>
      <c r="D410" t="s">
        <v>3074</v>
      </c>
      <c r="E410" t="s">
        <v>35</v>
      </c>
      <c r="F410" t="s">
        <v>36</v>
      </c>
      <c r="G410">
        <v>540</v>
      </c>
      <c r="H410">
        <v>540</v>
      </c>
      <c r="I410" t="s">
        <v>948</v>
      </c>
      <c r="J410" t="s">
        <v>1030</v>
      </c>
      <c r="K410" t="s">
        <v>178</v>
      </c>
      <c r="L410" t="str">
        <f>IF(AND(Home!$A$1&gt;=Leave[[#This Row],[Start Time]],Home!$A$1&lt;=Leave[[#This Row],[End Time]]),"Aplica","No Aplica")</f>
        <v>No Aplica</v>
      </c>
      <c r="M410" t="str">
        <f>IF(AND(Home!$A$1&gt;=Leave[[#This Row],[Start Time]],Home!$A$1&lt;=Leave[[#This Row],[End Time]]),Home!$A$1,"No Aplica")</f>
        <v>No Aplica</v>
      </c>
      <c r="N410" t="str">
        <f>Leave[[#This Row],[User Code (Owning User) (Usuario)]]&amp;Leave[[#This Row],[fecha activa]]</f>
        <v>MIE202203119293No Aplica</v>
      </c>
    </row>
    <row r="411" spans="1:14" x14ac:dyDescent="0.3">
      <c r="A411" t="s">
        <v>469</v>
      </c>
      <c r="B411" s="3">
        <v>45932</v>
      </c>
      <c r="C411" s="3">
        <v>45932</v>
      </c>
      <c r="D411" t="s">
        <v>2031</v>
      </c>
      <c r="E411" t="s">
        <v>35</v>
      </c>
      <c r="F411" t="s">
        <v>36</v>
      </c>
      <c r="G411">
        <v>60</v>
      </c>
      <c r="H411">
        <v>60</v>
      </c>
      <c r="I411" t="s">
        <v>948</v>
      </c>
      <c r="J411" t="s">
        <v>1030</v>
      </c>
      <c r="K411" t="s">
        <v>178</v>
      </c>
      <c r="L411" t="str">
        <f>IF(AND(Home!$A$1&gt;=Leave[[#This Row],[Start Time]],Home!$A$1&lt;=Leave[[#This Row],[End Time]]),"Aplica","No Aplica")</f>
        <v>No Aplica</v>
      </c>
      <c r="M411" t="str">
        <f>IF(AND(Home!$A$1&gt;=Leave[[#This Row],[Start Time]],Home!$A$1&lt;=Leave[[#This Row],[End Time]]),Home!$A$1,"No Aplica")</f>
        <v>No Aplica</v>
      </c>
      <c r="N411" t="str">
        <f>Leave[[#This Row],[User Code (Owning User) (Usuario)]]&amp;Leave[[#This Row],[fecha activa]]</f>
        <v>MIE202203119293No Aplica</v>
      </c>
    </row>
    <row r="412" spans="1:14" x14ac:dyDescent="0.3">
      <c r="A412" t="s">
        <v>469</v>
      </c>
      <c r="B412" s="3">
        <v>45931</v>
      </c>
      <c r="C412" s="3">
        <v>45931</v>
      </c>
      <c r="D412" t="s">
        <v>2031</v>
      </c>
      <c r="E412" t="s">
        <v>35</v>
      </c>
      <c r="F412" t="s">
        <v>36</v>
      </c>
      <c r="G412">
        <v>60</v>
      </c>
      <c r="H412">
        <v>60</v>
      </c>
      <c r="I412" t="s">
        <v>948</v>
      </c>
      <c r="J412" t="s">
        <v>1030</v>
      </c>
      <c r="K412" t="s">
        <v>178</v>
      </c>
      <c r="L412" t="str">
        <f>IF(AND(Home!$A$1&gt;=Leave[[#This Row],[Start Time]],Home!$A$1&lt;=Leave[[#This Row],[End Time]]),"Aplica","No Aplica")</f>
        <v>Aplica</v>
      </c>
      <c r="M412">
        <f>IF(AND(Home!$A$1&gt;=Leave[[#This Row],[Start Time]],Home!$A$1&lt;=Leave[[#This Row],[End Time]]),Home!$A$1,"No Aplica")</f>
        <v>45931</v>
      </c>
      <c r="N412" t="str">
        <f>Leave[[#This Row],[User Code (Owning User) (Usuario)]]&amp;Leave[[#This Row],[fecha activa]]</f>
        <v>MIE20220311929345931</v>
      </c>
    </row>
    <row r="413" spans="1:14" x14ac:dyDescent="0.3">
      <c r="A413" t="s">
        <v>466</v>
      </c>
      <c r="B413" s="3">
        <v>45940</v>
      </c>
      <c r="C413" s="3">
        <v>45940</v>
      </c>
      <c r="D413" t="s">
        <v>836</v>
      </c>
      <c r="E413" t="s">
        <v>199</v>
      </c>
      <c r="F413" t="s">
        <v>200</v>
      </c>
      <c r="G413">
        <v>60</v>
      </c>
      <c r="H413">
        <v>60</v>
      </c>
      <c r="I413" t="s">
        <v>1234</v>
      </c>
      <c r="J413" t="s">
        <v>1482</v>
      </c>
      <c r="K413" t="s">
        <v>177</v>
      </c>
      <c r="L413" t="str">
        <f>IF(AND(Home!$A$1&gt;=Leave[[#This Row],[Start Time]],Home!$A$1&lt;=Leave[[#This Row],[End Time]]),"Aplica","No Aplica")</f>
        <v>No Aplica</v>
      </c>
      <c r="M413" t="str">
        <f>IF(AND(Home!$A$1&gt;=Leave[[#This Row],[Start Time]],Home!$A$1&lt;=Leave[[#This Row],[End Time]]),Home!$A$1,"No Aplica")</f>
        <v>No Aplica</v>
      </c>
      <c r="N413" t="str">
        <f>Leave[[#This Row],[User Code (Owning User) (Usuario)]]&amp;Leave[[#This Row],[fecha activa]]</f>
        <v>MIE202311019949No Aplica</v>
      </c>
    </row>
    <row r="414" spans="1:14" x14ac:dyDescent="0.3">
      <c r="A414" t="s">
        <v>466</v>
      </c>
      <c r="B414" s="3">
        <v>45939</v>
      </c>
      <c r="C414" s="3">
        <v>45939</v>
      </c>
      <c r="D414" t="s">
        <v>836</v>
      </c>
      <c r="E414" t="s">
        <v>199</v>
      </c>
      <c r="F414" t="s">
        <v>200</v>
      </c>
      <c r="G414">
        <v>60</v>
      </c>
      <c r="H414">
        <v>60</v>
      </c>
      <c r="I414" t="s">
        <v>1234</v>
      </c>
      <c r="J414" t="s">
        <v>1482</v>
      </c>
      <c r="K414" t="s">
        <v>177</v>
      </c>
      <c r="L414" t="str">
        <f>IF(AND(Home!$A$1&gt;=Leave[[#This Row],[Start Time]],Home!$A$1&lt;=Leave[[#This Row],[End Time]]),"Aplica","No Aplica")</f>
        <v>No Aplica</v>
      </c>
      <c r="M414" t="str">
        <f>IF(AND(Home!$A$1&gt;=Leave[[#This Row],[Start Time]],Home!$A$1&lt;=Leave[[#This Row],[End Time]]),Home!$A$1,"No Aplica")</f>
        <v>No Aplica</v>
      </c>
      <c r="N414" t="str">
        <f>Leave[[#This Row],[User Code (Owning User) (Usuario)]]&amp;Leave[[#This Row],[fecha activa]]</f>
        <v>MIE202311019949No Aplica</v>
      </c>
    </row>
    <row r="415" spans="1:14" x14ac:dyDescent="0.3">
      <c r="A415" t="s">
        <v>466</v>
      </c>
      <c r="B415" s="3">
        <v>45938</v>
      </c>
      <c r="C415" s="3">
        <v>45938</v>
      </c>
      <c r="D415" t="s">
        <v>2001</v>
      </c>
      <c r="E415" t="s">
        <v>199</v>
      </c>
      <c r="F415" t="s">
        <v>200</v>
      </c>
      <c r="G415">
        <v>60</v>
      </c>
      <c r="H415">
        <v>60</v>
      </c>
      <c r="I415" t="s">
        <v>1234</v>
      </c>
      <c r="J415" t="s">
        <v>1482</v>
      </c>
      <c r="K415" t="s">
        <v>177</v>
      </c>
      <c r="L415" t="str">
        <f>IF(AND(Home!$A$1&gt;=Leave[[#This Row],[Start Time]],Home!$A$1&lt;=Leave[[#This Row],[End Time]]),"Aplica","No Aplica")</f>
        <v>No Aplica</v>
      </c>
      <c r="M415" t="str">
        <f>IF(AND(Home!$A$1&gt;=Leave[[#This Row],[Start Time]],Home!$A$1&lt;=Leave[[#This Row],[End Time]]),Home!$A$1,"No Aplica")</f>
        <v>No Aplica</v>
      </c>
      <c r="N415" t="str">
        <f>Leave[[#This Row],[User Code (Owning User) (Usuario)]]&amp;Leave[[#This Row],[fecha activa]]</f>
        <v>MIE202311019949No Aplica</v>
      </c>
    </row>
    <row r="416" spans="1:14" x14ac:dyDescent="0.3">
      <c r="A416" t="s">
        <v>466</v>
      </c>
      <c r="B416" s="3">
        <v>45937</v>
      </c>
      <c r="C416" s="3">
        <v>45937</v>
      </c>
      <c r="D416" t="s">
        <v>467</v>
      </c>
      <c r="E416" t="s">
        <v>199</v>
      </c>
      <c r="F416" t="s">
        <v>200</v>
      </c>
      <c r="G416">
        <v>540</v>
      </c>
      <c r="H416">
        <v>540</v>
      </c>
      <c r="I416" t="s">
        <v>1234</v>
      </c>
      <c r="J416" t="s">
        <v>1482</v>
      </c>
      <c r="K416" t="s">
        <v>177</v>
      </c>
      <c r="L416" t="str">
        <f>IF(AND(Home!$A$1&gt;=Leave[[#This Row],[Start Time]],Home!$A$1&lt;=Leave[[#This Row],[End Time]]),"Aplica","No Aplica")</f>
        <v>No Aplica</v>
      </c>
      <c r="M416" t="str">
        <f>IF(AND(Home!$A$1&gt;=Leave[[#This Row],[Start Time]],Home!$A$1&lt;=Leave[[#This Row],[End Time]]),Home!$A$1,"No Aplica")</f>
        <v>No Aplica</v>
      </c>
      <c r="N416" t="str">
        <f>Leave[[#This Row],[User Code (Owning User) (Usuario)]]&amp;Leave[[#This Row],[fecha activa]]</f>
        <v>MIE202311019949No Aplica</v>
      </c>
    </row>
    <row r="417" spans="1:14" x14ac:dyDescent="0.3">
      <c r="A417" t="s">
        <v>466</v>
      </c>
      <c r="B417" s="3">
        <v>45936</v>
      </c>
      <c r="C417" s="3">
        <v>45936</v>
      </c>
      <c r="D417" t="s">
        <v>836</v>
      </c>
      <c r="E417" t="s">
        <v>199</v>
      </c>
      <c r="F417" t="s">
        <v>200</v>
      </c>
      <c r="G417">
        <v>60</v>
      </c>
      <c r="H417">
        <v>60</v>
      </c>
      <c r="I417" t="s">
        <v>1234</v>
      </c>
      <c r="J417" t="s">
        <v>1482</v>
      </c>
      <c r="K417" t="s">
        <v>177</v>
      </c>
      <c r="L417" t="str">
        <f>IF(AND(Home!$A$1&gt;=Leave[[#This Row],[Start Time]],Home!$A$1&lt;=Leave[[#This Row],[End Time]]),"Aplica","No Aplica")</f>
        <v>No Aplica</v>
      </c>
      <c r="M417" t="str">
        <f>IF(AND(Home!$A$1&gt;=Leave[[#This Row],[Start Time]],Home!$A$1&lt;=Leave[[#This Row],[End Time]]),Home!$A$1,"No Aplica")</f>
        <v>No Aplica</v>
      </c>
      <c r="N417" t="str">
        <f>Leave[[#This Row],[User Code (Owning User) (Usuario)]]&amp;Leave[[#This Row],[fecha activa]]</f>
        <v>MIE202311019949No Aplica</v>
      </c>
    </row>
    <row r="418" spans="1:14" x14ac:dyDescent="0.3">
      <c r="A418" t="s">
        <v>466</v>
      </c>
      <c r="B418" s="3">
        <v>45933</v>
      </c>
      <c r="C418" s="3">
        <v>45933</v>
      </c>
      <c r="D418" t="s">
        <v>836</v>
      </c>
      <c r="E418" t="s">
        <v>199</v>
      </c>
      <c r="F418" t="s">
        <v>200</v>
      </c>
      <c r="G418">
        <v>60</v>
      </c>
      <c r="H418">
        <v>60</v>
      </c>
      <c r="I418" t="s">
        <v>1234</v>
      </c>
      <c r="J418" t="s">
        <v>1482</v>
      </c>
      <c r="K418" t="s">
        <v>177</v>
      </c>
      <c r="L418" t="str">
        <f>IF(AND(Home!$A$1&gt;=Leave[[#This Row],[Start Time]],Home!$A$1&lt;=Leave[[#This Row],[End Time]]),"Aplica","No Aplica")</f>
        <v>No Aplica</v>
      </c>
      <c r="M418" t="str">
        <f>IF(AND(Home!$A$1&gt;=Leave[[#This Row],[Start Time]],Home!$A$1&lt;=Leave[[#This Row],[End Time]]),Home!$A$1,"No Aplica")</f>
        <v>No Aplica</v>
      </c>
      <c r="N418" t="str">
        <f>Leave[[#This Row],[User Code (Owning User) (Usuario)]]&amp;Leave[[#This Row],[fecha activa]]</f>
        <v>MIE202311019949No Aplica</v>
      </c>
    </row>
    <row r="419" spans="1:14" x14ac:dyDescent="0.3">
      <c r="A419" t="s">
        <v>466</v>
      </c>
      <c r="B419" s="3">
        <v>45932</v>
      </c>
      <c r="C419" s="3">
        <v>45932</v>
      </c>
      <c r="D419" t="s">
        <v>836</v>
      </c>
      <c r="E419" t="s">
        <v>199</v>
      </c>
      <c r="F419" t="s">
        <v>200</v>
      </c>
      <c r="G419">
        <v>60</v>
      </c>
      <c r="H419">
        <v>60</v>
      </c>
      <c r="I419" t="s">
        <v>1234</v>
      </c>
      <c r="J419" t="s">
        <v>1482</v>
      </c>
      <c r="K419" t="s">
        <v>177</v>
      </c>
      <c r="L419" t="str">
        <f>IF(AND(Home!$A$1&gt;=Leave[[#This Row],[Start Time]],Home!$A$1&lt;=Leave[[#This Row],[End Time]]),"Aplica","No Aplica")</f>
        <v>No Aplica</v>
      </c>
      <c r="M419" t="str">
        <f>IF(AND(Home!$A$1&gt;=Leave[[#This Row],[Start Time]],Home!$A$1&lt;=Leave[[#This Row],[End Time]]),Home!$A$1,"No Aplica")</f>
        <v>No Aplica</v>
      </c>
      <c r="N419" t="str">
        <f>Leave[[#This Row],[User Code (Owning User) (Usuario)]]&amp;Leave[[#This Row],[fecha activa]]</f>
        <v>MIE202311019949No Aplica</v>
      </c>
    </row>
    <row r="420" spans="1:14" x14ac:dyDescent="0.3">
      <c r="A420" t="s">
        <v>466</v>
      </c>
      <c r="B420" s="3">
        <v>45931</v>
      </c>
      <c r="C420" s="3">
        <v>45931</v>
      </c>
      <c r="D420" t="s">
        <v>467</v>
      </c>
      <c r="E420" t="s">
        <v>199</v>
      </c>
      <c r="F420" t="s">
        <v>200</v>
      </c>
      <c r="G420">
        <v>540</v>
      </c>
      <c r="H420">
        <v>540</v>
      </c>
      <c r="I420" t="s">
        <v>1234</v>
      </c>
      <c r="J420" t="s">
        <v>1482</v>
      </c>
      <c r="K420" t="s">
        <v>177</v>
      </c>
      <c r="L420" t="str">
        <f>IF(AND(Home!$A$1&gt;=Leave[[#This Row],[Start Time]],Home!$A$1&lt;=Leave[[#This Row],[End Time]]),"Aplica","No Aplica")</f>
        <v>Aplica</v>
      </c>
      <c r="M420">
        <f>IF(AND(Home!$A$1&gt;=Leave[[#This Row],[Start Time]],Home!$A$1&lt;=Leave[[#This Row],[End Time]]),Home!$A$1,"No Aplica")</f>
        <v>45931</v>
      </c>
      <c r="N420" t="str">
        <f>Leave[[#This Row],[User Code (Owning User) (Usuario)]]&amp;Leave[[#This Row],[fecha activa]]</f>
        <v>MIE20231101994945931</v>
      </c>
    </row>
    <row r="421" spans="1:14" x14ac:dyDescent="0.3">
      <c r="A421" t="s">
        <v>469</v>
      </c>
      <c r="B421" s="3">
        <v>45941</v>
      </c>
      <c r="C421" s="3">
        <v>45941</v>
      </c>
      <c r="D421" t="s">
        <v>1485</v>
      </c>
      <c r="E421" t="s">
        <v>2023</v>
      </c>
      <c r="F421" t="s">
        <v>2025</v>
      </c>
      <c r="G421">
        <v>60</v>
      </c>
      <c r="H421">
        <v>60</v>
      </c>
      <c r="I421" t="s">
        <v>2024</v>
      </c>
      <c r="J421" t="s">
        <v>1039</v>
      </c>
      <c r="K421" t="s">
        <v>179</v>
      </c>
      <c r="L421" t="str">
        <f>IF(AND(Home!$A$1&gt;=Leave[[#This Row],[Start Time]],Home!$A$1&lt;=Leave[[#This Row],[End Time]]),"Aplica","No Aplica")</f>
        <v>No Aplica</v>
      </c>
      <c r="M421" t="str">
        <f>IF(AND(Home!$A$1&gt;=Leave[[#This Row],[Start Time]],Home!$A$1&lt;=Leave[[#This Row],[End Time]]),Home!$A$1,"No Aplica")</f>
        <v>No Aplica</v>
      </c>
      <c r="N421" t="str">
        <f>Leave[[#This Row],[User Code (Owning User) (Usuario)]]&amp;Leave[[#This Row],[fecha activa]]</f>
        <v>MIE2025140723665No Aplica</v>
      </c>
    </row>
    <row r="422" spans="1:14" x14ac:dyDescent="0.3">
      <c r="A422" t="s">
        <v>469</v>
      </c>
      <c r="B422" s="3">
        <v>45940</v>
      </c>
      <c r="C422" s="3">
        <v>45940</v>
      </c>
      <c r="D422" t="s">
        <v>1485</v>
      </c>
      <c r="E422" t="s">
        <v>2023</v>
      </c>
      <c r="F422" t="s">
        <v>2025</v>
      </c>
      <c r="G422">
        <v>60</v>
      </c>
      <c r="H422">
        <v>60</v>
      </c>
      <c r="I422" t="s">
        <v>2024</v>
      </c>
      <c r="J422" t="s">
        <v>1039</v>
      </c>
      <c r="K422" t="s">
        <v>179</v>
      </c>
      <c r="L422" t="str">
        <f>IF(AND(Home!$A$1&gt;=Leave[[#This Row],[Start Time]],Home!$A$1&lt;=Leave[[#This Row],[End Time]]),"Aplica","No Aplica")</f>
        <v>No Aplica</v>
      </c>
      <c r="M422" t="str">
        <f>IF(AND(Home!$A$1&gt;=Leave[[#This Row],[Start Time]],Home!$A$1&lt;=Leave[[#This Row],[End Time]]),Home!$A$1,"No Aplica")</f>
        <v>No Aplica</v>
      </c>
      <c r="N422" t="str">
        <f>Leave[[#This Row],[User Code (Owning User) (Usuario)]]&amp;Leave[[#This Row],[fecha activa]]</f>
        <v>MIE2025140723665No Aplica</v>
      </c>
    </row>
    <row r="423" spans="1:14" x14ac:dyDescent="0.3">
      <c r="A423" t="s">
        <v>469</v>
      </c>
      <c r="B423" s="3">
        <v>45939</v>
      </c>
      <c r="C423" s="3">
        <v>45939</v>
      </c>
      <c r="D423" t="s">
        <v>1485</v>
      </c>
      <c r="E423" t="s">
        <v>2023</v>
      </c>
      <c r="F423" t="s">
        <v>2025</v>
      </c>
      <c r="G423">
        <v>60</v>
      </c>
      <c r="H423">
        <v>60</v>
      </c>
      <c r="I423" t="s">
        <v>2024</v>
      </c>
      <c r="J423" t="s">
        <v>1039</v>
      </c>
      <c r="K423" t="s">
        <v>179</v>
      </c>
      <c r="L423" t="str">
        <f>IF(AND(Home!$A$1&gt;=Leave[[#This Row],[Start Time]],Home!$A$1&lt;=Leave[[#This Row],[End Time]]),"Aplica","No Aplica")</f>
        <v>No Aplica</v>
      </c>
      <c r="M423" t="str">
        <f>IF(AND(Home!$A$1&gt;=Leave[[#This Row],[Start Time]],Home!$A$1&lt;=Leave[[#This Row],[End Time]]),Home!$A$1,"No Aplica")</f>
        <v>No Aplica</v>
      </c>
      <c r="N423" t="str">
        <f>Leave[[#This Row],[User Code (Owning User) (Usuario)]]&amp;Leave[[#This Row],[fecha activa]]</f>
        <v>MIE2025140723665No Aplica</v>
      </c>
    </row>
    <row r="424" spans="1:14" x14ac:dyDescent="0.3">
      <c r="A424" t="s">
        <v>469</v>
      </c>
      <c r="B424" s="3">
        <v>45937</v>
      </c>
      <c r="C424" s="3">
        <v>45937</v>
      </c>
      <c r="D424" t="s">
        <v>1485</v>
      </c>
      <c r="E424" t="s">
        <v>2023</v>
      </c>
      <c r="F424" t="s">
        <v>2025</v>
      </c>
      <c r="G424">
        <v>60</v>
      </c>
      <c r="H424">
        <v>60</v>
      </c>
      <c r="I424" t="s">
        <v>2024</v>
      </c>
      <c r="J424" t="s">
        <v>1039</v>
      </c>
      <c r="K424" t="s">
        <v>179</v>
      </c>
      <c r="L424" t="str">
        <f>IF(AND(Home!$A$1&gt;=Leave[[#This Row],[Start Time]],Home!$A$1&lt;=Leave[[#This Row],[End Time]]),"Aplica","No Aplica")</f>
        <v>No Aplica</v>
      </c>
      <c r="M424" t="str">
        <f>IF(AND(Home!$A$1&gt;=Leave[[#This Row],[Start Time]],Home!$A$1&lt;=Leave[[#This Row],[End Time]]),Home!$A$1,"No Aplica")</f>
        <v>No Aplica</v>
      </c>
      <c r="N424" t="str">
        <f>Leave[[#This Row],[User Code (Owning User) (Usuario)]]&amp;Leave[[#This Row],[fecha activa]]</f>
        <v>MIE2025140723665No Aplica</v>
      </c>
    </row>
    <row r="425" spans="1:14" x14ac:dyDescent="0.3">
      <c r="A425" t="s">
        <v>463</v>
      </c>
      <c r="B425" s="3">
        <v>45942</v>
      </c>
      <c r="C425" s="3">
        <v>45942</v>
      </c>
      <c r="D425" t="s">
        <v>467</v>
      </c>
      <c r="E425" t="s">
        <v>2023</v>
      </c>
      <c r="F425" t="s">
        <v>2025</v>
      </c>
      <c r="G425">
        <v>540</v>
      </c>
      <c r="H425">
        <v>540</v>
      </c>
      <c r="I425" t="s">
        <v>2024</v>
      </c>
      <c r="J425" t="s">
        <v>1039</v>
      </c>
      <c r="K425" t="s">
        <v>179</v>
      </c>
      <c r="L425" t="str">
        <f>IF(AND(Home!$A$1&gt;=Leave[[#This Row],[Start Time]],Home!$A$1&lt;=Leave[[#This Row],[End Time]]),"Aplica","No Aplica")</f>
        <v>No Aplica</v>
      </c>
      <c r="M425" t="str">
        <f>IF(AND(Home!$A$1&gt;=Leave[[#This Row],[Start Time]],Home!$A$1&lt;=Leave[[#This Row],[End Time]]),Home!$A$1,"No Aplica")</f>
        <v>No Aplica</v>
      </c>
      <c r="N425" t="str">
        <f>Leave[[#This Row],[User Code (Owning User) (Usuario)]]&amp;Leave[[#This Row],[fecha activa]]</f>
        <v>MIE2025140723665No Aplica</v>
      </c>
    </row>
    <row r="426" spans="1:14" x14ac:dyDescent="0.3">
      <c r="A426" t="s">
        <v>463</v>
      </c>
      <c r="B426" s="3">
        <v>45938</v>
      </c>
      <c r="C426" s="3">
        <v>45938</v>
      </c>
      <c r="D426" t="s">
        <v>467</v>
      </c>
      <c r="E426" t="s">
        <v>2023</v>
      </c>
      <c r="F426" t="s">
        <v>2025</v>
      </c>
      <c r="G426">
        <v>540</v>
      </c>
      <c r="H426">
        <v>540</v>
      </c>
      <c r="I426" t="s">
        <v>2024</v>
      </c>
      <c r="J426" t="s">
        <v>1039</v>
      </c>
      <c r="K426" t="s">
        <v>179</v>
      </c>
      <c r="L426" t="str">
        <f>IF(AND(Home!$A$1&gt;=Leave[[#This Row],[Start Time]],Home!$A$1&lt;=Leave[[#This Row],[End Time]]),"Aplica","No Aplica")</f>
        <v>No Aplica</v>
      </c>
      <c r="M426" t="str">
        <f>IF(AND(Home!$A$1&gt;=Leave[[#This Row],[Start Time]],Home!$A$1&lt;=Leave[[#This Row],[End Time]]),Home!$A$1,"No Aplica")</f>
        <v>No Aplica</v>
      </c>
      <c r="N426" t="str">
        <f>Leave[[#This Row],[User Code (Owning User) (Usuario)]]&amp;Leave[[#This Row],[fecha activa]]</f>
        <v>MIE2025140723665No Aplica</v>
      </c>
    </row>
    <row r="427" spans="1:14" x14ac:dyDescent="0.3">
      <c r="A427" t="s">
        <v>469</v>
      </c>
      <c r="B427" s="3">
        <v>45933</v>
      </c>
      <c r="C427" s="3">
        <v>45933</v>
      </c>
      <c r="D427" t="s">
        <v>1485</v>
      </c>
      <c r="E427" t="s">
        <v>2023</v>
      </c>
      <c r="F427" t="s">
        <v>2025</v>
      </c>
      <c r="G427">
        <v>60</v>
      </c>
      <c r="H427">
        <v>60</v>
      </c>
      <c r="I427" t="s">
        <v>2024</v>
      </c>
      <c r="J427" t="s">
        <v>1039</v>
      </c>
      <c r="K427" t="s">
        <v>179</v>
      </c>
      <c r="L427" t="str">
        <f>IF(AND(Home!$A$1&gt;=Leave[[#This Row],[Start Time]],Home!$A$1&lt;=Leave[[#This Row],[End Time]]),"Aplica","No Aplica")</f>
        <v>No Aplica</v>
      </c>
      <c r="M427" t="str">
        <f>IF(AND(Home!$A$1&gt;=Leave[[#This Row],[Start Time]],Home!$A$1&lt;=Leave[[#This Row],[End Time]]),Home!$A$1,"No Aplica")</f>
        <v>No Aplica</v>
      </c>
      <c r="N427" t="str">
        <f>Leave[[#This Row],[User Code (Owning User) (Usuario)]]&amp;Leave[[#This Row],[fecha activa]]</f>
        <v>MIE2025140723665No Aplica</v>
      </c>
    </row>
    <row r="428" spans="1:14" x14ac:dyDescent="0.3">
      <c r="A428" t="s">
        <v>469</v>
      </c>
      <c r="B428" s="3">
        <v>45932</v>
      </c>
      <c r="C428" s="3">
        <v>45932</v>
      </c>
      <c r="D428" t="s">
        <v>1485</v>
      </c>
      <c r="E428" t="s">
        <v>2023</v>
      </c>
      <c r="F428" t="s">
        <v>2025</v>
      </c>
      <c r="G428">
        <v>60</v>
      </c>
      <c r="H428">
        <v>60</v>
      </c>
      <c r="I428" t="s">
        <v>2024</v>
      </c>
      <c r="J428" t="s">
        <v>1039</v>
      </c>
      <c r="K428" t="s">
        <v>179</v>
      </c>
      <c r="L428" t="str">
        <f>IF(AND(Home!$A$1&gt;=Leave[[#This Row],[Start Time]],Home!$A$1&lt;=Leave[[#This Row],[End Time]]),"Aplica","No Aplica")</f>
        <v>No Aplica</v>
      </c>
      <c r="M428" t="str">
        <f>IF(AND(Home!$A$1&gt;=Leave[[#This Row],[Start Time]],Home!$A$1&lt;=Leave[[#This Row],[End Time]]),Home!$A$1,"No Aplica")</f>
        <v>No Aplica</v>
      </c>
      <c r="N428" t="str">
        <f>Leave[[#This Row],[User Code (Owning User) (Usuario)]]&amp;Leave[[#This Row],[fecha activa]]</f>
        <v>MIE2025140723665No Aplica</v>
      </c>
    </row>
    <row r="429" spans="1:14" x14ac:dyDescent="0.3">
      <c r="A429" t="s">
        <v>469</v>
      </c>
      <c r="B429" s="3">
        <v>45931</v>
      </c>
      <c r="C429" s="3">
        <v>45931</v>
      </c>
      <c r="D429" t="s">
        <v>1485</v>
      </c>
      <c r="E429" t="s">
        <v>2023</v>
      </c>
      <c r="F429" t="s">
        <v>2025</v>
      </c>
      <c r="G429">
        <v>60</v>
      </c>
      <c r="H429">
        <v>60</v>
      </c>
      <c r="I429" t="s">
        <v>2024</v>
      </c>
      <c r="J429" t="s">
        <v>1039</v>
      </c>
      <c r="K429" t="s">
        <v>179</v>
      </c>
      <c r="L429" t="str">
        <f>IF(AND(Home!$A$1&gt;=Leave[[#This Row],[Start Time]],Home!$A$1&lt;=Leave[[#This Row],[End Time]]),"Aplica","No Aplica")</f>
        <v>Aplica</v>
      </c>
      <c r="M429">
        <f>IF(AND(Home!$A$1&gt;=Leave[[#This Row],[Start Time]],Home!$A$1&lt;=Leave[[#This Row],[End Time]]),Home!$A$1,"No Aplica")</f>
        <v>45931</v>
      </c>
      <c r="N429" t="str">
        <f>Leave[[#This Row],[User Code (Owning User) (Usuario)]]&amp;Leave[[#This Row],[fecha activa]]</f>
        <v>MIE202514072366545931</v>
      </c>
    </row>
    <row r="430" spans="1:14" x14ac:dyDescent="0.3">
      <c r="A430" t="s">
        <v>463</v>
      </c>
      <c r="B430" s="3">
        <v>45935</v>
      </c>
      <c r="C430" s="3">
        <v>45935</v>
      </c>
      <c r="D430" t="s">
        <v>467</v>
      </c>
      <c r="E430" t="s">
        <v>2023</v>
      </c>
      <c r="F430" t="s">
        <v>2025</v>
      </c>
      <c r="G430">
        <v>540</v>
      </c>
      <c r="H430">
        <v>540</v>
      </c>
      <c r="I430" t="s">
        <v>2024</v>
      </c>
      <c r="J430" t="s">
        <v>1039</v>
      </c>
      <c r="K430" t="s">
        <v>179</v>
      </c>
      <c r="L430" t="str">
        <f>IF(AND(Home!$A$1&gt;=Leave[[#This Row],[Start Time]],Home!$A$1&lt;=Leave[[#This Row],[End Time]]),"Aplica","No Aplica")</f>
        <v>No Aplica</v>
      </c>
      <c r="M430" t="str">
        <f>IF(AND(Home!$A$1&gt;=Leave[[#This Row],[Start Time]],Home!$A$1&lt;=Leave[[#This Row],[End Time]]),Home!$A$1,"No Aplica")</f>
        <v>No Aplica</v>
      </c>
      <c r="N430" t="str">
        <f>Leave[[#This Row],[User Code (Owning User) (Usuario)]]&amp;Leave[[#This Row],[fecha activa]]</f>
        <v>MIE2025140723665No Aplica</v>
      </c>
    </row>
    <row r="431" spans="1:14" x14ac:dyDescent="0.3">
      <c r="A431" t="s">
        <v>463</v>
      </c>
      <c r="B431" s="3">
        <v>45941</v>
      </c>
      <c r="C431" s="3">
        <v>45941</v>
      </c>
      <c r="D431" t="s">
        <v>1484</v>
      </c>
      <c r="E431" t="s">
        <v>297</v>
      </c>
      <c r="F431" t="s">
        <v>302</v>
      </c>
      <c r="G431">
        <v>90</v>
      </c>
      <c r="H431">
        <v>90</v>
      </c>
      <c r="I431" t="s">
        <v>1227</v>
      </c>
      <c r="J431" t="s">
        <v>1040</v>
      </c>
      <c r="K431" t="s">
        <v>178</v>
      </c>
      <c r="L431" t="str">
        <f>IF(AND(Home!$A$1&gt;=Leave[[#This Row],[Start Time]],Home!$A$1&lt;=Leave[[#This Row],[End Time]]),"Aplica","No Aplica")</f>
        <v>No Aplica</v>
      </c>
      <c r="M431" t="str">
        <f>IF(AND(Home!$A$1&gt;=Leave[[#This Row],[Start Time]],Home!$A$1&lt;=Leave[[#This Row],[End Time]]),Home!$A$1,"No Aplica")</f>
        <v>No Aplica</v>
      </c>
      <c r="N431" t="str">
        <f>Leave[[#This Row],[User Code (Owning User) (Usuario)]]&amp;Leave[[#This Row],[fecha activa]]</f>
        <v>MIE2023090511243No Aplica</v>
      </c>
    </row>
    <row r="432" spans="1:14" x14ac:dyDescent="0.3">
      <c r="A432" t="s">
        <v>463</v>
      </c>
      <c r="B432" s="3">
        <v>45942</v>
      </c>
      <c r="C432" s="3">
        <v>45942</v>
      </c>
      <c r="D432" t="s">
        <v>496</v>
      </c>
      <c r="E432" t="s">
        <v>297</v>
      </c>
      <c r="F432" t="s">
        <v>302</v>
      </c>
      <c r="G432">
        <v>1410</v>
      </c>
      <c r="H432">
        <v>540</v>
      </c>
      <c r="I432" t="s">
        <v>1227</v>
      </c>
      <c r="J432" t="s">
        <v>1040</v>
      </c>
      <c r="K432" t="s">
        <v>178</v>
      </c>
      <c r="L432" t="str">
        <f>IF(AND(Home!$A$1&gt;=Leave[[#This Row],[Start Time]],Home!$A$1&lt;=Leave[[#This Row],[End Time]]),"Aplica","No Aplica")</f>
        <v>No Aplica</v>
      </c>
      <c r="M432" t="str">
        <f>IF(AND(Home!$A$1&gt;=Leave[[#This Row],[Start Time]],Home!$A$1&lt;=Leave[[#This Row],[End Time]]),Home!$A$1,"No Aplica")</f>
        <v>No Aplica</v>
      </c>
      <c r="N432" t="str">
        <f>Leave[[#This Row],[User Code (Owning User) (Usuario)]]&amp;Leave[[#This Row],[fecha activa]]</f>
        <v>MIE2023090511243No Aplica</v>
      </c>
    </row>
    <row r="433" spans="1:14" x14ac:dyDescent="0.3">
      <c r="A433" t="s">
        <v>463</v>
      </c>
      <c r="B433" s="3">
        <v>45934</v>
      </c>
      <c r="C433" s="3">
        <v>45934</v>
      </c>
      <c r="D433" t="s">
        <v>1484</v>
      </c>
      <c r="E433" t="s">
        <v>297</v>
      </c>
      <c r="F433" t="s">
        <v>302</v>
      </c>
      <c r="G433">
        <v>90</v>
      </c>
      <c r="H433">
        <v>90</v>
      </c>
      <c r="I433" t="s">
        <v>1227</v>
      </c>
      <c r="J433" t="s">
        <v>1040</v>
      </c>
      <c r="K433" t="s">
        <v>178</v>
      </c>
      <c r="L433" t="str">
        <f>IF(AND(Home!$A$1&gt;=Leave[[#This Row],[Start Time]],Home!$A$1&lt;=Leave[[#This Row],[End Time]]),"Aplica","No Aplica")</f>
        <v>No Aplica</v>
      </c>
      <c r="M433" t="str">
        <f>IF(AND(Home!$A$1&gt;=Leave[[#This Row],[Start Time]],Home!$A$1&lt;=Leave[[#This Row],[End Time]]),Home!$A$1,"No Aplica")</f>
        <v>No Aplica</v>
      </c>
      <c r="N433" t="str">
        <f>Leave[[#This Row],[User Code (Owning User) (Usuario)]]&amp;Leave[[#This Row],[fecha activa]]</f>
        <v>MIE2023090511243No Aplica</v>
      </c>
    </row>
    <row r="434" spans="1:14" x14ac:dyDescent="0.3">
      <c r="A434" t="s">
        <v>463</v>
      </c>
      <c r="B434" s="3">
        <v>45935</v>
      </c>
      <c r="C434" s="3">
        <v>45935</v>
      </c>
      <c r="D434" t="s">
        <v>496</v>
      </c>
      <c r="E434" t="s">
        <v>297</v>
      </c>
      <c r="F434" t="s">
        <v>302</v>
      </c>
      <c r="G434">
        <v>1410</v>
      </c>
      <c r="H434">
        <v>540</v>
      </c>
      <c r="I434" t="s">
        <v>1227</v>
      </c>
      <c r="J434" t="s">
        <v>1040</v>
      </c>
      <c r="K434" t="s">
        <v>178</v>
      </c>
      <c r="L434" t="str">
        <f>IF(AND(Home!$A$1&gt;=Leave[[#This Row],[Start Time]],Home!$A$1&lt;=Leave[[#This Row],[End Time]]),"Aplica","No Aplica")</f>
        <v>No Aplica</v>
      </c>
      <c r="M434" t="str">
        <f>IF(AND(Home!$A$1&gt;=Leave[[#This Row],[Start Time]],Home!$A$1&lt;=Leave[[#This Row],[End Time]]),Home!$A$1,"No Aplica")</f>
        <v>No Aplica</v>
      </c>
      <c r="N434" t="str">
        <f>Leave[[#This Row],[User Code (Owning User) (Usuario)]]&amp;Leave[[#This Row],[fecha activa]]</f>
        <v>MIE2023090511243No Aplica</v>
      </c>
    </row>
    <row r="435" spans="1:14" x14ac:dyDescent="0.3">
      <c r="A435" t="s">
        <v>466</v>
      </c>
      <c r="B435" s="3">
        <v>45942</v>
      </c>
      <c r="C435" s="3">
        <v>45942</v>
      </c>
      <c r="D435" t="s">
        <v>493</v>
      </c>
      <c r="E435" t="s">
        <v>2121</v>
      </c>
      <c r="F435" t="s">
        <v>2123</v>
      </c>
      <c r="G435">
        <v>540</v>
      </c>
      <c r="H435">
        <v>540</v>
      </c>
      <c r="I435" t="s">
        <v>2122</v>
      </c>
      <c r="J435" t="s">
        <v>2462</v>
      </c>
      <c r="K435" t="s">
        <v>178</v>
      </c>
      <c r="L435" t="str">
        <f>IF(AND(Home!$A$1&gt;=Leave[[#This Row],[Start Time]],Home!$A$1&lt;=Leave[[#This Row],[End Time]]),"Aplica","No Aplica")</f>
        <v>No Aplica</v>
      </c>
      <c r="M435" t="str">
        <f>IF(AND(Home!$A$1&gt;=Leave[[#This Row],[Start Time]],Home!$A$1&lt;=Leave[[#This Row],[End Time]]),Home!$A$1,"No Aplica")</f>
        <v>No Aplica</v>
      </c>
      <c r="N435" t="str">
        <f>Leave[[#This Row],[User Code (Owning User) (Usuario)]]&amp;Leave[[#This Row],[fecha activa]]</f>
        <v>MIE2025280723837No Aplica</v>
      </c>
    </row>
    <row r="436" spans="1:14" x14ac:dyDescent="0.3">
      <c r="A436" t="s">
        <v>466</v>
      </c>
      <c r="B436" s="3">
        <v>45935</v>
      </c>
      <c r="C436" s="3">
        <v>45935</v>
      </c>
      <c r="D436" t="s">
        <v>493</v>
      </c>
      <c r="E436" t="s">
        <v>2121</v>
      </c>
      <c r="F436" t="s">
        <v>2123</v>
      </c>
      <c r="G436">
        <v>540</v>
      </c>
      <c r="H436">
        <v>540</v>
      </c>
      <c r="I436" t="s">
        <v>2122</v>
      </c>
      <c r="J436" t="s">
        <v>2462</v>
      </c>
      <c r="K436" t="s">
        <v>178</v>
      </c>
      <c r="L436" t="str">
        <f>IF(AND(Home!$A$1&gt;=Leave[[#This Row],[Start Time]],Home!$A$1&lt;=Leave[[#This Row],[End Time]]),"Aplica","No Aplica")</f>
        <v>No Aplica</v>
      </c>
      <c r="M436" t="str">
        <f>IF(AND(Home!$A$1&gt;=Leave[[#This Row],[Start Time]],Home!$A$1&lt;=Leave[[#This Row],[End Time]]),Home!$A$1,"No Aplica")</f>
        <v>No Aplica</v>
      </c>
      <c r="N436" t="str">
        <f>Leave[[#This Row],[User Code (Owning User) (Usuario)]]&amp;Leave[[#This Row],[fecha activa]]</f>
        <v>MIE2025280723837No Aplica</v>
      </c>
    </row>
    <row r="437" spans="1:14" x14ac:dyDescent="0.3">
      <c r="A437" t="s">
        <v>463</v>
      </c>
      <c r="B437" s="3">
        <v>45933</v>
      </c>
      <c r="C437" s="3">
        <v>45933</v>
      </c>
      <c r="D437" t="s">
        <v>518</v>
      </c>
      <c r="E437" t="s">
        <v>2387</v>
      </c>
      <c r="F437" t="s">
        <v>2389</v>
      </c>
      <c r="G437">
        <v>60</v>
      </c>
      <c r="H437">
        <v>60</v>
      </c>
      <c r="I437" t="s">
        <v>2388</v>
      </c>
      <c r="J437" t="s">
        <v>844</v>
      </c>
      <c r="K437" t="s">
        <v>177</v>
      </c>
      <c r="L437" t="str">
        <f>IF(AND(Home!$A$1&gt;=Leave[[#This Row],[Start Time]],Home!$A$1&lt;=Leave[[#This Row],[End Time]]),"Aplica","No Aplica")</f>
        <v>No Aplica</v>
      </c>
      <c r="M437" t="str">
        <f>IF(AND(Home!$A$1&gt;=Leave[[#This Row],[Start Time]],Home!$A$1&lt;=Leave[[#This Row],[End Time]]),Home!$A$1,"No Aplica")</f>
        <v>No Aplica</v>
      </c>
      <c r="N437" t="str">
        <f>Leave[[#This Row],[User Code (Owning User) (Usuario)]]&amp;Leave[[#This Row],[fecha activa]]</f>
        <v>MIE2025280824236No Aplica</v>
      </c>
    </row>
    <row r="438" spans="1:14" x14ac:dyDescent="0.3">
      <c r="A438" t="s">
        <v>463</v>
      </c>
      <c r="B438" s="3">
        <v>45932</v>
      </c>
      <c r="C438" s="3">
        <v>45932</v>
      </c>
      <c r="D438" t="s">
        <v>519</v>
      </c>
      <c r="E438" t="s">
        <v>2387</v>
      </c>
      <c r="F438" t="s">
        <v>2389</v>
      </c>
      <c r="G438">
        <v>60</v>
      </c>
      <c r="H438">
        <v>60</v>
      </c>
      <c r="I438" t="s">
        <v>2388</v>
      </c>
      <c r="J438" t="s">
        <v>844</v>
      </c>
      <c r="K438" t="s">
        <v>177</v>
      </c>
      <c r="L438" t="str">
        <f>IF(AND(Home!$A$1&gt;=Leave[[#This Row],[Start Time]],Home!$A$1&lt;=Leave[[#This Row],[End Time]]),"Aplica","No Aplica")</f>
        <v>No Aplica</v>
      </c>
      <c r="M438" t="str">
        <f>IF(AND(Home!$A$1&gt;=Leave[[#This Row],[Start Time]],Home!$A$1&lt;=Leave[[#This Row],[End Time]]),Home!$A$1,"No Aplica")</f>
        <v>No Aplica</v>
      </c>
      <c r="N438" t="str">
        <f>Leave[[#This Row],[User Code (Owning User) (Usuario)]]&amp;Leave[[#This Row],[fecha activa]]</f>
        <v>MIE2025280824236No Aplica</v>
      </c>
    </row>
    <row r="439" spans="1:14" x14ac:dyDescent="0.3">
      <c r="A439" t="s">
        <v>463</v>
      </c>
      <c r="B439" s="3">
        <v>45931</v>
      </c>
      <c r="C439" s="3">
        <v>45931</v>
      </c>
      <c r="D439" t="s">
        <v>518</v>
      </c>
      <c r="E439" t="s">
        <v>2387</v>
      </c>
      <c r="F439" t="s">
        <v>2389</v>
      </c>
      <c r="G439">
        <v>60</v>
      </c>
      <c r="H439">
        <v>60</v>
      </c>
      <c r="I439" t="s">
        <v>2388</v>
      </c>
      <c r="J439" t="s">
        <v>844</v>
      </c>
      <c r="K439" t="s">
        <v>177</v>
      </c>
      <c r="L439" t="str">
        <f>IF(AND(Home!$A$1&gt;=Leave[[#This Row],[Start Time]],Home!$A$1&lt;=Leave[[#This Row],[End Time]]),"Aplica","No Aplica")</f>
        <v>Aplica</v>
      </c>
      <c r="M439">
        <f>IF(AND(Home!$A$1&gt;=Leave[[#This Row],[Start Time]],Home!$A$1&lt;=Leave[[#This Row],[End Time]]),Home!$A$1,"No Aplica")</f>
        <v>45931</v>
      </c>
      <c r="N439" t="str">
        <f>Leave[[#This Row],[User Code (Owning User) (Usuario)]]&amp;Leave[[#This Row],[fecha activa]]</f>
        <v>MIE202528082423645931</v>
      </c>
    </row>
    <row r="440" spans="1:14" x14ac:dyDescent="0.3">
      <c r="A440" t="s">
        <v>466</v>
      </c>
      <c r="B440" s="3">
        <v>45942</v>
      </c>
      <c r="C440" s="3">
        <v>45942</v>
      </c>
      <c r="D440" t="s">
        <v>2255</v>
      </c>
      <c r="E440" t="s">
        <v>1833</v>
      </c>
      <c r="F440" t="s">
        <v>1835</v>
      </c>
      <c r="G440">
        <v>540</v>
      </c>
      <c r="H440">
        <v>540</v>
      </c>
      <c r="I440" t="s">
        <v>1834</v>
      </c>
      <c r="J440" t="s">
        <v>1030</v>
      </c>
      <c r="K440" t="s">
        <v>178</v>
      </c>
      <c r="L440" t="str">
        <f>IF(AND(Home!$A$1&gt;=Leave[[#This Row],[Start Time]],Home!$A$1&lt;=Leave[[#This Row],[End Time]]),"Aplica","No Aplica")</f>
        <v>No Aplica</v>
      </c>
      <c r="M440" t="str">
        <f>IF(AND(Home!$A$1&gt;=Leave[[#This Row],[Start Time]],Home!$A$1&lt;=Leave[[#This Row],[End Time]]),Home!$A$1,"No Aplica")</f>
        <v>No Aplica</v>
      </c>
      <c r="N440" t="str">
        <f>Leave[[#This Row],[User Code (Owning User) (Usuario)]]&amp;Leave[[#This Row],[fecha activa]]</f>
        <v>MIE2025100623348No Aplica</v>
      </c>
    </row>
    <row r="441" spans="1:14" x14ac:dyDescent="0.3">
      <c r="A441" t="s">
        <v>469</v>
      </c>
      <c r="B441" s="3">
        <v>45941</v>
      </c>
      <c r="C441" s="3">
        <v>45941</v>
      </c>
      <c r="D441" t="s">
        <v>1944</v>
      </c>
      <c r="E441" t="s">
        <v>1833</v>
      </c>
      <c r="F441" t="s">
        <v>1835</v>
      </c>
      <c r="G441">
        <v>120</v>
      </c>
      <c r="H441">
        <v>120</v>
      </c>
      <c r="I441" t="s">
        <v>1834</v>
      </c>
      <c r="J441" t="s">
        <v>1030</v>
      </c>
      <c r="K441" t="s">
        <v>178</v>
      </c>
      <c r="L441" t="str">
        <f>IF(AND(Home!$A$1&gt;=Leave[[#This Row],[Start Time]],Home!$A$1&lt;=Leave[[#This Row],[End Time]]),"Aplica","No Aplica")</f>
        <v>No Aplica</v>
      </c>
      <c r="M441" t="str">
        <f>IF(AND(Home!$A$1&gt;=Leave[[#This Row],[Start Time]],Home!$A$1&lt;=Leave[[#This Row],[End Time]]),Home!$A$1,"No Aplica")</f>
        <v>No Aplica</v>
      </c>
      <c r="N441" t="str">
        <f>Leave[[#This Row],[User Code (Owning User) (Usuario)]]&amp;Leave[[#This Row],[fecha activa]]</f>
        <v>MIE2025100623348No Aplica</v>
      </c>
    </row>
    <row r="442" spans="1:14" x14ac:dyDescent="0.3">
      <c r="A442" t="s">
        <v>469</v>
      </c>
      <c r="B442" s="3">
        <v>45939</v>
      </c>
      <c r="C442" s="3">
        <v>45939</v>
      </c>
      <c r="D442" t="s">
        <v>2027</v>
      </c>
      <c r="E442" t="s">
        <v>1833</v>
      </c>
      <c r="F442" t="s">
        <v>1835</v>
      </c>
      <c r="G442">
        <v>60</v>
      </c>
      <c r="H442">
        <v>60</v>
      </c>
      <c r="I442" t="s">
        <v>1834</v>
      </c>
      <c r="J442" t="s">
        <v>1030</v>
      </c>
      <c r="K442" t="s">
        <v>178</v>
      </c>
      <c r="L442" t="str">
        <f>IF(AND(Home!$A$1&gt;=Leave[[#This Row],[Start Time]],Home!$A$1&lt;=Leave[[#This Row],[End Time]]),"Aplica","No Aplica")</f>
        <v>No Aplica</v>
      </c>
      <c r="M442" t="str">
        <f>IF(AND(Home!$A$1&gt;=Leave[[#This Row],[Start Time]],Home!$A$1&lt;=Leave[[#This Row],[End Time]]),Home!$A$1,"No Aplica")</f>
        <v>No Aplica</v>
      </c>
      <c r="N442" t="str">
        <f>Leave[[#This Row],[User Code (Owning User) (Usuario)]]&amp;Leave[[#This Row],[fecha activa]]</f>
        <v>MIE2025100623348No Aplica</v>
      </c>
    </row>
    <row r="443" spans="1:14" x14ac:dyDescent="0.3">
      <c r="A443" t="s">
        <v>469</v>
      </c>
      <c r="B443" s="3">
        <v>45938</v>
      </c>
      <c r="C443" s="3">
        <v>45938</v>
      </c>
      <c r="D443" t="s">
        <v>2027</v>
      </c>
      <c r="E443" t="s">
        <v>1833</v>
      </c>
      <c r="F443" t="s">
        <v>1835</v>
      </c>
      <c r="G443">
        <v>60</v>
      </c>
      <c r="H443">
        <v>60</v>
      </c>
      <c r="I443" t="s">
        <v>1834</v>
      </c>
      <c r="J443" t="s">
        <v>1030</v>
      </c>
      <c r="K443" t="s">
        <v>178</v>
      </c>
      <c r="L443" t="str">
        <f>IF(AND(Home!$A$1&gt;=Leave[[#This Row],[Start Time]],Home!$A$1&lt;=Leave[[#This Row],[End Time]]),"Aplica","No Aplica")</f>
        <v>No Aplica</v>
      </c>
      <c r="M443" t="str">
        <f>IF(AND(Home!$A$1&gt;=Leave[[#This Row],[Start Time]],Home!$A$1&lt;=Leave[[#This Row],[End Time]]),Home!$A$1,"No Aplica")</f>
        <v>No Aplica</v>
      </c>
      <c r="N443" t="str">
        <f>Leave[[#This Row],[User Code (Owning User) (Usuario)]]&amp;Leave[[#This Row],[fecha activa]]</f>
        <v>MIE2025100623348No Aplica</v>
      </c>
    </row>
    <row r="444" spans="1:14" x14ac:dyDescent="0.3">
      <c r="A444" t="s">
        <v>466</v>
      </c>
      <c r="B444" s="3">
        <v>45935</v>
      </c>
      <c r="C444" s="3">
        <v>45935</v>
      </c>
      <c r="D444" t="s">
        <v>2255</v>
      </c>
      <c r="E444" t="s">
        <v>1833</v>
      </c>
      <c r="F444" t="s">
        <v>1835</v>
      </c>
      <c r="G444">
        <v>540</v>
      </c>
      <c r="H444">
        <v>540</v>
      </c>
      <c r="I444" t="s">
        <v>1834</v>
      </c>
      <c r="J444" t="s">
        <v>1030</v>
      </c>
      <c r="K444" t="s">
        <v>178</v>
      </c>
      <c r="L444" t="str">
        <f>IF(AND(Home!$A$1&gt;=Leave[[#This Row],[Start Time]],Home!$A$1&lt;=Leave[[#This Row],[End Time]]),"Aplica","No Aplica")</f>
        <v>No Aplica</v>
      </c>
      <c r="M444" t="str">
        <f>IF(AND(Home!$A$1&gt;=Leave[[#This Row],[Start Time]],Home!$A$1&lt;=Leave[[#This Row],[End Time]]),Home!$A$1,"No Aplica")</f>
        <v>No Aplica</v>
      </c>
      <c r="N444" t="str">
        <f>Leave[[#This Row],[User Code (Owning User) (Usuario)]]&amp;Leave[[#This Row],[fecha activa]]</f>
        <v>MIE2025100623348No Aplica</v>
      </c>
    </row>
    <row r="445" spans="1:14" x14ac:dyDescent="0.3">
      <c r="A445" t="s">
        <v>469</v>
      </c>
      <c r="B445" s="3">
        <v>45934</v>
      </c>
      <c r="C445" s="3">
        <v>45934</v>
      </c>
      <c r="D445" t="s">
        <v>2549</v>
      </c>
      <c r="E445" t="s">
        <v>1833</v>
      </c>
      <c r="F445" t="s">
        <v>1835</v>
      </c>
      <c r="G445">
        <v>120</v>
      </c>
      <c r="H445">
        <v>120</v>
      </c>
      <c r="I445" t="s">
        <v>1834</v>
      </c>
      <c r="J445" t="s">
        <v>1030</v>
      </c>
      <c r="K445" t="s">
        <v>178</v>
      </c>
      <c r="L445" t="str">
        <f>IF(AND(Home!$A$1&gt;=Leave[[#This Row],[Start Time]],Home!$A$1&lt;=Leave[[#This Row],[End Time]]),"Aplica","No Aplica")</f>
        <v>No Aplica</v>
      </c>
      <c r="M445" t="str">
        <f>IF(AND(Home!$A$1&gt;=Leave[[#This Row],[Start Time]],Home!$A$1&lt;=Leave[[#This Row],[End Time]]),Home!$A$1,"No Aplica")</f>
        <v>No Aplica</v>
      </c>
      <c r="N445" t="str">
        <f>Leave[[#This Row],[User Code (Owning User) (Usuario)]]&amp;Leave[[#This Row],[fecha activa]]</f>
        <v>MIE2025100623348No Aplica</v>
      </c>
    </row>
    <row r="446" spans="1:14" x14ac:dyDescent="0.3">
      <c r="A446" t="s">
        <v>469</v>
      </c>
      <c r="B446" s="3">
        <v>45932</v>
      </c>
      <c r="C446" s="3">
        <v>45932</v>
      </c>
      <c r="D446" t="s">
        <v>2027</v>
      </c>
      <c r="E446" t="s">
        <v>1833</v>
      </c>
      <c r="F446" t="s">
        <v>1835</v>
      </c>
      <c r="G446">
        <v>60</v>
      </c>
      <c r="H446">
        <v>60</v>
      </c>
      <c r="I446" t="s">
        <v>1834</v>
      </c>
      <c r="J446" t="s">
        <v>1030</v>
      </c>
      <c r="K446" t="s">
        <v>178</v>
      </c>
      <c r="L446" t="str">
        <f>IF(AND(Home!$A$1&gt;=Leave[[#This Row],[Start Time]],Home!$A$1&lt;=Leave[[#This Row],[End Time]]),"Aplica","No Aplica")</f>
        <v>No Aplica</v>
      </c>
      <c r="M446" t="str">
        <f>IF(AND(Home!$A$1&gt;=Leave[[#This Row],[Start Time]],Home!$A$1&lt;=Leave[[#This Row],[End Time]]),Home!$A$1,"No Aplica")</f>
        <v>No Aplica</v>
      </c>
      <c r="N446" t="str">
        <f>Leave[[#This Row],[User Code (Owning User) (Usuario)]]&amp;Leave[[#This Row],[fecha activa]]</f>
        <v>MIE2025100623348No Aplica</v>
      </c>
    </row>
    <row r="447" spans="1:14" x14ac:dyDescent="0.3">
      <c r="A447" t="s">
        <v>469</v>
      </c>
      <c r="B447" s="3">
        <v>45931</v>
      </c>
      <c r="C447" s="3">
        <v>45931</v>
      </c>
      <c r="D447" t="s">
        <v>2528</v>
      </c>
      <c r="E447" t="s">
        <v>1833</v>
      </c>
      <c r="F447" t="s">
        <v>1835</v>
      </c>
      <c r="G447">
        <v>60</v>
      </c>
      <c r="H447">
        <v>60</v>
      </c>
      <c r="I447" t="s">
        <v>1834</v>
      </c>
      <c r="J447" t="s">
        <v>1030</v>
      </c>
      <c r="K447" t="s">
        <v>178</v>
      </c>
      <c r="L447" t="str">
        <f>IF(AND(Home!$A$1&gt;=Leave[[#This Row],[Start Time]],Home!$A$1&lt;=Leave[[#This Row],[End Time]]),"Aplica","No Aplica")</f>
        <v>Aplica</v>
      </c>
      <c r="M447">
        <f>IF(AND(Home!$A$1&gt;=Leave[[#This Row],[Start Time]],Home!$A$1&lt;=Leave[[#This Row],[End Time]]),Home!$A$1,"No Aplica")</f>
        <v>45931</v>
      </c>
      <c r="N447" t="str">
        <f>Leave[[#This Row],[User Code (Owning User) (Usuario)]]&amp;Leave[[#This Row],[fecha activa]]</f>
        <v>MIE202510062334845931</v>
      </c>
    </row>
    <row r="448" spans="1:14" x14ac:dyDescent="0.3">
      <c r="A448" t="s">
        <v>469</v>
      </c>
      <c r="B448" s="3">
        <v>45931</v>
      </c>
      <c r="C448" s="3">
        <v>45931</v>
      </c>
      <c r="D448" t="s">
        <v>2895</v>
      </c>
      <c r="E448" t="s">
        <v>2444</v>
      </c>
      <c r="F448" t="s">
        <v>2446</v>
      </c>
      <c r="G448">
        <v>600</v>
      </c>
      <c r="H448">
        <v>540</v>
      </c>
      <c r="I448" t="s">
        <v>2445</v>
      </c>
      <c r="J448" t="s">
        <v>977</v>
      </c>
      <c r="K448" t="s">
        <v>178</v>
      </c>
      <c r="L448" t="str">
        <f>IF(AND(Home!$A$1&gt;=Leave[[#This Row],[Start Time]],Home!$A$1&lt;=Leave[[#This Row],[End Time]]),"Aplica","No Aplica")</f>
        <v>Aplica</v>
      </c>
      <c r="M448">
        <f>IF(AND(Home!$A$1&gt;=Leave[[#This Row],[Start Time]],Home!$A$1&lt;=Leave[[#This Row],[End Time]]),Home!$A$1,"No Aplica")</f>
        <v>45931</v>
      </c>
      <c r="N448" t="str">
        <f>Leave[[#This Row],[User Code (Owning User) (Usuario)]]&amp;Leave[[#This Row],[fecha activa]]</f>
        <v>MIE202502092427745931</v>
      </c>
    </row>
    <row r="449" spans="1:14" x14ac:dyDescent="0.3">
      <c r="A449" t="s">
        <v>466</v>
      </c>
      <c r="B449" s="3">
        <v>45942</v>
      </c>
      <c r="C449" s="3">
        <v>45942</v>
      </c>
      <c r="D449" t="s">
        <v>493</v>
      </c>
      <c r="E449" t="s">
        <v>2444</v>
      </c>
      <c r="F449" t="s">
        <v>2446</v>
      </c>
      <c r="G449">
        <v>540</v>
      </c>
      <c r="H449">
        <v>540</v>
      </c>
      <c r="I449" t="s">
        <v>2445</v>
      </c>
      <c r="J449" t="s">
        <v>977</v>
      </c>
      <c r="K449" t="s">
        <v>178</v>
      </c>
      <c r="L449" t="str">
        <f>IF(AND(Home!$A$1&gt;=Leave[[#This Row],[Start Time]],Home!$A$1&lt;=Leave[[#This Row],[End Time]]),"Aplica","No Aplica")</f>
        <v>No Aplica</v>
      </c>
      <c r="M449" t="str">
        <f>IF(AND(Home!$A$1&gt;=Leave[[#This Row],[Start Time]],Home!$A$1&lt;=Leave[[#This Row],[End Time]]),Home!$A$1,"No Aplica")</f>
        <v>No Aplica</v>
      </c>
      <c r="N449" t="str">
        <f>Leave[[#This Row],[User Code (Owning User) (Usuario)]]&amp;Leave[[#This Row],[fecha activa]]</f>
        <v>MIE2025020924277No Aplica</v>
      </c>
    </row>
    <row r="450" spans="1:14" x14ac:dyDescent="0.3">
      <c r="A450" t="s">
        <v>466</v>
      </c>
      <c r="B450" s="3">
        <v>45943</v>
      </c>
      <c r="C450" s="3">
        <v>45943</v>
      </c>
      <c r="D450" t="s">
        <v>2896</v>
      </c>
      <c r="E450" t="s">
        <v>2444</v>
      </c>
      <c r="F450" t="s">
        <v>2446</v>
      </c>
      <c r="G450">
        <v>540</v>
      </c>
      <c r="H450">
        <v>540</v>
      </c>
      <c r="I450" t="s">
        <v>2445</v>
      </c>
      <c r="J450" t="s">
        <v>977</v>
      </c>
      <c r="K450" t="s">
        <v>178</v>
      </c>
      <c r="L450" t="str">
        <f>IF(AND(Home!$A$1&gt;=Leave[[#This Row],[Start Time]],Home!$A$1&lt;=Leave[[#This Row],[End Time]]),"Aplica","No Aplica")</f>
        <v>No Aplica</v>
      </c>
      <c r="M450" t="str">
        <f>IF(AND(Home!$A$1&gt;=Leave[[#This Row],[Start Time]],Home!$A$1&lt;=Leave[[#This Row],[End Time]]),Home!$A$1,"No Aplica")</f>
        <v>No Aplica</v>
      </c>
      <c r="N450" t="str">
        <f>Leave[[#This Row],[User Code (Owning User) (Usuario)]]&amp;Leave[[#This Row],[fecha activa]]</f>
        <v>MIE2025020924277No Aplica</v>
      </c>
    </row>
    <row r="451" spans="1:14" x14ac:dyDescent="0.3">
      <c r="A451" t="s">
        <v>466</v>
      </c>
      <c r="B451" s="3">
        <v>45935</v>
      </c>
      <c r="C451" s="3">
        <v>45935</v>
      </c>
      <c r="D451" t="s">
        <v>473</v>
      </c>
      <c r="E451" t="s">
        <v>2444</v>
      </c>
      <c r="F451" t="s">
        <v>2446</v>
      </c>
      <c r="G451">
        <v>540</v>
      </c>
      <c r="H451">
        <v>540</v>
      </c>
      <c r="I451" t="s">
        <v>2445</v>
      </c>
      <c r="J451" t="s">
        <v>977</v>
      </c>
      <c r="K451" t="s">
        <v>178</v>
      </c>
      <c r="L451" t="str">
        <f>IF(AND(Home!$A$1&gt;=Leave[[#This Row],[Start Time]],Home!$A$1&lt;=Leave[[#This Row],[End Time]]),"Aplica","No Aplica")</f>
        <v>No Aplica</v>
      </c>
      <c r="M451" t="str">
        <f>IF(AND(Home!$A$1&gt;=Leave[[#This Row],[Start Time]],Home!$A$1&lt;=Leave[[#This Row],[End Time]]),Home!$A$1,"No Aplica")</f>
        <v>No Aplica</v>
      </c>
      <c r="N451" t="str">
        <f>Leave[[#This Row],[User Code (Owning User) (Usuario)]]&amp;Leave[[#This Row],[fecha activa]]</f>
        <v>MIE2025020924277No Aplica</v>
      </c>
    </row>
    <row r="452" spans="1:14" x14ac:dyDescent="0.3">
      <c r="A452" t="s">
        <v>469</v>
      </c>
      <c r="B452" s="3">
        <v>45933</v>
      </c>
      <c r="C452" s="3">
        <v>45933</v>
      </c>
      <c r="D452" t="s">
        <v>615</v>
      </c>
      <c r="E452" t="s">
        <v>2265</v>
      </c>
      <c r="F452" t="s">
        <v>2267</v>
      </c>
      <c r="G452">
        <v>60</v>
      </c>
      <c r="H452">
        <v>60</v>
      </c>
      <c r="I452" t="s">
        <v>2266</v>
      </c>
      <c r="J452" t="s">
        <v>1349</v>
      </c>
      <c r="K452" t="s">
        <v>178</v>
      </c>
      <c r="L452" t="str">
        <f>IF(AND(Home!$A$1&gt;=Leave[[#This Row],[Start Time]],Home!$A$1&lt;=Leave[[#This Row],[End Time]]),"Aplica","No Aplica")</f>
        <v>No Aplica</v>
      </c>
      <c r="M452" t="str">
        <f>IF(AND(Home!$A$1&gt;=Leave[[#This Row],[Start Time]],Home!$A$1&lt;=Leave[[#This Row],[End Time]]),Home!$A$1,"No Aplica")</f>
        <v>No Aplica</v>
      </c>
      <c r="N452" t="str">
        <f>Leave[[#This Row],[User Code (Owning User) (Usuario)]]&amp;Leave[[#This Row],[fecha activa]]</f>
        <v>MIE2025120824040No Aplica</v>
      </c>
    </row>
    <row r="453" spans="1:14" x14ac:dyDescent="0.3">
      <c r="A453" t="s">
        <v>469</v>
      </c>
      <c r="B453" s="3">
        <v>45931</v>
      </c>
      <c r="C453" s="3">
        <v>45931</v>
      </c>
      <c r="D453" t="s">
        <v>615</v>
      </c>
      <c r="E453" t="s">
        <v>2265</v>
      </c>
      <c r="F453" t="s">
        <v>2267</v>
      </c>
      <c r="G453">
        <v>60</v>
      </c>
      <c r="H453">
        <v>60</v>
      </c>
      <c r="I453" t="s">
        <v>2266</v>
      </c>
      <c r="J453" t="s">
        <v>1349</v>
      </c>
      <c r="K453" t="s">
        <v>178</v>
      </c>
      <c r="L453" t="str">
        <f>IF(AND(Home!$A$1&gt;=Leave[[#This Row],[Start Time]],Home!$A$1&lt;=Leave[[#This Row],[End Time]]),"Aplica","No Aplica")</f>
        <v>Aplica</v>
      </c>
      <c r="M453">
        <f>IF(AND(Home!$A$1&gt;=Leave[[#This Row],[Start Time]],Home!$A$1&lt;=Leave[[#This Row],[End Time]]),Home!$A$1,"No Aplica")</f>
        <v>45931</v>
      </c>
      <c r="N453" t="str">
        <f>Leave[[#This Row],[User Code (Owning User) (Usuario)]]&amp;Leave[[#This Row],[fecha activa]]</f>
        <v>MIE202512082404045931</v>
      </c>
    </row>
    <row r="454" spans="1:14" x14ac:dyDescent="0.3">
      <c r="A454" t="s">
        <v>463</v>
      </c>
      <c r="B454" s="3">
        <v>45932</v>
      </c>
      <c r="C454" s="3">
        <v>45932</v>
      </c>
      <c r="D454" t="s">
        <v>465</v>
      </c>
      <c r="E454" t="s">
        <v>2265</v>
      </c>
      <c r="F454" t="s">
        <v>2267</v>
      </c>
      <c r="G454">
        <v>540</v>
      </c>
      <c r="H454">
        <v>540</v>
      </c>
      <c r="I454" t="s">
        <v>2266</v>
      </c>
      <c r="J454" t="s">
        <v>1349</v>
      </c>
      <c r="K454" t="s">
        <v>178</v>
      </c>
      <c r="L454" t="str">
        <f>IF(AND(Home!$A$1&gt;=Leave[[#This Row],[Start Time]],Home!$A$1&lt;=Leave[[#This Row],[End Time]]),"Aplica","No Aplica")</f>
        <v>No Aplica</v>
      </c>
      <c r="M454" t="str">
        <f>IF(AND(Home!$A$1&gt;=Leave[[#This Row],[Start Time]],Home!$A$1&lt;=Leave[[#This Row],[End Time]]),Home!$A$1,"No Aplica")</f>
        <v>No Aplica</v>
      </c>
      <c r="N454" t="str">
        <f>Leave[[#This Row],[User Code (Owning User) (Usuario)]]&amp;Leave[[#This Row],[fecha activa]]</f>
        <v>MIE2025120824040No Aplica</v>
      </c>
    </row>
    <row r="455" spans="1:14" x14ac:dyDescent="0.3">
      <c r="A455" t="s">
        <v>463</v>
      </c>
      <c r="B455" s="3">
        <v>45942</v>
      </c>
      <c r="C455" s="3">
        <v>45942</v>
      </c>
      <c r="D455" t="s">
        <v>493</v>
      </c>
      <c r="E455" t="s">
        <v>1545</v>
      </c>
      <c r="F455" t="s">
        <v>1547</v>
      </c>
      <c r="G455">
        <v>540</v>
      </c>
      <c r="H455">
        <v>540</v>
      </c>
      <c r="I455" t="s">
        <v>1546</v>
      </c>
      <c r="J455" t="s">
        <v>1822</v>
      </c>
      <c r="K455" t="s">
        <v>179</v>
      </c>
      <c r="L455" t="str">
        <f>IF(AND(Home!$A$1&gt;=Leave[[#This Row],[Start Time]],Home!$A$1&lt;=Leave[[#This Row],[End Time]]),"Aplica","No Aplica")</f>
        <v>No Aplica</v>
      </c>
      <c r="M455" t="str">
        <f>IF(AND(Home!$A$1&gt;=Leave[[#This Row],[Start Time]],Home!$A$1&lt;=Leave[[#This Row],[End Time]]),Home!$A$1,"No Aplica")</f>
        <v>No Aplica</v>
      </c>
      <c r="N455" t="str">
        <f>Leave[[#This Row],[User Code (Owning User) (Usuario)]]&amp;Leave[[#This Row],[fecha activa]]</f>
        <v>MIE2025190321752No Aplica</v>
      </c>
    </row>
    <row r="456" spans="1:14" x14ac:dyDescent="0.3">
      <c r="A456" t="s">
        <v>463</v>
      </c>
      <c r="B456" s="3">
        <v>45941</v>
      </c>
      <c r="C456" s="3">
        <v>45941</v>
      </c>
      <c r="D456" t="s">
        <v>615</v>
      </c>
      <c r="E456" t="s">
        <v>1545</v>
      </c>
      <c r="F456" t="s">
        <v>1547</v>
      </c>
      <c r="G456">
        <v>60</v>
      </c>
      <c r="H456">
        <v>60</v>
      </c>
      <c r="I456" t="s">
        <v>1546</v>
      </c>
      <c r="J456" t="s">
        <v>1822</v>
      </c>
      <c r="K456" t="s">
        <v>179</v>
      </c>
      <c r="L456" t="str">
        <f>IF(AND(Home!$A$1&gt;=Leave[[#This Row],[Start Time]],Home!$A$1&lt;=Leave[[#This Row],[End Time]]),"Aplica","No Aplica")</f>
        <v>No Aplica</v>
      </c>
      <c r="M456" t="str">
        <f>IF(AND(Home!$A$1&gt;=Leave[[#This Row],[Start Time]],Home!$A$1&lt;=Leave[[#This Row],[End Time]]),Home!$A$1,"No Aplica")</f>
        <v>No Aplica</v>
      </c>
      <c r="N456" t="str">
        <f>Leave[[#This Row],[User Code (Owning User) (Usuario)]]&amp;Leave[[#This Row],[fecha activa]]</f>
        <v>MIE2025190321752No Aplica</v>
      </c>
    </row>
    <row r="457" spans="1:14" x14ac:dyDescent="0.3">
      <c r="A457" t="s">
        <v>463</v>
      </c>
      <c r="B457" s="3">
        <v>45940</v>
      </c>
      <c r="C457" s="3">
        <v>45940</v>
      </c>
      <c r="D457" t="s">
        <v>615</v>
      </c>
      <c r="E457" t="s">
        <v>1545</v>
      </c>
      <c r="F457" t="s">
        <v>1547</v>
      </c>
      <c r="G457">
        <v>60</v>
      </c>
      <c r="H457">
        <v>60</v>
      </c>
      <c r="I457" t="s">
        <v>1546</v>
      </c>
      <c r="J457" t="s">
        <v>1822</v>
      </c>
      <c r="K457" t="s">
        <v>179</v>
      </c>
      <c r="L457" t="str">
        <f>IF(AND(Home!$A$1&gt;=Leave[[#This Row],[Start Time]],Home!$A$1&lt;=Leave[[#This Row],[End Time]]),"Aplica","No Aplica")</f>
        <v>No Aplica</v>
      </c>
      <c r="M457" t="str">
        <f>IF(AND(Home!$A$1&gt;=Leave[[#This Row],[Start Time]],Home!$A$1&lt;=Leave[[#This Row],[End Time]]),Home!$A$1,"No Aplica")</f>
        <v>No Aplica</v>
      </c>
      <c r="N457" t="str">
        <f>Leave[[#This Row],[User Code (Owning User) (Usuario)]]&amp;Leave[[#This Row],[fecha activa]]</f>
        <v>MIE2025190321752No Aplica</v>
      </c>
    </row>
    <row r="458" spans="1:14" x14ac:dyDescent="0.3">
      <c r="A458" t="s">
        <v>463</v>
      </c>
      <c r="B458" s="3">
        <v>45939</v>
      </c>
      <c r="C458" s="3">
        <v>45939</v>
      </c>
      <c r="D458" t="s">
        <v>615</v>
      </c>
      <c r="E458" t="s">
        <v>1545</v>
      </c>
      <c r="F458" t="s">
        <v>1547</v>
      </c>
      <c r="G458">
        <v>60</v>
      </c>
      <c r="H458">
        <v>60</v>
      </c>
      <c r="I458" t="s">
        <v>1546</v>
      </c>
      <c r="J458" t="s">
        <v>1822</v>
      </c>
      <c r="K458" t="s">
        <v>179</v>
      </c>
      <c r="L458" t="str">
        <f>IF(AND(Home!$A$1&gt;=Leave[[#This Row],[Start Time]],Home!$A$1&lt;=Leave[[#This Row],[End Time]]),"Aplica","No Aplica")</f>
        <v>No Aplica</v>
      </c>
      <c r="M458" t="str">
        <f>IF(AND(Home!$A$1&gt;=Leave[[#This Row],[Start Time]],Home!$A$1&lt;=Leave[[#This Row],[End Time]]),Home!$A$1,"No Aplica")</f>
        <v>No Aplica</v>
      </c>
      <c r="N458" t="str">
        <f>Leave[[#This Row],[User Code (Owning User) (Usuario)]]&amp;Leave[[#This Row],[fecha activa]]</f>
        <v>MIE2025190321752No Aplica</v>
      </c>
    </row>
    <row r="459" spans="1:14" x14ac:dyDescent="0.3">
      <c r="A459" t="s">
        <v>463</v>
      </c>
      <c r="B459" s="3">
        <v>45938</v>
      </c>
      <c r="C459" s="3">
        <v>45938</v>
      </c>
      <c r="D459" t="s">
        <v>615</v>
      </c>
      <c r="E459" t="s">
        <v>1545</v>
      </c>
      <c r="F459" t="s">
        <v>1547</v>
      </c>
      <c r="G459">
        <v>60</v>
      </c>
      <c r="H459">
        <v>60</v>
      </c>
      <c r="I459" t="s">
        <v>1546</v>
      </c>
      <c r="J459" t="s">
        <v>1822</v>
      </c>
      <c r="K459" t="s">
        <v>179</v>
      </c>
      <c r="L459" t="str">
        <f>IF(AND(Home!$A$1&gt;=Leave[[#This Row],[Start Time]],Home!$A$1&lt;=Leave[[#This Row],[End Time]]),"Aplica","No Aplica")</f>
        <v>No Aplica</v>
      </c>
      <c r="M459" t="str">
        <f>IF(AND(Home!$A$1&gt;=Leave[[#This Row],[Start Time]],Home!$A$1&lt;=Leave[[#This Row],[End Time]]),Home!$A$1,"No Aplica")</f>
        <v>No Aplica</v>
      </c>
      <c r="N459" t="str">
        <f>Leave[[#This Row],[User Code (Owning User) (Usuario)]]&amp;Leave[[#This Row],[fecha activa]]</f>
        <v>MIE2025190321752No Aplica</v>
      </c>
    </row>
    <row r="460" spans="1:14" x14ac:dyDescent="0.3">
      <c r="A460" t="s">
        <v>463</v>
      </c>
      <c r="B460" s="3">
        <v>45937</v>
      </c>
      <c r="C460" s="3">
        <v>45937</v>
      </c>
      <c r="D460" t="s">
        <v>493</v>
      </c>
      <c r="E460" t="s">
        <v>1545</v>
      </c>
      <c r="F460" t="s">
        <v>1547</v>
      </c>
      <c r="G460">
        <v>540</v>
      </c>
      <c r="H460">
        <v>540</v>
      </c>
      <c r="I460" t="s">
        <v>1546</v>
      </c>
      <c r="J460" t="s">
        <v>1822</v>
      </c>
      <c r="K460" t="s">
        <v>179</v>
      </c>
      <c r="L460" t="str">
        <f>IF(AND(Home!$A$1&gt;=Leave[[#This Row],[Start Time]],Home!$A$1&lt;=Leave[[#This Row],[End Time]]),"Aplica","No Aplica")</f>
        <v>No Aplica</v>
      </c>
      <c r="M460" t="str">
        <f>IF(AND(Home!$A$1&gt;=Leave[[#This Row],[Start Time]],Home!$A$1&lt;=Leave[[#This Row],[End Time]]),Home!$A$1,"No Aplica")</f>
        <v>No Aplica</v>
      </c>
      <c r="N460" t="str">
        <f>Leave[[#This Row],[User Code (Owning User) (Usuario)]]&amp;Leave[[#This Row],[fecha activa]]</f>
        <v>MIE2025190321752No Aplica</v>
      </c>
    </row>
    <row r="461" spans="1:14" x14ac:dyDescent="0.3">
      <c r="A461" t="s">
        <v>474</v>
      </c>
      <c r="B461" s="3">
        <v>45935</v>
      </c>
      <c r="C461" s="3">
        <v>45935</v>
      </c>
      <c r="D461" t="s">
        <v>1484</v>
      </c>
      <c r="E461" t="s">
        <v>1545</v>
      </c>
      <c r="F461" t="s">
        <v>1547</v>
      </c>
      <c r="G461">
        <v>180</v>
      </c>
      <c r="H461">
        <v>180</v>
      </c>
      <c r="I461" t="s">
        <v>1546</v>
      </c>
      <c r="J461" t="s">
        <v>1822</v>
      </c>
      <c r="K461" t="s">
        <v>179</v>
      </c>
      <c r="L461" t="str">
        <f>IF(AND(Home!$A$1&gt;=Leave[[#This Row],[Start Time]],Home!$A$1&lt;=Leave[[#This Row],[End Time]]),"Aplica","No Aplica")</f>
        <v>No Aplica</v>
      </c>
      <c r="M461" t="str">
        <f>IF(AND(Home!$A$1&gt;=Leave[[#This Row],[Start Time]],Home!$A$1&lt;=Leave[[#This Row],[End Time]]),Home!$A$1,"No Aplica")</f>
        <v>No Aplica</v>
      </c>
      <c r="N461" t="str">
        <f>Leave[[#This Row],[User Code (Owning User) (Usuario)]]&amp;Leave[[#This Row],[fecha activa]]</f>
        <v>MIE2025190321752No Aplica</v>
      </c>
    </row>
    <row r="462" spans="1:14" x14ac:dyDescent="0.3">
      <c r="A462" t="s">
        <v>463</v>
      </c>
      <c r="B462" s="3">
        <v>45933</v>
      </c>
      <c r="C462" s="3">
        <v>45933</v>
      </c>
      <c r="D462" t="s">
        <v>615</v>
      </c>
      <c r="E462" t="s">
        <v>1545</v>
      </c>
      <c r="F462" t="s">
        <v>1547</v>
      </c>
      <c r="G462">
        <v>60</v>
      </c>
      <c r="H462">
        <v>60</v>
      </c>
      <c r="I462" t="s">
        <v>1546</v>
      </c>
      <c r="J462" t="s">
        <v>1822</v>
      </c>
      <c r="K462" t="s">
        <v>179</v>
      </c>
      <c r="L462" t="str">
        <f>IF(AND(Home!$A$1&gt;=Leave[[#This Row],[Start Time]],Home!$A$1&lt;=Leave[[#This Row],[End Time]]),"Aplica","No Aplica")</f>
        <v>No Aplica</v>
      </c>
      <c r="M462" t="str">
        <f>IF(AND(Home!$A$1&gt;=Leave[[#This Row],[Start Time]],Home!$A$1&lt;=Leave[[#This Row],[End Time]]),Home!$A$1,"No Aplica")</f>
        <v>No Aplica</v>
      </c>
      <c r="N462" t="str">
        <f>Leave[[#This Row],[User Code (Owning User) (Usuario)]]&amp;Leave[[#This Row],[fecha activa]]</f>
        <v>MIE2025190321752No Aplica</v>
      </c>
    </row>
    <row r="463" spans="1:14" x14ac:dyDescent="0.3">
      <c r="A463" t="s">
        <v>463</v>
      </c>
      <c r="B463" s="3">
        <v>45932</v>
      </c>
      <c r="C463" s="3">
        <v>45932</v>
      </c>
      <c r="D463" t="s">
        <v>615</v>
      </c>
      <c r="E463" t="s">
        <v>1545</v>
      </c>
      <c r="F463" t="s">
        <v>1547</v>
      </c>
      <c r="G463">
        <v>60</v>
      </c>
      <c r="H463">
        <v>60</v>
      </c>
      <c r="I463" t="s">
        <v>1546</v>
      </c>
      <c r="J463" t="s">
        <v>1822</v>
      </c>
      <c r="K463" t="s">
        <v>179</v>
      </c>
      <c r="L463" t="str">
        <f>IF(AND(Home!$A$1&gt;=Leave[[#This Row],[Start Time]],Home!$A$1&lt;=Leave[[#This Row],[End Time]]),"Aplica","No Aplica")</f>
        <v>No Aplica</v>
      </c>
      <c r="M463" t="str">
        <f>IF(AND(Home!$A$1&gt;=Leave[[#This Row],[Start Time]],Home!$A$1&lt;=Leave[[#This Row],[End Time]]),Home!$A$1,"No Aplica")</f>
        <v>No Aplica</v>
      </c>
      <c r="N463" t="str">
        <f>Leave[[#This Row],[User Code (Owning User) (Usuario)]]&amp;Leave[[#This Row],[fecha activa]]</f>
        <v>MIE2025190321752No Aplica</v>
      </c>
    </row>
    <row r="464" spans="1:14" x14ac:dyDescent="0.3">
      <c r="A464" t="s">
        <v>463</v>
      </c>
      <c r="B464" s="3">
        <v>45931</v>
      </c>
      <c r="C464" s="3">
        <v>45931</v>
      </c>
      <c r="D464" t="s">
        <v>615</v>
      </c>
      <c r="E464" t="s">
        <v>1545</v>
      </c>
      <c r="F464" t="s">
        <v>1547</v>
      </c>
      <c r="G464">
        <v>60</v>
      </c>
      <c r="H464">
        <v>60</v>
      </c>
      <c r="I464" t="s">
        <v>1546</v>
      </c>
      <c r="J464" t="s">
        <v>1822</v>
      </c>
      <c r="K464" t="s">
        <v>179</v>
      </c>
      <c r="L464" t="str">
        <f>IF(AND(Home!$A$1&gt;=Leave[[#This Row],[Start Time]],Home!$A$1&lt;=Leave[[#This Row],[End Time]]),"Aplica","No Aplica")</f>
        <v>Aplica</v>
      </c>
      <c r="M464">
        <f>IF(AND(Home!$A$1&gt;=Leave[[#This Row],[Start Time]],Home!$A$1&lt;=Leave[[#This Row],[End Time]]),Home!$A$1,"No Aplica")</f>
        <v>45931</v>
      </c>
      <c r="N464" t="str">
        <f>Leave[[#This Row],[User Code (Owning User) (Usuario)]]&amp;Leave[[#This Row],[fecha activa]]</f>
        <v>MIE202519032175245931</v>
      </c>
    </row>
    <row r="465" spans="1:14" x14ac:dyDescent="0.3">
      <c r="A465" t="s">
        <v>463</v>
      </c>
      <c r="B465" s="3">
        <v>45940</v>
      </c>
      <c r="C465" s="3">
        <v>45940</v>
      </c>
      <c r="D465" t="s">
        <v>836</v>
      </c>
      <c r="E465" t="s">
        <v>323</v>
      </c>
      <c r="F465" t="s">
        <v>334</v>
      </c>
      <c r="G465">
        <v>60</v>
      </c>
      <c r="H465">
        <v>60</v>
      </c>
      <c r="I465" t="s">
        <v>1218</v>
      </c>
      <c r="J465" t="s">
        <v>1044</v>
      </c>
      <c r="K465" t="s">
        <v>177</v>
      </c>
      <c r="L465" t="str">
        <f>IF(AND(Home!$A$1&gt;=Leave[[#This Row],[Start Time]],Home!$A$1&lt;=Leave[[#This Row],[End Time]]),"Aplica","No Aplica")</f>
        <v>No Aplica</v>
      </c>
      <c r="M465" t="str">
        <f>IF(AND(Home!$A$1&gt;=Leave[[#This Row],[Start Time]],Home!$A$1&lt;=Leave[[#This Row],[End Time]]),Home!$A$1,"No Aplica")</f>
        <v>No Aplica</v>
      </c>
      <c r="N465" t="str">
        <f>Leave[[#This Row],[User Code (Owning User) (Usuario)]]&amp;Leave[[#This Row],[fecha activa]]</f>
        <v>MIE2023260611718No Aplica</v>
      </c>
    </row>
    <row r="466" spans="1:14" x14ac:dyDescent="0.3">
      <c r="A466" t="s">
        <v>463</v>
      </c>
      <c r="B466" s="3">
        <v>45939</v>
      </c>
      <c r="C466" s="3">
        <v>45939</v>
      </c>
      <c r="D466" t="s">
        <v>836</v>
      </c>
      <c r="E466" t="s">
        <v>323</v>
      </c>
      <c r="F466" t="s">
        <v>334</v>
      </c>
      <c r="G466">
        <v>60</v>
      </c>
      <c r="H466">
        <v>60</v>
      </c>
      <c r="I466" t="s">
        <v>1218</v>
      </c>
      <c r="J466" t="s">
        <v>1044</v>
      </c>
      <c r="K466" t="s">
        <v>177</v>
      </c>
      <c r="L466" t="str">
        <f>IF(AND(Home!$A$1&gt;=Leave[[#This Row],[Start Time]],Home!$A$1&lt;=Leave[[#This Row],[End Time]]),"Aplica","No Aplica")</f>
        <v>No Aplica</v>
      </c>
      <c r="M466" t="str">
        <f>IF(AND(Home!$A$1&gt;=Leave[[#This Row],[Start Time]],Home!$A$1&lt;=Leave[[#This Row],[End Time]]),Home!$A$1,"No Aplica")</f>
        <v>No Aplica</v>
      </c>
      <c r="N466" t="str">
        <f>Leave[[#This Row],[User Code (Owning User) (Usuario)]]&amp;Leave[[#This Row],[fecha activa]]</f>
        <v>MIE2023260611718No Aplica</v>
      </c>
    </row>
    <row r="467" spans="1:14" x14ac:dyDescent="0.3">
      <c r="A467" t="s">
        <v>463</v>
      </c>
      <c r="B467" s="3">
        <v>45938</v>
      </c>
      <c r="C467" s="3">
        <v>45938</v>
      </c>
      <c r="D467" t="s">
        <v>836</v>
      </c>
      <c r="E467" t="s">
        <v>323</v>
      </c>
      <c r="F467" t="s">
        <v>334</v>
      </c>
      <c r="G467">
        <v>60</v>
      </c>
      <c r="H467">
        <v>60</v>
      </c>
      <c r="I467" t="s">
        <v>1218</v>
      </c>
      <c r="J467" t="s">
        <v>1044</v>
      </c>
      <c r="K467" t="s">
        <v>177</v>
      </c>
      <c r="L467" t="str">
        <f>IF(AND(Home!$A$1&gt;=Leave[[#This Row],[Start Time]],Home!$A$1&lt;=Leave[[#This Row],[End Time]]),"Aplica","No Aplica")</f>
        <v>No Aplica</v>
      </c>
      <c r="M467" t="str">
        <f>IF(AND(Home!$A$1&gt;=Leave[[#This Row],[Start Time]],Home!$A$1&lt;=Leave[[#This Row],[End Time]]),Home!$A$1,"No Aplica")</f>
        <v>No Aplica</v>
      </c>
      <c r="N467" t="str">
        <f>Leave[[#This Row],[User Code (Owning User) (Usuario)]]&amp;Leave[[#This Row],[fecha activa]]</f>
        <v>MIE2023260611718No Aplica</v>
      </c>
    </row>
    <row r="468" spans="1:14" x14ac:dyDescent="0.3">
      <c r="A468" t="s">
        <v>463</v>
      </c>
      <c r="B468" s="3">
        <v>45936</v>
      </c>
      <c r="C468" s="3">
        <v>45936</v>
      </c>
      <c r="D468" t="s">
        <v>836</v>
      </c>
      <c r="E468" t="s">
        <v>323</v>
      </c>
      <c r="F468" t="s">
        <v>334</v>
      </c>
      <c r="G468">
        <v>60</v>
      </c>
      <c r="H468">
        <v>60</v>
      </c>
      <c r="I468" t="s">
        <v>1218</v>
      </c>
      <c r="J468" t="s">
        <v>1044</v>
      </c>
      <c r="K468" t="s">
        <v>177</v>
      </c>
      <c r="L468" t="str">
        <f>IF(AND(Home!$A$1&gt;=Leave[[#This Row],[Start Time]],Home!$A$1&lt;=Leave[[#This Row],[End Time]]),"Aplica","No Aplica")</f>
        <v>No Aplica</v>
      </c>
      <c r="M468" t="str">
        <f>IF(AND(Home!$A$1&gt;=Leave[[#This Row],[Start Time]],Home!$A$1&lt;=Leave[[#This Row],[End Time]]),Home!$A$1,"No Aplica")</f>
        <v>No Aplica</v>
      </c>
      <c r="N468" t="str">
        <f>Leave[[#This Row],[User Code (Owning User) (Usuario)]]&amp;Leave[[#This Row],[fecha activa]]</f>
        <v>MIE2023260611718No Aplica</v>
      </c>
    </row>
    <row r="469" spans="1:14" x14ac:dyDescent="0.3">
      <c r="A469" t="s">
        <v>463</v>
      </c>
      <c r="B469" s="3">
        <v>45937</v>
      </c>
      <c r="C469" s="3">
        <v>45937</v>
      </c>
      <c r="D469" t="s">
        <v>467</v>
      </c>
      <c r="E469" t="s">
        <v>323</v>
      </c>
      <c r="F469" t="s">
        <v>334</v>
      </c>
      <c r="G469">
        <v>540</v>
      </c>
      <c r="H469">
        <v>540</v>
      </c>
      <c r="I469" t="s">
        <v>1218</v>
      </c>
      <c r="J469" t="s">
        <v>1044</v>
      </c>
      <c r="K469" t="s">
        <v>177</v>
      </c>
      <c r="L469" t="str">
        <f>IF(AND(Home!$A$1&gt;=Leave[[#This Row],[Start Time]],Home!$A$1&lt;=Leave[[#This Row],[End Time]]),"Aplica","No Aplica")</f>
        <v>No Aplica</v>
      </c>
      <c r="M469" t="str">
        <f>IF(AND(Home!$A$1&gt;=Leave[[#This Row],[Start Time]],Home!$A$1&lt;=Leave[[#This Row],[End Time]]),Home!$A$1,"No Aplica")</f>
        <v>No Aplica</v>
      </c>
      <c r="N469" t="str">
        <f>Leave[[#This Row],[User Code (Owning User) (Usuario)]]&amp;Leave[[#This Row],[fecha activa]]</f>
        <v>MIE2023260611718No Aplica</v>
      </c>
    </row>
    <row r="470" spans="1:14" x14ac:dyDescent="0.3">
      <c r="A470" t="s">
        <v>463</v>
      </c>
      <c r="B470" s="3">
        <v>45933</v>
      </c>
      <c r="C470" s="3">
        <v>45933</v>
      </c>
      <c r="D470" t="s">
        <v>836</v>
      </c>
      <c r="E470" t="s">
        <v>323</v>
      </c>
      <c r="F470" t="s">
        <v>334</v>
      </c>
      <c r="G470">
        <v>60</v>
      </c>
      <c r="H470">
        <v>60</v>
      </c>
      <c r="I470" t="s">
        <v>1218</v>
      </c>
      <c r="J470" t="s">
        <v>1044</v>
      </c>
      <c r="K470" t="s">
        <v>177</v>
      </c>
      <c r="L470" t="str">
        <f>IF(AND(Home!$A$1&gt;=Leave[[#This Row],[Start Time]],Home!$A$1&lt;=Leave[[#This Row],[End Time]]),"Aplica","No Aplica")</f>
        <v>No Aplica</v>
      </c>
      <c r="M470" t="str">
        <f>IF(AND(Home!$A$1&gt;=Leave[[#This Row],[Start Time]],Home!$A$1&lt;=Leave[[#This Row],[End Time]]),Home!$A$1,"No Aplica")</f>
        <v>No Aplica</v>
      </c>
      <c r="N470" t="str">
        <f>Leave[[#This Row],[User Code (Owning User) (Usuario)]]&amp;Leave[[#This Row],[fecha activa]]</f>
        <v>MIE2023260611718No Aplica</v>
      </c>
    </row>
    <row r="471" spans="1:14" x14ac:dyDescent="0.3">
      <c r="A471" t="s">
        <v>463</v>
      </c>
      <c r="B471" s="3">
        <v>45932</v>
      </c>
      <c r="C471" s="3">
        <v>45932</v>
      </c>
      <c r="D471" t="s">
        <v>836</v>
      </c>
      <c r="E471" t="s">
        <v>323</v>
      </c>
      <c r="F471" t="s">
        <v>334</v>
      </c>
      <c r="G471">
        <v>60</v>
      </c>
      <c r="H471">
        <v>60</v>
      </c>
      <c r="I471" t="s">
        <v>1218</v>
      </c>
      <c r="J471" t="s">
        <v>1044</v>
      </c>
      <c r="K471" t="s">
        <v>177</v>
      </c>
      <c r="L471" t="str">
        <f>IF(AND(Home!$A$1&gt;=Leave[[#This Row],[Start Time]],Home!$A$1&lt;=Leave[[#This Row],[End Time]]),"Aplica","No Aplica")</f>
        <v>No Aplica</v>
      </c>
      <c r="M471" t="str">
        <f>IF(AND(Home!$A$1&gt;=Leave[[#This Row],[Start Time]],Home!$A$1&lt;=Leave[[#This Row],[End Time]]),Home!$A$1,"No Aplica")</f>
        <v>No Aplica</v>
      </c>
      <c r="N471" t="str">
        <f>Leave[[#This Row],[User Code (Owning User) (Usuario)]]&amp;Leave[[#This Row],[fecha activa]]</f>
        <v>MIE2023260611718No Aplica</v>
      </c>
    </row>
    <row r="472" spans="1:14" x14ac:dyDescent="0.3">
      <c r="A472" t="s">
        <v>463</v>
      </c>
      <c r="B472" s="3">
        <v>45931</v>
      </c>
      <c r="C472" s="3">
        <v>45931</v>
      </c>
      <c r="D472" t="s">
        <v>836</v>
      </c>
      <c r="E472" t="s">
        <v>323</v>
      </c>
      <c r="F472" t="s">
        <v>334</v>
      </c>
      <c r="G472">
        <v>60</v>
      </c>
      <c r="H472">
        <v>60</v>
      </c>
      <c r="I472" t="s">
        <v>1218</v>
      </c>
      <c r="J472" t="s">
        <v>1044</v>
      </c>
      <c r="K472" t="s">
        <v>177</v>
      </c>
      <c r="L472" t="str">
        <f>IF(AND(Home!$A$1&gt;=Leave[[#This Row],[Start Time]],Home!$A$1&lt;=Leave[[#This Row],[End Time]]),"Aplica","No Aplica")</f>
        <v>Aplica</v>
      </c>
      <c r="M472">
        <f>IF(AND(Home!$A$1&gt;=Leave[[#This Row],[Start Time]],Home!$A$1&lt;=Leave[[#This Row],[End Time]]),Home!$A$1,"No Aplica")</f>
        <v>45931</v>
      </c>
      <c r="N472" t="str">
        <f>Leave[[#This Row],[User Code (Owning User) (Usuario)]]&amp;Leave[[#This Row],[fecha activa]]</f>
        <v>MIE202326061171845931</v>
      </c>
    </row>
    <row r="473" spans="1:14" x14ac:dyDescent="0.3">
      <c r="A473" t="s">
        <v>595</v>
      </c>
      <c r="B473" s="3">
        <v>45932</v>
      </c>
      <c r="C473" s="3">
        <v>45932</v>
      </c>
      <c r="D473" t="s">
        <v>665</v>
      </c>
      <c r="E473" t="s">
        <v>1689</v>
      </c>
      <c r="F473" t="s">
        <v>1691</v>
      </c>
      <c r="G473">
        <v>120</v>
      </c>
      <c r="H473">
        <v>120</v>
      </c>
      <c r="I473" t="s">
        <v>1690</v>
      </c>
      <c r="J473" t="s">
        <v>1935</v>
      </c>
      <c r="K473" t="s">
        <v>179</v>
      </c>
      <c r="L473" t="str">
        <f>IF(AND(Home!$A$1&gt;=Leave[[#This Row],[Start Time]],Home!$A$1&lt;=Leave[[#This Row],[End Time]]),"Aplica","No Aplica")</f>
        <v>No Aplica</v>
      </c>
      <c r="M473" t="str">
        <f>IF(AND(Home!$A$1&gt;=Leave[[#This Row],[Start Time]],Home!$A$1&lt;=Leave[[#This Row],[End Time]]),Home!$A$1,"No Aplica")</f>
        <v>No Aplica</v>
      </c>
      <c r="N473" t="str">
        <f>Leave[[#This Row],[User Code (Owning User) (Usuario)]]&amp;Leave[[#This Row],[fecha activa]]</f>
        <v>MIE2025060522957No Aplica</v>
      </c>
    </row>
    <row r="474" spans="1:14" x14ac:dyDescent="0.3">
      <c r="A474" t="s">
        <v>466</v>
      </c>
      <c r="B474" s="3">
        <v>45931</v>
      </c>
      <c r="C474" s="3">
        <v>45931</v>
      </c>
      <c r="D474" t="s">
        <v>467</v>
      </c>
      <c r="E474" t="s">
        <v>1689</v>
      </c>
      <c r="F474" t="s">
        <v>1691</v>
      </c>
      <c r="G474">
        <v>1410</v>
      </c>
      <c r="H474">
        <v>540</v>
      </c>
      <c r="I474" t="s">
        <v>1690</v>
      </c>
      <c r="J474" t="s">
        <v>1935</v>
      </c>
      <c r="K474" t="s">
        <v>179</v>
      </c>
      <c r="L474" t="str">
        <f>IF(AND(Home!$A$1&gt;=Leave[[#This Row],[Start Time]],Home!$A$1&lt;=Leave[[#This Row],[End Time]]),"Aplica","No Aplica")</f>
        <v>Aplica</v>
      </c>
      <c r="M474">
        <f>IF(AND(Home!$A$1&gt;=Leave[[#This Row],[Start Time]],Home!$A$1&lt;=Leave[[#This Row],[End Time]]),Home!$A$1,"No Aplica")</f>
        <v>45931</v>
      </c>
      <c r="N474" t="str">
        <f>Leave[[#This Row],[User Code (Owning User) (Usuario)]]&amp;Leave[[#This Row],[fecha activa]]</f>
        <v>MIE202506052295745931</v>
      </c>
    </row>
    <row r="475" spans="1:14" x14ac:dyDescent="0.3">
      <c r="A475" t="s">
        <v>474</v>
      </c>
      <c r="B475" s="3">
        <v>45942</v>
      </c>
      <c r="C475" s="3">
        <v>45942</v>
      </c>
      <c r="D475" t="s">
        <v>2007</v>
      </c>
      <c r="E475" t="s">
        <v>107</v>
      </c>
      <c r="F475" t="s">
        <v>108</v>
      </c>
      <c r="G475">
        <v>360</v>
      </c>
      <c r="H475">
        <v>360</v>
      </c>
      <c r="I475" t="s">
        <v>1117</v>
      </c>
      <c r="J475" t="s">
        <v>1029</v>
      </c>
      <c r="K475" t="s">
        <v>178</v>
      </c>
      <c r="L475" t="str">
        <f>IF(AND(Home!$A$1&gt;=Leave[[#This Row],[Start Time]],Home!$A$1&lt;=Leave[[#This Row],[End Time]]),"Aplica","No Aplica")</f>
        <v>No Aplica</v>
      </c>
      <c r="M475" t="str">
        <f>IF(AND(Home!$A$1&gt;=Leave[[#This Row],[Start Time]],Home!$A$1&lt;=Leave[[#This Row],[End Time]]),Home!$A$1,"No Aplica")</f>
        <v>No Aplica</v>
      </c>
      <c r="N475" t="str">
        <f>Leave[[#This Row],[User Code (Owning User) (Usuario)]]&amp;Leave[[#This Row],[fecha activa]]</f>
        <v>MIE202102072526No Aplica</v>
      </c>
    </row>
    <row r="476" spans="1:14" x14ac:dyDescent="0.3">
      <c r="A476" t="s">
        <v>474</v>
      </c>
      <c r="B476" s="3">
        <v>45935</v>
      </c>
      <c r="C476" s="3">
        <v>45935</v>
      </c>
      <c r="D476" t="s">
        <v>467</v>
      </c>
      <c r="E476" t="s">
        <v>107</v>
      </c>
      <c r="F476" t="s">
        <v>108</v>
      </c>
      <c r="G476">
        <v>540</v>
      </c>
      <c r="H476">
        <v>540</v>
      </c>
      <c r="I476" t="s">
        <v>1117</v>
      </c>
      <c r="J476" t="s">
        <v>1029</v>
      </c>
      <c r="K476" t="s">
        <v>178</v>
      </c>
      <c r="L476" t="str">
        <f>IF(AND(Home!$A$1&gt;=Leave[[#This Row],[Start Time]],Home!$A$1&lt;=Leave[[#This Row],[End Time]]),"Aplica","No Aplica")</f>
        <v>No Aplica</v>
      </c>
      <c r="M476" t="str">
        <f>IF(AND(Home!$A$1&gt;=Leave[[#This Row],[Start Time]],Home!$A$1&lt;=Leave[[#This Row],[End Time]]),Home!$A$1,"No Aplica")</f>
        <v>No Aplica</v>
      </c>
      <c r="N476" t="str">
        <f>Leave[[#This Row],[User Code (Owning User) (Usuario)]]&amp;Leave[[#This Row],[fecha activa]]</f>
        <v>MIE202102072526No Aplica</v>
      </c>
    </row>
    <row r="477" spans="1:14" x14ac:dyDescent="0.3">
      <c r="A477" t="s">
        <v>474</v>
      </c>
      <c r="B477" s="3">
        <v>45934</v>
      </c>
      <c r="C477" s="3">
        <v>45934</v>
      </c>
      <c r="D477" t="s">
        <v>1967</v>
      </c>
      <c r="E477" t="s">
        <v>228</v>
      </c>
      <c r="F477" t="s">
        <v>229</v>
      </c>
      <c r="G477">
        <v>180</v>
      </c>
      <c r="H477">
        <v>180</v>
      </c>
      <c r="I477" t="s">
        <v>986</v>
      </c>
      <c r="J477" t="s">
        <v>976</v>
      </c>
      <c r="K477" t="s">
        <v>223</v>
      </c>
      <c r="L477" t="str">
        <f>IF(AND(Home!$A$1&gt;=Leave[[#This Row],[Start Time]],Home!$A$1&lt;=Leave[[#This Row],[End Time]]),"Aplica","No Aplica")</f>
        <v>No Aplica</v>
      </c>
      <c r="M477" t="str">
        <f>IF(AND(Home!$A$1&gt;=Leave[[#This Row],[Start Time]],Home!$A$1&lt;=Leave[[#This Row],[End Time]]),Home!$A$1,"No Aplica")</f>
        <v>No Aplica</v>
      </c>
      <c r="N477" t="str">
        <f>Leave[[#This Row],[User Code (Owning User) (Usuario)]]&amp;Leave[[#This Row],[fecha activa]]</f>
        <v>MIE2023230110109No Aplica</v>
      </c>
    </row>
    <row r="478" spans="1:14" x14ac:dyDescent="0.3">
      <c r="A478" t="s">
        <v>466</v>
      </c>
      <c r="B478" s="3">
        <v>45935</v>
      </c>
      <c r="C478" s="3">
        <v>45935</v>
      </c>
      <c r="D478" t="s">
        <v>1406</v>
      </c>
      <c r="E478" t="s">
        <v>228</v>
      </c>
      <c r="F478" t="s">
        <v>229</v>
      </c>
      <c r="G478">
        <v>540</v>
      </c>
      <c r="H478">
        <v>540</v>
      </c>
      <c r="I478" t="s">
        <v>986</v>
      </c>
      <c r="J478" t="s">
        <v>976</v>
      </c>
      <c r="K478" t="s">
        <v>223</v>
      </c>
      <c r="L478" t="str">
        <f>IF(AND(Home!$A$1&gt;=Leave[[#This Row],[Start Time]],Home!$A$1&lt;=Leave[[#This Row],[End Time]]),"Aplica","No Aplica")</f>
        <v>No Aplica</v>
      </c>
      <c r="M478" t="str">
        <f>IF(AND(Home!$A$1&gt;=Leave[[#This Row],[Start Time]],Home!$A$1&lt;=Leave[[#This Row],[End Time]]),Home!$A$1,"No Aplica")</f>
        <v>No Aplica</v>
      </c>
      <c r="N478" t="str">
        <f>Leave[[#This Row],[User Code (Owning User) (Usuario)]]&amp;Leave[[#This Row],[fecha activa]]</f>
        <v>MIE2023230110109No Aplica</v>
      </c>
    </row>
    <row r="479" spans="1:14" x14ac:dyDescent="0.3">
      <c r="A479" t="s">
        <v>463</v>
      </c>
      <c r="B479" s="3">
        <v>45942</v>
      </c>
      <c r="C479" s="3">
        <v>45942</v>
      </c>
      <c r="D479" t="s">
        <v>465</v>
      </c>
      <c r="E479" t="s">
        <v>2109</v>
      </c>
      <c r="F479" t="s">
        <v>2111</v>
      </c>
      <c r="G479">
        <v>540</v>
      </c>
      <c r="H479">
        <v>540</v>
      </c>
      <c r="I479" t="s">
        <v>2110</v>
      </c>
      <c r="J479" t="s">
        <v>2756</v>
      </c>
      <c r="K479" t="s">
        <v>178</v>
      </c>
      <c r="L479" t="str">
        <f>IF(AND(Home!$A$1&gt;=Leave[[#This Row],[Start Time]],Home!$A$1&lt;=Leave[[#This Row],[End Time]]),"Aplica","No Aplica")</f>
        <v>No Aplica</v>
      </c>
      <c r="M479" t="str">
        <f>IF(AND(Home!$A$1&gt;=Leave[[#This Row],[Start Time]],Home!$A$1&lt;=Leave[[#This Row],[End Time]]),Home!$A$1,"No Aplica")</f>
        <v>No Aplica</v>
      </c>
      <c r="N479" t="str">
        <f>Leave[[#This Row],[User Code (Owning User) (Usuario)]]&amp;Leave[[#This Row],[fecha activa]]</f>
        <v>MIE2025260723832No Aplica</v>
      </c>
    </row>
    <row r="480" spans="1:14" x14ac:dyDescent="0.3">
      <c r="A480" t="s">
        <v>463</v>
      </c>
      <c r="B480" s="3">
        <v>45935</v>
      </c>
      <c r="C480" s="3">
        <v>45935</v>
      </c>
      <c r="D480" t="s">
        <v>465</v>
      </c>
      <c r="E480" t="s">
        <v>2109</v>
      </c>
      <c r="F480" t="s">
        <v>2111</v>
      </c>
      <c r="G480">
        <v>540</v>
      </c>
      <c r="H480">
        <v>540</v>
      </c>
      <c r="I480" t="s">
        <v>2110</v>
      </c>
      <c r="J480" t="s">
        <v>2756</v>
      </c>
      <c r="K480" t="s">
        <v>178</v>
      </c>
      <c r="L480" t="str">
        <f>IF(AND(Home!$A$1&gt;=Leave[[#This Row],[Start Time]],Home!$A$1&lt;=Leave[[#This Row],[End Time]]),"Aplica","No Aplica")</f>
        <v>No Aplica</v>
      </c>
      <c r="M480" t="str">
        <f>IF(AND(Home!$A$1&gt;=Leave[[#This Row],[Start Time]],Home!$A$1&lt;=Leave[[#This Row],[End Time]]),Home!$A$1,"No Aplica")</f>
        <v>No Aplica</v>
      </c>
      <c r="N480" t="str">
        <f>Leave[[#This Row],[User Code (Owning User) (Usuario)]]&amp;Leave[[#This Row],[fecha activa]]</f>
        <v>MIE2025260723832No Aplica</v>
      </c>
    </row>
    <row r="481" spans="1:14" x14ac:dyDescent="0.3">
      <c r="A481" t="s">
        <v>463</v>
      </c>
      <c r="B481" s="3">
        <v>45931</v>
      </c>
      <c r="C481" s="3">
        <v>45931</v>
      </c>
      <c r="D481" t="s">
        <v>2960</v>
      </c>
      <c r="E481" t="s">
        <v>2106</v>
      </c>
      <c r="F481" t="s">
        <v>2108</v>
      </c>
      <c r="G481">
        <v>210</v>
      </c>
      <c r="H481">
        <v>210</v>
      </c>
      <c r="I481" t="s">
        <v>2107</v>
      </c>
      <c r="J481" t="s">
        <v>1040</v>
      </c>
      <c r="K481" t="s">
        <v>178</v>
      </c>
      <c r="L481" t="str">
        <f>IF(AND(Home!$A$1&gt;=Leave[[#This Row],[Start Time]],Home!$A$1&lt;=Leave[[#This Row],[End Time]]),"Aplica","No Aplica")</f>
        <v>Aplica</v>
      </c>
      <c r="M481">
        <f>IF(AND(Home!$A$1&gt;=Leave[[#This Row],[Start Time]],Home!$A$1&lt;=Leave[[#This Row],[End Time]]),Home!$A$1,"No Aplica")</f>
        <v>45931</v>
      </c>
      <c r="N481" t="str">
        <f>Leave[[#This Row],[User Code (Owning User) (Usuario)]]&amp;Leave[[#This Row],[fecha activa]]</f>
        <v>MIE202525072382745931</v>
      </c>
    </row>
    <row r="482" spans="1:14" x14ac:dyDescent="0.3">
      <c r="A482" t="s">
        <v>463</v>
      </c>
      <c r="B482" s="3">
        <v>45941</v>
      </c>
      <c r="C482" s="3">
        <v>45941</v>
      </c>
      <c r="D482" t="s">
        <v>1484</v>
      </c>
      <c r="E482" t="s">
        <v>2106</v>
      </c>
      <c r="F482" t="s">
        <v>2108</v>
      </c>
      <c r="G482">
        <v>90</v>
      </c>
      <c r="H482">
        <v>90</v>
      </c>
      <c r="I482" t="s">
        <v>2107</v>
      </c>
      <c r="J482" t="s">
        <v>1040</v>
      </c>
      <c r="K482" t="s">
        <v>178</v>
      </c>
      <c r="L482" t="str">
        <f>IF(AND(Home!$A$1&gt;=Leave[[#This Row],[Start Time]],Home!$A$1&lt;=Leave[[#This Row],[End Time]]),"Aplica","No Aplica")</f>
        <v>No Aplica</v>
      </c>
      <c r="M482" t="str">
        <f>IF(AND(Home!$A$1&gt;=Leave[[#This Row],[Start Time]],Home!$A$1&lt;=Leave[[#This Row],[End Time]]),Home!$A$1,"No Aplica")</f>
        <v>No Aplica</v>
      </c>
      <c r="N482" t="str">
        <f>Leave[[#This Row],[User Code (Owning User) (Usuario)]]&amp;Leave[[#This Row],[fecha activa]]</f>
        <v>MIE2025250723827No Aplica</v>
      </c>
    </row>
    <row r="483" spans="1:14" x14ac:dyDescent="0.3">
      <c r="A483" t="s">
        <v>463</v>
      </c>
      <c r="B483" s="3">
        <v>45942</v>
      </c>
      <c r="C483" s="3">
        <v>45942</v>
      </c>
      <c r="D483" t="s">
        <v>496</v>
      </c>
      <c r="E483" t="s">
        <v>2106</v>
      </c>
      <c r="F483" t="s">
        <v>2108</v>
      </c>
      <c r="G483">
        <v>1410</v>
      </c>
      <c r="H483">
        <v>540</v>
      </c>
      <c r="I483" t="s">
        <v>2107</v>
      </c>
      <c r="J483" t="s">
        <v>1040</v>
      </c>
      <c r="K483" t="s">
        <v>178</v>
      </c>
      <c r="L483" t="str">
        <f>IF(AND(Home!$A$1&gt;=Leave[[#This Row],[Start Time]],Home!$A$1&lt;=Leave[[#This Row],[End Time]]),"Aplica","No Aplica")</f>
        <v>No Aplica</v>
      </c>
      <c r="M483" t="str">
        <f>IF(AND(Home!$A$1&gt;=Leave[[#This Row],[Start Time]],Home!$A$1&lt;=Leave[[#This Row],[End Time]]),Home!$A$1,"No Aplica")</f>
        <v>No Aplica</v>
      </c>
      <c r="N483" t="str">
        <f>Leave[[#This Row],[User Code (Owning User) (Usuario)]]&amp;Leave[[#This Row],[fecha activa]]</f>
        <v>MIE2025250723827No Aplica</v>
      </c>
    </row>
    <row r="484" spans="1:14" x14ac:dyDescent="0.3">
      <c r="A484" t="s">
        <v>463</v>
      </c>
      <c r="B484" s="3">
        <v>45934</v>
      </c>
      <c r="C484" s="3">
        <v>45934</v>
      </c>
      <c r="D484" t="s">
        <v>1484</v>
      </c>
      <c r="E484" t="s">
        <v>2106</v>
      </c>
      <c r="F484" t="s">
        <v>2108</v>
      </c>
      <c r="G484">
        <v>90</v>
      </c>
      <c r="H484">
        <v>90</v>
      </c>
      <c r="I484" t="s">
        <v>2107</v>
      </c>
      <c r="J484" t="s">
        <v>1040</v>
      </c>
      <c r="K484" t="s">
        <v>178</v>
      </c>
      <c r="L484" t="str">
        <f>IF(AND(Home!$A$1&gt;=Leave[[#This Row],[Start Time]],Home!$A$1&lt;=Leave[[#This Row],[End Time]]),"Aplica","No Aplica")</f>
        <v>No Aplica</v>
      </c>
      <c r="M484" t="str">
        <f>IF(AND(Home!$A$1&gt;=Leave[[#This Row],[Start Time]],Home!$A$1&lt;=Leave[[#This Row],[End Time]]),Home!$A$1,"No Aplica")</f>
        <v>No Aplica</v>
      </c>
      <c r="N484" t="str">
        <f>Leave[[#This Row],[User Code (Owning User) (Usuario)]]&amp;Leave[[#This Row],[fecha activa]]</f>
        <v>MIE2025250723827No Aplica</v>
      </c>
    </row>
    <row r="485" spans="1:14" x14ac:dyDescent="0.3">
      <c r="A485" t="s">
        <v>463</v>
      </c>
      <c r="B485" s="3">
        <v>45935</v>
      </c>
      <c r="C485" s="3">
        <v>45935</v>
      </c>
      <c r="D485" t="s">
        <v>496</v>
      </c>
      <c r="E485" t="s">
        <v>2106</v>
      </c>
      <c r="F485" t="s">
        <v>2108</v>
      </c>
      <c r="G485">
        <v>1410</v>
      </c>
      <c r="H485">
        <v>540</v>
      </c>
      <c r="I485" t="s">
        <v>2107</v>
      </c>
      <c r="J485" t="s">
        <v>1040</v>
      </c>
      <c r="K485" t="s">
        <v>178</v>
      </c>
      <c r="L485" t="str">
        <f>IF(AND(Home!$A$1&gt;=Leave[[#This Row],[Start Time]],Home!$A$1&lt;=Leave[[#This Row],[End Time]]),"Aplica","No Aplica")</f>
        <v>No Aplica</v>
      </c>
      <c r="M485" t="str">
        <f>IF(AND(Home!$A$1&gt;=Leave[[#This Row],[Start Time]],Home!$A$1&lt;=Leave[[#This Row],[End Time]]),Home!$A$1,"No Aplica")</f>
        <v>No Aplica</v>
      </c>
      <c r="N485" t="str">
        <f>Leave[[#This Row],[User Code (Owning User) (Usuario)]]&amp;Leave[[#This Row],[fecha activa]]</f>
        <v>MIE2025250723827No Aplica</v>
      </c>
    </row>
    <row r="486" spans="1:14" x14ac:dyDescent="0.3">
      <c r="A486" t="s">
        <v>466</v>
      </c>
      <c r="B486" s="3">
        <v>45935</v>
      </c>
      <c r="C486" s="3">
        <v>45935</v>
      </c>
      <c r="D486" t="s">
        <v>465</v>
      </c>
      <c r="E486" t="s">
        <v>1744</v>
      </c>
      <c r="F486" t="s">
        <v>1746</v>
      </c>
      <c r="G486">
        <v>540</v>
      </c>
      <c r="H486">
        <v>540</v>
      </c>
      <c r="I486" t="s">
        <v>1745</v>
      </c>
      <c r="J486" t="s">
        <v>2463</v>
      </c>
      <c r="K486" t="s">
        <v>178</v>
      </c>
      <c r="L486" t="str">
        <f>IF(AND(Home!$A$1&gt;=Leave[[#This Row],[Start Time]],Home!$A$1&lt;=Leave[[#This Row],[End Time]]),"Aplica","No Aplica")</f>
        <v>No Aplica</v>
      </c>
      <c r="M486" t="str">
        <f>IF(AND(Home!$A$1&gt;=Leave[[#This Row],[Start Time]],Home!$A$1&lt;=Leave[[#This Row],[End Time]]),Home!$A$1,"No Aplica")</f>
        <v>No Aplica</v>
      </c>
      <c r="N486" t="str">
        <f>Leave[[#This Row],[User Code (Owning User) (Usuario)]]&amp;Leave[[#This Row],[fecha activa]]</f>
        <v>MIE2025130523033No Aplica</v>
      </c>
    </row>
    <row r="487" spans="1:14" x14ac:dyDescent="0.3">
      <c r="A487" t="s">
        <v>463</v>
      </c>
      <c r="B487" s="3">
        <v>45940</v>
      </c>
      <c r="C487" s="3">
        <v>45940</v>
      </c>
      <c r="D487" t="s">
        <v>706</v>
      </c>
      <c r="E487" t="s">
        <v>498</v>
      </c>
      <c r="F487" t="s">
        <v>499</v>
      </c>
      <c r="G487">
        <v>60</v>
      </c>
      <c r="H487">
        <v>60</v>
      </c>
      <c r="I487" t="s">
        <v>1168</v>
      </c>
      <c r="J487" t="s">
        <v>1822</v>
      </c>
      <c r="K487" t="s">
        <v>179</v>
      </c>
      <c r="L487" t="str">
        <f>IF(AND(Home!$A$1&gt;=Leave[[#This Row],[Start Time]],Home!$A$1&lt;=Leave[[#This Row],[End Time]]),"Aplica","No Aplica")</f>
        <v>No Aplica</v>
      </c>
      <c r="M487" t="str">
        <f>IF(AND(Home!$A$1&gt;=Leave[[#This Row],[Start Time]],Home!$A$1&lt;=Leave[[#This Row],[End Time]]),Home!$A$1,"No Aplica")</f>
        <v>No Aplica</v>
      </c>
      <c r="N487" t="str">
        <f>Leave[[#This Row],[User Code (Owning User) (Usuario)]]&amp;Leave[[#This Row],[fecha activa]]</f>
        <v>MIE2024140314681No Aplica</v>
      </c>
    </row>
    <row r="488" spans="1:14" x14ac:dyDescent="0.3">
      <c r="A488" t="s">
        <v>463</v>
      </c>
      <c r="B488" s="3">
        <v>45939</v>
      </c>
      <c r="C488" s="3">
        <v>45939</v>
      </c>
      <c r="D488" t="s">
        <v>706</v>
      </c>
      <c r="E488" t="s">
        <v>498</v>
      </c>
      <c r="F488" t="s">
        <v>499</v>
      </c>
      <c r="G488">
        <v>60</v>
      </c>
      <c r="H488">
        <v>60</v>
      </c>
      <c r="I488" t="s">
        <v>1168</v>
      </c>
      <c r="J488" t="s">
        <v>1822</v>
      </c>
      <c r="K488" t="s">
        <v>179</v>
      </c>
      <c r="L488" t="str">
        <f>IF(AND(Home!$A$1&gt;=Leave[[#This Row],[Start Time]],Home!$A$1&lt;=Leave[[#This Row],[End Time]]),"Aplica","No Aplica")</f>
        <v>No Aplica</v>
      </c>
      <c r="M488" t="str">
        <f>IF(AND(Home!$A$1&gt;=Leave[[#This Row],[Start Time]],Home!$A$1&lt;=Leave[[#This Row],[End Time]]),Home!$A$1,"No Aplica")</f>
        <v>No Aplica</v>
      </c>
      <c r="N488" t="str">
        <f>Leave[[#This Row],[User Code (Owning User) (Usuario)]]&amp;Leave[[#This Row],[fecha activa]]</f>
        <v>MIE2024140314681No Aplica</v>
      </c>
    </row>
    <row r="489" spans="1:14" x14ac:dyDescent="0.3">
      <c r="A489" t="s">
        <v>463</v>
      </c>
      <c r="B489" s="3">
        <v>45938</v>
      </c>
      <c r="C489" s="3">
        <v>45938</v>
      </c>
      <c r="D489" t="s">
        <v>706</v>
      </c>
      <c r="E489" t="s">
        <v>498</v>
      </c>
      <c r="F489" t="s">
        <v>499</v>
      </c>
      <c r="G489">
        <v>60</v>
      </c>
      <c r="H489">
        <v>60</v>
      </c>
      <c r="I489" t="s">
        <v>1168</v>
      </c>
      <c r="J489" t="s">
        <v>1822</v>
      </c>
      <c r="K489" t="s">
        <v>179</v>
      </c>
      <c r="L489" t="str">
        <f>IF(AND(Home!$A$1&gt;=Leave[[#This Row],[Start Time]],Home!$A$1&lt;=Leave[[#This Row],[End Time]]),"Aplica","No Aplica")</f>
        <v>No Aplica</v>
      </c>
      <c r="M489" t="str">
        <f>IF(AND(Home!$A$1&gt;=Leave[[#This Row],[Start Time]],Home!$A$1&lt;=Leave[[#This Row],[End Time]]),Home!$A$1,"No Aplica")</f>
        <v>No Aplica</v>
      </c>
      <c r="N489" t="str">
        <f>Leave[[#This Row],[User Code (Owning User) (Usuario)]]&amp;Leave[[#This Row],[fecha activa]]</f>
        <v>MIE2024140314681No Aplica</v>
      </c>
    </row>
    <row r="490" spans="1:14" x14ac:dyDescent="0.3">
      <c r="A490" t="s">
        <v>463</v>
      </c>
      <c r="B490" s="3">
        <v>45937</v>
      </c>
      <c r="C490" s="3">
        <v>45937</v>
      </c>
      <c r="D490" t="s">
        <v>706</v>
      </c>
      <c r="E490" t="s">
        <v>498</v>
      </c>
      <c r="F490" t="s">
        <v>499</v>
      </c>
      <c r="G490">
        <v>60</v>
      </c>
      <c r="H490">
        <v>60</v>
      </c>
      <c r="I490" t="s">
        <v>1168</v>
      </c>
      <c r="J490" t="s">
        <v>1822</v>
      </c>
      <c r="K490" t="s">
        <v>179</v>
      </c>
      <c r="L490" t="str">
        <f>IF(AND(Home!$A$1&gt;=Leave[[#This Row],[Start Time]],Home!$A$1&lt;=Leave[[#This Row],[End Time]]),"Aplica","No Aplica")</f>
        <v>No Aplica</v>
      </c>
      <c r="M490" t="str">
        <f>IF(AND(Home!$A$1&gt;=Leave[[#This Row],[Start Time]],Home!$A$1&lt;=Leave[[#This Row],[End Time]]),Home!$A$1,"No Aplica")</f>
        <v>No Aplica</v>
      </c>
      <c r="N490" t="str">
        <f>Leave[[#This Row],[User Code (Owning User) (Usuario)]]&amp;Leave[[#This Row],[fecha activa]]</f>
        <v>MIE2024140314681No Aplica</v>
      </c>
    </row>
    <row r="491" spans="1:14" x14ac:dyDescent="0.3">
      <c r="A491" t="s">
        <v>463</v>
      </c>
      <c r="B491" s="3">
        <v>45942</v>
      </c>
      <c r="C491" s="3">
        <v>45942</v>
      </c>
      <c r="D491" t="s">
        <v>467</v>
      </c>
      <c r="E491" t="s">
        <v>498</v>
      </c>
      <c r="F491" t="s">
        <v>499</v>
      </c>
      <c r="G491">
        <v>540</v>
      </c>
      <c r="H491">
        <v>540</v>
      </c>
      <c r="I491" t="s">
        <v>1168</v>
      </c>
      <c r="J491" t="s">
        <v>1822</v>
      </c>
      <c r="K491" t="s">
        <v>179</v>
      </c>
      <c r="L491" t="str">
        <f>IF(AND(Home!$A$1&gt;=Leave[[#This Row],[Start Time]],Home!$A$1&lt;=Leave[[#This Row],[End Time]]),"Aplica","No Aplica")</f>
        <v>No Aplica</v>
      </c>
      <c r="M491" t="str">
        <f>IF(AND(Home!$A$1&gt;=Leave[[#This Row],[Start Time]],Home!$A$1&lt;=Leave[[#This Row],[End Time]]),Home!$A$1,"No Aplica")</f>
        <v>No Aplica</v>
      </c>
      <c r="N491" t="str">
        <f>Leave[[#This Row],[User Code (Owning User) (Usuario)]]&amp;Leave[[#This Row],[fecha activa]]</f>
        <v>MIE2024140314681No Aplica</v>
      </c>
    </row>
    <row r="492" spans="1:14" x14ac:dyDescent="0.3">
      <c r="A492" t="s">
        <v>463</v>
      </c>
      <c r="B492" s="3">
        <v>45933</v>
      </c>
      <c r="C492" s="3">
        <v>45933</v>
      </c>
      <c r="D492" t="s">
        <v>706</v>
      </c>
      <c r="E492" t="s">
        <v>498</v>
      </c>
      <c r="F492" t="s">
        <v>499</v>
      </c>
      <c r="G492">
        <v>60</v>
      </c>
      <c r="H492">
        <v>60</v>
      </c>
      <c r="I492" t="s">
        <v>1168</v>
      </c>
      <c r="J492" t="s">
        <v>1822</v>
      </c>
      <c r="K492" t="s">
        <v>179</v>
      </c>
      <c r="L492" t="str">
        <f>IF(AND(Home!$A$1&gt;=Leave[[#This Row],[Start Time]],Home!$A$1&lt;=Leave[[#This Row],[End Time]]),"Aplica","No Aplica")</f>
        <v>No Aplica</v>
      </c>
      <c r="M492" t="str">
        <f>IF(AND(Home!$A$1&gt;=Leave[[#This Row],[Start Time]],Home!$A$1&lt;=Leave[[#This Row],[End Time]]),Home!$A$1,"No Aplica")</f>
        <v>No Aplica</v>
      </c>
      <c r="N492" t="str">
        <f>Leave[[#This Row],[User Code (Owning User) (Usuario)]]&amp;Leave[[#This Row],[fecha activa]]</f>
        <v>MIE2024140314681No Aplica</v>
      </c>
    </row>
    <row r="493" spans="1:14" x14ac:dyDescent="0.3">
      <c r="A493" t="s">
        <v>463</v>
      </c>
      <c r="B493" s="3">
        <v>45932</v>
      </c>
      <c r="C493" s="3">
        <v>45932</v>
      </c>
      <c r="D493" t="s">
        <v>706</v>
      </c>
      <c r="E493" t="s">
        <v>498</v>
      </c>
      <c r="F493" t="s">
        <v>499</v>
      </c>
      <c r="G493">
        <v>60</v>
      </c>
      <c r="H493">
        <v>60</v>
      </c>
      <c r="I493" t="s">
        <v>1168</v>
      </c>
      <c r="J493" t="s">
        <v>1822</v>
      </c>
      <c r="K493" t="s">
        <v>179</v>
      </c>
      <c r="L493" t="str">
        <f>IF(AND(Home!$A$1&gt;=Leave[[#This Row],[Start Time]],Home!$A$1&lt;=Leave[[#This Row],[End Time]]),"Aplica","No Aplica")</f>
        <v>No Aplica</v>
      </c>
      <c r="M493" t="str">
        <f>IF(AND(Home!$A$1&gt;=Leave[[#This Row],[Start Time]],Home!$A$1&lt;=Leave[[#This Row],[End Time]]),Home!$A$1,"No Aplica")</f>
        <v>No Aplica</v>
      </c>
      <c r="N493" t="str">
        <f>Leave[[#This Row],[User Code (Owning User) (Usuario)]]&amp;Leave[[#This Row],[fecha activa]]</f>
        <v>MIE2024140314681No Aplica</v>
      </c>
    </row>
    <row r="494" spans="1:14" x14ac:dyDescent="0.3">
      <c r="A494" t="s">
        <v>463</v>
      </c>
      <c r="B494" s="3">
        <v>45931</v>
      </c>
      <c r="C494" s="3">
        <v>45931</v>
      </c>
      <c r="D494" t="s">
        <v>706</v>
      </c>
      <c r="E494" t="s">
        <v>498</v>
      </c>
      <c r="F494" t="s">
        <v>499</v>
      </c>
      <c r="G494">
        <v>60</v>
      </c>
      <c r="H494">
        <v>60</v>
      </c>
      <c r="I494" t="s">
        <v>1168</v>
      </c>
      <c r="J494" t="s">
        <v>1822</v>
      </c>
      <c r="K494" t="s">
        <v>179</v>
      </c>
      <c r="L494" t="str">
        <f>IF(AND(Home!$A$1&gt;=Leave[[#This Row],[Start Time]],Home!$A$1&lt;=Leave[[#This Row],[End Time]]),"Aplica","No Aplica")</f>
        <v>Aplica</v>
      </c>
      <c r="M494">
        <f>IF(AND(Home!$A$1&gt;=Leave[[#This Row],[Start Time]],Home!$A$1&lt;=Leave[[#This Row],[End Time]]),Home!$A$1,"No Aplica")</f>
        <v>45931</v>
      </c>
      <c r="N494" t="str">
        <f>Leave[[#This Row],[User Code (Owning User) (Usuario)]]&amp;Leave[[#This Row],[fecha activa]]</f>
        <v>MIE202414031468145931</v>
      </c>
    </row>
    <row r="495" spans="1:14" x14ac:dyDescent="0.3">
      <c r="A495" t="s">
        <v>463</v>
      </c>
      <c r="B495" s="3">
        <v>45935</v>
      </c>
      <c r="C495" s="3">
        <v>45935</v>
      </c>
      <c r="D495" t="s">
        <v>467</v>
      </c>
      <c r="E495" t="s">
        <v>498</v>
      </c>
      <c r="F495" t="s">
        <v>499</v>
      </c>
      <c r="G495">
        <v>540</v>
      </c>
      <c r="H495">
        <v>540</v>
      </c>
      <c r="I495" t="s">
        <v>1168</v>
      </c>
      <c r="J495" t="s">
        <v>1822</v>
      </c>
      <c r="K495" t="s">
        <v>179</v>
      </c>
      <c r="L495" t="str">
        <f>IF(AND(Home!$A$1&gt;=Leave[[#This Row],[Start Time]],Home!$A$1&lt;=Leave[[#This Row],[End Time]]),"Aplica","No Aplica")</f>
        <v>No Aplica</v>
      </c>
      <c r="M495" t="str">
        <f>IF(AND(Home!$A$1&gt;=Leave[[#This Row],[Start Time]],Home!$A$1&lt;=Leave[[#This Row],[End Time]]),Home!$A$1,"No Aplica")</f>
        <v>No Aplica</v>
      </c>
      <c r="N495" t="str">
        <f>Leave[[#This Row],[User Code (Owning User) (Usuario)]]&amp;Leave[[#This Row],[fecha activa]]</f>
        <v>MIE2024140314681No Aplica</v>
      </c>
    </row>
    <row r="496" spans="1:14" x14ac:dyDescent="0.3">
      <c r="A496" t="s">
        <v>466</v>
      </c>
      <c r="B496" s="3">
        <v>45938</v>
      </c>
      <c r="C496" s="3">
        <v>45938</v>
      </c>
      <c r="D496" t="s">
        <v>465</v>
      </c>
      <c r="E496" t="s">
        <v>821</v>
      </c>
      <c r="F496" t="s">
        <v>822</v>
      </c>
      <c r="G496">
        <v>540</v>
      </c>
      <c r="H496">
        <v>540</v>
      </c>
      <c r="I496" t="s">
        <v>1060</v>
      </c>
      <c r="J496" t="s">
        <v>1467</v>
      </c>
      <c r="K496" t="s">
        <v>177</v>
      </c>
      <c r="L496" t="str">
        <f>IF(AND(Home!$A$1&gt;=Leave[[#This Row],[Start Time]],Home!$A$1&lt;=Leave[[#This Row],[End Time]]),"Aplica","No Aplica")</f>
        <v>No Aplica</v>
      </c>
      <c r="M496" t="str">
        <f>IF(AND(Home!$A$1&gt;=Leave[[#This Row],[Start Time]],Home!$A$1&lt;=Leave[[#This Row],[End Time]]),Home!$A$1,"No Aplica")</f>
        <v>No Aplica</v>
      </c>
      <c r="N496" t="str">
        <f>Leave[[#This Row],[User Code (Owning User) (Usuario)]]&amp;Leave[[#This Row],[fecha activa]]</f>
        <v>MIE2024291118486No Aplica</v>
      </c>
    </row>
    <row r="497" spans="1:14" x14ac:dyDescent="0.3">
      <c r="A497" t="s">
        <v>466</v>
      </c>
      <c r="B497" s="3">
        <v>45931</v>
      </c>
      <c r="C497" s="3">
        <v>45931</v>
      </c>
      <c r="D497" t="s">
        <v>465</v>
      </c>
      <c r="E497" t="s">
        <v>821</v>
      </c>
      <c r="F497" t="s">
        <v>822</v>
      </c>
      <c r="G497">
        <v>480</v>
      </c>
      <c r="H497">
        <v>480</v>
      </c>
      <c r="I497" t="s">
        <v>1060</v>
      </c>
      <c r="J497" t="s">
        <v>1467</v>
      </c>
      <c r="K497" t="s">
        <v>177</v>
      </c>
      <c r="L497" t="str">
        <f>IF(AND(Home!$A$1&gt;=Leave[[#This Row],[Start Time]],Home!$A$1&lt;=Leave[[#This Row],[End Time]]),"Aplica","No Aplica")</f>
        <v>Aplica</v>
      </c>
      <c r="M497">
        <f>IF(AND(Home!$A$1&gt;=Leave[[#This Row],[Start Time]],Home!$A$1&lt;=Leave[[#This Row],[End Time]]),Home!$A$1,"No Aplica")</f>
        <v>45931</v>
      </c>
      <c r="N497" t="str">
        <f>Leave[[#This Row],[User Code (Owning User) (Usuario)]]&amp;Leave[[#This Row],[fecha activa]]</f>
        <v>MIE202429111848645931</v>
      </c>
    </row>
    <row r="498" spans="1:14" x14ac:dyDescent="0.3">
      <c r="A498" t="s">
        <v>469</v>
      </c>
      <c r="B498" s="3">
        <v>45940</v>
      </c>
      <c r="C498" s="3">
        <v>45940</v>
      </c>
      <c r="D498" t="s">
        <v>491</v>
      </c>
      <c r="E498" t="s">
        <v>2889</v>
      </c>
      <c r="F498" t="s">
        <v>2891</v>
      </c>
      <c r="G498">
        <v>60</v>
      </c>
      <c r="H498">
        <v>60</v>
      </c>
      <c r="I498" t="s">
        <v>2890</v>
      </c>
      <c r="J498" t="s">
        <v>1098</v>
      </c>
      <c r="K498" t="s">
        <v>177</v>
      </c>
      <c r="L498" t="str">
        <f>IF(AND(Home!$A$1&gt;=Leave[[#This Row],[Start Time]],Home!$A$1&lt;=Leave[[#This Row],[End Time]]),"Aplica","No Aplica")</f>
        <v>No Aplica</v>
      </c>
      <c r="M498" t="str">
        <f>IF(AND(Home!$A$1&gt;=Leave[[#This Row],[Start Time]],Home!$A$1&lt;=Leave[[#This Row],[End Time]]),Home!$A$1,"No Aplica")</f>
        <v>No Aplica</v>
      </c>
      <c r="N498" t="str">
        <f>Leave[[#This Row],[User Code (Owning User) (Usuario)]]&amp;Leave[[#This Row],[fecha activa]]</f>
        <v>MIE2025011024686No Aplica</v>
      </c>
    </row>
    <row r="499" spans="1:14" x14ac:dyDescent="0.3">
      <c r="A499" t="s">
        <v>469</v>
      </c>
      <c r="B499" s="3">
        <v>45939</v>
      </c>
      <c r="C499" s="3">
        <v>45939</v>
      </c>
      <c r="D499" t="s">
        <v>491</v>
      </c>
      <c r="E499" t="s">
        <v>2889</v>
      </c>
      <c r="F499" t="s">
        <v>2891</v>
      </c>
      <c r="G499">
        <v>60</v>
      </c>
      <c r="H499">
        <v>60</v>
      </c>
      <c r="I499" t="s">
        <v>2890</v>
      </c>
      <c r="J499" t="s">
        <v>1098</v>
      </c>
      <c r="K499" t="s">
        <v>177</v>
      </c>
      <c r="L499" t="str">
        <f>IF(AND(Home!$A$1&gt;=Leave[[#This Row],[Start Time]],Home!$A$1&lt;=Leave[[#This Row],[End Time]]),"Aplica","No Aplica")</f>
        <v>No Aplica</v>
      </c>
      <c r="M499" t="str">
        <f>IF(AND(Home!$A$1&gt;=Leave[[#This Row],[Start Time]],Home!$A$1&lt;=Leave[[#This Row],[End Time]]),Home!$A$1,"No Aplica")</f>
        <v>No Aplica</v>
      </c>
      <c r="N499" t="str">
        <f>Leave[[#This Row],[User Code (Owning User) (Usuario)]]&amp;Leave[[#This Row],[fecha activa]]</f>
        <v>MIE2025011024686No Aplica</v>
      </c>
    </row>
    <row r="500" spans="1:14" x14ac:dyDescent="0.3">
      <c r="A500" t="s">
        <v>469</v>
      </c>
      <c r="B500" s="3">
        <v>45937</v>
      </c>
      <c r="C500" s="3">
        <v>45937</v>
      </c>
      <c r="D500" t="s">
        <v>491</v>
      </c>
      <c r="E500" t="s">
        <v>2889</v>
      </c>
      <c r="F500" t="s">
        <v>2891</v>
      </c>
      <c r="G500">
        <v>60</v>
      </c>
      <c r="H500">
        <v>60</v>
      </c>
      <c r="I500" t="s">
        <v>2890</v>
      </c>
      <c r="J500" t="s">
        <v>1098</v>
      </c>
      <c r="K500" t="s">
        <v>177</v>
      </c>
      <c r="L500" t="str">
        <f>IF(AND(Home!$A$1&gt;=Leave[[#This Row],[Start Time]],Home!$A$1&lt;=Leave[[#This Row],[End Time]]),"Aplica","No Aplica")</f>
        <v>No Aplica</v>
      </c>
      <c r="M500" t="str">
        <f>IF(AND(Home!$A$1&gt;=Leave[[#This Row],[Start Time]],Home!$A$1&lt;=Leave[[#This Row],[End Time]]),Home!$A$1,"No Aplica")</f>
        <v>No Aplica</v>
      </c>
      <c r="N500" t="str">
        <f>Leave[[#This Row],[User Code (Owning User) (Usuario)]]&amp;Leave[[#This Row],[fecha activa]]</f>
        <v>MIE2025011024686No Aplica</v>
      </c>
    </row>
    <row r="501" spans="1:14" x14ac:dyDescent="0.3">
      <c r="A501" t="s">
        <v>469</v>
      </c>
      <c r="B501" s="3">
        <v>45936</v>
      </c>
      <c r="C501" s="3">
        <v>45936</v>
      </c>
      <c r="D501" t="s">
        <v>491</v>
      </c>
      <c r="E501" t="s">
        <v>2889</v>
      </c>
      <c r="F501" t="s">
        <v>2891</v>
      </c>
      <c r="G501">
        <v>60</v>
      </c>
      <c r="H501">
        <v>60</v>
      </c>
      <c r="I501" t="s">
        <v>2890</v>
      </c>
      <c r="J501" t="s">
        <v>1098</v>
      </c>
      <c r="K501" t="s">
        <v>177</v>
      </c>
      <c r="L501" t="str">
        <f>IF(AND(Home!$A$1&gt;=Leave[[#This Row],[Start Time]],Home!$A$1&lt;=Leave[[#This Row],[End Time]]),"Aplica","No Aplica")</f>
        <v>No Aplica</v>
      </c>
      <c r="M501" t="str">
        <f>IF(AND(Home!$A$1&gt;=Leave[[#This Row],[Start Time]],Home!$A$1&lt;=Leave[[#This Row],[End Time]]),Home!$A$1,"No Aplica")</f>
        <v>No Aplica</v>
      </c>
      <c r="N501" t="str">
        <f>Leave[[#This Row],[User Code (Owning User) (Usuario)]]&amp;Leave[[#This Row],[fecha activa]]</f>
        <v>MIE2025011024686No Aplica</v>
      </c>
    </row>
    <row r="502" spans="1:14" x14ac:dyDescent="0.3">
      <c r="A502" t="s">
        <v>466</v>
      </c>
      <c r="B502" s="3">
        <v>45938</v>
      </c>
      <c r="C502" s="3">
        <v>45938</v>
      </c>
      <c r="D502" t="s">
        <v>465</v>
      </c>
      <c r="E502" t="s">
        <v>2889</v>
      </c>
      <c r="F502" t="s">
        <v>2891</v>
      </c>
      <c r="G502">
        <v>1410</v>
      </c>
      <c r="H502">
        <v>540</v>
      </c>
      <c r="I502" t="s">
        <v>2890</v>
      </c>
      <c r="J502" t="s">
        <v>1098</v>
      </c>
      <c r="K502" t="s">
        <v>177</v>
      </c>
      <c r="L502" t="str">
        <f>IF(AND(Home!$A$1&gt;=Leave[[#This Row],[Start Time]],Home!$A$1&lt;=Leave[[#This Row],[End Time]]),"Aplica","No Aplica")</f>
        <v>No Aplica</v>
      </c>
      <c r="M502" t="str">
        <f>IF(AND(Home!$A$1&gt;=Leave[[#This Row],[Start Time]],Home!$A$1&lt;=Leave[[#This Row],[End Time]]),Home!$A$1,"No Aplica")</f>
        <v>No Aplica</v>
      </c>
      <c r="N502" t="str">
        <f>Leave[[#This Row],[User Code (Owning User) (Usuario)]]&amp;Leave[[#This Row],[fecha activa]]</f>
        <v>MIE2025011024686No Aplica</v>
      </c>
    </row>
    <row r="503" spans="1:14" x14ac:dyDescent="0.3">
      <c r="A503" t="s">
        <v>466</v>
      </c>
      <c r="B503" s="3">
        <v>45942</v>
      </c>
      <c r="C503" s="3">
        <v>45942</v>
      </c>
      <c r="D503" t="s">
        <v>2217</v>
      </c>
      <c r="E503" t="s">
        <v>2118</v>
      </c>
      <c r="F503" t="s">
        <v>2120</v>
      </c>
      <c r="G503">
        <v>540</v>
      </c>
      <c r="H503">
        <v>540</v>
      </c>
      <c r="I503" t="s">
        <v>2119</v>
      </c>
      <c r="J503" t="s">
        <v>1942</v>
      </c>
      <c r="K503" t="s">
        <v>178</v>
      </c>
      <c r="L503" t="str">
        <f>IF(AND(Home!$A$1&gt;=Leave[[#This Row],[Start Time]],Home!$A$1&lt;=Leave[[#This Row],[End Time]]),"Aplica","No Aplica")</f>
        <v>No Aplica</v>
      </c>
      <c r="M503" t="str">
        <f>IF(AND(Home!$A$1&gt;=Leave[[#This Row],[Start Time]],Home!$A$1&lt;=Leave[[#This Row],[End Time]]),Home!$A$1,"No Aplica")</f>
        <v>No Aplica</v>
      </c>
      <c r="N503" t="str">
        <f>Leave[[#This Row],[User Code (Owning User) (Usuario)]]&amp;Leave[[#This Row],[fecha activa]]</f>
        <v>MIE2025280723851No Aplica</v>
      </c>
    </row>
    <row r="504" spans="1:14" x14ac:dyDescent="0.3">
      <c r="A504" t="s">
        <v>469</v>
      </c>
      <c r="B504" s="3">
        <v>45941</v>
      </c>
      <c r="C504" s="3">
        <v>45941</v>
      </c>
      <c r="D504" t="s">
        <v>3007</v>
      </c>
      <c r="E504" t="s">
        <v>2118</v>
      </c>
      <c r="F504" t="s">
        <v>2120</v>
      </c>
      <c r="G504">
        <v>300</v>
      </c>
      <c r="H504">
        <v>300</v>
      </c>
      <c r="I504" t="s">
        <v>2119</v>
      </c>
      <c r="J504" t="s">
        <v>1942</v>
      </c>
      <c r="K504" t="s">
        <v>178</v>
      </c>
      <c r="L504" t="str">
        <f>IF(AND(Home!$A$1&gt;=Leave[[#This Row],[Start Time]],Home!$A$1&lt;=Leave[[#This Row],[End Time]]),"Aplica","No Aplica")</f>
        <v>No Aplica</v>
      </c>
      <c r="M504" t="str">
        <f>IF(AND(Home!$A$1&gt;=Leave[[#This Row],[Start Time]],Home!$A$1&lt;=Leave[[#This Row],[End Time]]),Home!$A$1,"No Aplica")</f>
        <v>No Aplica</v>
      </c>
      <c r="N504" t="str">
        <f>Leave[[#This Row],[User Code (Owning User) (Usuario)]]&amp;Leave[[#This Row],[fecha activa]]</f>
        <v>MIE2025280723851No Aplica</v>
      </c>
    </row>
    <row r="505" spans="1:14" x14ac:dyDescent="0.3">
      <c r="A505" t="s">
        <v>466</v>
      </c>
      <c r="B505" s="3">
        <v>45935</v>
      </c>
      <c r="C505" s="3">
        <v>45935</v>
      </c>
      <c r="D505" t="s">
        <v>465</v>
      </c>
      <c r="E505" t="s">
        <v>2118</v>
      </c>
      <c r="F505" t="s">
        <v>2120</v>
      </c>
      <c r="G505">
        <v>540</v>
      </c>
      <c r="H505">
        <v>540</v>
      </c>
      <c r="I505" t="s">
        <v>2119</v>
      </c>
      <c r="J505" t="s">
        <v>1942</v>
      </c>
      <c r="K505" t="s">
        <v>178</v>
      </c>
      <c r="L505" t="str">
        <f>IF(AND(Home!$A$1&gt;=Leave[[#This Row],[Start Time]],Home!$A$1&lt;=Leave[[#This Row],[End Time]]),"Aplica","No Aplica")</f>
        <v>No Aplica</v>
      </c>
      <c r="M505" t="str">
        <f>IF(AND(Home!$A$1&gt;=Leave[[#This Row],[Start Time]],Home!$A$1&lt;=Leave[[#This Row],[End Time]]),Home!$A$1,"No Aplica")</f>
        <v>No Aplica</v>
      </c>
      <c r="N505" t="str">
        <f>Leave[[#This Row],[User Code (Owning User) (Usuario)]]&amp;Leave[[#This Row],[fecha activa]]</f>
        <v>MIE2025280723851No Aplica</v>
      </c>
    </row>
    <row r="506" spans="1:14" x14ac:dyDescent="0.3">
      <c r="A506" t="s">
        <v>469</v>
      </c>
      <c r="B506" s="3">
        <v>45934</v>
      </c>
      <c r="C506" s="3">
        <v>45934</v>
      </c>
      <c r="D506" t="s">
        <v>665</v>
      </c>
      <c r="E506" t="s">
        <v>2118</v>
      </c>
      <c r="F506" t="s">
        <v>2120</v>
      </c>
      <c r="G506">
        <v>300</v>
      </c>
      <c r="H506">
        <v>300</v>
      </c>
      <c r="I506" t="s">
        <v>2119</v>
      </c>
      <c r="J506" t="s">
        <v>1942</v>
      </c>
      <c r="K506" t="s">
        <v>178</v>
      </c>
      <c r="L506" t="str">
        <f>IF(AND(Home!$A$1&gt;=Leave[[#This Row],[Start Time]],Home!$A$1&lt;=Leave[[#This Row],[End Time]]),"Aplica","No Aplica")</f>
        <v>No Aplica</v>
      </c>
      <c r="M506" t="str">
        <f>IF(AND(Home!$A$1&gt;=Leave[[#This Row],[Start Time]],Home!$A$1&lt;=Leave[[#This Row],[End Time]]),Home!$A$1,"No Aplica")</f>
        <v>No Aplica</v>
      </c>
      <c r="N506" t="str">
        <f>Leave[[#This Row],[User Code (Owning User) (Usuario)]]&amp;Leave[[#This Row],[fecha activa]]</f>
        <v>MIE2025280723851No Aplica</v>
      </c>
    </row>
    <row r="507" spans="1:14" x14ac:dyDescent="0.3">
      <c r="A507" t="s">
        <v>466</v>
      </c>
      <c r="B507" s="3">
        <v>45937</v>
      </c>
      <c r="C507" s="3">
        <v>45937</v>
      </c>
      <c r="D507" t="s">
        <v>467</v>
      </c>
      <c r="E507" t="s">
        <v>1990</v>
      </c>
      <c r="F507" t="s">
        <v>1992</v>
      </c>
      <c r="G507">
        <v>1380</v>
      </c>
      <c r="H507">
        <v>540</v>
      </c>
      <c r="I507" t="s">
        <v>1991</v>
      </c>
      <c r="J507" t="s">
        <v>1098</v>
      </c>
      <c r="K507" t="s">
        <v>177</v>
      </c>
      <c r="L507" t="str">
        <f>IF(AND(Home!$A$1&gt;=Leave[[#This Row],[Start Time]],Home!$A$1&lt;=Leave[[#This Row],[End Time]]),"Aplica","No Aplica")</f>
        <v>No Aplica</v>
      </c>
      <c r="M507" t="str">
        <f>IF(AND(Home!$A$1&gt;=Leave[[#This Row],[Start Time]],Home!$A$1&lt;=Leave[[#This Row],[End Time]]),Home!$A$1,"No Aplica")</f>
        <v>No Aplica</v>
      </c>
      <c r="N507" t="str">
        <f>Leave[[#This Row],[User Code (Owning User) (Usuario)]]&amp;Leave[[#This Row],[fecha activa]]</f>
        <v>MIE2025090723628No Aplica</v>
      </c>
    </row>
    <row r="508" spans="1:14" x14ac:dyDescent="0.3">
      <c r="A508" t="s">
        <v>469</v>
      </c>
      <c r="B508" s="3">
        <v>45940</v>
      </c>
      <c r="C508" s="3">
        <v>45940</v>
      </c>
      <c r="D508" t="s">
        <v>641</v>
      </c>
      <c r="E508" t="s">
        <v>2632</v>
      </c>
      <c r="F508" t="s">
        <v>2634</v>
      </c>
      <c r="G508">
        <v>60</v>
      </c>
      <c r="H508">
        <v>60</v>
      </c>
      <c r="I508" t="s">
        <v>2633</v>
      </c>
      <c r="J508" t="s">
        <v>2088</v>
      </c>
      <c r="K508" t="s">
        <v>179</v>
      </c>
      <c r="L508" t="str">
        <f>IF(AND(Home!$A$1&gt;=Leave[[#This Row],[Start Time]],Home!$A$1&lt;=Leave[[#This Row],[End Time]]),"Aplica","No Aplica")</f>
        <v>No Aplica</v>
      </c>
      <c r="M508" t="str">
        <f>IF(AND(Home!$A$1&gt;=Leave[[#This Row],[Start Time]],Home!$A$1&lt;=Leave[[#This Row],[End Time]]),Home!$A$1,"No Aplica")</f>
        <v>No Aplica</v>
      </c>
      <c r="N508" t="str">
        <f>Leave[[#This Row],[User Code (Owning User) (Usuario)]]&amp;Leave[[#This Row],[fecha activa]]</f>
        <v>MIE2025150924433No Aplica</v>
      </c>
    </row>
    <row r="509" spans="1:14" x14ac:dyDescent="0.3">
      <c r="A509" t="s">
        <v>469</v>
      </c>
      <c r="B509" s="3">
        <v>45939</v>
      </c>
      <c r="C509" s="3">
        <v>45939</v>
      </c>
      <c r="D509" t="s">
        <v>641</v>
      </c>
      <c r="E509" t="s">
        <v>2632</v>
      </c>
      <c r="F509" t="s">
        <v>2634</v>
      </c>
      <c r="G509">
        <v>60</v>
      </c>
      <c r="H509">
        <v>60</v>
      </c>
      <c r="I509" t="s">
        <v>2633</v>
      </c>
      <c r="J509" t="s">
        <v>2088</v>
      </c>
      <c r="K509" t="s">
        <v>179</v>
      </c>
      <c r="L509" t="str">
        <f>IF(AND(Home!$A$1&gt;=Leave[[#This Row],[Start Time]],Home!$A$1&lt;=Leave[[#This Row],[End Time]]),"Aplica","No Aplica")</f>
        <v>No Aplica</v>
      </c>
      <c r="M509" t="str">
        <f>IF(AND(Home!$A$1&gt;=Leave[[#This Row],[Start Time]],Home!$A$1&lt;=Leave[[#This Row],[End Time]]),Home!$A$1,"No Aplica")</f>
        <v>No Aplica</v>
      </c>
      <c r="N509" t="str">
        <f>Leave[[#This Row],[User Code (Owning User) (Usuario)]]&amp;Leave[[#This Row],[fecha activa]]</f>
        <v>MIE2025150924433No Aplica</v>
      </c>
    </row>
    <row r="510" spans="1:14" x14ac:dyDescent="0.3">
      <c r="A510" t="s">
        <v>466</v>
      </c>
      <c r="B510" s="3">
        <v>45938</v>
      </c>
      <c r="C510" s="3">
        <v>45938</v>
      </c>
      <c r="D510" t="s">
        <v>493</v>
      </c>
      <c r="E510" t="s">
        <v>2632</v>
      </c>
      <c r="F510" t="s">
        <v>2634</v>
      </c>
      <c r="G510">
        <v>1410</v>
      </c>
      <c r="H510">
        <v>540</v>
      </c>
      <c r="I510" t="s">
        <v>2633</v>
      </c>
      <c r="J510" t="s">
        <v>2088</v>
      </c>
      <c r="K510" t="s">
        <v>179</v>
      </c>
      <c r="L510" t="str">
        <f>IF(AND(Home!$A$1&gt;=Leave[[#This Row],[Start Time]],Home!$A$1&lt;=Leave[[#This Row],[End Time]]),"Aplica","No Aplica")</f>
        <v>No Aplica</v>
      </c>
      <c r="M510" t="str">
        <f>IF(AND(Home!$A$1&gt;=Leave[[#This Row],[Start Time]],Home!$A$1&lt;=Leave[[#This Row],[End Time]]),Home!$A$1,"No Aplica")</f>
        <v>No Aplica</v>
      </c>
      <c r="N510" t="str">
        <f>Leave[[#This Row],[User Code (Owning User) (Usuario)]]&amp;Leave[[#This Row],[fecha activa]]</f>
        <v>MIE2025150924433No Aplica</v>
      </c>
    </row>
    <row r="511" spans="1:14" x14ac:dyDescent="0.3">
      <c r="A511" t="s">
        <v>469</v>
      </c>
      <c r="B511" s="3">
        <v>45937</v>
      </c>
      <c r="C511" s="3">
        <v>45937</v>
      </c>
      <c r="D511" t="s">
        <v>1987</v>
      </c>
      <c r="E511" t="s">
        <v>2632</v>
      </c>
      <c r="F511" t="s">
        <v>2634</v>
      </c>
      <c r="G511">
        <v>60</v>
      </c>
      <c r="H511">
        <v>60</v>
      </c>
      <c r="I511" t="s">
        <v>2633</v>
      </c>
      <c r="J511" t="s">
        <v>2088</v>
      </c>
      <c r="K511" t="s">
        <v>179</v>
      </c>
      <c r="L511" t="str">
        <f>IF(AND(Home!$A$1&gt;=Leave[[#This Row],[Start Time]],Home!$A$1&lt;=Leave[[#This Row],[End Time]]),"Aplica","No Aplica")</f>
        <v>No Aplica</v>
      </c>
      <c r="M511" t="str">
        <f>IF(AND(Home!$A$1&gt;=Leave[[#This Row],[Start Time]],Home!$A$1&lt;=Leave[[#This Row],[End Time]]),Home!$A$1,"No Aplica")</f>
        <v>No Aplica</v>
      </c>
      <c r="N511" t="str">
        <f>Leave[[#This Row],[User Code (Owning User) (Usuario)]]&amp;Leave[[#This Row],[fecha activa]]</f>
        <v>MIE2025150924433No Aplica</v>
      </c>
    </row>
    <row r="512" spans="1:14" x14ac:dyDescent="0.3">
      <c r="A512" t="s">
        <v>469</v>
      </c>
      <c r="B512" s="3">
        <v>45936</v>
      </c>
      <c r="C512" s="3">
        <v>45936</v>
      </c>
      <c r="D512" t="s">
        <v>641</v>
      </c>
      <c r="E512" t="s">
        <v>2632</v>
      </c>
      <c r="F512" t="s">
        <v>2634</v>
      </c>
      <c r="G512">
        <v>60</v>
      </c>
      <c r="H512">
        <v>60</v>
      </c>
      <c r="I512" t="s">
        <v>2633</v>
      </c>
      <c r="J512" t="s">
        <v>2088</v>
      </c>
      <c r="K512" t="s">
        <v>179</v>
      </c>
      <c r="L512" t="str">
        <f>IF(AND(Home!$A$1&gt;=Leave[[#This Row],[Start Time]],Home!$A$1&lt;=Leave[[#This Row],[End Time]]),"Aplica","No Aplica")</f>
        <v>No Aplica</v>
      </c>
      <c r="M512" t="str">
        <f>IF(AND(Home!$A$1&gt;=Leave[[#This Row],[Start Time]],Home!$A$1&lt;=Leave[[#This Row],[End Time]]),Home!$A$1,"No Aplica")</f>
        <v>No Aplica</v>
      </c>
      <c r="N512" t="str">
        <f>Leave[[#This Row],[User Code (Owning User) (Usuario)]]&amp;Leave[[#This Row],[fecha activa]]</f>
        <v>MIE2025150924433No Aplica</v>
      </c>
    </row>
    <row r="513" spans="1:14" x14ac:dyDescent="0.3">
      <c r="A513" t="s">
        <v>469</v>
      </c>
      <c r="B513" s="3">
        <v>45932</v>
      </c>
      <c r="C513" s="3">
        <v>45932</v>
      </c>
      <c r="D513" t="s">
        <v>3047</v>
      </c>
      <c r="E513" t="s">
        <v>2632</v>
      </c>
      <c r="F513" t="s">
        <v>2634</v>
      </c>
      <c r="G513">
        <v>60</v>
      </c>
      <c r="H513">
        <v>60</v>
      </c>
      <c r="I513" t="s">
        <v>2633</v>
      </c>
      <c r="J513" t="s">
        <v>2088</v>
      </c>
      <c r="K513" t="s">
        <v>179</v>
      </c>
      <c r="L513" t="str">
        <f>IF(AND(Home!$A$1&gt;=Leave[[#This Row],[Start Time]],Home!$A$1&lt;=Leave[[#This Row],[End Time]]),"Aplica","No Aplica")</f>
        <v>No Aplica</v>
      </c>
      <c r="M513" t="str">
        <f>IF(AND(Home!$A$1&gt;=Leave[[#This Row],[Start Time]],Home!$A$1&lt;=Leave[[#This Row],[End Time]]),Home!$A$1,"No Aplica")</f>
        <v>No Aplica</v>
      </c>
      <c r="N513" t="str">
        <f>Leave[[#This Row],[User Code (Owning User) (Usuario)]]&amp;Leave[[#This Row],[fecha activa]]</f>
        <v>MIE2025150924433No Aplica</v>
      </c>
    </row>
    <row r="514" spans="1:14" x14ac:dyDescent="0.3">
      <c r="A514" t="s">
        <v>466</v>
      </c>
      <c r="B514" s="3">
        <v>45931</v>
      </c>
      <c r="C514" s="3">
        <v>45931</v>
      </c>
      <c r="D514" t="s">
        <v>495</v>
      </c>
      <c r="E514" t="s">
        <v>2632</v>
      </c>
      <c r="F514" t="s">
        <v>2634</v>
      </c>
      <c r="G514">
        <v>1410</v>
      </c>
      <c r="H514">
        <v>540</v>
      </c>
      <c r="I514" t="s">
        <v>2633</v>
      </c>
      <c r="J514" t="s">
        <v>2088</v>
      </c>
      <c r="K514" t="s">
        <v>179</v>
      </c>
      <c r="L514" t="str">
        <f>IF(AND(Home!$A$1&gt;=Leave[[#This Row],[Start Time]],Home!$A$1&lt;=Leave[[#This Row],[End Time]]),"Aplica","No Aplica")</f>
        <v>Aplica</v>
      </c>
      <c r="M514">
        <f>IF(AND(Home!$A$1&gt;=Leave[[#This Row],[Start Time]],Home!$A$1&lt;=Leave[[#This Row],[End Time]]),Home!$A$1,"No Aplica")</f>
        <v>45931</v>
      </c>
      <c r="N514" t="str">
        <f>Leave[[#This Row],[User Code (Owning User) (Usuario)]]&amp;Leave[[#This Row],[fecha activa]]</f>
        <v>MIE202515092443345931</v>
      </c>
    </row>
    <row r="515" spans="1:14" x14ac:dyDescent="0.3">
      <c r="A515" t="s">
        <v>474</v>
      </c>
      <c r="B515" s="3">
        <v>45942</v>
      </c>
      <c r="C515" s="3">
        <v>45942</v>
      </c>
      <c r="D515" t="s">
        <v>488</v>
      </c>
      <c r="E515" t="s">
        <v>1883</v>
      </c>
      <c r="F515" t="s">
        <v>1885</v>
      </c>
      <c r="G515">
        <v>540</v>
      </c>
      <c r="H515">
        <v>540</v>
      </c>
      <c r="I515" t="s">
        <v>1884</v>
      </c>
      <c r="J515" t="s">
        <v>1029</v>
      </c>
      <c r="K515" t="s">
        <v>178</v>
      </c>
      <c r="L515" t="str">
        <f>IF(AND(Home!$A$1&gt;=Leave[[#This Row],[Start Time]],Home!$A$1&lt;=Leave[[#This Row],[End Time]]),"Aplica","No Aplica")</f>
        <v>No Aplica</v>
      </c>
      <c r="M515" t="str">
        <f>IF(AND(Home!$A$1&gt;=Leave[[#This Row],[Start Time]],Home!$A$1&lt;=Leave[[#This Row],[End Time]]),Home!$A$1,"No Aplica")</f>
        <v>No Aplica</v>
      </c>
      <c r="N515" t="str">
        <f>Leave[[#This Row],[User Code (Owning User) (Usuario)]]&amp;Leave[[#This Row],[fecha activa]]</f>
        <v>MIE2025160623379No Aplica</v>
      </c>
    </row>
    <row r="516" spans="1:14" x14ac:dyDescent="0.3">
      <c r="A516" t="s">
        <v>474</v>
      </c>
      <c r="B516" s="3">
        <v>45941</v>
      </c>
      <c r="C516" s="3">
        <v>45941</v>
      </c>
      <c r="D516" t="s">
        <v>488</v>
      </c>
      <c r="E516" t="s">
        <v>1883</v>
      </c>
      <c r="F516" t="s">
        <v>1885</v>
      </c>
      <c r="G516">
        <v>180</v>
      </c>
      <c r="H516">
        <v>180</v>
      </c>
      <c r="I516" t="s">
        <v>1884</v>
      </c>
      <c r="J516" t="s">
        <v>1029</v>
      </c>
      <c r="K516" t="s">
        <v>178</v>
      </c>
      <c r="L516" t="str">
        <f>IF(AND(Home!$A$1&gt;=Leave[[#This Row],[Start Time]],Home!$A$1&lt;=Leave[[#This Row],[End Time]]),"Aplica","No Aplica")</f>
        <v>No Aplica</v>
      </c>
      <c r="M516" t="str">
        <f>IF(AND(Home!$A$1&gt;=Leave[[#This Row],[Start Time]],Home!$A$1&lt;=Leave[[#This Row],[End Time]]),Home!$A$1,"No Aplica")</f>
        <v>No Aplica</v>
      </c>
      <c r="N516" t="str">
        <f>Leave[[#This Row],[User Code (Owning User) (Usuario)]]&amp;Leave[[#This Row],[fecha activa]]</f>
        <v>MIE2025160623379No Aplica</v>
      </c>
    </row>
    <row r="517" spans="1:14" x14ac:dyDescent="0.3">
      <c r="A517" t="s">
        <v>474</v>
      </c>
      <c r="B517" s="3">
        <v>45935</v>
      </c>
      <c r="C517" s="3">
        <v>45935</v>
      </c>
      <c r="D517" t="s">
        <v>488</v>
      </c>
      <c r="E517" t="s">
        <v>1883</v>
      </c>
      <c r="F517" t="s">
        <v>1885</v>
      </c>
      <c r="G517">
        <v>540</v>
      </c>
      <c r="H517">
        <v>540</v>
      </c>
      <c r="I517" t="s">
        <v>1884</v>
      </c>
      <c r="J517" t="s">
        <v>1029</v>
      </c>
      <c r="K517" t="s">
        <v>178</v>
      </c>
      <c r="L517" t="str">
        <f>IF(AND(Home!$A$1&gt;=Leave[[#This Row],[Start Time]],Home!$A$1&lt;=Leave[[#This Row],[End Time]]),"Aplica","No Aplica")</f>
        <v>No Aplica</v>
      </c>
      <c r="M517" t="str">
        <f>IF(AND(Home!$A$1&gt;=Leave[[#This Row],[Start Time]],Home!$A$1&lt;=Leave[[#This Row],[End Time]]),Home!$A$1,"No Aplica")</f>
        <v>No Aplica</v>
      </c>
      <c r="N517" t="str">
        <f>Leave[[#This Row],[User Code (Owning User) (Usuario)]]&amp;Leave[[#This Row],[fecha activa]]</f>
        <v>MIE2025160623379No Aplica</v>
      </c>
    </row>
    <row r="518" spans="1:14" x14ac:dyDescent="0.3">
      <c r="A518" t="s">
        <v>474</v>
      </c>
      <c r="B518" s="3">
        <v>45934</v>
      </c>
      <c r="C518" s="3">
        <v>45934</v>
      </c>
      <c r="D518" t="s">
        <v>489</v>
      </c>
      <c r="E518" t="s">
        <v>1883</v>
      </c>
      <c r="F518" t="s">
        <v>1885</v>
      </c>
      <c r="G518">
        <v>180</v>
      </c>
      <c r="H518">
        <v>180</v>
      </c>
      <c r="I518" t="s">
        <v>1884</v>
      </c>
      <c r="J518" t="s">
        <v>1029</v>
      </c>
      <c r="K518" t="s">
        <v>178</v>
      </c>
      <c r="L518" t="str">
        <f>IF(AND(Home!$A$1&gt;=Leave[[#This Row],[Start Time]],Home!$A$1&lt;=Leave[[#This Row],[End Time]]),"Aplica","No Aplica")</f>
        <v>No Aplica</v>
      </c>
      <c r="M518" t="str">
        <f>IF(AND(Home!$A$1&gt;=Leave[[#This Row],[Start Time]],Home!$A$1&lt;=Leave[[#This Row],[End Time]]),Home!$A$1,"No Aplica")</f>
        <v>No Aplica</v>
      </c>
      <c r="N518" t="str">
        <f>Leave[[#This Row],[User Code (Owning User) (Usuario)]]&amp;Leave[[#This Row],[fecha activa]]</f>
        <v>MIE2025160623379No Aplica</v>
      </c>
    </row>
    <row r="519" spans="1:14" x14ac:dyDescent="0.3">
      <c r="A519" t="s">
        <v>466</v>
      </c>
      <c r="B519" s="3">
        <v>45942</v>
      </c>
      <c r="C519" s="3">
        <v>45942</v>
      </c>
      <c r="D519" t="s">
        <v>497</v>
      </c>
      <c r="E519" t="s">
        <v>1880</v>
      </c>
      <c r="F519" t="s">
        <v>1882</v>
      </c>
      <c r="G519">
        <v>540</v>
      </c>
      <c r="H519">
        <v>540</v>
      </c>
      <c r="I519" t="s">
        <v>1881</v>
      </c>
      <c r="J519" t="s">
        <v>1927</v>
      </c>
      <c r="K519" t="s">
        <v>178</v>
      </c>
      <c r="L519" t="str">
        <f>IF(AND(Home!$A$1&gt;=Leave[[#This Row],[Start Time]],Home!$A$1&lt;=Leave[[#This Row],[End Time]]),"Aplica","No Aplica")</f>
        <v>No Aplica</v>
      </c>
      <c r="M519" t="str">
        <f>IF(AND(Home!$A$1&gt;=Leave[[#This Row],[Start Time]],Home!$A$1&lt;=Leave[[#This Row],[End Time]]),Home!$A$1,"No Aplica")</f>
        <v>No Aplica</v>
      </c>
      <c r="N519" t="str">
        <f>Leave[[#This Row],[User Code (Owning User) (Usuario)]]&amp;Leave[[#This Row],[fecha activa]]</f>
        <v>MIE2025160623380No Aplica</v>
      </c>
    </row>
    <row r="520" spans="1:14" x14ac:dyDescent="0.3">
      <c r="A520" t="s">
        <v>466</v>
      </c>
      <c r="B520" s="3">
        <v>45935</v>
      </c>
      <c r="C520" s="3">
        <v>45935</v>
      </c>
      <c r="D520" t="s">
        <v>629</v>
      </c>
      <c r="E520" t="s">
        <v>1880</v>
      </c>
      <c r="F520" t="s">
        <v>1882</v>
      </c>
      <c r="G520">
        <v>540</v>
      </c>
      <c r="H520">
        <v>540</v>
      </c>
      <c r="I520" t="s">
        <v>1881</v>
      </c>
      <c r="J520" t="s">
        <v>1927</v>
      </c>
      <c r="K520" t="s">
        <v>178</v>
      </c>
      <c r="L520" t="str">
        <f>IF(AND(Home!$A$1&gt;=Leave[[#This Row],[Start Time]],Home!$A$1&lt;=Leave[[#This Row],[End Time]]),"Aplica","No Aplica")</f>
        <v>No Aplica</v>
      </c>
      <c r="M520" t="str">
        <f>IF(AND(Home!$A$1&gt;=Leave[[#This Row],[Start Time]],Home!$A$1&lt;=Leave[[#This Row],[End Time]]),Home!$A$1,"No Aplica")</f>
        <v>No Aplica</v>
      </c>
      <c r="N520" t="str">
        <f>Leave[[#This Row],[User Code (Owning User) (Usuario)]]&amp;Leave[[#This Row],[fecha activa]]</f>
        <v>MIE2025160623380No Aplica</v>
      </c>
    </row>
    <row r="521" spans="1:14" x14ac:dyDescent="0.3">
      <c r="A521" t="s">
        <v>469</v>
      </c>
      <c r="B521" s="3">
        <v>45931</v>
      </c>
      <c r="C521" s="3">
        <v>45931</v>
      </c>
      <c r="D521" t="s">
        <v>2912</v>
      </c>
      <c r="E521" t="s">
        <v>368</v>
      </c>
      <c r="F521" t="s">
        <v>369</v>
      </c>
      <c r="G521">
        <v>150</v>
      </c>
      <c r="H521">
        <v>150</v>
      </c>
      <c r="I521" t="s">
        <v>1203</v>
      </c>
      <c r="J521" t="s">
        <v>1030</v>
      </c>
      <c r="K521" t="s">
        <v>178</v>
      </c>
      <c r="L521" t="str">
        <f>IF(AND(Home!$A$1&gt;=Leave[[#This Row],[Start Time]],Home!$A$1&lt;=Leave[[#This Row],[End Time]]),"Aplica","No Aplica")</f>
        <v>Aplica</v>
      </c>
      <c r="M521">
        <f>IF(AND(Home!$A$1&gt;=Leave[[#This Row],[Start Time]],Home!$A$1&lt;=Leave[[#This Row],[End Time]]),Home!$A$1,"No Aplica")</f>
        <v>45931</v>
      </c>
      <c r="N521" t="str">
        <f>Leave[[#This Row],[User Code (Owning User) (Usuario)]]&amp;Leave[[#This Row],[fecha activa]]</f>
        <v>MIE202319091262145931</v>
      </c>
    </row>
    <row r="522" spans="1:14" x14ac:dyDescent="0.3">
      <c r="A522" t="s">
        <v>469</v>
      </c>
      <c r="B522" s="3">
        <v>45941</v>
      </c>
      <c r="C522" s="3">
        <v>45941</v>
      </c>
      <c r="D522" t="s">
        <v>1851</v>
      </c>
      <c r="E522" t="s">
        <v>368</v>
      </c>
      <c r="F522" t="s">
        <v>369</v>
      </c>
      <c r="G522">
        <v>60</v>
      </c>
      <c r="H522">
        <v>60</v>
      </c>
      <c r="I522" t="s">
        <v>1203</v>
      </c>
      <c r="J522" t="s">
        <v>1030</v>
      </c>
      <c r="K522" t="s">
        <v>178</v>
      </c>
      <c r="L522" t="str">
        <f>IF(AND(Home!$A$1&gt;=Leave[[#This Row],[Start Time]],Home!$A$1&lt;=Leave[[#This Row],[End Time]]),"Aplica","No Aplica")</f>
        <v>No Aplica</v>
      </c>
      <c r="M522" t="str">
        <f>IF(AND(Home!$A$1&gt;=Leave[[#This Row],[Start Time]],Home!$A$1&lt;=Leave[[#This Row],[End Time]]),Home!$A$1,"No Aplica")</f>
        <v>No Aplica</v>
      </c>
      <c r="N522" t="str">
        <f>Leave[[#This Row],[User Code (Owning User) (Usuario)]]&amp;Leave[[#This Row],[fecha activa]]</f>
        <v>MIE2023190912621No Aplica</v>
      </c>
    </row>
    <row r="523" spans="1:14" x14ac:dyDescent="0.3">
      <c r="A523" t="s">
        <v>469</v>
      </c>
      <c r="B523" s="3">
        <v>45941</v>
      </c>
      <c r="C523" s="3">
        <v>45941</v>
      </c>
      <c r="D523" t="s">
        <v>1851</v>
      </c>
      <c r="E523" t="s">
        <v>368</v>
      </c>
      <c r="F523" t="s">
        <v>369</v>
      </c>
      <c r="G523">
        <v>60</v>
      </c>
      <c r="H523">
        <v>60</v>
      </c>
      <c r="I523" t="s">
        <v>1203</v>
      </c>
      <c r="J523" t="s">
        <v>1030</v>
      </c>
      <c r="K523" t="s">
        <v>178</v>
      </c>
      <c r="L523" t="str">
        <f>IF(AND(Home!$A$1&gt;=Leave[[#This Row],[Start Time]],Home!$A$1&lt;=Leave[[#This Row],[End Time]]),"Aplica","No Aplica")</f>
        <v>No Aplica</v>
      </c>
      <c r="M523" t="str">
        <f>IF(AND(Home!$A$1&gt;=Leave[[#This Row],[Start Time]],Home!$A$1&lt;=Leave[[#This Row],[End Time]]),Home!$A$1,"No Aplica")</f>
        <v>No Aplica</v>
      </c>
      <c r="N523" t="str">
        <f>Leave[[#This Row],[User Code (Owning User) (Usuario)]]&amp;Leave[[#This Row],[fecha activa]]</f>
        <v>MIE2023190912621No Aplica</v>
      </c>
    </row>
    <row r="524" spans="1:14" x14ac:dyDescent="0.3">
      <c r="A524" t="s">
        <v>469</v>
      </c>
      <c r="B524" s="3">
        <v>45939</v>
      </c>
      <c r="C524" s="3">
        <v>45939</v>
      </c>
      <c r="D524" t="s">
        <v>1851</v>
      </c>
      <c r="E524" t="s">
        <v>368</v>
      </c>
      <c r="F524" t="s">
        <v>369</v>
      </c>
      <c r="G524">
        <v>60</v>
      </c>
      <c r="H524">
        <v>60</v>
      </c>
      <c r="I524" t="s">
        <v>1203</v>
      </c>
      <c r="J524" t="s">
        <v>1030</v>
      </c>
      <c r="K524" t="s">
        <v>178</v>
      </c>
      <c r="L524" t="str">
        <f>IF(AND(Home!$A$1&gt;=Leave[[#This Row],[Start Time]],Home!$A$1&lt;=Leave[[#This Row],[End Time]]),"Aplica","No Aplica")</f>
        <v>No Aplica</v>
      </c>
      <c r="M524" t="str">
        <f>IF(AND(Home!$A$1&gt;=Leave[[#This Row],[Start Time]],Home!$A$1&lt;=Leave[[#This Row],[End Time]]),Home!$A$1,"No Aplica")</f>
        <v>No Aplica</v>
      </c>
      <c r="N524" t="str">
        <f>Leave[[#This Row],[User Code (Owning User) (Usuario)]]&amp;Leave[[#This Row],[fecha activa]]</f>
        <v>MIE2023190912621No Aplica</v>
      </c>
    </row>
    <row r="525" spans="1:14" x14ac:dyDescent="0.3">
      <c r="A525" t="s">
        <v>469</v>
      </c>
      <c r="B525" s="3">
        <v>45938</v>
      </c>
      <c r="C525" s="3">
        <v>45938</v>
      </c>
      <c r="D525" t="s">
        <v>1851</v>
      </c>
      <c r="E525" t="s">
        <v>368</v>
      </c>
      <c r="F525" t="s">
        <v>369</v>
      </c>
      <c r="G525">
        <v>60</v>
      </c>
      <c r="H525">
        <v>60</v>
      </c>
      <c r="I525" t="s">
        <v>1203</v>
      </c>
      <c r="J525" t="s">
        <v>1030</v>
      </c>
      <c r="K525" t="s">
        <v>178</v>
      </c>
      <c r="L525" t="str">
        <f>IF(AND(Home!$A$1&gt;=Leave[[#This Row],[Start Time]],Home!$A$1&lt;=Leave[[#This Row],[End Time]]),"Aplica","No Aplica")</f>
        <v>No Aplica</v>
      </c>
      <c r="M525" t="str">
        <f>IF(AND(Home!$A$1&gt;=Leave[[#This Row],[Start Time]],Home!$A$1&lt;=Leave[[#This Row],[End Time]]),Home!$A$1,"No Aplica")</f>
        <v>No Aplica</v>
      </c>
      <c r="N525" t="str">
        <f>Leave[[#This Row],[User Code (Owning User) (Usuario)]]&amp;Leave[[#This Row],[fecha activa]]</f>
        <v>MIE2023190912621No Aplica</v>
      </c>
    </row>
    <row r="526" spans="1:14" x14ac:dyDescent="0.3">
      <c r="A526" t="s">
        <v>463</v>
      </c>
      <c r="B526" s="3">
        <v>45942</v>
      </c>
      <c r="C526" s="3">
        <v>45942</v>
      </c>
      <c r="D526" t="s">
        <v>471</v>
      </c>
      <c r="E526" t="s">
        <v>368</v>
      </c>
      <c r="F526" t="s">
        <v>369</v>
      </c>
      <c r="G526">
        <v>540</v>
      </c>
      <c r="H526">
        <v>540</v>
      </c>
      <c r="I526" t="s">
        <v>1203</v>
      </c>
      <c r="J526" t="s">
        <v>1030</v>
      </c>
      <c r="K526" t="s">
        <v>178</v>
      </c>
      <c r="L526" t="str">
        <f>IF(AND(Home!$A$1&gt;=Leave[[#This Row],[Start Time]],Home!$A$1&lt;=Leave[[#This Row],[End Time]]),"Aplica","No Aplica")</f>
        <v>No Aplica</v>
      </c>
      <c r="M526" t="str">
        <f>IF(AND(Home!$A$1&gt;=Leave[[#This Row],[Start Time]],Home!$A$1&lt;=Leave[[#This Row],[End Time]]),Home!$A$1,"No Aplica")</f>
        <v>No Aplica</v>
      </c>
      <c r="N526" t="str">
        <f>Leave[[#This Row],[User Code (Owning User) (Usuario)]]&amp;Leave[[#This Row],[fecha activa]]</f>
        <v>MIE2023190912621No Aplica</v>
      </c>
    </row>
    <row r="527" spans="1:14" x14ac:dyDescent="0.3">
      <c r="A527" t="s">
        <v>469</v>
      </c>
      <c r="B527" s="3">
        <v>45934</v>
      </c>
      <c r="C527" s="3">
        <v>45934</v>
      </c>
      <c r="D527" t="s">
        <v>1851</v>
      </c>
      <c r="E527" t="s">
        <v>368</v>
      </c>
      <c r="F527" t="s">
        <v>369</v>
      </c>
      <c r="G527">
        <v>60</v>
      </c>
      <c r="H527">
        <v>60</v>
      </c>
      <c r="I527" t="s">
        <v>1203</v>
      </c>
      <c r="J527" t="s">
        <v>1030</v>
      </c>
      <c r="K527" t="s">
        <v>178</v>
      </c>
      <c r="L527" t="str">
        <f>IF(AND(Home!$A$1&gt;=Leave[[#This Row],[Start Time]],Home!$A$1&lt;=Leave[[#This Row],[End Time]]),"Aplica","No Aplica")</f>
        <v>No Aplica</v>
      </c>
      <c r="M527" t="str">
        <f>IF(AND(Home!$A$1&gt;=Leave[[#This Row],[Start Time]],Home!$A$1&lt;=Leave[[#This Row],[End Time]]),Home!$A$1,"No Aplica")</f>
        <v>No Aplica</v>
      </c>
      <c r="N527" t="str">
        <f>Leave[[#This Row],[User Code (Owning User) (Usuario)]]&amp;Leave[[#This Row],[fecha activa]]</f>
        <v>MIE2023190912621No Aplica</v>
      </c>
    </row>
    <row r="528" spans="1:14" x14ac:dyDescent="0.3">
      <c r="A528" t="s">
        <v>469</v>
      </c>
      <c r="B528" s="3">
        <v>45934</v>
      </c>
      <c r="C528" s="3">
        <v>45934</v>
      </c>
      <c r="D528" t="s">
        <v>2184</v>
      </c>
      <c r="E528" t="s">
        <v>368</v>
      </c>
      <c r="F528" t="s">
        <v>369</v>
      </c>
      <c r="G528">
        <v>60</v>
      </c>
      <c r="H528">
        <v>60</v>
      </c>
      <c r="I528" t="s">
        <v>1203</v>
      </c>
      <c r="J528" t="s">
        <v>1030</v>
      </c>
      <c r="K528" t="s">
        <v>178</v>
      </c>
      <c r="L528" t="str">
        <f>IF(AND(Home!$A$1&gt;=Leave[[#This Row],[Start Time]],Home!$A$1&lt;=Leave[[#This Row],[End Time]]),"Aplica","No Aplica")</f>
        <v>No Aplica</v>
      </c>
      <c r="M528" t="str">
        <f>IF(AND(Home!$A$1&gt;=Leave[[#This Row],[Start Time]],Home!$A$1&lt;=Leave[[#This Row],[End Time]]),Home!$A$1,"No Aplica")</f>
        <v>No Aplica</v>
      </c>
      <c r="N528" t="str">
        <f>Leave[[#This Row],[User Code (Owning User) (Usuario)]]&amp;Leave[[#This Row],[fecha activa]]</f>
        <v>MIE2023190912621No Aplica</v>
      </c>
    </row>
    <row r="529" spans="1:14" x14ac:dyDescent="0.3">
      <c r="A529" t="s">
        <v>469</v>
      </c>
      <c r="B529" s="3">
        <v>45932</v>
      </c>
      <c r="C529" s="3">
        <v>45932</v>
      </c>
      <c r="D529" t="s">
        <v>519</v>
      </c>
      <c r="E529" t="s">
        <v>368</v>
      </c>
      <c r="F529" t="s">
        <v>369</v>
      </c>
      <c r="G529">
        <v>60</v>
      </c>
      <c r="H529">
        <v>60</v>
      </c>
      <c r="I529" t="s">
        <v>1203</v>
      </c>
      <c r="J529" t="s">
        <v>1030</v>
      </c>
      <c r="K529" t="s">
        <v>178</v>
      </c>
      <c r="L529" t="str">
        <f>IF(AND(Home!$A$1&gt;=Leave[[#This Row],[Start Time]],Home!$A$1&lt;=Leave[[#This Row],[End Time]]),"Aplica","No Aplica")</f>
        <v>No Aplica</v>
      </c>
      <c r="M529" t="str">
        <f>IF(AND(Home!$A$1&gt;=Leave[[#This Row],[Start Time]],Home!$A$1&lt;=Leave[[#This Row],[End Time]]),Home!$A$1,"No Aplica")</f>
        <v>No Aplica</v>
      </c>
      <c r="N529" t="str">
        <f>Leave[[#This Row],[User Code (Owning User) (Usuario)]]&amp;Leave[[#This Row],[fecha activa]]</f>
        <v>MIE2023190912621No Aplica</v>
      </c>
    </row>
    <row r="530" spans="1:14" x14ac:dyDescent="0.3">
      <c r="A530" t="s">
        <v>469</v>
      </c>
      <c r="B530" s="3">
        <v>45931</v>
      </c>
      <c r="C530" s="3">
        <v>45931</v>
      </c>
      <c r="D530" t="s">
        <v>1851</v>
      </c>
      <c r="E530" t="s">
        <v>368</v>
      </c>
      <c r="F530" t="s">
        <v>369</v>
      </c>
      <c r="G530">
        <v>60</v>
      </c>
      <c r="H530">
        <v>60</v>
      </c>
      <c r="I530" t="s">
        <v>1203</v>
      </c>
      <c r="J530" t="s">
        <v>1030</v>
      </c>
      <c r="K530" t="s">
        <v>178</v>
      </c>
      <c r="L530" t="str">
        <f>IF(AND(Home!$A$1&gt;=Leave[[#This Row],[Start Time]],Home!$A$1&lt;=Leave[[#This Row],[End Time]]),"Aplica","No Aplica")</f>
        <v>Aplica</v>
      </c>
      <c r="M530">
        <f>IF(AND(Home!$A$1&gt;=Leave[[#This Row],[Start Time]],Home!$A$1&lt;=Leave[[#This Row],[End Time]]),Home!$A$1,"No Aplica")</f>
        <v>45931</v>
      </c>
      <c r="N530" t="str">
        <f>Leave[[#This Row],[User Code (Owning User) (Usuario)]]&amp;Leave[[#This Row],[fecha activa]]</f>
        <v>MIE202319091262145931</v>
      </c>
    </row>
    <row r="531" spans="1:14" x14ac:dyDescent="0.3">
      <c r="A531" t="s">
        <v>463</v>
      </c>
      <c r="B531" s="3">
        <v>45935</v>
      </c>
      <c r="C531" s="3">
        <v>45935</v>
      </c>
      <c r="D531" t="s">
        <v>471</v>
      </c>
      <c r="E531" t="s">
        <v>368</v>
      </c>
      <c r="F531" t="s">
        <v>369</v>
      </c>
      <c r="G531">
        <v>540</v>
      </c>
      <c r="H531">
        <v>540</v>
      </c>
      <c r="I531" t="s">
        <v>1203</v>
      </c>
      <c r="J531" t="s">
        <v>1030</v>
      </c>
      <c r="K531" t="s">
        <v>178</v>
      </c>
      <c r="L531" t="str">
        <f>IF(AND(Home!$A$1&gt;=Leave[[#This Row],[Start Time]],Home!$A$1&lt;=Leave[[#This Row],[End Time]]),"Aplica","No Aplica")</f>
        <v>No Aplica</v>
      </c>
      <c r="M531" t="str">
        <f>IF(AND(Home!$A$1&gt;=Leave[[#This Row],[Start Time]],Home!$A$1&lt;=Leave[[#This Row],[End Time]]),Home!$A$1,"No Aplica")</f>
        <v>No Aplica</v>
      </c>
      <c r="N531" t="str">
        <f>Leave[[#This Row],[User Code (Owning User) (Usuario)]]&amp;Leave[[#This Row],[fecha activa]]</f>
        <v>MIE2023190912621No Aplica</v>
      </c>
    </row>
    <row r="532" spans="1:14" x14ac:dyDescent="0.3">
      <c r="A532" t="s">
        <v>469</v>
      </c>
      <c r="B532" s="3">
        <v>45933</v>
      </c>
      <c r="C532" s="3">
        <v>45933</v>
      </c>
      <c r="D532" t="s">
        <v>491</v>
      </c>
      <c r="E532" t="s">
        <v>1588</v>
      </c>
      <c r="F532" t="s">
        <v>1590</v>
      </c>
      <c r="G532">
        <v>60</v>
      </c>
      <c r="H532">
        <v>60</v>
      </c>
      <c r="I532" t="s">
        <v>1589</v>
      </c>
      <c r="J532" t="s">
        <v>2152</v>
      </c>
      <c r="K532" t="s">
        <v>177</v>
      </c>
      <c r="L532" t="str">
        <f>IF(AND(Home!$A$1&gt;=Leave[[#This Row],[Start Time]],Home!$A$1&lt;=Leave[[#This Row],[End Time]]),"Aplica","No Aplica")</f>
        <v>No Aplica</v>
      </c>
      <c r="M532" t="str">
        <f>IF(AND(Home!$A$1&gt;=Leave[[#This Row],[Start Time]],Home!$A$1&lt;=Leave[[#This Row],[End Time]]),Home!$A$1,"No Aplica")</f>
        <v>No Aplica</v>
      </c>
      <c r="N532" t="str">
        <f>Leave[[#This Row],[User Code (Owning User) (Usuario)]]&amp;Leave[[#This Row],[fecha activa]]</f>
        <v>MIE2025030422101No Aplica</v>
      </c>
    </row>
    <row r="533" spans="1:14" x14ac:dyDescent="0.3">
      <c r="A533" t="s">
        <v>466</v>
      </c>
      <c r="B533" s="3">
        <v>45932</v>
      </c>
      <c r="C533" s="3">
        <v>45932</v>
      </c>
      <c r="D533" t="s">
        <v>573</v>
      </c>
      <c r="E533" t="s">
        <v>1588</v>
      </c>
      <c r="F533" t="s">
        <v>1590</v>
      </c>
      <c r="G533">
        <v>1410</v>
      </c>
      <c r="H533">
        <v>540</v>
      </c>
      <c r="I533" t="s">
        <v>1589</v>
      </c>
      <c r="J533" t="s">
        <v>2152</v>
      </c>
      <c r="K533" t="s">
        <v>177</v>
      </c>
      <c r="L533" t="str">
        <f>IF(AND(Home!$A$1&gt;=Leave[[#This Row],[Start Time]],Home!$A$1&lt;=Leave[[#This Row],[End Time]]),"Aplica","No Aplica")</f>
        <v>No Aplica</v>
      </c>
      <c r="M533" t="str">
        <f>IF(AND(Home!$A$1&gt;=Leave[[#This Row],[Start Time]],Home!$A$1&lt;=Leave[[#This Row],[End Time]]),Home!$A$1,"No Aplica")</f>
        <v>No Aplica</v>
      </c>
      <c r="N533" t="str">
        <f>Leave[[#This Row],[User Code (Owning User) (Usuario)]]&amp;Leave[[#This Row],[fecha activa]]</f>
        <v>MIE2025030422101No Aplica</v>
      </c>
    </row>
    <row r="534" spans="1:14" x14ac:dyDescent="0.3">
      <c r="A534" t="s">
        <v>469</v>
      </c>
      <c r="B534" s="3">
        <v>45931</v>
      </c>
      <c r="C534" s="3">
        <v>45931</v>
      </c>
      <c r="D534" t="s">
        <v>491</v>
      </c>
      <c r="E534" t="s">
        <v>1588</v>
      </c>
      <c r="F534" t="s">
        <v>1590</v>
      </c>
      <c r="G534">
        <v>60</v>
      </c>
      <c r="H534">
        <v>60</v>
      </c>
      <c r="I534" t="s">
        <v>1589</v>
      </c>
      <c r="J534" t="s">
        <v>2152</v>
      </c>
      <c r="K534" t="s">
        <v>177</v>
      </c>
      <c r="L534" t="str">
        <f>IF(AND(Home!$A$1&gt;=Leave[[#This Row],[Start Time]],Home!$A$1&lt;=Leave[[#This Row],[End Time]]),"Aplica","No Aplica")</f>
        <v>Aplica</v>
      </c>
      <c r="M534">
        <f>IF(AND(Home!$A$1&gt;=Leave[[#This Row],[Start Time]],Home!$A$1&lt;=Leave[[#This Row],[End Time]]),Home!$A$1,"No Aplica")</f>
        <v>45931</v>
      </c>
      <c r="N534" t="str">
        <f>Leave[[#This Row],[User Code (Owning User) (Usuario)]]&amp;Leave[[#This Row],[fecha activa]]</f>
        <v>MIE202503042210145931</v>
      </c>
    </row>
    <row r="535" spans="1:14" x14ac:dyDescent="0.3">
      <c r="A535" t="s">
        <v>463</v>
      </c>
      <c r="B535" s="3">
        <v>45938</v>
      </c>
      <c r="C535" s="3">
        <v>45938</v>
      </c>
      <c r="D535" t="s">
        <v>2984</v>
      </c>
      <c r="E535" t="s">
        <v>256</v>
      </c>
      <c r="F535" t="s">
        <v>257</v>
      </c>
      <c r="G535">
        <v>180</v>
      </c>
      <c r="H535">
        <v>180</v>
      </c>
      <c r="I535" t="s">
        <v>919</v>
      </c>
      <c r="J535" t="s">
        <v>1038</v>
      </c>
      <c r="K535" t="s">
        <v>177</v>
      </c>
      <c r="L535" t="str">
        <f>IF(AND(Home!$A$1&gt;=Leave[[#This Row],[Start Time]],Home!$A$1&lt;=Leave[[#This Row],[End Time]]),"Aplica","No Aplica")</f>
        <v>No Aplica</v>
      </c>
      <c r="M535" t="str">
        <f>IF(AND(Home!$A$1&gt;=Leave[[#This Row],[Start Time]],Home!$A$1&lt;=Leave[[#This Row],[End Time]]),Home!$A$1,"No Aplica")</f>
        <v>No Aplica</v>
      </c>
      <c r="N535" t="str">
        <f>Leave[[#This Row],[User Code (Owning User) (Usuario)]]&amp;Leave[[#This Row],[fecha activa]]</f>
        <v>MIE2023010310495No Aplica</v>
      </c>
    </row>
    <row r="536" spans="1:14" x14ac:dyDescent="0.3">
      <c r="A536" t="s">
        <v>463</v>
      </c>
      <c r="B536" s="3">
        <v>45937</v>
      </c>
      <c r="C536" s="3">
        <v>45937</v>
      </c>
      <c r="D536" t="s">
        <v>519</v>
      </c>
      <c r="E536" t="s">
        <v>256</v>
      </c>
      <c r="F536" t="s">
        <v>257</v>
      </c>
      <c r="G536">
        <v>60</v>
      </c>
      <c r="H536">
        <v>60</v>
      </c>
      <c r="I536" t="s">
        <v>919</v>
      </c>
      <c r="J536" t="s">
        <v>1038</v>
      </c>
      <c r="K536" t="s">
        <v>177</v>
      </c>
      <c r="L536" t="str">
        <f>IF(AND(Home!$A$1&gt;=Leave[[#This Row],[Start Time]],Home!$A$1&lt;=Leave[[#This Row],[End Time]]),"Aplica","No Aplica")</f>
        <v>No Aplica</v>
      </c>
      <c r="M536" t="str">
        <f>IF(AND(Home!$A$1&gt;=Leave[[#This Row],[Start Time]],Home!$A$1&lt;=Leave[[#This Row],[End Time]]),Home!$A$1,"No Aplica")</f>
        <v>No Aplica</v>
      </c>
      <c r="N536" t="str">
        <f>Leave[[#This Row],[User Code (Owning User) (Usuario)]]&amp;Leave[[#This Row],[fecha activa]]</f>
        <v>MIE2023010310495No Aplica</v>
      </c>
    </row>
    <row r="537" spans="1:14" x14ac:dyDescent="0.3">
      <c r="A537" t="s">
        <v>463</v>
      </c>
      <c r="B537" s="3">
        <v>45936</v>
      </c>
      <c r="C537" s="3">
        <v>45936</v>
      </c>
      <c r="D537" t="s">
        <v>519</v>
      </c>
      <c r="E537" t="s">
        <v>256</v>
      </c>
      <c r="F537" t="s">
        <v>257</v>
      </c>
      <c r="G537">
        <v>60</v>
      </c>
      <c r="H537">
        <v>60</v>
      </c>
      <c r="I537" t="s">
        <v>919</v>
      </c>
      <c r="J537" t="s">
        <v>1038</v>
      </c>
      <c r="K537" t="s">
        <v>177</v>
      </c>
      <c r="L537" t="str">
        <f>IF(AND(Home!$A$1&gt;=Leave[[#This Row],[Start Time]],Home!$A$1&lt;=Leave[[#This Row],[End Time]]),"Aplica","No Aplica")</f>
        <v>No Aplica</v>
      </c>
      <c r="M537" t="str">
        <f>IF(AND(Home!$A$1&gt;=Leave[[#This Row],[Start Time]],Home!$A$1&lt;=Leave[[#This Row],[End Time]]),Home!$A$1,"No Aplica")</f>
        <v>No Aplica</v>
      </c>
      <c r="N537" t="str">
        <f>Leave[[#This Row],[User Code (Owning User) (Usuario)]]&amp;Leave[[#This Row],[fecha activa]]</f>
        <v>MIE2023010310495No Aplica</v>
      </c>
    </row>
    <row r="538" spans="1:14" x14ac:dyDescent="0.3">
      <c r="A538" t="s">
        <v>466</v>
      </c>
      <c r="B538" s="3">
        <v>45939</v>
      </c>
      <c r="C538" s="3">
        <v>45939</v>
      </c>
      <c r="D538" t="s">
        <v>472</v>
      </c>
      <c r="E538" t="s">
        <v>256</v>
      </c>
      <c r="F538" t="s">
        <v>257</v>
      </c>
      <c r="G538">
        <v>540</v>
      </c>
      <c r="H538">
        <v>540</v>
      </c>
      <c r="I538" t="s">
        <v>919</v>
      </c>
      <c r="J538" t="s">
        <v>1038</v>
      </c>
      <c r="K538" t="s">
        <v>177</v>
      </c>
      <c r="L538" t="str">
        <f>IF(AND(Home!$A$1&gt;=Leave[[#This Row],[Start Time]],Home!$A$1&lt;=Leave[[#This Row],[End Time]]),"Aplica","No Aplica")</f>
        <v>No Aplica</v>
      </c>
      <c r="M538" t="str">
        <f>IF(AND(Home!$A$1&gt;=Leave[[#This Row],[Start Time]],Home!$A$1&lt;=Leave[[#This Row],[End Time]]),Home!$A$1,"No Aplica")</f>
        <v>No Aplica</v>
      </c>
      <c r="N538" t="str">
        <f>Leave[[#This Row],[User Code (Owning User) (Usuario)]]&amp;Leave[[#This Row],[fecha activa]]</f>
        <v>MIE2023010310495No Aplica</v>
      </c>
    </row>
    <row r="539" spans="1:14" x14ac:dyDescent="0.3">
      <c r="A539" t="s">
        <v>463</v>
      </c>
      <c r="B539" s="3">
        <v>45933</v>
      </c>
      <c r="C539" s="3">
        <v>45933</v>
      </c>
      <c r="D539" t="s">
        <v>519</v>
      </c>
      <c r="E539" t="s">
        <v>256</v>
      </c>
      <c r="F539" t="s">
        <v>257</v>
      </c>
      <c r="G539">
        <v>60</v>
      </c>
      <c r="H539">
        <v>60</v>
      </c>
      <c r="I539" t="s">
        <v>919</v>
      </c>
      <c r="J539" t="s">
        <v>1038</v>
      </c>
      <c r="K539" t="s">
        <v>177</v>
      </c>
      <c r="L539" t="str">
        <f>IF(AND(Home!$A$1&gt;=Leave[[#This Row],[Start Time]],Home!$A$1&lt;=Leave[[#This Row],[End Time]]),"Aplica","No Aplica")</f>
        <v>No Aplica</v>
      </c>
      <c r="M539" t="str">
        <f>IF(AND(Home!$A$1&gt;=Leave[[#This Row],[Start Time]],Home!$A$1&lt;=Leave[[#This Row],[End Time]]),Home!$A$1,"No Aplica")</f>
        <v>No Aplica</v>
      </c>
      <c r="N539" t="str">
        <f>Leave[[#This Row],[User Code (Owning User) (Usuario)]]&amp;Leave[[#This Row],[fecha activa]]</f>
        <v>MIE2023010310495No Aplica</v>
      </c>
    </row>
    <row r="540" spans="1:14" x14ac:dyDescent="0.3">
      <c r="A540" t="s">
        <v>463</v>
      </c>
      <c r="B540" s="3">
        <v>45931</v>
      </c>
      <c r="C540" s="3">
        <v>45931</v>
      </c>
      <c r="D540" t="s">
        <v>2563</v>
      </c>
      <c r="E540" t="s">
        <v>256</v>
      </c>
      <c r="F540" t="s">
        <v>257</v>
      </c>
      <c r="G540">
        <v>180</v>
      </c>
      <c r="H540">
        <v>180</v>
      </c>
      <c r="I540" t="s">
        <v>919</v>
      </c>
      <c r="J540" t="s">
        <v>1038</v>
      </c>
      <c r="K540" t="s">
        <v>177</v>
      </c>
      <c r="L540" t="str">
        <f>IF(AND(Home!$A$1&gt;=Leave[[#This Row],[Start Time]],Home!$A$1&lt;=Leave[[#This Row],[End Time]]),"Aplica","No Aplica")</f>
        <v>Aplica</v>
      </c>
      <c r="M540">
        <f>IF(AND(Home!$A$1&gt;=Leave[[#This Row],[Start Time]],Home!$A$1&lt;=Leave[[#This Row],[End Time]]),Home!$A$1,"No Aplica")</f>
        <v>45931</v>
      </c>
      <c r="N540" t="str">
        <f>Leave[[#This Row],[User Code (Owning User) (Usuario)]]&amp;Leave[[#This Row],[fecha activa]]</f>
        <v>MIE202301031049545931</v>
      </c>
    </row>
    <row r="541" spans="1:14" x14ac:dyDescent="0.3">
      <c r="A541" t="s">
        <v>466</v>
      </c>
      <c r="B541" s="3">
        <v>45932</v>
      </c>
      <c r="C541" s="3">
        <v>45932</v>
      </c>
      <c r="D541" t="s">
        <v>472</v>
      </c>
      <c r="E541" t="s">
        <v>256</v>
      </c>
      <c r="F541" t="s">
        <v>257</v>
      </c>
      <c r="G541">
        <v>540</v>
      </c>
      <c r="H541">
        <v>540</v>
      </c>
      <c r="I541" t="s">
        <v>919</v>
      </c>
      <c r="J541" t="s">
        <v>1038</v>
      </c>
      <c r="K541" t="s">
        <v>177</v>
      </c>
      <c r="L541" t="str">
        <f>IF(AND(Home!$A$1&gt;=Leave[[#This Row],[Start Time]],Home!$A$1&lt;=Leave[[#This Row],[End Time]]),"Aplica","No Aplica")</f>
        <v>No Aplica</v>
      </c>
      <c r="M541" t="str">
        <f>IF(AND(Home!$A$1&gt;=Leave[[#This Row],[Start Time]],Home!$A$1&lt;=Leave[[#This Row],[End Time]]),Home!$A$1,"No Aplica")</f>
        <v>No Aplica</v>
      </c>
      <c r="N541" t="str">
        <f>Leave[[#This Row],[User Code (Owning User) (Usuario)]]&amp;Leave[[#This Row],[fecha activa]]</f>
        <v>MIE2023010310495No Aplica</v>
      </c>
    </row>
    <row r="542" spans="1:14" x14ac:dyDescent="0.3">
      <c r="A542" t="s">
        <v>469</v>
      </c>
      <c r="B542" s="3">
        <v>45931</v>
      </c>
      <c r="C542" s="3">
        <v>45931</v>
      </c>
      <c r="D542" t="s">
        <v>615</v>
      </c>
      <c r="E542" t="s">
        <v>742</v>
      </c>
      <c r="F542" t="s">
        <v>743</v>
      </c>
      <c r="G542">
        <v>120</v>
      </c>
      <c r="H542">
        <v>120</v>
      </c>
      <c r="I542" t="s">
        <v>1140</v>
      </c>
      <c r="J542" t="s">
        <v>1027</v>
      </c>
      <c r="K542" t="s">
        <v>178</v>
      </c>
      <c r="L542" t="str">
        <f>IF(AND(Home!$A$1&gt;=Leave[[#This Row],[Start Time]],Home!$A$1&lt;=Leave[[#This Row],[End Time]]),"Aplica","No Aplica")</f>
        <v>Aplica</v>
      </c>
      <c r="M542">
        <f>IF(AND(Home!$A$1&gt;=Leave[[#This Row],[Start Time]],Home!$A$1&lt;=Leave[[#This Row],[End Time]]),Home!$A$1,"No Aplica")</f>
        <v>45931</v>
      </c>
      <c r="N542" t="str">
        <f>Leave[[#This Row],[User Code (Owning User) (Usuario)]]&amp;Leave[[#This Row],[fecha activa]]</f>
        <v>MIE202411101781545931</v>
      </c>
    </row>
    <row r="543" spans="1:14" x14ac:dyDescent="0.3">
      <c r="A543" t="s">
        <v>469</v>
      </c>
      <c r="B543" s="3">
        <v>45931</v>
      </c>
      <c r="C543" s="3">
        <v>45931</v>
      </c>
      <c r="D543" t="s">
        <v>2917</v>
      </c>
      <c r="E543" t="s">
        <v>742</v>
      </c>
      <c r="F543" t="s">
        <v>743</v>
      </c>
      <c r="G543">
        <v>180</v>
      </c>
      <c r="H543">
        <v>180</v>
      </c>
      <c r="I543" t="s">
        <v>1140</v>
      </c>
      <c r="J543" t="s">
        <v>1027</v>
      </c>
      <c r="K543" t="s">
        <v>178</v>
      </c>
      <c r="L543" t="str">
        <f>IF(AND(Home!$A$1&gt;=Leave[[#This Row],[Start Time]],Home!$A$1&lt;=Leave[[#This Row],[End Time]]),"Aplica","No Aplica")</f>
        <v>Aplica</v>
      </c>
      <c r="M543">
        <f>IF(AND(Home!$A$1&gt;=Leave[[#This Row],[Start Time]],Home!$A$1&lt;=Leave[[#This Row],[End Time]]),Home!$A$1,"No Aplica")</f>
        <v>45931</v>
      </c>
      <c r="N543" t="str">
        <f>Leave[[#This Row],[User Code (Owning User) (Usuario)]]&amp;Leave[[#This Row],[fecha activa]]</f>
        <v>MIE202411101781545931</v>
      </c>
    </row>
    <row r="544" spans="1:14" x14ac:dyDescent="0.3">
      <c r="A544" t="s">
        <v>474</v>
      </c>
      <c r="B544" s="3">
        <v>45942</v>
      </c>
      <c r="C544" s="3">
        <v>45942</v>
      </c>
      <c r="D544" t="s">
        <v>489</v>
      </c>
      <c r="E544" t="s">
        <v>2685</v>
      </c>
      <c r="F544" t="s">
        <v>2687</v>
      </c>
      <c r="G544">
        <v>540</v>
      </c>
      <c r="H544">
        <v>540</v>
      </c>
      <c r="I544" t="s">
        <v>2686</v>
      </c>
      <c r="J544" t="s">
        <v>1822</v>
      </c>
      <c r="K544" t="s">
        <v>179</v>
      </c>
      <c r="L544" t="str">
        <f>IF(AND(Home!$A$1&gt;=Leave[[#This Row],[Start Time]],Home!$A$1&lt;=Leave[[#This Row],[End Time]]),"Aplica","No Aplica")</f>
        <v>No Aplica</v>
      </c>
      <c r="M544" t="str">
        <f>IF(AND(Home!$A$1&gt;=Leave[[#This Row],[Start Time]],Home!$A$1&lt;=Leave[[#This Row],[End Time]]),Home!$A$1,"No Aplica")</f>
        <v>No Aplica</v>
      </c>
      <c r="N544" t="str">
        <f>Leave[[#This Row],[User Code (Owning User) (Usuario)]]&amp;Leave[[#This Row],[fecha activa]]</f>
        <v>MIE2025180924518No Aplica</v>
      </c>
    </row>
    <row r="545" spans="1:14" x14ac:dyDescent="0.3">
      <c r="A545" t="s">
        <v>474</v>
      </c>
      <c r="B545" s="3">
        <v>45941</v>
      </c>
      <c r="C545" s="3">
        <v>45941</v>
      </c>
      <c r="D545" t="s">
        <v>489</v>
      </c>
      <c r="E545" t="s">
        <v>2685</v>
      </c>
      <c r="F545" t="s">
        <v>2687</v>
      </c>
      <c r="G545">
        <v>240</v>
      </c>
      <c r="H545">
        <v>240</v>
      </c>
      <c r="I545" t="s">
        <v>2686</v>
      </c>
      <c r="J545" t="s">
        <v>1822</v>
      </c>
      <c r="K545" t="s">
        <v>179</v>
      </c>
      <c r="L545" t="str">
        <f>IF(AND(Home!$A$1&gt;=Leave[[#This Row],[Start Time]],Home!$A$1&lt;=Leave[[#This Row],[End Time]]),"Aplica","No Aplica")</f>
        <v>No Aplica</v>
      </c>
      <c r="M545" t="str">
        <f>IF(AND(Home!$A$1&gt;=Leave[[#This Row],[Start Time]],Home!$A$1&lt;=Leave[[#This Row],[End Time]]),Home!$A$1,"No Aplica")</f>
        <v>No Aplica</v>
      </c>
      <c r="N545" t="str">
        <f>Leave[[#This Row],[User Code (Owning User) (Usuario)]]&amp;Leave[[#This Row],[fecha activa]]</f>
        <v>MIE2025180924518No Aplica</v>
      </c>
    </row>
    <row r="546" spans="1:14" x14ac:dyDescent="0.3">
      <c r="A546" t="s">
        <v>474</v>
      </c>
      <c r="B546" s="3">
        <v>45935</v>
      </c>
      <c r="C546" s="3">
        <v>45935</v>
      </c>
      <c r="D546" t="s">
        <v>489</v>
      </c>
      <c r="E546" t="s">
        <v>2685</v>
      </c>
      <c r="F546" t="s">
        <v>2687</v>
      </c>
      <c r="G546">
        <v>540</v>
      </c>
      <c r="H546">
        <v>540</v>
      </c>
      <c r="I546" t="s">
        <v>2686</v>
      </c>
      <c r="J546" t="s">
        <v>1822</v>
      </c>
      <c r="K546" t="s">
        <v>179</v>
      </c>
      <c r="L546" t="str">
        <f>IF(AND(Home!$A$1&gt;=Leave[[#This Row],[Start Time]],Home!$A$1&lt;=Leave[[#This Row],[End Time]]),"Aplica","No Aplica")</f>
        <v>No Aplica</v>
      </c>
      <c r="M546" t="str">
        <f>IF(AND(Home!$A$1&gt;=Leave[[#This Row],[Start Time]],Home!$A$1&lt;=Leave[[#This Row],[End Time]]),Home!$A$1,"No Aplica")</f>
        <v>No Aplica</v>
      </c>
      <c r="N546" t="str">
        <f>Leave[[#This Row],[User Code (Owning User) (Usuario)]]&amp;Leave[[#This Row],[fecha activa]]</f>
        <v>MIE2025180924518No Aplica</v>
      </c>
    </row>
    <row r="547" spans="1:14" x14ac:dyDescent="0.3">
      <c r="A547" t="s">
        <v>474</v>
      </c>
      <c r="B547" s="3">
        <v>45934</v>
      </c>
      <c r="C547" s="3">
        <v>45934</v>
      </c>
      <c r="D547" t="s">
        <v>489</v>
      </c>
      <c r="E547" t="s">
        <v>2685</v>
      </c>
      <c r="F547" t="s">
        <v>2687</v>
      </c>
      <c r="G547">
        <v>300</v>
      </c>
      <c r="H547">
        <v>300</v>
      </c>
      <c r="I547" t="s">
        <v>2686</v>
      </c>
      <c r="J547" t="s">
        <v>1822</v>
      </c>
      <c r="K547" t="s">
        <v>179</v>
      </c>
      <c r="L547" t="str">
        <f>IF(AND(Home!$A$1&gt;=Leave[[#This Row],[Start Time]],Home!$A$1&lt;=Leave[[#This Row],[End Time]]),"Aplica","No Aplica")</f>
        <v>No Aplica</v>
      </c>
      <c r="M547" t="str">
        <f>IF(AND(Home!$A$1&gt;=Leave[[#This Row],[Start Time]],Home!$A$1&lt;=Leave[[#This Row],[End Time]]),Home!$A$1,"No Aplica")</f>
        <v>No Aplica</v>
      </c>
      <c r="N547" t="str">
        <f>Leave[[#This Row],[User Code (Owning User) (Usuario)]]&amp;Leave[[#This Row],[fecha activa]]</f>
        <v>MIE2025180924518No Aplica</v>
      </c>
    </row>
    <row r="548" spans="1:14" x14ac:dyDescent="0.3">
      <c r="A548" t="s">
        <v>463</v>
      </c>
      <c r="B548" s="3">
        <v>45935</v>
      </c>
      <c r="C548" s="3">
        <v>45935</v>
      </c>
      <c r="D548" t="s">
        <v>1518</v>
      </c>
      <c r="E548" t="s">
        <v>226</v>
      </c>
      <c r="F548" t="s">
        <v>227</v>
      </c>
      <c r="G548">
        <v>540</v>
      </c>
      <c r="H548">
        <v>540</v>
      </c>
      <c r="I548" t="s">
        <v>1113</v>
      </c>
      <c r="J548" t="s">
        <v>976</v>
      </c>
      <c r="K548" t="s">
        <v>223</v>
      </c>
      <c r="L548" t="str">
        <f>IF(AND(Home!$A$1&gt;=Leave[[#This Row],[Start Time]],Home!$A$1&lt;=Leave[[#This Row],[End Time]]),"Aplica","No Aplica")</f>
        <v>No Aplica</v>
      </c>
      <c r="M548" t="str">
        <f>IF(AND(Home!$A$1&gt;=Leave[[#This Row],[Start Time]],Home!$A$1&lt;=Leave[[#This Row],[End Time]]),Home!$A$1,"No Aplica")</f>
        <v>No Aplica</v>
      </c>
      <c r="N548" t="str">
        <f>Leave[[#This Row],[User Code (Owning User) (Usuario)]]&amp;Leave[[#This Row],[fecha activa]]</f>
        <v>MIE2023230110107No Aplica</v>
      </c>
    </row>
    <row r="549" spans="1:14" x14ac:dyDescent="0.3">
      <c r="A549" t="s">
        <v>474</v>
      </c>
      <c r="B549" s="3">
        <v>45934</v>
      </c>
      <c r="C549" s="3">
        <v>45934</v>
      </c>
      <c r="D549" t="s">
        <v>1607</v>
      </c>
      <c r="E549" t="s">
        <v>226</v>
      </c>
      <c r="F549" t="s">
        <v>227</v>
      </c>
      <c r="G549">
        <v>180</v>
      </c>
      <c r="H549">
        <v>180</v>
      </c>
      <c r="I549" t="s">
        <v>1113</v>
      </c>
      <c r="J549" t="s">
        <v>976</v>
      </c>
      <c r="K549" t="s">
        <v>223</v>
      </c>
      <c r="L549" t="str">
        <f>IF(AND(Home!$A$1&gt;=Leave[[#This Row],[Start Time]],Home!$A$1&lt;=Leave[[#This Row],[End Time]]),"Aplica","No Aplica")</f>
        <v>No Aplica</v>
      </c>
      <c r="M549" t="str">
        <f>IF(AND(Home!$A$1&gt;=Leave[[#This Row],[Start Time]],Home!$A$1&lt;=Leave[[#This Row],[End Time]]),Home!$A$1,"No Aplica")</f>
        <v>No Aplica</v>
      </c>
      <c r="N549" t="str">
        <f>Leave[[#This Row],[User Code (Owning User) (Usuario)]]&amp;Leave[[#This Row],[fecha activa]]</f>
        <v>MIE2023230110107No Aplica</v>
      </c>
    </row>
    <row r="550" spans="1:14" x14ac:dyDescent="0.3">
      <c r="A550" t="s">
        <v>466</v>
      </c>
      <c r="B550" s="3">
        <v>45942</v>
      </c>
      <c r="C550" s="3">
        <v>45942</v>
      </c>
      <c r="D550" t="s">
        <v>467</v>
      </c>
      <c r="E550" t="s">
        <v>1799</v>
      </c>
      <c r="F550" t="s">
        <v>1800</v>
      </c>
      <c r="G550">
        <v>540</v>
      </c>
      <c r="H550">
        <v>540</v>
      </c>
      <c r="I550" t="s">
        <v>1821</v>
      </c>
      <c r="J550" t="s">
        <v>1426</v>
      </c>
      <c r="K550" t="s">
        <v>178</v>
      </c>
      <c r="L550" t="str">
        <f>IF(AND(Home!$A$1&gt;=Leave[[#This Row],[Start Time]],Home!$A$1&lt;=Leave[[#This Row],[End Time]]),"Aplica","No Aplica")</f>
        <v>No Aplica</v>
      </c>
      <c r="M550" t="str">
        <f>IF(AND(Home!$A$1&gt;=Leave[[#This Row],[Start Time]],Home!$A$1&lt;=Leave[[#This Row],[End Time]]),Home!$A$1,"No Aplica")</f>
        <v>No Aplica</v>
      </c>
      <c r="N550" t="str">
        <f>Leave[[#This Row],[User Code (Owning User) (Usuario)]]&amp;Leave[[#This Row],[fecha activa]]</f>
        <v>MIE2025290523235No Aplica</v>
      </c>
    </row>
    <row r="551" spans="1:14" x14ac:dyDescent="0.3">
      <c r="A551" t="s">
        <v>469</v>
      </c>
      <c r="B551" s="3">
        <v>45941</v>
      </c>
      <c r="C551" s="3">
        <v>45941</v>
      </c>
      <c r="D551" t="s">
        <v>615</v>
      </c>
      <c r="E551" t="s">
        <v>1799</v>
      </c>
      <c r="F551" t="s">
        <v>1800</v>
      </c>
      <c r="G551">
        <v>300</v>
      </c>
      <c r="H551">
        <v>300</v>
      </c>
      <c r="I551" t="s">
        <v>1821</v>
      </c>
      <c r="J551" t="s">
        <v>1426</v>
      </c>
      <c r="K551" t="s">
        <v>178</v>
      </c>
      <c r="L551" t="str">
        <f>IF(AND(Home!$A$1&gt;=Leave[[#This Row],[Start Time]],Home!$A$1&lt;=Leave[[#This Row],[End Time]]),"Aplica","No Aplica")</f>
        <v>No Aplica</v>
      </c>
      <c r="M551" t="str">
        <f>IF(AND(Home!$A$1&gt;=Leave[[#This Row],[Start Time]],Home!$A$1&lt;=Leave[[#This Row],[End Time]]),Home!$A$1,"No Aplica")</f>
        <v>No Aplica</v>
      </c>
      <c r="N551" t="str">
        <f>Leave[[#This Row],[User Code (Owning User) (Usuario)]]&amp;Leave[[#This Row],[fecha activa]]</f>
        <v>MIE2025290523235No Aplica</v>
      </c>
    </row>
    <row r="552" spans="1:14" x14ac:dyDescent="0.3">
      <c r="A552" t="s">
        <v>469</v>
      </c>
      <c r="B552" s="3">
        <v>45934</v>
      </c>
      <c r="C552" s="3">
        <v>45934</v>
      </c>
      <c r="D552" t="s">
        <v>615</v>
      </c>
      <c r="E552" t="s">
        <v>1799</v>
      </c>
      <c r="F552" t="s">
        <v>1800</v>
      </c>
      <c r="G552">
        <v>300</v>
      </c>
      <c r="H552">
        <v>300</v>
      </c>
      <c r="I552" t="s">
        <v>1821</v>
      </c>
      <c r="J552" t="s">
        <v>1426</v>
      </c>
      <c r="K552" t="s">
        <v>178</v>
      </c>
      <c r="L552" t="str">
        <f>IF(AND(Home!$A$1&gt;=Leave[[#This Row],[Start Time]],Home!$A$1&lt;=Leave[[#This Row],[End Time]]),"Aplica","No Aplica")</f>
        <v>No Aplica</v>
      </c>
      <c r="M552" t="str">
        <f>IF(AND(Home!$A$1&gt;=Leave[[#This Row],[Start Time]],Home!$A$1&lt;=Leave[[#This Row],[End Time]]),Home!$A$1,"No Aplica")</f>
        <v>No Aplica</v>
      </c>
      <c r="N552" t="str">
        <f>Leave[[#This Row],[User Code (Owning User) (Usuario)]]&amp;Leave[[#This Row],[fecha activa]]</f>
        <v>MIE2025290523235No Aplica</v>
      </c>
    </row>
    <row r="553" spans="1:14" x14ac:dyDescent="0.3">
      <c r="A553" t="s">
        <v>469</v>
      </c>
      <c r="B553" s="3">
        <v>45940</v>
      </c>
      <c r="C553" s="3">
        <v>45940</v>
      </c>
      <c r="D553" t="s">
        <v>641</v>
      </c>
      <c r="E553" t="s">
        <v>1701</v>
      </c>
      <c r="F553" t="s">
        <v>1703</v>
      </c>
      <c r="G553">
        <v>60</v>
      </c>
      <c r="H553">
        <v>60</v>
      </c>
      <c r="I553" t="s">
        <v>1702</v>
      </c>
      <c r="J553" t="s">
        <v>1098</v>
      </c>
      <c r="K553" t="s">
        <v>177</v>
      </c>
      <c r="L553" t="str">
        <f>IF(AND(Home!$A$1&gt;=Leave[[#This Row],[Start Time]],Home!$A$1&lt;=Leave[[#This Row],[End Time]]),"Aplica","No Aplica")</f>
        <v>No Aplica</v>
      </c>
      <c r="M553" t="str">
        <f>IF(AND(Home!$A$1&gt;=Leave[[#This Row],[Start Time]],Home!$A$1&lt;=Leave[[#This Row],[End Time]]),Home!$A$1,"No Aplica")</f>
        <v>No Aplica</v>
      </c>
      <c r="N553" t="str">
        <f>Leave[[#This Row],[User Code (Owning User) (Usuario)]]&amp;Leave[[#This Row],[fecha activa]]</f>
        <v>MIE2025080522986No Aplica</v>
      </c>
    </row>
    <row r="554" spans="1:14" x14ac:dyDescent="0.3">
      <c r="A554" t="s">
        <v>469</v>
      </c>
      <c r="B554" s="3">
        <v>45939</v>
      </c>
      <c r="C554" s="3">
        <v>45939</v>
      </c>
      <c r="D554" t="s">
        <v>2986</v>
      </c>
      <c r="E554" t="s">
        <v>1701</v>
      </c>
      <c r="F554" t="s">
        <v>1703</v>
      </c>
      <c r="G554">
        <v>60</v>
      </c>
      <c r="H554">
        <v>60</v>
      </c>
      <c r="I554" t="s">
        <v>1702</v>
      </c>
      <c r="J554" t="s">
        <v>1098</v>
      </c>
      <c r="K554" t="s">
        <v>177</v>
      </c>
      <c r="L554" t="str">
        <f>IF(AND(Home!$A$1&gt;=Leave[[#This Row],[Start Time]],Home!$A$1&lt;=Leave[[#This Row],[End Time]]),"Aplica","No Aplica")</f>
        <v>No Aplica</v>
      </c>
      <c r="M554" t="str">
        <f>IF(AND(Home!$A$1&gt;=Leave[[#This Row],[Start Time]],Home!$A$1&lt;=Leave[[#This Row],[End Time]]),Home!$A$1,"No Aplica")</f>
        <v>No Aplica</v>
      </c>
      <c r="N554" t="str">
        <f>Leave[[#This Row],[User Code (Owning User) (Usuario)]]&amp;Leave[[#This Row],[fecha activa]]</f>
        <v>MIE2025080522986No Aplica</v>
      </c>
    </row>
    <row r="555" spans="1:14" x14ac:dyDescent="0.3">
      <c r="A555" t="s">
        <v>469</v>
      </c>
      <c r="B555" s="3">
        <v>45938</v>
      </c>
      <c r="C555" s="3">
        <v>45938</v>
      </c>
      <c r="D555" t="s">
        <v>491</v>
      </c>
      <c r="E555" t="s">
        <v>1701</v>
      </c>
      <c r="F555" t="s">
        <v>1703</v>
      </c>
      <c r="G555">
        <v>60</v>
      </c>
      <c r="H555">
        <v>60</v>
      </c>
      <c r="I555" t="s">
        <v>1702</v>
      </c>
      <c r="J555" t="s">
        <v>1098</v>
      </c>
      <c r="K555" t="s">
        <v>177</v>
      </c>
      <c r="L555" t="str">
        <f>IF(AND(Home!$A$1&gt;=Leave[[#This Row],[Start Time]],Home!$A$1&lt;=Leave[[#This Row],[End Time]]),"Aplica","No Aplica")</f>
        <v>No Aplica</v>
      </c>
      <c r="M555" t="str">
        <f>IF(AND(Home!$A$1&gt;=Leave[[#This Row],[Start Time]],Home!$A$1&lt;=Leave[[#This Row],[End Time]]),Home!$A$1,"No Aplica")</f>
        <v>No Aplica</v>
      </c>
      <c r="N555" t="str">
        <f>Leave[[#This Row],[User Code (Owning User) (Usuario)]]&amp;Leave[[#This Row],[fecha activa]]</f>
        <v>MIE2025080522986No Aplica</v>
      </c>
    </row>
    <row r="556" spans="1:14" x14ac:dyDescent="0.3">
      <c r="A556" t="s">
        <v>469</v>
      </c>
      <c r="B556" s="3">
        <v>45937</v>
      </c>
      <c r="C556" s="3">
        <v>45937</v>
      </c>
      <c r="D556" t="s">
        <v>491</v>
      </c>
      <c r="E556" t="s">
        <v>1701</v>
      </c>
      <c r="F556" t="s">
        <v>1703</v>
      </c>
      <c r="G556">
        <v>60</v>
      </c>
      <c r="H556">
        <v>60</v>
      </c>
      <c r="I556" t="s">
        <v>1702</v>
      </c>
      <c r="J556" t="s">
        <v>1098</v>
      </c>
      <c r="K556" t="s">
        <v>177</v>
      </c>
      <c r="L556" t="str">
        <f>IF(AND(Home!$A$1&gt;=Leave[[#This Row],[Start Time]],Home!$A$1&lt;=Leave[[#This Row],[End Time]]),"Aplica","No Aplica")</f>
        <v>No Aplica</v>
      </c>
      <c r="M556" t="str">
        <f>IF(AND(Home!$A$1&gt;=Leave[[#This Row],[Start Time]],Home!$A$1&lt;=Leave[[#This Row],[End Time]]),Home!$A$1,"No Aplica")</f>
        <v>No Aplica</v>
      </c>
      <c r="N556" t="str">
        <f>Leave[[#This Row],[User Code (Owning User) (Usuario)]]&amp;Leave[[#This Row],[fecha activa]]</f>
        <v>MIE2025080522986No Aplica</v>
      </c>
    </row>
    <row r="557" spans="1:14" x14ac:dyDescent="0.3">
      <c r="A557" t="s">
        <v>466</v>
      </c>
      <c r="B557" s="3">
        <v>45936</v>
      </c>
      <c r="C557" s="3">
        <v>45936</v>
      </c>
      <c r="D557" t="s">
        <v>845</v>
      </c>
      <c r="E557" t="s">
        <v>1701</v>
      </c>
      <c r="F557" t="s">
        <v>1703</v>
      </c>
      <c r="G557">
        <v>1380</v>
      </c>
      <c r="H557">
        <v>540</v>
      </c>
      <c r="I557" t="s">
        <v>1702</v>
      </c>
      <c r="J557" t="s">
        <v>1098</v>
      </c>
      <c r="K557" t="s">
        <v>177</v>
      </c>
      <c r="L557" t="str">
        <f>IF(AND(Home!$A$1&gt;=Leave[[#This Row],[Start Time]],Home!$A$1&lt;=Leave[[#This Row],[End Time]]),"Aplica","No Aplica")</f>
        <v>No Aplica</v>
      </c>
      <c r="M557" t="str">
        <f>IF(AND(Home!$A$1&gt;=Leave[[#This Row],[Start Time]],Home!$A$1&lt;=Leave[[#This Row],[End Time]]),Home!$A$1,"No Aplica")</f>
        <v>No Aplica</v>
      </c>
      <c r="N557" t="str">
        <f>Leave[[#This Row],[User Code (Owning User) (Usuario)]]&amp;Leave[[#This Row],[fecha activa]]</f>
        <v>MIE2025080522986No Aplica</v>
      </c>
    </row>
    <row r="558" spans="1:14" x14ac:dyDescent="0.3">
      <c r="A558" t="s">
        <v>469</v>
      </c>
      <c r="B558" s="3">
        <v>45933</v>
      </c>
      <c r="C558" s="3">
        <v>45933</v>
      </c>
      <c r="D558" t="s">
        <v>491</v>
      </c>
      <c r="E558" t="s">
        <v>1701</v>
      </c>
      <c r="F558" t="s">
        <v>1703</v>
      </c>
      <c r="G558">
        <v>60</v>
      </c>
      <c r="H558">
        <v>60</v>
      </c>
      <c r="I558" t="s">
        <v>1702</v>
      </c>
      <c r="J558" t="s">
        <v>1098</v>
      </c>
      <c r="K558" t="s">
        <v>177</v>
      </c>
      <c r="L558" t="str">
        <f>IF(AND(Home!$A$1&gt;=Leave[[#This Row],[Start Time]],Home!$A$1&lt;=Leave[[#This Row],[End Time]]),"Aplica","No Aplica")</f>
        <v>No Aplica</v>
      </c>
      <c r="M558" t="str">
        <f>IF(AND(Home!$A$1&gt;=Leave[[#This Row],[Start Time]],Home!$A$1&lt;=Leave[[#This Row],[End Time]]),Home!$A$1,"No Aplica")</f>
        <v>No Aplica</v>
      </c>
      <c r="N558" t="str">
        <f>Leave[[#This Row],[User Code (Owning User) (Usuario)]]&amp;Leave[[#This Row],[fecha activa]]</f>
        <v>MIE2025080522986No Aplica</v>
      </c>
    </row>
    <row r="559" spans="1:14" x14ac:dyDescent="0.3">
      <c r="A559" t="s">
        <v>469</v>
      </c>
      <c r="B559" s="3">
        <v>45932</v>
      </c>
      <c r="C559" s="3">
        <v>45932</v>
      </c>
      <c r="D559" t="s">
        <v>491</v>
      </c>
      <c r="E559" t="s">
        <v>1701</v>
      </c>
      <c r="F559" t="s">
        <v>1703</v>
      </c>
      <c r="G559">
        <v>60</v>
      </c>
      <c r="H559">
        <v>60</v>
      </c>
      <c r="I559" t="s">
        <v>1702</v>
      </c>
      <c r="J559" t="s">
        <v>1098</v>
      </c>
      <c r="K559" t="s">
        <v>177</v>
      </c>
      <c r="L559" t="str">
        <f>IF(AND(Home!$A$1&gt;=Leave[[#This Row],[Start Time]],Home!$A$1&lt;=Leave[[#This Row],[End Time]]),"Aplica","No Aplica")</f>
        <v>No Aplica</v>
      </c>
      <c r="M559" t="str">
        <f>IF(AND(Home!$A$1&gt;=Leave[[#This Row],[Start Time]],Home!$A$1&lt;=Leave[[#This Row],[End Time]]),Home!$A$1,"No Aplica")</f>
        <v>No Aplica</v>
      </c>
      <c r="N559" t="str">
        <f>Leave[[#This Row],[User Code (Owning User) (Usuario)]]&amp;Leave[[#This Row],[fecha activa]]</f>
        <v>MIE2025080522986No Aplica</v>
      </c>
    </row>
    <row r="560" spans="1:14" x14ac:dyDescent="0.3">
      <c r="A560" t="s">
        <v>469</v>
      </c>
      <c r="B560" s="3">
        <v>45931</v>
      </c>
      <c r="C560" s="3">
        <v>45931</v>
      </c>
      <c r="D560" t="s">
        <v>491</v>
      </c>
      <c r="E560" t="s">
        <v>1701</v>
      </c>
      <c r="F560" t="s">
        <v>1703</v>
      </c>
      <c r="G560">
        <v>60</v>
      </c>
      <c r="H560">
        <v>60</v>
      </c>
      <c r="I560" t="s">
        <v>1702</v>
      </c>
      <c r="J560" t="s">
        <v>1098</v>
      </c>
      <c r="K560" t="s">
        <v>177</v>
      </c>
      <c r="L560" t="str">
        <f>IF(AND(Home!$A$1&gt;=Leave[[#This Row],[Start Time]],Home!$A$1&lt;=Leave[[#This Row],[End Time]]),"Aplica","No Aplica")</f>
        <v>Aplica</v>
      </c>
      <c r="M560">
        <f>IF(AND(Home!$A$1&gt;=Leave[[#This Row],[Start Time]],Home!$A$1&lt;=Leave[[#This Row],[End Time]]),Home!$A$1,"No Aplica")</f>
        <v>45931</v>
      </c>
      <c r="N560" t="str">
        <f>Leave[[#This Row],[User Code (Owning User) (Usuario)]]&amp;Leave[[#This Row],[fecha activa]]</f>
        <v>MIE202508052298645931</v>
      </c>
    </row>
    <row r="561" spans="1:14" x14ac:dyDescent="0.3">
      <c r="A561" t="s">
        <v>463</v>
      </c>
      <c r="B561" s="3">
        <v>45931</v>
      </c>
      <c r="C561" s="3">
        <v>45931</v>
      </c>
      <c r="D561" t="s">
        <v>2914</v>
      </c>
      <c r="E561" t="s">
        <v>1747</v>
      </c>
      <c r="F561" t="s">
        <v>1749</v>
      </c>
      <c r="G561">
        <v>540</v>
      </c>
      <c r="H561">
        <v>540</v>
      </c>
      <c r="I561" t="s">
        <v>1748</v>
      </c>
      <c r="J561" t="s">
        <v>973</v>
      </c>
      <c r="K561" t="s">
        <v>178</v>
      </c>
      <c r="L561" t="str">
        <f>IF(AND(Home!$A$1&gt;=Leave[[#This Row],[Start Time]],Home!$A$1&lt;=Leave[[#This Row],[End Time]]),"Aplica","No Aplica")</f>
        <v>Aplica</v>
      </c>
      <c r="M561">
        <f>IF(AND(Home!$A$1&gt;=Leave[[#This Row],[Start Time]],Home!$A$1&lt;=Leave[[#This Row],[End Time]]),Home!$A$1,"No Aplica")</f>
        <v>45931</v>
      </c>
      <c r="N561" t="str">
        <f>Leave[[#This Row],[User Code (Owning User) (Usuario)]]&amp;Leave[[#This Row],[fecha activa]]</f>
        <v>MIE202513052303245931</v>
      </c>
    </row>
    <row r="562" spans="1:14" x14ac:dyDescent="0.3">
      <c r="A562" t="s">
        <v>474</v>
      </c>
      <c r="B562" s="3">
        <v>45942</v>
      </c>
      <c r="C562" s="3">
        <v>45942</v>
      </c>
      <c r="D562" t="s">
        <v>1977</v>
      </c>
      <c r="E562" t="s">
        <v>1747</v>
      </c>
      <c r="F562" t="s">
        <v>1749</v>
      </c>
      <c r="G562">
        <v>540</v>
      </c>
      <c r="H562">
        <v>540</v>
      </c>
      <c r="I562" t="s">
        <v>1748</v>
      </c>
      <c r="J562" t="s">
        <v>973</v>
      </c>
      <c r="K562" t="s">
        <v>178</v>
      </c>
      <c r="L562" t="str">
        <f>IF(AND(Home!$A$1&gt;=Leave[[#This Row],[Start Time]],Home!$A$1&lt;=Leave[[#This Row],[End Time]]),"Aplica","No Aplica")</f>
        <v>No Aplica</v>
      </c>
      <c r="M562" t="str">
        <f>IF(AND(Home!$A$1&gt;=Leave[[#This Row],[Start Time]],Home!$A$1&lt;=Leave[[#This Row],[End Time]]),Home!$A$1,"No Aplica")</f>
        <v>No Aplica</v>
      </c>
      <c r="N562" t="str">
        <f>Leave[[#This Row],[User Code (Owning User) (Usuario)]]&amp;Leave[[#This Row],[fecha activa]]</f>
        <v>MIE2025130523032No Aplica</v>
      </c>
    </row>
    <row r="563" spans="1:14" x14ac:dyDescent="0.3">
      <c r="A563" t="s">
        <v>474</v>
      </c>
      <c r="B563" s="3">
        <v>45935</v>
      </c>
      <c r="C563" s="3">
        <v>45935</v>
      </c>
      <c r="D563" t="s">
        <v>1977</v>
      </c>
      <c r="E563" t="s">
        <v>1747</v>
      </c>
      <c r="F563" t="s">
        <v>1749</v>
      </c>
      <c r="G563">
        <v>540</v>
      </c>
      <c r="H563">
        <v>540</v>
      </c>
      <c r="I563" t="s">
        <v>1748</v>
      </c>
      <c r="J563" t="s">
        <v>973</v>
      </c>
      <c r="K563" t="s">
        <v>178</v>
      </c>
      <c r="L563" t="str">
        <f>IF(AND(Home!$A$1&gt;=Leave[[#This Row],[Start Time]],Home!$A$1&lt;=Leave[[#This Row],[End Time]]),"Aplica","No Aplica")</f>
        <v>No Aplica</v>
      </c>
      <c r="M563" t="str">
        <f>IF(AND(Home!$A$1&gt;=Leave[[#This Row],[Start Time]],Home!$A$1&lt;=Leave[[#This Row],[End Time]]),Home!$A$1,"No Aplica")</f>
        <v>No Aplica</v>
      </c>
      <c r="N563" t="str">
        <f>Leave[[#This Row],[User Code (Owning User) (Usuario)]]&amp;Leave[[#This Row],[fecha activa]]</f>
        <v>MIE2025130523032No Aplica</v>
      </c>
    </row>
    <row r="564" spans="1:14" x14ac:dyDescent="0.3">
      <c r="A564" t="s">
        <v>469</v>
      </c>
      <c r="B564" s="3">
        <v>45931</v>
      </c>
      <c r="C564" s="3">
        <v>45931</v>
      </c>
      <c r="D564" t="s">
        <v>2957</v>
      </c>
      <c r="E564" t="s">
        <v>1895</v>
      </c>
      <c r="F564" t="s">
        <v>1897</v>
      </c>
      <c r="G564">
        <v>90</v>
      </c>
      <c r="H564">
        <v>90</v>
      </c>
      <c r="I564" t="s">
        <v>1896</v>
      </c>
      <c r="J564" t="s">
        <v>1822</v>
      </c>
      <c r="K564" t="s">
        <v>179</v>
      </c>
      <c r="L564" t="str">
        <f>IF(AND(Home!$A$1&gt;=Leave[[#This Row],[Start Time]],Home!$A$1&lt;=Leave[[#This Row],[End Time]]),"Aplica","No Aplica")</f>
        <v>Aplica</v>
      </c>
      <c r="M564">
        <f>IF(AND(Home!$A$1&gt;=Leave[[#This Row],[Start Time]],Home!$A$1&lt;=Leave[[#This Row],[End Time]]),Home!$A$1,"No Aplica")</f>
        <v>45931</v>
      </c>
      <c r="N564" t="str">
        <f>Leave[[#This Row],[User Code (Owning User) (Usuario)]]&amp;Leave[[#This Row],[fecha activa]]</f>
        <v>MIE202520062342945931</v>
      </c>
    </row>
    <row r="565" spans="1:14" x14ac:dyDescent="0.3">
      <c r="A565" t="s">
        <v>463</v>
      </c>
      <c r="B565" s="3">
        <v>45942</v>
      </c>
      <c r="C565" s="3">
        <v>45942</v>
      </c>
      <c r="D565" t="s">
        <v>489</v>
      </c>
      <c r="E565" t="s">
        <v>1895</v>
      </c>
      <c r="F565" t="s">
        <v>1897</v>
      </c>
      <c r="G565">
        <v>540</v>
      </c>
      <c r="H565">
        <v>540</v>
      </c>
      <c r="I565" t="s">
        <v>1896</v>
      </c>
      <c r="J565" t="s">
        <v>1822</v>
      </c>
      <c r="K565" t="s">
        <v>179</v>
      </c>
      <c r="L565" t="str">
        <f>IF(AND(Home!$A$1&gt;=Leave[[#This Row],[Start Time]],Home!$A$1&lt;=Leave[[#This Row],[End Time]]),"Aplica","No Aplica")</f>
        <v>No Aplica</v>
      </c>
      <c r="M565" t="str">
        <f>IF(AND(Home!$A$1&gt;=Leave[[#This Row],[Start Time]],Home!$A$1&lt;=Leave[[#This Row],[End Time]]),Home!$A$1,"No Aplica")</f>
        <v>No Aplica</v>
      </c>
      <c r="N565" t="str">
        <f>Leave[[#This Row],[User Code (Owning User) (Usuario)]]&amp;Leave[[#This Row],[fecha activa]]</f>
        <v>MIE2025200623429No Aplica</v>
      </c>
    </row>
    <row r="566" spans="1:14" x14ac:dyDescent="0.3">
      <c r="A566" t="s">
        <v>463</v>
      </c>
      <c r="B566" s="3">
        <v>45941</v>
      </c>
      <c r="C566" s="3">
        <v>45941</v>
      </c>
      <c r="D566" t="s">
        <v>615</v>
      </c>
      <c r="E566" t="s">
        <v>1895</v>
      </c>
      <c r="F566" t="s">
        <v>1897</v>
      </c>
      <c r="G566">
        <v>60</v>
      </c>
      <c r="H566">
        <v>60</v>
      </c>
      <c r="I566" t="s">
        <v>1896</v>
      </c>
      <c r="J566" t="s">
        <v>1822</v>
      </c>
      <c r="K566" t="s">
        <v>179</v>
      </c>
      <c r="L566" t="str">
        <f>IF(AND(Home!$A$1&gt;=Leave[[#This Row],[Start Time]],Home!$A$1&lt;=Leave[[#This Row],[End Time]]),"Aplica","No Aplica")</f>
        <v>No Aplica</v>
      </c>
      <c r="M566" t="str">
        <f>IF(AND(Home!$A$1&gt;=Leave[[#This Row],[Start Time]],Home!$A$1&lt;=Leave[[#This Row],[End Time]]),Home!$A$1,"No Aplica")</f>
        <v>No Aplica</v>
      </c>
      <c r="N566" t="str">
        <f>Leave[[#This Row],[User Code (Owning User) (Usuario)]]&amp;Leave[[#This Row],[fecha activa]]</f>
        <v>MIE2025200623429No Aplica</v>
      </c>
    </row>
    <row r="567" spans="1:14" x14ac:dyDescent="0.3">
      <c r="A567" t="s">
        <v>463</v>
      </c>
      <c r="B567" s="3">
        <v>45940</v>
      </c>
      <c r="C567" s="3">
        <v>45940</v>
      </c>
      <c r="D567" t="s">
        <v>615</v>
      </c>
      <c r="E567" t="s">
        <v>1895</v>
      </c>
      <c r="F567" t="s">
        <v>1897</v>
      </c>
      <c r="G567">
        <v>60</v>
      </c>
      <c r="H567">
        <v>60</v>
      </c>
      <c r="I567" t="s">
        <v>1896</v>
      </c>
      <c r="J567" t="s">
        <v>1822</v>
      </c>
      <c r="K567" t="s">
        <v>179</v>
      </c>
      <c r="L567" t="str">
        <f>IF(AND(Home!$A$1&gt;=Leave[[#This Row],[Start Time]],Home!$A$1&lt;=Leave[[#This Row],[End Time]]),"Aplica","No Aplica")</f>
        <v>No Aplica</v>
      </c>
      <c r="M567" t="str">
        <f>IF(AND(Home!$A$1&gt;=Leave[[#This Row],[Start Time]],Home!$A$1&lt;=Leave[[#This Row],[End Time]]),Home!$A$1,"No Aplica")</f>
        <v>No Aplica</v>
      </c>
      <c r="N567" t="str">
        <f>Leave[[#This Row],[User Code (Owning User) (Usuario)]]&amp;Leave[[#This Row],[fecha activa]]</f>
        <v>MIE2025200623429No Aplica</v>
      </c>
    </row>
    <row r="568" spans="1:14" x14ac:dyDescent="0.3">
      <c r="A568" t="s">
        <v>463</v>
      </c>
      <c r="B568" s="3">
        <v>45939</v>
      </c>
      <c r="C568" s="3">
        <v>45939</v>
      </c>
      <c r="D568" t="s">
        <v>2465</v>
      </c>
      <c r="E568" t="s">
        <v>1895</v>
      </c>
      <c r="F568" t="s">
        <v>1897</v>
      </c>
      <c r="G568">
        <v>60</v>
      </c>
      <c r="H568">
        <v>60</v>
      </c>
      <c r="I568" t="s">
        <v>1896</v>
      </c>
      <c r="J568" t="s">
        <v>1822</v>
      </c>
      <c r="K568" t="s">
        <v>179</v>
      </c>
      <c r="L568" t="str">
        <f>IF(AND(Home!$A$1&gt;=Leave[[#This Row],[Start Time]],Home!$A$1&lt;=Leave[[#This Row],[End Time]]),"Aplica","No Aplica")</f>
        <v>No Aplica</v>
      </c>
      <c r="M568" t="str">
        <f>IF(AND(Home!$A$1&gt;=Leave[[#This Row],[Start Time]],Home!$A$1&lt;=Leave[[#This Row],[End Time]]),Home!$A$1,"No Aplica")</f>
        <v>No Aplica</v>
      </c>
      <c r="N568" t="str">
        <f>Leave[[#This Row],[User Code (Owning User) (Usuario)]]&amp;Leave[[#This Row],[fecha activa]]</f>
        <v>MIE2025200623429No Aplica</v>
      </c>
    </row>
    <row r="569" spans="1:14" x14ac:dyDescent="0.3">
      <c r="A569" t="s">
        <v>463</v>
      </c>
      <c r="B569" s="3">
        <v>45938</v>
      </c>
      <c r="C569" s="3">
        <v>45938</v>
      </c>
      <c r="D569" t="s">
        <v>2465</v>
      </c>
      <c r="E569" t="s">
        <v>1895</v>
      </c>
      <c r="F569" t="s">
        <v>1897</v>
      </c>
      <c r="G569">
        <v>60</v>
      </c>
      <c r="H569">
        <v>60</v>
      </c>
      <c r="I569" t="s">
        <v>1896</v>
      </c>
      <c r="J569" t="s">
        <v>1822</v>
      </c>
      <c r="K569" t="s">
        <v>179</v>
      </c>
      <c r="L569" t="str">
        <f>IF(AND(Home!$A$1&gt;=Leave[[#This Row],[Start Time]],Home!$A$1&lt;=Leave[[#This Row],[End Time]]),"Aplica","No Aplica")</f>
        <v>No Aplica</v>
      </c>
      <c r="M569" t="str">
        <f>IF(AND(Home!$A$1&gt;=Leave[[#This Row],[Start Time]],Home!$A$1&lt;=Leave[[#This Row],[End Time]]),Home!$A$1,"No Aplica")</f>
        <v>No Aplica</v>
      </c>
      <c r="N569" t="str">
        <f>Leave[[#This Row],[User Code (Owning User) (Usuario)]]&amp;Leave[[#This Row],[fecha activa]]</f>
        <v>MIE2025200623429No Aplica</v>
      </c>
    </row>
    <row r="570" spans="1:14" x14ac:dyDescent="0.3">
      <c r="A570" t="s">
        <v>463</v>
      </c>
      <c r="B570" s="3">
        <v>45937</v>
      </c>
      <c r="C570" s="3">
        <v>45937</v>
      </c>
      <c r="D570" t="s">
        <v>2185</v>
      </c>
      <c r="E570" t="s">
        <v>1895</v>
      </c>
      <c r="F570" t="s">
        <v>1897</v>
      </c>
      <c r="G570">
        <v>540</v>
      </c>
      <c r="H570">
        <v>540</v>
      </c>
      <c r="I570" t="s">
        <v>1896</v>
      </c>
      <c r="J570" t="s">
        <v>1822</v>
      </c>
      <c r="K570" t="s">
        <v>179</v>
      </c>
      <c r="L570" t="str">
        <f>IF(AND(Home!$A$1&gt;=Leave[[#This Row],[Start Time]],Home!$A$1&lt;=Leave[[#This Row],[End Time]]),"Aplica","No Aplica")</f>
        <v>No Aplica</v>
      </c>
      <c r="M570" t="str">
        <f>IF(AND(Home!$A$1&gt;=Leave[[#This Row],[Start Time]],Home!$A$1&lt;=Leave[[#This Row],[End Time]]),Home!$A$1,"No Aplica")</f>
        <v>No Aplica</v>
      </c>
      <c r="N570" t="str">
        <f>Leave[[#This Row],[User Code (Owning User) (Usuario)]]&amp;Leave[[#This Row],[fecha activa]]</f>
        <v>MIE2025200623429No Aplica</v>
      </c>
    </row>
    <row r="571" spans="1:14" x14ac:dyDescent="0.3">
      <c r="A571" t="s">
        <v>463</v>
      </c>
      <c r="B571" s="3">
        <v>45933</v>
      </c>
      <c r="C571" s="3">
        <v>45933</v>
      </c>
      <c r="D571" t="s">
        <v>615</v>
      </c>
      <c r="E571" t="s">
        <v>1895</v>
      </c>
      <c r="F571" t="s">
        <v>1897</v>
      </c>
      <c r="G571">
        <v>60</v>
      </c>
      <c r="H571">
        <v>60</v>
      </c>
      <c r="I571" t="s">
        <v>1896</v>
      </c>
      <c r="J571" t="s">
        <v>1822</v>
      </c>
      <c r="K571" t="s">
        <v>179</v>
      </c>
      <c r="L571" t="str">
        <f>IF(AND(Home!$A$1&gt;=Leave[[#This Row],[Start Time]],Home!$A$1&lt;=Leave[[#This Row],[End Time]]),"Aplica","No Aplica")</f>
        <v>No Aplica</v>
      </c>
      <c r="M571" t="str">
        <f>IF(AND(Home!$A$1&gt;=Leave[[#This Row],[Start Time]],Home!$A$1&lt;=Leave[[#This Row],[End Time]]),Home!$A$1,"No Aplica")</f>
        <v>No Aplica</v>
      </c>
      <c r="N571" t="str">
        <f>Leave[[#This Row],[User Code (Owning User) (Usuario)]]&amp;Leave[[#This Row],[fecha activa]]</f>
        <v>MIE2025200623429No Aplica</v>
      </c>
    </row>
    <row r="572" spans="1:14" x14ac:dyDescent="0.3">
      <c r="A572" t="s">
        <v>463</v>
      </c>
      <c r="B572" s="3">
        <v>45932</v>
      </c>
      <c r="C572" s="3">
        <v>45932</v>
      </c>
      <c r="D572" t="s">
        <v>615</v>
      </c>
      <c r="E572" t="s">
        <v>1895</v>
      </c>
      <c r="F572" t="s">
        <v>1897</v>
      </c>
      <c r="G572">
        <v>60</v>
      </c>
      <c r="H572">
        <v>60</v>
      </c>
      <c r="I572" t="s">
        <v>1896</v>
      </c>
      <c r="J572" t="s">
        <v>1822</v>
      </c>
      <c r="K572" t="s">
        <v>179</v>
      </c>
      <c r="L572" t="str">
        <f>IF(AND(Home!$A$1&gt;=Leave[[#This Row],[Start Time]],Home!$A$1&lt;=Leave[[#This Row],[End Time]]),"Aplica","No Aplica")</f>
        <v>No Aplica</v>
      </c>
      <c r="M572" t="str">
        <f>IF(AND(Home!$A$1&gt;=Leave[[#This Row],[Start Time]],Home!$A$1&lt;=Leave[[#This Row],[End Time]]),Home!$A$1,"No Aplica")</f>
        <v>No Aplica</v>
      </c>
      <c r="N572" t="str">
        <f>Leave[[#This Row],[User Code (Owning User) (Usuario)]]&amp;Leave[[#This Row],[fecha activa]]</f>
        <v>MIE2025200623429No Aplica</v>
      </c>
    </row>
    <row r="573" spans="1:14" x14ac:dyDescent="0.3">
      <c r="A573" t="s">
        <v>463</v>
      </c>
      <c r="B573" s="3">
        <v>45935</v>
      </c>
      <c r="C573" s="3">
        <v>45935</v>
      </c>
      <c r="D573" t="s">
        <v>489</v>
      </c>
      <c r="E573" t="s">
        <v>1895</v>
      </c>
      <c r="F573" t="s">
        <v>1897</v>
      </c>
      <c r="G573">
        <v>240</v>
      </c>
      <c r="H573">
        <v>240</v>
      </c>
      <c r="I573" t="s">
        <v>1896</v>
      </c>
      <c r="J573" t="s">
        <v>1822</v>
      </c>
      <c r="K573" t="s">
        <v>179</v>
      </c>
      <c r="L573" t="str">
        <f>IF(AND(Home!$A$1&gt;=Leave[[#This Row],[Start Time]],Home!$A$1&lt;=Leave[[#This Row],[End Time]]),"Aplica","No Aplica")</f>
        <v>No Aplica</v>
      </c>
      <c r="M573" t="str">
        <f>IF(AND(Home!$A$1&gt;=Leave[[#This Row],[Start Time]],Home!$A$1&lt;=Leave[[#This Row],[End Time]]),Home!$A$1,"No Aplica")</f>
        <v>No Aplica</v>
      </c>
      <c r="N573" t="str">
        <f>Leave[[#This Row],[User Code (Owning User) (Usuario)]]&amp;Leave[[#This Row],[fecha activa]]</f>
        <v>MIE2025200623429No Aplica</v>
      </c>
    </row>
    <row r="574" spans="1:14" x14ac:dyDescent="0.3">
      <c r="A574" t="s">
        <v>466</v>
      </c>
      <c r="B574" s="3">
        <v>45935</v>
      </c>
      <c r="C574" s="3">
        <v>45935</v>
      </c>
      <c r="D574" t="s">
        <v>465</v>
      </c>
      <c r="E574" t="s">
        <v>39</v>
      </c>
      <c r="F574" t="s">
        <v>40</v>
      </c>
      <c r="G574">
        <v>540</v>
      </c>
      <c r="H574">
        <v>540</v>
      </c>
      <c r="I574" t="s">
        <v>949</v>
      </c>
      <c r="J574" t="s">
        <v>1942</v>
      </c>
      <c r="K574" t="s">
        <v>178</v>
      </c>
      <c r="L574" t="str">
        <f>IF(AND(Home!$A$1&gt;=Leave[[#This Row],[Start Time]],Home!$A$1&lt;=Leave[[#This Row],[End Time]]),"Aplica","No Aplica")</f>
        <v>No Aplica</v>
      </c>
      <c r="M574" t="str">
        <f>IF(AND(Home!$A$1&gt;=Leave[[#This Row],[Start Time]],Home!$A$1&lt;=Leave[[#This Row],[End Time]]),Home!$A$1,"No Aplica")</f>
        <v>No Aplica</v>
      </c>
      <c r="N574" t="str">
        <f>Leave[[#This Row],[User Code (Owning User) (Usuario)]]&amp;Leave[[#This Row],[fecha activa]]</f>
        <v>MIE202224109223No Aplica</v>
      </c>
    </row>
    <row r="575" spans="1:14" x14ac:dyDescent="0.3">
      <c r="A575" t="s">
        <v>463</v>
      </c>
      <c r="B575" s="3">
        <v>45941</v>
      </c>
      <c r="C575" s="3">
        <v>45941</v>
      </c>
      <c r="D575" t="s">
        <v>2471</v>
      </c>
      <c r="E575" t="s">
        <v>579</v>
      </c>
      <c r="F575" t="s">
        <v>580</v>
      </c>
      <c r="G575">
        <v>120</v>
      </c>
      <c r="H575">
        <v>120</v>
      </c>
      <c r="I575" t="s">
        <v>1279</v>
      </c>
      <c r="J575" t="s">
        <v>2700</v>
      </c>
      <c r="K575" t="s">
        <v>178</v>
      </c>
      <c r="L575" t="str">
        <f>IF(AND(Home!$A$1&gt;=Leave[[#This Row],[Start Time]],Home!$A$1&lt;=Leave[[#This Row],[End Time]]),"Aplica","No Aplica")</f>
        <v>No Aplica</v>
      </c>
      <c r="M575" t="str">
        <f>IF(AND(Home!$A$1&gt;=Leave[[#This Row],[Start Time]],Home!$A$1&lt;=Leave[[#This Row],[End Time]]),Home!$A$1,"No Aplica")</f>
        <v>No Aplica</v>
      </c>
      <c r="N575" t="str">
        <f>Leave[[#This Row],[User Code (Owning User) (Usuario)]]&amp;Leave[[#This Row],[fecha activa]]</f>
        <v>MIE2024140515729No Aplica</v>
      </c>
    </row>
    <row r="576" spans="1:14" x14ac:dyDescent="0.3">
      <c r="A576" t="s">
        <v>463</v>
      </c>
      <c r="B576" s="3">
        <v>45939</v>
      </c>
      <c r="C576" s="3">
        <v>45939</v>
      </c>
      <c r="D576" t="s">
        <v>2720</v>
      </c>
      <c r="E576" t="s">
        <v>579</v>
      </c>
      <c r="F576" t="s">
        <v>580</v>
      </c>
      <c r="G576">
        <v>60</v>
      </c>
      <c r="H576">
        <v>60</v>
      </c>
      <c r="I576" t="s">
        <v>1279</v>
      </c>
      <c r="J576" t="s">
        <v>2700</v>
      </c>
      <c r="K576" t="s">
        <v>178</v>
      </c>
      <c r="L576" t="str">
        <f>IF(AND(Home!$A$1&gt;=Leave[[#This Row],[Start Time]],Home!$A$1&lt;=Leave[[#This Row],[End Time]]),"Aplica","No Aplica")</f>
        <v>No Aplica</v>
      </c>
      <c r="M576" t="str">
        <f>IF(AND(Home!$A$1&gt;=Leave[[#This Row],[Start Time]],Home!$A$1&lt;=Leave[[#This Row],[End Time]]),Home!$A$1,"No Aplica")</f>
        <v>No Aplica</v>
      </c>
      <c r="N576" t="str">
        <f>Leave[[#This Row],[User Code (Owning User) (Usuario)]]&amp;Leave[[#This Row],[fecha activa]]</f>
        <v>MIE2024140515729No Aplica</v>
      </c>
    </row>
    <row r="577" spans="1:14" x14ac:dyDescent="0.3">
      <c r="A577" t="s">
        <v>463</v>
      </c>
      <c r="B577" s="3">
        <v>45936</v>
      </c>
      <c r="C577" s="3">
        <v>45936</v>
      </c>
      <c r="D577" t="s">
        <v>2471</v>
      </c>
      <c r="E577" t="s">
        <v>579</v>
      </c>
      <c r="F577" t="s">
        <v>580</v>
      </c>
      <c r="G577">
        <v>60</v>
      </c>
      <c r="H577">
        <v>60</v>
      </c>
      <c r="I577" t="s">
        <v>1279</v>
      </c>
      <c r="J577" t="s">
        <v>2700</v>
      </c>
      <c r="K577" t="s">
        <v>178</v>
      </c>
      <c r="L577" t="str">
        <f>IF(AND(Home!$A$1&gt;=Leave[[#This Row],[Start Time]],Home!$A$1&lt;=Leave[[#This Row],[End Time]]),"Aplica","No Aplica")</f>
        <v>No Aplica</v>
      </c>
      <c r="M577" t="str">
        <f>IF(AND(Home!$A$1&gt;=Leave[[#This Row],[Start Time]],Home!$A$1&lt;=Leave[[#This Row],[End Time]]),Home!$A$1,"No Aplica")</f>
        <v>No Aplica</v>
      </c>
      <c r="N577" t="str">
        <f>Leave[[#This Row],[User Code (Owning User) (Usuario)]]&amp;Leave[[#This Row],[fecha activa]]</f>
        <v>MIE2024140515729No Aplica</v>
      </c>
    </row>
    <row r="578" spans="1:14" x14ac:dyDescent="0.3">
      <c r="A578" t="s">
        <v>463</v>
      </c>
      <c r="B578" s="3">
        <v>45935</v>
      </c>
      <c r="C578" s="3">
        <v>45935</v>
      </c>
      <c r="D578" t="s">
        <v>2519</v>
      </c>
      <c r="E578" t="s">
        <v>579</v>
      </c>
      <c r="F578" t="s">
        <v>580</v>
      </c>
      <c r="G578">
        <v>540</v>
      </c>
      <c r="H578">
        <v>540</v>
      </c>
      <c r="I578" t="s">
        <v>1279</v>
      </c>
      <c r="J578" t="s">
        <v>2700</v>
      </c>
      <c r="K578" t="s">
        <v>178</v>
      </c>
      <c r="L578" t="str">
        <f>IF(AND(Home!$A$1&gt;=Leave[[#This Row],[Start Time]],Home!$A$1&lt;=Leave[[#This Row],[End Time]]),"Aplica","No Aplica")</f>
        <v>No Aplica</v>
      </c>
      <c r="M578" t="str">
        <f>IF(AND(Home!$A$1&gt;=Leave[[#This Row],[Start Time]],Home!$A$1&lt;=Leave[[#This Row],[End Time]]),Home!$A$1,"No Aplica")</f>
        <v>No Aplica</v>
      </c>
      <c r="N578" t="str">
        <f>Leave[[#This Row],[User Code (Owning User) (Usuario)]]&amp;Leave[[#This Row],[fecha activa]]</f>
        <v>MIE2024140515729No Aplica</v>
      </c>
    </row>
    <row r="579" spans="1:14" x14ac:dyDescent="0.3">
      <c r="A579" t="s">
        <v>469</v>
      </c>
      <c r="B579" s="3">
        <v>45931</v>
      </c>
      <c r="C579" s="3">
        <v>45931</v>
      </c>
      <c r="D579" t="s">
        <v>2476</v>
      </c>
      <c r="E579" t="s">
        <v>780</v>
      </c>
      <c r="F579" t="s">
        <v>781</v>
      </c>
      <c r="G579">
        <v>180</v>
      </c>
      <c r="H579">
        <v>180</v>
      </c>
      <c r="I579" t="s">
        <v>1122</v>
      </c>
      <c r="J579" t="s">
        <v>555</v>
      </c>
      <c r="K579" t="s">
        <v>556</v>
      </c>
      <c r="L579" t="str">
        <f>IF(AND(Home!$A$1&gt;=Leave[[#This Row],[Start Time]],Home!$A$1&lt;=Leave[[#This Row],[End Time]]),"Aplica","No Aplica")</f>
        <v>Aplica</v>
      </c>
      <c r="M579">
        <f>IF(AND(Home!$A$1&gt;=Leave[[#This Row],[Start Time]],Home!$A$1&lt;=Leave[[#This Row],[End Time]]),Home!$A$1,"No Aplica")</f>
        <v>45931</v>
      </c>
      <c r="N579" t="str">
        <f>Leave[[#This Row],[User Code (Owning User) (Usuario)]]&amp;Leave[[#This Row],[fecha activa]]</f>
        <v>MIE202415111823545931</v>
      </c>
    </row>
    <row r="580" spans="1:14" x14ac:dyDescent="0.3">
      <c r="A580" t="s">
        <v>475</v>
      </c>
      <c r="B580" s="3">
        <v>45956</v>
      </c>
      <c r="C580" s="3">
        <v>45956</v>
      </c>
      <c r="D580" t="s">
        <v>473</v>
      </c>
      <c r="E580" t="s">
        <v>780</v>
      </c>
      <c r="F580" t="s">
        <v>781</v>
      </c>
      <c r="G580">
        <v>540</v>
      </c>
      <c r="H580">
        <v>540</v>
      </c>
      <c r="I580" t="s">
        <v>1122</v>
      </c>
      <c r="J580" t="s">
        <v>555</v>
      </c>
      <c r="K580" t="s">
        <v>556</v>
      </c>
      <c r="L580" t="str">
        <f>IF(AND(Home!$A$1&gt;=Leave[[#This Row],[Start Time]],Home!$A$1&lt;=Leave[[#This Row],[End Time]]),"Aplica","No Aplica")</f>
        <v>No Aplica</v>
      </c>
      <c r="M580" t="str">
        <f>IF(AND(Home!$A$1&gt;=Leave[[#This Row],[Start Time]],Home!$A$1&lt;=Leave[[#This Row],[End Time]]),Home!$A$1,"No Aplica")</f>
        <v>No Aplica</v>
      </c>
      <c r="N580" t="str">
        <f>Leave[[#This Row],[User Code (Owning User) (Usuario)]]&amp;Leave[[#This Row],[fecha activa]]</f>
        <v>MIE2024151118235No Aplica</v>
      </c>
    </row>
    <row r="581" spans="1:14" x14ac:dyDescent="0.3">
      <c r="A581" t="s">
        <v>475</v>
      </c>
      <c r="B581" s="3">
        <v>45935</v>
      </c>
      <c r="C581" s="3">
        <v>45935</v>
      </c>
      <c r="D581" t="s">
        <v>473</v>
      </c>
      <c r="E581" t="s">
        <v>780</v>
      </c>
      <c r="F581" t="s">
        <v>781</v>
      </c>
      <c r="G581">
        <v>540</v>
      </c>
      <c r="H581">
        <v>540</v>
      </c>
      <c r="I581" t="s">
        <v>1122</v>
      </c>
      <c r="J581" t="s">
        <v>555</v>
      </c>
      <c r="K581" t="s">
        <v>556</v>
      </c>
      <c r="L581" t="str">
        <f>IF(AND(Home!$A$1&gt;=Leave[[#This Row],[Start Time]],Home!$A$1&lt;=Leave[[#This Row],[End Time]]),"Aplica","No Aplica")</f>
        <v>No Aplica</v>
      </c>
      <c r="M581" t="str">
        <f>IF(AND(Home!$A$1&gt;=Leave[[#This Row],[Start Time]],Home!$A$1&lt;=Leave[[#This Row],[End Time]]),Home!$A$1,"No Aplica")</f>
        <v>No Aplica</v>
      </c>
      <c r="N581" t="str">
        <f>Leave[[#This Row],[User Code (Owning User) (Usuario)]]&amp;Leave[[#This Row],[fecha activa]]</f>
        <v>MIE2024151118235No Aplica</v>
      </c>
    </row>
    <row r="582" spans="1:14" x14ac:dyDescent="0.3">
      <c r="A582" t="s">
        <v>475</v>
      </c>
      <c r="B582" s="3">
        <v>45949</v>
      </c>
      <c r="C582" s="3">
        <v>45949</v>
      </c>
      <c r="D582" t="s">
        <v>473</v>
      </c>
      <c r="E582" t="s">
        <v>780</v>
      </c>
      <c r="F582" t="s">
        <v>781</v>
      </c>
      <c r="G582">
        <v>540</v>
      </c>
      <c r="H582">
        <v>540</v>
      </c>
      <c r="I582" t="s">
        <v>1122</v>
      </c>
      <c r="J582" t="s">
        <v>555</v>
      </c>
      <c r="K582" t="s">
        <v>556</v>
      </c>
      <c r="L582" t="str">
        <f>IF(AND(Home!$A$1&gt;=Leave[[#This Row],[Start Time]],Home!$A$1&lt;=Leave[[#This Row],[End Time]]),"Aplica","No Aplica")</f>
        <v>No Aplica</v>
      </c>
      <c r="M582" t="str">
        <f>IF(AND(Home!$A$1&gt;=Leave[[#This Row],[Start Time]],Home!$A$1&lt;=Leave[[#This Row],[End Time]]),Home!$A$1,"No Aplica")</f>
        <v>No Aplica</v>
      </c>
      <c r="N582" t="str">
        <f>Leave[[#This Row],[User Code (Owning User) (Usuario)]]&amp;Leave[[#This Row],[fecha activa]]</f>
        <v>MIE2024151118235No Aplica</v>
      </c>
    </row>
    <row r="583" spans="1:14" x14ac:dyDescent="0.3">
      <c r="A583" t="s">
        <v>475</v>
      </c>
      <c r="B583" s="3">
        <v>45942</v>
      </c>
      <c r="C583" s="3">
        <v>45942</v>
      </c>
      <c r="D583" t="s">
        <v>468</v>
      </c>
      <c r="E583" t="s">
        <v>780</v>
      </c>
      <c r="F583" t="s">
        <v>781</v>
      </c>
      <c r="G583">
        <v>540</v>
      </c>
      <c r="H583">
        <v>540</v>
      </c>
      <c r="I583" t="s">
        <v>1122</v>
      </c>
      <c r="J583" t="s">
        <v>555</v>
      </c>
      <c r="K583" t="s">
        <v>556</v>
      </c>
      <c r="L583" t="str">
        <f>IF(AND(Home!$A$1&gt;=Leave[[#This Row],[Start Time]],Home!$A$1&lt;=Leave[[#This Row],[End Time]]),"Aplica","No Aplica")</f>
        <v>No Aplica</v>
      </c>
      <c r="M583" t="str">
        <f>IF(AND(Home!$A$1&gt;=Leave[[#This Row],[Start Time]],Home!$A$1&lt;=Leave[[#This Row],[End Time]]),Home!$A$1,"No Aplica")</f>
        <v>No Aplica</v>
      </c>
      <c r="N583" t="str">
        <f>Leave[[#This Row],[User Code (Owning User) (Usuario)]]&amp;Leave[[#This Row],[fecha activa]]</f>
        <v>MIE2024151118235No Aplica</v>
      </c>
    </row>
    <row r="584" spans="1:14" x14ac:dyDescent="0.3">
      <c r="A584" t="s">
        <v>475</v>
      </c>
      <c r="B584" s="3">
        <v>45943</v>
      </c>
      <c r="C584" s="3">
        <v>45943</v>
      </c>
      <c r="D584" t="s">
        <v>2903</v>
      </c>
      <c r="E584" t="s">
        <v>780</v>
      </c>
      <c r="F584" t="s">
        <v>781</v>
      </c>
      <c r="G584">
        <v>540</v>
      </c>
      <c r="H584">
        <v>540</v>
      </c>
      <c r="I584" t="s">
        <v>1122</v>
      </c>
      <c r="J584" t="s">
        <v>555</v>
      </c>
      <c r="K584" t="s">
        <v>556</v>
      </c>
      <c r="L584" t="str">
        <f>IF(AND(Home!$A$1&gt;=Leave[[#This Row],[Start Time]],Home!$A$1&lt;=Leave[[#This Row],[End Time]]),"Aplica","No Aplica")</f>
        <v>No Aplica</v>
      </c>
      <c r="M584" t="str">
        <f>IF(AND(Home!$A$1&gt;=Leave[[#This Row],[Start Time]],Home!$A$1&lt;=Leave[[#This Row],[End Time]]),Home!$A$1,"No Aplica")</f>
        <v>No Aplica</v>
      </c>
      <c r="N584" t="str">
        <f>Leave[[#This Row],[User Code (Owning User) (Usuario)]]&amp;Leave[[#This Row],[fecha activa]]</f>
        <v>MIE2024151118235No Aplica</v>
      </c>
    </row>
    <row r="585" spans="1:14" x14ac:dyDescent="0.3">
      <c r="A585" t="s">
        <v>463</v>
      </c>
      <c r="B585" s="3">
        <v>45942</v>
      </c>
      <c r="C585" s="3">
        <v>45942</v>
      </c>
      <c r="D585" t="s">
        <v>2548</v>
      </c>
      <c r="E585" t="s">
        <v>1973</v>
      </c>
      <c r="F585" t="s">
        <v>1975</v>
      </c>
      <c r="G585">
        <v>540</v>
      </c>
      <c r="H585">
        <v>540</v>
      </c>
      <c r="I585" t="s">
        <v>1974</v>
      </c>
      <c r="J585" t="s">
        <v>1822</v>
      </c>
      <c r="K585" t="s">
        <v>179</v>
      </c>
      <c r="L585" t="str">
        <f>IF(AND(Home!$A$1&gt;=Leave[[#This Row],[Start Time]],Home!$A$1&lt;=Leave[[#This Row],[End Time]]),"Aplica","No Aplica")</f>
        <v>No Aplica</v>
      </c>
      <c r="M585" t="str">
        <f>IF(AND(Home!$A$1&gt;=Leave[[#This Row],[Start Time]],Home!$A$1&lt;=Leave[[#This Row],[End Time]]),Home!$A$1,"No Aplica")</f>
        <v>No Aplica</v>
      </c>
      <c r="N585" t="str">
        <f>Leave[[#This Row],[User Code (Owning User) (Usuario)]]&amp;Leave[[#This Row],[fecha activa]]</f>
        <v>MIE2025070723615No Aplica</v>
      </c>
    </row>
    <row r="586" spans="1:14" x14ac:dyDescent="0.3">
      <c r="A586" t="s">
        <v>463</v>
      </c>
      <c r="B586" s="3">
        <v>45941</v>
      </c>
      <c r="C586" s="3">
        <v>45941</v>
      </c>
      <c r="D586" t="s">
        <v>2548</v>
      </c>
      <c r="E586" t="s">
        <v>1973</v>
      </c>
      <c r="F586" t="s">
        <v>1975</v>
      </c>
      <c r="G586">
        <v>300</v>
      </c>
      <c r="H586">
        <v>300</v>
      </c>
      <c r="I586" t="s">
        <v>1974</v>
      </c>
      <c r="J586" t="s">
        <v>1822</v>
      </c>
      <c r="K586" t="s">
        <v>179</v>
      </c>
      <c r="L586" t="str">
        <f>IF(AND(Home!$A$1&gt;=Leave[[#This Row],[Start Time]],Home!$A$1&lt;=Leave[[#This Row],[End Time]]),"Aplica","No Aplica")</f>
        <v>No Aplica</v>
      </c>
      <c r="M586" t="str">
        <f>IF(AND(Home!$A$1&gt;=Leave[[#This Row],[Start Time]],Home!$A$1&lt;=Leave[[#This Row],[End Time]]),Home!$A$1,"No Aplica")</f>
        <v>No Aplica</v>
      </c>
      <c r="N586" t="str">
        <f>Leave[[#This Row],[User Code (Owning User) (Usuario)]]&amp;Leave[[#This Row],[fecha activa]]</f>
        <v>MIE2025070723615No Aplica</v>
      </c>
    </row>
    <row r="587" spans="1:14" x14ac:dyDescent="0.3">
      <c r="A587" t="s">
        <v>474</v>
      </c>
      <c r="B587" s="3">
        <v>45940</v>
      </c>
      <c r="C587" s="3">
        <v>45940</v>
      </c>
      <c r="D587" t="s">
        <v>2548</v>
      </c>
      <c r="E587" t="s">
        <v>1973</v>
      </c>
      <c r="F587" t="s">
        <v>1975</v>
      </c>
      <c r="G587">
        <v>30</v>
      </c>
      <c r="H587">
        <v>30</v>
      </c>
      <c r="I587" t="s">
        <v>1974</v>
      </c>
      <c r="J587" t="s">
        <v>1822</v>
      </c>
      <c r="K587" t="s">
        <v>179</v>
      </c>
      <c r="L587" t="str">
        <f>IF(AND(Home!$A$1&gt;=Leave[[#This Row],[Start Time]],Home!$A$1&lt;=Leave[[#This Row],[End Time]]),"Aplica","No Aplica")</f>
        <v>No Aplica</v>
      </c>
      <c r="M587" t="str">
        <f>IF(AND(Home!$A$1&gt;=Leave[[#This Row],[Start Time]],Home!$A$1&lt;=Leave[[#This Row],[End Time]]),Home!$A$1,"No Aplica")</f>
        <v>No Aplica</v>
      </c>
      <c r="N587" t="str">
        <f>Leave[[#This Row],[User Code (Owning User) (Usuario)]]&amp;Leave[[#This Row],[fecha activa]]</f>
        <v>MIE2025070723615No Aplica</v>
      </c>
    </row>
    <row r="588" spans="1:14" x14ac:dyDescent="0.3">
      <c r="A588" t="s">
        <v>474</v>
      </c>
      <c r="B588" s="3">
        <v>45939</v>
      </c>
      <c r="C588" s="3">
        <v>45939</v>
      </c>
      <c r="D588" t="s">
        <v>3002</v>
      </c>
      <c r="E588" t="s">
        <v>1973</v>
      </c>
      <c r="F588" t="s">
        <v>1975</v>
      </c>
      <c r="G588">
        <v>30</v>
      </c>
      <c r="H588">
        <v>30</v>
      </c>
      <c r="I588" t="s">
        <v>1974</v>
      </c>
      <c r="J588" t="s">
        <v>1822</v>
      </c>
      <c r="K588" t="s">
        <v>179</v>
      </c>
      <c r="L588" t="str">
        <f>IF(AND(Home!$A$1&gt;=Leave[[#This Row],[Start Time]],Home!$A$1&lt;=Leave[[#This Row],[End Time]]),"Aplica","No Aplica")</f>
        <v>No Aplica</v>
      </c>
      <c r="M588" t="str">
        <f>IF(AND(Home!$A$1&gt;=Leave[[#This Row],[Start Time]],Home!$A$1&lt;=Leave[[#This Row],[End Time]]),Home!$A$1,"No Aplica")</f>
        <v>No Aplica</v>
      </c>
      <c r="N588" t="str">
        <f>Leave[[#This Row],[User Code (Owning User) (Usuario)]]&amp;Leave[[#This Row],[fecha activa]]</f>
        <v>MIE2025070723615No Aplica</v>
      </c>
    </row>
    <row r="589" spans="1:14" x14ac:dyDescent="0.3">
      <c r="A589" t="s">
        <v>474</v>
      </c>
      <c r="B589" s="3">
        <v>45938</v>
      </c>
      <c r="C589" s="3">
        <v>45938</v>
      </c>
      <c r="D589" t="s">
        <v>3003</v>
      </c>
      <c r="E589" t="s">
        <v>1973</v>
      </c>
      <c r="F589" t="s">
        <v>1975</v>
      </c>
      <c r="G589">
        <v>30</v>
      </c>
      <c r="H589">
        <v>30</v>
      </c>
      <c r="I589" t="s">
        <v>1974</v>
      </c>
      <c r="J589" t="s">
        <v>1822</v>
      </c>
      <c r="K589" t="s">
        <v>179</v>
      </c>
      <c r="L589" t="str">
        <f>IF(AND(Home!$A$1&gt;=Leave[[#This Row],[Start Time]],Home!$A$1&lt;=Leave[[#This Row],[End Time]]),"Aplica","No Aplica")</f>
        <v>No Aplica</v>
      </c>
      <c r="M589" t="str">
        <f>IF(AND(Home!$A$1&gt;=Leave[[#This Row],[Start Time]],Home!$A$1&lt;=Leave[[#This Row],[End Time]]),Home!$A$1,"No Aplica")</f>
        <v>No Aplica</v>
      </c>
      <c r="N589" t="str">
        <f>Leave[[#This Row],[User Code (Owning User) (Usuario)]]&amp;Leave[[#This Row],[fecha activa]]</f>
        <v>MIE2025070723615No Aplica</v>
      </c>
    </row>
    <row r="590" spans="1:14" x14ac:dyDescent="0.3">
      <c r="A590" t="s">
        <v>474</v>
      </c>
      <c r="B590" s="3">
        <v>45937</v>
      </c>
      <c r="C590" s="3">
        <v>45937</v>
      </c>
      <c r="D590" t="s">
        <v>2547</v>
      </c>
      <c r="E590" t="s">
        <v>1973</v>
      </c>
      <c r="F590" t="s">
        <v>1975</v>
      </c>
      <c r="G590">
        <v>30</v>
      </c>
      <c r="H590">
        <v>30</v>
      </c>
      <c r="I590" t="s">
        <v>1974</v>
      </c>
      <c r="J590" t="s">
        <v>1822</v>
      </c>
      <c r="K590" t="s">
        <v>179</v>
      </c>
      <c r="L590" t="str">
        <f>IF(AND(Home!$A$1&gt;=Leave[[#This Row],[Start Time]],Home!$A$1&lt;=Leave[[#This Row],[End Time]]),"Aplica","No Aplica")</f>
        <v>No Aplica</v>
      </c>
      <c r="M590" t="str">
        <f>IF(AND(Home!$A$1&gt;=Leave[[#This Row],[Start Time]],Home!$A$1&lt;=Leave[[#This Row],[End Time]]),Home!$A$1,"No Aplica")</f>
        <v>No Aplica</v>
      </c>
      <c r="N590" t="str">
        <f>Leave[[#This Row],[User Code (Owning User) (Usuario)]]&amp;Leave[[#This Row],[fecha activa]]</f>
        <v>MIE2025070723615No Aplica</v>
      </c>
    </row>
    <row r="591" spans="1:14" x14ac:dyDescent="0.3">
      <c r="A591" t="s">
        <v>474</v>
      </c>
      <c r="B591" s="3">
        <v>45936</v>
      </c>
      <c r="C591" s="3">
        <v>45936</v>
      </c>
      <c r="D591" t="s">
        <v>2028</v>
      </c>
      <c r="E591" t="s">
        <v>1973</v>
      </c>
      <c r="F591" t="s">
        <v>1975</v>
      </c>
      <c r="G591">
        <v>30</v>
      </c>
      <c r="H591">
        <v>30</v>
      </c>
      <c r="I591" t="s">
        <v>1974</v>
      </c>
      <c r="J591" t="s">
        <v>1822</v>
      </c>
      <c r="K591" t="s">
        <v>179</v>
      </c>
      <c r="L591" t="str">
        <f>IF(AND(Home!$A$1&gt;=Leave[[#This Row],[Start Time]],Home!$A$1&lt;=Leave[[#This Row],[End Time]]),"Aplica","No Aplica")</f>
        <v>No Aplica</v>
      </c>
      <c r="M591" t="str">
        <f>IF(AND(Home!$A$1&gt;=Leave[[#This Row],[Start Time]],Home!$A$1&lt;=Leave[[#This Row],[End Time]]),Home!$A$1,"No Aplica")</f>
        <v>No Aplica</v>
      </c>
      <c r="N591" t="str">
        <f>Leave[[#This Row],[User Code (Owning User) (Usuario)]]&amp;Leave[[#This Row],[fecha activa]]</f>
        <v>MIE2025070723615No Aplica</v>
      </c>
    </row>
    <row r="592" spans="1:14" x14ac:dyDescent="0.3">
      <c r="A592" t="s">
        <v>463</v>
      </c>
      <c r="B592" s="3">
        <v>45934</v>
      </c>
      <c r="C592" s="3">
        <v>45934</v>
      </c>
      <c r="D592" t="s">
        <v>2028</v>
      </c>
      <c r="E592" t="s">
        <v>1973</v>
      </c>
      <c r="F592" t="s">
        <v>1975</v>
      </c>
      <c r="G592">
        <v>300</v>
      </c>
      <c r="H592">
        <v>300</v>
      </c>
      <c r="I592" t="s">
        <v>1974</v>
      </c>
      <c r="J592" t="s">
        <v>1822</v>
      </c>
      <c r="K592" t="s">
        <v>179</v>
      </c>
      <c r="L592" t="str">
        <f>IF(AND(Home!$A$1&gt;=Leave[[#This Row],[Start Time]],Home!$A$1&lt;=Leave[[#This Row],[End Time]]),"Aplica","No Aplica")</f>
        <v>No Aplica</v>
      </c>
      <c r="M592" t="str">
        <f>IF(AND(Home!$A$1&gt;=Leave[[#This Row],[Start Time]],Home!$A$1&lt;=Leave[[#This Row],[End Time]]),Home!$A$1,"No Aplica")</f>
        <v>No Aplica</v>
      </c>
      <c r="N592" t="str">
        <f>Leave[[#This Row],[User Code (Owning User) (Usuario)]]&amp;Leave[[#This Row],[fecha activa]]</f>
        <v>MIE2025070723615No Aplica</v>
      </c>
    </row>
    <row r="593" spans="1:14" x14ac:dyDescent="0.3">
      <c r="A593" t="s">
        <v>474</v>
      </c>
      <c r="B593" s="3">
        <v>45933</v>
      </c>
      <c r="C593" s="3">
        <v>45933</v>
      </c>
      <c r="D593" t="s">
        <v>2732</v>
      </c>
      <c r="E593" t="s">
        <v>1973</v>
      </c>
      <c r="F593" t="s">
        <v>1975</v>
      </c>
      <c r="G593">
        <v>30</v>
      </c>
      <c r="H593">
        <v>30</v>
      </c>
      <c r="I593" t="s">
        <v>1974</v>
      </c>
      <c r="J593" t="s">
        <v>1822</v>
      </c>
      <c r="K593" t="s">
        <v>179</v>
      </c>
      <c r="L593" t="str">
        <f>IF(AND(Home!$A$1&gt;=Leave[[#This Row],[Start Time]],Home!$A$1&lt;=Leave[[#This Row],[End Time]]),"Aplica","No Aplica")</f>
        <v>No Aplica</v>
      </c>
      <c r="M593" t="str">
        <f>IF(AND(Home!$A$1&gt;=Leave[[#This Row],[Start Time]],Home!$A$1&lt;=Leave[[#This Row],[End Time]]),Home!$A$1,"No Aplica")</f>
        <v>No Aplica</v>
      </c>
      <c r="N593" t="str">
        <f>Leave[[#This Row],[User Code (Owning User) (Usuario)]]&amp;Leave[[#This Row],[fecha activa]]</f>
        <v>MIE2025070723615No Aplica</v>
      </c>
    </row>
    <row r="594" spans="1:14" x14ac:dyDescent="0.3">
      <c r="A594" t="s">
        <v>474</v>
      </c>
      <c r="B594" s="3">
        <v>45932</v>
      </c>
      <c r="C594" s="3">
        <v>45932</v>
      </c>
      <c r="D594" t="s">
        <v>3060</v>
      </c>
      <c r="E594" t="s">
        <v>1973</v>
      </c>
      <c r="F594" t="s">
        <v>1975</v>
      </c>
      <c r="G594">
        <v>30</v>
      </c>
      <c r="H594">
        <v>30</v>
      </c>
      <c r="I594" t="s">
        <v>1974</v>
      </c>
      <c r="J594" t="s">
        <v>1822</v>
      </c>
      <c r="K594" t="s">
        <v>179</v>
      </c>
      <c r="L594" t="str">
        <f>IF(AND(Home!$A$1&gt;=Leave[[#This Row],[Start Time]],Home!$A$1&lt;=Leave[[#This Row],[End Time]]),"Aplica","No Aplica")</f>
        <v>No Aplica</v>
      </c>
      <c r="M594" t="str">
        <f>IF(AND(Home!$A$1&gt;=Leave[[#This Row],[Start Time]],Home!$A$1&lt;=Leave[[#This Row],[End Time]]),Home!$A$1,"No Aplica")</f>
        <v>No Aplica</v>
      </c>
      <c r="N594" t="str">
        <f>Leave[[#This Row],[User Code (Owning User) (Usuario)]]&amp;Leave[[#This Row],[fecha activa]]</f>
        <v>MIE2025070723615No Aplica</v>
      </c>
    </row>
    <row r="595" spans="1:14" x14ac:dyDescent="0.3">
      <c r="A595" t="s">
        <v>474</v>
      </c>
      <c r="B595" s="3">
        <v>45931</v>
      </c>
      <c r="C595" s="3">
        <v>45931</v>
      </c>
      <c r="D595" t="s">
        <v>2732</v>
      </c>
      <c r="E595" t="s">
        <v>1973</v>
      </c>
      <c r="F595" t="s">
        <v>1975</v>
      </c>
      <c r="G595">
        <v>30</v>
      </c>
      <c r="H595">
        <v>30</v>
      </c>
      <c r="I595" t="s">
        <v>1974</v>
      </c>
      <c r="J595" t="s">
        <v>1822</v>
      </c>
      <c r="K595" t="s">
        <v>179</v>
      </c>
      <c r="L595" t="str">
        <f>IF(AND(Home!$A$1&gt;=Leave[[#This Row],[Start Time]],Home!$A$1&lt;=Leave[[#This Row],[End Time]]),"Aplica","No Aplica")</f>
        <v>Aplica</v>
      </c>
      <c r="M595">
        <f>IF(AND(Home!$A$1&gt;=Leave[[#This Row],[Start Time]],Home!$A$1&lt;=Leave[[#This Row],[End Time]]),Home!$A$1,"No Aplica")</f>
        <v>45931</v>
      </c>
      <c r="N595" t="str">
        <f>Leave[[#This Row],[User Code (Owning User) (Usuario)]]&amp;Leave[[#This Row],[fecha activa]]</f>
        <v>MIE202507072361545931</v>
      </c>
    </row>
    <row r="596" spans="1:14" x14ac:dyDescent="0.3">
      <c r="A596" t="s">
        <v>466</v>
      </c>
      <c r="B596" s="3">
        <v>45935</v>
      </c>
      <c r="C596" s="3">
        <v>45935</v>
      </c>
      <c r="D596" t="s">
        <v>467</v>
      </c>
      <c r="E596" t="s">
        <v>1638</v>
      </c>
      <c r="F596" t="s">
        <v>1640</v>
      </c>
      <c r="G596">
        <v>540</v>
      </c>
      <c r="H596">
        <v>540</v>
      </c>
      <c r="I596" t="s">
        <v>1639</v>
      </c>
      <c r="J596" t="s">
        <v>966</v>
      </c>
      <c r="K596" t="s">
        <v>177</v>
      </c>
      <c r="L596" t="str">
        <f>IF(AND(Home!$A$1&gt;=Leave[[#This Row],[Start Time]],Home!$A$1&lt;=Leave[[#This Row],[End Time]]),"Aplica","No Aplica")</f>
        <v>No Aplica</v>
      </c>
      <c r="M596" t="str">
        <f>IF(AND(Home!$A$1&gt;=Leave[[#This Row],[Start Time]],Home!$A$1&lt;=Leave[[#This Row],[End Time]]),Home!$A$1,"No Aplica")</f>
        <v>No Aplica</v>
      </c>
      <c r="N596" t="str">
        <f>Leave[[#This Row],[User Code (Owning User) (Usuario)]]&amp;Leave[[#This Row],[fecha activa]]</f>
        <v>MIE2025240422685No Aplica</v>
      </c>
    </row>
    <row r="597" spans="1:14" x14ac:dyDescent="0.3">
      <c r="A597" t="s">
        <v>595</v>
      </c>
      <c r="B597" s="3">
        <v>45933</v>
      </c>
      <c r="C597" s="3">
        <v>45933</v>
      </c>
      <c r="D597" t="s">
        <v>615</v>
      </c>
      <c r="E597" t="s">
        <v>1638</v>
      </c>
      <c r="F597" t="s">
        <v>1640</v>
      </c>
      <c r="G597">
        <v>60</v>
      </c>
      <c r="H597">
        <v>60</v>
      </c>
      <c r="I597" t="s">
        <v>1639</v>
      </c>
      <c r="J597" t="s">
        <v>966</v>
      </c>
      <c r="K597" t="s">
        <v>177</v>
      </c>
      <c r="L597" t="str">
        <f>IF(AND(Home!$A$1&gt;=Leave[[#This Row],[Start Time]],Home!$A$1&lt;=Leave[[#This Row],[End Time]]),"Aplica","No Aplica")</f>
        <v>No Aplica</v>
      </c>
      <c r="M597" t="str">
        <f>IF(AND(Home!$A$1&gt;=Leave[[#This Row],[Start Time]],Home!$A$1&lt;=Leave[[#This Row],[End Time]]),Home!$A$1,"No Aplica")</f>
        <v>No Aplica</v>
      </c>
      <c r="N597" t="str">
        <f>Leave[[#This Row],[User Code (Owning User) (Usuario)]]&amp;Leave[[#This Row],[fecha activa]]</f>
        <v>MIE2025240422685No Aplica</v>
      </c>
    </row>
    <row r="598" spans="1:14" x14ac:dyDescent="0.3">
      <c r="A598" t="s">
        <v>466</v>
      </c>
      <c r="B598" s="3">
        <v>45932</v>
      </c>
      <c r="C598" s="3">
        <v>45932</v>
      </c>
      <c r="D598" t="s">
        <v>467</v>
      </c>
      <c r="E598" t="s">
        <v>1638</v>
      </c>
      <c r="F598" t="s">
        <v>1640</v>
      </c>
      <c r="G598">
        <v>540</v>
      </c>
      <c r="H598">
        <v>540</v>
      </c>
      <c r="I598" t="s">
        <v>1639</v>
      </c>
      <c r="J598" t="s">
        <v>966</v>
      </c>
      <c r="K598" t="s">
        <v>177</v>
      </c>
      <c r="L598" t="str">
        <f>IF(AND(Home!$A$1&gt;=Leave[[#This Row],[Start Time]],Home!$A$1&lt;=Leave[[#This Row],[End Time]]),"Aplica","No Aplica")</f>
        <v>No Aplica</v>
      </c>
      <c r="M598" t="str">
        <f>IF(AND(Home!$A$1&gt;=Leave[[#This Row],[Start Time]],Home!$A$1&lt;=Leave[[#This Row],[End Time]]),Home!$A$1,"No Aplica")</f>
        <v>No Aplica</v>
      </c>
      <c r="N598" t="str">
        <f>Leave[[#This Row],[User Code (Owning User) (Usuario)]]&amp;Leave[[#This Row],[fecha activa]]</f>
        <v>MIE2025240422685No Aplica</v>
      </c>
    </row>
    <row r="599" spans="1:14" x14ac:dyDescent="0.3">
      <c r="A599" t="s">
        <v>595</v>
      </c>
      <c r="B599" s="3">
        <v>45931</v>
      </c>
      <c r="C599" s="3">
        <v>45931</v>
      </c>
      <c r="D599" t="s">
        <v>615</v>
      </c>
      <c r="E599" t="s">
        <v>1638</v>
      </c>
      <c r="F599" t="s">
        <v>1640</v>
      </c>
      <c r="G599">
        <v>60</v>
      </c>
      <c r="H599">
        <v>60</v>
      </c>
      <c r="I599" t="s">
        <v>1639</v>
      </c>
      <c r="J599" t="s">
        <v>966</v>
      </c>
      <c r="K599" t="s">
        <v>177</v>
      </c>
      <c r="L599" t="str">
        <f>IF(AND(Home!$A$1&gt;=Leave[[#This Row],[Start Time]],Home!$A$1&lt;=Leave[[#This Row],[End Time]]),"Aplica","No Aplica")</f>
        <v>Aplica</v>
      </c>
      <c r="M599">
        <f>IF(AND(Home!$A$1&gt;=Leave[[#This Row],[Start Time]],Home!$A$1&lt;=Leave[[#This Row],[End Time]]),Home!$A$1,"No Aplica")</f>
        <v>45931</v>
      </c>
      <c r="N599" t="str">
        <f>Leave[[#This Row],[User Code (Owning User) (Usuario)]]&amp;Leave[[#This Row],[fecha activa]]</f>
        <v>MIE202524042268545931</v>
      </c>
    </row>
    <row r="600" spans="1:14" x14ac:dyDescent="0.3">
      <c r="A600" t="s">
        <v>463</v>
      </c>
      <c r="B600" s="3">
        <v>45931</v>
      </c>
      <c r="C600" s="3">
        <v>45931</v>
      </c>
      <c r="D600" t="s">
        <v>467</v>
      </c>
      <c r="E600" t="s">
        <v>455</v>
      </c>
      <c r="F600" t="s">
        <v>456</v>
      </c>
      <c r="G600">
        <v>540</v>
      </c>
      <c r="H600">
        <v>540</v>
      </c>
      <c r="I600" t="s">
        <v>1170</v>
      </c>
      <c r="J600" t="s">
        <v>966</v>
      </c>
      <c r="K600" t="s">
        <v>177</v>
      </c>
      <c r="L600" t="str">
        <f>IF(AND(Home!$A$1&gt;=Leave[[#This Row],[Start Time]],Home!$A$1&lt;=Leave[[#This Row],[End Time]]),"Aplica","No Aplica")</f>
        <v>Aplica</v>
      </c>
      <c r="M600">
        <f>IF(AND(Home!$A$1&gt;=Leave[[#This Row],[Start Time]],Home!$A$1&lt;=Leave[[#This Row],[End Time]]),Home!$A$1,"No Aplica")</f>
        <v>45931</v>
      </c>
      <c r="N600" t="str">
        <f>Leave[[#This Row],[User Code (Owning User) (Usuario)]]&amp;Leave[[#This Row],[fecha activa]]</f>
        <v>MIE202408031462645931</v>
      </c>
    </row>
    <row r="601" spans="1:14" x14ac:dyDescent="0.3">
      <c r="A601" t="s">
        <v>463</v>
      </c>
      <c r="B601" s="3">
        <v>45933</v>
      </c>
      <c r="C601" s="3">
        <v>45933</v>
      </c>
      <c r="D601" t="s">
        <v>2524</v>
      </c>
      <c r="E601" t="s">
        <v>622</v>
      </c>
      <c r="F601" t="s">
        <v>623</v>
      </c>
      <c r="G601">
        <v>60</v>
      </c>
      <c r="H601">
        <v>60</v>
      </c>
      <c r="I601" t="s">
        <v>1262</v>
      </c>
      <c r="J601" t="s">
        <v>844</v>
      </c>
      <c r="K601" t="s">
        <v>177</v>
      </c>
      <c r="L601" t="str">
        <f>IF(AND(Home!$A$1&gt;=Leave[[#This Row],[Start Time]],Home!$A$1&lt;=Leave[[#This Row],[End Time]]),"Aplica","No Aplica")</f>
        <v>No Aplica</v>
      </c>
      <c r="M601" t="str">
        <f>IF(AND(Home!$A$1&gt;=Leave[[#This Row],[Start Time]],Home!$A$1&lt;=Leave[[#This Row],[End Time]]),Home!$A$1,"No Aplica")</f>
        <v>No Aplica</v>
      </c>
      <c r="N601" t="str">
        <f>Leave[[#This Row],[User Code (Owning User) (Usuario)]]&amp;Leave[[#This Row],[fecha activa]]</f>
        <v>MIE2024240616179No Aplica</v>
      </c>
    </row>
    <row r="602" spans="1:14" x14ac:dyDescent="0.3">
      <c r="A602" t="s">
        <v>463</v>
      </c>
      <c r="B602" s="3">
        <v>45932</v>
      </c>
      <c r="C602" s="3">
        <v>45932</v>
      </c>
      <c r="D602" t="s">
        <v>2525</v>
      </c>
      <c r="E602" t="s">
        <v>622</v>
      </c>
      <c r="F602" t="s">
        <v>623</v>
      </c>
      <c r="G602">
        <v>60</v>
      </c>
      <c r="H602">
        <v>60</v>
      </c>
      <c r="I602" t="s">
        <v>1262</v>
      </c>
      <c r="J602" t="s">
        <v>844</v>
      </c>
      <c r="K602" t="s">
        <v>177</v>
      </c>
      <c r="L602" t="str">
        <f>IF(AND(Home!$A$1&gt;=Leave[[#This Row],[Start Time]],Home!$A$1&lt;=Leave[[#This Row],[End Time]]),"Aplica","No Aplica")</f>
        <v>No Aplica</v>
      </c>
      <c r="M602" t="str">
        <f>IF(AND(Home!$A$1&gt;=Leave[[#This Row],[Start Time]],Home!$A$1&lt;=Leave[[#This Row],[End Time]]),Home!$A$1,"No Aplica")</f>
        <v>No Aplica</v>
      </c>
      <c r="N602" t="str">
        <f>Leave[[#This Row],[User Code (Owning User) (Usuario)]]&amp;Leave[[#This Row],[fecha activa]]</f>
        <v>MIE2024240616179No Aplica</v>
      </c>
    </row>
    <row r="603" spans="1:14" x14ac:dyDescent="0.3">
      <c r="A603" t="s">
        <v>463</v>
      </c>
      <c r="B603" s="3">
        <v>45931</v>
      </c>
      <c r="C603" s="3">
        <v>45931</v>
      </c>
      <c r="D603" t="s">
        <v>2526</v>
      </c>
      <c r="E603" t="s">
        <v>622</v>
      </c>
      <c r="F603" t="s">
        <v>623</v>
      </c>
      <c r="G603">
        <v>60</v>
      </c>
      <c r="H603">
        <v>60</v>
      </c>
      <c r="I603" t="s">
        <v>1262</v>
      </c>
      <c r="J603" t="s">
        <v>844</v>
      </c>
      <c r="K603" t="s">
        <v>177</v>
      </c>
      <c r="L603" t="str">
        <f>IF(AND(Home!$A$1&gt;=Leave[[#This Row],[Start Time]],Home!$A$1&lt;=Leave[[#This Row],[End Time]]),"Aplica","No Aplica")</f>
        <v>Aplica</v>
      </c>
      <c r="M603">
        <f>IF(AND(Home!$A$1&gt;=Leave[[#This Row],[Start Time]],Home!$A$1&lt;=Leave[[#This Row],[End Time]]),Home!$A$1,"No Aplica")</f>
        <v>45931</v>
      </c>
      <c r="N603" t="str">
        <f>Leave[[#This Row],[User Code (Owning User) (Usuario)]]&amp;Leave[[#This Row],[fecha activa]]</f>
        <v>MIE202424061617945931</v>
      </c>
    </row>
    <row r="604" spans="1:14" x14ac:dyDescent="0.3">
      <c r="A604" t="s">
        <v>463</v>
      </c>
      <c r="B604" s="3">
        <v>45939</v>
      </c>
      <c r="C604" s="3">
        <v>45939</v>
      </c>
      <c r="D604" t="s">
        <v>636</v>
      </c>
      <c r="E604" t="s">
        <v>2594</v>
      </c>
      <c r="F604" t="s">
        <v>2596</v>
      </c>
      <c r="G604">
        <v>120</v>
      </c>
      <c r="H604">
        <v>120</v>
      </c>
      <c r="I604" t="s">
        <v>2595</v>
      </c>
      <c r="J604" t="s">
        <v>1038</v>
      </c>
      <c r="K604" t="s">
        <v>177</v>
      </c>
      <c r="L604" t="str">
        <f>IF(AND(Home!$A$1&gt;=Leave[[#This Row],[Start Time]],Home!$A$1&lt;=Leave[[#This Row],[End Time]]),"Aplica","No Aplica")</f>
        <v>No Aplica</v>
      </c>
      <c r="M604" t="str">
        <f>IF(AND(Home!$A$1&gt;=Leave[[#This Row],[Start Time]],Home!$A$1&lt;=Leave[[#This Row],[End Time]]),Home!$A$1,"No Aplica")</f>
        <v>No Aplica</v>
      </c>
      <c r="N604" t="str">
        <f>Leave[[#This Row],[User Code (Owning User) (Usuario)]]&amp;Leave[[#This Row],[fecha activa]]</f>
        <v>MIE2025120924419No Aplica</v>
      </c>
    </row>
    <row r="605" spans="1:14" x14ac:dyDescent="0.3">
      <c r="A605" t="s">
        <v>463</v>
      </c>
      <c r="B605" s="3">
        <v>45938</v>
      </c>
      <c r="C605" s="3">
        <v>45938</v>
      </c>
      <c r="D605" t="s">
        <v>636</v>
      </c>
      <c r="E605" t="s">
        <v>2594</v>
      </c>
      <c r="F605" t="s">
        <v>2596</v>
      </c>
      <c r="G605">
        <v>120</v>
      </c>
      <c r="H605">
        <v>120</v>
      </c>
      <c r="I605" t="s">
        <v>2595</v>
      </c>
      <c r="J605" t="s">
        <v>1038</v>
      </c>
      <c r="K605" t="s">
        <v>177</v>
      </c>
      <c r="L605" t="str">
        <f>IF(AND(Home!$A$1&gt;=Leave[[#This Row],[Start Time]],Home!$A$1&lt;=Leave[[#This Row],[End Time]]),"Aplica","No Aplica")</f>
        <v>No Aplica</v>
      </c>
      <c r="M605" t="str">
        <f>IF(AND(Home!$A$1&gt;=Leave[[#This Row],[Start Time]],Home!$A$1&lt;=Leave[[#This Row],[End Time]]),Home!$A$1,"No Aplica")</f>
        <v>No Aplica</v>
      </c>
      <c r="N605" t="str">
        <f>Leave[[#This Row],[User Code (Owning User) (Usuario)]]&amp;Leave[[#This Row],[fecha activa]]</f>
        <v>MIE2025120924419No Aplica</v>
      </c>
    </row>
    <row r="606" spans="1:14" x14ac:dyDescent="0.3">
      <c r="A606" t="s">
        <v>466</v>
      </c>
      <c r="B606" s="3">
        <v>45936</v>
      </c>
      <c r="C606" s="3">
        <v>45936</v>
      </c>
      <c r="D606" t="s">
        <v>467</v>
      </c>
      <c r="E606" t="s">
        <v>2594</v>
      </c>
      <c r="F606" t="s">
        <v>2596</v>
      </c>
      <c r="G606">
        <v>540</v>
      </c>
      <c r="H606">
        <v>540</v>
      </c>
      <c r="I606" t="s">
        <v>2595</v>
      </c>
      <c r="J606" t="s">
        <v>1038</v>
      </c>
      <c r="K606" t="s">
        <v>177</v>
      </c>
      <c r="L606" t="str">
        <f>IF(AND(Home!$A$1&gt;=Leave[[#This Row],[Start Time]],Home!$A$1&lt;=Leave[[#This Row],[End Time]]),"Aplica","No Aplica")</f>
        <v>No Aplica</v>
      </c>
      <c r="M606" t="str">
        <f>IF(AND(Home!$A$1&gt;=Leave[[#This Row],[Start Time]],Home!$A$1&lt;=Leave[[#This Row],[End Time]]),Home!$A$1,"No Aplica")</f>
        <v>No Aplica</v>
      </c>
      <c r="N606" t="str">
        <f>Leave[[#This Row],[User Code (Owning User) (Usuario)]]&amp;Leave[[#This Row],[fecha activa]]</f>
        <v>MIE2025120924419No Aplica</v>
      </c>
    </row>
    <row r="607" spans="1:14" x14ac:dyDescent="0.3">
      <c r="A607" t="s">
        <v>463</v>
      </c>
      <c r="B607" s="3">
        <v>45933</v>
      </c>
      <c r="C607" s="3">
        <v>45933</v>
      </c>
      <c r="D607" t="s">
        <v>3035</v>
      </c>
      <c r="E607" t="s">
        <v>2594</v>
      </c>
      <c r="F607" t="s">
        <v>2596</v>
      </c>
      <c r="G607">
        <v>60</v>
      </c>
      <c r="H607">
        <v>60</v>
      </c>
      <c r="I607" t="s">
        <v>2595</v>
      </c>
      <c r="J607" t="s">
        <v>1038</v>
      </c>
      <c r="K607" t="s">
        <v>177</v>
      </c>
      <c r="L607" t="str">
        <f>IF(AND(Home!$A$1&gt;=Leave[[#This Row],[Start Time]],Home!$A$1&lt;=Leave[[#This Row],[End Time]]),"Aplica","No Aplica")</f>
        <v>No Aplica</v>
      </c>
      <c r="M607" t="str">
        <f>IF(AND(Home!$A$1&gt;=Leave[[#This Row],[Start Time]],Home!$A$1&lt;=Leave[[#This Row],[End Time]]),Home!$A$1,"No Aplica")</f>
        <v>No Aplica</v>
      </c>
      <c r="N607" t="str">
        <f>Leave[[#This Row],[User Code (Owning User) (Usuario)]]&amp;Leave[[#This Row],[fecha activa]]</f>
        <v>MIE2025120924419No Aplica</v>
      </c>
    </row>
    <row r="608" spans="1:14" x14ac:dyDescent="0.3">
      <c r="A608" t="s">
        <v>463</v>
      </c>
      <c r="B608" s="3">
        <v>45932</v>
      </c>
      <c r="C608" s="3">
        <v>45932</v>
      </c>
      <c r="D608" t="s">
        <v>518</v>
      </c>
      <c r="E608" t="s">
        <v>2594</v>
      </c>
      <c r="F608" t="s">
        <v>2596</v>
      </c>
      <c r="G608">
        <v>60</v>
      </c>
      <c r="H608">
        <v>60</v>
      </c>
      <c r="I608" t="s">
        <v>2595</v>
      </c>
      <c r="J608" t="s">
        <v>1038</v>
      </c>
      <c r="K608" t="s">
        <v>177</v>
      </c>
      <c r="L608" t="str">
        <f>IF(AND(Home!$A$1&gt;=Leave[[#This Row],[Start Time]],Home!$A$1&lt;=Leave[[#This Row],[End Time]]),"Aplica","No Aplica")</f>
        <v>No Aplica</v>
      </c>
      <c r="M608" t="str">
        <f>IF(AND(Home!$A$1&gt;=Leave[[#This Row],[Start Time]],Home!$A$1&lt;=Leave[[#This Row],[End Time]]),Home!$A$1,"No Aplica")</f>
        <v>No Aplica</v>
      </c>
      <c r="N608" t="str">
        <f>Leave[[#This Row],[User Code (Owning User) (Usuario)]]&amp;Leave[[#This Row],[fecha activa]]</f>
        <v>MIE2025120924419No Aplica</v>
      </c>
    </row>
    <row r="609" spans="1:14" x14ac:dyDescent="0.3">
      <c r="A609" t="s">
        <v>463</v>
      </c>
      <c r="B609" s="3">
        <v>45931</v>
      </c>
      <c r="C609" s="3">
        <v>45931</v>
      </c>
      <c r="D609" t="s">
        <v>519</v>
      </c>
      <c r="E609" t="s">
        <v>2594</v>
      </c>
      <c r="F609" t="s">
        <v>2596</v>
      </c>
      <c r="G609">
        <v>60</v>
      </c>
      <c r="H609">
        <v>60</v>
      </c>
      <c r="I609" t="s">
        <v>2595</v>
      </c>
      <c r="J609" t="s">
        <v>1038</v>
      </c>
      <c r="K609" t="s">
        <v>177</v>
      </c>
      <c r="L609" t="str">
        <f>IF(AND(Home!$A$1&gt;=Leave[[#This Row],[Start Time]],Home!$A$1&lt;=Leave[[#This Row],[End Time]]),"Aplica","No Aplica")</f>
        <v>Aplica</v>
      </c>
      <c r="M609">
        <f>IF(AND(Home!$A$1&gt;=Leave[[#This Row],[Start Time]],Home!$A$1&lt;=Leave[[#This Row],[End Time]]),Home!$A$1,"No Aplica")</f>
        <v>45931</v>
      </c>
      <c r="N609" t="str">
        <f>Leave[[#This Row],[User Code (Owning User) (Usuario)]]&amp;Leave[[#This Row],[fecha activa]]</f>
        <v>MIE202512092441945931</v>
      </c>
    </row>
    <row r="610" spans="1:14" x14ac:dyDescent="0.3">
      <c r="A610" t="s">
        <v>475</v>
      </c>
      <c r="B610" s="3">
        <v>45933</v>
      </c>
      <c r="C610" s="3">
        <v>45933</v>
      </c>
      <c r="D610" t="s">
        <v>2892</v>
      </c>
      <c r="E610" t="s">
        <v>668</v>
      </c>
      <c r="F610" t="s">
        <v>669</v>
      </c>
      <c r="G610">
        <v>540</v>
      </c>
      <c r="H610">
        <v>540</v>
      </c>
      <c r="I610" t="s">
        <v>1244</v>
      </c>
      <c r="J610" t="s">
        <v>1822</v>
      </c>
      <c r="K610" t="s">
        <v>179</v>
      </c>
      <c r="L610" t="str">
        <f>IF(AND(Home!$A$1&gt;=Leave[[#This Row],[Start Time]],Home!$A$1&lt;=Leave[[#This Row],[End Time]]),"Aplica","No Aplica")</f>
        <v>No Aplica</v>
      </c>
      <c r="M610" t="str">
        <f>IF(AND(Home!$A$1&gt;=Leave[[#This Row],[Start Time]],Home!$A$1&lt;=Leave[[#This Row],[End Time]]),Home!$A$1,"No Aplica")</f>
        <v>No Aplica</v>
      </c>
      <c r="N610" t="str">
        <f>Leave[[#This Row],[User Code (Owning User) (Usuario)]]&amp;Leave[[#This Row],[fecha activa]]</f>
        <v>MIE2024080817061No Aplica</v>
      </c>
    </row>
    <row r="611" spans="1:14" x14ac:dyDescent="0.3">
      <c r="A611" t="s">
        <v>475</v>
      </c>
      <c r="B611" s="3">
        <v>45932</v>
      </c>
      <c r="C611" s="3">
        <v>45932</v>
      </c>
      <c r="D611" t="s">
        <v>2893</v>
      </c>
      <c r="E611" t="s">
        <v>668</v>
      </c>
      <c r="F611" t="s">
        <v>669</v>
      </c>
      <c r="G611">
        <v>540</v>
      </c>
      <c r="H611">
        <v>540</v>
      </c>
      <c r="I611" t="s">
        <v>1244</v>
      </c>
      <c r="J611" t="s">
        <v>1822</v>
      </c>
      <c r="K611" t="s">
        <v>179</v>
      </c>
      <c r="L611" t="str">
        <f>IF(AND(Home!$A$1&gt;=Leave[[#This Row],[Start Time]],Home!$A$1&lt;=Leave[[#This Row],[End Time]]),"Aplica","No Aplica")</f>
        <v>No Aplica</v>
      </c>
      <c r="M611" t="str">
        <f>IF(AND(Home!$A$1&gt;=Leave[[#This Row],[Start Time]],Home!$A$1&lt;=Leave[[#This Row],[End Time]]),Home!$A$1,"No Aplica")</f>
        <v>No Aplica</v>
      </c>
      <c r="N611" t="str">
        <f>Leave[[#This Row],[User Code (Owning User) (Usuario)]]&amp;Leave[[#This Row],[fecha activa]]</f>
        <v>MIE2024080817061No Aplica</v>
      </c>
    </row>
    <row r="612" spans="1:14" x14ac:dyDescent="0.3">
      <c r="A612" t="s">
        <v>475</v>
      </c>
      <c r="B612" s="3">
        <v>45931</v>
      </c>
      <c r="C612" s="3">
        <v>45931</v>
      </c>
      <c r="D612" t="s">
        <v>2894</v>
      </c>
      <c r="E612" t="s">
        <v>668</v>
      </c>
      <c r="F612" t="s">
        <v>669</v>
      </c>
      <c r="G612">
        <v>540</v>
      </c>
      <c r="H612">
        <v>540</v>
      </c>
      <c r="I612" t="s">
        <v>1244</v>
      </c>
      <c r="J612" t="s">
        <v>1822</v>
      </c>
      <c r="K612" t="s">
        <v>179</v>
      </c>
      <c r="L612" t="str">
        <f>IF(AND(Home!$A$1&gt;=Leave[[#This Row],[Start Time]],Home!$A$1&lt;=Leave[[#This Row],[End Time]]),"Aplica","No Aplica")</f>
        <v>Aplica</v>
      </c>
      <c r="M612">
        <f>IF(AND(Home!$A$1&gt;=Leave[[#This Row],[Start Time]],Home!$A$1&lt;=Leave[[#This Row],[End Time]]),Home!$A$1,"No Aplica")</f>
        <v>45931</v>
      </c>
      <c r="N612" t="str">
        <f>Leave[[#This Row],[User Code (Owning User) (Usuario)]]&amp;Leave[[#This Row],[fecha activa]]</f>
        <v>MIE202408081706145931</v>
      </c>
    </row>
    <row r="613" spans="1:14" x14ac:dyDescent="0.3">
      <c r="A613" t="s">
        <v>463</v>
      </c>
      <c r="B613" s="3">
        <v>45942</v>
      </c>
      <c r="C613" s="3">
        <v>45942</v>
      </c>
      <c r="D613" t="s">
        <v>493</v>
      </c>
      <c r="E613" t="s">
        <v>668</v>
      </c>
      <c r="F613" t="s">
        <v>669</v>
      </c>
      <c r="G613">
        <v>540</v>
      </c>
      <c r="H613">
        <v>540</v>
      </c>
      <c r="I613" t="s">
        <v>1244</v>
      </c>
      <c r="J613" t="s">
        <v>1822</v>
      </c>
      <c r="K613" t="s">
        <v>179</v>
      </c>
      <c r="L613" t="str">
        <f>IF(AND(Home!$A$1&gt;=Leave[[#This Row],[Start Time]],Home!$A$1&lt;=Leave[[#This Row],[End Time]]),"Aplica","No Aplica")</f>
        <v>No Aplica</v>
      </c>
      <c r="M613" t="str">
        <f>IF(AND(Home!$A$1&gt;=Leave[[#This Row],[Start Time]],Home!$A$1&lt;=Leave[[#This Row],[End Time]]),Home!$A$1,"No Aplica")</f>
        <v>No Aplica</v>
      </c>
      <c r="N613" t="str">
        <f>Leave[[#This Row],[User Code (Owning User) (Usuario)]]&amp;Leave[[#This Row],[fecha activa]]</f>
        <v>MIE2024080817061No Aplica</v>
      </c>
    </row>
    <row r="614" spans="1:14" x14ac:dyDescent="0.3">
      <c r="A614" t="s">
        <v>463</v>
      </c>
      <c r="B614" s="3">
        <v>45940</v>
      </c>
      <c r="C614" s="3">
        <v>45940</v>
      </c>
      <c r="D614" t="s">
        <v>596</v>
      </c>
      <c r="E614" t="s">
        <v>668</v>
      </c>
      <c r="F614" t="s">
        <v>669</v>
      </c>
      <c r="G614">
        <v>60</v>
      </c>
      <c r="H614">
        <v>60</v>
      </c>
      <c r="I614" t="s">
        <v>1244</v>
      </c>
      <c r="J614" t="s">
        <v>1822</v>
      </c>
      <c r="K614" t="s">
        <v>179</v>
      </c>
      <c r="L614" t="str">
        <f>IF(AND(Home!$A$1&gt;=Leave[[#This Row],[Start Time]],Home!$A$1&lt;=Leave[[#This Row],[End Time]]),"Aplica","No Aplica")</f>
        <v>No Aplica</v>
      </c>
      <c r="M614" t="str">
        <f>IF(AND(Home!$A$1&gt;=Leave[[#This Row],[Start Time]],Home!$A$1&lt;=Leave[[#This Row],[End Time]]),Home!$A$1,"No Aplica")</f>
        <v>No Aplica</v>
      </c>
      <c r="N614" t="str">
        <f>Leave[[#This Row],[User Code (Owning User) (Usuario)]]&amp;Leave[[#This Row],[fecha activa]]</f>
        <v>MIE2024080817061No Aplica</v>
      </c>
    </row>
    <row r="615" spans="1:14" x14ac:dyDescent="0.3">
      <c r="A615" t="s">
        <v>463</v>
      </c>
      <c r="B615" s="3">
        <v>45939</v>
      </c>
      <c r="C615" s="3">
        <v>45939</v>
      </c>
      <c r="D615" t="s">
        <v>596</v>
      </c>
      <c r="E615" t="s">
        <v>668</v>
      </c>
      <c r="F615" t="s">
        <v>669</v>
      </c>
      <c r="G615">
        <v>60</v>
      </c>
      <c r="H615">
        <v>60</v>
      </c>
      <c r="I615" t="s">
        <v>1244</v>
      </c>
      <c r="J615" t="s">
        <v>1822</v>
      </c>
      <c r="K615" t="s">
        <v>179</v>
      </c>
      <c r="L615" t="str">
        <f>IF(AND(Home!$A$1&gt;=Leave[[#This Row],[Start Time]],Home!$A$1&lt;=Leave[[#This Row],[End Time]]),"Aplica","No Aplica")</f>
        <v>No Aplica</v>
      </c>
      <c r="M615" t="str">
        <f>IF(AND(Home!$A$1&gt;=Leave[[#This Row],[Start Time]],Home!$A$1&lt;=Leave[[#This Row],[End Time]]),Home!$A$1,"No Aplica")</f>
        <v>No Aplica</v>
      </c>
      <c r="N615" t="str">
        <f>Leave[[#This Row],[User Code (Owning User) (Usuario)]]&amp;Leave[[#This Row],[fecha activa]]</f>
        <v>MIE2024080817061No Aplica</v>
      </c>
    </row>
    <row r="616" spans="1:14" x14ac:dyDescent="0.3">
      <c r="A616" t="s">
        <v>463</v>
      </c>
      <c r="B616" s="3">
        <v>45938</v>
      </c>
      <c r="C616" s="3">
        <v>45938</v>
      </c>
      <c r="D616" t="s">
        <v>493</v>
      </c>
      <c r="E616" t="s">
        <v>668</v>
      </c>
      <c r="F616" t="s">
        <v>669</v>
      </c>
      <c r="G616">
        <v>540</v>
      </c>
      <c r="H616">
        <v>540</v>
      </c>
      <c r="I616" t="s">
        <v>1244</v>
      </c>
      <c r="J616" t="s">
        <v>1822</v>
      </c>
      <c r="K616" t="s">
        <v>179</v>
      </c>
      <c r="L616" t="str">
        <f>IF(AND(Home!$A$1&gt;=Leave[[#This Row],[Start Time]],Home!$A$1&lt;=Leave[[#This Row],[End Time]]),"Aplica","No Aplica")</f>
        <v>No Aplica</v>
      </c>
      <c r="M616" t="str">
        <f>IF(AND(Home!$A$1&gt;=Leave[[#This Row],[Start Time]],Home!$A$1&lt;=Leave[[#This Row],[End Time]]),Home!$A$1,"No Aplica")</f>
        <v>No Aplica</v>
      </c>
      <c r="N616" t="str">
        <f>Leave[[#This Row],[User Code (Owning User) (Usuario)]]&amp;Leave[[#This Row],[fecha activa]]</f>
        <v>MIE2024080817061No Aplica</v>
      </c>
    </row>
    <row r="617" spans="1:14" x14ac:dyDescent="0.3">
      <c r="A617" t="s">
        <v>463</v>
      </c>
      <c r="B617" s="3">
        <v>45937</v>
      </c>
      <c r="C617" s="3">
        <v>45937</v>
      </c>
      <c r="D617" t="s">
        <v>596</v>
      </c>
      <c r="E617" t="s">
        <v>668</v>
      </c>
      <c r="F617" t="s">
        <v>669</v>
      </c>
      <c r="G617">
        <v>60</v>
      </c>
      <c r="H617">
        <v>60</v>
      </c>
      <c r="I617" t="s">
        <v>1244</v>
      </c>
      <c r="J617" t="s">
        <v>1822</v>
      </c>
      <c r="K617" t="s">
        <v>179</v>
      </c>
      <c r="L617" t="str">
        <f>IF(AND(Home!$A$1&gt;=Leave[[#This Row],[Start Time]],Home!$A$1&lt;=Leave[[#This Row],[End Time]]),"Aplica","No Aplica")</f>
        <v>No Aplica</v>
      </c>
      <c r="M617" t="str">
        <f>IF(AND(Home!$A$1&gt;=Leave[[#This Row],[Start Time]],Home!$A$1&lt;=Leave[[#This Row],[End Time]]),Home!$A$1,"No Aplica")</f>
        <v>No Aplica</v>
      </c>
      <c r="N617" t="str">
        <f>Leave[[#This Row],[User Code (Owning User) (Usuario)]]&amp;Leave[[#This Row],[fecha activa]]</f>
        <v>MIE2024080817061No Aplica</v>
      </c>
    </row>
    <row r="618" spans="1:14" x14ac:dyDescent="0.3">
      <c r="A618" t="s">
        <v>463</v>
      </c>
      <c r="B618" s="3">
        <v>45936</v>
      </c>
      <c r="C618" s="3">
        <v>45936</v>
      </c>
      <c r="D618" t="s">
        <v>664</v>
      </c>
      <c r="E618" t="s">
        <v>668</v>
      </c>
      <c r="F618" t="s">
        <v>669</v>
      </c>
      <c r="G618">
        <v>60</v>
      </c>
      <c r="H618">
        <v>60</v>
      </c>
      <c r="I618" t="s">
        <v>1244</v>
      </c>
      <c r="J618" t="s">
        <v>1822</v>
      </c>
      <c r="K618" t="s">
        <v>179</v>
      </c>
      <c r="L618" t="str">
        <f>IF(AND(Home!$A$1&gt;=Leave[[#This Row],[Start Time]],Home!$A$1&lt;=Leave[[#This Row],[End Time]]),"Aplica","No Aplica")</f>
        <v>No Aplica</v>
      </c>
      <c r="M618" t="str">
        <f>IF(AND(Home!$A$1&gt;=Leave[[#This Row],[Start Time]],Home!$A$1&lt;=Leave[[#This Row],[End Time]]),Home!$A$1,"No Aplica")</f>
        <v>No Aplica</v>
      </c>
      <c r="N618" t="str">
        <f>Leave[[#This Row],[User Code (Owning User) (Usuario)]]&amp;Leave[[#This Row],[fecha activa]]</f>
        <v>MIE2024080817061No Aplica</v>
      </c>
    </row>
    <row r="619" spans="1:14" x14ac:dyDescent="0.3">
      <c r="A619" t="s">
        <v>463</v>
      </c>
      <c r="B619" s="3">
        <v>45932</v>
      </c>
      <c r="C619" s="3">
        <v>45932</v>
      </c>
      <c r="D619" t="s">
        <v>596</v>
      </c>
      <c r="E619" t="s">
        <v>668</v>
      </c>
      <c r="F619" t="s">
        <v>669</v>
      </c>
      <c r="G619">
        <v>60</v>
      </c>
      <c r="H619">
        <v>60</v>
      </c>
      <c r="I619" t="s">
        <v>1244</v>
      </c>
      <c r="J619" t="s">
        <v>1822</v>
      </c>
      <c r="K619" t="s">
        <v>179</v>
      </c>
      <c r="L619" t="str">
        <f>IF(AND(Home!$A$1&gt;=Leave[[#This Row],[Start Time]],Home!$A$1&lt;=Leave[[#This Row],[End Time]]),"Aplica","No Aplica")</f>
        <v>No Aplica</v>
      </c>
      <c r="M619" t="str">
        <f>IF(AND(Home!$A$1&gt;=Leave[[#This Row],[Start Time]],Home!$A$1&lt;=Leave[[#This Row],[End Time]]),Home!$A$1,"No Aplica")</f>
        <v>No Aplica</v>
      </c>
      <c r="N619" t="str">
        <f>Leave[[#This Row],[User Code (Owning User) (Usuario)]]&amp;Leave[[#This Row],[fecha activa]]</f>
        <v>MIE2024080817061No Aplica</v>
      </c>
    </row>
    <row r="620" spans="1:14" x14ac:dyDescent="0.3">
      <c r="A620" t="s">
        <v>474</v>
      </c>
      <c r="B620" s="3">
        <v>45935</v>
      </c>
      <c r="C620" s="3">
        <v>45935</v>
      </c>
      <c r="D620" t="s">
        <v>1484</v>
      </c>
      <c r="E620" t="s">
        <v>668</v>
      </c>
      <c r="F620" t="s">
        <v>669</v>
      </c>
      <c r="G620">
        <v>180</v>
      </c>
      <c r="H620">
        <v>180</v>
      </c>
      <c r="I620" t="s">
        <v>1244</v>
      </c>
      <c r="J620" t="s">
        <v>1822</v>
      </c>
      <c r="K620" t="s">
        <v>179</v>
      </c>
      <c r="L620" t="str">
        <f>IF(AND(Home!$A$1&gt;=Leave[[#This Row],[Start Time]],Home!$A$1&lt;=Leave[[#This Row],[End Time]]),"Aplica","No Aplica")</f>
        <v>No Aplica</v>
      </c>
      <c r="M620" t="str">
        <f>IF(AND(Home!$A$1&gt;=Leave[[#This Row],[Start Time]],Home!$A$1&lt;=Leave[[#This Row],[End Time]]),Home!$A$1,"No Aplica")</f>
        <v>No Aplica</v>
      </c>
      <c r="N620" t="str">
        <f>Leave[[#This Row],[User Code (Owning User) (Usuario)]]&amp;Leave[[#This Row],[fecha activa]]</f>
        <v>MIE2024080817061No Aplica</v>
      </c>
    </row>
    <row r="621" spans="1:14" x14ac:dyDescent="0.3">
      <c r="A621" t="s">
        <v>463</v>
      </c>
      <c r="B621" s="3">
        <v>45933</v>
      </c>
      <c r="C621" s="3">
        <v>45933</v>
      </c>
      <c r="D621" t="s">
        <v>596</v>
      </c>
      <c r="E621" t="s">
        <v>668</v>
      </c>
      <c r="F621" t="s">
        <v>669</v>
      </c>
      <c r="G621">
        <v>60</v>
      </c>
      <c r="H621">
        <v>60</v>
      </c>
      <c r="I621" t="s">
        <v>1244</v>
      </c>
      <c r="J621" t="s">
        <v>1822</v>
      </c>
      <c r="K621" t="s">
        <v>179</v>
      </c>
      <c r="L621" t="str">
        <f>IF(AND(Home!$A$1&gt;=Leave[[#This Row],[Start Time]],Home!$A$1&lt;=Leave[[#This Row],[End Time]]),"Aplica","No Aplica")</f>
        <v>No Aplica</v>
      </c>
      <c r="M621" t="str">
        <f>IF(AND(Home!$A$1&gt;=Leave[[#This Row],[Start Time]],Home!$A$1&lt;=Leave[[#This Row],[End Time]]),Home!$A$1,"No Aplica")</f>
        <v>No Aplica</v>
      </c>
      <c r="N621" t="str">
        <f>Leave[[#This Row],[User Code (Owning User) (Usuario)]]&amp;Leave[[#This Row],[fecha activa]]</f>
        <v>MIE2024080817061No Aplica</v>
      </c>
    </row>
    <row r="622" spans="1:14" x14ac:dyDescent="0.3">
      <c r="A622" t="s">
        <v>463</v>
      </c>
      <c r="B622" s="3">
        <v>45931</v>
      </c>
      <c r="C622" s="3">
        <v>45931</v>
      </c>
      <c r="D622" t="s">
        <v>596</v>
      </c>
      <c r="E622" t="s">
        <v>668</v>
      </c>
      <c r="F622" t="s">
        <v>669</v>
      </c>
      <c r="G622">
        <v>60</v>
      </c>
      <c r="H622">
        <v>60</v>
      </c>
      <c r="I622" t="s">
        <v>1244</v>
      </c>
      <c r="J622" t="s">
        <v>1822</v>
      </c>
      <c r="K622" t="s">
        <v>179</v>
      </c>
      <c r="L622" t="str">
        <f>IF(AND(Home!$A$1&gt;=Leave[[#This Row],[Start Time]],Home!$A$1&lt;=Leave[[#This Row],[End Time]]),"Aplica","No Aplica")</f>
        <v>Aplica</v>
      </c>
      <c r="M622">
        <f>IF(AND(Home!$A$1&gt;=Leave[[#This Row],[Start Time]],Home!$A$1&lt;=Leave[[#This Row],[End Time]]),Home!$A$1,"No Aplica")</f>
        <v>45931</v>
      </c>
      <c r="N622" t="str">
        <f>Leave[[#This Row],[User Code (Owning User) (Usuario)]]&amp;Leave[[#This Row],[fecha activa]]</f>
        <v>MIE202408081706145931</v>
      </c>
    </row>
    <row r="623" spans="1:14" x14ac:dyDescent="0.3">
      <c r="A623" t="s">
        <v>463</v>
      </c>
      <c r="B623" s="3">
        <v>45941</v>
      </c>
      <c r="C623" s="3">
        <v>45941</v>
      </c>
      <c r="D623" t="s">
        <v>518</v>
      </c>
      <c r="E623" t="s">
        <v>2208</v>
      </c>
      <c r="F623" t="s">
        <v>2210</v>
      </c>
      <c r="G623">
        <v>240</v>
      </c>
      <c r="H623">
        <v>240</v>
      </c>
      <c r="I623" t="s">
        <v>2209</v>
      </c>
      <c r="J623" t="s">
        <v>1033</v>
      </c>
      <c r="K623" t="s">
        <v>179</v>
      </c>
      <c r="L623" t="str">
        <f>IF(AND(Home!$A$1&gt;=Leave[[#This Row],[Start Time]],Home!$A$1&lt;=Leave[[#This Row],[End Time]]),"Aplica","No Aplica")</f>
        <v>No Aplica</v>
      </c>
      <c r="M623" t="str">
        <f>IF(AND(Home!$A$1&gt;=Leave[[#This Row],[Start Time]],Home!$A$1&lt;=Leave[[#This Row],[End Time]]),Home!$A$1,"No Aplica")</f>
        <v>No Aplica</v>
      </c>
      <c r="N623" t="str">
        <f>Leave[[#This Row],[User Code (Owning User) (Usuario)]]&amp;Leave[[#This Row],[fecha activa]]</f>
        <v>MIE2025050823917No Aplica</v>
      </c>
    </row>
    <row r="624" spans="1:14" x14ac:dyDescent="0.3">
      <c r="A624" t="s">
        <v>474</v>
      </c>
      <c r="B624" s="3">
        <v>45942</v>
      </c>
      <c r="C624" s="3">
        <v>45942</v>
      </c>
      <c r="D624" t="s">
        <v>2972</v>
      </c>
      <c r="E624" t="s">
        <v>2208</v>
      </c>
      <c r="F624" t="s">
        <v>2210</v>
      </c>
      <c r="G624">
        <v>540</v>
      </c>
      <c r="H624">
        <v>540</v>
      </c>
      <c r="I624" t="s">
        <v>2209</v>
      </c>
      <c r="J624" t="s">
        <v>1033</v>
      </c>
      <c r="K624" t="s">
        <v>179</v>
      </c>
      <c r="L624" t="str">
        <f>IF(AND(Home!$A$1&gt;=Leave[[#This Row],[Start Time]],Home!$A$1&lt;=Leave[[#This Row],[End Time]]),"Aplica","No Aplica")</f>
        <v>No Aplica</v>
      </c>
      <c r="M624" t="str">
        <f>IF(AND(Home!$A$1&gt;=Leave[[#This Row],[Start Time]],Home!$A$1&lt;=Leave[[#This Row],[End Time]]),Home!$A$1,"No Aplica")</f>
        <v>No Aplica</v>
      </c>
      <c r="N624" t="str">
        <f>Leave[[#This Row],[User Code (Owning User) (Usuario)]]&amp;Leave[[#This Row],[fecha activa]]</f>
        <v>MIE2025050823917No Aplica</v>
      </c>
    </row>
    <row r="625" spans="1:14" x14ac:dyDescent="0.3">
      <c r="A625" t="s">
        <v>466</v>
      </c>
      <c r="B625" s="3">
        <v>45931</v>
      </c>
      <c r="C625" s="3">
        <v>45931</v>
      </c>
      <c r="D625" t="s">
        <v>467</v>
      </c>
      <c r="E625" t="s">
        <v>2418</v>
      </c>
      <c r="F625" t="s">
        <v>2420</v>
      </c>
      <c r="G625">
        <v>600</v>
      </c>
      <c r="H625">
        <v>540</v>
      </c>
      <c r="I625" t="s">
        <v>2419</v>
      </c>
      <c r="J625" t="s">
        <v>1467</v>
      </c>
      <c r="K625" t="s">
        <v>177</v>
      </c>
      <c r="L625" t="str">
        <f>IF(AND(Home!$A$1&gt;=Leave[[#This Row],[Start Time]],Home!$A$1&lt;=Leave[[#This Row],[End Time]]),"Aplica","No Aplica")</f>
        <v>Aplica</v>
      </c>
      <c r="M625">
        <f>IF(AND(Home!$A$1&gt;=Leave[[#This Row],[Start Time]],Home!$A$1&lt;=Leave[[#This Row],[End Time]]),Home!$A$1,"No Aplica")</f>
        <v>45931</v>
      </c>
      <c r="N625" t="str">
        <f>Leave[[#This Row],[User Code (Owning User) (Usuario)]]&amp;Leave[[#This Row],[fecha activa]]</f>
        <v>MIE202501092426245931</v>
      </c>
    </row>
    <row r="626" spans="1:14" x14ac:dyDescent="0.3">
      <c r="A626" t="s">
        <v>463</v>
      </c>
      <c r="B626" s="3">
        <v>45942</v>
      </c>
      <c r="C626" s="3">
        <v>45942</v>
      </c>
      <c r="D626" t="s">
        <v>2975</v>
      </c>
      <c r="E626" t="s">
        <v>2065</v>
      </c>
      <c r="F626" t="s">
        <v>2067</v>
      </c>
      <c r="G626">
        <v>540</v>
      </c>
      <c r="H626">
        <v>540</v>
      </c>
      <c r="I626" t="s">
        <v>2066</v>
      </c>
      <c r="J626" t="s">
        <v>2274</v>
      </c>
      <c r="K626" t="s">
        <v>177</v>
      </c>
      <c r="L626" t="str">
        <f>IF(AND(Home!$A$1&gt;=Leave[[#This Row],[Start Time]],Home!$A$1&lt;=Leave[[#This Row],[End Time]]),"Aplica","No Aplica")</f>
        <v>No Aplica</v>
      </c>
      <c r="M626" t="str">
        <f>IF(AND(Home!$A$1&gt;=Leave[[#This Row],[Start Time]],Home!$A$1&lt;=Leave[[#This Row],[End Time]]),Home!$A$1,"No Aplica")</f>
        <v>No Aplica</v>
      </c>
      <c r="N626" t="str">
        <f>Leave[[#This Row],[User Code (Owning User) (Usuario)]]&amp;Leave[[#This Row],[fecha activa]]</f>
        <v>MIE2025180723747No Aplica</v>
      </c>
    </row>
    <row r="627" spans="1:14" x14ac:dyDescent="0.3">
      <c r="A627" t="s">
        <v>463</v>
      </c>
      <c r="B627" s="3">
        <v>45933</v>
      </c>
      <c r="C627" s="3">
        <v>45933</v>
      </c>
      <c r="D627" t="s">
        <v>491</v>
      </c>
      <c r="E627" t="s">
        <v>2065</v>
      </c>
      <c r="F627" t="s">
        <v>2067</v>
      </c>
      <c r="G627">
        <v>60</v>
      </c>
      <c r="H627">
        <v>60</v>
      </c>
      <c r="I627" t="s">
        <v>2066</v>
      </c>
      <c r="J627" t="s">
        <v>2274</v>
      </c>
      <c r="K627" t="s">
        <v>177</v>
      </c>
      <c r="L627" t="str">
        <f>IF(AND(Home!$A$1&gt;=Leave[[#This Row],[Start Time]],Home!$A$1&lt;=Leave[[#This Row],[End Time]]),"Aplica","No Aplica")</f>
        <v>No Aplica</v>
      </c>
      <c r="M627" t="str">
        <f>IF(AND(Home!$A$1&gt;=Leave[[#This Row],[Start Time]],Home!$A$1&lt;=Leave[[#This Row],[End Time]]),Home!$A$1,"No Aplica")</f>
        <v>No Aplica</v>
      </c>
      <c r="N627" t="str">
        <f>Leave[[#This Row],[User Code (Owning User) (Usuario)]]&amp;Leave[[#This Row],[fecha activa]]</f>
        <v>MIE2025180723747No Aplica</v>
      </c>
    </row>
    <row r="628" spans="1:14" x14ac:dyDescent="0.3">
      <c r="A628" t="s">
        <v>463</v>
      </c>
      <c r="B628" s="3">
        <v>45932</v>
      </c>
      <c r="C628" s="3">
        <v>45932</v>
      </c>
      <c r="D628" t="s">
        <v>491</v>
      </c>
      <c r="E628" t="s">
        <v>2065</v>
      </c>
      <c r="F628" t="s">
        <v>2067</v>
      </c>
      <c r="G628">
        <v>60</v>
      </c>
      <c r="H628">
        <v>60</v>
      </c>
      <c r="I628" t="s">
        <v>2066</v>
      </c>
      <c r="J628" t="s">
        <v>2274</v>
      </c>
      <c r="K628" t="s">
        <v>177</v>
      </c>
      <c r="L628" t="str">
        <f>IF(AND(Home!$A$1&gt;=Leave[[#This Row],[Start Time]],Home!$A$1&lt;=Leave[[#This Row],[End Time]]),"Aplica","No Aplica")</f>
        <v>No Aplica</v>
      </c>
      <c r="M628" t="str">
        <f>IF(AND(Home!$A$1&gt;=Leave[[#This Row],[Start Time]],Home!$A$1&lt;=Leave[[#This Row],[End Time]]),Home!$A$1,"No Aplica")</f>
        <v>No Aplica</v>
      </c>
      <c r="N628" t="str">
        <f>Leave[[#This Row],[User Code (Owning User) (Usuario)]]&amp;Leave[[#This Row],[fecha activa]]</f>
        <v>MIE2025180723747No Aplica</v>
      </c>
    </row>
    <row r="629" spans="1:14" x14ac:dyDescent="0.3">
      <c r="A629" t="s">
        <v>463</v>
      </c>
      <c r="B629" s="3">
        <v>45931</v>
      </c>
      <c r="C629" s="3">
        <v>45931</v>
      </c>
      <c r="D629" t="s">
        <v>491</v>
      </c>
      <c r="E629" t="s">
        <v>2065</v>
      </c>
      <c r="F629" t="s">
        <v>2067</v>
      </c>
      <c r="G629">
        <v>60</v>
      </c>
      <c r="H629">
        <v>60</v>
      </c>
      <c r="I629" t="s">
        <v>2066</v>
      </c>
      <c r="J629" t="s">
        <v>2274</v>
      </c>
      <c r="K629" t="s">
        <v>177</v>
      </c>
      <c r="L629" t="str">
        <f>IF(AND(Home!$A$1&gt;=Leave[[#This Row],[Start Time]],Home!$A$1&lt;=Leave[[#This Row],[End Time]]),"Aplica","No Aplica")</f>
        <v>Aplica</v>
      </c>
      <c r="M629">
        <f>IF(AND(Home!$A$1&gt;=Leave[[#This Row],[Start Time]],Home!$A$1&lt;=Leave[[#This Row],[End Time]]),Home!$A$1,"No Aplica")</f>
        <v>45931</v>
      </c>
      <c r="N629" t="str">
        <f>Leave[[#This Row],[User Code (Owning User) (Usuario)]]&amp;Leave[[#This Row],[fecha activa]]</f>
        <v>MIE202518072374745931</v>
      </c>
    </row>
    <row r="630" spans="1:14" x14ac:dyDescent="0.3">
      <c r="A630" t="s">
        <v>463</v>
      </c>
      <c r="B630" s="3">
        <v>45942</v>
      </c>
      <c r="C630" s="3">
        <v>45942</v>
      </c>
      <c r="D630" t="s">
        <v>473</v>
      </c>
      <c r="E630" t="s">
        <v>117</v>
      </c>
      <c r="F630" t="s">
        <v>118</v>
      </c>
      <c r="G630">
        <v>480</v>
      </c>
      <c r="H630">
        <v>480</v>
      </c>
      <c r="I630" t="s">
        <v>1002</v>
      </c>
      <c r="J630" t="s">
        <v>1029</v>
      </c>
      <c r="K630" t="s">
        <v>178</v>
      </c>
      <c r="L630" t="str">
        <f>IF(AND(Home!$A$1&gt;=Leave[[#This Row],[Start Time]],Home!$A$1&lt;=Leave[[#This Row],[End Time]]),"Aplica","No Aplica")</f>
        <v>No Aplica</v>
      </c>
      <c r="M630" t="str">
        <f>IF(AND(Home!$A$1&gt;=Leave[[#This Row],[Start Time]],Home!$A$1&lt;=Leave[[#This Row],[End Time]]),Home!$A$1,"No Aplica")</f>
        <v>No Aplica</v>
      </c>
      <c r="N630" t="str">
        <f>Leave[[#This Row],[User Code (Owning User) (Usuario)]]&amp;Leave[[#This Row],[fecha activa]]</f>
        <v>MIE202102072091No Aplica</v>
      </c>
    </row>
    <row r="631" spans="1:14" x14ac:dyDescent="0.3">
      <c r="A631" t="s">
        <v>463</v>
      </c>
      <c r="B631" s="3">
        <v>45935</v>
      </c>
      <c r="C631" s="3">
        <v>45935</v>
      </c>
      <c r="D631" t="s">
        <v>473</v>
      </c>
      <c r="E631" t="s">
        <v>117</v>
      </c>
      <c r="F631" t="s">
        <v>118</v>
      </c>
      <c r="G631">
        <v>480</v>
      </c>
      <c r="H631">
        <v>480</v>
      </c>
      <c r="I631" t="s">
        <v>1002</v>
      </c>
      <c r="J631" t="s">
        <v>1029</v>
      </c>
      <c r="K631" t="s">
        <v>178</v>
      </c>
      <c r="L631" t="str">
        <f>IF(AND(Home!$A$1&gt;=Leave[[#This Row],[Start Time]],Home!$A$1&lt;=Leave[[#This Row],[End Time]]),"Aplica","No Aplica")</f>
        <v>No Aplica</v>
      </c>
      <c r="M631" t="str">
        <f>IF(AND(Home!$A$1&gt;=Leave[[#This Row],[Start Time]],Home!$A$1&lt;=Leave[[#This Row],[End Time]]),Home!$A$1,"No Aplica")</f>
        <v>No Aplica</v>
      </c>
      <c r="N631" t="str">
        <f>Leave[[#This Row],[User Code (Owning User) (Usuario)]]&amp;Leave[[#This Row],[fecha activa]]</f>
        <v>MIE202102072091No Aplica</v>
      </c>
    </row>
    <row r="632" spans="1:14" x14ac:dyDescent="0.3">
      <c r="A632" t="s">
        <v>463</v>
      </c>
      <c r="B632" s="3">
        <v>45942</v>
      </c>
      <c r="C632" s="3">
        <v>45942</v>
      </c>
      <c r="D632" t="s">
        <v>2058</v>
      </c>
      <c r="E632" t="s">
        <v>85</v>
      </c>
      <c r="F632" t="s">
        <v>86</v>
      </c>
      <c r="G632">
        <v>540</v>
      </c>
      <c r="H632">
        <v>540</v>
      </c>
      <c r="I632" t="s">
        <v>990</v>
      </c>
      <c r="J632" t="s">
        <v>1019</v>
      </c>
      <c r="K632" t="s">
        <v>178</v>
      </c>
      <c r="L632" t="str">
        <f>IF(AND(Home!$A$1&gt;=Leave[[#This Row],[Start Time]],Home!$A$1&lt;=Leave[[#This Row],[End Time]]),"Aplica","No Aplica")</f>
        <v>No Aplica</v>
      </c>
      <c r="M632" t="str">
        <f>IF(AND(Home!$A$1&gt;=Leave[[#This Row],[Start Time]],Home!$A$1&lt;=Leave[[#This Row],[End Time]]),Home!$A$1,"No Aplica")</f>
        <v>No Aplica</v>
      </c>
      <c r="N632" t="str">
        <f>Leave[[#This Row],[User Code (Owning User) (Usuario)]]&amp;Leave[[#This Row],[fecha activa]]</f>
        <v>MIE202209067083No Aplica</v>
      </c>
    </row>
    <row r="633" spans="1:14" x14ac:dyDescent="0.3">
      <c r="A633" t="s">
        <v>469</v>
      </c>
      <c r="B633" s="3">
        <v>45936</v>
      </c>
      <c r="C633" s="3">
        <v>45936</v>
      </c>
      <c r="D633" t="s">
        <v>718</v>
      </c>
      <c r="E633" t="s">
        <v>85</v>
      </c>
      <c r="F633" t="s">
        <v>86</v>
      </c>
      <c r="G633">
        <v>540</v>
      </c>
      <c r="H633">
        <v>540</v>
      </c>
      <c r="I633" t="s">
        <v>990</v>
      </c>
      <c r="J633" t="s">
        <v>1019</v>
      </c>
      <c r="K633" t="s">
        <v>178</v>
      </c>
      <c r="L633" t="str">
        <f>IF(AND(Home!$A$1&gt;=Leave[[#This Row],[Start Time]],Home!$A$1&lt;=Leave[[#This Row],[End Time]]),"Aplica","No Aplica")</f>
        <v>No Aplica</v>
      </c>
      <c r="M633" t="str">
        <f>IF(AND(Home!$A$1&gt;=Leave[[#This Row],[Start Time]],Home!$A$1&lt;=Leave[[#This Row],[End Time]]),Home!$A$1,"No Aplica")</f>
        <v>No Aplica</v>
      </c>
      <c r="N633" t="str">
        <f>Leave[[#This Row],[User Code (Owning User) (Usuario)]]&amp;Leave[[#This Row],[fecha activa]]</f>
        <v>MIE202209067083No Aplica</v>
      </c>
    </row>
    <row r="634" spans="1:14" x14ac:dyDescent="0.3">
      <c r="A634" t="s">
        <v>463</v>
      </c>
      <c r="B634" s="3">
        <v>45935</v>
      </c>
      <c r="C634" s="3">
        <v>45935</v>
      </c>
      <c r="D634" t="s">
        <v>2058</v>
      </c>
      <c r="E634" t="s">
        <v>85</v>
      </c>
      <c r="F634" t="s">
        <v>86</v>
      </c>
      <c r="G634">
        <v>540</v>
      </c>
      <c r="H634">
        <v>540</v>
      </c>
      <c r="I634" t="s">
        <v>990</v>
      </c>
      <c r="J634" t="s">
        <v>1019</v>
      </c>
      <c r="K634" t="s">
        <v>178</v>
      </c>
      <c r="L634" t="str">
        <f>IF(AND(Home!$A$1&gt;=Leave[[#This Row],[Start Time]],Home!$A$1&lt;=Leave[[#This Row],[End Time]]),"Aplica","No Aplica")</f>
        <v>No Aplica</v>
      </c>
      <c r="M634" t="str">
        <f>IF(AND(Home!$A$1&gt;=Leave[[#This Row],[Start Time]],Home!$A$1&lt;=Leave[[#This Row],[End Time]]),Home!$A$1,"No Aplica")</f>
        <v>No Aplica</v>
      </c>
      <c r="N634" t="str">
        <f>Leave[[#This Row],[User Code (Owning User) (Usuario)]]&amp;Leave[[#This Row],[fecha activa]]</f>
        <v>MIE202209067083No Aplica</v>
      </c>
    </row>
    <row r="635" spans="1:14" x14ac:dyDescent="0.3">
      <c r="A635" t="s">
        <v>463</v>
      </c>
      <c r="B635" s="3">
        <v>45936</v>
      </c>
      <c r="C635" s="3">
        <v>45936</v>
      </c>
      <c r="D635" t="s">
        <v>649</v>
      </c>
      <c r="E635" t="s">
        <v>2357</v>
      </c>
      <c r="F635" t="s">
        <v>2359</v>
      </c>
      <c r="G635">
        <v>120</v>
      </c>
      <c r="H635">
        <v>120</v>
      </c>
      <c r="I635" t="s">
        <v>2358</v>
      </c>
      <c r="J635" t="s">
        <v>1038</v>
      </c>
      <c r="K635" t="s">
        <v>177</v>
      </c>
      <c r="L635" t="str">
        <f>IF(AND(Home!$A$1&gt;=Leave[[#This Row],[Start Time]],Home!$A$1&lt;=Leave[[#This Row],[End Time]]),"Aplica","No Aplica")</f>
        <v>No Aplica</v>
      </c>
      <c r="M635" t="str">
        <f>IF(AND(Home!$A$1&gt;=Leave[[#This Row],[Start Time]],Home!$A$1&lt;=Leave[[#This Row],[End Time]]),Home!$A$1,"No Aplica")</f>
        <v>No Aplica</v>
      </c>
      <c r="N635" t="str">
        <f>Leave[[#This Row],[User Code (Owning User) (Usuario)]]&amp;Leave[[#This Row],[fecha activa]]</f>
        <v>MIE2025260824199No Aplica</v>
      </c>
    </row>
    <row r="636" spans="1:14" x14ac:dyDescent="0.3">
      <c r="A636" t="s">
        <v>463</v>
      </c>
      <c r="B636" s="3">
        <v>45938</v>
      </c>
      <c r="C636" s="3">
        <v>45938</v>
      </c>
      <c r="D636" t="s">
        <v>649</v>
      </c>
      <c r="E636" t="s">
        <v>2357</v>
      </c>
      <c r="F636" t="s">
        <v>2359</v>
      </c>
      <c r="G636">
        <v>180</v>
      </c>
      <c r="H636">
        <v>180</v>
      </c>
      <c r="I636" t="s">
        <v>2358</v>
      </c>
      <c r="J636" t="s">
        <v>1038</v>
      </c>
      <c r="K636" t="s">
        <v>177</v>
      </c>
      <c r="L636" t="str">
        <f>IF(AND(Home!$A$1&gt;=Leave[[#This Row],[Start Time]],Home!$A$1&lt;=Leave[[#This Row],[End Time]]),"Aplica","No Aplica")</f>
        <v>No Aplica</v>
      </c>
      <c r="M636" t="str">
        <f>IF(AND(Home!$A$1&gt;=Leave[[#This Row],[Start Time]],Home!$A$1&lt;=Leave[[#This Row],[End Time]]),Home!$A$1,"No Aplica")</f>
        <v>No Aplica</v>
      </c>
      <c r="N636" t="str">
        <f>Leave[[#This Row],[User Code (Owning User) (Usuario)]]&amp;Leave[[#This Row],[fecha activa]]</f>
        <v>MIE2025260824199No Aplica</v>
      </c>
    </row>
    <row r="637" spans="1:14" x14ac:dyDescent="0.3">
      <c r="A637" t="s">
        <v>466</v>
      </c>
      <c r="B637" s="3">
        <v>45937</v>
      </c>
      <c r="C637" s="3">
        <v>45937</v>
      </c>
      <c r="D637" t="s">
        <v>472</v>
      </c>
      <c r="E637" t="s">
        <v>2357</v>
      </c>
      <c r="F637" t="s">
        <v>2359</v>
      </c>
      <c r="G637">
        <v>540</v>
      </c>
      <c r="H637">
        <v>540</v>
      </c>
      <c r="I637" t="s">
        <v>2358</v>
      </c>
      <c r="J637" t="s">
        <v>1038</v>
      </c>
      <c r="K637" t="s">
        <v>177</v>
      </c>
      <c r="L637" t="str">
        <f>IF(AND(Home!$A$1&gt;=Leave[[#This Row],[Start Time]],Home!$A$1&lt;=Leave[[#This Row],[End Time]]),"Aplica","No Aplica")</f>
        <v>No Aplica</v>
      </c>
      <c r="M637" t="str">
        <f>IF(AND(Home!$A$1&gt;=Leave[[#This Row],[Start Time]],Home!$A$1&lt;=Leave[[#This Row],[End Time]]),Home!$A$1,"No Aplica")</f>
        <v>No Aplica</v>
      </c>
      <c r="N637" t="str">
        <f>Leave[[#This Row],[User Code (Owning User) (Usuario)]]&amp;Leave[[#This Row],[fecha activa]]</f>
        <v>MIE2025260824199No Aplica</v>
      </c>
    </row>
    <row r="638" spans="1:14" x14ac:dyDescent="0.3">
      <c r="A638" t="s">
        <v>463</v>
      </c>
      <c r="B638" s="3">
        <v>45932</v>
      </c>
      <c r="C638" s="3">
        <v>45932</v>
      </c>
      <c r="D638" t="s">
        <v>636</v>
      </c>
      <c r="E638" t="s">
        <v>2357</v>
      </c>
      <c r="F638" t="s">
        <v>2359</v>
      </c>
      <c r="G638">
        <v>180</v>
      </c>
      <c r="H638">
        <v>180</v>
      </c>
      <c r="I638" t="s">
        <v>2358</v>
      </c>
      <c r="J638" t="s">
        <v>1038</v>
      </c>
      <c r="K638" t="s">
        <v>177</v>
      </c>
      <c r="L638" t="str">
        <f>IF(AND(Home!$A$1&gt;=Leave[[#This Row],[Start Time]],Home!$A$1&lt;=Leave[[#This Row],[End Time]]),"Aplica","No Aplica")</f>
        <v>No Aplica</v>
      </c>
      <c r="M638" t="str">
        <f>IF(AND(Home!$A$1&gt;=Leave[[#This Row],[Start Time]],Home!$A$1&lt;=Leave[[#This Row],[End Time]]),Home!$A$1,"No Aplica")</f>
        <v>No Aplica</v>
      </c>
      <c r="N638" t="str">
        <f>Leave[[#This Row],[User Code (Owning User) (Usuario)]]&amp;Leave[[#This Row],[fecha activa]]</f>
        <v>MIE2025260824199No Aplica</v>
      </c>
    </row>
    <row r="639" spans="1:14" x14ac:dyDescent="0.3">
      <c r="A639" t="s">
        <v>463</v>
      </c>
      <c r="B639" s="3">
        <v>45931</v>
      </c>
      <c r="C639" s="3">
        <v>45931</v>
      </c>
      <c r="D639" t="s">
        <v>649</v>
      </c>
      <c r="E639" t="s">
        <v>2357</v>
      </c>
      <c r="F639" t="s">
        <v>2359</v>
      </c>
      <c r="G639">
        <v>180</v>
      </c>
      <c r="H639">
        <v>180</v>
      </c>
      <c r="I639" t="s">
        <v>2358</v>
      </c>
      <c r="J639" t="s">
        <v>1038</v>
      </c>
      <c r="K639" t="s">
        <v>177</v>
      </c>
      <c r="L639" t="str">
        <f>IF(AND(Home!$A$1&gt;=Leave[[#This Row],[Start Time]],Home!$A$1&lt;=Leave[[#This Row],[End Time]]),"Aplica","No Aplica")</f>
        <v>Aplica</v>
      </c>
      <c r="M639">
        <f>IF(AND(Home!$A$1&gt;=Leave[[#This Row],[Start Time]],Home!$A$1&lt;=Leave[[#This Row],[End Time]]),Home!$A$1,"No Aplica")</f>
        <v>45931</v>
      </c>
      <c r="N639" t="str">
        <f>Leave[[#This Row],[User Code (Owning User) (Usuario)]]&amp;Leave[[#This Row],[fecha activa]]</f>
        <v>MIE202526082419945931</v>
      </c>
    </row>
    <row r="640" spans="1:14" x14ac:dyDescent="0.3">
      <c r="A640" t="s">
        <v>463</v>
      </c>
      <c r="B640" s="3">
        <v>45935</v>
      </c>
      <c r="C640" s="3">
        <v>45935</v>
      </c>
      <c r="D640" t="s">
        <v>2182</v>
      </c>
      <c r="E640" t="s">
        <v>2647</v>
      </c>
      <c r="F640" t="s">
        <v>2649</v>
      </c>
      <c r="G640">
        <v>60</v>
      </c>
      <c r="H640">
        <v>60</v>
      </c>
      <c r="I640" t="s">
        <v>2648</v>
      </c>
      <c r="J640" t="s">
        <v>1482</v>
      </c>
      <c r="K640" t="s">
        <v>177</v>
      </c>
      <c r="L640" t="str">
        <f>IF(AND(Home!$A$1&gt;=Leave[[#This Row],[Start Time]],Home!$A$1&lt;=Leave[[#This Row],[End Time]]),"Aplica","No Aplica")</f>
        <v>No Aplica</v>
      </c>
      <c r="M640" t="str">
        <f>IF(AND(Home!$A$1&gt;=Leave[[#This Row],[Start Time]],Home!$A$1&lt;=Leave[[#This Row],[End Time]]),Home!$A$1,"No Aplica")</f>
        <v>No Aplica</v>
      </c>
      <c r="N640" t="str">
        <f>Leave[[#This Row],[User Code (Owning User) (Usuario)]]&amp;Leave[[#This Row],[fecha activa]]</f>
        <v>MIE2025160924471No Aplica</v>
      </c>
    </row>
    <row r="641" spans="1:14" x14ac:dyDescent="0.3">
      <c r="A641" t="s">
        <v>463</v>
      </c>
      <c r="B641" s="3">
        <v>45934</v>
      </c>
      <c r="C641" s="3">
        <v>45934</v>
      </c>
      <c r="D641" t="s">
        <v>2182</v>
      </c>
      <c r="E641" t="s">
        <v>2647</v>
      </c>
      <c r="F641" t="s">
        <v>2649</v>
      </c>
      <c r="G641">
        <v>60</v>
      </c>
      <c r="H641">
        <v>60</v>
      </c>
      <c r="I641" t="s">
        <v>2648</v>
      </c>
      <c r="J641" t="s">
        <v>1482</v>
      </c>
      <c r="K641" t="s">
        <v>177</v>
      </c>
      <c r="L641" t="str">
        <f>IF(AND(Home!$A$1&gt;=Leave[[#This Row],[Start Time]],Home!$A$1&lt;=Leave[[#This Row],[End Time]]),"Aplica","No Aplica")</f>
        <v>No Aplica</v>
      </c>
      <c r="M641" t="str">
        <f>IF(AND(Home!$A$1&gt;=Leave[[#This Row],[Start Time]],Home!$A$1&lt;=Leave[[#This Row],[End Time]]),Home!$A$1,"No Aplica")</f>
        <v>No Aplica</v>
      </c>
      <c r="N641" t="str">
        <f>Leave[[#This Row],[User Code (Owning User) (Usuario)]]&amp;Leave[[#This Row],[fecha activa]]</f>
        <v>MIE2025160924471No Aplica</v>
      </c>
    </row>
    <row r="642" spans="1:14" x14ac:dyDescent="0.3">
      <c r="A642" t="s">
        <v>463</v>
      </c>
      <c r="B642" s="3">
        <v>45933</v>
      </c>
      <c r="C642" s="3">
        <v>45933</v>
      </c>
      <c r="D642" t="s">
        <v>2182</v>
      </c>
      <c r="E642" t="s">
        <v>2647</v>
      </c>
      <c r="F642" t="s">
        <v>2649</v>
      </c>
      <c r="G642">
        <v>60</v>
      </c>
      <c r="H642">
        <v>60</v>
      </c>
      <c r="I642" t="s">
        <v>2648</v>
      </c>
      <c r="J642" t="s">
        <v>1482</v>
      </c>
      <c r="K642" t="s">
        <v>177</v>
      </c>
      <c r="L642" t="str">
        <f>IF(AND(Home!$A$1&gt;=Leave[[#This Row],[Start Time]],Home!$A$1&lt;=Leave[[#This Row],[End Time]]),"Aplica","No Aplica")</f>
        <v>No Aplica</v>
      </c>
      <c r="M642" t="str">
        <f>IF(AND(Home!$A$1&gt;=Leave[[#This Row],[Start Time]],Home!$A$1&lt;=Leave[[#This Row],[End Time]]),Home!$A$1,"No Aplica")</f>
        <v>No Aplica</v>
      </c>
      <c r="N642" t="str">
        <f>Leave[[#This Row],[User Code (Owning User) (Usuario)]]&amp;Leave[[#This Row],[fecha activa]]</f>
        <v>MIE2025160924471No Aplica</v>
      </c>
    </row>
    <row r="643" spans="1:14" x14ac:dyDescent="0.3">
      <c r="A643" t="s">
        <v>463</v>
      </c>
      <c r="B643" s="3">
        <v>45931</v>
      </c>
      <c r="C643" s="3">
        <v>45931</v>
      </c>
      <c r="D643" t="s">
        <v>2182</v>
      </c>
      <c r="E643" t="s">
        <v>2647</v>
      </c>
      <c r="F643" t="s">
        <v>2649</v>
      </c>
      <c r="G643">
        <v>60</v>
      </c>
      <c r="H643">
        <v>60</v>
      </c>
      <c r="I643" t="s">
        <v>2648</v>
      </c>
      <c r="J643" t="s">
        <v>1482</v>
      </c>
      <c r="K643" t="s">
        <v>177</v>
      </c>
      <c r="L643" t="str">
        <f>IF(AND(Home!$A$1&gt;=Leave[[#This Row],[Start Time]],Home!$A$1&lt;=Leave[[#This Row],[End Time]]),"Aplica","No Aplica")</f>
        <v>Aplica</v>
      </c>
      <c r="M643">
        <f>IF(AND(Home!$A$1&gt;=Leave[[#This Row],[Start Time]],Home!$A$1&lt;=Leave[[#This Row],[End Time]]),Home!$A$1,"No Aplica")</f>
        <v>45931</v>
      </c>
      <c r="N643" t="str">
        <f>Leave[[#This Row],[User Code (Owning User) (Usuario)]]&amp;Leave[[#This Row],[fecha activa]]</f>
        <v>MIE202516092447145931</v>
      </c>
    </row>
    <row r="644" spans="1:14" x14ac:dyDescent="0.3">
      <c r="A644" t="s">
        <v>466</v>
      </c>
      <c r="B644" s="3">
        <v>45932</v>
      </c>
      <c r="C644" s="3">
        <v>45932</v>
      </c>
      <c r="D644" t="s">
        <v>496</v>
      </c>
      <c r="E644" t="s">
        <v>2647</v>
      </c>
      <c r="F644" t="s">
        <v>2649</v>
      </c>
      <c r="G644">
        <v>420</v>
      </c>
      <c r="H644">
        <v>420</v>
      </c>
      <c r="I644" t="s">
        <v>2648</v>
      </c>
      <c r="J644" t="s">
        <v>1482</v>
      </c>
      <c r="K644" t="s">
        <v>177</v>
      </c>
      <c r="L644" t="str">
        <f>IF(AND(Home!$A$1&gt;=Leave[[#This Row],[Start Time]],Home!$A$1&lt;=Leave[[#This Row],[End Time]]),"Aplica","No Aplica")</f>
        <v>No Aplica</v>
      </c>
      <c r="M644" t="str">
        <f>IF(AND(Home!$A$1&gt;=Leave[[#This Row],[Start Time]],Home!$A$1&lt;=Leave[[#This Row],[End Time]]),Home!$A$1,"No Aplica")</f>
        <v>No Aplica</v>
      </c>
      <c r="N644" t="str">
        <f>Leave[[#This Row],[User Code (Owning User) (Usuario)]]&amp;Leave[[#This Row],[fecha activa]]</f>
        <v>MIE2025160924471No Aplica</v>
      </c>
    </row>
    <row r="645" spans="1:14" x14ac:dyDescent="0.3">
      <c r="A645" t="s">
        <v>466</v>
      </c>
      <c r="B645" s="3">
        <v>45936</v>
      </c>
      <c r="C645" s="3">
        <v>45936</v>
      </c>
      <c r="D645" t="s">
        <v>467</v>
      </c>
      <c r="E645" t="s">
        <v>1598</v>
      </c>
      <c r="F645" t="s">
        <v>1600</v>
      </c>
      <c r="G645">
        <v>0</v>
      </c>
      <c r="H645">
        <v>0</v>
      </c>
      <c r="I645" t="s">
        <v>1599</v>
      </c>
      <c r="J645" t="s">
        <v>967</v>
      </c>
      <c r="K645" t="s">
        <v>177</v>
      </c>
      <c r="L645" t="str">
        <f>IF(AND(Home!$A$1&gt;=Leave[[#This Row],[Start Time]],Home!$A$1&lt;=Leave[[#This Row],[End Time]]),"Aplica","No Aplica")</f>
        <v>No Aplica</v>
      </c>
      <c r="M645" t="str">
        <f>IF(AND(Home!$A$1&gt;=Leave[[#This Row],[Start Time]],Home!$A$1&lt;=Leave[[#This Row],[End Time]]),Home!$A$1,"No Aplica")</f>
        <v>No Aplica</v>
      </c>
      <c r="N645" t="str">
        <f>Leave[[#This Row],[User Code (Owning User) (Usuario)]]&amp;Leave[[#This Row],[fecha activa]]</f>
        <v>MIE2025070422165No Aplica</v>
      </c>
    </row>
    <row r="646" spans="1:14" x14ac:dyDescent="0.3">
      <c r="A646" t="s">
        <v>463</v>
      </c>
      <c r="B646" s="3">
        <v>45933</v>
      </c>
      <c r="C646" s="3">
        <v>45933</v>
      </c>
      <c r="D646" t="s">
        <v>664</v>
      </c>
      <c r="E646" t="s">
        <v>48</v>
      </c>
      <c r="F646" t="s">
        <v>49</v>
      </c>
      <c r="G646">
        <v>60</v>
      </c>
      <c r="H646">
        <v>60</v>
      </c>
      <c r="I646" t="s">
        <v>1236</v>
      </c>
      <c r="J646" t="s">
        <v>1482</v>
      </c>
      <c r="K646" t="s">
        <v>177</v>
      </c>
      <c r="L646" t="str">
        <f>IF(AND(Home!$A$1&gt;=Leave[[#This Row],[Start Time]],Home!$A$1&lt;=Leave[[#This Row],[End Time]]),"Aplica","No Aplica")</f>
        <v>No Aplica</v>
      </c>
      <c r="M646" t="str">
        <f>IF(AND(Home!$A$1&gt;=Leave[[#This Row],[Start Time]],Home!$A$1&lt;=Leave[[#This Row],[End Time]]),Home!$A$1,"No Aplica")</f>
        <v>No Aplica</v>
      </c>
      <c r="N646" t="str">
        <f>Leave[[#This Row],[User Code (Owning User) (Usuario)]]&amp;Leave[[#This Row],[fecha activa]]</f>
        <v>MIE202214109041No Aplica</v>
      </c>
    </row>
    <row r="647" spans="1:14" x14ac:dyDescent="0.3">
      <c r="A647" t="s">
        <v>463</v>
      </c>
      <c r="B647" s="3">
        <v>45932</v>
      </c>
      <c r="C647" s="3">
        <v>45932</v>
      </c>
      <c r="D647" t="s">
        <v>664</v>
      </c>
      <c r="E647" t="s">
        <v>48</v>
      </c>
      <c r="F647" t="s">
        <v>49</v>
      </c>
      <c r="G647">
        <v>60</v>
      </c>
      <c r="H647">
        <v>60</v>
      </c>
      <c r="I647" t="s">
        <v>1236</v>
      </c>
      <c r="J647" t="s">
        <v>1482</v>
      </c>
      <c r="K647" t="s">
        <v>177</v>
      </c>
      <c r="L647" t="str">
        <f>IF(AND(Home!$A$1&gt;=Leave[[#This Row],[Start Time]],Home!$A$1&lt;=Leave[[#This Row],[End Time]]),"Aplica","No Aplica")</f>
        <v>No Aplica</v>
      </c>
      <c r="M647" t="str">
        <f>IF(AND(Home!$A$1&gt;=Leave[[#This Row],[Start Time]],Home!$A$1&lt;=Leave[[#This Row],[End Time]]),Home!$A$1,"No Aplica")</f>
        <v>No Aplica</v>
      </c>
      <c r="N647" t="str">
        <f>Leave[[#This Row],[User Code (Owning User) (Usuario)]]&amp;Leave[[#This Row],[fecha activa]]</f>
        <v>MIE202214109041No Aplica</v>
      </c>
    </row>
    <row r="648" spans="1:14" x14ac:dyDescent="0.3">
      <c r="A648" t="s">
        <v>463</v>
      </c>
      <c r="B648" s="3">
        <v>45931</v>
      </c>
      <c r="C648" s="3">
        <v>45931</v>
      </c>
      <c r="D648" t="s">
        <v>664</v>
      </c>
      <c r="E648" t="s">
        <v>48</v>
      </c>
      <c r="F648" t="s">
        <v>49</v>
      </c>
      <c r="G648">
        <v>60</v>
      </c>
      <c r="H648">
        <v>60</v>
      </c>
      <c r="I648" t="s">
        <v>1236</v>
      </c>
      <c r="J648" t="s">
        <v>1482</v>
      </c>
      <c r="K648" t="s">
        <v>177</v>
      </c>
      <c r="L648" t="str">
        <f>IF(AND(Home!$A$1&gt;=Leave[[#This Row],[Start Time]],Home!$A$1&lt;=Leave[[#This Row],[End Time]]),"Aplica","No Aplica")</f>
        <v>Aplica</v>
      </c>
      <c r="M648">
        <f>IF(AND(Home!$A$1&gt;=Leave[[#This Row],[Start Time]],Home!$A$1&lt;=Leave[[#This Row],[End Time]]),Home!$A$1,"No Aplica")</f>
        <v>45931</v>
      </c>
      <c r="N648" t="str">
        <f>Leave[[#This Row],[User Code (Owning User) (Usuario)]]&amp;Leave[[#This Row],[fecha activa]]</f>
        <v>MIE20221410904145931</v>
      </c>
    </row>
    <row r="649" spans="1:14" x14ac:dyDescent="0.3">
      <c r="A649" t="s">
        <v>469</v>
      </c>
      <c r="B649" s="3">
        <v>45938</v>
      </c>
      <c r="C649" s="3">
        <v>45938</v>
      </c>
      <c r="D649" t="s">
        <v>1993</v>
      </c>
      <c r="E649" t="s">
        <v>194</v>
      </c>
      <c r="F649" t="s">
        <v>195</v>
      </c>
      <c r="G649">
        <v>60</v>
      </c>
      <c r="H649">
        <v>60</v>
      </c>
      <c r="I649" t="s">
        <v>931</v>
      </c>
      <c r="J649" t="s">
        <v>1098</v>
      </c>
      <c r="K649" t="s">
        <v>177</v>
      </c>
      <c r="L649" t="str">
        <f>IF(AND(Home!$A$1&gt;=Leave[[#This Row],[Start Time]],Home!$A$1&lt;=Leave[[#This Row],[End Time]]),"Aplica","No Aplica")</f>
        <v>No Aplica</v>
      </c>
      <c r="M649" t="str">
        <f>IF(AND(Home!$A$1&gt;=Leave[[#This Row],[Start Time]],Home!$A$1&lt;=Leave[[#This Row],[End Time]]),Home!$A$1,"No Aplica")</f>
        <v>No Aplica</v>
      </c>
      <c r="N649" t="str">
        <f>Leave[[#This Row],[User Code (Owning User) (Usuario)]]&amp;Leave[[#This Row],[fecha activa]]</f>
        <v>MIE202302019869No Aplica</v>
      </c>
    </row>
    <row r="650" spans="1:14" x14ac:dyDescent="0.3">
      <c r="A650" t="s">
        <v>469</v>
      </c>
      <c r="B650" s="3">
        <v>45940</v>
      </c>
      <c r="C650" s="3">
        <v>45940</v>
      </c>
      <c r="D650" t="s">
        <v>1993</v>
      </c>
      <c r="E650" t="s">
        <v>194</v>
      </c>
      <c r="F650" t="s">
        <v>195</v>
      </c>
      <c r="G650">
        <v>60</v>
      </c>
      <c r="H650">
        <v>60</v>
      </c>
      <c r="I650" t="s">
        <v>931</v>
      </c>
      <c r="J650" t="s">
        <v>1098</v>
      </c>
      <c r="K650" t="s">
        <v>177</v>
      </c>
      <c r="L650" t="str">
        <f>IF(AND(Home!$A$1&gt;=Leave[[#This Row],[Start Time]],Home!$A$1&lt;=Leave[[#This Row],[End Time]]),"Aplica","No Aplica")</f>
        <v>No Aplica</v>
      </c>
      <c r="M650" t="str">
        <f>IF(AND(Home!$A$1&gt;=Leave[[#This Row],[Start Time]],Home!$A$1&lt;=Leave[[#This Row],[End Time]]),Home!$A$1,"No Aplica")</f>
        <v>No Aplica</v>
      </c>
      <c r="N650" t="str">
        <f>Leave[[#This Row],[User Code (Owning User) (Usuario)]]&amp;Leave[[#This Row],[fecha activa]]</f>
        <v>MIE202302019869No Aplica</v>
      </c>
    </row>
    <row r="651" spans="1:14" x14ac:dyDescent="0.3">
      <c r="A651" t="s">
        <v>469</v>
      </c>
      <c r="B651" s="3">
        <v>45937</v>
      </c>
      <c r="C651" s="3">
        <v>45937</v>
      </c>
      <c r="D651" t="s">
        <v>1993</v>
      </c>
      <c r="E651" t="s">
        <v>194</v>
      </c>
      <c r="F651" t="s">
        <v>195</v>
      </c>
      <c r="G651">
        <v>60</v>
      </c>
      <c r="H651">
        <v>60</v>
      </c>
      <c r="I651" t="s">
        <v>931</v>
      </c>
      <c r="J651" t="s">
        <v>1098</v>
      </c>
      <c r="K651" t="s">
        <v>177</v>
      </c>
      <c r="L651" t="str">
        <f>IF(AND(Home!$A$1&gt;=Leave[[#This Row],[Start Time]],Home!$A$1&lt;=Leave[[#This Row],[End Time]]),"Aplica","No Aplica")</f>
        <v>No Aplica</v>
      </c>
      <c r="M651" t="str">
        <f>IF(AND(Home!$A$1&gt;=Leave[[#This Row],[Start Time]],Home!$A$1&lt;=Leave[[#This Row],[End Time]]),Home!$A$1,"No Aplica")</f>
        <v>No Aplica</v>
      </c>
      <c r="N651" t="str">
        <f>Leave[[#This Row],[User Code (Owning User) (Usuario)]]&amp;Leave[[#This Row],[fecha activa]]</f>
        <v>MIE202302019869No Aplica</v>
      </c>
    </row>
    <row r="652" spans="1:14" x14ac:dyDescent="0.3">
      <c r="A652" t="s">
        <v>469</v>
      </c>
      <c r="B652" s="3">
        <v>45936</v>
      </c>
      <c r="C652" s="3">
        <v>45936</v>
      </c>
      <c r="D652" t="s">
        <v>1993</v>
      </c>
      <c r="E652" t="s">
        <v>194</v>
      </c>
      <c r="F652" t="s">
        <v>195</v>
      </c>
      <c r="G652">
        <v>60</v>
      </c>
      <c r="H652">
        <v>60</v>
      </c>
      <c r="I652" t="s">
        <v>931</v>
      </c>
      <c r="J652" t="s">
        <v>1098</v>
      </c>
      <c r="K652" t="s">
        <v>177</v>
      </c>
      <c r="L652" t="str">
        <f>IF(AND(Home!$A$1&gt;=Leave[[#This Row],[Start Time]],Home!$A$1&lt;=Leave[[#This Row],[End Time]]),"Aplica","No Aplica")</f>
        <v>No Aplica</v>
      </c>
      <c r="M652" t="str">
        <f>IF(AND(Home!$A$1&gt;=Leave[[#This Row],[Start Time]],Home!$A$1&lt;=Leave[[#This Row],[End Time]]),Home!$A$1,"No Aplica")</f>
        <v>No Aplica</v>
      </c>
      <c r="N652" t="str">
        <f>Leave[[#This Row],[User Code (Owning User) (Usuario)]]&amp;Leave[[#This Row],[fecha activa]]</f>
        <v>MIE202302019869No Aplica</v>
      </c>
    </row>
    <row r="653" spans="1:14" x14ac:dyDescent="0.3">
      <c r="A653" t="s">
        <v>463</v>
      </c>
      <c r="B653" s="3">
        <v>45939</v>
      </c>
      <c r="C653" s="3">
        <v>45939</v>
      </c>
      <c r="D653" t="s">
        <v>471</v>
      </c>
      <c r="E653" t="s">
        <v>194</v>
      </c>
      <c r="F653" t="s">
        <v>195</v>
      </c>
      <c r="G653">
        <v>1410</v>
      </c>
      <c r="H653">
        <v>540</v>
      </c>
      <c r="I653" t="s">
        <v>931</v>
      </c>
      <c r="J653" t="s">
        <v>1098</v>
      </c>
      <c r="K653" t="s">
        <v>177</v>
      </c>
      <c r="L653" t="str">
        <f>IF(AND(Home!$A$1&gt;=Leave[[#This Row],[Start Time]],Home!$A$1&lt;=Leave[[#This Row],[End Time]]),"Aplica","No Aplica")</f>
        <v>No Aplica</v>
      </c>
      <c r="M653" t="str">
        <f>IF(AND(Home!$A$1&gt;=Leave[[#This Row],[Start Time]],Home!$A$1&lt;=Leave[[#This Row],[End Time]]),Home!$A$1,"No Aplica")</f>
        <v>No Aplica</v>
      </c>
      <c r="N653" t="str">
        <f>Leave[[#This Row],[User Code (Owning User) (Usuario)]]&amp;Leave[[#This Row],[fecha activa]]</f>
        <v>MIE202302019869No Aplica</v>
      </c>
    </row>
    <row r="654" spans="1:14" x14ac:dyDescent="0.3">
      <c r="A654" t="s">
        <v>469</v>
      </c>
      <c r="B654" s="3">
        <v>45933</v>
      </c>
      <c r="C654" s="3">
        <v>45933</v>
      </c>
      <c r="D654" t="s">
        <v>491</v>
      </c>
      <c r="E654" t="s">
        <v>194</v>
      </c>
      <c r="F654" t="s">
        <v>195</v>
      </c>
      <c r="G654">
        <v>60</v>
      </c>
      <c r="H654">
        <v>60</v>
      </c>
      <c r="I654" t="s">
        <v>931</v>
      </c>
      <c r="J654" t="s">
        <v>1098</v>
      </c>
      <c r="K654" t="s">
        <v>177</v>
      </c>
      <c r="L654" t="str">
        <f>IF(AND(Home!$A$1&gt;=Leave[[#This Row],[Start Time]],Home!$A$1&lt;=Leave[[#This Row],[End Time]]),"Aplica","No Aplica")</f>
        <v>No Aplica</v>
      </c>
      <c r="M654" t="str">
        <f>IF(AND(Home!$A$1&gt;=Leave[[#This Row],[Start Time]],Home!$A$1&lt;=Leave[[#This Row],[End Time]]),Home!$A$1,"No Aplica")</f>
        <v>No Aplica</v>
      </c>
      <c r="N654" t="str">
        <f>Leave[[#This Row],[User Code (Owning User) (Usuario)]]&amp;Leave[[#This Row],[fecha activa]]</f>
        <v>MIE202302019869No Aplica</v>
      </c>
    </row>
    <row r="655" spans="1:14" x14ac:dyDescent="0.3">
      <c r="A655" t="s">
        <v>469</v>
      </c>
      <c r="B655" s="3">
        <v>45932</v>
      </c>
      <c r="C655" s="3">
        <v>45932</v>
      </c>
      <c r="D655" t="s">
        <v>491</v>
      </c>
      <c r="E655" t="s">
        <v>194</v>
      </c>
      <c r="F655" t="s">
        <v>195</v>
      </c>
      <c r="G655">
        <v>60</v>
      </c>
      <c r="H655">
        <v>60</v>
      </c>
      <c r="I655" t="s">
        <v>931</v>
      </c>
      <c r="J655" t="s">
        <v>1098</v>
      </c>
      <c r="K655" t="s">
        <v>177</v>
      </c>
      <c r="L655" t="str">
        <f>IF(AND(Home!$A$1&gt;=Leave[[#This Row],[Start Time]],Home!$A$1&lt;=Leave[[#This Row],[End Time]]),"Aplica","No Aplica")</f>
        <v>No Aplica</v>
      </c>
      <c r="M655" t="str">
        <f>IF(AND(Home!$A$1&gt;=Leave[[#This Row],[Start Time]],Home!$A$1&lt;=Leave[[#This Row],[End Time]]),Home!$A$1,"No Aplica")</f>
        <v>No Aplica</v>
      </c>
      <c r="N655" t="str">
        <f>Leave[[#This Row],[User Code (Owning User) (Usuario)]]&amp;Leave[[#This Row],[fecha activa]]</f>
        <v>MIE202302019869No Aplica</v>
      </c>
    </row>
    <row r="656" spans="1:14" x14ac:dyDescent="0.3">
      <c r="A656" t="s">
        <v>463</v>
      </c>
      <c r="B656" s="3">
        <v>45931</v>
      </c>
      <c r="C656" s="3">
        <v>45931</v>
      </c>
      <c r="D656" t="s">
        <v>465</v>
      </c>
      <c r="E656" t="s">
        <v>194</v>
      </c>
      <c r="F656" t="s">
        <v>195</v>
      </c>
      <c r="G656">
        <v>1410</v>
      </c>
      <c r="H656">
        <v>540</v>
      </c>
      <c r="I656" t="s">
        <v>931</v>
      </c>
      <c r="J656" t="s">
        <v>1098</v>
      </c>
      <c r="K656" t="s">
        <v>177</v>
      </c>
      <c r="L656" t="str">
        <f>IF(AND(Home!$A$1&gt;=Leave[[#This Row],[Start Time]],Home!$A$1&lt;=Leave[[#This Row],[End Time]]),"Aplica","No Aplica")</f>
        <v>Aplica</v>
      </c>
      <c r="M656">
        <f>IF(AND(Home!$A$1&gt;=Leave[[#This Row],[Start Time]],Home!$A$1&lt;=Leave[[#This Row],[End Time]]),Home!$A$1,"No Aplica")</f>
        <v>45931</v>
      </c>
      <c r="N656" t="str">
        <f>Leave[[#This Row],[User Code (Owning User) (Usuario)]]&amp;Leave[[#This Row],[fecha activa]]</f>
        <v>MIE20230201986945931</v>
      </c>
    </row>
    <row r="657" spans="1:14" x14ac:dyDescent="0.3">
      <c r="A657" t="s">
        <v>463</v>
      </c>
      <c r="B657" s="3">
        <v>45931</v>
      </c>
      <c r="C657" s="3">
        <v>45931</v>
      </c>
      <c r="D657" t="s">
        <v>1823</v>
      </c>
      <c r="E657" t="s">
        <v>234</v>
      </c>
      <c r="F657" t="s">
        <v>235</v>
      </c>
      <c r="G657">
        <v>210</v>
      </c>
      <c r="H657">
        <v>210</v>
      </c>
      <c r="I657" t="s">
        <v>928</v>
      </c>
      <c r="J657" t="s">
        <v>1033</v>
      </c>
      <c r="K657" t="s">
        <v>179</v>
      </c>
      <c r="L657" t="str">
        <f>IF(AND(Home!$A$1&gt;=Leave[[#This Row],[Start Time]],Home!$A$1&lt;=Leave[[#This Row],[End Time]]),"Aplica","No Aplica")</f>
        <v>Aplica</v>
      </c>
      <c r="M657">
        <f>IF(AND(Home!$A$1&gt;=Leave[[#This Row],[Start Time]],Home!$A$1&lt;=Leave[[#This Row],[End Time]]),Home!$A$1,"No Aplica")</f>
        <v>45931</v>
      </c>
      <c r="N657" t="str">
        <f>Leave[[#This Row],[User Code (Owning User) (Usuario)]]&amp;Leave[[#This Row],[fecha activa]]</f>
        <v>MIE202323011009445931</v>
      </c>
    </row>
    <row r="658" spans="1:14" x14ac:dyDescent="0.3">
      <c r="A658" t="s">
        <v>463</v>
      </c>
      <c r="B658" s="3">
        <v>45942</v>
      </c>
      <c r="C658" s="3">
        <v>45942</v>
      </c>
      <c r="D658" t="s">
        <v>468</v>
      </c>
      <c r="E658" t="s">
        <v>234</v>
      </c>
      <c r="F658" t="s">
        <v>235</v>
      </c>
      <c r="G658">
        <v>540</v>
      </c>
      <c r="H658">
        <v>540</v>
      </c>
      <c r="I658" t="s">
        <v>928</v>
      </c>
      <c r="J658" t="s">
        <v>1033</v>
      </c>
      <c r="K658" t="s">
        <v>179</v>
      </c>
      <c r="L658" t="str">
        <f>IF(AND(Home!$A$1&gt;=Leave[[#This Row],[Start Time]],Home!$A$1&lt;=Leave[[#This Row],[End Time]]),"Aplica","No Aplica")</f>
        <v>No Aplica</v>
      </c>
      <c r="M658" t="str">
        <f>IF(AND(Home!$A$1&gt;=Leave[[#This Row],[Start Time]],Home!$A$1&lt;=Leave[[#This Row],[End Time]]),Home!$A$1,"No Aplica")</f>
        <v>No Aplica</v>
      </c>
      <c r="N658" t="str">
        <f>Leave[[#This Row],[User Code (Owning User) (Usuario)]]&amp;Leave[[#This Row],[fecha activa]]</f>
        <v>MIE2023230110094No Aplica</v>
      </c>
    </row>
    <row r="659" spans="1:14" x14ac:dyDescent="0.3">
      <c r="A659" t="s">
        <v>463</v>
      </c>
      <c r="B659" s="3">
        <v>45934</v>
      </c>
      <c r="C659" s="3">
        <v>45934</v>
      </c>
      <c r="D659" t="s">
        <v>2637</v>
      </c>
      <c r="E659" t="s">
        <v>234</v>
      </c>
      <c r="F659" t="s">
        <v>235</v>
      </c>
      <c r="G659">
        <v>240</v>
      </c>
      <c r="H659">
        <v>240</v>
      </c>
      <c r="I659" t="s">
        <v>928</v>
      </c>
      <c r="J659" t="s">
        <v>1033</v>
      </c>
      <c r="K659" t="s">
        <v>179</v>
      </c>
      <c r="L659" t="str">
        <f>IF(AND(Home!$A$1&gt;=Leave[[#This Row],[Start Time]],Home!$A$1&lt;=Leave[[#This Row],[End Time]]),"Aplica","No Aplica")</f>
        <v>No Aplica</v>
      </c>
      <c r="M659" t="str">
        <f>IF(AND(Home!$A$1&gt;=Leave[[#This Row],[Start Time]],Home!$A$1&lt;=Leave[[#This Row],[End Time]]),Home!$A$1,"No Aplica")</f>
        <v>No Aplica</v>
      </c>
      <c r="N659" t="str">
        <f>Leave[[#This Row],[User Code (Owning User) (Usuario)]]&amp;Leave[[#This Row],[fecha activa]]</f>
        <v>MIE2023230110094No Aplica</v>
      </c>
    </row>
    <row r="660" spans="1:14" x14ac:dyDescent="0.3">
      <c r="A660" t="s">
        <v>463</v>
      </c>
      <c r="B660" s="3">
        <v>45935</v>
      </c>
      <c r="C660" s="3">
        <v>45935</v>
      </c>
      <c r="D660" t="s">
        <v>490</v>
      </c>
      <c r="E660" t="s">
        <v>234</v>
      </c>
      <c r="F660" t="s">
        <v>235</v>
      </c>
      <c r="G660">
        <v>540</v>
      </c>
      <c r="H660">
        <v>540</v>
      </c>
      <c r="I660" t="s">
        <v>928</v>
      </c>
      <c r="J660" t="s">
        <v>1033</v>
      </c>
      <c r="K660" t="s">
        <v>179</v>
      </c>
      <c r="L660" t="str">
        <f>IF(AND(Home!$A$1&gt;=Leave[[#This Row],[Start Time]],Home!$A$1&lt;=Leave[[#This Row],[End Time]]),"Aplica","No Aplica")</f>
        <v>No Aplica</v>
      </c>
      <c r="M660" t="str">
        <f>IF(AND(Home!$A$1&gt;=Leave[[#This Row],[Start Time]],Home!$A$1&lt;=Leave[[#This Row],[End Time]]),Home!$A$1,"No Aplica")</f>
        <v>No Aplica</v>
      </c>
      <c r="N660" t="str">
        <f>Leave[[#This Row],[User Code (Owning User) (Usuario)]]&amp;Leave[[#This Row],[fecha activa]]</f>
        <v>MIE2023230110094No Aplica</v>
      </c>
    </row>
    <row r="661" spans="1:14" x14ac:dyDescent="0.3">
      <c r="A661" t="s">
        <v>466</v>
      </c>
      <c r="B661" s="3">
        <v>45932</v>
      </c>
      <c r="C661" s="3">
        <v>45932</v>
      </c>
      <c r="D661" t="s">
        <v>593</v>
      </c>
      <c r="E661" t="s">
        <v>879</v>
      </c>
      <c r="F661" t="s">
        <v>880</v>
      </c>
      <c r="G661">
        <v>540</v>
      </c>
      <c r="H661">
        <v>540</v>
      </c>
      <c r="I661" t="s">
        <v>1049</v>
      </c>
      <c r="J661" t="s">
        <v>2463</v>
      </c>
      <c r="K661" t="s">
        <v>178</v>
      </c>
      <c r="L661" t="str">
        <f>IF(AND(Home!$A$1&gt;=Leave[[#This Row],[Start Time]],Home!$A$1&lt;=Leave[[#This Row],[End Time]]),"Aplica","No Aplica")</f>
        <v>No Aplica</v>
      </c>
      <c r="M661" t="str">
        <f>IF(AND(Home!$A$1&gt;=Leave[[#This Row],[Start Time]],Home!$A$1&lt;=Leave[[#This Row],[End Time]]),Home!$A$1,"No Aplica")</f>
        <v>No Aplica</v>
      </c>
      <c r="N661" t="str">
        <f>Leave[[#This Row],[User Code (Owning User) (Usuario)]]&amp;Leave[[#This Row],[fecha activa]]</f>
        <v>MIE2024101219068No Aplica</v>
      </c>
    </row>
    <row r="662" spans="1:14" x14ac:dyDescent="0.3">
      <c r="A662" t="s">
        <v>466</v>
      </c>
      <c r="B662" s="3">
        <v>45931</v>
      </c>
      <c r="C662" s="3">
        <v>45931</v>
      </c>
      <c r="D662" t="s">
        <v>593</v>
      </c>
      <c r="E662" t="s">
        <v>879</v>
      </c>
      <c r="F662" t="s">
        <v>880</v>
      </c>
      <c r="G662">
        <v>540</v>
      </c>
      <c r="H662">
        <v>540</v>
      </c>
      <c r="I662" t="s">
        <v>1049</v>
      </c>
      <c r="J662" t="s">
        <v>2463</v>
      </c>
      <c r="K662" t="s">
        <v>178</v>
      </c>
      <c r="L662" t="str">
        <f>IF(AND(Home!$A$1&gt;=Leave[[#This Row],[Start Time]],Home!$A$1&lt;=Leave[[#This Row],[End Time]]),"Aplica","No Aplica")</f>
        <v>Aplica</v>
      </c>
      <c r="M662">
        <f>IF(AND(Home!$A$1&gt;=Leave[[#This Row],[Start Time]],Home!$A$1&lt;=Leave[[#This Row],[End Time]]),Home!$A$1,"No Aplica")</f>
        <v>45931</v>
      </c>
      <c r="N662" t="str">
        <f>Leave[[#This Row],[User Code (Owning User) (Usuario)]]&amp;Leave[[#This Row],[fecha activa]]</f>
        <v>MIE202410121906845931</v>
      </c>
    </row>
    <row r="663" spans="1:14" x14ac:dyDescent="0.3">
      <c r="A663" t="s">
        <v>595</v>
      </c>
      <c r="B663" s="3">
        <v>45940</v>
      </c>
      <c r="C663" s="3">
        <v>45940</v>
      </c>
      <c r="D663" t="s">
        <v>641</v>
      </c>
      <c r="E663" t="s">
        <v>2268</v>
      </c>
      <c r="F663" t="s">
        <v>2270</v>
      </c>
      <c r="G663">
        <v>60</v>
      </c>
      <c r="H663">
        <v>60</v>
      </c>
      <c r="I663" t="s">
        <v>2269</v>
      </c>
      <c r="J663" t="s">
        <v>1482</v>
      </c>
      <c r="K663" t="s">
        <v>177</v>
      </c>
      <c r="L663" t="str">
        <f>IF(AND(Home!$A$1&gt;=Leave[[#This Row],[Start Time]],Home!$A$1&lt;=Leave[[#This Row],[End Time]]),"Aplica","No Aplica")</f>
        <v>No Aplica</v>
      </c>
      <c r="M663" t="str">
        <f>IF(AND(Home!$A$1&gt;=Leave[[#This Row],[Start Time]],Home!$A$1&lt;=Leave[[#This Row],[End Time]]),Home!$A$1,"No Aplica")</f>
        <v>No Aplica</v>
      </c>
      <c r="N663" t="str">
        <f>Leave[[#This Row],[User Code (Owning User) (Usuario)]]&amp;Leave[[#This Row],[fecha activa]]</f>
        <v>MIE2025130824074No Aplica</v>
      </c>
    </row>
    <row r="664" spans="1:14" x14ac:dyDescent="0.3">
      <c r="A664" t="s">
        <v>595</v>
      </c>
      <c r="B664" s="3">
        <v>45939</v>
      </c>
      <c r="C664" s="3">
        <v>45939</v>
      </c>
      <c r="D664" t="s">
        <v>641</v>
      </c>
      <c r="E664" t="s">
        <v>2268</v>
      </c>
      <c r="F664" t="s">
        <v>2270</v>
      </c>
      <c r="G664">
        <v>60</v>
      </c>
      <c r="H664">
        <v>60</v>
      </c>
      <c r="I664" t="s">
        <v>2269</v>
      </c>
      <c r="J664" t="s">
        <v>1482</v>
      </c>
      <c r="K664" t="s">
        <v>177</v>
      </c>
      <c r="L664" t="str">
        <f>IF(AND(Home!$A$1&gt;=Leave[[#This Row],[Start Time]],Home!$A$1&lt;=Leave[[#This Row],[End Time]]),"Aplica","No Aplica")</f>
        <v>No Aplica</v>
      </c>
      <c r="M664" t="str">
        <f>IF(AND(Home!$A$1&gt;=Leave[[#This Row],[Start Time]],Home!$A$1&lt;=Leave[[#This Row],[End Time]]),Home!$A$1,"No Aplica")</f>
        <v>No Aplica</v>
      </c>
      <c r="N664" t="str">
        <f>Leave[[#This Row],[User Code (Owning User) (Usuario)]]&amp;Leave[[#This Row],[fecha activa]]</f>
        <v>MIE2025130824074No Aplica</v>
      </c>
    </row>
    <row r="665" spans="1:14" x14ac:dyDescent="0.3">
      <c r="A665" t="s">
        <v>595</v>
      </c>
      <c r="B665" s="3">
        <v>45938</v>
      </c>
      <c r="C665" s="3">
        <v>45938</v>
      </c>
      <c r="D665" t="s">
        <v>641</v>
      </c>
      <c r="E665" t="s">
        <v>2268</v>
      </c>
      <c r="F665" t="s">
        <v>2270</v>
      </c>
      <c r="G665">
        <v>60</v>
      </c>
      <c r="H665">
        <v>60</v>
      </c>
      <c r="I665" t="s">
        <v>2269</v>
      </c>
      <c r="J665" t="s">
        <v>1482</v>
      </c>
      <c r="K665" t="s">
        <v>177</v>
      </c>
      <c r="L665" t="str">
        <f>IF(AND(Home!$A$1&gt;=Leave[[#This Row],[Start Time]],Home!$A$1&lt;=Leave[[#This Row],[End Time]]),"Aplica","No Aplica")</f>
        <v>No Aplica</v>
      </c>
      <c r="M665" t="str">
        <f>IF(AND(Home!$A$1&gt;=Leave[[#This Row],[Start Time]],Home!$A$1&lt;=Leave[[#This Row],[End Time]]),Home!$A$1,"No Aplica")</f>
        <v>No Aplica</v>
      </c>
      <c r="N665" t="str">
        <f>Leave[[#This Row],[User Code (Owning User) (Usuario)]]&amp;Leave[[#This Row],[fecha activa]]</f>
        <v>MIE2025130824074No Aplica</v>
      </c>
    </row>
    <row r="666" spans="1:14" x14ac:dyDescent="0.3">
      <c r="A666" t="s">
        <v>466</v>
      </c>
      <c r="B666" s="3">
        <v>45937</v>
      </c>
      <c r="C666" s="3">
        <v>45937</v>
      </c>
      <c r="D666" t="s">
        <v>2219</v>
      </c>
      <c r="E666" t="s">
        <v>2268</v>
      </c>
      <c r="F666" t="s">
        <v>2270</v>
      </c>
      <c r="G666">
        <v>480</v>
      </c>
      <c r="H666">
        <v>480</v>
      </c>
      <c r="I666" t="s">
        <v>2269</v>
      </c>
      <c r="J666" t="s">
        <v>1482</v>
      </c>
      <c r="K666" t="s">
        <v>177</v>
      </c>
      <c r="L666" t="str">
        <f>IF(AND(Home!$A$1&gt;=Leave[[#This Row],[Start Time]],Home!$A$1&lt;=Leave[[#This Row],[End Time]]),"Aplica","No Aplica")</f>
        <v>No Aplica</v>
      </c>
      <c r="M666" t="str">
        <f>IF(AND(Home!$A$1&gt;=Leave[[#This Row],[Start Time]],Home!$A$1&lt;=Leave[[#This Row],[End Time]]),Home!$A$1,"No Aplica")</f>
        <v>No Aplica</v>
      </c>
      <c r="N666" t="str">
        <f>Leave[[#This Row],[User Code (Owning User) (Usuario)]]&amp;Leave[[#This Row],[fecha activa]]</f>
        <v>MIE2025130824074No Aplica</v>
      </c>
    </row>
    <row r="667" spans="1:14" x14ac:dyDescent="0.3">
      <c r="A667" t="s">
        <v>595</v>
      </c>
      <c r="B667" s="3">
        <v>45936</v>
      </c>
      <c r="C667" s="3">
        <v>45936</v>
      </c>
      <c r="D667" t="s">
        <v>641</v>
      </c>
      <c r="E667" t="s">
        <v>2268</v>
      </c>
      <c r="F667" t="s">
        <v>2270</v>
      </c>
      <c r="G667">
        <v>60</v>
      </c>
      <c r="H667">
        <v>60</v>
      </c>
      <c r="I667" t="s">
        <v>2269</v>
      </c>
      <c r="J667" t="s">
        <v>1482</v>
      </c>
      <c r="K667" t="s">
        <v>177</v>
      </c>
      <c r="L667" t="str">
        <f>IF(AND(Home!$A$1&gt;=Leave[[#This Row],[Start Time]],Home!$A$1&lt;=Leave[[#This Row],[End Time]]),"Aplica","No Aplica")</f>
        <v>No Aplica</v>
      </c>
      <c r="M667" t="str">
        <f>IF(AND(Home!$A$1&gt;=Leave[[#This Row],[Start Time]],Home!$A$1&lt;=Leave[[#This Row],[End Time]]),Home!$A$1,"No Aplica")</f>
        <v>No Aplica</v>
      </c>
      <c r="N667" t="str">
        <f>Leave[[#This Row],[User Code (Owning User) (Usuario)]]&amp;Leave[[#This Row],[fecha activa]]</f>
        <v>MIE2025130824074No Aplica</v>
      </c>
    </row>
    <row r="668" spans="1:14" x14ac:dyDescent="0.3">
      <c r="A668" t="s">
        <v>595</v>
      </c>
      <c r="B668" s="3">
        <v>45933</v>
      </c>
      <c r="C668" s="3">
        <v>45933</v>
      </c>
      <c r="D668" t="s">
        <v>491</v>
      </c>
      <c r="E668" t="s">
        <v>2268</v>
      </c>
      <c r="F668" t="s">
        <v>2270</v>
      </c>
      <c r="G668">
        <v>60</v>
      </c>
      <c r="H668">
        <v>60</v>
      </c>
      <c r="I668" t="s">
        <v>2269</v>
      </c>
      <c r="J668" t="s">
        <v>1482</v>
      </c>
      <c r="K668" t="s">
        <v>177</v>
      </c>
      <c r="L668" t="str">
        <f>IF(AND(Home!$A$1&gt;=Leave[[#This Row],[Start Time]],Home!$A$1&lt;=Leave[[#This Row],[End Time]]),"Aplica","No Aplica")</f>
        <v>No Aplica</v>
      </c>
      <c r="M668" t="str">
        <f>IF(AND(Home!$A$1&gt;=Leave[[#This Row],[Start Time]],Home!$A$1&lt;=Leave[[#This Row],[End Time]]),Home!$A$1,"No Aplica")</f>
        <v>No Aplica</v>
      </c>
      <c r="N668" t="str">
        <f>Leave[[#This Row],[User Code (Owning User) (Usuario)]]&amp;Leave[[#This Row],[fecha activa]]</f>
        <v>MIE2025130824074No Aplica</v>
      </c>
    </row>
    <row r="669" spans="1:14" x14ac:dyDescent="0.3">
      <c r="A669" t="s">
        <v>595</v>
      </c>
      <c r="B669" s="3">
        <v>45932</v>
      </c>
      <c r="C669" s="3">
        <v>45932</v>
      </c>
      <c r="D669" t="s">
        <v>491</v>
      </c>
      <c r="E669" t="s">
        <v>2268</v>
      </c>
      <c r="F669" t="s">
        <v>2270</v>
      </c>
      <c r="G669">
        <v>60</v>
      </c>
      <c r="H669">
        <v>60</v>
      </c>
      <c r="I669" t="s">
        <v>2269</v>
      </c>
      <c r="J669" t="s">
        <v>1482</v>
      </c>
      <c r="K669" t="s">
        <v>177</v>
      </c>
      <c r="L669" t="str">
        <f>IF(AND(Home!$A$1&gt;=Leave[[#This Row],[Start Time]],Home!$A$1&lt;=Leave[[#This Row],[End Time]]),"Aplica","No Aplica")</f>
        <v>No Aplica</v>
      </c>
      <c r="M669" t="str">
        <f>IF(AND(Home!$A$1&gt;=Leave[[#This Row],[Start Time]],Home!$A$1&lt;=Leave[[#This Row],[End Time]]),Home!$A$1,"No Aplica")</f>
        <v>No Aplica</v>
      </c>
      <c r="N669" t="str">
        <f>Leave[[#This Row],[User Code (Owning User) (Usuario)]]&amp;Leave[[#This Row],[fecha activa]]</f>
        <v>MIE2025130824074No Aplica</v>
      </c>
    </row>
    <row r="670" spans="1:14" x14ac:dyDescent="0.3">
      <c r="A670" t="s">
        <v>466</v>
      </c>
      <c r="B670" s="3">
        <v>45931</v>
      </c>
      <c r="C670" s="3">
        <v>45931</v>
      </c>
      <c r="D670" t="s">
        <v>467</v>
      </c>
      <c r="E670" t="s">
        <v>2268</v>
      </c>
      <c r="F670" t="s">
        <v>2270</v>
      </c>
      <c r="G670">
        <v>540</v>
      </c>
      <c r="H670">
        <v>540</v>
      </c>
      <c r="I670" t="s">
        <v>2269</v>
      </c>
      <c r="J670" t="s">
        <v>1482</v>
      </c>
      <c r="K670" t="s">
        <v>177</v>
      </c>
      <c r="L670" t="str">
        <f>IF(AND(Home!$A$1&gt;=Leave[[#This Row],[Start Time]],Home!$A$1&lt;=Leave[[#This Row],[End Time]]),"Aplica","No Aplica")</f>
        <v>Aplica</v>
      </c>
      <c r="M670">
        <f>IF(AND(Home!$A$1&gt;=Leave[[#This Row],[Start Time]],Home!$A$1&lt;=Leave[[#This Row],[End Time]]),Home!$A$1,"No Aplica")</f>
        <v>45931</v>
      </c>
      <c r="N670" t="str">
        <f>Leave[[#This Row],[User Code (Owning User) (Usuario)]]&amp;Leave[[#This Row],[fecha activa]]</f>
        <v>MIE202513082407445931</v>
      </c>
    </row>
    <row r="671" spans="1:14" x14ac:dyDescent="0.3">
      <c r="A671" t="s">
        <v>475</v>
      </c>
      <c r="B671" s="3">
        <v>45933</v>
      </c>
      <c r="C671" s="3">
        <v>45933</v>
      </c>
      <c r="D671" t="s">
        <v>2472</v>
      </c>
      <c r="E671" t="s">
        <v>351</v>
      </c>
      <c r="F671" t="s">
        <v>352</v>
      </c>
      <c r="G671">
        <v>540</v>
      </c>
      <c r="H671">
        <v>540</v>
      </c>
      <c r="I671" t="s">
        <v>1209</v>
      </c>
      <c r="J671" t="s">
        <v>1033</v>
      </c>
      <c r="K671" t="s">
        <v>179</v>
      </c>
      <c r="L671" t="str">
        <f>IF(AND(Home!$A$1&gt;=Leave[[#This Row],[Start Time]],Home!$A$1&lt;=Leave[[#This Row],[End Time]]),"Aplica","No Aplica")</f>
        <v>No Aplica</v>
      </c>
      <c r="M671" t="str">
        <f>IF(AND(Home!$A$1&gt;=Leave[[#This Row],[Start Time]],Home!$A$1&lt;=Leave[[#This Row],[End Time]]),Home!$A$1,"No Aplica")</f>
        <v>No Aplica</v>
      </c>
      <c r="N671" t="str">
        <f>Leave[[#This Row],[User Code (Owning User) (Usuario)]]&amp;Leave[[#This Row],[fecha activa]]</f>
        <v>MIE2023230812359No Aplica</v>
      </c>
    </row>
    <row r="672" spans="1:14" x14ac:dyDescent="0.3">
      <c r="A672" t="s">
        <v>475</v>
      </c>
      <c r="B672" s="3">
        <v>45932</v>
      </c>
      <c r="C672" s="3">
        <v>45932</v>
      </c>
      <c r="D672" t="s">
        <v>2472</v>
      </c>
      <c r="E672" t="s">
        <v>351</v>
      </c>
      <c r="F672" t="s">
        <v>352</v>
      </c>
      <c r="G672">
        <v>540</v>
      </c>
      <c r="H672">
        <v>540</v>
      </c>
      <c r="I672" t="s">
        <v>1209</v>
      </c>
      <c r="J672" t="s">
        <v>1033</v>
      </c>
      <c r="K672" t="s">
        <v>179</v>
      </c>
      <c r="L672" t="str">
        <f>IF(AND(Home!$A$1&gt;=Leave[[#This Row],[Start Time]],Home!$A$1&lt;=Leave[[#This Row],[End Time]]),"Aplica","No Aplica")</f>
        <v>No Aplica</v>
      </c>
      <c r="M672" t="str">
        <f>IF(AND(Home!$A$1&gt;=Leave[[#This Row],[Start Time]],Home!$A$1&lt;=Leave[[#This Row],[End Time]]),Home!$A$1,"No Aplica")</f>
        <v>No Aplica</v>
      </c>
      <c r="N672" t="str">
        <f>Leave[[#This Row],[User Code (Owning User) (Usuario)]]&amp;Leave[[#This Row],[fecha activa]]</f>
        <v>MIE2023230812359No Aplica</v>
      </c>
    </row>
    <row r="673" spans="1:14" x14ac:dyDescent="0.3">
      <c r="A673" t="s">
        <v>475</v>
      </c>
      <c r="B673" s="3">
        <v>45931</v>
      </c>
      <c r="C673" s="3">
        <v>45931</v>
      </c>
      <c r="D673" t="s">
        <v>2472</v>
      </c>
      <c r="E673" t="s">
        <v>351</v>
      </c>
      <c r="F673" t="s">
        <v>352</v>
      </c>
      <c r="G673">
        <v>540</v>
      </c>
      <c r="H673">
        <v>540</v>
      </c>
      <c r="I673" t="s">
        <v>1209</v>
      </c>
      <c r="J673" t="s">
        <v>1033</v>
      </c>
      <c r="K673" t="s">
        <v>179</v>
      </c>
      <c r="L673" t="str">
        <f>IF(AND(Home!$A$1&gt;=Leave[[#This Row],[Start Time]],Home!$A$1&lt;=Leave[[#This Row],[End Time]]),"Aplica","No Aplica")</f>
        <v>Aplica</v>
      </c>
      <c r="M673">
        <f>IF(AND(Home!$A$1&gt;=Leave[[#This Row],[Start Time]],Home!$A$1&lt;=Leave[[#This Row],[End Time]]),Home!$A$1,"No Aplica")</f>
        <v>45931</v>
      </c>
      <c r="N673" t="str">
        <f>Leave[[#This Row],[User Code (Owning User) (Usuario)]]&amp;Leave[[#This Row],[fecha activa]]</f>
        <v>MIE202323081235945931</v>
      </c>
    </row>
    <row r="674" spans="1:14" x14ac:dyDescent="0.3">
      <c r="A674" t="s">
        <v>595</v>
      </c>
      <c r="B674" s="3">
        <v>45933</v>
      </c>
      <c r="C674" s="3">
        <v>45933</v>
      </c>
      <c r="D674" t="s">
        <v>615</v>
      </c>
      <c r="E674" t="s">
        <v>686</v>
      </c>
      <c r="F674" t="s">
        <v>687</v>
      </c>
      <c r="G674">
        <v>420</v>
      </c>
      <c r="H674">
        <v>420</v>
      </c>
      <c r="I674" t="s">
        <v>1165</v>
      </c>
      <c r="J674" t="s">
        <v>966</v>
      </c>
      <c r="K674" t="s">
        <v>177</v>
      </c>
      <c r="L674" t="str">
        <f>IF(AND(Home!$A$1&gt;=Leave[[#This Row],[Start Time]],Home!$A$1&lt;=Leave[[#This Row],[End Time]]),"Aplica","No Aplica")</f>
        <v>No Aplica</v>
      </c>
      <c r="M674" t="str">
        <f>IF(AND(Home!$A$1&gt;=Leave[[#This Row],[Start Time]],Home!$A$1&lt;=Leave[[#This Row],[End Time]]),Home!$A$1,"No Aplica")</f>
        <v>No Aplica</v>
      </c>
      <c r="N674" t="str">
        <f>Leave[[#This Row],[User Code (Owning User) (Usuario)]]&amp;Leave[[#This Row],[fecha activa]]</f>
        <v>MIE2024200817199No Aplica</v>
      </c>
    </row>
    <row r="675" spans="1:14" x14ac:dyDescent="0.3">
      <c r="A675" t="s">
        <v>463</v>
      </c>
      <c r="B675" s="3">
        <v>45931</v>
      </c>
      <c r="C675" s="3">
        <v>45931</v>
      </c>
      <c r="D675" t="s">
        <v>467</v>
      </c>
      <c r="E675" t="s">
        <v>686</v>
      </c>
      <c r="F675" t="s">
        <v>687</v>
      </c>
      <c r="G675">
        <v>540</v>
      </c>
      <c r="H675">
        <v>540</v>
      </c>
      <c r="I675" t="s">
        <v>1165</v>
      </c>
      <c r="J675" t="s">
        <v>966</v>
      </c>
      <c r="K675" t="s">
        <v>177</v>
      </c>
      <c r="L675" t="str">
        <f>IF(AND(Home!$A$1&gt;=Leave[[#This Row],[Start Time]],Home!$A$1&lt;=Leave[[#This Row],[End Time]]),"Aplica","No Aplica")</f>
        <v>Aplica</v>
      </c>
      <c r="M675">
        <f>IF(AND(Home!$A$1&gt;=Leave[[#This Row],[Start Time]],Home!$A$1&lt;=Leave[[#This Row],[End Time]]),Home!$A$1,"No Aplica")</f>
        <v>45931</v>
      </c>
      <c r="N675" t="str">
        <f>Leave[[#This Row],[User Code (Owning User) (Usuario)]]&amp;Leave[[#This Row],[fecha activa]]</f>
        <v>MIE202420081719945931</v>
      </c>
    </row>
    <row r="676" spans="1:14" x14ac:dyDescent="0.3">
      <c r="A676" t="s">
        <v>463</v>
      </c>
      <c r="B676" s="3">
        <v>45939</v>
      </c>
      <c r="C676" s="3">
        <v>45939</v>
      </c>
      <c r="D676" t="s">
        <v>2551</v>
      </c>
      <c r="E676" t="s">
        <v>1390</v>
      </c>
      <c r="F676" t="s">
        <v>1392</v>
      </c>
      <c r="G676">
        <v>60</v>
      </c>
      <c r="H676">
        <v>60</v>
      </c>
      <c r="I676" t="s">
        <v>1391</v>
      </c>
      <c r="J676" t="s">
        <v>1038</v>
      </c>
      <c r="K676" t="s">
        <v>177</v>
      </c>
      <c r="L676" t="str">
        <f>IF(AND(Home!$A$1&gt;=Leave[[#This Row],[Start Time]],Home!$A$1&lt;=Leave[[#This Row],[End Time]]),"Aplica","No Aplica")</f>
        <v>No Aplica</v>
      </c>
      <c r="M676" t="str">
        <f>IF(AND(Home!$A$1&gt;=Leave[[#This Row],[Start Time]],Home!$A$1&lt;=Leave[[#This Row],[End Time]]),Home!$A$1,"No Aplica")</f>
        <v>No Aplica</v>
      </c>
      <c r="N676" t="str">
        <f>Leave[[#This Row],[User Code (Owning User) (Usuario)]]&amp;Leave[[#This Row],[fecha activa]]</f>
        <v>MIE2025310120708No Aplica</v>
      </c>
    </row>
    <row r="677" spans="1:14" x14ac:dyDescent="0.3">
      <c r="A677" t="s">
        <v>463</v>
      </c>
      <c r="B677" s="3">
        <v>45938</v>
      </c>
      <c r="C677" s="3">
        <v>45938</v>
      </c>
      <c r="D677" t="s">
        <v>2983</v>
      </c>
      <c r="E677" t="s">
        <v>1390</v>
      </c>
      <c r="F677" t="s">
        <v>1392</v>
      </c>
      <c r="G677">
        <v>180</v>
      </c>
      <c r="H677">
        <v>180</v>
      </c>
      <c r="I677" t="s">
        <v>1391</v>
      </c>
      <c r="J677" t="s">
        <v>1038</v>
      </c>
      <c r="K677" t="s">
        <v>177</v>
      </c>
      <c r="L677" t="str">
        <f>IF(AND(Home!$A$1&gt;=Leave[[#This Row],[Start Time]],Home!$A$1&lt;=Leave[[#This Row],[End Time]]),"Aplica","No Aplica")</f>
        <v>No Aplica</v>
      </c>
      <c r="M677" t="str">
        <f>IF(AND(Home!$A$1&gt;=Leave[[#This Row],[Start Time]],Home!$A$1&lt;=Leave[[#This Row],[End Time]]),Home!$A$1,"No Aplica")</f>
        <v>No Aplica</v>
      </c>
      <c r="N677" t="str">
        <f>Leave[[#This Row],[User Code (Owning User) (Usuario)]]&amp;Leave[[#This Row],[fecha activa]]</f>
        <v>MIE2025310120708No Aplica</v>
      </c>
    </row>
    <row r="678" spans="1:14" x14ac:dyDescent="0.3">
      <c r="A678" t="s">
        <v>463</v>
      </c>
      <c r="B678" s="3">
        <v>45937</v>
      </c>
      <c r="C678" s="3">
        <v>45937</v>
      </c>
      <c r="D678" t="s">
        <v>2467</v>
      </c>
      <c r="E678" t="s">
        <v>1390</v>
      </c>
      <c r="F678" t="s">
        <v>1392</v>
      </c>
      <c r="G678">
        <v>60</v>
      </c>
      <c r="H678">
        <v>60</v>
      </c>
      <c r="I678" t="s">
        <v>1391</v>
      </c>
      <c r="J678" t="s">
        <v>1038</v>
      </c>
      <c r="K678" t="s">
        <v>177</v>
      </c>
      <c r="L678" t="str">
        <f>IF(AND(Home!$A$1&gt;=Leave[[#This Row],[Start Time]],Home!$A$1&lt;=Leave[[#This Row],[End Time]]),"Aplica","No Aplica")</f>
        <v>No Aplica</v>
      </c>
      <c r="M678" t="str">
        <f>IF(AND(Home!$A$1&gt;=Leave[[#This Row],[Start Time]],Home!$A$1&lt;=Leave[[#This Row],[End Time]]),Home!$A$1,"No Aplica")</f>
        <v>No Aplica</v>
      </c>
      <c r="N678" t="str">
        <f>Leave[[#This Row],[User Code (Owning User) (Usuario)]]&amp;Leave[[#This Row],[fecha activa]]</f>
        <v>MIE2025310120708No Aplica</v>
      </c>
    </row>
    <row r="679" spans="1:14" x14ac:dyDescent="0.3">
      <c r="A679" t="s">
        <v>463</v>
      </c>
      <c r="B679" s="3">
        <v>45936</v>
      </c>
      <c r="C679" s="3">
        <v>45936</v>
      </c>
      <c r="D679" t="s">
        <v>2429</v>
      </c>
      <c r="E679" t="s">
        <v>1390</v>
      </c>
      <c r="F679" t="s">
        <v>1392</v>
      </c>
      <c r="G679">
        <v>540</v>
      </c>
      <c r="H679">
        <v>540</v>
      </c>
      <c r="I679" t="s">
        <v>1391</v>
      </c>
      <c r="J679" t="s">
        <v>1038</v>
      </c>
      <c r="K679" t="s">
        <v>177</v>
      </c>
      <c r="L679" t="str">
        <f>IF(AND(Home!$A$1&gt;=Leave[[#This Row],[Start Time]],Home!$A$1&lt;=Leave[[#This Row],[End Time]]),"Aplica","No Aplica")</f>
        <v>No Aplica</v>
      </c>
      <c r="M679" t="str">
        <f>IF(AND(Home!$A$1&gt;=Leave[[#This Row],[Start Time]],Home!$A$1&lt;=Leave[[#This Row],[End Time]]),Home!$A$1,"No Aplica")</f>
        <v>No Aplica</v>
      </c>
      <c r="N679" t="str">
        <f>Leave[[#This Row],[User Code (Owning User) (Usuario)]]&amp;Leave[[#This Row],[fecha activa]]</f>
        <v>MIE2025310120708No Aplica</v>
      </c>
    </row>
    <row r="680" spans="1:14" x14ac:dyDescent="0.3">
      <c r="A680" t="s">
        <v>463</v>
      </c>
      <c r="B680" s="3">
        <v>45932</v>
      </c>
      <c r="C680" s="3">
        <v>45932</v>
      </c>
      <c r="D680" t="s">
        <v>3036</v>
      </c>
      <c r="E680" t="s">
        <v>1390</v>
      </c>
      <c r="F680" t="s">
        <v>1392</v>
      </c>
      <c r="G680">
        <v>180</v>
      </c>
      <c r="H680">
        <v>180</v>
      </c>
      <c r="I680" t="s">
        <v>1391</v>
      </c>
      <c r="J680" t="s">
        <v>1038</v>
      </c>
      <c r="K680" t="s">
        <v>177</v>
      </c>
      <c r="L680" t="str">
        <f>IF(AND(Home!$A$1&gt;=Leave[[#This Row],[Start Time]],Home!$A$1&lt;=Leave[[#This Row],[End Time]]),"Aplica","No Aplica")</f>
        <v>No Aplica</v>
      </c>
      <c r="M680" t="str">
        <f>IF(AND(Home!$A$1&gt;=Leave[[#This Row],[Start Time]],Home!$A$1&lt;=Leave[[#This Row],[End Time]]),Home!$A$1,"No Aplica")</f>
        <v>No Aplica</v>
      </c>
      <c r="N680" t="str">
        <f>Leave[[#This Row],[User Code (Owning User) (Usuario)]]&amp;Leave[[#This Row],[fecha activa]]</f>
        <v>MIE2025310120708No Aplica</v>
      </c>
    </row>
    <row r="681" spans="1:14" x14ac:dyDescent="0.3">
      <c r="A681" t="s">
        <v>463</v>
      </c>
      <c r="B681" s="3">
        <v>45931</v>
      </c>
      <c r="C681" s="3">
        <v>45931</v>
      </c>
      <c r="D681" t="s">
        <v>2551</v>
      </c>
      <c r="E681" t="s">
        <v>1390</v>
      </c>
      <c r="F681" t="s">
        <v>1392</v>
      </c>
      <c r="G681">
        <v>60</v>
      </c>
      <c r="H681">
        <v>60</v>
      </c>
      <c r="I681" t="s">
        <v>1391</v>
      </c>
      <c r="J681" t="s">
        <v>1038</v>
      </c>
      <c r="K681" t="s">
        <v>177</v>
      </c>
      <c r="L681" t="str">
        <f>IF(AND(Home!$A$1&gt;=Leave[[#This Row],[Start Time]],Home!$A$1&lt;=Leave[[#This Row],[End Time]]),"Aplica","No Aplica")</f>
        <v>Aplica</v>
      </c>
      <c r="M681">
        <f>IF(AND(Home!$A$1&gt;=Leave[[#This Row],[Start Time]],Home!$A$1&lt;=Leave[[#This Row],[End Time]]),Home!$A$1,"No Aplica")</f>
        <v>45931</v>
      </c>
      <c r="N681" t="str">
        <f>Leave[[#This Row],[User Code (Owning User) (Usuario)]]&amp;Leave[[#This Row],[fecha activa]]</f>
        <v>MIE202531012070845931</v>
      </c>
    </row>
    <row r="682" spans="1:14" x14ac:dyDescent="0.3">
      <c r="A682" t="s">
        <v>466</v>
      </c>
      <c r="B682" s="3">
        <v>45942</v>
      </c>
      <c r="C682" s="3">
        <v>45942</v>
      </c>
      <c r="D682" t="s">
        <v>472</v>
      </c>
      <c r="E682" t="s">
        <v>1533</v>
      </c>
      <c r="F682" t="s">
        <v>1535</v>
      </c>
      <c r="G682">
        <v>1410</v>
      </c>
      <c r="H682">
        <v>540</v>
      </c>
      <c r="I682" t="s">
        <v>1534</v>
      </c>
      <c r="J682" t="s">
        <v>2674</v>
      </c>
      <c r="K682" t="s">
        <v>179</v>
      </c>
      <c r="L682" t="str">
        <f>IF(AND(Home!$A$1&gt;=Leave[[#This Row],[Start Time]],Home!$A$1&lt;=Leave[[#This Row],[End Time]]),"Aplica","No Aplica")</f>
        <v>No Aplica</v>
      </c>
      <c r="M682" t="str">
        <f>IF(AND(Home!$A$1&gt;=Leave[[#This Row],[Start Time]],Home!$A$1&lt;=Leave[[#This Row],[End Time]]),Home!$A$1,"No Aplica")</f>
        <v>No Aplica</v>
      </c>
      <c r="N682" t="str">
        <f>Leave[[#This Row],[User Code (Owning User) (Usuario)]]&amp;Leave[[#This Row],[fecha activa]]</f>
        <v>MIE2025170321693No Aplica</v>
      </c>
    </row>
    <row r="683" spans="1:14" x14ac:dyDescent="0.3">
      <c r="A683" t="s">
        <v>474</v>
      </c>
      <c r="B683" s="3">
        <v>45941</v>
      </c>
      <c r="C683" s="3">
        <v>45941</v>
      </c>
      <c r="D683" t="s">
        <v>1439</v>
      </c>
      <c r="E683" t="s">
        <v>1533</v>
      </c>
      <c r="F683" t="s">
        <v>1535</v>
      </c>
      <c r="G683">
        <v>240</v>
      </c>
      <c r="H683">
        <v>240</v>
      </c>
      <c r="I683" t="s">
        <v>1534</v>
      </c>
      <c r="J683" t="s">
        <v>2674</v>
      </c>
      <c r="K683" t="s">
        <v>179</v>
      </c>
      <c r="L683" t="str">
        <f>IF(AND(Home!$A$1&gt;=Leave[[#This Row],[Start Time]],Home!$A$1&lt;=Leave[[#This Row],[End Time]]),"Aplica","No Aplica")</f>
        <v>No Aplica</v>
      </c>
      <c r="M683" t="str">
        <f>IF(AND(Home!$A$1&gt;=Leave[[#This Row],[Start Time]],Home!$A$1&lt;=Leave[[#This Row],[End Time]]),Home!$A$1,"No Aplica")</f>
        <v>No Aplica</v>
      </c>
      <c r="N683" t="str">
        <f>Leave[[#This Row],[User Code (Owning User) (Usuario)]]&amp;Leave[[#This Row],[fecha activa]]</f>
        <v>MIE2025170321693No Aplica</v>
      </c>
    </row>
    <row r="684" spans="1:14" x14ac:dyDescent="0.3">
      <c r="A684" t="s">
        <v>474</v>
      </c>
      <c r="B684" s="3">
        <v>45934</v>
      </c>
      <c r="C684" s="3">
        <v>45934</v>
      </c>
      <c r="D684" t="s">
        <v>1484</v>
      </c>
      <c r="E684" t="s">
        <v>1533</v>
      </c>
      <c r="F684" t="s">
        <v>1535</v>
      </c>
      <c r="G684">
        <v>240</v>
      </c>
      <c r="H684">
        <v>240</v>
      </c>
      <c r="I684" t="s">
        <v>1534</v>
      </c>
      <c r="J684" t="s">
        <v>2674</v>
      </c>
      <c r="K684" t="s">
        <v>179</v>
      </c>
      <c r="L684" t="str">
        <f>IF(AND(Home!$A$1&gt;=Leave[[#This Row],[Start Time]],Home!$A$1&lt;=Leave[[#This Row],[End Time]]),"Aplica","No Aplica")</f>
        <v>No Aplica</v>
      </c>
      <c r="M684" t="str">
        <f>IF(AND(Home!$A$1&gt;=Leave[[#This Row],[Start Time]],Home!$A$1&lt;=Leave[[#This Row],[End Time]]),Home!$A$1,"No Aplica")</f>
        <v>No Aplica</v>
      </c>
      <c r="N684" t="str">
        <f>Leave[[#This Row],[User Code (Owning User) (Usuario)]]&amp;Leave[[#This Row],[fecha activa]]</f>
        <v>MIE2025170321693No Aplica</v>
      </c>
    </row>
    <row r="685" spans="1:14" x14ac:dyDescent="0.3">
      <c r="A685" t="s">
        <v>466</v>
      </c>
      <c r="B685" s="3">
        <v>45935</v>
      </c>
      <c r="C685" s="3">
        <v>45935</v>
      </c>
      <c r="D685" t="s">
        <v>472</v>
      </c>
      <c r="E685" t="s">
        <v>1533</v>
      </c>
      <c r="F685" t="s">
        <v>1535</v>
      </c>
      <c r="G685">
        <v>1410</v>
      </c>
      <c r="H685">
        <v>540</v>
      </c>
      <c r="I685" t="s">
        <v>1534</v>
      </c>
      <c r="J685" t="s">
        <v>2674</v>
      </c>
      <c r="K685" t="s">
        <v>179</v>
      </c>
      <c r="L685" t="str">
        <f>IF(AND(Home!$A$1&gt;=Leave[[#This Row],[Start Time]],Home!$A$1&lt;=Leave[[#This Row],[End Time]]),"Aplica","No Aplica")</f>
        <v>No Aplica</v>
      </c>
      <c r="M685" t="str">
        <f>IF(AND(Home!$A$1&gt;=Leave[[#This Row],[Start Time]],Home!$A$1&lt;=Leave[[#This Row],[End Time]]),Home!$A$1,"No Aplica")</f>
        <v>No Aplica</v>
      </c>
      <c r="N685" t="str">
        <f>Leave[[#This Row],[User Code (Owning User) (Usuario)]]&amp;Leave[[#This Row],[fecha activa]]</f>
        <v>MIE2025170321693No Aplica</v>
      </c>
    </row>
    <row r="686" spans="1:14" x14ac:dyDescent="0.3">
      <c r="A686" t="s">
        <v>463</v>
      </c>
      <c r="B686" s="3">
        <v>45935</v>
      </c>
      <c r="C686" s="3">
        <v>45935</v>
      </c>
      <c r="D686" t="s">
        <v>472</v>
      </c>
      <c r="E686" t="s">
        <v>1399</v>
      </c>
      <c r="F686" t="s">
        <v>1401</v>
      </c>
      <c r="G686">
        <v>720</v>
      </c>
      <c r="H686">
        <v>540</v>
      </c>
      <c r="I686" t="s">
        <v>1400</v>
      </c>
      <c r="J686" t="s">
        <v>1026</v>
      </c>
      <c r="K686" t="s">
        <v>178</v>
      </c>
      <c r="L686" t="str">
        <f>IF(AND(Home!$A$1&gt;=Leave[[#This Row],[Start Time]],Home!$A$1&lt;=Leave[[#This Row],[End Time]]),"Aplica","No Aplica")</f>
        <v>No Aplica</v>
      </c>
      <c r="M686" t="str">
        <f>IF(AND(Home!$A$1&gt;=Leave[[#This Row],[Start Time]],Home!$A$1&lt;=Leave[[#This Row],[End Time]]),Home!$A$1,"No Aplica")</f>
        <v>No Aplica</v>
      </c>
      <c r="N686" t="str">
        <f>Leave[[#This Row],[User Code (Owning User) (Usuario)]]&amp;Leave[[#This Row],[fecha activa]]</f>
        <v>MIE2025040220725No Aplica</v>
      </c>
    </row>
    <row r="687" spans="1:14" x14ac:dyDescent="0.3">
      <c r="A687" t="s">
        <v>463</v>
      </c>
      <c r="B687" s="3">
        <v>45940</v>
      </c>
      <c r="C687" s="3">
        <v>45940</v>
      </c>
      <c r="D687" t="s">
        <v>2005</v>
      </c>
      <c r="E687" t="s">
        <v>714</v>
      </c>
      <c r="F687" t="s">
        <v>715</v>
      </c>
      <c r="G687">
        <v>60</v>
      </c>
      <c r="H687">
        <v>60</v>
      </c>
      <c r="I687" t="s">
        <v>1149</v>
      </c>
      <c r="J687" t="s">
        <v>2274</v>
      </c>
      <c r="K687" t="s">
        <v>177</v>
      </c>
      <c r="L687" t="str">
        <f>IF(AND(Home!$A$1&gt;=Leave[[#This Row],[Start Time]],Home!$A$1&lt;=Leave[[#This Row],[End Time]]),"Aplica","No Aplica")</f>
        <v>No Aplica</v>
      </c>
      <c r="M687" t="str">
        <f>IF(AND(Home!$A$1&gt;=Leave[[#This Row],[Start Time]],Home!$A$1&lt;=Leave[[#This Row],[End Time]]),Home!$A$1,"No Aplica")</f>
        <v>No Aplica</v>
      </c>
      <c r="N687" t="str">
        <f>Leave[[#This Row],[User Code (Owning User) (Usuario)]]&amp;Leave[[#This Row],[fecha activa]]</f>
        <v>MIE2024270917696No Aplica</v>
      </c>
    </row>
    <row r="688" spans="1:14" x14ac:dyDescent="0.3">
      <c r="A688" t="s">
        <v>463</v>
      </c>
      <c r="B688" s="3">
        <v>45939</v>
      </c>
      <c r="C688" s="3">
        <v>45939</v>
      </c>
      <c r="D688" t="s">
        <v>596</v>
      </c>
      <c r="E688" t="s">
        <v>714</v>
      </c>
      <c r="F688" t="s">
        <v>715</v>
      </c>
      <c r="G688">
        <v>60</v>
      </c>
      <c r="H688">
        <v>60</v>
      </c>
      <c r="I688" t="s">
        <v>1149</v>
      </c>
      <c r="J688" t="s">
        <v>2274</v>
      </c>
      <c r="K688" t="s">
        <v>177</v>
      </c>
      <c r="L688" t="str">
        <f>IF(AND(Home!$A$1&gt;=Leave[[#This Row],[Start Time]],Home!$A$1&lt;=Leave[[#This Row],[End Time]]),"Aplica","No Aplica")</f>
        <v>No Aplica</v>
      </c>
      <c r="M688" t="str">
        <f>IF(AND(Home!$A$1&gt;=Leave[[#This Row],[Start Time]],Home!$A$1&lt;=Leave[[#This Row],[End Time]]),Home!$A$1,"No Aplica")</f>
        <v>No Aplica</v>
      </c>
      <c r="N688" t="str">
        <f>Leave[[#This Row],[User Code (Owning User) (Usuario)]]&amp;Leave[[#This Row],[fecha activa]]</f>
        <v>MIE2024270917696No Aplica</v>
      </c>
    </row>
    <row r="689" spans="1:14" x14ac:dyDescent="0.3">
      <c r="A689" t="s">
        <v>463</v>
      </c>
      <c r="B689" s="3">
        <v>45938</v>
      </c>
      <c r="C689" s="3">
        <v>45938</v>
      </c>
      <c r="D689" t="s">
        <v>596</v>
      </c>
      <c r="E689" t="s">
        <v>714</v>
      </c>
      <c r="F689" t="s">
        <v>715</v>
      </c>
      <c r="G689">
        <v>60</v>
      </c>
      <c r="H689">
        <v>60</v>
      </c>
      <c r="I689" t="s">
        <v>1149</v>
      </c>
      <c r="J689" t="s">
        <v>2274</v>
      </c>
      <c r="K689" t="s">
        <v>177</v>
      </c>
      <c r="L689" t="str">
        <f>IF(AND(Home!$A$1&gt;=Leave[[#This Row],[Start Time]],Home!$A$1&lt;=Leave[[#This Row],[End Time]]),"Aplica","No Aplica")</f>
        <v>No Aplica</v>
      </c>
      <c r="M689" t="str">
        <f>IF(AND(Home!$A$1&gt;=Leave[[#This Row],[Start Time]],Home!$A$1&lt;=Leave[[#This Row],[End Time]]),Home!$A$1,"No Aplica")</f>
        <v>No Aplica</v>
      </c>
      <c r="N689" t="str">
        <f>Leave[[#This Row],[User Code (Owning User) (Usuario)]]&amp;Leave[[#This Row],[fecha activa]]</f>
        <v>MIE2024270917696No Aplica</v>
      </c>
    </row>
    <row r="690" spans="1:14" x14ac:dyDescent="0.3">
      <c r="A690" t="s">
        <v>466</v>
      </c>
      <c r="B690" s="3">
        <v>45937</v>
      </c>
      <c r="C690" s="3">
        <v>45937</v>
      </c>
      <c r="D690" t="s">
        <v>501</v>
      </c>
      <c r="E690" t="s">
        <v>714</v>
      </c>
      <c r="F690" t="s">
        <v>715</v>
      </c>
      <c r="G690">
        <v>540</v>
      </c>
      <c r="H690">
        <v>540</v>
      </c>
      <c r="I690" t="s">
        <v>1149</v>
      </c>
      <c r="J690" t="s">
        <v>2274</v>
      </c>
      <c r="K690" t="s">
        <v>177</v>
      </c>
      <c r="L690" t="str">
        <f>IF(AND(Home!$A$1&gt;=Leave[[#This Row],[Start Time]],Home!$A$1&lt;=Leave[[#This Row],[End Time]]),"Aplica","No Aplica")</f>
        <v>No Aplica</v>
      </c>
      <c r="M690" t="str">
        <f>IF(AND(Home!$A$1&gt;=Leave[[#This Row],[Start Time]],Home!$A$1&lt;=Leave[[#This Row],[End Time]]),Home!$A$1,"No Aplica")</f>
        <v>No Aplica</v>
      </c>
      <c r="N690" t="str">
        <f>Leave[[#This Row],[User Code (Owning User) (Usuario)]]&amp;Leave[[#This Row],[fecha activa]]</f>
        <v>MIE2024270917696No Aplica</v>
      </c>
    </row>
    <row r="691" spans="1:14" x14ac:dyDescent="0.3">
      <c r="A691" t="s">
        <v>463</v>
      </c>
      <c r="B691" s="3">
        <v>45936</v>
      </c>
      <c r="C691" s="3">
        <v>45936</v>
      </c>
      <c r="D691" t="s">
        <v>2005</v>
      </c>
      <c r="E691" t="s">
        <v>714</v>
      </c>
      <c r="F691" t="s">
        <v>715</v>
      </c>
      <c r="G691">
        <v>60</v>
      </c>
      <c r="H691">
        <v>60</v>
      </c>
      <c r="I691" t="s">
        <v>1149</v>
      </c>
      <c r="J691" t="s">
        <v>2274</v>
      </c>
      <c r="K691" t="s">
        <v>177</v>
      </c>
      <c r="L691" t="str">
        <f>IF(AND(Home!$A$1&gt;=Leave[[#This Row],[Start Time]],Home!$A$1&lt;=Leave[[#This Row],[End Time]]),"Aplica","No Aplica")</f>
        <v>No Aplica</v>
      </c>
      <c r="M691" t="str">
        <f>IF(AND(Home!$A$1&gt;=Leave[[#This Row],[Start Time]],Home!$A$1&lt;=Leave[[#This Row],[End Time]]),Home!$A$1,"No Aplica")</f>
        <v>No Aplica</v>
      </c>
      <c r="N691" t="str">
        <f>Leave[[#This Row],[User Code (Owning User) (Usuario)]]&amp;Leave[[#This Row],[fecha activa]]</f>
        <v>MIE2024270917696No Aplica</v>
      </c>
    </row>
    <row r="692" spans="1:14" x14ac:dyDescent="0.3">
      <c r="A692" t="s">
        <v>463</v>
      </c>
      <c r="B692" s="3">
        <v>45933</v>
      </c>
      <c r="C692" s="3">
        <v>45933</v>
      </c>
      <c r="D692" t="s">
        <v>596</v>
      </c>
      <c r="E692" t="s">
        <v>714</v>
      </c>
      <c r="F692" t="s">
        <v>715</v>
      </c>
      <c r="G692">
        <v>60</v>
      </c>
      <c r="H692">
        <v>60</v>
      </c>
      <c r="I692" t="s">
        <v>1149</v>
      </c>
      <c r="J692" t="s">
        <v>2274</v>
      </c>
      <c r="K692" t="s">
        <v>177</v>
      </c>
      <c r="L692" t="str">
        <f>IF(AND(Home!$A$1&gt;=Leave[[#This Row],[Start Time]],Home!$A$1&lt;=Leave[[#This Row],[End Time]]),"Aplica","No Aplica")</f>
        <v>No Aplica</v>
      </c>
      <c r="M692" t="str">
        <f>IF(AND(Home!$A$1&gt;=Leave[[#This Row],[Start Time]],Home!$A$1&lt;=Leave[[#This Row],[End Time]]),Home!$A$1,"No Aplica")</f>
        <v>No Aplica</v>
      </c>
      <c r="N692" t="str">
        <f>Leave[[#This Row],[User Code (Owning User) (Usuario)]]&amp;Leave[[#This Row],[fecha activa]]</f>
        <v>MIE2024270917696No Aplica</v>
      </c>
    </row>
    <row r="693" spans="1:14" x14ac:dyDescent="0.3">
      <c r="A693" t="s">
        <v>463</v>
      </c>
      <c r="B693" s="3">
        <v>45932</v>
      </c>
      <c r="C693" s="3">
        <v>45932</v>
      </c>
      <c r="D693" t="s">
        <v>2005</v>
      </c>
      <c r="E693" t="s">
        <v>714</v>
      </c>
      <c r="F693" t="s">
        <v>715</v>
      </c>
      <c r="G693">
        <v>60</v>
      </c>
      <c r="H693">
        <v>60</v>
      </c>
      <c r="I693" t="s">
        <v>1149</v>
      </c>
      <c r="J693" t="s">
        <v>2274</v>
      </c>
      <c r="K693" t="s">
        <v>177</v>
      </c>
      <c r="L693" t="str">
        <f>IF(AND(Home!$A$1&gt;=Leave[[#This Row],[Start Time]],Home!$A$1&lt;=Leave[[#This Row],[End Time]]),"Aplica","No Aplica")</f>
        <v>No Aplica</v>
      </c>
      <c r="M693" t="str">
        <f>IF(AND(Home!$A$1&gt;=Leave[[#This Row],[Start Time]],Home!$A$1&lt;=Leave[[#This Row],[End Time]]),Home!$A$1,"No Aplica")</f>
        <v>No Aplica</v>
      </c>
      <c r="N693" t="str">
        <f>Leave[[#This Row],[User Code (Owning User) (Usuario)]]&amp;Leave[[#This Row],[fecha activa]]</f>
        <v>MIE2024270917696No Aplica</v>
      </c>
    </row>
    <row r="694" spans="1:14" x14ac:dyDescent="0.3">
      <c r="A694" t="s">
        <v>466</v>
      </c>
      <c r="B694" s="3">
        <v>45931</v>
      </c>
      <c r="C694" s="3">
        <v>45931</v>
      </c>
      <c r="D694" t="s">
        <v>465</v>
      </c>
      <c r="E694" t="s">
        <v>714</v>
      </c>
      <c r="F694" t="s">
        <v>715</v>
      </c>
      <c r="G694">
        <v>540</v>
      </c>
      <c r="H694">
        <v>540</v>
      </c>
      <c r="I694" t="s">
        <v>1149</v>
      </c>
      <c r="J694" t="s">
        <v>2274</v>
      </c>
      <c r="K694" t="s">
        <v>177</v>
      </c>
      <c r="L694" t="str">
        <f>IF(AND(Home!$A$1&gt;=Leave[[#This Row],[Start Time]],Home!$A$1&lt;=Leave[[#This Row],[End Time]]),"Aplica","No Aplica")</f>
        <v>Aplica</v>
      </c>
      <c r="M694">
        <f>IF(AND(Home!$A$1&gt;=Leave[[#This Row],[Start Time]],Home!$A$1&lt;=Leave[[#This Row],[End Time]]),Home!$A$1,"No Aplica")</f>
        <v>45931</v>
      </c>
      <c r="N694" t="str">
        <f>Leave[[#This Row],[User Code (Owning User) (Usuario)]]&amp;Leave[[#This Row],[fecha activa]]</f>
        <v>MIE202427091769645931</v>
      </c>
    </row>
    <row r="695" spans="1:14" x14ac:dyDescent="0.3">
      <c r="A695" t="s">
        <v>469</v>
      </c>
      <c r="B695" s="3">
        <v>45931</v>
      </c>
      <c r="C695" s="3">
        <v>45931</v>
      </c>
      <c r="D695" t="s">
        <v>2963</v>
      </c>
      <c r="E695" t="s">
        <v>1550</v>
      </c>
      <c r="F695" t="s">
        <v>1552</v>
      </c>
      <c r="G695">
        <v>120</v>
      </c>
      <c r="H695">
        <v>120</v>
      </c>
      <c r="I695" t="s">
        <v>1551</v>
      </c>
      <c r="J695" t="s">
        <v>1033</v>
      </c>
      <c r="K695" t="s">
        <v>179</v>
      </c>
      <c r="L695" t="str">
        <f>IF(AND(Home!$A$1&gt;=Leave[[#This Row],[Start Time]],Home!$A$1&lt;=Leave[[#This Row],[End Time]]),"Aplica","No Aplica")</f>
        <v>Aplica</v>
      </c>
      <c r="M695">
        <f>IF(AND(Home!$A$1&gt;=Leave[[#This Row],[Start Time]],Home!$A$1&lt;=Leave[[#This Row],[End Time]]),Home!$A$1,"No Aplica")</f>
        <v>45931</v>
      </c>
      <c r="N695" t="str">
        <f>Leave[[#This Row],[User Code (Owning User) (Usuario)]]&amp;Leave[[#This Row],[fecha activa]]</f>
        <v>MIE202520032178645931</v>
      </c>
    </row>
    <row r="696" spans="1:14" x14ac:dyDescent="0.3">
      <c r="A696" t="s">
        <v>463</v>
      </c>
      <c r="B696" s="3">
        <v>45942</v>
      </c>
      <c r="C696" s="3">
        <v>45942</v>
      </c>
      <c r="D696" t="s">
        <v>2179</v>
      </c>
      <c r="E696" t="s">
        <v>1550</v>
      </c>
      <c r="F696" t="s">
        <v>1552</v>
      </c>
      <c r="G696">
        <v>540</v>
      </c>
      <c r="H696">
        <v>540</v>
      </c>
      <c r="I696" t="s">
        <v>1551</v>
      </c>
      <c r="J696" t="s">
        <v>1033</v>
      </c>
      <c r="K696" t="s">
        <v>179</v>
      </c>
      <c r="L696" t="str">
        <f>IF(AND(Home!$A$1&gt;=Leave[[#This Row],[Start Time]],Home!$A$1&lt;=Leave[[#This Row],[End Time]]),"Aplica","No Aplica")</f>
        <v>No Aplica</v>
      </c>
      <c r="M696" t="str">
        <f>IF(AND(Home!$A$1&gt;=Leave[[#This Row],[Start Time]],Home!$A$1&lt;=Leave[[#This Row],[End Time]]),Home!$A$1,"No Aplica")</f>
        <v>No Aplica</v>
      </c>
      <c r="N696" t="str">
        <f>Leave[[#This Row],[User Code (Owning User) (Usuario)]]&amp;Leave[[#This Row],[fecha activa]]</f>
        <v>MIE2025200321786No Aplica</v>
      </c>
    </row>
    <row r="697" spans="1:14" x14ac:dyDescent="0.3">
      <c r="A697" t="s">
        <v>463</v>
      </c>
      <c r="B697" s="3">
        <v>45941</v>
      </c>
      <c r="C697" s="3">
        <v>45941</v>
      </c>
      <c r="D697" t="s">
        <v>1832</v>
      </c>
      <c r="E697" t="s">
        <v>1550</v>
      </c>
      <c r="F697" t="s">
        <v>1552</v>
      </c>
      <c r="G697">
        <v>240</v>
      </c>
      <c r="H697">
        <v>240</v>
      </c>
      <c r="I697" t="s">
        <v>1551</v>
      </c>
      <c r="J697" t="s">
        <v>1033</v>
      </c>
      <c r="K697" t="s">
        <v>179</v>
      </c>
      <c r="L697" t="str">
        <f>IF(AND(Home!$A$1&gt;=Leave[[#This Row],[Start Time]],Home!$A$1&lt;=Leave[[#This Row],[End Time]]),"Aplica","No Aplica")</f>
        <v>No Aplica</v>
      </c>
      <c r="M697" t="str">
        <f>IF(AND(Home!$A$1&gt;=Leave[[#This Row],[Start Time]],Home!$A$1&lt;=Leave[[#This Row],[End Time]]),Home!$A$1,"No Aplica")</f>
        <v>No Aplica</v>
      </c>
      <c r="N697" t="str">
        <f>Leave[[#This Row],[User Code (Owning User) (Usuario)]]&amp;Leave[[#This Row],[fecha activa]]</f>
        <v>MIE2025200321786No Aplica</v>
      </c>
    </row>
    <row r="698" spans="1:14" x14ac:dyDescent="0.3">
      <c r="A698" t="s">
        <v>463</v>
      </c>
      <c r="B698" s="3">
        <v>45935</v>
      </c>
      <c r="C698" s="3">
        <v>45935</v>
      </c>
      <c r="D698" t="s">
        <v>3065</v>
      </c>
      <c r="E698" t="s">
        <v>1550</v>
      </c>
      <c r="F698" t="s">
        <v>1552</v>
      </c>
      <c r="G698">
        <v>540</v>
      </c>
      <c r="H698">
        <v>540</v>
      </c>
      <c r="I698" t="s">
        <v>1551</v>
      </c>
      <c r="J698" t="s">
        <v>1033</v>
      </c>
      <c r="K698" t="s">
        <v>179</v>
      </c>
      <c r="L698" t="str">
        <f>IF(AND(Home!$A$1&gt;=Leave[[#This Row],[Start Time]],Home!$A$1&lt;=Leave[[#This Row],[End Time]]),"Aplica","No Aplica")</f>
        <v>No Aplica</v>
      </c>
      <c r="M698" t="str">
        <f>IF(AND(Home!$A$1&gt;=Leave[[#This Row],[Start Time]],Home!$A$1&lt;=Leave[[#This Row],[End Time]]),Home!$A$1,"No Aplica")</f>
        <v>No Aplica</v>
      </c>
      <c r="N698" t="str">
        <f>Leave[[#This Row],[User Code (Owning User) (Usuario)]]&amp;Leave[[#This Row],[fecha activa]]</f>
        <v>MIE2025200321786No Aplica</v>
      </c>
    </row>
    <row r="699" spans="1:14" x14ac:dyDescent="0.3">
      <c r="A699" t="s">
        <v>463</v>
      </c>
      <c r="B699" s="3">
        <v>45934</v>
      </c>
      <c r="C699" s="3">
        <v>45934</v>
      </c>
      <c r="D699" t="s">
        <v>1832</v>
      </c>
      <c r="E699" t="s">
        <v>1550</v>
      </c>
      <c r="F699" t="s">
        <v>1552</v>
      </c>
      <c r="G699">
        <v>240</v>
      </c>
      <c r="H699">
        <v>240</v>
      </c>
      <c r="I699" t="s">
        <v>1551</v>
      </c>
      <c r="J699" t="s">
        <v>1033</v>
      </c>
      <c r="K699" t="s">
        <v>179</v>
      </c>
      <c r="L699" t="str">
        <f>IF(AND(Home!$A$1&gt;=Leave[[#This Row],[Start Time]],Home!$A$1&lt;=Leave[[#This Row],[End Time]]),"Aplica","No Aplica")</f>
        <v>No Aplica</v>
      </c>
      <c r="M699" t="str">
        <f>IF(AND(Home!$A$1&gt;=Leave[[#This Row],[Start Time]],Home!$A$1&lt;=Leave[[#This Row],[End Time]]),Home!$A$1,"No Aplica")</f>
        <v>No Aplica</v>
      </c>
      <c r="N699" t="str">
        <f>Leave[[#This Row],[User Code (Owning User) (Usuario)]]&amp;Leave[[#This Row],[fecha activa]]</f>
        <v>MIE2025200321786No Aplica</v>
      </c>
    </row>
    <row r="700" spans="1:14" x14ac:dyDescent="0.3">
      <c r="A700" t="s">
        <v>463</v>
      </c>
      <c r="B700" s="3">
        <v>45940</v>
      </c>
      <c r="C700" s="3">
        <v>45940</v>
      </c>
      <c r="D700" t="s">
        <v>491</v>
      </c>
      <c r="E700" t="s">
        <v>2529</v>
      </c>
      <c r="F700" t="s">
        <v>2531</v>
      </c>
      <c r="G700">
        <v>60</v>
      </c>
      <c r="H700">
        <v>60</v>
      </c>
      <c r="I700" t="s">
        <v>2530</v>
      </c>
      <c r="J700" t="s">
        <v>2088</v>
      </c>
      <c r="K700" t="s">
        <v>179</v>
      </c>
      <c r="L700" t="str">
        <f>IF(AND(Home!$A$1&gt;=Leave[[#This Row],[Start Time]],Home!$A$1&lt;=Leave[[#This Row],[End Time]]),"Aplica","No Aplica")</f>
        <v>No Aplica</v>
      </c>
      <c r="M700" t="str">
        <f>IF(AND(Home!$A$1&gt;=Leave[[#This Row],[Start Time]],Home!$A$1&lt;=Leave[[#This Row],[End Time]]),Home!$A$1,"No Aplica")</f>
        <v>No Aplica</v>
      </c>
      <c r="N700" t="str">
        <f>Leave[[#This Row],[User Code (Owning User) (Usuario)]]&amp;Leave[[#This Row],[fecha activa]]</f>
        <v>MIE2025090924343No Aplica</v>
      </c>
    </row>
    <row r="701" spans="1:14" x14ac:dyDescent="0.3">
      <c r="A701" t="s">
        <v>463</v>
      </c>
      <c r="B701" s="3">
        <v>45939</v>
      </c>
      <c r="C701" s="3">
        <v>45939</v>
      </c>
      <c r="D701" t="s">
        <v>491</v>
      </c>
      <c r="E701" t="s">
        <v>2529</v>
      </c>
      <c r="F701" t="s">
        <v>2531</v>
      </c>
      <c r="G701">
        <v>60</v>
      </c>
      <c r="H701">
        <v>60</v>
      </c>
      <c r="I701" t="s">
        <v>2530</v>
      </c>
      <c r="J701" t="s">
        <v>2088</v>
      </c>
      <c r="K701" t="s">
        <v>179</v>
      </c>
      <c r="L701" t="str">
        <f>IF(AND(Home!$A$1&gt;=Leave[[#This Row],[Start Time]],Home!$A$1&lt;=Leave[[#This Row],[End Time]]),"Aplica","No Aplica")</f>
        <v>No Aplica</v>
      </c>
      <c r="M701" t="str">
        <f>IF(AND(Home!$A$1&gt;=Leave[[#This Row],[Start Time]],Home!$A$1&lt;=Leave[[#This Row],[End Time]]),Home!$A$1,"No Aplica")</f>
        <v>No Aplica</v>
      </c>
      <c r="N701" t="str">
        <f>Leave[[#This Row],[User Code (Owning User) (Usuario)]]&amp;Leave[[#This Row],[fecha activa]]</f>
        <v>MIE2025090924343No Aplica</v>
      </c>
    </row>
    <row r="702" spans="1:14" x14ac:dyDescent="0.3">
      <c r="A702" t="s">
        <v>463</v>
      </c>
      <c r="B702" s="3">
        <v>45937</v>
      </c>
      <c r="C702" s="3">
        <v>45937</v>
      </c>
      <c r="D702" t="s">
        <v>491</v>
      </c>
      <c r="E702" t="s">
        <v>2529</v>
      </c>
      <c r="F702" t="s">
        <v>2531</v>
      </c>
      <c r="G702">
        <v>60</v>
      </c>
      <c r="H702">
        <v>60</v>
      </c>
      <c r="I702" t="s">
        <v>2530</v>
      </c>
      <c r="J702" t="s">
        <v>2088</v>
      </c>
      <c r="K702" t="s">
        <v>179</v>
      </c>
      <c r="L702" t="str">
        <f>IF(AND(Home!$A$1&gt;=Leave[[#This Row],[Start Time]],Home!$A$1&lt;=Leave[[#This Row],[End Time]]),"Aplica","No Aplica")</f>
        <v>No Aplica</v>
      </c>
      <c r="M702" t="str">
        <f>IF(AND(Home!$A$1&gt;=Leave[[#This Row],[Start Time]],Home!$A$1&lt;=Leave[[#This Row],[End Time]]),Home!$A$1,"No Aplica")</f>
        <v>No Aplica</v>
      </c>
      <c r="N702" t="str">
        <f>Leave[[#This Row],[User Code (Owning User) (Usuario)]]&amp;Leave[[#This Row],[fecha activa]]</f>
        <v>MIE2025090924343No Aplica</v>
      </c>
    </row>
    <row r="703" spans="1:14" x14ac:dyDescent="0.3">
      <c r="A703" t="s">
        <v>463</v>
      </c>
      <c r="B703" s="3">
        <v>45936</v>
      </c>
      <c r="C703" s="3">
        <v>45936</v>
      </c>
      <c r="D703" t="s">
        <v>491</v>
      </c>
      <c r="E703" t="s">
        <v>2529</v>
      </c>
      <c r="F703" t="s">
        <v>2531</v>
      </c>
      <c r="G703">
        <v>60</v>
      </c>
      <c r="H703">
        <v>60</v>
      </c>
      <c r="I703" t="s">
        <v>2530</v>
      </c>
      <c r="J703" t="s">
        <v>2088</v>
      </c>
      <c r="K703" t="s">
        <v>179</v>
      </c>
      <c r="L703" t="str">
        <f>IF(AND(Home!$A$1&gt;=Leave[[#This Row],[Start Time]],Home!$A$1&lt;=Leave[[#This Row],[End Time]]),"Aplica","No Aplica")</f>
        <v>No Aplica</v>
      </c>
      <c r="M703" t="str">
        <f>IF(AND(Home!$A$1&gt;=Leave[[#This Row],[Start Time]],Home!$A$1&lt;=Leave[[#This Row],[End Time]]),Home!$A$1,"No Aplica")</f>
        <v>No Aplica</v>
      </c>
      <c r="N703" t="str">
        <f>Leave[[#This Row],[User Code (Owning User) (Usuario)]]&amp;Leave[[#This Row],[fecha activa]]</f>
        <v>MIE2025090924343No Aplica</v>
      </c>
    </row>
    <row r="704" spans="1:14" x14ac:dyDescent="0.3">
      <c r="A704" t="s">
        <v>466</v>
      </c>
      <c r="B704" s="3">
        <v>45938</v>
      </c>
      <c r="C704" s="3">
        <v>45938</v>
      </c>
      <c r="D704" t="s">
        <v>502</v>
      </c>
      <c r="E704" t="s">
        <v>2529</v>
      </c>
      <c r="F704" t="s">
        <v>2531</v>
      </c>
      <c r="G704">
        <v>1410</v>
      </c>
      <c r="H704">
        <v>540</v>
      </c>
      <c r="I704" t="s">
        <v>2530</v>
      </c>
      <c r="J704" t="s">
        <v>2088</v>
      </c>
      <c r="K704" t="s">
        <v>179</v>
      </c>
      <c r="L704" t="str">
        <f>IF(AND(Home!$A$1&gt;=Leave[[#This Row],[Start Time]],Home!$A$1&lt;=Leave[[#This Row],[End Time]]),"Aplica","No Aplica")</f>
        <v>No Aplica</v>
      </c>
      <c r="M704" t="str">
        <f>IF(AND(Home!$A$1&gt;=Leave[[#This Row],[Start Time]],Home!$A$1&lt;=Leave[[#This Row],[End Time]]),Home!$A$1,"No Aplica")</f>
        <v>No Aplica</v>
      </c>
      <c r="N704" t="str">
        <f>Leave[[#This Row],[User Code (Owning User) (Usuario)]]&amp;Leave[[#This Row],[fecha activa]]</f>
        <v>MIE2025090924343No Aplica</v>
      </c>
    </row>
    <row r="705" spans="1:14" x14ac:dyDescent="0.3">
      <c r="A705" t="s">
        <v>463</v>
      </c>
      <c r="B705" s="3">
        <v>45933</v>
      </c>
      <c r="C705" s="3">
        <v>45933</v>
      </c>
      <c r="D705" t="s">
        <v>2659</v>
      </c>
      <c r="E705" t="s">
        <v>896</v>
      </c>
      <c r="F705" t="s">
        <v>897</v>
      </c>
      <c r="G705">
        <v>60</v>
      </c>
      <c r="H705">
        <v>60</v>
      </c>
      <c r="I705" t="s">
        <v>1015</v>
      </c>
      <c r="J705" t="s">
        <v>1028</v>
      </c>
      <c r="K705" t="s">
        <v>178</v>
      </c>
      <c r="L705" t="str">
        <f>IF(AND(Home!$A$1&gt;=Leave[[#This Row],[Start Time]],Home!$A$1&lt;=Leave[[#This Row],[End Time]]),"Aplica","No Aplica")</f>
        <v>No Aplica</v>
      </c>
      <c r="M705" t="str">
        <f>IF(AND(Home!$A$1&gt;=Leave[[#This Row],[Start Time]],Home!$A$1&lt;=Leave[[#This Row],[End Time]]),Home!$A$1,"No Aplica")</f>
        <v>No Aplica</v>
      </c>
      <c r="N705" t="str">
        <f>Leave[[#This Row],[User Code (Owning User) (Usuario)]]&amp;Leave[[#This Row],[fecha activa]]</f>
        <v>MIE2024131219936No Aplica</v>
      </c>
    </row>
    <row r="706" spans="1:14" x14ac:dyDescent="0.3">
      <c r="A706" t="s">
        <v>466</v>
      </c>
      <c r="B706" s="3">
        <v>45932</v>
      </c>
      <c r="C706" s="3">
        <v>45932</v>
      </c>
      <c r="D706" t="s">
        <v>2987</v>
      </c>
      <c r="E706" t="s">
        <v>896</v>
      </c>
      <c r="F706" t="s">
        <v>897</v>
      </c>
      <c r="G706">
        <v>540</v>
      </c>
      <c r="H706">
        <v>540</v>
      </c>
      <c r="I706" t="s">
        <v>1015</v>
      </c>
      <c r="J706" t="s">
        <v>1028</v>
      </c>
      <c r="K706" t="s">
        <v>178</v>
      </c>
      <c r="L706" t="str">
        <f>IF(AND(Home!$A$1&gt;=Leave[[#This Row],[Start Time]],Home!$A$1&lt;=Leave[[#This Row],[End Time]]),"Aplica","No Aplica")</f>
        <v>No Aplica</v>
      </c>
      <c r="M706" t="str">
        <f>IF(AND(Home!$A$1&gt;=Leave[[#This Row],[Start Time]],Home!$A$1&lt;=Leave[[#This Row],[End Time]]),Home!$A$1,"No Aplica")</f>
        <v>No Aplica</v>
      </c>
      <c r="N706" t="str">
        <f>Leave[[#This Row],[User Code (Owning User) (Usuario)]]&amp;Leave[[#This Row],[fecha activa]]</f>
        <v>MIE2024131219936No Aplica</v>
      </c>
    </row>
    <row r="707" spans="1:14" x14ac:dyDescent="0.3">
      <c r="A707" t="s">
        <v>463</v>
      </c>
      <c r="B707" s="3">
        <v>45931</v>
      </c>
      <c r="C707" s="3">
        <v>45931</v>
      </c>
      <c r="D707" t="s">
        <v>2659</v>
      </c>
      <c r="E707" t="s">
        <v>896</v>
      </c>
      <c r="F707" t="s">
        <v>897</v>
      </c>
      <c r="G707">
        <v>60</v>
      </c>
      <c r="H707">
        <v>60</v>
      </c>
      <c r="I707" t="s">
        <v>1015</v>
      </c>
      <c r="J707" t="s">
        <v>1028</v>
      </c>
      <c r="K707" t="s">
        <v>178</v>
      </c>
      <c r="L707" t="str">
        <f>IF(AND(Home!$A$1&gt;=Leave[[#This Row],[Start Time]],Home!$A$1&lt;=Leave[[#This Row],[End Time]]),"Aplica","No Aplica")</f>
        <v>Aplica</v>
      </c>
      <c r="M707">
        <f>IF(AND(Home!$A$1&gt;=Leave[[#This Row],[Start Time]],Home!$A$1&lt;=Leave[[#This Row],[End Time]]),Home!$A$1,"No Aplica")</f>
        <v>45931</v>
      </c>
      <c r="N707" t="str">
        <f>Leave[[#This Row],[User Code (Owning User) (Usuario)]]&amp;Leave[[#This Row],[fecha activa]]</f>
        <v>MIE202413121993645931</v>
      </c>
    </row>
    <row r="708" spans="1:14" x14ac:dyDescent="0.3">
      <c r="A708" t="s">
        <v>469</v>
      </c>
      <c r="B708" s="3">
        <v>45934</v>
      </c>
      <c r="C708" s="3">
        <v>45934</v>
      </c>
      <c r="D708" t="s">
        <v>1823</v>
      </c>
      <c r="E708" t="s">
        <v>698</v>
      </c>
      <c r="F708" t="s">
        <v>699</v>
      </c>
      <c r="G708">
        <v>270</v>
      </c>
      <c r="H708">
        <v>270</v>
      </c>
      <c r="I708" t="s">
        <v>1158</v>
      </c>
      <c r="J708" t="s">
        <v>1033</v>
      </c>
      <c r="K708" t="s">
        <v>179</v>
      </c>
      <c r="L708" t="str">
        <f>IF(AND(Home!$A$1&gt;=Leave[[#This Row],[Start Time]],Home!$A$1&lt;=Leave[[#This Row],[End Time]]),"Aplica","No Aplica")</f>
        <v>No Aplica</v>
      </c>
      <c r="M708" t="str">
        <f>IF(AND(Home!$A$1&gt;=Leave[[#This Row],[Start Time]],Home!$A$1&lt;=Leave[[#This Row],[End Time]]),Home!$A$1,"No Aplica")</f>
        <v>No Aplica</v>
      </c>
      <c r="N708" t="str">
        <f>Leave[[#This Row],[User Code (Owning User) (Usuario)]]&amp;Leave[[#This Row],[fecha activa]]</f>
        <v>MIE2024110917585No Aplica</v>
      </c>
    </row>
    <row r="709" spans="1:14" x14ac:dyDescent="0.3">
      <c r="A709" t="s">
        <v>463</v>
      </c>
      <c r="B709" s="3">
        <v>45935</v>
      </c>
      <c r="C709" s="3">
        <v>45935</v>
      </c>
      <c r="D709" t="s">
        <v>467</v>
      </c>
      <c r="E709" t="s">
        <v>698</v>
      </c>
      <c r="F709" t="s">
        <v>699</v>
      </c>
      <c r="G709">
        <v>540</v>
      </c>
      <c r="H709">
        <v>540</v>
      </c>
      <c r="I709" t="s">
        <v>1158</v>
      </c>
      <c r="J709" t="s">
        <v>1033</v>
      </c>
      <c r="K709" t="s">
        <v>179</v>
      </c>
      <c r="L709" t="str">
        <f>IF(AND(Home!$A$1&gt;=Leave[[#This Row],[Start Time]],Home!$A$1&lt;=Leave[[#This Row],[End Time]]),"Aplica","No Aplica")</f>
        <v>No Aplica</v>
      </c>
      <c r="M709" t="str">
        <f>IF(AND(Home!$A$1&gt;=Leave[[#This Row],[Start Time]],Home!$A$1&lt;=Leave[[#This Row],[End Time]]),Home!$A$1,"No Aplica")</f>
        <v>No Aplica</v>
      </c>
      <c r="N709" t="str">
        <f>Leave[[#This Row],[User Code (Owning User) (Usuario)]]&amp;Leave[[#This Row],[fecha activa]]</f>
        <v>MIE2024110917585No Aplica</v>
      </c>
    </row>
    <row r="710" spans="1:14" x14ac:dyDescent="0.3">
      <c r="A710" t="s">
        <v>469</v>
      </c>
      <c r="B710" s="3">
        <v>45933</v>
      </c>
      <c r="C710" s="3">
        <v>45933</v>
      </c>
      <c r="D710" t="s">
        <v>2783</v>
      </c>
      <c r="E710" t="s">
        <v>2568</v>
      </c>
      <c r="F710" t="s">
        <v>2576</v>
      </c>
      <c r="G710">
        <v>60</v>
      </c>
      <c r="H710">
        <v>60</v>
      </c>
      <c r="I710" t="s">
        <v>2575</v>
      </c>
      <c r="J710" t="s">
        <v>2152</v>
      </c>
      <c r="K710" t="s">
        <v>177</v>
      </c>
      <c r="L710" t="str">
        <f>IF(AND(Home!$A$1&gt;=Leave[[#This Row],[Start Time]],Home!$A$1&lt;=Leave[[#This Row],[End Time]]),"Aplica","No Aplica")</f>
        <v>No Aplica</v>
      </c>
      <c r="M710" t="str">
        <f>IF(AND(Home!$A$1&gt;=Leave[[#This Row],[Start Time]],Home!$A$1&lt;=Leave[[#This Row],[End Time]]),Home!$A$1,"No Aplica")</f>
        <v>No Aplica</v>
      </c>
      <c r="N710" t="str">
        <f>Leave[[#This Row],[User Code (Owning User) (Usuario)]]&amp;Leave[[#This Row],[fecha activa]]</f>
        <v>MIE2025110924412No Aplica</v>
      </c>
    </row>
    <row r="711" spans="1:14" x14ac:dyDescent="0.3">
      <c r="A711" t="s">
        <v>469</v>
      </c>
      <c r="B711" s="3">
        <v>45932</v>
      </c>
      <c r="C711" s="3">
        <v>45932</v>
      </c>
      <c r="D711" t="s">
        <v>2783</v>
      </c>
      <c r="E711" t="s">
        <v>2568</v>
      </c>
      <c r="F711" t="s">
        <v>2576</v>
      </c>
      <c r="G711">
        <v>60</v>
      </c>
      <c r="H711">
        <v>60</v>
      </c>
      <c r="I711" t="s">
        <v>2575</v>
      </c>
      <c r="J711" t="s">
        <v>2152</v>
      </c>
      <c r="K711" t="s">
        <v>177</v>
      </c>
      <c r="L711" t="str">
        <f>IF(AND(Home!$A$1&gt;=Leave[[#This Row],[Start Time]],Home!$A$1&lt;=Leave[[#This Row],[End Time]]),"Aplica","No Aplica")</f>
        <v>No Aplica</v>
      </c>
      <c r="M711" t="str">
        <f>IF(AND(Home!$A$1&gt;=Leave[[#This Row],[Start Time]],Home!$A$1&lt;=Leave[[#This Row],[End Time]]),Home!$A$1,"No Aplica")</f>
        <v>No Aplica</v>
      </c>
      <c r="N711" t="str">
        <f>Leave[[#This Row],[User Code (Owning User) (Usuario)]]&amp;Leave[[#This Row],[fecha activa]]</f>
        <v>MIE2025110924412No Aplica</v>
      </c>
    </row>
    <row r="712" spans="1:14" x14ac:dyDescent="0.3">
      <c r="A712" t="s">
        <v>469</v>
      </c>
      <c r="B712" s="3">
        <v>45931</v>
      </c>
      <c r="C712" s="3">
        <v>45931</v>
      </c>
      <c r="D712" t="s">
        <v>2783</v>
      </c>
      <c r="E712" t="s">
        <v>2568</v>
      </c>
      <c r="F712" t="s">
        <v>2576</v>
      </c>
      <c r="G712">
        <v>60</v>
      </c>
      <c r="H712">
        <v>60</v>
      </c>
      <c r="I712" t="s">
        <v>2575</v>
      </c>
      <c r="J712" t="s">
        <v>2152</v>
      </c>
      <c r="K712" t="s">
        <v>177</v>
      </c>
      <c r="L712" t="str">
        <f>IF(AND(Home!$A$1&gt;=Leave[[#This Row],[Start Time]],Home!$A$1&lt;=Leave[[#This Row],[End Time]]),"Aplica","No Aplica")</f>
        <v>Aplica</v>
      </c>
      <c r="M712">
        <f>IF(AND(Home!$A$1&gt;=Leave[[#This Row],[Start Time]],Home!$A$1&lt;=Leave[[#This Row],[End Time]]),Home!$A$1,"No Aplica")</f>
        <v>45931</v>
      </c>
      <c r="N712" t="str">
        <f>Leave[[#This Row],[User Code (Owning User) (Usuario)]]&amp;Leave[[#This Row],[fecha activa]]</f>
        <v>MIE202511092441245931</v>
      </c>
    </row>
    <row r="713" spans="1:14" x14ac:dyDescent="0.3">
      <c r="A713" t="s">
        <v>466</v>
      </c>
      <c r="B713" s="3">
        <v>45933</v>
      </c>
      <c r="C713" s="3">
        <v>45933</v>
      </c>
      <c r="D713" t="s">
        <v>1947</v>
      </c>
      <c r="E713" t="s">
        <v>585</v>
      </c>
      <c r="F713" t="s">
        <v>586</v>
      </c>
      <c r="G713">
        <v>60</v>
      </c>
      <c r="H713">
        <v>60</v>
      </c>
      <c r="I713" t="s">
        <v>1275</v>
      </c>
      <c r="J713" t="s">
        <v>1482</v>
      </c>
      <c r="K713" t="s">
        <v>177</v>
      </c>
      <c r="L713" t="str">
        <f>IF(AND(Home!$A$1&gt;=Leave[[#This Row],[Start Time]],Home!$A$1&lt;=Leave[[#This Row],[End Time]]),"Aplica","No Aplica")</f>
        <v>No Aplica</v>
      </c>
      <c r="M713" t="str">
        <f>IF(AND(Home!$A$1&gt;=Leave[[#This Row],[Start Time]],Home!$A$1&lt;=Leave[[#This Row],[End Time]]),Home!$A$1,"No Aplica")</f>
        <v>No Aplica</v>
      </c>
      <c r="N713" t="str">
        <f>Leave[[#This Row],[User Code (Owning User) (Usuario)]]&amp;Leave[[#This Row],[fecha activa]]</f>
        <v>MIE2024270515865No Aplica</v>
      </c>
    </row>
    <row r="714" spans="1:14" x14ac:dyDescent="0.3">
      <c r="A714" t="s">
        <v>466</v>
      </c>
      <c r="B714" s="3">
        <v>45932</v>
      </c>
      <c r="C714" s="3">
        <v>45932</v>
      </c>
      <c r="D714" t="s">
        <v>1947</v>
      </c>
      <c r="E714" t="s">
        <v>585</v>
      </c>
      <c r="F714" t="s">
        <v>586</v>
      </c>
      <c r="G714">
        <v>60</v>
      </c>
      <c r="H714">
        <v>60</v>
      </c>
      <c r="I714" t="s">
        <v>1275</v>
      </c>
      <c r="J714" t="s">
        <v>1482</v>
      </c>
      <c r="K714" t="s">
        <v>177</v>
      </c>
      <c r="L714" t="str">
        <f>IF(AND(Home!$A$1&gt;=Leave[[#This Row],[Start Time]],Home!$A$1&lt;=Leave[[#This Row],[End Time]]),"Aplica","No Aplica")</f>
        <v>No Aplica</v>
      </c>
      <c r="M714" t="str">
        <f>IF(AND(Home!$A$1&gt;=Leave[[#This Row],[Start Time]],Home!$A$1&lt;=Leave[[#This Row],[End Time]]),Home!$A$1,"No Aplica")</f>
        <v>No Aplica</v>
      </c>
      <c r="N714" t="str">
        <f>Leave[[#This Row],[User Code (Owning User) (Usuario)]]&amp;Leave[[#This Row],[fecha activa]]</f>
        <v>MIE2024270515865No Aplica</v>
      </c>
    </row>
    <row r="715" spans="1:14" x14ac:dyDescent="0.3">
      <c r="A715" t="s">
        <v>466</v>
      </c>
      <c r="B715" s="3">
        <v>45931</v>
      </c>
      <c r="C715" s="3">
        <v>45931</v>
      </c>
      <c r="D715" t="s">
        <v>1947</v>
      </c>
      <c r="E715" t="s">
        <v>585</v>
      </c>
      <c r="F715" t="s">
        <v>586</v>
      </c>
      <c r="G715">
        <v>60</v>
      </c>
      <c r="H715">
        <v>60</v>
      </c>
      <c r="I715" t="s">
        <v>1275</v>
      </c>
      <c r="J715" t="s">
        <v>1482</v>
      </c>
      <c r="K715" t="s">
        <v>177</v>
      </c>
      <c r="L715" t="str">
        <f>IF(AND(Home!$A$1&gt;=Leave[[#This Row],[Start Time]],Home!$A$1&lt;=Leave[[#This Row],[End Time]]),"Aplica","No Aplica")</f>
        <v>Aplica</v>
      </c>
      <c r="M715">
        <f>IF(AND(Home!$A$1&gt;=Leave[[#This Row],[Start Time]],Home!$A$1&lt;=Leave[[#This Row],[End Time]]),Home!$A$1,"No Aplica")</f>
        <v>45931</v>
      </c>
      <c r="N715" t="str">
        <f>Leave[[#This Row],[User Code (Owning User) (Usuario)]]&amp;Leave[[#This Row],[fecha activa]]</f>
        <v>MIE202427051586545931</v>
      </c>
    </row>
    <row r="716" spans="1:14" x14ac:dyDescent="0.3">
      <c r="A716" t="s">
        <v>469</v>
      </c>
      <c r="B716" s="3">
        <v>45931</v>
      </c>
      <c r="C716" s="3">
        <v>45931</v>
      </c>
      <c r="D716" t="s">
        <v>2322</v>
      </c>
      <c r="E716" t="s">
        <v>588</v>
      </c>
      <c r="F716" t="s">
        <v>591</v>
      </c>
      <c r="G716">
        <v>210</v>
      </c>
      <c r="H716">
        <v>210</v>
      </c>
      <c r="I716" t="s">
        <v>1273</v>
      </c>
      <c r="J716" t="s">
        <v>1027</v>
      </c>
      <c r="K716" t="s">
        <v>178</v>
      </c>
      <c r="L716" t="str">
        <f>IF(AND(Home!$A$1&gt;=Leave[[#This Row],[Start Time]],Home!$A$1&lt;=Leave[[#This Row],[End Time]]),"Aplica","No Aplica")</f>
        <v>Aplica</v>
      </c>
      <c r="M716">
        <f>IF(AND(Home!$A$1&gt;=Leave[[#This Row],[Start Time]],Home!$A$1&lt;=Leave[[#This Row],[End Time]]),Home!$A$1,"No Aplica")</f>
        <v>45931</v>
      </c>
      <c r="N716" t="str">
        <f>Leave[[#This Row],[User Code (Owning User) (Usuario)]]&amp;Leave[[#This Row],[fecha activa]]</f>
        <v>MIE202430051593945931</v>
      </c>
    </row>
    <row r="717" spans="1:14" x14ac:dyDescent="0.3">
      <c r="A717" t="s">
        <v>466</v>
      </c>
      <c r="B717" s="3">
        <v>45937</v>
      </c>
      <c r="C717" s="3">
        <v>45937</v>
      </c>
      <c r="D717" t="s">
        <v>465</v>
      </c>
      <c r="E717" t="s">
        <v>2453</v>
      </c>
      <c r="F717" t="s">
        <v>2455</v>
      </c>
      <c r="G717">
        <v>1410</v>
      </c>
      <c r="H717">
        <v>540</v>
      </c>
      <c r="I717" t="s">
        <v>2454</v>
      </c>
      <c r="J717" t="s">
        <v>2674</v>
      </c>
      <c r="K717" t="s">
        <v>179</v>
      </c>
      <c r="L717" t="str">
        <f>IF(AND(Home!$A$1&gt;=Leave[[#This Row],[Start Time]],Home!$A$1&lt;=Leave[[#This Row],[End Time]]),"Aplica","No Aplica")</f>
        <v>No Aplica</v>
      </c>
      <c r="M717" t="str">
        <f>IF(AND(Home!$A$1&gt;=Leave[[#This Row],[Start Time]],Home!$A$1&lt;=Leave[[#This Row],[End Time]]),Home!$A$1,"No Aplica")</f>
        <v>No Aplica</v>
      </c>
      <c r="N717" t="str">
        <f>Leave[[#This Row],[User Code (Owning User) (Usuario)]]&amp;Leave[[#This Row],[fecha activa]]</f>
        <v>MIE2025020924270No Aplica</v>
      </c>
    </row>
    <row r="718" spans="1:14" x14ac:dyDescent="0.3">
      <c r="A718" t="s">
        <v>466</v>
      </c>
      <c r="B718" s="3">
        <v>45938</v>
      </c>
      <c r="C718" s="3">
        <v>45938</v>
      </c>
      <c r="D718" t="s">
        <v>472</v>
      </c>
      <c r="E718" t="s">
        <v>811</v>
      </c>
      <c r="F718" t="s">
        <v>812</v>
      </c>
      <c r="G718">
        <v>1380</v>
      </c>
      <c r="H718">
        <v>540</v>
      </c>
      <c r="I718" t="s">
        <v>1065</v>
      </c>
      <c r="J718" t="s">
        <v>967</v>
      </c>
      <c r="K718" t="s">
        <v>177</v>
      </c>
      <c r="L718" t="str">
        <f>IF(AND(Home!$A$1&gt;=Leave[[#This Row],[Start Time]],Home!$A$1&lt;=Leave[[#This Row],[End Time]]),"Aplica","No Aplica")</f>
        <v>No Aplica</v>
      </c>
      <c r="M718" t="str">
        <f>IF(AND(Home!$A$1&gt;=Leave[[#This Row],[Start Time]],Home!$A$1&lt;=Leave[[#This Row],[End Time]]),Home!$A$1,"No Aplica")</f>
        <v>No Aplica</v>
      </c>
      <c r="N718" t="str">
        <f>Leave[[#This Row],[User Code (Owning User) (Usuario)]]&amp;Leave[[#This Row],[fecha activa]]</f>
        <v>MIE2024261118431No Aplica</v>
      </c>
    </row>
    <row r="719" spans="1:14" x14ac:dyDescent="0.3">
      <c r="A719" t="s">
        <v>466</v>
      </c>
      <c r="B719" s="3">
        <v>45931</v>
      </c>
      <c r="C719" s="3">
        <v>45931</v>
      </c>
      <c r="D719" t="s">
        <v>472</v>
      </c>
      <c r="E719" t="s">
        <v>811</v>
      </c>
      <c r="F719" t="s">
        <v>812</v>
      </c>
      <c r="G719">
        <v>1380</v>
      </c>
      <c r="H719">
        <v>540</v>
      </c>
      <c r="I719" t="s">
        <v>1065</v>
      </c>
      <c r="J719" t="s">
        <v>967</v>
      </c>
      <c r="K719" t="s">
        <v>177</v>
      </c>
      <c r="L719" t="str">
        <f>IF(AND(Home!$A$1&gt;=Leave[[#This Row],[Start Time]],Home!$A$1&lt;=Leave[[#This Row],[End Time]]),"Aplica","No Aplica")</f>
        <v>Aplica</v>
      </c>
      <c r="M719">
        <f>IF(AND(Home!$A$1&gt;=Leave[[#This Row],[Start Time]],Home!$A$1&lt;=Leave[[#This Row],[End Time]]),Home!$A$1,"No Aplica")</f>
        <v>45931</v>
      </c>
      <c r="N719" t="str">
        <f>Leave[[#This Row],[User Code (Owning User) (Usuario)]]&amp;Leave[[#This Row],[fecha activa]]</f>
        <v>MIE202426111843145931</v>
      </c>
    </row>
    <row r="720" spans="1:14" x14ac:dyDescent="0.3">
      <c r="A720" t="s">
        <v>595</v>
      </c>
      <c r="B720" s="3">
        <v>45932</v>
      </c>
      <c r="C720" s="3">
        <v>45932</v>
      </c>
      <c r="D720" t="s">
        <v>2189</v>
      </c>
      <c r="E720" t="s">
        <v>2360</v>
      </c>
      <c r="F720" t="s">
        <v>2362</v>
      </c>
      <c r="G720">
        <v>60</v>
      </c>
      <c r="H720">
        <v>60</v>
      </c>
      <c r="I720" t="s">
        <v>2361</v>
      </c>
      <c r="J720" t="s">
        <v>1036</v>
      </c>
      <c r="K720" t="s">
        <v>177</v>
      </c>
      <c r="L720" t="str">
        <f>IF(AND(Home!$A$1&gt;=Leave[[#This Row],[Start Time]],Home!$A$1&lt;=Leave[[#This Row],[End Time]]),"Aplica","No Aplica")</f>
        <v>No Aplica</v>
      </c>
      <c r="M720" t="str">
        <f>IF(AND(Home!$A$1&gt;=Leave[[#This Row],[Start Time]],Home!$A$1&lt;=Leave[[#This Row],[End Time]]),Home!$A$1,"No Aplica")</f>
        <v>No Aplica</v>
      </c>
      <c r="N720" t="str">
        <f>Leave[[#This Row],[User Code (Owning User) (Usuario)]]&amp;Leave[[#This Row],[fecha activa]]</f>
        <v>MIE2025260824197No Aplica</v>
      </c>
    </row>
    <row r="721" spans="1:14" x14ac:dyDescent="0.3">
      <c r="A721" t="s">
        <v>595</v>
      </c>
      <c r="B721" s="3">
        <v>45931</v>
      </c>
      <c r="C721" s="3">
        <v>45931</v>
      </c>
      <c r="D721" t="s">
        <v>2189</v>
      </c>
      <c r="E721" t="s">
        <v>2360</v>
      </c>
      <c r="F721" t="s">
        <v>2362</v>
      </c>
      <c r="G721">
        <v>60</v>
      </c>
      <c r="H721">
        <v>60</v>
      </c>
      <c r="I721" t="s">
        <v>2361</v>
      </c>
      <c r="J721" t="s">
        <v>1036</v>
      </c>
      <c r="K721" t="s">
        <v>177</v>
      </c>
      <c r="L721" t="str">
        <f>IF(AND(Home!$A$1&gt;=Leave[[#This Row],[Start Time]],Home!$A$1&lt;=Leave[[#This Row],[End Time]]),"Aplica","No Aplica")</f>
        <v>Aplica</v>
      </c>
      <c r="M721">
        <f>IF(AND(Home!$A$1&gt;=Leave[[#This Row],[Start Time]],Home!$A$1&lt;=Leave[[#This Row],[End Time]]),Home!$A$1,"No Aplica")</f>
        <v>45931</v>
      </c>
      <c r="N721" t="str">
        <f>Leave[[#This Row],[User Code (Owning User) (Usuario)]]&amp;Leave[[#This Row],[fecha activa]]</f>
        <v>MIE202526082419745931</v>
      </c>
    </row>
    <row r="722" spans="1:14" x14ac:dyDescent="0.3">
      <c r="A722" t="s">
        <v>463</v>
      </c>
      <c r="B722" s="3">
        <v>45942</v>
      </c>
      <c r="C722" s="3">
        <v>45942</v>
      </c>
      <c r="D722" t="s">
        <v>493</v>
      </c>
      <c r="E722" t="s">
        <v>1489</v>
      </c>
      <c r="F722" t="s">
        <v>1491</v>
      </c>
      <c r="G722">
        <v>540</v>
      </c>
      <c r="H722">
        <v>540</v>
      </c>
      <c r="I722" t="s">
        <v>1490</v>
      </c>
      <c r="J722" t="s">
        <v>1034</v>
      </c>
      <c r="K722" t="s">
        <v>179</v>
      </c>
      <c r="L722" t="str">
        <f>IF(AND(Home!$A$1&gt;=Leave[[#This Row],[Start Time]],Home!$A$1&lt;=Leave[[#This Row],[End Time]]),"Aplica","No Aplica")</f>
        <v>No Aplica</v>
      </c>
      <c r="M722" t="str">
        <f>IF(AND(Home!$A$1&gt;=Leave[[#This Row],[Start Time]],Home!$A$1&lt;=Leave[[#This Row],[End Time]]),Home!$A$1,"No Aplica")</f>
        <v>No Aplica</v>
      </c>
      <c r="N722" t="str">
        <f>Leave[[#This Row],[User Code (Owning User) (Usuario)]]&amp;Leave[[#This Row],[fecha activa]]</f>
        <v>MIE2025040321168No Aplica</v>
      </c>
    </row>
    <row r="723" spans="1:14" x14ac:dyDescent="0.3">
      <c r="A723" t="s">
        <v>463</v>
      </c>
      <c r="B723" s="3">
        <v>45941</v>
      </c>
      <c r="C723" s="3">
        <v>45941</v>
      </c>
      <c r="D723" t="s">
        <v>3030</v>
      </c>
      <c r="E723" t="s">
        <v>1489</v>
      </c>
      <c r="F723" t="s">
        <v>1491</v>
      </c>
      <c r="G723">
        <v>240</v>
      </c>
      <c r="H723">
        <v>240</v>
      </c>
      <c r="I723" t="s">
        <v>1490</v>
      </c>
      <c r="J723" t="s">
        <v>1034</v>
      </c>
      <c r="K723" t="s">
        <v>179</v>
      </c>
      <c r="L723" t="str">
        <f>IF(AND(Home!$A$1&gt;=Leave[[#This Row],[Start Time]],Home!$A$1&lt;=Leave[[#This Row],[End Time]]),"Aplica","No Aplica")</f>
        <v>No Aplica</v>
      </c>
      <c r="M723" t="str">
        <f>IF(AND(Home!$A$1&gt;=Leave[[#This Row],[Start Time]],Home!$A$1&lt;=Leave[[#This Row],[End Time]]),Home!$A$1,"No Aplica")</f>
        <v>No Aplica</v>
      </c>
      <c r="N723" t="str">
        <f>Leave[[#This Row],[User Code (Owning User) (Usuario)]]&amp;Leave[[#This Row],[fecha activa]]</f>
        <v>MIE2025040321168No Aplica</v>
      </c>
    </row>
    <row r="724" spans="1:14" x14ac:dyDescent="0.3">
      <c r="A724" t="s">
        <v>463</v>
      </c>
      <c r="B724" s="3">
        <v>45935</v>
      </c>
      <c r="C724" s="3">
        <v>45935</v>
      </c>
      <c r="D724" t="s">
        <v>493</v>
      </c>
      <c r="E724" t="s">
        <v>1489</v>
      </c>
      <c r="F724" t="s">
        <v>1491</v>
      </c>
      <c r="G724">
        <v>540</v>
      </c>
      <c r="H724">
        <v>540</v>
      </c>
      <c r="I724" t="s">
        <v>1490</v>
      </c>
      <c r="J724" t="s">
        <v>1034</v>
      </c>
      <c r="K724" t="s">
        <v>179</v>
      </c>
      <c r="L724" t="str">
        <f>IF(AND(Home!$A$1&gt;=Leave[[#This Row],[Start Time]],Home!$A$1&lt;=Leave[[#This Row],[End Time]]),"Aplica","No Aplica")</f>
        <v>No Aplica</v>
      </c>
      <c r="M724" t="str">
        <f>IF(AND(Home!$A$1&gt;=Leave[[#This Row],[Start Time]],Home!$A$1&lt;=Leave[[#This Row],[End Time]]),Home!$A$1,"No Aplica")</f>
        <v>No Aplica</v>
      </c>
      <c r="N724" t="str">
        <f>Leave[[#This Row],[User Code (Owning User) (Usuario)]]&amp;Leave[[#This Row],[fecha activa]]</f>
        <v>MIE2025040321168No Aplica</v>
      </c>
    </row>
    <row r="725" spans="1:14" x14ac:dyDescent="0.3">
      <c r="A725" t="s">
        <v>463</v>
      </c>
      <c r="B725" s="3">
        <v>45934</v>
      </c>
      <c r="C725" s="3">
        <v>45934</v>
      </c>
      <c r="D725" t="s">
        <v>3073</v>
      </c>
      <c r="E725" t="s">
        <v>1489</v>
      </c>
      <c r="F725" t="s">
        <v>1491</v>
      </c>
      <c r="G725">
        <v>240</v>
      </c>
      <c r="H725">
        <v>240</v>
      </c>
      <c r="I725" t="s">
        <v>1490</v>
      </c>
      <c r="J725" t="s">
        <v>1034</v>
      </c>
      <c r="K725" t="s">
        <v>179</v>
      </c>
      <c r="L725" t="str">
        <f>IF(AND(Home!$A$1&gt;=Leave[[#This Row],[Start Time]],Home!$A$1&lt;=Leave[[#This Row],[End Time]]),"Aplica","No Aplica")</f>
        <v>No Aplica</v>
      </c>
      <c r="M725" t="str">
        <f>IF(AND(Home!$A$1&gt;=Leave[[#This Row],[Start Time]],Home!$A$1&lt;=Leave[[#This Row],[End Time]]),Home!$A$1,"No Aplica")</f>
        <v>No Aplica</v>
      </c>
      <c r="N725" t="str">
        <f>Leave[[#This Row],[User Code (Owning User) (Usuario)]]&amp;Leave[[#This Row],[fecha activa]]</f>
        <v>MIE2025040321168No Aplica</v>
      </c>
    </row>
    <row r="726" spans="1:14" x14ac:dyDescent="0.3">
      <c r="A726" t="s">
        <v>595</v>
      </c>
      <c r="B726" s="3">
        <v>45932</v>
      </c>
      <c r="C726" s="3">
        <v>45932</v>
      </c>
      <c r="D726" t="s">
        <v>641</v>
      </c>
      <c r="E726" t="s">
        <v>1433</v>
      </c>
      <c r="F726" t="s">
        <v>1435</v>
      </c>
      <c r="G726">
        <v>120</v>
      </c>
      <c r="H726">
        <v>120</v>
      </c>
      <c r="I726" t="s">
        <v>1434</v>
      </c>
      <c r="J726" t="s">
        <v>966</v>
      </c>
      <c r="K726" t="s">
        <v>177</v>
      </c>
      <c r="L726" t="str">
        <f>IF(AND(Home!$A$1&gt;=Leave[[#This Row],[Start Time]],Home!$A$1&lt;=Leave[[#This Row],[End Time]]),"Aplica","No Aplica")</f>
        <v>No Aplica</v>
      </c>
      <c r="M726" t="str">
        <f>IF(AND(Home!$A$1&gt;=Leave[[#This Row],[Start Time]],Home!$A$1&lt;=Leave[[#This Row],[End Time]]),Home!$A$1,"No Aplica")</f>
        <v>No Aplica</v>
      </c>
      <c r="N726" t="str">
        <f>Leave[[#This Row],[User Code (Owning User) (Usuario)]]&amp;Leave[[#This Row],[fecha activa]]</f>
        <v>MIE2025200221003No Aplica</v>
      </c>
    </row>
    <row r="727" spans="1:14" x14ac:dyDescent="0.3">
      <c r="A727" t="s">
        <v>595</v>
      </c>
      <c r="B727" s="3">
        <v>45931</v>
      </c>
      <c r="C727" s="3">
        <v>45931</v>
      </c>
      <c r="D727" t="s">
        <v>641</v>
      </c>
      <c r="E727" t="s">
        <v>1433</v>
      </c>
      <c r="F727" t="s">
        <v>1435</v>
      </c>
      <c r="G727">
        <v>120</v>
      </c>
      <c r="H727">
        <v>120</v>
      </c>
      <c r="I727" t="s">
        <v>1434</v>
      </c>
      <c r="J727" t="s">
        <v>966</v>
      </c>
      <c r="K727" t="s">
        <v>177</v>
      </c>
      <c r="L727" t="str">
        <f>IF(AND(Home!$A$1&gt;=Leave[[#This Row],[Start Time]],Home!$A$1&lt;=Leave[[#This Row],[End Time]]),"Aplica","No Aplica")</f>
        <v>Aplica</v>
      </c>
      <c r="M727">
        <f>IF(AND(Home!$A$1&gt;=Leave[[#This Row],[Start Time]],Home!$A$1&lt;=Leave[[#This Row],[End Time]]),Home!$A$1,"No Aplica")</f>
        <v>45931</v>
      </c>
      <c r="N727" t="str">
        <f>Leave[[#This Row],[User Code (Owning User) (Usuario)]]&amp;Leave[[#This Row],[fecha activa]]</f>
        <v>MIE202520022100345931</v>
      </c>
    </row>
    <row r="728" spans="1:14" x14ac:dyDescent="0.3">
      <c r="A728" t="s">
        <v>463</v>
      </c>
      <c r="B728" s="3">
        <v>45932</v>
      </c>
      <c r="C728" s="3">
        <v>45932</v>
      </c>
      <c r="D728" t="s">
        <v>1832</v>
      </c>
      <c r="E728" t="s">
        <v>2239</v>
      </c>
      <c r="F728" t="s">
        <v>2241</v>
      </c>
      <c r="G728">
        <v>120</v>
      </c>
      <c r="H728">
        <v>120</v>
      </c>
      <c r="I728" t="s">
        <v>2240</v>
      </c>
      <c r="J728" t="s">
        <v>966</v>
      </c>
      <c r="K728" t="s">
        <v>177</v>
      </c>
      <c r="L728" t="str">
        <f>IF(AND(Home!$A$1&gt;=Leave[[#This Row],[Start Time]],Home!$A$1&lt;=Leave[[#This Row],[End Time]]),"Aplica","No Aplica")</f>
        <v>No Aplica</v>
      </c>
      <c r="M728" t="str">
        <f>IF(AND(Home!$A$1&gt;=Leave[[#This Row],[Start Time]],Home!$A$1&lt;=Leave[[#This Row],[End Time]]),Home!$A$1,"No Aplica")</f>
        <v>No Aplica</v>
      </c>
      <c r="N728" t="str">
        <f>Leave[[#This Row],[User Code (Owning User) (Usuario)]]&amp;Leave[[#This Row],[fecha activa]]</f>
        <v>MIE2025080823976No Aplica</v>
      </c>
    </row>
    <row r="729" spans="1:14" x14ac:dyDescent="0.3">
      <c r="A729" t="s">
        <v>463</v>
      </c>
      <c r="B729" s="3">
        <v>45931</v>
      </c>
      <c r="C729" s="3">
        <v>45931</v>
      </c>
      <c r="D729" t="s">
        <v>1832</v>
      </c>
      <c r="E729" t="s">
        <v>2239</v>
      </c>
      <c r="F729" t="s">
        <v>2241</v>
      </c>
      <c r="G729">
        <v>120</v>
      </c>
      <c r="H729">
        <v>120</v>
      </c>
      <c r="I729" t="s">
        <v>2240</v>
      </c>
      <c r="J729" t="s">
        <v>966</v>
      </c>
      <c r="K729" t="s">
        <v>177</v>
      </c>
      <c r="L729" t="str">
        <f>IF(AND(Home!$A$1&gt;=Leave[[#This Row],[Start Time]],Home!$A$1&lt;=Leave[[#This Row],[End Time]]),"Aplica","No Aplica")</f>
        <v>Aplica</v>
      </c>
      <c r="M729">
        <f>IF(AND(Home!$A$1&gt;=Leave[[#This Row],[Start Time]],Home!$A$1&lt;=Leave[[#This Row],[End Time]]),Home!$A$1,"No Aplica")</f>
        <v>45931</v>
      </c>
      <c r="N729" t="str">
        <f>Leave[[#This Row],[User Code (Owning User) (Usuario)]]&amp;Leave[[#This Row],[fecha activa]]</f>
        <v>MIE202508082397645931</v>
      </c>
    </row>
    <row r="730" spans="1:14" x14ac:dyDescent="0.3">
      <c r="A730" t="s">
        <v>469</v>
      </c>
      <c r="B730" s="3">
        <v>45940</v>
      </c>
      <c r="C730" s="3">
        <v>45940</v>
      </c>
      <c r="D730" t="s">
        <v>615</v>
      </c>
      <c r="E730" t="s">
        <v>2214</v>
      </c>
      <c r="F730" t="s">
        <v>2216</v>
      </c>
      <c r="G730">
        <v>60</v>
      </c>
      <c r="H730">
        <v>60</v>
      </c>
      <c r="I730" t="s">
        <v>2215</v>
      </c>
      <c r="J730" t="s">
        <v>1482</v>
      </c>
      <c r="K730" t="s">
        <v>177</v>
      </c>
      <c r="L730" t="str">
        <f>IF(AND(Home!$A$1&gt;=Leave[[#This Row],[Start Time]],Home!$A$1&lt;=Leave[[#This Row],[End Time]]),"Aplica","No Aplica")</f>
        <v>No Aplica</v>
      </c>
      <c r="M730" t="str">
        <f>IF(AND(Home!$A$1&gt;=Leave[[#This Row],[Start Time]],Home!$A$1&lt;=Leave[[#This Row],[End Time]]),Home!$A$1,"No Aplica")</f>
        <v>No Aplica</v>
      </c>
      <c r="N730" t="str">
        <f>Leave[[#This Row],[User Code (Owning User) (Usuario)]]&amp;Leave[[#This Row],[fecha activa]]</f>
        <v>MIE2025050823913No Aplica</v>
      </c>
    </row>
    <row r="731" spans="1:14" x14ac:dyDescent="0.3">
      <c r="A731" t="s">
        <v>469</v>
      </c>
      <c r="B731" s="3">
        <v>45939</v>
      </c>
      <c r="C731" s="3">
        <v>45939</v>
      </c>
      <c r="D731" t="s">
        <v>2258</v>
      </c>
      <c r="E731" t="s">
        <v>2214</v>
      </c>
      <c r="F731" t="s">
        <v>2216</v>
      </c>
      <c r="G731">
        <v>60</v>
      </c>
      <c r="H731">
        <v>60</v>
      </c>
      <c r="I731" t="s">
        <v>2215</v>
      </c>
      <c r="J731" t="s">
        <v>1482</v>
      </c>
      <c r="K731" t="s">
        <v>177</v>
      </c>
      <c r="L731" t="str">
        <f>IF(AND(Home!$A$1&gt;=Leave[[#This Row],[Start Time]],Home!$A$1&lt;=Leave[[#This Row],[End Time]]),"Aplica","No Aplica")</f>
        <v>No Aplica</v>
      </c>
      <c r="M731" t="str">
        <f>IF(AND(Home!$A$1&gt;=Leave[[#This Row],[Start Time]],Home!$A$1&lt;=Leave[[#This Row],[End Time]]),Home!$A$1,"No Aplica")</f>
        <v>No Aplica</v>
      </c>
      <c r="N731" t="str">
        <f>Leave[[#This Row],[User Code (Owning User) (Usuario)]]&amp;Leave[[#This Row],[fecha activa]]</f>
        <v>MIE2025050823913No Aplica</v>
      </c>
    </row>
    <row r="732" spans="1:14" x14ac:dyDescent="0.3">
      <c r="A732" t="s">
        <v>466</v>
      </c>
      <c r="B732" s="3">
        <v>45937</v>
      </c>
      <c r="C732" s="3">
        <v>45937</v>
      </c>
      <c r="D732" t="s">
        <v>472</v>
      </c>
      <c r="E732" t="s">
        <v>2214</v>
      </c>
      <c r="F732" t="s">
        <v>2216</v>
      </c>
      <c r="G732">
        <v>540</v>
      </c>
      <c r="H732">
        <v>540</v>
      </c>
      <c r="I732" t="s">
        <v>2215</v>
      </c>
      <c r="J732" t="s">
        <v>1482</v>
      </c>
      <c r="K732" t="s">
        <v>177</v>
      </c>
      <c r="L732" t="str">
        <f>IF(AND(Home!$A$1&gt;=Leave[[#This Row],[Start Time]],Home!$A$1&lt;=Leave[[#This Row],[End Time]]),"Aplica","No Aplica")</f>
        <v>No Aplica</v>
      </c>
      <c r="M732" t="str">
        <f>IF(AND(Home!$A$1&gt;=Leave[[#This Row],[Start Time]],Home!$A$1&lt;=Leave[[#This Row],[End Time]]),Home!$A$1,"No Aplica")</f>
        <v>No Aplica</v>
      </c>
      <c r="N732" t="str">
        <f>Leave[[#This Row],[User Code (Owning User) (Usuario)]]&amp;Leave[[#This Row],[fecha activa]]</f>
        <v>MIE2025050823913No Aplica</v>
      </c>
    </row>
    <row r="733" spans="1:14" x14ac:dyDescent="0.3">
      <c r="A733" t="s">
        <v>469</v>
      </c>
      <c r="B733" s="3">
        <v>45936</v>
      </c>
      <c r="C733" s="3">
        <v>45936</v>
      </c>
      <c r="D733" t="s">
        <v>2258</v>
      </c>
      <c r="E733" t="s">
        <v>2214</v>
      </c>
      <c r="F733" t="s">
        <v>2216</v>
      </c>
      <c r="G733">
        <v>60</v>
      </c>
      <c r="H733">
        <v>60</v>
      </c>
      <c r="I733" t="s">
        <v>2215</v>
      </c>
      <c r="J733" t="s">
        <v>1482</v>
      </c>
      <c r="K733" t="s">
        <v>177</v>
      </c>
      <c r="L733" t="str">
        <f>IF(AND(Home!$A$1&gt;=Leave[[#This Row],[Start Time]],Home!$A$1&lt;=Leave[[#This Row],[End Time]]),"Aplica","No Aplica")</f>
        <v>No Aplica</v>
      </c>
      <c r="M733" t="str">
        <f>IF(AND(Home!$A$1&gt;=Leave[[#This Row],[Start Time]],Home!$A$1&lt;=Leave[[#This Row],[End Time]]),Home!$A$1,"No Aplica")</f>
        <v>No Aplica</v>
      </c>
      <c r="N733" t="str">
        <f>Leave[[#This Row],[User Code (Owning User) (Usuario)]]&amp;Leave[[#This Row],[fecha activa]]</f>
        <v>MIE2025050823913No Aplica</v>
      </c>
    </row>
    <row r="734" spans="1:14" x14ac:dyDescent="0.3">
      <c r="A734" t="s">
        <v>469</v>
      </c>
      <c r="B734" s="3">
        <v>45938</v>
      </c>
      <c r="C734" s="3">
        <v>45938</v>
      </c>
      <c r="D734" t="s">
        <v>1394</v>
      </c>
      <c r="E734" t="s">
        <v>2214</v>
      </c>
      <c r="F734" t="s">
        <v>2216</v>
      </c>
      <c r="G734">
        <v>60</v>
      </c>
      <c r="H734">
        <v>60</v>
      </c>
      <c r="I734" t="s">
        <v>2215</v>
      </c>
      <c r="J734" t="s">
        <v>1482</v>
      </c>
      <c r="K734" t="s">
        <v>177</v>
      </c>
      <c r="L734" t="str">
        <f>IF(AND(Home!$A$1&gt;=Leave[[#This Row],[Start Time]],Home!$A$1&lt;=Leave[[#This Row],[End Time]]),"Aplica","No Aplica")</f>
        <v>No Aplica</v>
      </c>
      <c r="M734" t="str">
        <f>IF(AND(Home!$A$1&gt;=Leave[[#This Row],[Start Time]],Home!$A$1&lt;=Leave[[#This Row],[End Time]]),Home!$A$1,"No Aplica")</f>
        <v>No Aplica</v>
      </c>
      <c r="N734" t="str">
        <f>Leave[[#This Row],[User Code (Owning User) (Usuario)]]&amp;Leave[[#This Row],[fecha activa]]</f>
        <v>MIE2025050823913No Aplica</v>
      </c>
    </row>
    <row r="735" spans="1:14" x14ac:dyDescent="0.3">
      <c r="A735" t="s">
        <v>469</v>
      </c>
      <c r="B735" s="3">
        <v>45933</v>
      </c>
      <c r="C735" s="3">
        <v>45933</v>
      </c>
      <c r="D735" t="s">
        <v>615</v>
      </c>
      <c r="E735" t="s">
        <v>2214</v>
      </c>
      <c r="F735" t="s">
        <v>2216</v>
      </c>
      <c r="G735">
        <v>60</v>
      </c>
      <c r="H735">
        <v>60</v>
      </c>
      <c r="I735" t="s">
        <v>2215</v>
      </c>
      <c r="J735" t="s">
        <v>1482</v>
      </c>
      <c r="K735" t="s">
        <v>177</v>
      </c>
      <c r="L735" t="str">
        <f>IF(AND(Home!$A$1&gt;=Leave[[#This Row],[Start Time]],Home!$A$1&lt;=Leave[[#This Row],[End Time]]),"Aplica","No Aplica")</f>
        <v>No Aplica</v>
      </c>
      <c r="M735" t="str">
        <f>IF(AND(Home!$A$1&gt;=Leave[[#This Row],[Start Time]],Home!$A$1&lt;=Leave[[#This Row],[End Time]]),Home!$A$1,"No Aplica")</f>
        <v>No Aplica</v>
      </c>
      <c r="N735" t="str">
        <f>Leave[[#This Row],[User Code (Owning User) (Usuario)]]&amp;Leave[[#This Row],[fecha activa]]</f>
        <v>MIE2025050823913No Aplica</v>
      </c>
    </row>
    <row r="736" spans="1:14" x14ac:dyDescent="0.3">
      <c r="A736" t="s">
        <v>466</v>
      </c>
      <c r="B736" s="3">
        <v>45931</v>
      </c>
      <c r="C736" s="3">
        <v>45931</v>
      </c>
      <c r="D736" t="s">
        <v>472</v>
      </c>
      <c r="E736" t="s">
        <v>2214</v>
      </c>
      <c r="F736" t="s">
        <v>2216</v>
      </c>
      <c r="G736">
        <v>540</v>
      </c>
      <c r="H736">
        <v>540</v>
      </c>
      <c r="I736" t="s">
        <v>2215</v>
      </c>
      <c r="J736" t="s">
        <v>1482</v>
      </c>
      <c r="K736" t="s">
        <v>177</v>
      </c>
      <c r="L736" t="str">
        <f>IF(AND(Home!$A$1&gt;=Leave[[#This Row],[Start Time]],Home!$A$1&lt;=Leave[[#This Row],[End Time]]),"Aplica","No Aplica")</f>
        <v>Aplica</v>
      </c>
      <c r="M736">
        <f>IF(AND(Home!$A$1&gt;=Leave[[#This Row],[Start Time]],Home!$A$1&lt;=Leave[[#This Row],[End Time]]),Home!$A$1,"No Aplica")</f>
        <v>45931</v>
      </c>
      <c r="N736" t="str">
        <f>Leave[[#This Row],[User Code (Owning User) (Usuario)]]&amp;Leave[[#This Row],[fecha activa]]</f>
        <v>MIE202505082391345931</v>
      </c>
    </row>
    <row r="737" spans="1:14" x14ac:dyDescent="0.3">
      <c r="A737" t="s">
        <v>469</v>
      </c>
      <c r="B737" s="3">
        <v>45932</v>
      </c>
      <c r="C737" s="3">
        <v>45932</v>
      </c>
      <c r="D737" t="s">
        <v>491</v>
      </c>
      <c r="E737" t="s">
        <v>2214</v>
      </c>
      <c r="F737" t="s">
        <v>2216</v>
      </c>
      <c r="G737">
        <v>60</v>
      </c>
      <c r="H737">
        <v>60</v>
      </c>
      <c r="I737" t="s">
        <v>2215</v>
      </c>
      <c r="J737" t="s">
        <v>1482</v>
      </c>
      <c r="K737" t="s">
        <v>177</v>
      </c>
      <c r="L737" t="str">
        <f>IF(AND(Home!$A$1&gt;=Leave[[#This Row],[Start Time]],Home!$A$1&lt;=Leave[[#This Row],[End Time]]),"Aplica","No Aplica")</f>
        <v>No Aplica</v>
      </c>
      <c r="M737" t="str">
        <f>IF(AND(Home!$A$1&gt;=Leave[[#This Row],[Start Time]],Home!$A$1&lt;=Leave[[#This Row],[End Time]]),Home!$A$1,"No Aplica")</f>
        <v>No Aplica</v>
      </c>
      <c r="N737" t="str">
        <f>Leave[[#This Row],[User Code (Owning User) (Usuario)]]&amp;Leave[[#This Row],[fecha activa]]</f>
        <v>MIE2025050823913No Aplica</v>
      </c>
    </row>
    <row r="738" spans="1:14" x14ac:dyDescent="0.3">
      <c r="A738" t="s">
        <v>466</v>
      </c>
      <c r="B738" s="3">
        <v>45942</v>
      </c>
      <c r="C738" s="3">
        <v>45942</v>
      </c>
      <c r="D738" t="s">
        <v>468</v>
      </c>
      <c r="E738" t="s">
        <v>932</v>
      </c>
      <c r="F738" t="s">
        <v>934</v>
      </c>
      <c r="G738">
        <v>540</v>
      </c>
      <c r="H738">
        <v>540</v>
      </c>
      <c r="I738" t="s">
        <v>933</v>
      </c>
      <c r="J738" t="s">
        <v>1027</v>
      </c>
      <c r="K738" t="s">
        <v>178</v>
      </c>
      <c r="L738" t="str">
        <f>IF(AND(Home!$A$1&gt;=Leave[[#This Row],[Start Time]],Home!$A$1&lt;=Leave[[#This Row],[End Time]]),"Aplica","No Aplica")</f>
        <v>No Aplica</v>
      </c>
      <c r="M738" t="str">
        <f>IF(AND(Home!$A$1&gt;=Leave[[#This Row],[Start Time]],Home!$A$1&lt;=Leave[[#This Row],[End Time]]),Home!$A$1,"No Aplica")</f>
        <v>No Aplica</v>
      </c>
      <c r="N738" t="str">
        <f>Leave[[#This Row],[User Code (Owning User) (Usuario)]]&amp;Leave[[#This Row],[fecha activa]]</f>
        <v>MIE2024171219988No Aplica</v>
      </c>
    </row>
    <row r="739" spans="1:14" x14ac:dyDescent="0.3">
      <c r="A739" t="s">
        <v>466</v>
      </c>
      <c r="B739" s="3">
        <v>45935</v>
      </c>
      <c r="C739" s="3">
        <v>45935</v>
      </c>
      <c r="D739" t="s">
        <v>468</v>
      </c>
      <c r="E739" t="s">
        <v>932</v>
      </c>
      <c r="F739" t="s">
        <v>934</v>
      </c>
      <c r="G739">
        <v>540</v>
      </c>
      <c r="H739">
        <v>540</v>
      </c>
      <c r="I739" t="s">
        <v>933</v>
      </c>
      <c r="J739" t="s">
        <v>1027</v>
      </c>
      <c r="K739" t="s">
        <v>178</v>
      </c>
      <c r="L739" t="str">
        <f>IF(AND(Home!$A$1&gt;=Leave[[#This Row],[Start Time]],Home!$A$1&lt;=Leave[[#This Row],[End Time]]),"Aplica","No Aplica")</f>
        <v>No Aplica</v>
      </c>
      <c r="M739" t="str">
        <f>IF(AND(Home!$A$1&gt;=Leave[[#This Row],[Start Time]],Home!$A$1&lt;=Leave[[#This Row],[End Time]]),Home!$A$1,"No Aplica")</f>
        <v>No Aplica</v>
      </c>
      <c r="N739" t="str">
        <f>Leave[[#This Row],[User Code (Owning User) (Usuario)]]&amp;Leave[[#This Row],[fecha activa]]</f>
        <v>MIE2024171219988No Aplica</v>
      </c>
    </row>
    <row r="740" spans="1:14" x14ac:dyDescent="0.3">
      <c r="A740" t="s">
        <v>463</v>
      </c>
      <c r="B740" s="3">
        <v>45931</v>
      </c>
      <c r="C740" s="3">
        <v>45931</v>
      </c>
      <c r="D740" t="s">
        <v>467</v>
      </c>
      <c r="E740" t="s">
        <v>1877</v>
      </c>
      <c r="F740" t="s">
        <v>1879</v>
      </c>
      <c r="G740">
        <v>720</v>
      </c>
      <c r="H740">
        <v>540</v>
      </c>
      <c r="I740" t="s">
        <v>1878</v>
      </c>
      <c r="J740" t="s">
        <v>2748</v>
      </c>
      <c r="K740" t="s">
        <v>177</v>
      </c>
      <c r="L740" t="str">
        <f>IF(AND(Home!$A$1&gt;=Leave[[#This Row],[Start Time]],Home!$A$1&lt;=Leave[[#This Row],[End Time]]),"Aplica","No Aplica")</f>
        <v>Aplica</v>
      </c>
      <c r="M740">
        <f>IF(AND(Home!$A$1&gt;=Leave[[#This Row],[Start Time]],Home!$A$1&lt;=Leave[[#This Row],[End Time]]),Home!$A$1,"No Aplica")</f>
        <v>45931</v>
      </c>
      <c r="N740" t="str">
        <f>Leave[[#This Row],[User Code (Owning User) (Usuario)]]&amp;Leave[[#This Row],[fecha activa]]</f>
        <v>MIE202516062338645931</v>
      </c>
    </row>
    <row r="741" spans="1:14" x14ac:dyDescent="0.3">
      <c r="A741" t="s">
        <v>463</v>
      </c>
      <c r="B741" s="3">
        <v>45931</v>
      </c>
      <c r="C741" s="3">
        <v>45931</v>
      </c>
      <c r="D741" t="s">
        <v>3049</v>
      </c>
      <c r="E741" t="s">
        <v>2679</v>
      </c>
      <c r="F741" t="s">
        <v>2681</v>
      </c>
      <c r="G741">
        <v>540</v>
      </c>
      <c r="H741">
        <v>540</v>
      </c>
      <c r="I741" t="s">
        <v>2680</v>
      </c>
      <c r="J741" t="s">
        <v>1349</v>
      </c>
      <c r="K741" t="s">
        <v>178</v>
      </c>
      <c r="L741" t="str">
        <f>IF(AND(Home!$A$1&gt;=Leave[[#This Row],[Start Time]],Home!$A$1&lt;=Leave[[#This Row],[End Time]]),"Aplica","No Aplica")</f>
        <v>Aplica</v>
      </c>
      <c r="M741">
        <f>IF(AND(Home!$A$1&gt;=Leave[[#This Row],[Start Time]],Home!$A$1&lt;=Leave[[#This Row],[End Time]]),Home!$A$1,"No Aplica")</f>
        <v>45931</v>
      </c>
      <c r="N741" t="str">
        <f>Leave[[#This Row],[User Code (Owning User) (Usuario)]]&amp;Leave[[#This Row],[fecha activa]]</f>
        <v>MIE202518092452045931</v>
      </c>
    </row>
    <row r="742" spans="1:14" x14ac:dyDescent="0.3">
      <c r="A742" t="s">
        <v>469</v>
      </c>
      <c r="B742" s="3">
        <v>45933</v>
      </c>
      <c r="C742" s="3">
        <v>45933</v>
      </c>
      <c r="D742" t="s">
        <v>2005</v>
      </c>
      <c r="E742" t="s">
        <v>2679</v>
      </c>
      <c r="F742" t="s">
        <v>2681</v>
      </c>
      <c r="G742">
        <v>60</v>
      </c>
      <c r="H742">
        <v>60</v>
      </c>
      <c r="I742" t="s">
        <v>2680</v>
      </c>
      <c r="J742" t="s">
        <v>1349</v>
      </c>
      <c r="K742" t="s">
        <v>178</v>
      </c>
      <c r="L742" t="str">
        <f>IF(AND(Home!$A$1&gt;=Leave[[#This Row],[Start Time]],Home!$A$1&lt;=Leave[[#This Row],[End Time]]),"Aplica","No Aplica")</f>
        <v>No Aplica</v>
      </c>
      <c r="M742" t="str">
        <f>IF(AND(Home!$A$1&gt;=Leave[[#This Row],[Start Time]],Home!$A$1&lt;=Leave[[#This Row],[End Time]]),Home!$A$1,"No Aplica")</f>
        <v>No Aplica</v>
      </c>
      <c r="N742" t="str">
        <f>Leave[[#This Row],[User Code (Owning User) (Usuario)]]&amp;Leave[[#This Row],[fecha activa]]</f>
        <v>MIE2025180924520No Aplica</v>
      </c>
    </row>
    <row r="743" spans="1:14" x14ac:dyDescent="0.3">
      <c r="A743" t="s">
        <v>469</v>
      </c>
      <c r="B743" s="3">
        <v>45932</v>
      </c>
      <c r="C743" s="3">
        <v>45932</v>
      </c>
      <c r="D743" t="s">
        <v>596</v>
      </c>
      <c r="E743" t="s">
        <v>2679</v>
      </c>
      <c r="F743" t="s">
        <v>2681</v>
      </c>
      <c r="G743">
        <v>60</v>
      </c>
      <c r="H743">
        <v>60</v>
      </c>
      <c r="I743" t="s">
        <v>2680</v>
      </c>
      <c r="J743" t="s">
        <v>1349</v>
      </c>
      <c r="K743" t="s">
        <v>178</v>
      </c>
      <c r="L743" t="str">
        <f>IF(AND(Home!$A$1&gt;=Leave[[#This Row],[Start Time]],Home!$A$1&lt;=Leave[[#This Row],[End Time]]),"Aplica","No Aplica")</f>
        <v>No Aplica</v>
      </c>
      <c r="M743" t="str">
        <f>IF(AND(Home!$A$1&gt;=Leave[[#This Row],[Start Time]],Home!$A$1&lt;=Leave[[#This Row],[End Time]]),Home!$A$1,"No Aplica")</f>
        <v>No Aplica</v>
      </c>
      <c r="N743" t="str">
        <f>Leave[[#This Row],[User Code (Owning User) (Usuario)]]&amp;Leave[[#This Row],[fecha activa]]</f>
        <v>MIE2025180924520No Aplica</v>
      </c>
    </row>
    <row r="744" spans="1:14" x14ac:dyDescent="0.3">
      <c r="A744" t="s">
        <v>595</v>
      </c>
      <c r="B744" s="3">
        <v>45933</v>
      </c>
      <c r="C744" s="3">
        <v>45933</v>
      </c>
      <c r="D744" t="s">
        <v>836</v>
      </c>
      <c r="E744" t="s">
        <v>1852</v>
      </c>
      <c r="F744" t="s">
        <v>1854</v>
      </c>
      <c r="G744">
        <v>60</v>
      </c>
      <c r="H744">
        <v>60</v>
      </c>
      <c r="I744" t="s">
        <v>1853</v>
      </c>
      <c r="J744" t="s">
        <v>1036</v>
      </c>
      <c r="K744" t="s">
        <v>177</v>
      </c>
      <c r="L744" t="str">
        <f>IF(AND(Home!$A$1&gt;=Leave[[#This Row],[Start Time]],Home!$A$1&lt;=Leave[[#This Row],[End Time]]),"Aplica","No Aplica")</f>
        <v>No Aplica</v>
      </c>
      <c r="M744" t="str">
        <f>IF(AND(Home!$A$1&gt;=Leave[[#This Row],[Start Time]],Home!$A$1&lt;=Leave[[#This Row],[End Time]]),Home!$A$1,"No Aplica")</f>
        <v>No Aplica</v>
      </c>
      <c r="N744" t="str">
        <f>Leave[[#This Row],[User Code (Owning User) (Usuario)]]&amp;Leave[[#This Row],[fecha activa]]</f>
        <v>MIE2025110623357No Aplica</v>
      </c>
    </row>
    <row r="745" spans="1:14" x14ac:dyDescent="0.3">
      <c r="A745" t="s">
        <v>595</v>
      </c>
      <c r="B745" s="3">
        <v>45932</v>
      </c>
      <c r="C745" s="3">
        <v>45932</v>
      </c>
      <c r="D745" t="s">
        <v>836</v>
      </c>
      <c r="E745" t="s">
        <v>1852</v>
      </c>
      <c r="F745" t="s">
        <v>1854</v>
      </c>
      <c r="G745">
        <v>60</v>
      </c>
      <c r="H745">
        <v>60</v>
      </c>
      <c r="I745" t="s">
        <v>1853</v>
      </c>
      <c r="J745" t="s">
        <v>1036</v>
      </c>
      <c r="K745" t="s">
        <v>177</v>
      </c>
      <c r="L745" t="str">
        <f>IF(AND(Home!$A$1&gt;=Leave[[#This Row],[Start Time]],Home!$A$1&lt;=Leave[[#This Row],[End Time]]),"Aplica","No Aplica")</f>
        <v>No Aplica</v>
      </c>
      <c r="M745" t="str">
        <f>IF(AND(Home!$A$1&gt;=Leave[[#This Row],[Start Time]],Home!$A$1&lt;=Leave[[#This Row],[End Time]]),Home!$A$1,"No Aplica")</f>
        <v>No Aplica</v>
      </c>
      <c r="N745" t="str">
        <f>Leave[[#This Row],[User Code (Owning User) (Usuario)]]&amp;Leave[[#This Row],[fecha activa]]</f>
        <v>MIE2025110623357No Aplica</v>
      </c>
    </row>
    <row r="746" spans="1:14" x14ac:dyDescent="0.3">
      <c r="A746" t="s">
        <v>595</v>
      </c>
      <c r="B746" s="3">
        <v>45931</v>
      </c>
      <c r="C746" s="3">
        <v>45931</v>
      </c>
      <c r="D746" t="s">
        <v>836</v>
      </c>
      <c r="E746" t="s">
        <v>1852</v>
      </c>
      <c r="F746" t="s">
        <v>1854</v>
      </c>
      <c r="G746">
        <v>60</v>
      </c>
      <c r="H746">
        <v>60</v>
      </c>
      <c r="I746" t="s">
        <v>1853</v>
      </c>
      <c r="J746" t="s">
        <v>1036</v>
      </c>
      <c r="K746" t="s">
        <v>177</v>
      </c>
      <c r="L746" t="str">
        <f>IF(AND(Home!$A$1&gt;=Leave[[#This Row],[Start Time]],Home!$A$1&lt;=Leave[[#This Row],[End Time]]),"Aplica","No Aplica")</f>
        <v>Aplica</v>
      </c>
      <c r="M746">
        <f>IF(AND(Home!$A$1&gt;=Leave[[#This Row],[Start Time]],Home!$A$1&lt;=Leave[[#This Row],[End Time]]),Home!$A$1,"No Aplica")</f>
        <v>45931</v>
      </c>
      <c r="N746" t="str">
        <f>Leave[[#This Row],[User Code (Owning User) (Usuario)]]&amp;Leave[[#This Row],[fecha activa]]</f>
        <v>MIE202511062335745931</v>
      </c>
    </row>
    <row r="747" spans="1:14" x14ac:dyDescent="0.3">
      <c r="A747" t="s">
        <v>474</v>
      </c>
      <c r="B747" s="3">
        <v>45942</v>
      </c>
      <c r="C747" s="3">
        <v>45942</v>
      </c>
      <c r="D747" t="s">
        <v>485</v>
      </c>
      <c r="E747" t="s">
        <v>1645</v>
      </c>
      <c r="F747" t="s">
        <v>1647</v>
      </c>
      <c r="G747">
        <v>1410</v>
      </c>
      <c r="H747">
        <v>540</v>
      </c>
      <c r="I747" t="s">
        <v>1646</v>
      </c>
      <c r="J747" t="s">
        <v>1532</v>
      </c>
      <c r="K747" t="s">
        <v>179</v>
      </c>
      <c r="L747" t="str">
        <f>IF(AND(Home!$A$1&gt;=Leave[[#This Row],[Start Time]],Home!$A$1&lt;=Leave[[#This Row],[End Time]]),"Aplica","No Aplica")</f>
        <v>No Aplica</v>
      </c>
      <c r="M747" t="str">
        <f>IF(AND(Home!$A$1&gt;=Leave[[#This Row],[Start Time]],Home!$A$1&lt;=Leave[[#This Row],[End Time]]),Home!$A$1,"No Aplica")</f>
        <v>No Aplica</v>
      </c>
      <c r="N747" t="str">
        <f>Leave[[#This Row],[User Code (Owning User) (Usuario)]]&amp;Leave[[#This Row],[fecha activa]]</f>
        <v>MIE2025280422782No Aplica</v>
      </c>
    </row>
    <row r="748" spans="1:14" x14ac:dyDescent="0.3">
      <c r="A748" t="s">
        <v>466</v>
      </c>
      <c r="B748" s="3">
        <v>45934</v>
      </c>
      <c r="C748" s="3">
        <v>45934</v>
      </c>
      <c r="D748" t="s">
        <v>465</v>
      </c>
      <c r="E748" t="s">
        <v>1645</v>
      </c>
      <c r="F748" t="s">
        <v>1647</v>
      </c>
      <c r="G748">
        <v>1410</v>
      </c>
      <c r="H748">
        <v>540</v>
      </c>
      <c r="I748" t="s">
        <v>1646</v>
      </c>
      <c r="J748" t="s">
        <v>1532</v>
      </c>
      <c r="K748" t="s">
        <v>179</v>
      </c>
      <c r="L748" t="str">
        <f>IF(AND(Home!$A$1&gt;=Leave[[#This Row],[Start Time]],Home!$A$1&lt;=Leave[[#This Row],[End Time]]),"Aplica","No Aplica")</f>
        <v>No Aplica</v>
      </c>
      <c r="M748" t="str">
        <f>IF(AND(Home!$A$1&gt;=Leave[[#This Row],[Start Time]],Home!$A$1&lt;=Leave[[#This Row],[End Time]]),Home!$A$1,"No Aplica")</f>
        <v>No Aplica</v>
      </c>
      <c r="N748" t="str">
        <f>Leave[[#This Row],[User Code (Owning User) (Usuario)]]&amp;Leave[[#This Row],[fecha activa]]</f>
        <v>MIE2025280422782No Aplica</v>
      </c>
    </row>
    <row r="749" spans="1:14" x14ac:dyDescent="0.3">
      <c r="A749" t="s">
        <v>474</v>
      </c>
      <c r="B749" s="3">
        <v>45935</v>
      </c>
      <c r="C749" s="3">
        <v>45935</v>
      </c>
      <c r="D749" t="s">
        <v>485</v>
      </c>
      <c r="E749" t="s">
        <v>1645</v>
      </c>
      <c r="F749" t="s">
        <v>1647</v>
      </c>
      <c r="G749">
        <v>1410</v>
      </c>
      <c r="H749">
        <v>540</v>
      </c>
      <c r="I749" t="s">
        <v>1646</v>
      </c>
      <c r="J749" t="s">
        <v>1532</v>
      </c>
      <c r="K749" t="s">
        <v>179</v>
      </c>
      <c r="L749" t="str">
        <f>IF(AND(Home!$A$1&gt;=Leave[[#This Row],[Start Time]],Home!$A$1&lt;=Leave[[#This Row],[End Time]]),"Aplica","No Aplica")</f>
        <v>No Aplica</v>
      </c>
      <c r="M749" t="str">
        <f>IF(AND(Home!$A$1&gt;=Leave[[#This Row],[Start Time]],Home!$A$1&lt;=Leave[[#This Row],[End Time]]),Home!$A$1,"No Aplica")</f>
        <v>No Aplica</v>
      </c>
      <c r="N749" t="str">
        <f>Leave[[#This Row],[User Code (Owning User) (Usuario)]]&amp;Leave[[#This Row],[fecha activa]]</f>
        <v>MIE2025280422782No Aplica</v>
      </c>
    </row>
    <row r="750" spans="1:14" x14ac:dyDescent="0.3">
      <c r="A750" t="s">
        <v>466</v>
      </c>
      <c r="B750" s="3">
        <v>45937</v>
      </c>
      <c r="C750" s="3">
        <v>45937</v>
      </c>
      <c r="D750" t="s">
        <v>467</v>
      </c>
      <c r="E750" t="s">
        <v>382</v>
      </c>
      <c r="F750" t="s">
        <v>387</v>
      </c>
      <c r="G750">
        <v>540</v>
      </c>
      <c r="H750">
        <v>540</v>
      </c>
      <c r="I750" t="s">
        <v>1197</v>
      </c>
      <c r="J750" t="s">
        <v>974</v>
      </c>
      <c r="K750" t="s">
        <v>177</v>
      </c>
      <c r="L750" t="str">
        <f>IF(AND(Home!$A$1&gt;=Leave[[#This Row],[Start Time]],Home!$A$1&lt;=Leave[[#This Row],[End Time]]),"Aplica","No Aplica")</f>
        <v>No Aplica</v>
      </c>
      <c r="M750" t="str">
        <f>IF(AND(Home!$A$1&gt;=Leave[[#This Row],[Start Time]],Home!$A$1&lt;=Leave[[#This Row],[End Time]]),Home!$A$1,"No Aplica")</f>
        <v>No Aplica</v>
      </c>
      <c r="N750" t="str">
        <f>Leave[[#This Row],[User Code (Owning User) (Usuario)]]&amp;Leave[[#This Row],[fecha activa]]</f>
        <v>MIE2023131012922No Aplica</v>
      </c>
    </row>
    <row r="751" spans="1:14" x14ac:dyDescent="0.3">
      <c r="A751" t="s">
        <v>469</v>
      </c>
      <c r="B751" s="3">
        <v>45936</v>
      </c>
      <c r="C751" s="3">
        <v>45936</v>
      </c>
      <c r="D751" t="s">
        <v>664</v>
      </c>
      <c r="E751" t="s">
        <v>382</v>
      </c>
      <c r="F751" t="s">
        <v>387</v>
      </c>
      <c r="G751">
        <v>240</v>
      </c>
      <c r="H751">
        <v>240</v>
      </c>
      <c r="I751" t="s">
        <v>1197</v>
      </c>
      <c r="J751" t="s">
        <v>974</v>
      </c>
      <c r="K751" t="s">
        <v>177</v>
      </c>
      <c r="L751" t="str">
        <f>IF(AND(Home!$A$1&gt;=Leave[[#This Row],[Start Time]],Home!$A$1&lt;=Leave[[#This Row],[End Time]]),"Aplica","No Aplica")</f>
        <v>No Aplica</v>
      </c>
      <c r="M751" t="str">
        <f>IF(AND(Home!$A$1&gt;=Leave[[#This Row],[Start Time]],Home!$A$1&lt;=Leave[[#This Row],[End Time]]),Home!$A$1,"No Aplica")</f>
        <v>No Aplica</v>
      </c>
      <c r="N751" t="str">
        <f>Leave[[#This Row],[User Code (Owning User) (Usuario)]]&amp;Leave[[#This Row],[fecha activa]]</f>
        <v>MIE2023131012922No Aplica</v>
      </c>
    </row>
    <row r="752" spans="1:14" x14ac:dyDescent="0.3">
      <c r="A752" t="s">
        <v>469</v>
      </c>
      <c r="B752" s="3">
        <v>45936</v>
      </c>
      <c r="C752" s="3">
        <v>45936</v>
      </c>
      <c r="D752" t="s">
        <v>470</v>
      </c>
      <c r="E752" t="s">
        <v>382</v>
      </c>
      <c r="F752" t="s">
        <v>387</v>
      </c>
      <c r="G752">
        <v>240</v>
      </c>
      <c r="H752">
        <v>240</v>
      </c>
      <c r="I752" t="s">
        <v>1197</v>
      </c>
      <c r="J752" t="s">
        <v>974</v>
      </c>
      <c r="K752" t="s">
        <v>177</v>
      </c>
      <c r="L752" t="str">
        <f>IF(AND(Home!$A$1&gt;=Leave[[#This Row],[Start Time]],Home!$A$1&lt;=Leave[[#This Row],[End Time]]),"Aplica","No Aplica")</f>
        <v>No Aplica</v>
      </c>
      <c r="M752" t="str">
        <f>IF(AND(Home!$A$1&gt;=Leave[[#This Row],[Start Time]],Home!$A$1&lt;=Leave[[#This Row],[End Time]]),Home!$A$1,"No Aplica")</f>
        <v>No Aplica</v>
      </c>
      <c r="N752" t="str">
        <f>Leave[[#This Row],[User Code (Owning User) (Usuario)]]&amp;Leave[[#This Row],[fecha activa]]</f>
        <v>MIE2023131012922No Aplica</v>
      </c>
    </row>
    <row r="753" spans="1:14" x14ac:dyDescent="0.3">
      <c r="A753" t="s">
        <v>469</v>
      </c>
      <c r="B753" s="3">
        <v>45931</v>
      </c>
      <c r="C753" s="3">
        <v>45931</v>
      </c>
      <c r="D753" t="s">
        <v>467</v>
      </c>
      <c r="E753" t="s">
        <v>382</v>
      </c>
      <c r="F753" t="s">
        <v>387</v>
      </c>
      <c r="G753">
        <v>540</v>
      </c>
      <c r="H753">
        <v>540</v>
      </c>
      <c r="I753" t="s">
        <v>1197</v>
      </c>
      <c r="J753" t="s">
        <v>974</v>
      </c>
      <c r="K753" t="s">
        <v>177</v>
      </c>
      <c r="L753" t="str">
        <f>IF(AND(Home!$A$1&gt;=Leave[[#This Row],[Start Time]],Home!$A$1&lt;=Leave[[#This Row],[End Time]]),"Aplica","No Aplica")</f>
        <v>Aplica</v>
      </c>
      <c r="M753">
        <f>IF(AND(Home!$A$1&gt;=Leave[[#This Row],[Start Time]],Home!$A$1&lt;=Leave[[#This Row],[End Time]]),Home!$A$1,"No Aplica")</f>
        <v>45931</v>
      </c>
      <c r="N753" t="str">
        <f>Leave[[#This Row],[User Code (Owning User) (Usuario)]]&amp;Leave[[#This Row],[fecha activa]]</f>
        <v>MIE202313101292245931</v>
      </c>
    </row>
    <row r="754" spans="1:14" x14ac:dyDescent="0.3">
      <c r="A754" t="s">
        <v>463</v>
      </c>
      <c r="B754" s="3">
        <v>45933</v>
      </c>
      <c r="C754" s="3">
        <v>45933</v>
      </c>
      <c r="D754" t="s">
        <v>2029</v>
      </c>
      <c r="E754" t="s">
        <v>1998</v>
      </c>
      <c r="F754" t="s">
        <v>2000</v>
      </c>
      <c r="G754">
        <v>60</v>
      </c>
      <c r="H754">
        <v>60</v>
      </c>
      <c r="I754" t="s">
        <v>1999</v>
      </c>
      <c r="J754" t="s">
        <v>1467</v>
      </c>
      <c r="K754" t="s">
        <v>177</v>
      </c>
      <c r="L754" t="str">
        <f>IF(AND(Home!$A$1&gt;=Leave[[#This Row],[Start Time]],Home!$A$1&lt;=Leave[[#This Row],[End Time]]),"Aplica","No Aplica")</f>
        <v>No Aplica</v>
      </c>
      <c r="M754" t="str">
        <f>IF(AND(Home!$A$1&gt;=Leave[[#This Row],[Start Time]],Home!$A$1&lt;=Leave[[#This Row],[End Time]]),Home!$A$1,"No Aplica")</f>
        <v>No Aplica</v>
      </c>
      <c r="N754" t="str">
        <f>Leave[[#This Row],[User Code (Owning User) (Usuario)]]&amp;Leave[[#This Row],[fecha activa]]</f>
        <v>MIE2025110723645No Aplica</v>
      </c>
    </row>
    <row r="755" spans="1:14" x14ac:dyDescent="0.3">
      <c r="A755" t="s">
        <v>463</v>
      </c>
      <c r="B755" s="3">
        <v>45932</v>
      </c>
      <c r="C755" s="3">
        <v>45932</v>
      </c>
      <c r="D755" t="s">
        <v>2029</v>
      </c>
      <c r="E755" t="s">
        <v>1998</v>
      </c>
      <c r="F755" t="s">
        <v>2000</v>
      </c>
      <c r="G755">
        <v>60</v>
      </c>
      <c r="H755">
        <v>60</v>
      </c>
      <c r="I755" t="s">
        <v>1999</v>
      </c>
      <c r="J755" t="s">
        <v>1467</v>
      </c>
      <c r="K755" t="s">
        <v>177</v>
      </c>
      <c r="L755" t="str">
        <f>IF(AND(Home!$A$1&gt;=Leave[[#This Row],[Start Time]],Home!$A$1&lt;=Leave[[#This Row],[End Time]]),"Aplica","No Aplica")</f>
        <v>No Aplica</v>
      </c>
      <c r="M755" t="str">
        <f>IF(AND(Home!$A$1&gt;=Leave[[#This Row],[Start Time]],Home!$A$1&lt;=Leave[[#This Row],[End Time]]),Home!$A$1,"No Aplica")</f>
        <v>No Aplica</v>
      </c>
      <c r="N755" t="str">
        <f>Leave[[#This Row],[User Code (Owning User) (Usuario)]]&amp;Leave[[#This Row],[fecha activa]]</f>
        <v>MIE2025110723645No Aplica</v>
      </c>
    </row>
    <row r="756" spans="1:14" x14ac:dyDescent="0.3">
      <c r="A756" t="s">
        <v>463</v>
      </c>
      <c r="B756" s="3">
        <v>45931</v>
      </c>
      <c r="C756" s="3">
        <v>45931</v>
      </c>
      <c r="D756" t="s">
        <v>2029</v>
      </c>
      <c r="E756" t="s">
        <v>1998</v>
      </c>
      <c r="F756" t="s">
        <v>2000</v>
      </c>
      <c r="G756">
        <v>60</v>
      </c>
      <c r="H756">
        <v>60</v>
      </c>
      <c r="I756" t="s">
        <v>1999</v>
      </c>
      <c r="J756" t="s">
        <v>1467</v>
      </c>
      <c r="K756" t="s">
        <v>177</v>
      </c>
      <c r="L756" t="str">
        <f>IF(AND(Home!$A$1&gt;=Leave[[#This Row],[Start Time]],Home!$A$1&lt;=Leave[[#This Row],[End Time]]),"Aplica","No Aplica")</f>
        <v>Aplica</v>
      </c>
      <c r="M756">
        <f>IF(AND(Home!$A$1&gt;=Leave[[#This Row],[Start Time]],Home!$A$1&lt;=Leave[[#This Row],[End Time]]),Home!$A$1,"No Aplica")</f>
        <v>45931</v>
      </c>
      <c r="N756" t="str">
        <f>Leave[[#This Row],[User Code (Owning User) (Usuario)]]&amp;Leave[[#This Row],[fecha activa]]</f>
        <v>MIE202511072364545931</v>
      </c>
    </row>
    <row r="757" spans="1:14" x14ac:dyDescent="0.3">
      <c r="A757" t="s">
        <v>463</v>
      </c>
      <c r="B757" s="3">
        <v>45942</v>
      </c>
      <c r="C757" s="3">
        <v>45942</v>
      </c>
      <c r="D757" t="s">
        <v>497</v>
      </c>
      <c r="E757" t="s">
        <v>894</v>
      </c>
      <c r="F757" t="s">
        <v>895</v>
      </c>
      <c r="G757">
        <v>540</v>
      </c>
      <c r="H757">
        <v>540</v>
      </c>
      <c r="I757" t="s">
        <v>1032</v>
      </c>
      <c r="J757" t="s">
        <v>1033</v>
      </c>
      <c r="K757" t="s">
        <v>179</v>
      </c>
      <c r="L757" t="str">
        <f>IF(AND(Home!$A$1&gt;=Leave[[#This Row],[Start Time]],Home!$A$1&lt;=Leave[[#This Row],[End Time]]),"Aplica","No Aplica")</f>
        <v>No Aplica</v>
      </c>
      <c r="M757" t="str">
        <f>IF(AND(Home!$A$1&gt;=Leave[[#This Row],[Start Time]],Home!$A$1&lt;=Leave[[#This Row],[End Time]]),Home!$A$1,"No Aplica")</f>
        <v>No Aplica</v>
      </c>
      <c r="N757" t="str">
        <f>Leave[[#This Row],[User Code (Owning User) (Usuario)]]&amp;Leave[[#This Row],[fecha activa]]</f>
        <v>MIE2024121219901No Aplica</v>
      </c>
    </row>
    <row r="758" spans="1:14" x14ac:dyDescent="0.3">
      <c r="A758" t="s">
        <v>463</v>
      </c>
      <c r="B758" s="3">
        <v>45941</v>
      </c>
      <c r="C758" s="3">
        <v>45941</v>
      </c>
      <c r="D758" t="s">
        <v>2028</v>
      </c>
      <c r="E758" t="s">
        <v>894</v>
      </c>
      <c r="F758" t="s">
        <v>895</v>
      </c>
      <c r="G758">
        <v>240</v>
      </c>
      <c r="H758">
        <v>240</v>
      </c>
      <c r="I758" t="s">
        <v>1032</v>
      </c>
      <c r="J758" t="s">
        <v>1033</v>
      </c>
      <c r="K758" t="s">
        <v>179</v>
      </c>
      <c r="L758" t="str">
        <f>IF(AND(Home!$A$1&gt;=Leave[[#This Row],[Start Time]],Home!$A$1&lt;=Leave[[#This Row],[End Time]]),"Aplica","No Aplica")</f>
        <v>No Aplica</v>
      </c>
      <c r="M758" t="str">
        <f>IF(AND(Home!$A$1&gt;=Leave[[#This Row],[Start Time]],Home!$A$1&lt;=Leave[[#This Row],[End Time]]),Home!$A$1,"No Aplica")</f>
        <v>No Aplica</v>
      </c>
      <c r="N758" t="str">
        <f>Leave[[#This Row],[User Code (Owning User) (Usuario)]]&amp;Leave[[#This Row],[fecha activa]]</f>
        <v>MIE2024121219901No Aplica</v>
      </c>
    </row>
    <row r="759" spans="1:14" x14ac:dyDescent="0.3">
      <c r="A759" t="s">
        <v>463</v>
      </c>
      <c r="B759" s="3">
        <v>45935</v>
      </c>
      <c r="C759" s="3">
        <v>45935</v>
      </c>
      <c r="D759" t="s">
        <v>497</v>
      </c>
      <c r="E759" t="s">
        <v>894</v>
      </c>
      <c r="F759" t="s">
        <v>895</v>
      </c>
      <c r="G759">
        <v>540</v>
      </c>
      <c r="H759">
        <v>540</v>
      </c>
      <c r="I759" t="s">
        <v>1032</v>
      </c>
      <c r="J759" t="s">
        <v>1033</v>
      </c>
      <c r="K759" t="s">
        <v>179</v>
      </c>
      <c r="L759" t="str">
        <f>IF(AND(Home!$A$1&gt;=Leave[[#This Row],[Start Time]],Home!$A$1&lt;=Leave[[#This Row],[End Time]]),"Aplica","No Aplica")</f>
        <v>No Aplica</v>
      </c>
      <c r="M759" t="str">
        <f>IF(AND(Home!$A$1&gt;=Leave[[#This Row],[Start Time]],Home!$A$1&lt;=Leave[[#This Row],[End Time]]),Home!$A$1,"No Aplica")</f>
        <v>No Aplica</v>
      </c>
      <c r="N759" t="str">
        <f>Leave[[#This Row],[User Code (Owning User) (Usuario)]]&amp;Leave[[#This Row],[fecha activa]]</f>
        <v>MIE2024121219901No Aplica</v>
      </c>
    </row>
    <row r="760" spans="1:14" x14ac:dyDescent="0.3">
      <c r="A760" t="s">
        <v>463</v>
      </c>
      <c r="B760" s="3">
        <v>45934</v>
      </c>
      <c r="C760" s="3">
        <v>45934</v>
      </c>
      <c r="D760" t="s">
        <v>2028</v>
      </c>
      <c r="E760" t="s">
        <v>894</v>
      </c>
      <c r="F760" t="s">
        <v>895</v>
      </c>
      <c r="G760">
        <v>240</v>
      </c>
      <c r="H760">
        <v>240</v>
      </c>
      <c r="I760" t="s">
        <v>1032</v>
      </c>
      <c r="J760" t="s">
        <v>1033</v>
      </c>
      <c r="K760" t="s">
        <v>179</v>
      </c>
      <c r="L760" t="str">
        <f>IF(AND(Home!$A$1&gt;=Leave[[#This Row],[Start Time]],Home!$A$1&lt;=Leave[[#This Row],[End Time]]),"Aplica","No Aplica")</f>
        <v>No Aplica</v>
      </c>
      <c r="M760" t="str">
        <f>IF(AND(Home!$A$1&gt;=Leave[[#This Row],[Start Time]],Home!$A$1&lt;=Leave[[#This Row],[End Time]]),Home!$A$1,"No Aplica")</f>
        <v>No Aplica</v>
      </c>
      <c r="N760" t="str">
        <f>Leave[[#This Row],[User Code (Owning User) (Usuario)]]&amp;Leave[[#This Row],[fecha activa]]</f>
        <v>MIE2024121219901No Aplica</v>
      </c>
    </row>
    <row r="761" spans="1:14" x14ac:dyDescent="0.3">
      <c r="A761" t="s">
        <v>469</v>
      </c>
      <c r="B761" s="3">
        <v>45940</v>
      </c>
      <c r="C761" s="3">
        <v>45940</v>
      </c>
      <c r="D761" t="s">
        <v>491</v>
      </c>
      <c r="E761" t="s">
        <v>2033</v>
      </c>
      <c r="F761" t="s">
        <v>2053</v>
      </c>
      <c r="G761">
        <v>60</v>
      </c>
      <c r="H761">
        <v>60</v>
      </c>
      <c r="I761" t="s">
        <v>2052</v>
      </c>
      <c r="J761" t="s">
        <v>1098</v>
      </c>
      <c r="K761" t="s">
        <v>177</v>
      </c>
      <c r="L761" t="str">
        <f>IF(AND(Home!$A$1&gt;=Leave[[#This Row],[Start Time]],Home!$A$1&lt;=Leave[[#This Row],[End Time]]),"Aplica","No Aplica")</f>
        <v>No Aplica</v>
      </c>
      <c r="M761" t="str">
        <f>IF(AND(Home!$A$1&gt;=Leave[[#This Row],[Start Time]],Home!$A$1&lt;=Leave[[#This Row],[End Time]]),Home!$A$1,"No Aplica")</f>
        <v>No Aplica</v>
      </c>
      <c r="N761" t="str">
        <f>Leave[[#This Row],[User Code (Owning User) (Usuario)]]&amp;Leave[[#This Row],[fecha activa]]</f>
        <v>MIE2025160723712No Aplica</v>
      </c>
    </row>
    <row r="762" spans="1:14" x14ac:dyDescent="0.3">
      <c r="A762" t="s">
        <v>469</v>
      </c>
      <c r="B762" s="3">
        <v>45939</v>
      </c>
      <c r="C762" s="3">
        <v>45939</v>
      </c>
      <c r="D762" t="s">
        <v>491</v>
      </c>
      <c r="E762" t="s">
        <v>2033</v>
      </c>
      <c r="F762" t="s">
        <v>2053</v>
      </c>
      <c r="G762">
        <v>60</v>
      </c>
      <c r="H762">
        <v>60</v>
      </c>
      <c r="I762" t="s">
        <v>2052</v>
      </c>
      <c r="J762" t="s">
        <v>1098</v>
      </c>
      <c r="K762" t="s">
        <v>177</v>
      </c>
      <c r="L762" t="str">
        <f>IF(AND(Home!$A$1&gt;=Leave[[#This Row],[Start Time]],Home!$A$1&lt;=Leave[[#This Row],[End Time]]),"Aplica","No Aplica")</f>
        <v>No Aplica</v>
      </c>
      <c r="M762" t="str">
        <f>IF(AND(Home!$A$1&gt;=Leave[[#This Row],[Start Time]],Home!$A$1&lt;=Leave[[#This Row],[End Time]]),Home!$A$1,"No Aplica")</f>
        <v>No Aplica</v>
      </c>
      <c r="N762" t="str">
        <f>Leave[[#This Row],[User Code (Owning User) (Usuario)]]&amp;Leave[[#This Row],[fecha activa]]</f>
        <v>MIE2025160723712No Aplica</v>
      </c>
    </row>
    <row r="763" spans="1:14" x14ac:dyDescent="0.3">
      <c r="A763" t="s">
        <v>469</v>
      </c>
      <c r="B763" s="3">
        <v>45938</v>
      </c>
      <c r="C763" s="3">
        <v>45938</v>
      </c>
      <c r="D763" t="s">
        <v>491</v>
      </c>
      <c r="E763" t="s">
        <v>2033</v>
      </c>
      <c r="F763" t="s">
        <v>2053</v>
      </c>
      <c r="G763">
        <v>60</v>
      </c>
      <c r="H763">
        <v>60</v>
      </c>
      <c r="I763" t="s">
        <v>2052</v>
      </c>
      <c r="J763" t="s">
        <v>1098</v>
      </c>
      <c r="K763" t="s">
        <v>177</v>
      </c>
      <c r="L763" t="str">
        <f>IF(AND(Home!$A$1&gt;=Leave[[#This Row],[Start Time]],Home!$A$1&lt;=Leave[[#This Row],[End Time]]),"Aplica","No Aplica")</f>
        <v>No Aplica</v>
      </c>
      <c r="M763" t="str">
        <f>IF(AND(Home!$A$1&gt;=Leave[[#This Row],[Start Time]],Home!$A$1&lt;=Leave[[#This Row],[End Time]]),Home!$A$1,"No Aplica")</f>
        <v>No Aplica</v>
      </c>
      <c r="N763" t="str">
        <f>Leave[[#This Row],[User Code (Owning User) (Usuario)]]&amp;Leave[[#This Row],[fecha activa]]</f>
        <v>MIE2025160723712No Aplica</v>
      </c>
    </row>
    <row r="764" spans="1:14" x14ac:dyDescent="0.3">
      <c r="A764" t="s">
        <v>469</v>
      </c>
      <c r="B764" s="3">
        <v>45937</v>
      </c>
      <c r="C764" s="3">
        <v>45937</v>
      </c>
      <c r="D764" t="s">
        <v>491</v>
      </c>
      <c r="E764" t="s">
        <v>2033</v>
      </c>
      <c r="F764" t="s">
        <v>2053</v>
      </c>
      <c r="G764">
        <v>60</v>
      </c>
      <c r="H764">
        <v>60</v>
      </c>
      <c r="I764" t="s">
        <v>2052</v>
      </c>
      <c r="J764" t="s">
        <v>1098</v>
      </c>
      <c r="K764" t="s">
        <v>177</v>
      </c>
      <c r="L764" t="str">
        <f>IF(AND(Home!$A$1&gt;=Leave[[#This Row],[Start Time]],Home!$A$1&lt;=Leave[[#This Row],[End Time]]),"Aplica","No Aplica")</f>
        <v>No Aplica</v>
      </c>
      <c r="M764" t="str">
        <f>IF(AND(Home!$A$1&gt;=Leave[[#This Row],[Start Time]],Home!$A$1&lt;=Leave[[#This Row],[End Time]]),Home!$A$1,"No Aplica")</f>
        <v>No Aplica</v>
      </c>
      <c r="N764" t="str">
        <f>Leave[[#This Row],[User Code (Owning User) (Usuario)]]&amp;Leave[[#This Row],[fecha activa]]</f>
        <v>MIE2025160723712No Aplica</v>
      </c>
    </row>
    <row r="765" spans="1:14" x14ac:dyDescent="0.3">
      <c r="A765" t="s">
        <v>466</v>
      </c>
      <c r="B765" s="3">
        <v>45931</v>
      </c>
      <c r="C765" s="3">
        <v>45931</v>
      </c>
      <c r="D765" t="s">
        <v>465</v>
      </c>
      <c r="E765" t="s">
        <v>2033</v>
      </c>
      <c r="F765" t="s">
        <v>2053</v>
      </c>
      <c r="G765">
        <v>1410</v>
      </c>
      <c r="H765">
        <v>540</v>
      </c>
      <c r="I765" t="s">
        <v>2052</v>
      </c>
      <c r="J765" t="s">
        <v>1098</v>
      </c>
      <c r="K765" t="s">
        <v>177</v>
      </c>
      <c r="L765" t="str">
        <f>IF(AND(Home!$A$1&gt;=Leave[[#This Row],[Start Time]],Home!$A$1&lt;=Leave[[#This Row],[End Time]]),"Aplica","No Aplica")</f>
        <v>Aplica</v>
      </c>
      <c r="M765">
        <f>IF(AND(Home!$A$1&gt;=Leave[[#This Row],[Start Time]],Home!$A$1&lt;=Leave[[#This Row],[End Time]]),Home!$A$1,"No Aplica")</f>
        <v>45931</v>
      </c>
      <c r="N765" t="str">
        <f>Leave[[#This Row],[User Code (Owning User) (Usuario)]]&amp;Leave[[#This Row],[fecha activa]]</f>
        <v>MIE202516072371245931</v>
      </c>
    </row>
    <row r="766" spans="1:14" x14ac:dyDescent="0.3">
      <c r="A766" t="s">
        <v>469</v>
      </c>
      <c r="B766" s="3">
        <v>45931</v>
      </c>
      <c r="C766" s="3">
        <v>45931</v>
      </c>
      <c r="D766" t="s">
        <v>491</v>
      </c>
      <c r="E766" t="s">
        <v>2481</v>
      </c>
      <c r="F766" t="s">
        <v>2483</v>
      </c>
      <c r="G766">
        <v>60</v>
      </c>
      <c r="H766">
        <v>60</v>
      </c>
      <c r="I766" t="s">
        <v>2482</v>
      </c>
      <c r="J766" t="s">
        <v>2152</v>
      </c>
      <c r="K766" t="s">
        <v>177</v>
      </c>
      <c r="L766" t="str">
        <f>IF(AND(Home!$A$1&gt;=Leave[[#This Row],[Start Time]],Home!$A$1&lt;=Leave[[#This Row],[End Time]]),"Aplica","No Aplica")</f>
        <v>Aplica</v>
      </c>
      <c r="M766">
        <f>IF(AND(Home!$A$1&gt;=Leave[[#This Row],[Start Time]],Home!$A$1&lt;=Leave[[#This Row],[End Time]]),Home!$A$1,"No Aplica")</f>
        <v>45931</v>
      </c>
      <c r="N766" t="str">
        <f>Leave[[#This Row],[User Code (Owning User) (Usuario)]]&amp;Leave[[#This Row],[fecha activa]]</f>
        <v>MIE202505092430045931</v>
      </c>
    </row>
    <row r="767" spans="1:14" x14ac:dyDescent="0.3">
      <c r="A767" t="s">
        <v>469</v>
      </c>
      <c r="B767" s="3">
        <v>45931</v>
      </c>
      <c r="C767" s="3">
        <v>45931</v>
      </c>
      <c r="D767" t="s">
        <v>2940</v>
      </c>
      <c r="E767" t="s">
        <v>692</v>
      </c>
      <c r="F767" t="s">
        <v>693</v>
      </c>
      <c r="G767">
        <v>60</v>
      </c>
      <c r="H767">
        <v>60</v>
      </c>
      <c r="I767" t="s">
        <v>1161</v>
      </c>
      <c r="J767" t="s">
        <v>1040</v>
      </c>
      <c r="K767" t="s">
        <v>178</v>
      </c>
      <c r="L767" t="str">
        <f>IF(AND(Home!$A$1&gt;=Leave[[#This Row],[Start Time]],Home!$A$1&lt;=Leave[[#This Row],[End Time]]),"Aplica","No Aplica")</f>
        <v>Aplica</v>
      </c>
      <c r="M767">
        <f>IF(AND(Home!$A$1&gt;=Leave[[#This Row],[Start Time]],Home!$A$1&lt;=Leave[[#This Row],[End Time]]),Home!$A$1,"No Aplica")</f>
        <v>45931</v>
      </c>
      <c r="N767" t="str">
        <f>Leave[[#This Row],[User Code (Owning User) (Usuario)]]&amp;Leave[[#This Row],[fecha activa]]</f>
        <v>MIE202430081748045931</v>
      </c>
    </row>
    <row r="768" spans="1:14" x14ac:dyDescent="0.3">
      <c r="A768" t="s">
        <v>463</v>
      </c>
      <c r="B768" s="3">
        <v>45942</v>
      </c>
      <c r="C768" s="3">
        <v>45942</v>
      </c>
      <c r="D768" t="s">
        <v>1679</v>
      </c>
      <c r="E768" t="s">
        <v>692</v>
      </c>
      <c r="F768" t="s">
        <v>693</v>
      </c>
      <c r="G768">
        <v>540</v>
      </c>
      <c r="H768">
        <v>540</v>
      </c>
      <c r="I768" t="s">
        <v>1161</v>
      </c>
      <c r="J768" t="s">
        <v>1040</v>
      </c>
      <c r="K768" t="s">
        <v>178</v>
      </c>
      <c r="L768" t="str">
        <f>IF(AND(Home!$A$1&gt;=Leave[[#This Row],[Start Time]],Home!$A$1&lt;=Leave[[#This Row],[End Time]]),"Aplica","No Aplica")</f>
        <v>No Aplica</v>
      </c>
      <c r="M768" t="str">
        <f>IF(AND(Home!$A$1&gt;=Leave[[#This Row],[Start Time]],Home!$A$1&lt;=Leave[[#This Row],[End Time]]),Home!$A$1,"No Aplica")</f>
        <v>No Aplica</v>
      </c>
      <c r="N768" t="str">
        <f>Leave[[#This Row],[User Code (Owning User) (Usuario)]]&amp;Leave[[#This Row],[fecha activa]]</f>
        <v>MIE2024300817480No Aplica</v>
      </c>
    </row>
    <row r="769" spans="1:14" x14ac:dyDescent="0.3">
      <c r="A769" t="s">
        <v>463</v>
      </c>
      <c r="B769" s="3">
        <v>45940</v>
      </c>
      <c r="C769" s="3">
        <v>45940</v>
      </c>
      <c r="D769" t="s">
        <v>1395</v>
      </c>
      <c r="E769" t="s">
        <v>692</v>
      </c>
      <c r="F769" t="s">
        <v>693</v>
      </c>
      <c r="G769">
        <v>60</v>
      </c>
      <c r="H769">
        <v>60</v>
      </c>
      <c r="I769" t="s">
        <v>1161</v>
      </c>
      <c r="J769" t="s">
        <v>1040</v>
      </c>
      <c r="K769" t="s">
        <v>178</v>
      </c>
      <c r="L769" t="str">
        <f>IF(AND(Home!$A$1&gt;=Leave[[#This Row],[Start Time]],Home!$A$1&lt;=Leave[[#This Row],[End Time]]),"Aplica","No Aplica")</f>
        <v>No Aplica</v>
      </c>
      <c r="M769" t="str">
        <f>IF(AND(Home!$A$1&gt;=Leave[[#This Row],[Start Time]],Home!$A$1&lt;=Leave[[#This Row],[End Time]]),Home!$A$1,"No Aplica")</f>
        <v>No Aplica</v>
      </c>
      <c r="N769" t="str">
        <f>Leave[[#This Row],[User Code (Owning User) (Usuario)]]&amp;Leave[[#This Row],[fecha activa]]</f>
        <v>MIE2024300817480No Aplica</v>
      </c>
    </row>
    <row r="770" spans="1:14" x14ac:dyDescent="0.3">
      <c r="A770" t="s">
        <v>463</v>
      </c>
      <c r="B770" s="3">
        <v>45939</v>
      </c>
      <c r="C770" s="3">
        <v>45939</v>
      </c>
      <c r="D770" t="s">
        <v>1395</v>
      </c>
      <c r="E770" t="s">
        <v>692</v>
      </c>
      <c r="F770" t="s">
        <v>693</v>
      </c>
      <c r="G770">
        <v>60</v>
      </c>
      <c r="H770">
        <v>60</v>
      </c>
      <c r="I770" t="s">
        <v>1161</v>
      </c>
      <c r="J770" t="s">
        <v>1040</v>
      </c>
      <c r="K770" t="s">
        <v>178</v>
      </c>
      <c r="L770" t="str">
        <f>IF(AND(Home!$A$1&gt;=Leave[[#This Row],[Start Time]],Home!$A$1&lt;=Leave[[#This Row],[End Time]]),"Aplica","No Aplica")</f>
        <v>No Aplica</v>
      </c>
      <c r="M770" t="str">
        <f>IF(AND(Home!$A$1&gt;=Leave[[#This Row],[Start Time]],Home!$A$1&lt;=Leave[[#This Row],[End Time]]),Home!$A$1,"No Aplica")</f>
        <v>No Aplica</v>
      </c>
      <c r="N770" t="str">
        <f>Leave[[#This Row],[User Code (Owning User) (Usuario)]]&amp;Leave[[#This Row],[fecha activa]]</f>
        <v>MIE2024300817480No Aplica</v>
      </c>
    </row>
    <row r="771" spans="1:14" x14ac:dyDescent="0.3">
      <c r="A771" t="s">
        <v>463</v>
      </c>
      <c r="B771" s="3">
        <v>45938</v>
      </c>
      <c r="C771" s="3">
        <v>45938</v>
      </c>
      <c r="D771" t="s">
        <v>1395</v>
      </c>
      <c r="E771" t="s">
        <v>692</v>
      </c>
      <c r="F771" t="s">
        <v>693</v>
      </c>
      <c r="G771">
        <v>60</v>
      </c>
      <c r="H771">
        <v>60</v>
      </c>
      <c r="I771" t="s">
        <v>1161</v>
      </c>
      <c r="J771" t="s">
        <v>1040</v>
      </c>
      <c r="K771" t="s">
        <v>178</v>
      </c>
      <c r="L771" t="str">
        <f>IF(AND(Home!$A$1&gt;=Leave[[#This Row],[Start Time]],Home!$A$1&lt;=Leave[[#This Row],[End Time]]),"Aplica","No Aplica")</f>
        <v>No Aplica</v>
      </c>
      <c r="M771" t="str">
        <f>IF(AND(Home!$A$1&gt;=Leave[[#This Row],[Start Time]],Home!$A$1&lt;=Leave[[#This Row],[End Time]]),Home!$A$1,"No Aplica")</f>
        <v>No Aplica</v>
      </c>
      <c r="N771" t="str">
        <f>Leave[[#This Row],[User Code (Owning User) (Usuario)]]&amp;Leave[[#This Row],[fecha activa]]</f>
        <v>MIE2024300817480No Aplica</v>
      </c>
    </row>
    <row r="772" spans="1:14" x14ac:dyDescent="0.3">
      <c r="A772" t="s">
        <v>463</v>
      </c>
      <c r="B772" s="3">
        <v>45937</v>
      </c>
      <c r="C772" s="3">
        <v>45937</v>
      </c>
      <c r="D772" t="s">
        <v>1395</v>
      </c>
      <c r="E772" t="s">
        <v>692</v>
      </c>
      <c r="F772" t="s">
        <v>693</v>
      </c>
      <c r="G772">
        <v>60</v>
      </c>
      <c r="H772">
        <v>60</v>
      </c>
      <c r="I772" t="s">
        <v>1161</v>
      </c>
      <c r="J772" t="s">
        <v>1040</v>
      </c>
      <c r="K772" t="s">
        <v>178</v>
      </c>
      <c r="L772" t="str">
        <f>IF(AND(Home!$A$1&gt;=Leave[[#This Row],[Start Time]],Home!$A$1&lt;=Leave[[#This Row],[End Time]]),"Aplica","No Aplica")</f>
        <v>No Aplica</v>
      </c>
      <c r="M772" t="str">
        <f>IF(AND(Home!$A$1&gt;=Leave[[#This Row],[Start Time]],Home!$A$1&lt;=Leave[[#This Row],[End Time]]),Home!$A$1,"No Aplica")</f>
        <v>No Aplica</v>
      </c>
      <c r="N772" t="str">
        <f>Leave[[#This Row],[User Code (Owning User) (Usuario)]]&amp;Leave[[#This Row],[fecha activa]]</f>
        <v>MIE2024300817480No Aplica</v>
      </c>
    </row>
    <row r="773" spans="1:14" x14ac:dyDescent="0.3">
      <c r="A773" t="s">
        <v>463</v>
      </c>
      <c r="B773" s="3">
        <v>45933</v>
      </c>
      <c r="C773" s="3">
        <v>45933</v>
      </c>
      <c r="D773" t="s">
        <v>1395</v>
      </c>
      <c r="E773" t="s">
        <v>692</v>
      </c>
      <c r="F773" t="s">
        <v>693</v>
      </c>
      <c r="G773">
        <v>60</v>
      </c>
      <c r="H773">
        <v>60</v>
      </c>
      <c r="I773" t="s">
        <v>1161</v>
      </c>
      <c r="J773" t="s">
        <v>1040</v>
      </c>
      <c r="K773" t="s">
        <v>178</v>
      </c>
      <c r="L773" t="str">
        <f>IF(AND(Home!$A$1&gt;=Leave[[#This Row],[Start Time]],Home!$A$1&lt;=Leave[[#This Row],[End Time]]),"Aplica","No Aplica")</f>
        <v>No Aplica</v>
      </c>
      <c r="M773" t="str">
        <f>IF(AND(Home!$A$1&gt;=Leave[[#This Row],[Start Time]],Home!$A$1&lt;=Leave[[#This Row],[End Time]]),Home!$A$1,"No Aplica")</f>
        <v>No Aplica</v>
      </c>
      <c r="N773" t="str">
        <f>Leave[[#This Row],[User Code (Owning User) (Usuario)]]&amp;Leave[[#This Row],[fecha activa]]</f>
        <v>MIE2024300817480No Aplica</v>
      </c>
    </row>
    <row r="774" spans="1:14" x14ac:dyDescent="0.3">
      <c r="A774" t="s">
        <v>463</v>
      </c>
      <c r="B774" s="3">
        <v>45932</v>
      </c>
      <c r="C774" s="3">
        <v>45932</v>
      </c>
      <c r="D774" t="s">
        <v>1395</v>
      </c>
      <c r="E774" t="s">
        <v>692</v>
      </c>
      <c r="F774" t="s">
        <v>693</v>
      </c>
      <c r="G774">
        <v>60</v>
      </c>
      <c r="H774">
        <v>60</v>
      </c>
      <c r="I774" t="s">
        <v>1161</v>
      </c>
      <c r="J774" t="s">
        <v>1040</v>
      </c>
      <c r="K774" t="s">
        <v>178</v>
      </c>
      <c r="L774" t="str">
        <f>IF(AND(Home!$A$1&gt;=Leave[[#This Row],[Start Time]],Home!$A$1&lt;=Leave[[#This Row],[End Time]]),"Aplica","No Aplica")</f>
        <v>No Aplica</v>
      </c>
      <c r="M774" t="str">
        <f>IF(AND(Home!$A$1&gt;=Leave[[#This Row],[Start Time]],Home!$A$1&lt;=Leave[[#This Row],[End Time]]),Home!$A$1,"No Aplica")</f>
        <v>No Aplica</v>
      </c>
      <c r="N774" t="str">
        <f>Leave[[#This Row],[User Code (Owning User) (Usuario)]]&amp;Leave[[#This Row],[fecha activa]]</f>
        <v>MIE2024300817480No Aplica</v>
      </c>
    </row>
    <row r="775" spans="1:14" x14ac:dyDescent="0.3">
      <c r="A775" t="s">
        <v>463</v>
      </c>
      <c r="B775" s="3">
        <v>45931</v>
      </c>
      <c r="C775" s="3">
        <v>45931</v>
      </c>
      <c r="D775" t="s">
        <v>1395</v>
      </c>
      <c r="E775" t="s">
        <v>692</v>
      </c>
      <c r="F775" t="s">
        <v>693</v>
      </c>
      <c r="G775">
        <v>60</v>
      </c>
      <c r="H775">
        <v>60</v>
      </c>
      <c r="I775" t="s">
        <v>1161</v>
      </c>
      <c r="J775" t="s">
        <v>1040</v>
      </c>
      <c r="K775" t="s">
        <v>178</v>
      </c>
      <c r="L775" t="str">
        <f>IF(AND(Home!$A$1&gt;=Leave[[#This Row],[Start Time]],Home!$A$1&lt;=Leave[[#This Row],[End Time]]),"Aplica","No Aplica")</f>
        <v>Aplica</v>
      </c>
      <c r="M775">
        <f>IF(AND(Home!$A$1&gt;=Leave[[#This Row],[Start Time]],Home!$A$1&lt;=Leave[[#This Row],[End Time]]),Home!$A$1,"No Aplica")</f>
        <v>45931</v>
      </c>
      <c r="N775" t="str">
        <f>Leave[[#This Row],[User Code (Owning User) (Usuario)]]&amp;Leave[[#This Row],[fecha activa]]</f>
        <v>MIE202430081748045931</v>
      </c>
    </row>
    <row r="776" spans="1:14" x14ac:dyDescent="0.3">
      <c r="A776" t="s">
        <v>463</v>
      </c>
      <c r="B776" s="3">
        <v>45935</v>
      </c>
      <c r="C776" s="3">
        <v>45935</v>
      </c>
      <c r="D776" t="s">
        <v>1679</v>
      </c>
      <c r="E776" t="s">
        <v>692</v>
      </c>
      <c r="F776" t="s">
        <v>693</v>
      </c>
      <c r="G776">
        <v>540</v>
      </c>
      <c r="H776">
        <v>540</v>
      </c>
      <c r="I776" t="s">
        <v>1161</v>
      </c>
      <c r="J776" t="s">
        <v>1040</v>
      </c>
      <c r="K776" t="s">
        <v>178</v>
      </c>
      <c r="L776" t="str">
        <f>IF(AND(Home!$A$1&gt;=Leave[[#This Row],[Start Time]],Home!$A$1&lt;=Leave[[#This Row],[End Time]]),"Aplica","No Aplica")</f>
        <v>No Aplica</v>
      </c>
      <c r="M776" t="str">
        <f>IF(AND(Home!$A$1&gt;=Leave[[#This Row],[Start Time]],Home!$A$1&lt;=Leave[[#This Row],[End Time]]),Home!$A$1,"No Aplica")</f>
        <v>No Aplica</v>
      </c>
      <c r="N776" t="str">
        <f>Leave[[#This Row],[User Code (Owning User) (Usuario)]]&amp;Leave[[#This Row],[fecha activa]]</f>
        <v>MIE2024300817480No Aplica</v>
      </c>
    </row>
    <row r="777" spans="1:14" x14ac:dyDescent="0.3">
      <c r="A777" t="s">
        <v>463</v>
      </c>
      <c r="B777" s="3">
        <v>45941</v>
      </c>
      <c r="C777" s="3">
        <v>45941</v>
      </c>
      <c r="D777" t="s">
        <v>2554</v>
      </c>
      <c r="E777" t="s">
        <v>892</v>
      </c>
      <c r="F777" t="s">
        <v>893</v>
      </c>
      <c r="G777">
        <v>120</v>
      </c>
      <c r="H777">
        <v>120</v>
      </c>
      <c r="I777" t="s">
        <v>1031</v>
      </c>
      <c r="J777" t="s">
        <v>1121</v>
      </c>
      <c r="K777" t="s">
        <v>178</v>
      </c>
      <c r="L777" t="str">
        <f>IF(AND(Home!$A$1&gt;=Leave[[#This Row],[Start Time]],Home!$A$1&lt;=Leave[[#This Row],[End Time]]),"Aplica","No Aplica")</f>
        <v>No Aplica</v>
      </c>
      <c r="M777" t="str">
        <f>IF(AND(Home!$A$1&gt;=Leave[[#This Row],[Start Time]],Home!$A$1&lt;=Leave[[#This Row],[End Time]]),Home!$A$1,"No Aplica")</f>
        <v>No Aplica</v>
      </c>
      <c r="N777" t="str">
        <f>Leave[[#This Row],[User Code (Owning User) (Usuario)]]&amp;Leave[[#This Row],[fecha activa]]</f>
        <v>MIE2024121219903No Aplica</v>
      </c>
    </row>
    <row r="778" spans="1:14" x14ac:dyDescent="0.3">
      <c r="A778" t="s">
        <v>463</v>
      </c>
      <c r="B778" s="3">
        <v>45942</v>
      </c>
      <c r="C778" s="3">
        <v>45942</v>
      </c>
      <c r="D778" t="s">
        <v>1945</v>
      </c>
      <c r="E778" t="s">
        <v>892</v>
      </c>
      <c r="F778" t="s">
        <v>893</v>
      </c>
      <c r="G778">
        <v>540</v>
      </c>
      <c r="H778">
        <v>540</v>
      </c>
      <c r="I778" t="s">
        <v>1031</v>
      </c>
      <c r="J778" t="s">
        <v>1121</v>
      </c>
      <c r="K778" t="s">
        <v>178</v>
      </c>
      <c r="L778" t="str">
        <f>IF(AND(Home!$A$1&gt;=Leave[[#This Row],[Start Time]],Home!$A$1&lt;=Leave[[#This Row],[End Time]]),"Aplica","No Aplica")</f>
        <v>No Aplica</v>
      </c>
      <c r="M778" t="str">
        <f>IF(AND(Home!$A$1&gt;=Leave[[#This Row],[Start Time]],Home!$A$1&lt;=Leave[[#This Row],[End Time]]),Home!$A$1,"No Aplica")</f>
        <v>No Aplica</v>
      </c>
      <c r="N778" t="str">
        <f>Leave[[#This Row],[User Code (Owning User) (Usuario)]]&amp;Leave[[#This Row],[fecha activa]]</f>
        <v>MIE2024121219903No Aplica</v>
      </c>
    </row>
    <row r="779" spans="1:14" x14ac:dyDescent="0.3">
      <c r="A779" t="s">
        <v>463</v>
      </c>
      <c r="B779" s="3">
        <v>45934</v>
      </c>
      <c r="C779" s="3">
        <v>45934</v>
      </c>
      <c r="D779" t="s">
        <v>2644</v>
      </c>
      <c r="E779" t="s">
        <v>892</v>
      </c>
      <c r="F779" t="s">
        <v>893</v>
      </c>
      <c r="G779">
        <v>120</v>
      </c>
      <c r="H779">
        <v>120</v>
      </c>
      <c r="I779" t="s">
        <v>1031</v>
      </c>
      <c r="J779" t="s">
        <v>1121</v>
      </c>
      <c r="K779" t="s">
        <v>178</v>
      </c>
      <c r="L779" t="str">
        <f>IF(AND(Home!$A$1&gt;=Leave[[#This Row],[Start Time]],Home!$A$1&lt;=Leave[[#This Row],[End Time]]),"Aplica","No Aplica")</f>
        <v>No Aplica</v>
      </c>
      <c r="M779" t="str">
        <f>IF(AND(Home!$A$1&gt;=Leave[[#This Row],[Start Time]],Home!$A$1&lt;=Leave[[#This Row],[End Time]]),Home!$A$1,"No Aplica")</f>
        <v>No Aplica</v>
      </c>
      <c r="N779" t="str">
        <f>Leave[[#This Row],[User Code (Owning User) (Usuario)]]&amp;Leave[[#This Row],[fecha activa]]</f>
        <v>MIE2024121219903No Aplica</v>
      </c>
    </row>
    <row r="780" spans="1:14" x14ac:dyDescent="0.3">
      <c r="A780" t="s">
        <v>463</v>
      </c>
      <c r="B780" s="3">
        <v>45935</v>
      </c>
      <c r="C780" s="3">
        <v>45935</v>
      </c>
      <c r="D780" t="s">
        <v>1945</v>
      </c>
      <c r="E780" t="s">
        <v>892</v>
      </c>
      <c r="F780" t="s">
        <v>893</v>
      </c>
      <c r="G780">
        <v>540</v>
      </c>
      <c r="H780">
        <v>540</v>
      </c>
      <c r="I780" t="s">
        <v>1031</v>
      </c>
      <c r="J780" t="s">
        <v>1121</v>
      </c>
      <c r="K780" t="s">
        <v>178</v>
      </c>
      <c r="L780" t="str">
        <f>IF(AND(Home!$A$1&gt;=Leave[[#This Row],[Start Time]],Home!$A$1&lt;=Leave[[#This Row],[End Time]]),"Aplica","No Aplica")</f>
        <v>No Aplica</v>
      </c>
      <c r="M780" t="str">
        <f>IF(AND(Home!$A$1&gt;=Leave[[#This Row],[Start Time]],Home!$A$1&lt;=Leave[[#This Row],[End Time]]),Home!$A$1,"No Aplica")</f>
        <v>No Aplica</v>
      </c>
      <c r="N780" t="str">
        <f>Leave[[#This Row],[User Code (Owning User) (Usuario)]]&amp;Leave[[#This Row],[fecha activa]]</f>
        <v>MIE2024121219903No Aplica</v>
      </c>
    </row>
    <row r="781" spans="1:14" x14ac:dyDescent="0.3">
      <c r="A781" t="s">
        <v>466</v>
      </c>
      <c r="B781" s="3">
        <v>45931</v>
      </c>
      <c r="C781" s="3">
        <v>45931</v>
      </c>
      <c r="D781" t="s">
        <v>467</v>
      </c>
      <c r="E781" t="s">
        <v>59</v>
      </c>
      <c r="F781" t="s">
        <v>60</v>
      </c>
      <c r="G781">
        <v>540</v>
      </c>
      <c r="H781">
        <v>540</v>
      </c>
      <c r="I781" t="s">
        <v>955</v>
      </c>
      <c r="J781" t="s">
        <v>966</v>
      </c>
      <c r="K781" t="s">
        <v>177</v>
      </c>
      <c r="L781" t="str">
        <f>IF(AND(Home!$A$1&gt;=Leave[[#This Row],[Start Time]],Home!$A$1&lt;=Leave[[#This Row],[End Time]]),"Aplica","No Aplica")</f>
        <v>Aplica</v>
      </c>
      <c r="M781">
        <f>IF(AND(Home!$A$1&gt;=Leave[[#This Row],[Start Time]],Home!$A$1&lt;=Leave[[#This Row],[End Time]]),Home!$A$1,"No Aplica")</f>
        <v>45931</v>
      </c>
      <c r="N781" t="str">
        <f>Leave[[#This Row],[User Code (Owning User) (Usuario)]]&amp;Leave[[#This Row],[fecha activa]]</f>
        <v>MIE20221410900245931</v>
      </c>
    </row>
    <row r="782" spans="1:14" x14ac:dyDescent="0.3">
      <c r="A782" t="s">
        <v>595</v>
      </c>
      <c r="B782" s="3">
        <v>45933</v>
      </c>
      <c r="C782" s="3">
        <v>45933</v>
      </c>
      <c r="D782" t="s">
        <v>1831</v>
      </c>
      <c r="E782" t="s">
        <v>59</v>
      </c>
      <c r="F782" t="s">
        <v>60</v>
      </c>
      <c r="G782">
        <v>60</v>
      </c>
      <c r="H782">
        <v>60</v>
      </c>
      <c r="I782" t="s">
        <v>955</v>
      </c>
      <c r="J782" t="s">
        <v>966</v>
      </c>
      <c r="K782" t="s">
        <v>177</v>
      </c>
      <c r="L782" t="str">
        <f>IF(AND(Home!$A$1&gt;=Leave[[#This Row],[Start Time]],Home!$A$1&lt;=Leave[[#This Row],[End Time]]),"Aplica","No Aplica")</f>
        <v>No Aplica</v>
      </c>
      <c r="M782" t="str">
        <f>IF(AND(Home!$A$1&gt;=Leave[[#This Row],[Start Time]],Home!$A$1&lt;=Leave[[#This Row],[End Time]]),Home!$A$1,"No Aplica")</f>
        <v>No Aplica</v>
      </c>
      <c r="N782" t="str">
        <f>Leave[[#This Row],[User Code (Owning User) (Usuario)]]&amp;Leave[[#This Row],[fecha activa]]</f>
        <v>MIE202214109002No Aplica</v>
      </c>
    </row>
    <row r="783" spans="1:14" x14ac:dyDescent="0.3">
      <c r="A783" t="s">
        <v>595</v>
      </c>
      <c r="B783" s="3">
        <v>45932</v>
      </c>
      <c r="C783" s="3">
        <v>45932</v>
      </c>
      <c r="D783" t="s">
        <v>1831</v>
      </c>
      <c r="E783" t="s">
        <v>59</v>
      </c>
      <c r="F783" t="s">
        <v>60</v>
      </c>
      <c r="G783">
        <v>60</v>
      </c>
      <c r="H783">
        <v>60</v>
      </c>
      <c r="I783" t="s">
        <v>955</v>
      </c>
      <c r="J783" t="s">
        <v>966</v>
      </c>
      <c r="K783" t="s">
        <v>177</v>
      </c>
      <c r="L783" t="str">
        <f>IF(AND(Home!$A$1&gt;=Leave[[#This Row],[Start Time]],Home!$A$1&lt;=Leave[[#This Row],[End Time]]),"Aplica","No Aplica")</f>
        <v>No Aplica</v>
      </c>
      <c r="M783" t="str">
        <f>IF(AND(Home!$A$1&gt;=Leave[[#This Row],[Start Time]],Home!$A$1&lt;=Leave[[#This Row],[End Time]]),Home!$A$1,"No Aplica")</f>
        <v>No Aplica</v>
      </c>
      <c r="N783" t="str">
        <f>Leave[[#This Row],[User Code (Owning User) (Usuario)]]&amp;Leave[[#This Row],[fecha activa]]</f>
        <v>MIE202214109002No Aplica</v>
      </c>
    </row>
    <row r="784" spans="1:14" x14ac:dyDescent="0.3">
      <c r="A784" t="s">
        <v>463</v>
      </c>
      <c r="B784" s="3">
        <v>45935</v>
      </c>
      <c r="C784" s="3">
        <v>45935</v>
      </c>
      <c r="D784" t="s">
        <v>2928</v>
      </c>
      <c r="E784" t="s">
        <v>2753</v>
      </c>
      <c r="F784" t="s">
        <v>2755</v>
      </c>
      <c r="G784">
        <v>540</v>
      </c>
      <c r="H784">
        <v>540</v>
      </c>
      <c r="I784" t="s">
        <v>2754</v>
      </c>
      <c r="J784" t="s">
        <v>2756</v>
      </c>
      <c r="K784" t="s">
        <v>178</v>
      </c>
      <c r="L784" t="str">
        <f>IF(AND(Home!$A$1&gt;=Leave[[#This Row],[Start Time]],Home!$A$1&lt;=Leave[[#This Row],[End Time]]),"Aplica","No Aplica")</f>
        <v>No Aplica</v>
      </c>
      <c r="M784" t="str">
        <f>IF(AND(Home!$A$1&gt;=Leave[[#This Row],[Start Time]],Home!$A$1&lt;=Leave[[#This Row],[End Time]]),Home!$A$1,"No Aplica")</f>
        <v>No Aplica</v>
      </c>
      <c r="N784" t="str">
        <f>Leave[[#This Row],[User Code (Owning User) (Usuario)]]&amp;Leave[[#This Row],[fecha activa]]</f>
        <v>MIE2025240924609No Aplica</v>
      </c>
    </row>
    <row r="785" spans="1:14" x14ac:dyDescent="0.3">
      <c r="A785" t="s">
        <v>463</v>
      </c>
      <c r="B785" s="3">
        <v>45942</v>
      </c>
      <c r="C785" s="3">
        <v>45942</v>
      </c>
      <c r="D785" t="s">
        <v>465</v>
      </c>
      <c r="E785" t="s">
        <v>2753</v>
      </c>
      <c r="F785" t="s">
        <v>2755</v>
      </c>
      <c r="G785">
        <v>540</v>
      </c>
      <c r="H785">
        <v>540</v>
      </c>
      <c r="I785" t="s">
        <v>2754</v>
      </c>
      <c r="J785" t="s">
        <v>2756</v>
      </c>
      <c r="K785" t="s">
        <v>178</v>
      </c>
      <c r="L785" t="str">
        <f>IF(AND(Home!$A$1&gt;=Leave[[#This Row],[Start Time]],Home!$A$1&lt;=Leave[[#This Row],[End Time]]),"Aplica","No Aplica")</f>
        <v>No Aplica</v>
      </c>
      <c r="M785" t="str">
        <f>IF(AND(Home!$A$1&gt;=Leave[[#This Row],[Start Time]],Home!$A$1&lt;=Leave[[#This Row],[End Time]]),Home!$A$1,"No Aplica")</f>
        <v>No Aplica</v>
      </c>
      <c r="N785" t="str">
        <f>Leave[[#This Row],[User Code (Owning User) (Usuario)]]&amp;Leave[[#This Row],[fecha activa]]</f>
        <v>MIE2025240924609No Aplica</v>
      </c>
    </row>
    <row r="786" spans="1:14" x14ac:dyDescent="0.3">
      <c r="A786" t="s">
        <v>469</v>
      </c>
      <c r="B786" s="3">
        <v>45931</v>
      </c>
      <c r="C786" s="3">
        <v>45931</v>
      </c>
      <c r="D786" t="s">
        <v>2933</v>
      </c>
      <c r="E786" t="s">
        <v>563</v>
      </c>
      <c r="F786" t="s">
        <v>564</v>
      </c>
      <c r="G786">
        <v>540</v>
      </c>
      <c r="H786">
        <v>540</v>
      </c>
      <c r="I786" t="s">
        <v>982</v>
      </c>
      <c r="J786" t="s">
        <v>555</v>
      </c>
      <c r="K786" t="s">
        <v>556</v>
      </c>
      <c r="L786" t="str">
        <f>IF(AND(Home!$A$1&gt;=Leave[[#This Row],[Start Time]],Home!$A$1&lt;=Leave[[#This Row],[End Time]]),"Aplica","No Aplica")</f>
        <v>Aplica</v>
      </c>
      <c r="M786">
        <f>IF(AND(Home!$A$1&gt;=Leave[[#This Row],[Start Time]],Home!$A$1&lt;=Leave[[#This Row],[End Time]]),Home!$A$1,"No Aplica")</f>
        <v>45931</v>
      </c>
      <c r="N786" t="str">
        <f>Leave[[#This Row],[User Code (Owning User) (Usuario)]]&amp;Leave[[#This Row],[fecha activa]]</f>
        <v>MIE202322021038645931</v>
      </c>
    </row>
    <row r="787" spans="1:14" x14ac:dyDescent="0.3">
      <c r="A787" t="s">
        <v>466</v>
      </c>
      <c r="B787" s="3">
        <v>45935</v>
      </c>
      <c r="C787" s="3">
        <v>45935</v>
      </c>
      <c r="D787" t="s">
        <v>3022</v>
      </c>
      <c r="E787" t="s">
        <v>563</v>
      </c>
      <c r="F787" t="s">
        <v>564</v>
      </c>
      <c r="G787">
        <v>540</v>
      </c>
      <c r="H787">
        <v>540</v>
      </c>
      <c r="I787" t="s">
        <v>982</v>
      </c>
      <c r="J787" t="s">
        <v>555</v>
      </c>
      <c r="K787" t="s">
        <v>556</v>
      </c>
      <c r="L787" t="str">
        <f>IF(AND(Home!$A$1&gt;=Leave[[#This Row],[Start Time]],Home!$A$1&lt;=Leave[[#This Row],[End Time]]),"Aplica","No Aplica")</f>
        <v>No Aplica</v>
      </c>
      <c r="M787" t="str">
        <f>IF(AND(Home!$A$1&gt;=Leave[[#This Row],[Start Time]],Home!$A$1&lt;=Leave[[#This Row],[End Time]]),Home!$A$1,"No Aplica")</f>
        <v>No Aplica</v>
      </c>
      <c r="N787" t="str">
        <f>Leave[[#This Row],[User Code (Owning User) (Usuario)]]&amp;Leave[[#This Row],[fecha activa]]</f>
        <v>MIE2023220210386No Aplica</v>
      </c>
    </row>
    <row r="788" spans="1:14" x14ac:dyDescent="0.3">
      <c r="A788" t="s">
        <v>469</v>
      </c>
      <c r="B788" s="3">
        <v>45934</v>
      </c>
      <c r="C788" s="3">
        <v>45934</v>
      </c>
      <c r="D788" t="s">
        <v>3023</v>
      </c>
      <c r="E788" t="s">
        <v>563</v>
      </c>
      <c r="F788" t="s">
        <v>564</v>
      </c>
      <c r="G788">
        <v>540</v>
      </c>
      <c r="H788">
        <v>540</v>
      </c>
      <c r="I788" t="s">
        <v>982</v>
      </c>
      <c r="J788" t="s">
        <v>555</v>
      </c>
      <c r="K788" t="s">
        <v>556</v>
      </c>
      <c r="L788" t="str">
        <f>IF(AND(Home!$A$1&gt;=Leave[[#This Row],[Start Time]],Home!$A$1&lt;=Leave[[#This Row],[End Time]]),"Aplica","No Aplica")</f>
        <v>No Aplica</v>
      </c>
      <c r="M788" t="str">
        <f>IF(AND(Home!$A$1&gt;=Leave[[#This Row],[Start Time]],Home!$A$1&lt;=Leave[[#This Row],[End Time]]),Home!$A$1,"No Aplica")</f>
        <v>No Aplica</v>
      </c>
      <c r="N788" t="str">
        <f>Leave[[#This Row],[User Code (Owning User) (Usuario)]]&amp;Leave[[#This Row],[fecha activa]]</f>
        <v>MIE2023220210386No Aplica</v>
      </c>
    </row>
    <row r="789" spans="1:14" x14ac:dyDescent="0.3">
      <c r="A789" t="s">
        <v>463</v>
      </c>
      <c r="B789" s="3">
        <v>45943</v>
      </c>
      <c r="C789" s="3">
        <v>45943</v>
      </c>
      <c r="D789" t="s">
        <v>2923</v>
      </c>
      <c r="E789" t="s">
        <v>837</v>
      </c>
      <c r="F789" t="s">
        <v>838</v>
      </c>
      <c r="G789">
        <v>540</v>
      </c>
      <c r="H789">
        <v>540</v>
      </c>
      <c r="I789" t="s">
        <v>1053</v>
      </c>
      <c r="J789" t="s">
        <v>2700</v>
      </c>
      <c r="K789" t="s">
        <v>178</v>
      </c>
      <c r="L789" t="str">
        <f>IF(AND(Home!$A$1&gt;=Leave[[#This Row],[Start Time]],Home!$A$1&lt;=Leave[[#This Row],[End Time]]),"Aplica","No Aplica")</f>
        <v>No Aplica</v>
      </c>
      <c r="M789" t="str">
        <f>IF(AND(Home!$A$1&gt;=Leave[[#This Row],[Start Time]],Home!$A$1&lt;=Leave[[#This Row],[End Time]]),Home!$A$1,"No Aplica")</f>
        <v>No Aplica</v>
      </c>
      <c r="N789" t="str">
        <f>Leave[[#This Row],[User Code (Owning User) (Usuario)]]&amp;Leave[[#This Row],[fecha activa]]</f>
        <v>MIE2024051218577No Aplica</v>
      </c>
    </row>
    <row r="790" spans="1:14" x14ac:dyDescent="0.3">
      <c r="A790" t="s">
        <v>463</v>
      </c>
      <c r="B790" s="3">
        <v>45942</v>
      </c>
      <c r="C790" s="3">
        <v>45942</v>
      </c>
      <c r="D790" t="s">
        <v>467</v>
      </c>
      <c r="E790" t="s">
        <v>837</v>
      </c>
      <c r="F790" t="s">
        <v>838</v>
      </c>
      <c r="G790">
        <v>570</v>
      </c>
      <c r="H790">
        <v>540</v>
      </c>
      <c r="I790" t="s">
        <v>1053</v>
      </c>
      <c r="J790" t="s">
        <v>2700</v>
      </c>
      <c r="K790" t="s">
        <v>178</v>
      </c>
      <c r="L790" t="str">
        <f>IF(AND(Home!$A$1&gt;=Leave[[#This Row],[Start Time]],Home!$A$1&lt;=Leave[[#This Row],[End Time]]),"Aplica","No Aplica")</f>
        <v>No Aplica</v>
      </c>
      <c r="M790" t="str">
        <f>IF(AND(Home!$A$1&gt;=Leave[[#This Row],[Start Time]],Home!$A$1&lt;=Leave[[#This Row],[End Time]]),Home!$A$1,"No Aplica")</f>
        <v>No Aplica</v>
      </c>
      <c r="N790" t="str">
        <f>Leave[[#This Row],[User Code (Owning User) (Usuario)]]&amp;Leave[[#This Row],[fecha activa]]</f>
        <v>MIE2024051218577No Aplica</v>
      </c>
    </row>
    <row r="791" spans="1:14" x14ac:dyDescent="0.3">
      <c r="A791" t="s">
        <v>469</v>
      </c>
      <c r="B791" s="3">
        <v>45941</v>
      </c>
      <c r="C791" s="3">
        <v>45941</v>
      </c>
      <c r="D791" t="s">
        <v>665</v>
      </c>
      <c r="E791" t="s">
        <v>837</v>
      </c>
      <c r="F791" t="s">
        <v>838</v>
      </c>
      <c r="G791">
        <v>150</v>
      </c>
      <c r="H791">
        <v>150</v>
      </c>
      <c r="I791" t="s">
        <v>1053</v>
      </c>
      <c r="J791" t="s">
        <v>2700</v>
      </c>
      <c r="K791" t="s">
        <v>178</v>
      </c>
      <c r="L791" t="str">
        <f>IF(AND(Home!$A$1&gt;=Leave[[#This Row],[Start Time]],Home!$A$1&lt;=Leave[[#This Row],[End Time]]),"Aplica","No Aplica")</f>
        <v>No Aplica</v>
      </c>
      <c r="M791" t="str">
        <f>IF(AND(Home!$A$1&gt;=Leave[[#This Row],[Start Time]],Home!$A$1&lt;=Leave[[#This Row],[End Time]]),Home!$A$1,"No Aplica")</f>
        <v>No Aplica</v>
      </c>
      <c r="N791" t="str">
        <f>Leave[[#This Row],[User Code (Owning User) (Usuario)]]&amp;Leave[[#This Row],[fecha activa]]</f>
        <v>MIE2024051218577No Aplica</v>
      </c>
    </row>
    <row r="792" spans="1:14" x14ac:dyDescent="0.3">
      <c r="A792" t="s">
        <v>463</v>
      </c>
      <c r="B792" s="3">
        <v>45935</v>
      </c>
      <c r="C792" s="3">
        <v>45935</v>
      </c>
      <c r="D792" t="s">
        <v>467</v>
      </c>
      <c r="E792" t="s">
        <v>837</v>
      </c>
      <c r="F792" t="s">
        <v>838</v>
      </c>
      <c r="G792">
        <v>570</v>
      </c>
      <c r="H792">
        <v>540</v>
      </c>
      <c r="I792" t="s">
        <v>1053</v>
      </c>
      <c r="J792" t="s">
        <v>2700</v>
      </c>
      <c r="K792" t="s">
        <v>178</v>
      </c>
      <c r="L792" t="str">
        <f>IF(AND(Home!$A$1&gt;=Leave[[#This Row],[Start Time]],Home!$A$1&lt;=Leave[[#This Row],[End Time]]),"Aplica","No Aplica")</f>
        <v>No Aplica</v>
      </c>
      <c r="M792" t="str">
        <f>IF(AND(Home!$A$1&gt;=Leave[[#This Row],[Start Time]],Home!$A$1&lt;=Leave[[#This Row],[End Time]]),Home!$A$1,"No Aplica")</f>
        <v>No Aplica</v>
      </c>
      <c r="N792" t="str">
        <f>Leave[[#This Row],[User Code (Owning User) (Usuario)]]&amp;Leave[[#This Row],[fecha activa]]</f>
        <v>MIE2024051218577No Aplica</v>
      </c>
    </row>
    <row r="793" spans="1:14" x14ac:dyDescent="0.3">
      <c r="A793" t="s">
        <v>469</v>
      </c>
      <c r="B793" s="3">
        <v>45934</v>
      </c>
      <c r="C793" s="3">
        <v>45934</v>
      </c>
      <c r="D793" t="s">
        <v>665</v>
      </c>
      <c r="E793" t="s">
        <v>837</v>
      </c>
      <c r="F793" t="s">
        <v>838</v>
      </c>
      <c r="G793">
        <v>150</v>
      </c>
      <c r="H793">
        <v>150</v>
      </c>
      <c r="I793" t="s">
        <v>1053</v>
      </c>
      <c r="J793" t="s">
        <v>2700</v>
      </c>
      <c r="K793" t="s">
        <v>178</v>
      </c>
      <c r="L793" t="str">
        <f>IF(AND(Home!$A$1&gt;=Leave[[#This Row],[Start Time]],Home!$A$1&lt;=Leave[[#This Row],[End Time]]),"Aplica","No Aplica")</f>
        <v>No Aplica</v>
      </c>
      <c r="M793" t="str">
        <f>IF(AND(Home!$A$1&gt;=Leave[[#This Row],[Start Time]],Home!$A$1&lt;=Leave[[#This Row],[End Time]]),Home!$A$1,"No Aplica")</f>
        <v>No Aplica</v>
      </c>
      <c r="N793" t="str">
        <f>Leave[[#This Row],[User Code (Owning User) (Usuario)]]&amp;Leave[[#This Row],[fecha activa]]</f>
        <v>MIE2024051218577No Aplica</v>
      </c>
    </row>
    <row r="794" spans="1:14" x14ac:dyDescent="0.3">
      <c r="A794" t="s">
        <v>474</v>
      </c>
      <c r="B794" s="3">
        <v>45942</v>
      </c>
      <c r="C794" s="3">
        <v>45942</v>
      </c>
      <c r="D794" t="s">
        <v>489</v>
      </c>
      <c r="E794" t="s">
        <v>384</v>
      </c>
      <c r="F794" t="s">
        <v>385</v>
      </c>
      <c r="G794">
        <v>540</v>
      </c>
      <c r="H794">
        <v>540</v>
      </c>
      <c r="I794" t="s">
        <v>1195</v>
      </c>
      <c r="J794" t="s">
        <v>1803</v>
      </c>
      <c r="K794" t="s">
        <v>179</v>
      </c>
      <c r="L794" t="str">
        <f>IF(AND(Home!$A$1&gt;=Leave[[#This Row],[Start Time]],Home!$A$1&lt;=Leave[[#This Row],[End Time]]),"Aplica","No Aplica")</f>
        <v>No Aplica</v>
      </c>
      <c r="M794" t="str">
        <f>IF(AND(Home!$A$1&gt;=Leave[[#This Row],[Start Time]],Home!$A$1&lt;=Leave[[#This Row],[End Time]]),Home!$A$1,"No Aplica")</f>
        <v>No Aplica</v>
      </c>
      <c r="N794" t="str">
        <f>Leave[[#This Row],[User Code (Owning User) (Usuario)]]&amp;Leave[[#This Row],[fecha activa]]</f>
        <v>MIE2023171012961No Aplica</v>
      </c>
    </row>
    <row r="795" spans="1:14" x14ac:dyDescent="0.3">
      <c r="A795" t="s">
        <v>469</v>
      </c>
      <c r="B795" s="3">
        <v>45941</v>
      </c>
      <c r="C795" s="3">
        <v>45941</v>
      </c>
      <c r="D795" t="s">
        <v>594</v>
      </c>
      <c r="E795" t="s">
        <v>384</v>
      </c>
      <c r="F795" t="s">
        <v>385</v>
      </c>
      <c r="G795">
        <v>240</v>
      </c>
      <c r="H795">
        <v>240</v>
      </c>
      <c r="I795" t="s">
        <v>1195</v>
      </c>
      <c r="J795" t="s">
        <v>1803</v>
      </c>
      <c r="K795" t="s">
        <v>179</v>
      </c>
      <c r="L795" t="str">
        <f>IF(AND(Home!$A$1&gt;=Leave[[#This Row],[Start Time]],Home!$A$1&lt;=Leave[[#This Row],[End Time]]),"Aplica","No Aplica")</f>
        <v>No Aplica</v>
      </c>
      <c r="M795" t="str">
        <f>IF(AND(Home!$A$1&gt;=Leave[[#This Row],[Start Time]],Home!$A$1&lt;=Leave[[#This Row],[End Time]]),Home!$A$1,"No Aplica")</f>
        <v>No Aplica</v>
      </c>
      <c r="N795" t="str">
        <f>Leave[[#This Row],[User Code (Owning User) (Usuario)]]&amp;Leave[[#This Row],[fecha activa]]</f>
        <v>MIE2023171012961No Aplica</v>
      </c>
    </row>
    <row r="796" spans="1:14" x14ac:dyDescent="0.3">
      <c r="A796" t="s">
        <v>474</v>
      </c>
      <c r="B796" s="3">
        <v>45935</v>
      </c>
      <c r="C796" s="3">
        <v>45935</v>
      </c>
      <c r="D796" t="s">
        <v>489</v>
      </c>
      <c r="E796" t="s">
        <v>384</v>
      </c>
      <c r="F796" t="s">
        <v>385</v>
      </c>
      <c r="G796">
        <v>540</v>
      </c>
      <c r="H796">
        <v>540</v>
      </c>
      <c r="I796" t="s">
        <v>1195</v>
      </c>
      <c r="J796" t="s">
        <v>1803</v>
      </c>
      <c r="K796" t="s">
        <v>179</v>
      </c>
      <c r="L796" t="str">
        <f>IF(AND(Home!$A$1&gt;=Leave[[#This Row],[Start Time]],Home!$A$1&lt;=Leave[[#This Row],[End Time]]),"Aplica","No Aplica")</f>
        <v>No Aplica</v>
      </c>
      <c r="M796" t="str">
        <f>IF(AND(Home!$A$1&gt;=Leave[[#This Row],[Start Time]],Home!$A$1&lt;=Leave[[#This Row],[End Time]]),Home!$A$1,"No Aplica")</f>
        <v>No Aplica</v>
      </c>
      <c r="N796" t="str">
        <f>Leave[[#This Row],[User Code (Owning User) (Usuario)]]&amp;Leave[[#This Row],[fecha activa]]</f>
        <v>MIE2023171012961No Aplica</v>
      </c>
    </row>
    <row r="797" spans="1:14" x14ac:dyDescent="0.3">
      <c r="A797" t="s">
        <v>469</v>
      </c>
      <c r="B797" s="3">
        <v>45934</v>
      </c>
      <c r="C797" s="3">
        <v>45934</v>
      </c>
      <c r="D797" t="s">
        <v>594</v>
      </c>
      <c r="E797" t="s">
        <v>384</v>
      </c>
      <c r="F797" t="s">
        <v>385</v>
      </c>
      <c r="G797">
        <v>240</v>
      </c>
      <c r="H797">
        <v>240</v>
      </c>
      <c r="I797" t="s">
        <v>1195</v>
      </c>
      <c r="J797" t="s">
        <v>1803</v>
      </c>
      <c r="K797" t="s">
        <v>179</v>
      </c>
      <c r="L797" t="str">
        <f>IF(AND(Home!$A$1&gt;=Leave[[#This Row],[Start Time]],Home!$A$1&lt;=Leave[[#This Row],[End Time]]),"Aplica","No Aplica")</f>
        <v>No Aplica</v>
      </c>
      <c r="M797" t="str">
        <f>IF(AND(Home!$A$1&gt;=Leave[[#This Row],[Start Time]],Home!$A$1&lt;=Leave[[#This Row],[End Time]]),Home!$A$1,"No Aplica")</f>
        <v>No Aplica</v>
      </c>
      <c r="N797" t="str">
        <f>Leave[[#This Row],[User Code (Owning User) (Usuario)]]&amp;Leave[[#This Row],[fecha activa]]</f>
        <v>MIE2023171012961No Aplica</v>
      </c>
    </row>
    <row r="798" spans="1:14" x14ac:dyDescent="0.3">
      <c r="A798" t="s">
        <v>474</v>
      </c>
      <c r="B798" s="3">
        <v>45942</v>
      </c>
      <c r="C798" s="3">
        <v>45942</v>
      </c>
      <c r="D798" t="s">
        <v>1607</v>
      </c>
      <c r="E798" t="s">
        <v>1724</v>
      </c>
      <c r="F798" t="s">
        <v>1726</v>
      </c>
      <c r="G798">
        <v>510</v>
      </c>
      <c r="H798">
        <v>510</v>
      </c>
      <c r="I798" t="s">
        <v>1725</v>
      </c>
      <c r="J798" t="s">
        <v>1803</v>
      </c>
      <c r="K798" t="s">
        <v>179</v>
      </c>
      <c r="L798" t="str">
        <f>IF(AND(Home!$A$1&gt;=Leave[[#This Row],[Start Time]],Home!$A$1&lt;=Leave[[#This Row],[End Time]]),"Aplica","No Aplica")</f>
        <v>No Aplica</v>
      </c>
      <c r="M798" t="str">
        <f>IF(AND(Home!$A$1&gt;=Leave[[#This Row],[Start Time]],Home!$A$1&lt;=Leave[[#This Row],[End Time]]),Home!$A$1,"No Aplica")</f>
        <v>No Aplica</v>
      </c>
      <c r="N798" t="str">
        <f>Leave[[#This Row],[User Code (Owning User) (Usuario)]]&amp;Leave[[#This Row],[fecha activa]]</f>
        <v>MIE2025130523019No Aplica</v>
      </c>
    </row>
    <row r="799" spans="1:14" x14ac:dyDescent="0.3">
      <c r="A799" t="s">
        <v>469</v>
      </c>
      <c r="B799" s="3">
        <v>45941</v>
      </c>
      <c r="C799" s="3">
        <v>45941</v>
      </c>
      <c r="D799" t="s">
        <v>1978</v>
      </c>
      <c r="E799" t="s">
        <v>1724</v>
      </c>
      <c r="F799" t="s">
        <v>1726</v>
      </c>
      <c r="G799">
        <v>240</v>
      </c>
      <c r="H799">
        <v>240</v>
      </c>
      <c r="I799" t="s">
        <v>1725</v>
      </c>
      <c r="J799" t="s">
        <v>1803</v>
      </c>
      <c r="K799" t="s">
        <v>179</v>
      </c>
      <c r="L799" t="str">
        <f>IF(AND(Home!$A$1&gt;=Leave[[#This Row],[Start Time]],Home!$A$1&lt;=Leave[[#This Row],[End Time]]),"Aplica","No Aplica")</f>
        <v>No Aplica</v>
      </c>
      <c r="M799" t="str">
        <f>IF(AND(Home!$A$1&gt;=Leave[[#This Row],[Start Time]],Home!$A$1&lt;=Leave[[#This Row],[End Time]]),Home!$A$1,"No Aplica")</f>
        <v>No Aplica</v>
      </c>
      <c r="N799" t="str">
        <f>Leave[[#This Row],[User Code (Owning User) (Usuario)]]&amp;Leave[[#This Row],[fecha activa]]</f>
        <v>MIE2025130523019No Aplica</v>
      </c>
    </row>
    <row r="800" spans="1:14" x14ac:dyDescent="0.3">
      <c r="A800" t="s">
        <v>474</v>
      </c>
      <c r="B800" s="3">
        <v>45935</v>
      </c>
      <c r="C800" s="3">
        <v>45935</v>
      </c>
      <c r="D800" t="s">
        <v>1607</v>
      </c>
      <c r="E800" t="s">
        <v>1724</v>
      </c>
      <c r="F800" t="s">
        <v>1726</v>
      </c>
      <c r="G800">
        <v>510</v>
      </c>
      <c r="H800">
        <v>510</v>
      </c>
      <c r="I800" t="s">
        <v>1725</v>
      </c>
      <c r="J800" t="s">
        <v>1803</v>
      </c>
      <c r="K800" t="s">
        <v>179</v>
      </c>
      <c r="L800" t="str">
        <f>IF(AND(Home!$A$1&gt;=Leave[[#This Row],[Start Time]],Home!$A$1&lt;=Leave[[#This Row],[End Time]]),"Aplica","No Aplica")</f>
        <v>No Aplica</v>
      </c>
      <c r="M800" t="str">
        <f>IF(AND(Home!$A$1&gt;=Leave[[#This Row],[Start Time]],Home!$A$1&lt;=Leave[[#This Row],[End Time]]),Home!$A$1,"No Aplica")</f>
        <v>No Aplica</v>
      </c>
      <c r="N800" t="str">
        <f>Leave[[#This Row],[User Code (Owning User) (Usuario)]]&amp;Leave[[#This Row],[fecha activa]]</f>
        <v>MIE2025130523019No Aplica</v>
      </c>
    </row>
    <row r="801" spans="1:14" x14ac:dyDescent="0.3">
      <c r="A801" t="s">
        <v>469</v>
      </c>
      <c r="B801" s="3">
        <v>45934</v>
      </c>
      <c r="C801" s="3">
        <v>45934</v>
      </c>
      <c r="D801" t="s">
        <v>1978</v>
      </c>
      <c r="E801" t="s">
        <v>1724</v>
      </c>
      <c r="F801" t="s">
        <v>1726</v>
      </c>
      <c r="G801">
        <v>240</v>
      </c>
      <c r="H801">
        <v>240</v>
      </c>
      <c r="I801" t="s">
        <v>1725</v>
      </c>
      <c r="J801" t="s">
        <v>1803</v>
      </c>
      <c r="K801" t="s">
        <v>179</v>
      </c>
      <c r="L801" t="str">
        <f>IF(AND(Home!$A$1&gt;=Leave[[#This Row],[Start Time]],Home!$A$1&lt;=Leave[[#This Row],[End Time]]),"Aplica","No Aplica")</f>
        <v>No Aplica</v>
      </c>
      <c r="M801" t="str">
        <f>IF(AND(Home!$A$1&gt;=Leave[[#This Row],[Start Time]],Home!$A$1&lt;=Leave[[#This Row],[End Time]]),Home!$A$1,"No Aplica")</f>
        <v>No Aplica</v>
      </c>
      <c r="N801" t="str">
        <f>Leave[[#This Row],[User Code (Owning User) (Usuario)]]&amp;Leave[[#This Row],[fecha activa]]</f>
        <v>MIE2025130523019No Aplica</v>
      </c>
    </row>
    <row r="802" spans="1:14" x14ac:dyDescent="0.3">
      <c r="A802" t="s">
        <v>466</v>
      </c>
      <c r="B802" s="3">
        <v>45937</v>
      </c>
      <c r="C802" s="3">
        <v>45937</v>
      </c>
      <c r="D802" t="s">
        <v>467</v>
      </c>
      <c r="E802" t="s">
        <v>298</v>
      </c>
      <c r="F802" t="s">
        <v>301</v>
      </c>
      <c r="G802">
        <v>480</v>
      </c>
      <c r="H802">
        <v>480</v>
      </c>
      <c r="I802" t="s">
        <v>1226</v>
      </c>
      <c r="J802" t="s">
        <v>1098</v>
      </c>
      <c r="K802" t="s">
        <v>177</v>
      </c>
      <c r="L802" t="str">
        <f>IF(AND(Home!$A$1&gt;=Leave[[#This Row],[Start Time]],Home!$A$1&lt;=Leave[[#This Row],[End Time]]),"Aplica","No Aplica")</f>
        <v>No Aplica</v>
      </c>
      <c r="M802" t="str">
        <f>IF(AND(Home!$A$1&gt;=Leave[[#This Row],[Start Time]],Home!$A$1&lt;=Leave[[#This Row],[End Time]]),Home!$A$1,"No Aplica")</f>
        <v>No Aplica</v>
      </c>
      <c r="N802" t="str">
        <f>Leave[[#This Row],[User Code (Owning User) (Usuario)]]&amp;Leave[[#This Row],[fecha activa]]</f>
        <v>MIE2023090511244No Aplica</v>
      </c>
    </row>
    <row r="803" spans="1:14" x14ac:dyDescent="0.3">
      <c r="A803" t="s">
        <v>466</v>
      </c>
      <c r="B803" s="3">
        <v>45932</v>
      </c>
      <c r="C803" s="3">
        <v>45932</v>
      </c>
      <c r="D803" t="s">
        <v>465</v>
      </c>
      <c r="E803" t="s">
        <v>305</v>
      </c>
      <c r="F803" t="s">
        <v>306</v>
      </c>
      <c r="G803">
        <v>540</v>
      </c>
      <c r="H803">
        <v>540</v>
      </c>
      <c r="I803" t="s">
        <v>1223</v>
      </c>
      <c r="J803" t="s">
        <v>966</v>
      </c>
      <c r="K803" t="s">
        <v>177</v>
      </c>
      <c r="L803" t="str">
        <f>IF(AND(Home!$A$1&gt;=Leave[[#This Row],[Start Time]],Home!$A$1&lt;=Leave[[#This Row],[End Time]]),"Aplica","No Aplica")</f>
        <v>No Aplica</v>
      </c>
      <c r="M803" t="str">
        <f>IF(AND(Home!$A$1&gt;=Leave[[#This Row],[Start Time]],Home!$A$1&lt;=Leave[[#This Row],[End Time]]),Home!$A$1,"No Aplica")</f>
        <v>No Aplica</v>
      </c>
      <c r="N803" t="str">
        <f>Leave[[#This Row],[User Code (Owning User) (Usuario)]]&amp;Leave[[#This Row],[fecha activa]]</f>
        <v>MIE2023240511393No Aplica</v>
      </c>
    </row>
    <row r="804" spans="1:14" x14ac:dyDescent="0.3">
      <c r="A804" t="s">
        <v>466</v>
      </c>
      <c r="B804" s="3">
        <v>45937</v>
      </c>
      <c r="C804" s="3">
        <v>45937</v>
      </c>
      <c r="D804" t="s">
        <v>2642</v>
      </c>
      <c r="E804" t="s">
        <v>11</v>
      </c>
      <c r="F804" t="s">
        <v>12</v>
      </c>
      <c r="G804">
        <v>480</v>
      </c>
      <c r="H804">
        <v>480</v>
      </c>
      <c r="I804" t="s">
        <v>939</v>
      </c>
      <c r="J804" t="s">
        <v>1467</v>
      </c>
      <c r="K804" t="s">
        <v>177</v>
      </c>
      <c r="L804" t="str">
        <f>IF(AND(Home!$A$1&gt;=Leave[[#This Row],[Start Time]],Home!$A$1&lt;=Leave[[#This Row],[End Time]]),"Aplica","No Aplica")</f>
        <v>No Aplica</v>
      </c>
      <c r="M804" t="str">
        <f>IF(AND(Home!$A$1&gt;=Leave[[#This Row],[Start Time]],Home!$A$1&lt;=Leave[[#This Row],[End Time]]),Home!$A$1,"No Aplica")</f>
        <v>No Aplica</v>
      </c>
      <c r="N804" t="str">
        <f>Leave[[#This Row],[User Code (Owning User) (Usuario)]]&amp;Leave[[#This Row],[fecha activa]]</f>
        <v>MIE202216129742No Aplica</v>
      </c>
    </row>
    <row r="805" spans="1:14" x14ac:dyDescent="0.3">
      <c r="A805" t="s">
        <v>466</v>
      </c>
      <c r="B805" s="3">
        <v>45931</v>
      </c>
      <c r="C805" s="3">
        <v>45931</v>
      </c>
      <c r="D805" t="s">
        <v>2254</v>
      </c>
      <c r="E805" t="s">
        <v>11</v>
      </c>
      <c r="F805" t="s">
        <v>12</v>
      </c>
      <c r="G805">
        <v>540</v>
      </c>
      <c r="H805">
        <v>540</v>
      </c>
      <c r="I805" t="s">
        <v>939</v>
      </c>
      <c r="J805" t="s">
        <v>1467</v>
      </c>
      <c r="K805" t="s">
        <v>177</v>
      </c>
      <c r="L805" t="str">
        <f>IF(AND(Home!$A$1&gt;=Leave[[#This Row],[Start Time]],Home!$A$1&lt;=Leave[[#This Row],[End Time]]),"Aplica","No Aplica")</f>
        <v>Aplica</v>
      </c>
      <c r="M805">
        <f>IF(AND(Home!$A$1&gt;=Leave[[#This Row],[Start Time]],Home!$A$1&lt;=Leave[[#This Row],[End Time]]),Home!$A$1,"No Aplica")</f>
        <v>45931</v>
      </c>
      <c r="N805" t="str">
        <f>Leave[[#This Row],[User Code (Owning User) (Usuario)]]&amp;Leave[[#This Row],[fecha activa]]</f>
        <v>MIE20221612974245931</v>
      </c>
    </row>
    <row r="806" spans="1:14" x14ac:dyDescent="0.3">
      <c r="A806" t="s">
        <v>463</v>
      </c>
      <c r="B806" s="3">
        <v>45931</v>
      </c>
      <c r="C806" s="3">
        <v>45931</v>
      </c>
      <c r="D806" t="s">
        <v>467</v>
      </c>
      <c r="E806" t="s">
        <v>78</v>
      </c>
      <c r="F806" t="s">
        <v>79</v>
      </c>
      <c r="G806">
        <v>540</v>
      </c>
      <c r="H806">
        <v>540</v>
      </c>
      <c r="I806" t="s">
        <v>963</v>
      </c>
      <c r="J806" t="s">
        <v>966</v>
      </c>
      <c r="K806" t="s">
        <v>177</v>
      </c>
      <c r="L806" t="str">
        <f>IF(AND(Home!$A$1&gt;=Leave[[#This Row],[Start Time]],Home!$A$1&lt;=Leave[[#This Row],[End Time]]),"Aplica","No Aplica")</f>
        <v>Aplica</v>
      </c>
      <c r="M806">
        <f>IF(AND(Home!$A$1&gt;=Leave[[#This Row],[Start Time]],Home!$A$1&lt;=Leave[[#This Row],[End Time]]),Home!$A$1,"No Aplica")</f>
        <v>45931</v>
      </c>
      <c r="N806" t="str">
        <f>Leave[[#This Row],[User Code (Owning User) (Usuario)]]&amp;Leave[[#This Row],[fecha activa]]</f>
        <v>MIE20221506722745931</v>
      </c>
    </row>
    <row r="807" spans="1:14" x14ac:dyDescent="0.3">
      <c r="A807" t="s">
        <v>463</v>
      </c>
      <c r="B807" s="3">
        <v>45943</v>
      </c>
      <c r="C807" s="3">
        <v>45943</v>
      </c>
      <c r="D807" t="s">
        <v>3028</v>
      </c>
      <c r="E807" t="s">
        <v>1626</v>
      </c>
      <c r="F807" t="s">
        <v>1628</v>
      </c>
      <c r="G807">
        <v>540</v>
      </c>
      <c r="H807">
        <v>540</v>
      </c>
      <c r="I807" t="s">
        <v>1627</v>
      </c>
      <c r="J807" t="s">
        <v>1034</v>
      </c>
      <c r="K807" t="s">
        <v>179</v>
      </c>
      <c r="L807" t="str">
        <f>IF(AND(Home!$A$1&gt;=Leave[[#This Row],[Start Time]],Home!$A$1&lt;=Leave[[#This Row],[End Time]]),"Aplica","No Aplica")</f>
        <v>No Aplica</v>
      </c>
      <c r="M807" t="str">
        <f>IF(AND(Home!$A$1&gt;=Leave[[#This Row],[Start Time]],Home!$A$1&lt;=Leave[[#This Row],[End Time]]),Home!$A$1,"No Aplica")</f>
        <v>No Aplica</v>
      </c>
      <c r="N807" t="str">
        <f>Leave[[#This Row],[User Code (Owning User) (Usuario)]]&amp;Leave[[#This Row],[fecha activa]]</f>
        <v>MIE2025160422369No Aplica</v>
      </c>
    </row>
    <row r="808" spans="1:14" x14ac:dyDescent="0.3">
      <c r="A808" t="s">
        <v>463</v>
      </c>
      <c r="B808" s="3">
        <v>45942</v>
      </c>
      <c r="C808" s="3">
        <v>45942</v>
      </c>
      <c r="D808" t="s">
        <v>1518</v>
      </c>
      <c r="E808" t="s">
        <v>1626</v>
      </c>
      <c r="F808" t="s">
        <v>1628</v>
      </c>
      <c r="G808">
        <v>540</v>
      </c>
      <c r="H808">
        <v>540</v>
      </c>
      <c r="I808" t="s">
        <v>1627</v>
      </c>
      <c r="J808" t="s">
        <v>1034</v>
      </c>
      <c r="K808" t="s">
        <v>179</v>
      </c>
      <c r="L808" t="str">
        <f>IF(AND(Home!$A$1&gt;=Leave[[#This Row],[Start Time]],Home!$A$1&lt;=Leave[[#This Row],[End Time]]),"Aplica","No Aplica")</f>
        <v>No Aplica</v>
      </c>
      <c r="M808" t="str">
        <f>IF(AND(Home!$A$1&gt;=Leave[[#This Row],[Start Time]],Home!$A$1&lt;=Leave[[#This Row],[End Time]]),Home!$A$1,"No Aplica")</f>
        <v>No Aplica</v>
      </c>
      <c r="N808" t="str">
        <f>Leave[[#This Row],[User Code (Owning User) (Usuario)]]&amp;Leave[[#This Row],[fecha activa]]</f>
        <v>MIE2025160422369No Aplica</v>
      </c>
    </row>
    <row r="809" spans="1:14" x14ac:dyDescent="0.3">
      <c r="A809" t="s">
        <v>463</v>
      </c>
      <c r="B809" s="3">
        <v>45941</v>
      </c>
      <c r="C809" s="3">
        <v>45941</v>
      </c>
      <c r="D809" t="s">
        <v>3029</v>
      </c>
      <c r="E809" t="s">
        <v>1626</v>
      </c>
      <c r="F809" t="s">
        <v>1628</v>
      </c>
      <c r="G809">
        <v>240</v>
      </c>
      <c r="H809">
        <v>240</v>
      </c>
      <c r="I809" t="s">
        <v>1627</v>
      </c>
      <c r="J809" t="s">
        <v>1034</v>
      </c>
      <c r="K809" t="s">
        <v>179</v>
      </c>
      <c r="L809" t="str">
        <f>IF(AND(Home!$A$1&gt;=Leave[[#This Row],[Start Time]],Home!$A$1&lt;=Leave[[#This Row],[End Time]]),"Aplica","No Aplica")</f>
        <v>No Aplica</v>
      </c>
      <c r="M809" t="str">
        <f>IF(AND(Home!$A$1&gt;=Leave[[#This Row],[Start Time]],Home!$A$1&lt;=Leave[[#This Row],[End Time]]),Home!$A$1,"No Aplica")</f>
        <v>No Aplica</v>
      </c>
      <c r="N809" t="str">
        <f>Leave[[#This Row],[User Code (Owning User) (Usuario)]]&amp;Leave[[#This Row],[fecha activa]]</f>
        <v>MIE2025160422369No Aplica</v>
      </c>
    </row>
    <row r="810" spans="1:14" x14ac:dyDescent="0.3">
      <c r="A810" t="s">
        <v>463</v>
      </c>
      <c r="B810" s="3">
        <v>45935</v>
      </c>
      <c r="C810" s="3">
        <v>45935</v>
      </c>
      <c r="D810" t="s">
        <v>3071</v>
      </c>
      <c r="E810" t="s">
        <v>1626</v>
      </c>
      <c r="F810" t="s">
        <v>1628</v>
      </c>
      <c r="G810">
        <v>540</v>
      </c>
      <c r="H810">
        <v>540</v>
      </c>
      <c r="I810" t="s">
        <v>1627</v>
      </c>
      <c r="J810" t="s">
        <v>1034</v>
      </c>
      <c r="K810" t="s">
        <v>179</v>
      </c>
      <c r="L810" t="str">
        <f>IF(AND(Home!$A$1&gt;=Leave[[#This Row],[Start Time]],Home!$A$1&lt;=Leave[[#This Row],[End Time]]),"Aplica","No Aplica")</f>
        <v>No Aplica</v>
      </c>
      <c r="M810" t="str">
        <f>IF(AND(Home!$A$1&gt;=Leave[[#This Row],[Start Time]],Home!$A$1&lt;=Leave[[#This Row],[End Time]]),Home!$A$1,"No Aplica")</f>
        <v>No Aplica</v>
      </c>
      <c r="N810" t="str">
        <f>Leave[[#This Row],[User Code (Owning User) (Usuario)]]&amp;Leave[[#This Row],[fecha activa]]</f>
        <v>MIE2025160422369No Aplica</v>
      </c>
    </row>
    <row r="811" spans="1:14" x14ac:dyDescent="0.3">
      <c r="A811" t="s">
        <v>463</v>
      </c>
      <c r="B811" s="3">
        <v>45934</v>
      </c>
      <c r="C811" s="3">
        <v>45934</v>
      </c>
      <c r="D811" t="s">
        <v>1676</v>
      </c>
      <c r="E811" t="s">
        <v>1626</v>
      </c>
      <c r="F811" t="s">
        <v>1628</v>
      </c>
      <c r="G811">
        <v>240</v>
      </c>
      <c r="H811">
        <v>240</v>
      </c>
      <c r="I811" t="s">
        <v>1627</v>
      </c>
      <c r="J811" t="s">
        <v>1034</v>
      </c>
      <c r="K811" t="s">
        <v>179</v>
      </c>
      <c r="L811" t="str">
        <f>IF(AND(Home!$A$1&gt;=Leave[[#This Row],[Start Time]],Home!$A$1&lt;=Leave[[#This Row],[End Time]]),"Aplica","No Aplica")</f>
        <v>No Aplica</v>
      </c>
      <c r="M811" t="str">
        <f>IF(AND(Home!$A$1&gt;=Leave[[#This Row],[Start Time]],Home!$A$1&lt;=Leave[[#This Row],[End Time]]),Home!$A$1,"No Aplica")</f>
        <v>No Aplica</v>
      </c>
      <c r="N811" t="str">
        <f>Leave[[#This Row],[User Code (Owning User) (Usuario)]]&amp;Leave[[#This Row],[fecha activa]]</f>
        <v>MIE2025160422369No Aplica</v>
      </c>
    </row>
    <row r="812" spans="1:14" x14ac:dyDescent="0.3">
      <c r="A812" t="s">
        <v>474</v>
      </c>
      <c r="B812" s="3">
        <v>45942</v>
      </c>
      <c r="C812" s="3">
        <v>45942</v>
      </c>
      <c r="D812" t="s">
        <v>489</v>
      </c>
      <c r="E812" t="s">
        <v>440</v>
      </c>
      <c r="F812" t="s">
        <v>441</v>
      </c>
      <c r="G812">
        <v>540</v>
      </c>
      <c r="H812">
        <v>540</v>
      </c>
      <c r="I812" t="s">
        <v>1175</v>
      </c>
      <c r="J812" t="s">
        <v>1029</v>
      </c>
      <c r="K812" t="s">
        <v>178</v>
      </c>
      <c r="L812" t="str">
        <f>IF(AND(Home!$A$1&gt;=Leave[[#This Row],[Start Time]],Home!$A$1&lt;=Leave[[#This Row],[End Time]]),"Aplica","No Aplica")</f>
        <v>No Aplica</v>
      </c>
      <c r="M812" t="str">
        <f>IF(AND(Home!$A$1&gt;=Leave[[#This Row],[Start Time]],Home!$A$1&lt;=Leave[[#This Row],[End Time]]),Home!$A$1,"No Aplica")</f>
        <v>No Aplica</v>
      </c>
      <c r="N812" t="str">
        <f>Leave[[#This Row],[User Code (Owning User) (Usuario)]]&amp;Leave[[#This Row],[fecha activa]]</f>
        <v>MIE2024190214438No Aplica</v>
      </c>
    </row>
    <row r="813" spans="1:14" x14ac:dyDescent="0.3">
      <c r="A813" t="s">
        <v>474</v>
      </c>
      <c r="B813" s="3">
        <v>45941</v>
      </c>
      <c r="C813" s="3">
        <v>45941</v>
      </c>
      <c r="D813" t="s">
        <v>489</v>
      </c>
      <c r="E813" t="s">
        <v>440</v>
      </c>
      <c r="F813" t="s">
        <v>441</v>
      </c>
      <c r="G813">
        <v>240</v>
      </c>
      <c r="H813">
        <v>240</v>
      </c>
      <c r="I813" t="s">
        <v>1175</v>
      </c>
      <c r="J813" t="s">
        <v>1029</v>
      </c>
      <c r="K813" t="s">
        <v>178</v>
      </c>
      <c r="L813" t="str">
        <f>IF(AND(Home!$A$1&gt;=Leave[[#This Row],[Start Time]],Home!$A$1&lt;=Leave[[#This Row],[End Time]]),"Aplica","No Aplica")</f>
        <v>No Aplica</v>
      </c>
      <c r="M813" t="str">
        <f>IF(AND(Home!$A$1&gt;=Leave[[#This Row],[Start Time]],Home!$A$1&lt;=Leave[[#This Row],[End Time]]),Home!$A$1,"No Aplica")</f>
        <v>No Aplica</v>
      </c>
      <c r="N813" t="str">
        <f>Leave[[#This Row],[User Code (Owning User) (Usuario)]]&amp;Leave[[#This Row],[fecha activa]]</f>
        <v>MIE2024190214438No Aplica</v>
      </c>
    </row>
    <row r="814" spans="1:14" x14ac:dyDescent="0.3">
      <c r="A814" t="s">
        <v>474</v>
      </c>
      <c r="B814" s="3">
        <v>45935</v>
      </c>
      <c r="C814" s="3">
        <v>45935</v>
      </c>
      <c r="D814" t="s">
        <v>489</v>
      </c>
      <c r="E814" t="s">
        <v>440</v>
      </c>
      <c r="F814" t="s">
        <v>441</v>
      </c>
      <c r="G814">
        <v>540</v>
      </c>
      <c r="H814">
        <v>540</v>
      </c>
      <c r="I814" t="s">
        <v>1175</v>
      </c>
      <c r="J814" t="s">
        <v>1029</v>
      </c>
      <c r="K814" t="s">
        <v>178</v>
      </c>
      <c r="L814" t="str">
        <f>IF(AND(Home!$A$1&gt;=Leave[[#This Row],[Start Time]],Home!$A$1&lt;=Leave[[#This Row],[End Time]]),"Aplica","No Aplica")</f>
        <v>No Aplica</v>
      </c>
      <c r="M814" t="str">
        <f>IF(AND(Home!$A$1&gt;=Leave[[#This Row],[Start Time]],Home!$A$1&lt;=Leave[[#This Row],[End Time]]),Home!$A$1,"No Aplica")</f>
        <v>No Aplica</v>
      </c>
      <c r="N814" t="str">
        <f>Leave[[#This Row],[User Code (Owning User) (Usuario)]]&amp;Leave[[#This Row],[fecha activa]]</f>
        <v>MIE2024190214438No Aplica</v>
      </c>
    </row>
    <row r="815" spans="1:14" x14ac:dyDescent="0.3">
      <c r="A815" t="s">
        <v>474</v>
      </c>
      <c r="B815" s="3">
        <v>45934</v>
      </c>
      <c r="C815" s="3">
        <v>45934</v>
      </c>
      <c r="D815" t="s">
        <v>489</v>
      </c>
      <c r="E815" t="s">
        <v>440</v>
      </c>
      <c r="F815" t="s">
        <v>441</v>
      </c>
      <c r="G815">
        <v>240</v>
      </c>
      <c r="H815">
        <v>240</v>
      </c>
      <c r="I815" t="s">
        <v>1175</v>
      </c>
      <c r="J815" t="s">
        <v>1029</v>
      </c>
      <c r="K815" t="s">
        <v>178</v>
      </c>
      <c r="L815" t="str">
        <f>IF(AND(Home!$A$1&gt;=Leave[[#This Row],[Start Time]],Home!$A$1&lt;=Leave[[#This Row],[End Time]]),"Aplica","No Aplica")</f>
        <v>No Aplica</v>
      </c>
      <c r="M815" t="str">
        <f>IF(AND(Home!$A$1&gt;=Leave[[#This Row],[Start Time]],Home!$A$1&lt;=Leave[[#This Row],[End Time]]),Home!$A$1,"No Aplica")</f>
        <v>No Aplica</v>
      </c>
      <c r="N815" t="str">
        <f>Leave[[#This Row],[User Code (Owning User) (Usuario)]]&amp;Leave[[#This Row],[fecha activa]]</f>
        <v>MIE2024190214438No Aplica</v>
      </c>
    </row>
    <row r="816" spans="1:14" x14ac:dyDescent="0.3">
      <c r="A816" t="s">
        <v>463</v>
      </c>
      <c r="B816" s="3">
        <v>45940</v>
      </c>
      <c r="C816" s="3">
        <v>45940</v>
      </c>
      <c r="D816" t="s">
        <v>491</v>
      </c>
      <c r="E816" t="s">
        <v>2421</v>
      </c>
      <c r="F816" t="s">
        <v>2423</v>
      </c>
      <c r="G816">
        <v>60</v>
      </c>
      <c r="H816">
        <v>60</v>
      </c>
      <c r="I816" t="s">
        <v>2422</v>
      </c>
      <c r="J816" t="s">
        <v>1467</v>
      </c>
      <c r="K816" t="s">
        <v>177</v>
      </c>
      <c r="L816" t="str">
        <f>IF(AND(Home!$A$1&gt;=Leave[[#This Row],[Start Time]],Home!$A$1&lt;=Leave[[#This Row],[End Time]]),"Aplica","No Aplica")</f>
        <v>No Aplica</v>
      </c>
      <c r="M816" t="str">
        <f>IF(AND(Home!$A$1&gt;=Leave[[#This Row],[Start Time]],Home!$A$1&lt;=Leave[[#This Row],[End Time]]),Home!$A$1,"No Aplica")</f>
        <v>No Aplica</v>
      </c>
      <c r="N816" t="str">
        <f>Leave[[#This Row],[User Code (Owning User) (Usuario)]]&amp;Leave[[#This Row],[fecha activa]]</f>
        <v>MIE2025010924261No Aplica</v>
      </c>
    </row>
    <row r="817" spans="1:14" x14ac:dyDescent="0.3">
      <c r="A817" t="s">
        <v>463</v>
      </c>
      <c r="B817" s="3">
        <v>45939</v>
      </c>
      <c r="C817" s="3">
        <v>45939</v>
      </c>
      <c r="D817" t="s">
        <v>491</v>
      </c>
      <c r="E817" t="s">
        <v>2421</v>
      </c>
      <c r="F817" t="s">
        <v>2423</v>
      </c>
      <c r="G817">
        <v>60</v>
      </c>
      <c r="H817">
        <v>60</v>
      </c>
      <c r="I817" t="s">
        <v>2422</v>
      </c>
      <c r="J817" t="s">
        <v>1467</v>
      </c>
      <c r="K817" t="s">
        <v>177</v>
      </c>
      <c r="L817" t="str">
        <f>IF(AND(Home!$A$1&gt;=Leave[[#This Row],[Start Time]],Home!$A$1&lt;=Leave[[#This Row],[End Time]]),"Aplica","No Aplica")</f>
        <v>No Aplica</v>
      </c>
      <c r="M817" t="str">
        <f>IF(AND(Home!$A$1&gt;=Leave[[#This Row],[Start Time]],Home!$A$1&lt;=Leave[[#This Row],[End Time]]),Home!$A$1,"No Aplica")</f>
        <v>No Aplica</v>
      </c>
      <c r="N817" t="str">
        <f>Leave[[#This Row],[User Code (Owning User) (Usuario)]]&amp;Leave[[#This Row],[fecha activa]]</f>
        <v>MIE2025010924261No Aplica</v>
      </c>
    </row>
    <row r="818" spans="1:14" x14ac:dyDescent="0.3">
      <c r="A818" t="s">
        <v>463</v>
      </c>
      <c r="B818" s="3">
        <v>45938</v>
      </c>
      <c r="C818" s="3">
        <v>45938</v>
      </c>
      <c r="D818" t="s">
        <v>491</v>
      </c>
      <c r="E818" t="s">
        <v>2421</v>
      </c>
      <c r="F818" t="s">
        <v>2423</v>
      </c>
      <c r="G818">
        <v>0</v>
      </c>
      <c r="H818">
        <v>0</v>
      </c>
      <c r="I818" t="s">
        <v>2422</v>
      </c>
      <c r="J818" t="s">
        <v>1467</v>
      </c>
      <c r="K818" t="s">
        <v>177</v>
      </c>
      <c r="L818" t="str">
        <f>IF(AND(Home!$A$1&gt;=Leave[[#This Row],[Start Time]],Home!$A$1&lt;=Leave[[#This Row],[End Time]]),"Aplica","No Aplica")</f>
        <v>No Aplica</v>
      </c>
      <c r="M818" t="str">
        <f>IF(AND(Home!$A$1&gt;=Leave[[#This Row],[Start Time]],Home!$A$1&lt;=Leave[[#This Row],[End Time]]),Home!$A$1,"No Aplica")</f>
        <v>No Aplica</v>
      </c>
      <c r="N818" t="str">
        <f>Leave[[#This Row],[User Code (Owning User) (Usuario)]]&amp;Leave[[#This Row],[fecha activa]]</f>
        <v>MIE2025010924261No Aplica</v>
      </c>
    </row>
    <row r="819" spans="1:14" x14ac:dyDescent="0.3">
      <c r="A819" t="s">
        <v>463</v>
      </c>
      <c r="B819" s="3">
        <v>45937</v>
      </c>
      <c r="C819" s="3">
        <v>45937</v>
      </c>
      <c r="D819" t="s">
        <v>491</v>
      </c>
      <c r="E819" t="s">
        <v>2421</v>
      </c>
      <c r="F819" t="s">
        <v>2423</v>
      </c>
      <c r="G819">
        <v>60</v>
      </c>
      <c r="H819">
        <v>60</v>
      </c>
      <c r="I819" t="s">
        <v>2422</v>
      </c>
      <c r="J819" t="s">
        <v>1467</v>
      </c>
      <c r="K819" t="s">
        <v>177</v>
      </c>
      <c r="L819" t="str">
        <f>IF(AND(Home!$A$1&gt;=Leave[[#This Row],[Start Time]],Home!$A$1&lt;=Leave[[#This Row],[End Time]]),"Aplica","No Aplica")</f>
        <v>No Aplica</v>
      </c>
      <c r="M819" t="str">
        <f>IF(AND(Home!$A$1&gt;=Leave[[#This Row],[Start Time]],Home!$A$1&lt;=Leave[[#This Row],[End Time]]),Home!$A$1,"No Aplica")</f>
        <v>No Aplica</v>
      </c>
      <c r="N819" t="str">
        <f>Leave[[#This Row],[User Code (Owning User) (Usuario)]]&amp;Leave[[#This Row],[fecha activa]]</f>
        <v>MIE2025010924261No Aplica</v>
      </c>
    </row>
    <row r="820" spans="1:14" x14ac:dyDescent="0.3">
      <c r="A820" t="s">
        <v>466</v>
      </c>
      <c r="B820" s="3">
        <v>45936</v>
      </c>
      <c r="C820" s="3">
        <v>45936</v>
      </c>
      <c r="D820" t="s">
        <v>2962</v>
      </c>
      <c r="E820" t="s">
        <v>2421</v>
      </c>
      <c r="F820" t="s">
        <v>2423</v>
      </c>
      <c r="G820">
        <v>0</v>
      </c>
      <c r="H820">
        <v>0</v>
      </c>
      <c r="I820" t="s">
        <v>2422</v>
      </c>
      <c r="J820" t="s">
        <v>1467</v>
      </c>
      <c r="K820" t="s">
        <v>177</v>
      </c>
      <c r="L820" t="str">
        <f>IF(AND(Home!$A$1&gt;=Leave[[#This Row],[Start Time]],Home!$A$1&lt;=Leave[[#This Row],[End Time]]),"Aplica","No Aplica")</f>
        <v>No Aplica</v>
      </c>
      <c r="M820" t="str">
        <f>IF(AND(Home!$A$1&gt;=Leave[[#This Row],[Start Time]],Home!$A$1&lt;=Leave[[#This Row],[End Time]]),Home!$A$1,"No Aplica")</f>
        <v>No Aplica</v>
      </c>
      <c r="N820" t="str">
        <f>Leave[[#This Row],[User Code (Owning User) (Usuario)]]&amp;Leave[[#This Row],[fecha activa]]</f>
        <v>MIE2025010924261No Aplica</v>
      </c>
    </row>
    <row r="821" spans="1:14" x14ac:dyDescent="0.3">
      <c r="A821" t="s">
        <v>463</v>
      </c>
      <c r="B821" s="3">
        <v>45933</v>
      </c>
      <c r="C821" s="3">
        <v>45933</v>
      </c>
      <c r="D821" t="s">
        <v>491</v>
      </c>
      <c r="E821" t="s">
        <v>2421</v>
      </c>
      <c r="F821" t="s">
        <v>2423</v>
      </c>
      <c r="G821">
        <v>60</v>
      </c>
      <c r="H821">
        <v>60</v>
      </c>
      <c r="I821" t="s">
        <v>2422</v>
      </c>
      <c r="J821" t="s">
        <v>1467</v>
      </c>
      <c r="K821" t="s">
        <v>177</v>
      </c>
      <c r="L821" t="str">
        <f>IF(AND(Home!$A$1&gt;=Leave[[#This Row],[Start Time]],Home!$A$1&lt;=Leave[[#This Row],[End Time]]),"Aplica","No Aplica")</f>
        <v>No Aplica</v>
      </c>
      <c r="M821" t="str">
        <f>IF(AND(Home!$A$1&gt;=Leave[[#This Row],[Start Time]],Home!$A$1&lt;=Leave[[#This Row],[End Time]]),Home!$A$1,"No Aplica")</f>
        <v>No Aplica</v>
      </c>
      <c r="N821" t="str">
        <f>Leave[[#This Row],[User Code (Owning User) (Usuario)]]&amp;Leave[[#This Row],[fecha activa]]</f>
        <v>MIE2025010924261No Aplica</v>
      </c>
    </row>
    <row r="822" spans="1:14" x14ac:dyDescent="0.3">
      <c r="A822" t="s">
        <v>463</v>
      </c>
      <c r="B822" s="3">
        <v>45932</v>
      </c>
      <c r="C822" s="3">
        <v>45932</v>
      </c>
      <c r="D822" t="s">
        <v>491</v>
      </c>
      <c r="E822" t="s">
        <v>2421</v>
      </c>
      <c r="F822" t="s">
        <v>2423</v>
      </c>
      <c r="G822">
        <v>60</v>
      </c>
      <c r="H822">
        <v>60</v>
      </c>
      <c r="I822" t="s">
        <v>2422</v>
      </c>
      <c r="J822" t="s">
        <v>1467</v>
      </c>
      <c r="K822" t="s">
        <v>177</v>
      </c>
      <c r="L822" t="str">
        <f>IF(AND(Home!$A$1&gt;=Leave[[#This Row],[Start Time]],Home!$A$1&lt;=Leave[[#This Row],[End Time]]),"Aplica","No Aplica")</f>
        <v>No Aplica</v>
      </c>
      <c r="M822" t="str">
        <f>IF(AND(Home!$A$1&gt;=Leave[[#This Row],[Start Time]],Home!$A$1&lt;=Leave[[#This Row],[End Time]]),Home!$A$1,"No Aplica")</f>
        <v>No Aplica</v>
      </c>
      <c r="N822" t="str">
        <f>Leave[[#This Row],[User Code (Owning User) (Usuario)]]&amp;Leave[[#This Row],[fecha activa]]</f>
        <v>MIE2025010924261No Aplica</v>
      </c>
    </row>
    <row r="823" spans="1:14" x14ac:dyDescent="0.3">
      <c r="A823" t="s">
        <v>466</v>
      </c>
      <c r="B823" s="3">
        <v>45942</v>
      </c>
      <c r="C823" s="3">
        <v>45942</v>
      </c>
      <c r="D823" t="s">
        <v>629</v>
      </c>
      <c r="E823" t="s">
        <v>2223</v>
      </c>
      <c r="F823" t="s">
        <v>2225</v>
      </c>
      <c r="G823">
        <v>510</v>
      </c>
      <c r="H823">
        <v>510</v>
      </c>
      <c r="I823" t="s">
        <v>2224</v>
      </c>
      <c r="J823" t="s">
        <v>1927</v>
      </c>
      <c r="K823" t="s">
        <v>178</v>
      </c>
      <c r="L823" t="str">
        <f>IF(AND(Home!$A$1&gt;=Leave[[#This Row],[Start Time]],Home!$A$1&lt;=Leave[[#This Row],[End Time]]),"Aplica","No Aplica")</f>
        <v>No Aplica</v>
      </c>
      <c r="M823" t="str">
        <f>IF(AND(Home!$A$1&gt;=Leave[[#This Row],[Start Time]],Home!$A$1&lt;=Leave[[#This Row],[End Time]]),Home!$A$1,"No Aplica")</f>
        <v>No Aplica</v>
      </c>
      <c r="N823" t="str">
        <f>Leave[[#This Row],[User Code (Owning User) (Usuario)]]&amp;Leave[[#This Row],[fecha activa]]</f>
        <v>MIE2025060823966No Aplica</v>
      </c>
    </row>
    <row r="824" spans="1:14" x14ac:dyDescent="0.3">
      <c r="A824" t="s">
        <v>466</v>
      </c>
      <c r="B824" s="3">
        <v>45935</v>
      </c>
      <c r="C824" s="3">
        <v>45935</v>
      </c>
      <c r="D824" t="s">
        <v>629</v>
      </c>
      <c r="E824" t="s">
        <v>2223</v>
      </c>
      <c r="F824" t="s">
        <v>2225</v>
      </c>
      <c r="G824">
        <v>510</v>
      </c>
      <c r="H824">
        <v>510</v>
      </c>
      <c r="I824" t="s">
        <v>2224</v>
      </c>
      <c r="J824" t="s">
        <v>1927</v>
      </c>
      <c r="K824" t="s">
        <v>178</v>
      </c>
      <c r="L824" t="str">
        <f>IF(AND(Home!$A$1&gt;=Leave[[#This Row],[Start Time]],Home!$A$1&lt;=Leave[[#This Row],[End Time]]),"Aplica","No Aplica")</f>
        <v>No Aplica</v>
      </c>
      <c r="M824" t="str">
        <f>IF(AND(Home!$A$1&gt;=Leave[[#This Row],[Start Time]],Home!$A$1&lt;=Leave[[#This Row],[End Time]]),Home!$A$1,"No Aplica")</f>
        <v>No Aplica</v>
      </c>
      <c r="N824" t="str">
        <f>Leave[[#This Row],[User Code (Owning User) (Usuario)]]&amp;Leave[[#This Row],[fecha activa]]</f>
        <v>MIE2025060823966No Aplica</v>
      </c>
    </row>
    <row r="825" spans="1:14" x14ac:dyDescent="0.3">
      <c r="A825" t="s">
        <v>469</v>
      </c>
      <c r="B825" s="3">
        <v>45933</v>
      </c>
      <c r="C825" s="3">
        <v>45933</v>
      </c>
      <c r="D825" t="s">
        <v>615</v>
      </c>
      <c r="E825" t="s">
        <v>2532</v>
      </c>
      <c r="F825" t="s">
        <v>2534</v>
      </c>
      <c r="G825">
        <v>60</v>
      </c>
      <c r="H825">
        <v>60</v>
      </c>
      <c r="I825" t="s">
        <v>2533</v>
      </c>
      <c r="J825" t="s">
        <v>1349</v>
      </c>
      <c r="K825" t="s">
        <v>178</v>
      </c>
      <c r="L825" t="str">
        <f>IF(AND(Home!$A$1&gt;=Leave[[#This Row],[Start Time]],Home!$A$1&lt;=Leave[[#This Row],[End Time]]),"Aplica","No Aplica")</f>
        <v>No Aplica</v>
      </c>
      <c r="M825" t="str">
        <f>IF(AND(Home!$A$1&gt;=Leave[[#This Row],[Start Time]],Home!$A$1&lt;=Leave[[#This Row],[End Time]]),Home!$A$1,"No Aplica")</f>
        <v>No Aplica</v>
      </c>
      <c r="N825" t="str">
        <f>Leave[[#This Row],[User Code (Owning User) (Usuario)]]&amp;Leave[[#This Row],[fecha activa]]</f>
        <v>MIE2025080924342No Aplica</v>
      </c>
    </row>
    <row r="826" spans="1:14" x14ac:dyDescent="0.3">
      <c r="A826" t="s">
        <v>469</v>
      </c>
      <c r="B826" s="3">
        <v>45932</v>
      </c>
      <c r="C826" s="3">
        <v>45932</v>
      </c>
      <c r="D826" t="s">
        <v>615</v>
      </c>
      <c r="E826" t="s">
        <v>2532</v>
      </c>
      <c r="F826" t="s">
        <v>2534</v>
      </c>
      <c r="G826">
        <v>60</v>
      </c>
      <c r="H826">
        <v>60</v>
      </c>
      <c r="I826" t="s">
        <v>2533</v>
      </c>
      <c r="J826" t="s">
        <v>1349</v>
      </c>
      <c r="K826" t="s">
        <v>178</v>
      </c>
      <c r="L826" t="str">
        <f>IF(AND(Home!$A$1&gt;=Leave[[#This Row],[Start Time]],Home!$A$1&lt;=Leave[[#This Row],[End Time]]),"Aplica","No Aplica")</f>
        <v>No Aplica</v>
      </c>
      <c r="M826" t="str">
        <f>IF(AND(Home!$A$1&gt;=Leave[[#This Row],[Start Time]],Home!$A$1&lt;=Leave[[#This Row],[End Time]]),Home!$A$1,"No Aplica")</f>
        <v>No Aplica</v>
      </c>
      <c r="N826" t="str">
        <f>Leave[[#This Row],[User Code (Owning User) (Usuario)]]&amp;Leave[[#This Row],[fecha activa]]</f>
        <v>MIE2025080924342No Aplica</v>
      </c>
    </row>
    <row r="827" spans="1:14" x14ac:dyDescent="0.3">
      <c r="A827" t="s">
        <v>463</v>
      </c>
      <c r="B827" s="3">
        <v>45931</v>
      </c>
      <c r="C827" s="3">
        <v>45931</v>
      </c>
      <c r="D827" t="s">
        <v>467</v>
      </c>
      <c r="E827" t="s">
        <v>2532</v>
      </c>
      <c r="F827" t="s">
        <v>2534</v>
      </c>
      <c r="G827">
        <v>540</v>
      </c>
      <c r="H827">
        <v>540</v>
      </c>
      <c r="I827" t="s">
        <v>2533</v>
      </c>
      <c r="J827" t="s">
        <v>1349</v>
      </c>
      <c r="K827" t="s">
        <v>178</v>
      </c>
      <c r="L827" t="str">
        <f>IF(AND(Home!$A$1&gt;=Leave[[#This Row],[Start Time]],Home!$A$1&lt;=Leave[[#This Row],[End Time]]),"Aplica","No Aplica")</f>
        <v>Aplica</v>
      </c>
      <c r="M827">
        <f>IF(AND(Home!$A$1&gt;=Leave[[#This Row],[Start Time]],Home!$A$1&lt;=Leave[[#This Row],[End Time]]),Home!$A$1,"No Aplica")</f>
        <v>45931</v>
      </c>
      <c r="N827" t="str">
        <f>Leave[[#This Row],[User Code (Owning User) (Usuario)]]&amp;Leave[[#This Row],[fecha activa]]</f>
        <v>MIE202508092434245931</v>
      </c>
    </row>
    <row r="828" spans="1:14" x14ac:dyDescent="0.3">
      <c r="A828" t="s">
        <v>466</v>
      </c>
      <c r="B828" s="3">
        <v>45942</v>
      </c>
      <c r="C828" s="3">
        <v>45942</v>
      </c>
      <c r="D828" t="s">
        <v>2565</v>
      </c>
      <c r="E828" t="s">
        <v>2456</v>
      </c>
      <c r="F828" t="s">
        <v>2458</v>
      </c>
      <c r="G828">
        <v>1410</v>
      </c>
      <c r="H828">
        <v>540</v>
      </c>
      <c r="I828" t="s">
        <v>2457</v>
      </c>
      <c r="J828" t="s">
        <v>2088</v>
      </c>
      <c r="K828" t="s">
        <v>179</v>
      </c>
      <c r="L828" t="str">
        <f>IF(AND(Home!$A$1&gt;=Leave[[#This Row],[Start Time]],Home!$A$1&lt;=Leave[[#This Row],[End Time]]),"Aplica","No Aplica")</f>
        <v>No Aplica</v>
      </c>
      <c r="M828" t="str">
        <f>IF(AND(Home!$A$1&gt;=Leave[[#This Row],[Start Time]],Home!$A$1&lt;=Leave[[#This Row],[End Time]]),Home!$A$1,"No Aplica")</f>
        <v>No Aplica</v>
      </c>
      <c r="N828" t="str">
        <f>Leave[[#This Row],[User Code (Owning User) (Usuario)]]&amp;Leave[[#This Row],[fecha activa]]</f>
        <v>MIE2025020924269No Aplica</v>
      </c>
    </row>
    <row r="829" spans="1:14" x14ac:dyDescent="0.3">
      <c r="A829" t="s">
        <v>466</v>
      </c>
      <c r="B829" s="3">
        <v>45935</v>
      </c>
      <c r="C829" s="3">
        <v>45935</v>
      </c>
      <c r="D829" t="s">
        <v>2565</v>
      </c>
      <c r="E829" t="s">
        <v>2456</v>
      </c>
      <c r="F829" t="s">
        <v>2458</v>
      </c>
      <c r="G829">
        <v>1410</v>
      </c>
      <c r="H829">
        <v>540</v>
      </c>
      <c r="I829" t="s">
        <v>2457</v>
      </c>
      <c r="J829" t="s">
        <v>2088</v>
      </c>
      <c r="K829" t="s">
        <v>179</v>
      </c>
      <c r="L829" t="str">
        <f>IF(AND(Home!$A$1&gt;=Leave[[#This Row],[Start Time]],Home!$A$1&lt;=Leave[[#This Row],[End Time]]),"Aplica","No Aplica")</f>
        <v>No Aplica</v>
      </c>
      <c r="M829" t="str">
        <f>IF(AND(Home!$A$1&gt;=Leave[[#This Row],[Start Time]],Home!$A$1&lt;=Leave[[#This Row],[End Time]]),Home!$A$1,"No Aplica")</f>
        <v>No Aplica</v>
      </c>
      <c r="N829" t="str">
        <f>Leave[[#This Row],[User Code (Owning User) (Usuario)]]&amp;Leave[[#This Row],[fecha activa]]</f>
        <v>MIE2025020924269No Aplica</v>
      </c>
    </row>
    <row r="830" spans="1:14" x14ac:dyDescent="0.3">
      <c r="A830" t="s">
        <v>469</v>
      </c>
      <c r="B830" s="3">
        <v>45931</v>
      </c>
      <c r="C830" s="3">
        <v>45931</v>
      </c>
      <c r="D830" t="s">
        <v>2925</v>
      </c>
      <c r="E830" t="s">
        <v>599</v>
      </c>
      <c r="F830" t="s">
        <v>600</v>
      </c>
      <c r="G830">
        <v>180</v>
      </c>
      <c r="H830">
        <v>180</v>
      </c>
      <c r="I830" t="s">
        <v>1269</v>
      </c>
      <c r="J830" t="s">
        <v>2462</v>
      </c>
      <c r="K830" t="s">
        <v>178</v>
      </c>
      <c r="L830" t="str">
        <f>IF(AND(Home!$A$1&gt;=Leave[[#This Row],[Start Time]],Home!$A$1&lt;=Leave[[#This Row],[End Time]]),"Aplica","No Aplica")</f>
        <v>Aplica</v>
      </c>
      <c r="M830">
        <f>IF(AND(Home!$A$1&gt;=Leave[[#This Row],[Start Time]],Home!$A$1&lt;=Leave[[#This Row],[End Time]]),Home!$A$1,"No Aplica")</f>
        <v>45931</v>
      </c>
      <c r="N830" t="str">
        <f>Leave[[#This Row],[User Code (Owning User) (Usuario)]]&amp;Leave[[#This Row],[fecha activa]]</f>
        <v>MIE202413061608945931</v>
      </c>
    </row>
    <row r="831" spans="1:14" x14ac:dyDescent="0.3">
      <c r="A831" t="s">
        <v>466</v>
      </c>
      <c r="B831" s="3">
        <v>45942</v>
      </c>
      <c r="C831" s="3">
        <v>45942</v>
      </c>
      <c r="D831" t="s">
        <v>472</v>
      </c>
      <c r="E831" t="s">
        <v>2250</v>
      </c>
      <c r="F831" t="s">
        <v>2252</v>
      </c>
      <c r="G831">
        <v>540</v>
      </c>
      <c r="H831">
        <v>540</v>
      </c>
      <c r="I831" t="s">
        <v>2251</v>
      </c>
      <c r="J831" t="s">
        <v>1426</v>
      </c>
      <c r="K831" t="s">
        <v>178</v>
      </c>
      <c r="L831" t="str">
        <f>IF(AND(Home!$A$1&gt;=Leave[[#This Row],[Start Time]],Home!$A$1&lt;=Leave[[#This Row],[End Time]]),"Aplica","No Aplica")</f>
        <v>No Aplica</v>
      </c>
      <c r="M831" t="str">
        <f>IF(AND(Home!$A$1&gt;=Leave[[#This Row],[Start Time]],Home!$A$1&lt;=Leave[[#This Row],[End Time]]),Home!$A$1,"No Aplica")</f>
        <v>No Aplica</v>
      </c>
      <c r="N831" t="str">
        <f>Leave[[#This Row],[User Code (Owning User) (Usuario)]]&amp;Leave[[#This Row],[fecha activa]]</f>
        <v>MIE2025110824004No Aplica</v>
      </c>
    </row>
    <row r="832" spans="1:14" x14ac:dyDescent="0.3">
      <c r="A832" t="s">
        <v>469</v>
      </c>
      <c r="B832" s="3">
        <v>45941</v>
      </c>
      <c r="C832" s="3">
        <v>45941</v>
      </c>
      <c r="D832" t="s">
        <v>615</v>
      </c>
      <c r="E832" t="s">
        <v>2250</v>
      </c>
      <c r="F832" t="s">
        <v>2252</v>
      </c>
      <c r="G832">
        <v>300</v>
      </c>
      <c r="H832">
        <v>300</v>
      </c>
      <c r="I832" t="s">
        <v>2251</v>
      </c>
      <c r="J832" t="s">
        <v>1426</v>
      </c>
      <c r="K832" t="s">
        <v>178</v>
      </c>
      <c r="L832" t="str">
        <f>IF(AND(Home!$A$1&gt;=Leave[[#This Row],[Start Time]],Home!$A$1&lt;=Leave[[#This Row],[End Time]]),"Aplica","No Aplica")</f>
        <v>No Aplica</v>
      </c>
      <c r="M832" t="str">
        <f>IF(AND(Home!$A$1&gt;=Leave[[#This Row],[Start Time]],Home!$A$1&lt;=Leave[[#This Row],[End Time]]),Home!$A$1,"No Aplica")</f>
        <v>No Aplica</v>
      </c>
      <c r="N832" t="str">
        <f>Leave[[#This Row],[User Code (Owning User) (Usuario)]]&amp;Leave[[#This Row],[fecha activa]]</f>
        <v>MIE2025110824004No Aplica</v>
      </c>
    </row>
    <row r="833" spans="1:14" x14ac:dyDescent="0.3">
      <c r="A833" t="s">
        <v>466</v>
      </c>
      <c r="B833" s="3">
        <v>45935</v>
      </c>
      <c r="C833" s="3">
        <v>45935</v>
      </c>
      <c r="D833" t="s">
        <v>467</v>
      </c>
      <c r="E833" t="s">
        <v>2250</v>
      </c>
      <c r="F833" t="s">
        <v>2252</v>
      </c>
      <c r="G833">
        <v>540</v>
      </c>
      <c r="H833">
        <v>540</v>
      </c>
      <c r="I833" t="s">
        <v>2251</v>
      </c>
      <c r="J833" t="s">
        <v>1426</v>
      </c>
      <c r="K833" t="s">
        <v>178</v>
      </c>
      <c r="L833" t="str">
        <f>IF(AND(Home!$A$1&gt;=Leave[[#This Row],[Start Time]],Home!$A$1&lt;=Leave[[#This Row],[End Time]]),"Aplica","No Aplica")</f>
        <v>No Aplica</v>
      </c>
      <c r="M833" t="str">
        <f>IF(AND(Home!$A$1&gt;=Leave[[#This Row],[Start Time]],Home!$A$1&lt;=Leave[[#This Row],[End Time]]),Home!$A$1,"No Aplica")</f>
        <v>No Aplica</v>
      </c>
      <c r="N833" t="str">
        <f>Leave[[#This Row],[User Code (Owning User) (Usuario)]]&amp;Leave[[#This Row],[fecha activa]]</f>
        <v>MIE2025110824004No Aplica</v>
      </c>
    </row>
    <row r="834" spans="1:14" x14ac:dyDescent="0.3">
      <c r="A834" t="s">
        <v>463</v>
      </c>
      <c r="B834" s="3">
        <v>45940</v>
      </c>
      <c r="C834" s="3">
        <v>45940</v>
      </c>
      <c r="D834" t="s">
        <v>596</v>
      </c>
      <c r="E834" t="s">
        <v>1865</v>
      </c>
      <c r="F834" t="s">
        <v>1867</v>
      </c>
      <c r="G834">
        <v>60</v>
      </c>
      <c r="H834">
        <v>60</v>
      </c>
      <c r="I834" t="s">
        <v>1866</v>
      </c>
      <c r="J834" t="s">
        <v>2274</v>
      </c>
      <c r="K834" t="s">
        <v>177</v>
      </c>
      <c r="L834" t="str">
        <f>IF(AND(Home!$A$1&gt;=Leave[[#This Row],[Start Time]],Home!$A$1&lt;=Leave[[#This Row],[End Time]]),"Aplica","No Aplica")</f>
        <v>No Aplica</v>
      </c>
      <c r="M834" t="str">
        <f>IF(AND(Home!$A$1&gt;=Leave[[#This Row],[Start Time]],Home!$A$1&lt;=Leave[[#This Row],[End Time]]),Home!$A$1,"No Aplica")</f>
        <v>No Aplica</v>
      </c>
      <c r="N834" t="str">
        <f>Leave[[#This Row],[User Code (Owning User) (Usuario)]]&amp;Leave[[#This Row],[fecha activa]]</f>
        <v>MIE2025170623403No Aplica</v>
      </c>
    </row>
    <row r="835" spans="1:14" x14ac:dyDescent="0.3">
      <c r="A835" t="s">
        <v>463</v>
      </c>
      <c r="B835" s="3">
        <v>45939</v>
      </c>
      <c r="C835" s="3">
        <v>45939</v>
      </c>
      <c r="D835" t="s">
        <v>596</v>
      </c>
      <c r="E835" t="s">
        <v>1865</v>
      </c>
      <c r="F835" t="s">
        <v>1867</v>
      </c>
      <c r="G835">
        <v>60</v>
      </c>
      <c r="H835">
        <v>60</v>
      </c>
      <c r="I835" t="s">
        <v>1866</v>
      </c>
      <c r="J835" t="s">
        <v>2274</v>
      </c>
      <c r="K835" t="s">
        <v>177</v>
      </c>
      <c r="L835" t="str">
        <f>IF(AND(Home!$A$1&gt;=Leave[[#This Row],[Start Time]],Home!$A$1&lt;=Leave[[#This Row],[End Time]]),"Aplica","No Aplica")</f>
        <v>No Aplica</v>
      </c>
      <c r="M835" t="str">
        <f>IF(AND(Home!$A$1&gt;=Leave[[#This Row],[Start Time]],Home!$A$1&lt;=Leave[[#This Row],[End Time]]),Home!$A$1,"No Aplica")</f>
        <v>No Aplica</v>
      </c>
      <c r="N835" t="str">
        <f>Leave[[#This Row],[User Code (Owning User) (Usuario)]]&amp;Leave[[#This Row],[fecha activa]]</f>
        <v>MIE2025170623403No Aplica</v>
      </c>
    </row>
    <row r="836" spans="1:14" x14ac:dyDescent="0.3">
      <c r="A836" t="s">
        <v>463</v>
      </c>
      <c r="B836" s="3">
        <v>45937</v>
      </c>
      <c r="C836" s="3">
        <v>45937</v>
      </c>
      <c r="D836" t="s">
        <v>596</v>
      </c>
      <c r="E836" t="s">
        <v>1865</v>
      </c>
      <c r="F836" t="s">
        <v>1867</v>
      </c>
      <c r="G836">
        <v>60</v>
      </c>
      <c r="H836">
        <v>60</v>
      </c>
      <c r="I836" t="s">
        <v>1866</v>
      </c>
      <c r="J836" t="s">
        <v>2274</v>
      </c>
      <c r="K836" t="s">
        <v>177</v>
      </c>
      <c r="L836" t="str">
        <f>IF(AND(Home!$A$1&gt;=Leave[[#This Row],[Start Time]],Home!$A$1&lt;=Leave[[#This Row],[End Time]]),"Aplica","No Aplica")</f>
        <v>No Aplica</v>
      </c>
      <c r="M836" t="str">
        <f>IF(AND(Home!$A$1&gt;=Leave[[#This Row],[Start Time]],Home!$A$1&lt;=Leave[[#This Row],[End Time]]),Home!$A$1,"No Aplica")</f>
        <v>No Aplica</v>
      </c>
      <c r="N836" t="str">
        <f>Leave[[#This Row],[User Code (Owning User) (Usuario)]]&amp;Leave[[#This Row],[fecha activa]]</f>
        <v>MIE2025170623403No Aplica</v>
      </c>
    </row>
    <row r="837" spans="1:14" x14ac:dyDescent="0.3">
      <c r="A837" t="s">
        <v>463</v>
      </c>
      <c r="B837" s="3">
        <v>45936</v>
      </c>
      <c r="C837" s="3">
        <v>45936</v>
      </c>
      <c r="D837" t="s">
        <v>596</v>
      </c>
      <c r="E837" t="s">
        <v>1865</v>
      </c>
      <c r="F837" t="s">
        <v>1867</v>
      </c>
      <c r="G837">
        <v>60</v>
      </c>
      <c r="H837">
        <v>60</v>
      </c>
      <c r="I837" t="s">
        <v>1866</v>
      </c>
      <c r="J837" t="s">
        <v>2274</v>
      </c>
      <c r="K837" t="s">
        <v>177</v>
      </c>
      <c r="L837" t="str">
        <f>IF(AND(Home!$A$1&gt;=Leave[[#This Row],[Start Time]],Home!$A$1&lt;=Leave[[#This Row],[End Time]]),"Aplica","No Aplica")</f>
        <v>No Aplica</v>
      </c>
      <c r="M837" t="str">
        <f>IF(AND(Home!$A$1&gt;=Leave[[#This Row],[Start Time]],Home!$A$1&lt;=Leave[[#This Row],[End Time]]),Home!$A$1,"No Aplica")</f>
        <v>No Aplica</v>
      </c>
      <c r="N837" t="str">
        <f>Leave[[#This Row],[User Code (Owning User) (Usuario)]]&amp;Leave[[#This Row],[fecha activa]]</f>
        <v>MIE2025170623403No Aplica</v>
      </c>
    </row>
    <row r="838" spans="1:14" x14ac:dyDescent="0.3">
      <c r="A838" t="s">
        <v>463</v>
      </c>
      <c r="B838" s="3">
        <v>45938</v>
      </c>
      <c r="C838" s="3">
        <v>45938</v>
      </c>
      <c r="D838" t="s">
        <v>467</v>
      </c>
      <c r="E838" t="s">
        <v>1865</v>
      </c>
      <c r="F838" t="s">
        <v>1867</v>
      </c>
      <c r="G838">
        <v>540</v>
      </c>
      <c r="H838">
        <v>540</v>
      </c>
      <c r="I838" t="s">
        <v>1866</v>
      </c>
      <c r="J838" t="s">
        <v>2274</v>
      </c>
      <c r="K838" t="s">
        <v>177</v>
      </c>
      <c r="L838" t="str">
        <f>IF(AND(Home!$A$1&gt;=Leave[[#This Row],[Start Time]],Home!$A$1&lt;=Leave[[#This Row],[End Time]]),"Aplica","No Aplica")</f>
        <v>No Aplica</v>
      </c>
      <c r="M838" t="str">
        <f>IF(AND(Home!$A$1&gt;=Leave[[#This Row],[Start Time]],Home!$A$1&lt;=Leave[[#This Row],[End Time]]),Home!$A$1,"No Aplica")</f>
        <v>No Aplica</v>
      </c>
      <c r="N838" t="str">
        <f>Leave[[#This Row],[User Code (Owning User) (Usuario)]]&amp;Leave[[#This Row],[fecha activa]]</f>
        <v>MIE2025170623403No Aplica</v>
      </c>
    </row>
    <row r="839" spans="1:14" x14ac:dyDescent="0.3">
      <c r="A839" t="s">
        <v>463</v>
      </c>
      <c r="B839" s="3">
        <v>45933</v>
      </c>
      <c r="C839" s="3">
        <v>45933</v>
      </c>
      <c r="D839" t="s">
        <v>596</v>
      </c>
      <c r="E839" t="s">
        <v>1865</v>
      </c>
      <c r="F839" t="s">
        <v>1867</v>
      </c>
      <c r="G839">
        <v>60</v>
      </c>
      <c r="H839">
        <v>60</v>
      </c>
      <c r="I839" t="s">
        <v>1866</v>
      </c>
      <c r="J839" t="s">
        <v>2274</v>
      </c>
      <c r="K839" t="s">
        <v>177</v>
      </c>
      <c r="L839" t="str">
        <f>IF(AND(Home!$A$1&gt;=Leave[[#This Row],[Start Time]],Home!$A$1&lt;=Leave[[#This Row],[End Time]]),"Aplica","No Aplica")</f>
        <v>No Aplica</v>
      </c>
      <c r="M839" t="str">
        <f>IF(AND(Home!$A$1&gt;=Leave[[#This Row],[Start Time]],Home!$A$1&lt;=Leave[[#This Row],[End Time]]),Home!$A$1,"No Aplica")</f>
        <v>No Aplica</v>
      </c>
      <c r="N839" t="str">
        <f>Leave[[#This Row],[User Code (Owning User) (Usuario)]]&amp;Leave[[#This Row],[fecha activa]]</f>
        <v>MIE2025170623403No Aplica</v>
      </c>
    </row>
    <row r="840" spans="1:14" x14ac:dyDescent="0.3">
      <c r="A840" t="s">
        <v>463</v>
      </c>
      <c r="B840" s="3">
        <v>45932</v>
      </c>
      <c r="C840" s="3">
        <v>45932</v>
      </c>
      <c r="D840" t="s">
        <v>596</v>
      </c>
      <c r="E840" t="s">
        <v>1865</v>
      </c>
      <c r="F840" t="s">
        <v>1867</v>
      </c>
      <c r="G840">
        <v>60</v>
      </c>
      <c r="H840">
        <v>60</v>
      </c>
      <c r="I840" t="s">
        <v>1866</v>
      </c>
      <c r="J840" t="s">
        <v>2274</v>
      </c>
      <c r="K840" t="s">
        <v>177</v>
      </c>
      <c r="L840" t="str">
        <f>IF(AND(Home!$A$1&gt;=Leave[[#This Row],[Start Time]],Home!$A$1&lt;=Leave[[#This Row],[End Time]]),"Aplica","No Aplica")</f>
        <v>No Aplica</v>
      </c>
      <c r="M840" t="str">
        <f>IF(AND(Home!$A$1&gt;=Leave[[#This Row],[Start Time]],Home!$A$1&lt;=Leave[[#This Row],[End Time]]),Home!$A$1,"No Aplica")</f>
        <v>No Aplica</v>
      </c>
      <c r="N840" t="str">
        <f>Leave[[#This Row],[User Code (Owning User) (Usuario)]]&amp;Leave[[#This Row],[fecha activa]]</f>
        <v>MIE2025170623403No Aplica</v>
      </c>
    </row>
    <row r="841" spans="1:14" x14ac:dyDescent="0.3">
      <c r="A841" t="s">
        <v>463</v>
      </c>
      <c r="B841" s="3">
        <v>45931</v>
      </c>
      <c r="C841" s="3">
        <v>45931</v>
      </c>
      <c r="D841" t="s">
        <v>467</v>
      </c>
      <c r="E841" t="s">
        <v>1865</v>
      </c>
      <c r="F841" t="s">
        <v>1867</v>
      </c>
      <c r="G841">
        <v>540</v>
      </c>
      <c r="H841">
        <v>540</v>
      </c>
      <c r="I841" t="s">
        <v>1866</v>
      </c>
      <c r="J841" t="s">
        <v>2274</v>
      </c>
      <c r="K841" t="s">
        <v>177</v>
      </c>
      <c r="L841" t="str">
        <f>IF(AND(Home!$A$1&gt;=Leave[[#This Row],[Start Time]],Home!$A$1&lt;=Leave[[#This Row],[End Time]]),"Aplica","No Aplica")</f>
        <v>Aplica</v>
      </c>
      <c r="M841">
        <f>IF(AND(Home!$A$1&gt;=Leave[[#This Row],[Start Time]],Home!$A$1&lt;=Leave[[#This Row],[End Time]]),Home!$A$1,"No Aplica")</f>
        <v>45931</v>
      </c>
      <c r="N841" t="str">
        <f>Leave[[#This Row],[User Code (Owning User) (Usuario)]]&amp;Leave[[#This Row],[fecha activa]]</f>
        <v>MIE202517062340345931</v>
      </c>
    </row>
    <row r="842" spans="1:14" x14ac:dyDescent="0.3">
      <c r="A842" t="s">
        <v>463</v>
      </c>
      <c r="B842" s="3">
        <v>45937</v>
      </c>
      <c r="C842" s="3">
        <v>45937</v>
      </c>
      <c r="D842" t="s">
        <v>467</v>
      </c>
      <c r="E842" t="s">
        <v>113</v>
      </c>
      <c r="F842" t="s">
        <v>114</v>
      </c>
      <c r="G842">
        <v>540</v>
      </c>
      <c r="H842">
        <v>540</v>
      </c>
      <c r="I842" t="s">
        <v>1000</v>
      </c>
      <c r="J842" t="s">
        <v>967</v>
      </c>
      <c r="K842" t="s">
        <v>177</v>
      </c>
      <c r="L842" t="str">
        <f>IF(AND(Home!$A$1&gt;=Leave[[#This Row],[Start Time]],Home!$A$1&lt;=Leave[[#This Row],[End Time]]),"Aplica","No Aplica")</f>
        <v>No Aplica</v>
      </c>
      <c r="M842" t="str">
        <f>IF(AND(Home!$A$1&gt;=Leave[[#This Row],[Start Time]],Home!$A$1&lt;=Leave[[#This Row],[End Time]]),Home!$A$1,"No Aplica")</f>
        <v>No Aplica</v>
      </c>
      <c r="N842" t="str">
        <f>Leave[[#This Row],[User Code (Owning User) (Usuario)]]&amp;Leave[[#This Row],[fecha activa]]</f>
        <v>MIE202102072184No Aplica</v>
      </c>
    </row>
    <row r="843" spans="1:14" x14ac:dyDescent="0.3">
      <c r="A843" t="s">
        <v>463</v>
      </c>
      <c r="B843" s="3">
        <v>45941</v>
      </c>
      <c r="C843" s="3">
        <v>45941</v>
      </c>
      <c r="D843" t="s">
        <v>1484</v>
      </c>
      <c r="E843" t="s">
        <v>2220</v>
      </c>
      <c r="F843" t="s">
        <v>2222</v>
      </c>
      <c r="G843">
        <v>180</v>
      </c>
      <c r="H843">
        <v>180</v>
      </c>
      <c r="I843" t="s">
        <v>2221</v>
      </c>
      <c r="J843" t="s">
        <v>968</v>
      </c>
      <c r="K843" t="s">
        <v>178</v>
      </c>
      <c r="L843" t="str">
        <f>IF(AND(Home!$A$1&gt;=Leave[[#This Row],[Start Time]],Home!$A$1&lt;=Leave[[#This Row],[End Time]]),"Aplica","No Aplica")</f>
        <v>No Aplica</v>
      </c>
      <c r="M843" t="str">
        <f>IF(AND(Home!$A$1&gt;=Leave[[#This Row],[Start Time]],Home!$A$1&lt;=Leave[[#This Row],[End Time]]),Home!$A$1,"No Aplica")</f>
        <v>No Aplica</v>
      </c>
      <c r="N843" t="str">
        <f>Leave[[#This Row],[User Code (Owning User) (Usuario)]]&amp;Leave[[#This Row],[fecha activa]]</f>
        <v>MIE2025070823967No Aplica</v>
      </c>
    </row>
    <row r="844" spans="1:14" x14ac:dyDescent="0.3">
      <c r="A844" t="s">
        <v>463</v>
      </c>
      <c r="B844" s="3">
        <v>45940</v>
      </c>
      <c r="C844" s="3">
        <v>45940</v>
      </c>
      <c r="D844" t="s">
        <v>1313</v>
      </c>
      <c r="E844" t="s">
        <v>2220</v>
      </c>
      <c r="F844" t="s">
        <v>2222</v>
      </c>
      <c r="G844">
        <v>60</v>
      </c>
      <c r="H844">
        <v>60</v>
      </c>
      <c r="I844" t="s">
        <v>2221</v>
      </c>
      <c r="J844" t="s">
        <v>968</v>
      </c>
      <c r="K844" t="s">
        <v>178</v>
      </c>
      <c r="L844" t="str">
        <f>IF(AND(Home!$A$1&gt;=Leave[[#This Row],[Start Time]],Home!$A$1&lt;=Leave[[#This Row],[End Time]]),"Aplica","No Aplica")</f>
        <v>No Aplica</v>
      </c>
      <c r="M844" t="str">
        <f>IF(AND(Home!$A$1&gt;=Leave[[#This Row],[Start Time]],Home!$A$1&lt;=Leave[[#This Row],[End Time]]),Home!$A$1,"No Aplica")</f>
        <v>No Aplica</v>
      </c>
      <c r="N844" t="str">
        <f>Leave[[#This Row],[User Code (Owning User) (Usuario)]]&amp;Leave[[#This Row],[fecha activa]]</f>
        <v>MIE2025070823967No Aplica</v>
      </c>
    </row>
    <row r="845" spans="1:14" x14ac:dyDescent="0.3">
      <c r="A845" t="s">
        <v>463</v>
      </c>
      <c r="B845" s="3">
        <v>45939</v>
      </c>
      <c r="C845" s="3">
        <v>45939</v>
      </c>
      <c r="D845" t="s">
        <v>1313</v>
      </c>
      <c r="E845" t="s">
        <v>2220</v>
      </c>
      <c r="F845" t="s">
        <v>2222</v>
      </c>
      <c r="G845">
        <v>60</v>
      </c>
      <c r="H845">
        <v>60</v>
      </c>
      <c r="I845" t="s">
        <v>2221</v>
      </c>
      <c r="J845" t="s">
        <v>968</v>
      </c>
      <c r="K845" t="s">
        <v>178</v>
      </c>
      <c r="L845" t="str">
        <f>IF(AND(Home!$A$1&gt;=Leave[[#This Row],[Start Time]],Home!$A$1&lt;=Leave[[#This Row],[End Time]]),"Aplica","No Aplica")</f>
        <v>No Aplica</v>
      </c>
      <c r="M845" t="str">
        <f>IF(AND(Home!$A$1&gt;=Leave[[#This Row],[Start Time]],Home!$A$1&lt;=Leave[[#This Row],[End Time]]),Home!$A$1,"No Aplica")</f>
        <v>No Aplica</v>
      </c>
      <c r="N845" t="str">
        <f>Leave[[#This Row],[User Code (Owning User) (Usuario)]]&amp;Leave[[#This Row],[fecha activa]]</f>
        <v>MIE2025070823967No Aplica</v>
      </c>
    </row>
    <row r="846" spans="1:14" x14ac:dyDescent="0.3">
      <c r="A846" t="s">
        <v>463</v>
      </c>
      <c r="B846" s="3">
        <v>45938</v>
      </c>
      <c r="C846" s="3">
        <v>45938</v>
      </c>
      <c r="D846" t="s">
        <v>1313</v>
      </c>
      <c r="E846" t="s">
        <v>2220</v>
      </c>
      <c r="F846" t="s">
        <v>2222</v>
      </c>
      <c r="G846">
        <v>60</v>
      </c>
      <c r="H846">
        <v>60</v>
      </c>
      <c r="I846" t="s">
        <v>2221</v>
      </c>
      <c r="J846" t="s">
        <v>968</v>
      </c>
      <c r="K846" t="s">
        <v>178</v>
      </c>
      <c r="L846" t="str">
        <f>IF(AND(Home!$A$1&gt;=Leave[[#This Row],[Start Time]],Home!$A$1&lt;=Leave[[#This Row],[End Time]]),"Aplica","No Aplica")</f>
        <v>No Aplica</v>
      </c>
      <c r="M846" t="str">
        <f>IF(AND(Home!$A$1&gt;=Leave[[#This Row],[Start Time]],Home!$A$1&lt;=Leave[[#This Row],[End Time]]),Home!$A$1,"No Aplica")</f>
        <v>No Aplica</v>
      </c>
      <c r="N846" t="str">
        <f>Leave[[#This Row],[User Code (Owning User) (Usuario)]]&amp;Leave[[#This Row],[fecha activa]]</f>
        <v>MIE2025070823967No Aplica</v>
      </c>
    </row>
    <row r="847" spans="1:14" x14ac:dyDescent="0.3">
      <c r="A847" t="s">
        <v>463</v>
      </c>
      <c r="B847" s="3">
        <v>45937</v>
      </c>
      <c r="C847" s="3">
        <v>45937</v>
      </c>
      <c r="D847" t="s">
        <v>1313</v>
      </c>
      <c r="E847" t="s">
        <v>2220</v>
      </c>
      <c r="F847" t="s">
        <v>2222</v>
      </c>
      <c r="G847">
        <v>60</v>
      </c>
      <c r="H847">
        <v>60</v>
      </c>
      <c r="I847" t="s">
        <v>2221</v>
      </c>
      <c r="J847" t="s">
        <v>968</v>
      </c>
      <c r="K847" t="s">
        <v>178</v>
      </c>
      <c r="L847" t="str">
        <f>IF(AND(Home!$A$1&gt;=Leave[[#This Row],[Start Time]],Home!$A$1&lt;=Leave[[#This Row],[End Time]]),"Aplica","No Aplica")</f>
        <v>No Aplica</v>
      </c>
      <c r="M847" t="str">
        <f>IF(AND(Home!$A$1&gt;=Leave[[#This Row],[Start Time]],Home!$A$1&lt;=Leave[[#This Row],[End Time]]),Home!$A$1,"No Aplica")</f>
        <v>No Aplica</v>
      </c>
      <c r="N847" t="str">
        <f>Leave[[#This Row],[User Code (Owning User) (Usuario)]]&amp;Leave[[#This Row],[fecha activa]]</f>
        <v>MIE2025070823967No Aplica</v>
      </c>
    </row>
    <row r="848" spans="1:14" x14ac:dyDescent="0.3">
      <c r="A848" t="s">
        <v>463</v>
      </c>
      <c r="B848" s="3">
        <v>45942</v>
      </c>
      <c r="C848" s="3">
        <v>45942</v>
      </c>
      <c r="D848" t="s">
        <v>1484</v>
      </c>
      <c r="E848" t="s">
        <v>2220</v>
      </c>
      <c r="F848" t="s">
        <v>2222</v>
      </c>
      <c r="G848">
        <v>540</v>
      </c>
      <c r="H848">
        <v>540</v>
      </c>
      <c r="I848" t="s">
        <v>2221</v>
      </c>
      <c r="J848" t="s">
        <v>968</v>
      </c>
      <c r="K848" t="s">
        <v>178</v>
      </c>
      <c r="L848" t="str">
        <f>IF(AND(Home!$A$1&gt;=Leave[[#This Row],[Start Time]],Home!$A$1&lt;=Leave[[#This Row],[End Time]]),"Aplica","No Aplica")</f>
        <v>No Aplica</v>
      </c>
      <c r="M848" t="str">
        <f>IF(AND(Home!$A$1&gt;=Leave[[#This Row],[Start Time]],Home!$A$1&lt;=Leave[[#This Row],[End Time]]),Home!$A$1,"No Aplica")</f>
        <v>No Aplica</v>
      </c>
      <c r="N848" t="str">
        <f>Leave[[#This Row],[User Code (Owning User) (Usuario)]]&amp;Leave[[#This Row],[fecha activa]]</f>
        <v>MIE2025070823967No Aplica</v>
      </c>
    </row>
    <row r="849" spans="1:14" x14ac:dyDescent="0.3">
      <c r="A849" t="s">
        <v>463</v>
      </c>
      <c r="B849" s="3">
        <v>45934</v>
      </c>
      <c r="C849" s="3">
        <v>45934</v>
      </c>
      <c r="D849" t="s">
        <v>1484</v>
      </c>
      <c r="E849" t="s">
        <v>2220</v>
      </c>
      <c r="F849" t="s">
        <v>2222</v>
      </c>
      <c r="G849">
        <v>180</v>
      </c>
      <c r="H849">
        <v>180</v>
      </c>
      <c r="I849" t="s">
        <v>2221</v>
      </c>
      <c r="J849" t="s">
        <v>968</v>
      </c>
      <c r="K849" t="s">
        <v>178</v>
      </c>
      <c r="L849" t="str">
        <f>IF(AND(Home!$A$1&gt;=Leave[[#This Row],[Start Time]],Home!$A$1&lt;=Leave[[#This Row],[End Time]]),"Aplica","No Aplica")</f>
        <v>No Aplica</v>
      </c>
      <c r="M849" t="str">
        <f>IF(AND(Home!$A$1&gt;=Leave[[#This Row],[Start Time]],Home!$A$1&lt;=Leave[[#This Row],[End Time]]),Home!$A$1,"No Aplica")</f>
        <v>No Aplica</v>
      </c>
      <c r="N849" t="str">
        <f>Leave[[#This Row],[User Code (Owning User) (Usuario)]]&amp;Leave[[#This Row],[fecha activa]]</f>
        <v>MIE2025070823967No Aplica</v>
      </c>
    </row>
    <row r="850" spans="1:14" x14ac:dyDescent="0.3">
      <c r="A850" t="s">
        <v>463</v>
      </c>
      <c r="B850" s="3">
        <v>45933</v>
      </c>
      <c r="C850" s="3">
        <v>45933</v>
      </c>
      <c r="D850" t="s">
        <v>1313</v>
      </c>
      <c r="E850" t="s">
        <v>2220</v>
      </c>
      <c r="F850" t="s">
        <v>2222</v>
      </c>
      <c r="G850">
        <v>60</v>
      </c>
      <c r="H850">
        <v>60</v>
      </c>
      <c r="I850" t="s">
        <v>2221</v>
      </c>
      <c r="J850" t="s">
        <v>968</v>
      </c>
      <c r="K850" t="s">
        <v>178</v>
      </c>
      <c r="L850" t="str">
        <f>IF(AND(Home!$A$1&gt;=Leave[[#This Row],[Start Time]],Home!$A$1&lt;=Leave[[#This Row],[End Time]]),"Aplica","No Aplica")</f>
        <v>No Aplica</v>
      </c>
      <c r="M850" t="str">
        <f>IF(AND(Home!$A$1&gt;=Leave[[#This Row],[Start Time]],Home!$A$1&lt;=Leave[[#This Row],[End Time]]),Home!$A$1,"No Aplica")</f>
        <v>No Aplica</v>
      </c>
      <c r="N850" t="str">
        <f>Leave[[#This Row],[User Code (Owning User) (Usuario)]]&amp;Leave[[#This Row],[fecha activa]]</f>
        <v>MIE2025070823967No Aplica</v>
      </c>
    </row>
    <row r="851" spans="1:14" x14ac:dyDescent="0.3">
      <c r="A851" t="s">
        <v>463</v>
      </c>
      <c r="B851" s="3">
        <v>45932</v>
      </c>
      <c r="C851" s="3">
        <v>45932</v>
      </c>
      <c r="D851" t="s">
        <v>1313</v>
      </c>
      <c r="E851" t="s">
        <v>2220</v>
      </c>
      <c r="F851" t="s">
        <v>2222</v>
      </c>
      <c r="G851">
        <v>60</v>
      </c>
      <c r="H851">
        <v>60</v>
      </c>
      <c r="I851" t="s">
        <v>2221</v>
      </c>
      <c r="J851" t="s">
        <v>968</v>
      </c>
      <c r="K851" t="s">
        <v>178</v>
      </c>
      <c r="L851" t="str">
        <f>IF(AND(Home!$A$1&gt;=Leave[[#This Row],[Start Time]],Home!$A$1&lt;=Leave[[#This Row],[End Time]]),"Aplica","No Aplica")</f>
        <v>No Aplica</v>
      </c>
      <c r="M851" t="str">
        <f>IF(AND(Home!$A$1&gt;=Leave[[#This Row],[Start Time]],Home!$A$1&lt;=Leave[[#This Row],[End Time]]),Home!$A$1,"No Aplica")</f>
        <v>No Aplica</v>
      </c>
      <c r="N851" t="str">
        <f>Leave[[#This Row],[User Code (Owning User) (Usuario)]]&amp;Leave[[#This Row],[fecha activa]]</f>
        <v>MIE2025070823967No Aplica</v>
      </c>
    </row>
    <row r="852" spans="1:14" x14ac:dyDescent="0.3">
      <c r="A852" t="s">
        <v>463</v>
      </c>
      <c r="B852" s="3">
        <v>45931</v>
      </c>
      <c r="C852" s="3">
        <v>45931</v>
      </c>
      <c r="D852" t="s">
        <v>1313</v>
      </c>
      <c r="E852" t="s">
        <v>2220</v>
      </c>
      <c r="F852" t="s">
        <v>2222</v>
      </c>
      <c r="G852">
        <v>60</v>
      </c>
      <c r="H852">
        <v>60</v>
      </c>
      <c r="I852" t="s">
        <v>2221</v>
      </c>
      <c r="J852" t="s">
        <v>968</v>
      </c>
      <c r="K852" t="s">
        <v>178</v>
      </c>
      <c r="L852" t="str">
        <f>IF(AND(Home!$A$1&gt;=Leave[[#This Row],[Start Time]],Home!$A$1&lt;=Leave[[#This Row],[End Time]]),"Aplica","No Aplica")</f>
        <v>Aplica</v>
      </c>
      <c r="M852">
        <f>IF(AND(Home!$A$1&gt;=Leave[[#This Row],[Start Time]],Home!$A$1&lt;=Leave[[#This Row],[End Time]]),Home!$A$1,"No Aplica")</f>
        <v>45931</v>
      </c>
      <c r="N852" t="str">
        <f>Leave[[#This Row],[User Code (Owning User) (Usuario)]]&amp;Leave[[#This Row],[fecha activa]]</f>
        <v>MIE202507082396745931</v>
      </c>
    </row>
    <row r="853" spans="1:14" x14ac:dyDescent="0.3">
      <c r="A853" t="s">
        <v>463</v>
      </c>
      <c r="B853" s="3">
        <v>45960</v>
      </c>
      <c r="C853" s="3">
        <v>45960</v>
      </c>
      <c r="D853" t="s">
        <v>1313</v>
      </c>
      <c r="E853" t="s">
        <v>2220</v>
      </c>
      <c r="F853" t="s">
        <v>2222</v>
      </c>
      <c r="G853">
        <v>60</v>
      </c>
      <c r="H853">
        <v>60</v>
      </c>
      <c r="I853" t="s">
        <v>2221</v>
      </c>
      <c r="J853" t="s">
        <v>968</v>
      </c>
      <c r="K853" t="s">
        <v>178</v>
      </c>
      <c r="L853" t="str">
        <f>IF(AND(Home!$A$1&gt;=Leave[[#This Row],[Start Time]],Home!$A$1&lt;=Leave[[#This Row],[End Time]]),"Aplica","No Aplica")</f>
        <v>No Aplica</v>
      </c>
      <c r="M853" t="str">
        <f>IF(AND(Home!$A$1&gt;=Leave[[#This Row],[Start Time]],Home!$A$1&lt;=Leave[[#This Row],[End Time]]),Home!$A$1,"No Aplica")</f>
        <v>No Aplica</v>
      </c>
      <c r="N853" t="str">
        <f>Leave[[#This Row],[User Code (Owning User) (Usuario)]]&amp;Leave[[#This Row],[fecha activa]]</f>
        <v>MIE2025070823967No Aplica</v>
      </c>
    </row>
    <row r="854" spans="1:14" x14ac:dyDescent="0.3">
      <c r="A854" t="s">
        <v>463</v>
      </c>
      <c r="B854" s="3">
        <v>45935</v>
      </c>
      <c r="C854" s="3">
        <v>45935</v>
      </c>
      <c r="D854" t="s">
        <v>1484</v>
      </c>
      <c r="E854" t="s">
        <v>2220</v>
      </c>
      <c r="F854" t="s">
        <v>2222</v>
      </c>
      <c r="G854">
        <v>540</v>
      </c>
      <c r="H854">
        <v>540</v>
      </c>
      <c r="I854" t="s">
        <v>2221</v>
      </c>
      <c r="J854" t="s">
        <v>968</v>
      </c>
      <c r="K854" t="s">
        <v>178</v>
      </c>
      <c r="L854" t="str">
        <f>IF(AND(Home!$A$1&gt;=Leave[[#This Row],[Start Time]],Home!$A$1&lt;=Leave[[#This Row],[End Time]]),"Aplica","No Aplica")</f>
        <v>No Aplica</v>
      </c>
      <c r="M854" t="str">
        <f>IF(AND(Home!$A$1&gt;=Leave[[#This Row],[Start Time]],Home!$A$1&lt;=Leave[[#This Row],[End Time]]),Home!$A$1,"No Aplica")</f>
        <v>No Aplica</v>
      </c>
      <c r="N854" t="str">
        <f>Leave[[#This Row],[User Code (Owning User) (Usuario)]]&amp;Leave[[#This Row],[fecha activa]]</f>
        <v>MIE2025070823967No Aplica</v>
      </c>
    </row>
    <row r="855" spans="1:14" x14ac:dyDescent="0.3">
      <c r="A855" t="s">
        <v>463</v>
      </c>
      <c r="B855" s="3">
        <v>45931</v>
      </c>
      <c r="C855" s="3">
        <v>45931</v>
      </c>
      <c r="D855" t="s">
        <v>467</v>
      </c>
      <c r="E855" t="s">
        <v>2275</v>
      </c>
      <c r="F855" t="s">
        <v>2277</v>
      </c>
      <c r="G855">
        <v>480</v>
      </c>
      <c r="H855">
        <v>480</v>
      </c>
      <c r="I855" t="s">
        <v>2276</v>
      </c>
      <c r="J855" t="s">
        <v>1044</v>
      </c>
      <c r="K855" t="s">
        <v>177</v>
      </c>
      <c r="L855" t="str">
        <f>IF(AND(Home!$A$1&gt;=Leave[[#This Row],[Start Time]],Home!$A$1&lt;=Leave[[#This Row],[End Time]]),"Aplica","No Aplica")</f>
        <v>Aplica</v>
      </c>
      <c r="M855">
        <f>IF(AND(Home!$A$1&gt;=Leave[[#This Row],[Start Time]],Home!$A$1&lt;=Leave[[#This Row],[End Time]]),Home!$A$1,"No Aplica")</f>
        <v>45931</v>
      </c>
      <c r="N855" t="str">
        <f>Leave[[#This Row],[User Code (Owning User) (Usuario)]]&amp;Leave[[#This Row],[fecha activa]]</f>
        <v>MIE202513082407145931</v>
      </c>
    </row>
    <row r="856" spans="1:14" x14ac:dyDescent="0.3">
      <c r="A856" t="s">
        <v>466</v>
      </c>
      <c r="B856" s="3">
        <v>45932</v>
      </c>
      <c r="C856" s="3">
        <v>45932</v>
      </c>
      <c r="D856" t="s">
        <v>465</v>
      </c>
      <c r="E856" t="s">
        <v>9</v>
      </c>
      <c r="F856" t="s">
        <v>10</v>
      </c>
      <c r="G856">
        <v>600</v>
      </c>
      <c r="H856">
        <v>540</v>
      </c>
      <c r="I856" t="s">
        <v>938</v>
      </c>
      <c r="J856" t="s">
        <v>844</v>
      </c>
      <c r="K856" t="s">
        <v>177</v>
      </c>
      <c r="L856" t="str">
        <f>IF(AND(Home!$A$1&gt;=Leave[[#This Row],[Start Time]],Home!$A$1&lt;=Leave[[#This Row],[End Time]]),"Aplica","No Aplica")</f>
        <v>No Aplica</v>
      </c>
      <c r="M856" t="str">
        <f>IF(AND(Home!$A$1&gt;=Leave[[#This Row],[Start Time]],Home!$A$1&lt;=Leave[[#This Row],[End Time]]),Home!$A$1,"No Aplica")</f>
        <v>No Aplica</v>
      </c>
      <c r="N856" t="str">
        <f>Leave[[#This Row],[User Code (Owning User) (Usuario)]]&amp;Leave[[#This Row],[fecha activa]]</f>
        <v>MIE202216129751No Aplica</v>
      </c>
    </row>
    <row r="857" spans="1:14" x14ac:dyDescent="0.3">
      <c r="A857" t="s">
        <v>463</v>
      </c>
      <c r="B857" s="3">
        <v>45940</v>
      </c>
      <c r="C857" s="3">
        <v>45940</v>
      </c>
      <c r="D857" t="s">
        <v>2522</v>
      </c>
      <c r="E857" t="s">
        <v>503</v>
      </c>
      <c r="F857" t="s">
        <v>504</v>
      </c>
      <c r="G857">
        <v>60</v>
      </c>
      <c r="H857">
        <v>60</v>
      </c>
      <c r="I857" t="s">
        <v>1167</v>
      </c>
      <c r="J857" t="s">
        <v>1025</v>
      </c>
      <c r="K857" t="s">
        <v>177</v>
      </c>
      <c r="L857" t="str">
        <f>IF(AND(Home!$A$1&gt;=Leave[[#This Row],[Start Time]],Home!$A$1&lt;=Leave[[#This Row],[End Time]]),"Aplica","No Aplica")</f>
        <v>No Aplica</v>
      </c>
      <c r="M857" t="str">
        <f>IF(AND(Home!$A$1&gt;=Leave[[#This Row],[Start Time]],Home!$A$1&lt;=Leave[[#This Row],[End Time]]),Home!$A$1,"No Aplica")</f>
        <v>No Aplica</v>
      </c>
      <c r="N857" t="str">
        <f>Leave[[#This Row],[User Code (Owning User) (Usuario)]]&amp;Leave[[#This Row],[fecha activa]]</f>
        <v>MIE2024180314714No Aplica</v>
      </c>
    </row>
    <row r="858" spans="1:14" x14ac:dyDescent="0.3">
      <c r="A858" t="s">
        <v>463</v>
      </c>
      <c r="B858" s="3">
        <v>45939</v>
      </c>
      <c r="C858" s="3">
        <v>45939</v>
      </c>
      <c r="D858" t="s">
        <v>2522</v>
      </c>
      <c r="E858" t="s">
        <v>503</v>
      </c>
      <c r="F858" t="s">
        <v>504</v>
      </c>
      <c r="G858">
        <v>60</v>
      </c>
      <c r="H858">
        <v>60</v>
      </c>
      <c r="I858" t="s">
        <v>1167</v>
      </c>
      <c r="J858" t="s">
        <v>1025</v>
      </c>
      <c r="K858" t="s">
        <v>177</v>
      </c>
      <c r="L858" t="str">
        <f>IF(AND(Home!$A$1&gt;=Leave[[#This Row],[Start Time]],Home!$A$1&lt;=Leave[[#This Row],[End Time]]),"Aplica","No Aplica")</f>
        <v>No Aplica</v>
      </c>
      <c r="M858" t="str">
        <f>IF(AND(Home!$A$1&gt;=Leave[[#This Row],[Start Time]],Home!$A$1&lt;=Leave[[#This Row],[End Time]]),Home!$A$1,"No Aplica")</f>
        <v>No Aplica</v>
      </c>
      <c r="N858" t="str">
        <f>Leave[[#This Row],[User Code (Owning User) (Usuario)]]&amp;Leave[[#This Row],[fecha activa]]</f>
        <v>MIE2024180314714No Aplica</v>
      </c>
    </row>
    <row r="859" spans="1:14" x14ac:dyDescent="0.3">
      <c r="A859" t="s">
        <v>463</v>
      </c>
      <c r="B859" s="3">
        <v>45938</v>
      </c>
      <c r="C859" s="3">
        <v>45938</v>
      </c>
      <c r="D859" t="s">
        <v>2522</v>
      </c>
      <c r="E859" t="s">
        <v>503</v>
      </c>
      <c r="F859" t="s">
        <v>504</v>
      </c>
      <c r="G859">
        <v>60</v>
      </c>
      <c r="H859">
        <v>60</v>
      </c>
      <c r="I859" t="s">
        <v>1167</v>
      </c>
      <c r="J859" t="s">
        <v>1025</v>
      </c>
      <c r="K859" t="s">
        <v>177</v>
      </c>
      <c r="L859" t="str">
        <f>IF(AND(Home!$A$1&gt;=Leave[[#This Row],[Start Time]],Home!$A$1&lt;=Leave[[#This Row],[End Time]]),"Aplica","No Aplica")</f>
        <v>No Aplica</v>
      </c>
      <c r="M859" t="str">
        <f>IF(AND(Home!$A$1&gt;=Leave[[#This Row],[Start Time]],Home!$A$1&lt;=Leave[[#This Row],[End Time]]),Home!$A$1,"No Aplica")</f>
        <v>No Aplica</v>
      </c>
      <c r="N859" t="str">
        <f>Leave[[#This Row],[User Code (Owning User) (Usuario)]]&amp;Leave[[#This Row],[fecha activa]]</f>
        <v>MIE2024180314714No Aplica</v>
      </c>
    </row>
    <row r="860" spans="1:14" x14ac:dyDescent="0.3">
      <c r="A860" t="s">
        <v>463</v>
      </c>
      <c r="B860" s="3">
        <v>45937</v>
      </c>
      <c r="C860" s="3">
        <v>45937</v>
      </c>
      <c r="D860" t="s">
        <v>2522</v>
      </c>
      <c r="E860" t="s">
        <v>503</v>
      </c>
      <c r="F860" t="s">
        <v>504</v>
      </c>
      <c r="G860">
        <v>60</v>
      </c>
      <c r="H860">
        <v>60</v>
      </c>
      <c r="I860" t="s">
        <v>1167</v>
      </c>
      <c r="J860" t="s">
        <v>1025</v>
      </c>
      <c r="K860" t="s">
        <v>177</v>
      </c>
      <c r="L860" t="str">
        <f>IF(AND(Home!$A$1&gt;=Leave[[#This Row],[Start Time]],Home!$A$1&lt;=Leave[[#This Row],[End Time]]),"Aplica","No Aplica")</f>
        <v>No Aplica</v>
      </c>
      <c r="M860" t="str">
        <f>IF(AND(Home!$A$1&gt;=Leave[[#This Row],[Start Time]],Home!$A$1&lt;=Leave[[#This Row],[End Time]]),Home!$A$1,"No Aplica")</f>
        <v>No Aplica</v>
      </c>
      <c r="N860" t="str">
        <f>Leave[[#This Row],[User Code (Owning User) (Usuario)]]&amp;Leave[[#This Row],[fecha activa]]</f>
        <v>MIE2024180314714No Aplica</v>
      </c>
    </row>
    <row r="861" spans="1:14" x14ac:dyDescent="0.3">
      <c r="A861" t="s">
        <v>466</v>
      </c>
      <c r="B861" s="3">
        <v>45936</v>
      </c>
      <c r="C861" s="3">
        <v>45936</v>
      </c>
      <c r="D861" t="s">
        <v>501</v>
      </c>
      <c r="E861" t="s">
        <v>503</v>
      </c>
      <c r="F861" t="s">
        <v>504</v>
      </c>
      <c r="G861">
        <v>540</v>
      </c>
      <c r="H861">
        <v>540</v>
      </c>
      <c r="I861" t="s">
        <v>1167</v>
      </c>
      <c r="J861" t="s">
        <v>1025</v>
      </c>
      <c r="K861" t="s">
        <v>177</v>
      </c>
      <c r="L861" t="str">
        <f>IF(AND(Home!$A$1&gt;=Leave[[#This Row],[Start Time]],Home!$A$1&lt;=Leave[[#This Row],[End Time]]),"Aplica","No Aplica")</f>
        <v>No Aplica</v>
      </c>
      <c r="M861" t="str">
        <f>IF(AND(Home!$A$1&gt;=Leave[[#This Row],[Start Time]],Home!$A$1&lt;=Leave[[#This Row],[End Time]]),Home!$A$1,"No Aplica")</f>
        <v>No Aplica</v>
      </c>
      <c r="N861" t="str">
        <f>Leave[[#This Row],[User Code (Owning User) (Usuario)]]&amp;Leave[[#This Row],[fecha activa]]</f>
        <v>MIE2024180314714No Aplica</v>
      </c>
    </row>
    <row r="862" spans="1:14" x14ac:dyDescent="0.3">
      <c r="A862" t="s">
        <v>463</v>
      </c>
      <c r="B862" s="3">
        <v>45933</v>
      </c>
      <c r="C862" s="3">
        <v>45933</v>
      </c>
      <c r="D862" t="s">
        <v>2522</v>
      </c>
      <c r="E862" t="s">
        <v>503</v>
      </c>
      <c r="F862" t="s">
        <v>504</v>
      </c>
      <c r="G862">
        <v>60</v>
      </c>
      <c r="H862">
        <v>60</v>
      </c>
      <c r="I862" t="s">
        <v>1167</v>
      </c>
      <c r="J862" t="s">
        <v>1025</v>
      </c>
      <c r="K862" t="s">
        <v>177</v>
      </c>
      <c r="L862" t="str">
        <f>IF(AND(Home!$A$1&gt;=Leave[[#This Row],[Start Time]],Home!$A$1&lt;=Leave[[#This Row],[End Time]]),"Aplica","No Aplica")</f>
        <v>No Aplica</v>
      </c>
      <c r="M862" t="str">
        <f>IF(AND(Home!$A$1&gt;=Leave[[#This Row],[Start Time]],Home!$A$1&lt;=Leave[[#This Row],[End Time]]),Home!$A$1,"No Aplica")</f>
        <v>No Aplica</v>
      </c>
      <c r="N862" t="str">
        <f>Leave[[#This Row],[User Code (Owning User) (Usuario)]]&amp;Leave[[#This Row],[fecha activa]]</f>
        <v>MIE2024180314714No Aplica</v>
      </c>
    </row>
    <row r="863" spans="1:14" x14ac:dyDescent="0.3">
      <c r="A863" t="s">
        <v>463</v>
      </c>
      <c r="B863" s="3">
        <v>45932</v>
      </c>
      <c r="C863" s="3">
        <v>45932</v>
      </c>
      <c r="D863" t="s">
        <v>2522</v>
      </c>
      <c r="E863" t="s">
        <v>503</v>
      </c>
      <c r="F863" t="s">
        <v>504</v>
      </c>
      <c r="G863">
        <v>60</v>
      </c>
      <c r="H863">
        <v>60</v>
      </c>
      <c r="I863" t="s">
        <v>1167</v>
      </c>
      <c r="J863" t="s">
        <v>1025</v>
      </c>
      <c r="K863" t="s">
        <v>177</v>
      </c>
      <c r="L863" t="str">
        <f>IF(AND(Home!$A$1&gt;=Leave[[#This Row],[Start Time]],Home!$A$1&lt;=Leave[[#This Row],[End Time]]),"Aplica","No Aplica")</f>
        <v>No Aplica</v>
      </c>
      <c r="M863" t="str">
        <f>IF(AND(Home!$A$1&gt;=Leave[[#This Row],[Start Time]],Home!$A$1&lt;=Leave[[#This Row],[End Time]]),Home!$A$1,"No Aplica")</f>
        <v>No Aplica</v>
      </c>
      <c r="N863" t="str">
        <f>Leave[[#This Row],[User Code (Owning User) (Usuario)]]&amp;Leave[[#This Row],[fecha activa]]</f>
        <v>MIE2024180314714No Aplica</v>
      </c>
    </row>
    <row r="864" spans="1:14" x14ac:dyDescent="0.3">
      <c r="A864" t="s">
        <v>463</v>
      </c>
      <c r="B864" s="3">
        <v>45931</v>
      </c>
      <c r="C864" s="3">
        <v>45931</v>
      </c>
      <c r="D864" t="s">
        <v>2522</v>
      </c>
      <c r="E864" t="s">
        <v>503</v>
      </c>
      <c r="F864" t="s">
        <v>504</v>
      </c>
      <c r="G864">
        <v>60</v>
      </c>
      <c r="H864">
        <v>60</v>
      </c>
      <c r="I864" t="s">
        <v>1167</v>
      </c>
      <c r="J864" t="s">
        <v>1025</v>
      </c>
      <c r="K864" t="s">
        <v>177</v>
      </c>
      <c r="L864" t="str">
        <f>IF(AND(Home!$A$1&gt;=Leave[[#This Row],[Start Time]],Home!$A$1&lt;=Leave[[#This Row],[End Time]]),"Aplica","No Aplica")</f>
        <v>Aplica</v>
      </c>
      <c r="M864">
        <f>IF(AND(Home!$A$1&gt;=Leave[[#This Row],[Start Time]],Home!$A$1&lt;=Leave[[#This Row],[End Time]]),Home!$A$1,"No Aplica")</f>
        <v>45931</v>
      </c>
      <c r="N864" t="str">
        <f>Leave[[#This Row],[User Code (Owning User) (Usuario)]]&amp;Leave[[#This Row],[fecha activa]]</f>
        <v>MIE202418031471445931</v>
      </c>
    </row>
    <row r="865" spans="1:14" x14ac:dyDescent="0.3">
      <c r="A865" t="s">
        <v>466</v>
      </c>
      <c r="B865" s="3">
        <v>45940</v>
      </c>
      <c r="C865" s="3">
        <v>45940</v>
      </c>
      <c r="D865" t="s">
        <v>2004</v>
      </c>
      <c r="E865" t="s">
        <v>670</v>
      </c>
      <c r="F865" t="s">
        <v>671</v>
      </c>
      <c r="G865">
        <v>60</v>
      </c>
      <c r="H865">
        <v>60</v>
      </c>
      <c r="I865" t="s">
        <v>1243</v>
      </c>
      <c r="J865" t="s">
        <v>1044</v>
      </c>
      <c r="K865" t="s">
        <v>177</v>
      </c>
      <c r="L865" t="str">
        <f>IF(AND(Home!$A$1&gt;=Leave[[#This Row],[Start Time]],Home!$A$1&lt;=Leave[[#This Row],[End Time]]),"Aplica","No Aplica")</f>
        <v>No Aplica</v>
      </c>
      <c r="M865" t="str">
        <f>IF(AND(Home!$A$1&gt;=Leave[[#This Row],[Start Time]],Home!$A$1&lt;=Leave[[#This Row],[End Time]]),Home!$A$1,"No Aplica")</f>
        <v>No Aplica</v>
      </c>
      <c r="N865" t="str">
        <f>Leave[[#This Row],[User Code (Owning User) (Usuario)]]&amp;Leave[[#This Row],[fecha activa]]</f>
        <v>MIE2024140817132No Aplica</v>
      </c>
    </row>
    <row r="866" spans="1:14" x14ac:dyDescent="0.3">
      <c r="A866" t="s">
        <v>466</v>
      </c>
      <c r="B866" s="3">
        <v>45939</v>
      </c>
      <c r="C866" s="3">
        <v>45939</v>
      </c>
      <c r="D866" t="s">
        <v>2004</v>
      </c>
      <c r="E866" t="s">
        <v>670</v>
      </c>
      <c r="F866" t="s">
        <v>671</v>
      </c>
      <c r="G866">
        <v>60</v>
      </c>
      <c r="H866">
        <v>60</v>
      </c>
      <c r="I866" t="s">
        <v>1243</v>
      </c>
      <c r="J866" t="s">
        <v>1044</v>
      </c>
      <c r="K866" t="s">
        <v>177</v>
      </c>
      <c r="L866" t="str">
        <f>IF(AND(Home!$A$1&gt;=Leave[[#This Row],[Start Time]],Home!$A$1&lt;=Leave[[#This Row],[End Time]]),"Aplica","No Aplica")</f>
        <v>No Aplica</v>
      </c>
      <c r="M866" t="str">
        <f>IF(AND(Home!$A$1&gt;=Leave[[#This Row],[Start Time]],Home!$A$1&lt;=Leave[[#This Row],[End Time]]),Home!$A$1,"No Aplica")</f>
        <v>No Aplica</v>
      </c>
      <c r="N866" t="str">
        <f>Leave[[#This Row],[User Code (Owning User) (Usuario)]]&amp;Leave[[#This Row],[fecha activa]]</f>
        <v>MIE2024140817132No Aplica</v>
      </c>
    </row>
    <row r="867" spans="1:14" x14ac:dyDescent="0.3">
      <c r="A867" t="s">
        <v>466</v>
      </c>
      <c r="B867" s="3">
        <v>45937</v>
      </c>
      <c r="C867" s="3">
        <v>45937</v>
      </c>
      <c r="D867" t="s">
        <v>2004</v>
      </c>
      <c r="E867" t="s">
        <v>670</v>
      </c>
      <c r="F867" t="s">
        <v>671</v>
      </c>
      <c r="G867">
        <v>60</v>
      </c>
      <c r="H867">
        <v>60</v>
      </c>
      <c r="I867" t="s">
        <v>1243</v>
      </c>
      <c r="J867" t="s">
        <v>1044</v>
      </c>
      <c r="K867" t="s">
        <v>177</v>
      </c>
      <c r="L867" t="str">
        <f>IF(AND(Home!$A$1&gt;=Leave[[#This Row],[Start Time]],Home!$A$1&lt;=Leave[[#This Row],[End Time]]),"Aplica","No Aplica")</f>
        <v>No Aplica</v>
      </c>
      <c r="M867" t="str">
        <f>IF(AND(Home!$A$1&gt;=Leave[[#This Row],[Start Time]],Home!$A$1&lt;=Leave[[#This Row],[End Time]]),Home!$A$1,"No Aplica")</f>
        <v>No Aplica</v>
      </c>
      <c r="N867" t="str">
        <f>Leave[[#This Row],[User Code (Owning User) (Usuario)]]&amp;Leave[[#This Row],[fecha activa]]</f>
        <v>MIE2024140817132No Aplica</v>
      </c>
    </row>
    <row r="868" spans="1:14" x14ac:dyDescent="0.3">
      <c r="A868" t="s">
        <v>466</v>
      </c>
      <c r="B868" s="3">
        <v>45936</v>
      </c>
      <c r="C868" s="3">
        <v>45936</v>
      </c>
      <c r="D868" t="s">
        <v>2004</v>
      </c>
      <c r="E868" t="s">
        <v>670</v>
      </c>
      <c r="F868" t="s">
        <v>671</v>
      </c>
      <c r="G868">
        <v>60</v>
      </c>
      <c r="H868">
        <v>60</v>
      </c>
      <c r="I868" t="s">
        <v>1243</v>
      </c>
      <c r="J868" t="s">
        <v>1044</v>
      </c>
      <c r="K868" t="s">
        <v>177</v>
      </c>
      <c r="L868" t="str">
        <f>IF(AND(Home!$A$1&gt;=Leave[[#This Row],[Start Time]],Home!$A$1&lt;=Leave[[#This Row],[End Time]]),"Aplica","No Aplica")</f>
        <v>No Aplica</v>
      </c>
      <c r="M868" t="str">
        <f>IF(AND(Home!$A$1&gt;=Leave[[#This Row],[Start Time]],Home!$A$1&lt;=Leave[[#This Row],[End Time]]),Home!$A$1,"No Aplica")</f>
        <v>No Aplica</v>
      </c>
      <c r="N868" t="str">
        <f>Leave[[#This Row],[User Code (Owning User) (Usuario)]]&amp;Leave[[#This Row],[fecha activa]]</f>
        <v>MIE2024140817132No Aplica</v>
      </c>
    </row>
    <row r="869" spans="1:14" x14ac:dyDescent="0.3">
      <c r="A869" t="s">
        <v>466</v>
      </c>
      <c r="B869" s="3">
        <v>45938</v>
      </c>
      <c r="C869" s="3">
        <v>45938</v>
      </c>
      <c r="D869" t="s">
        <v>1625</v>
      </c>
      <c r="E869" t="s">
        <v>670</v>
      </c>
      <c r="F869" t="s">
        <v>671</v>
      </c>
      <c r="G869">
        <v>480</v>
      </c>
      <c r="H869">
        <v>480</v>
      </c>
      <c r="I869" t="s">
        <v>1243</v>
      </c>
      <c r="J869" t="s">
        <v>1044</v>
      </c>
      <c r="K869" t="s">
        <v>177</v>
      </c>
      <c r="L869" t="str">
        <f>IF(AND(Home!$A$1&gt;=Leave[[#This Row],[Start Time]],Home!$A$1&lt;=Leave[[#This Row],[End Time]]),"Aplica","No Aplica")</f>
        <v>No Aplica</v>
      </c>
      <c r="M869" t="str">
        <f>IF(AND(Home!$A$1&gt;=Leave[[#This Row],[Start Time]],Home!$A$1&lt;=Leave[[#This Row],[End Time]]),Home!$A$1,"No Aplica")</f>
        <v>No Aplica</v>
      </c>
      <c r="N869" t="str">
        <f>Leave[[#This Row],[User Code (Owning User) (Usuario)]]&amp;Leave[[#This Row],[fecha activa]]</f>
        <v>MIE2024140817132No Aplica</v>
      </c>
    </row>
    <row r="870" spans="1:14" x14ac:dyDescent="0.3">
      <c r="A870" t="s">
        <v>466</v>
      </c>
      <c r="B870" s="3">
        <v>45933</v>
      </c>
      <c r="C870" s="3">
        <v>45933</v>
      </c>
      <c r="D870" t="s">
        <v>2004</v>
      </c>
      <c r="E870" t="s">
        <v>670</v>
      </c>
      <c r="F870" t="s">
        <v>671</v>
      </c>
      <c r="G870">
        <v>60</v>
      </c>
      <c r="H870">
        <v>60</v>
      </c>
      <c r="I870" t="s">
        <v>1243</v>
      </c>
      <c r="J870" t="s">
        <v>1044</v>
      </c>
      <c r="K870" t="s">
        <v>177</v>
      </c>
      <c r="L870" t="str">
        <f>IF(AND(Home!$A$1&gt;=Leave[[#This Row],[Start Time]],Home!$A$1&lt;=Leave[[#This Row],[End Time]]),"Aplica","No Aplica")</f>
        <v>No Aplica</v>
      </c>
      <c r="M870" t="str">
        <f>IF(AND(Home!$A$1&gt;=Leave[[#This Row],[Start Time]],Home!$A$1&lt;=Leave[[#This Row],[End Time]]),Home!$A$1,"No Aplica")</f>
        <v>No Aplica</v>
      </c>
      <c r="N870" t="str">
        <f>Leave[[#This Row],[User Code (Owning User) (Usuario)]]&amp;Leave[[#This Row],[fecha activa]]</f>
        <v>MIE2024140817132No Aplica</v>
      </c>
    </row>
    <row r="871" spans="1:14" x14ac:dyDescent="0.3">
      <c r="A871" t="s">
        <v>466</v>
      </c>
      <c r="B871" s="3">
        <v>45932</v>
      </c>
      <c r="C871" s="3">
        <v>45932</v>
      </c>
      <c r="D871" t="s">
        <v>2004</v>
      </c>
      <c r="E871" t="s">
        <v>670</v>
      </c>
      <c r="F871" t="s">
        <v>671</v>
      </c>
      <c r="G871">
        <v>60</v>
      </c>
      <c r="H871">
        <v>60</v>
      </c>
      <c r="I871" t="s">
        <v>1243</v>
      </c>
      <c r="J871" t="s">
        <v>1044</v>
      </c>
      <c r="K871" t="s">
        <v>177</v>
      </c>
      <c r="L871" t="str">
        <f>IF(AND(Home!$A$1&gt;=Leave[[#This Row],[Start Time]],Home!$A$1&lt;=Leave[[#This Row],[End Time]]),"Aplica","No Aplica")</f>
        <v>No Aplica</v>
      </c>
      <c r="M871" t="str">
        <f>IF(AND(Home!$A$1&gt;=Leave[[#This Row],[Start Time]],Home!$A$1&lt;=Leave[[#This Row],[End Time]]),Home!$A$1,"No Aplica")</f>
        <v>No Aplica</v>
      </c>
      <c r="N871" t="str">
        <f>Leave[[#This Row],[User Code (Owning User) (Usuario)]]&amp;Leave[[#This Row],[fecha activa]]</f>
        <v>MIE2024140817132No Aplica</v>
      </c>
    </row>
    <row r="872" spans="1:14" x14ac:dyDescent="0.3">
      <c r="A872" t="s">
        <v>466</v>
      </c>
      <c r="B872" s="3">
        <v>45931</v>
      </c>
      <c r="C872" s="3">
        <v>45931</v>
      </c>
      <c r="D872" t="s">
        <v>1625</v>
      </c>
      <c r="E872" t="s">
        <v>670</v>
      </c>
      <c r="F872" t="s">
        <v>671</v>
      </c>
      <c r="G872">
        <v>480</v>
      </c>
      <c r="H872">
        <v>480</v>
      </c>
      <c r="I872" t="s">
        <v>1243</v>
      </c>
      <c r="J872" t="s">
        <v>1044</v>
      </c>
      <c r="K872" t="s">
        <v>177</v>
      </c>
      <c r="L872" t="str">
        <f>IF(AND(Home!$A$1&gt;=Leave[[#This Row],[Start Time]],Home!$A$1&lt;=Leave[[#This Row],[End Time]]),"Aplica","No Aplica")</f>
        <v>Aplica</v>
      </c>
      <c r="M872">
        <f>IF(AND(Home!$A$1&gt;=Leave[[#This Row],[Start Time]],Home!$A$1&lt;=Leave[[#This Row],[End Time]]),Home!$A$1,"No Aplica")</f>
        <v>45931</v>
      </c>
      <c r="N872" t="str">
        <f>Leave[[#This Row],[User Code (Owning User) (Usuario)]]&amp;Leave[[#This Row],[fecha activa]]</f>
        <v>MIE202414081713245931</v>
      </c>
    </row>
    <row r="873" spans="1:14" x14ac:dyDescent="0.3">
      <c r="A873" t="s">
        <v>469</v>
      </c>
      <c r="B873" s="3">
        <v>45931</v>
      </c>
      <c r="C873" s="3">
        <v>45931</v>
      </c>
      <c r="D873" t="s">
        <v>1823</v>
      </c>
      <c r="E873" t="s">
        <v>381</v>
      </c>
      <c r="F873" t="s">
        <v>388</v>
      </c>
      <c r="G873">
        <v>180</v>
      </c>
      <c r="H873">
        <v>180</v>
      </c>
      <c r="I873" t="s">
        <v>1198</v>
      </c>
      <c r="J873" t="s">
        <v>1027</v>
      </c>
      <c r="K873" t="s">
        <v>178</v>
      </c>
      <c r="L873" t="str">
        <f>IF(AND(Home!$A$1&gt;=Leave[[#This Row],[Start Time]],Home!$A$1&lt;=Leave[[#This Row],[End Time]]),"Aplica","No Aplica")</f>
        <v>Aplica</v>
      </c>
      <c r="M873">
        <f>IF(AND(Home!$A$1&gt;=Leave[[#This Row],[Start Time]],Home!$A$1&lt;=Leave[[#This Row],[End Time]]),Home!$A$1,"No Aplica")</f>
        <v>45931</v>
      </c>
      <c r="N873" t="str">
        <f>Leave[[#This Row],[User Code (Owning User) (Usuario)]]&amp;Leave[[#This Row],[fecha activa]]</f>
        <v>MIE202312101291345931</v>
      </c>
    </row>
    <row r="874" spans="1:14" x14ac:dyDescent="0.3">
      <c r="A874" t="s">
        <v>469</v>
      </c>
      <c r="B874" s="3">
        <v>45941</v>
      </c>
      <c r="C874" s="3">
        <v>45941</v>
      </c>
      <c r="D874" t="s">
        <v>665</v>
      </c>
      <c r="E874" t="s">
        <v>1622</v>
      </c>
      <c r="F874" t="s">
        <v>1624</v>
      </c>
      <c r="G874">
        <v>300</v>
      </c>
      <c r="H874">
        <v>300</v>
      </c>
      <c r="I874" t="s">
        <v>1623</v>
      </c>
      <c r="J874" t="s">
        <v>1942</v>
      </c>
      <c r="K874" t="s">
        <v>178</v>
      </c>
      <c r="L874" t="str">
        <f>IF(AND(Home!$A$1&gt;=Leave[[#This Row],[Start Time]],Home!$A$1&lt;=Leave[[#This Row],[End Time]]),"Aplica","No Aplica")</f>
        <v>No Aplica</v>
      </c>
      <c r="M874" t="str">
        <f>IF(AND(Home!$A$1&gt;=Leave[[#This Row],[Start Time]],Home!$A$1&lt;=Leave[[#This Row],[End Time]]),Home!$A$1,"No Aplica")</f>
        <v>No Aplica</v>
      </c>
      <c r="N874" t="str">
        <f>Leave[[#This Row],[User Code (Owning User) (Usuario)]]&amp;Leave[[#This Row],[fecha activa]]</f>
        <v>MIE2025140422286No Aplica</v>
      </c>
    </row>
    <row r="875" spans="1:14" x14ac:dyDescent="0.3">
      <c r="A875" t="s">
        <v>466</v>
      </c>
      <c r="B875" s="3">
        <v>45942</v>
      </c>
      <c r="C875" s="3">
        <v>45942</v>
      </c>
      <c r="D875" t="s">
        <v>1739</v>
      </c>
      <c r="E875" t="s">
        <v>1622</v>
      </c>
      <c r="F875" t="s">
        <v>1624</v>
      </c>
      <c r="G875">
        <v>540</v>
      </c>
      <c r="H875">
        <v>540</v>
      </c>
      <c r="I875" t="s">
        <v>1623</v>
      </c>
      <c r="J875" t="s">
        <v>1942</v>
      </c>
      <c r="K875" t="s">
        <v>178</v>
      </c>
      <c r="L875" t="str">
        <f>IF(AND(Home!$A$1&gt;=Leave[[#This Row],[Start Time]],Home!$A$1&lt;=Leave[[#This Row],[End Time]]),"Aplica","No Aplica")</f>
        <v>No Aplica</v>
      </c>
      <c r="M875" t="str">
        <f>IF(AND(Home!$A$1&gt;=Leave[[#This Row],[Start Time]],Home!$A$1&lt;=Leave[[#This Row],[End Time]]),Home!$A$1,"No Aplica")</f>
        <v>No Aplica</v>
      </c>
      <c r="N875" t="str">
        <f>Leave[[#This Row],[User Code (Owning User) (Usuario)]]&amp;Leave[[#This Row],[fecha activa]]</f>
        <v>MIE2025140422286No Aplica</v>
      </c>
    </row>
    <row r="876" spans="1:14" x14ac:dyDescent="0.3">
      <c r="A876" t="s">
        <v>466</v>
      </c>
      <c r="B876" s="3">
        <v>45935</v>
      </c>
      <c r="C876" s="3">
        <v>45935</v>
      </c>
      <c r="D876" t="s">
        <v>1739</v>
      </c>
      <c r="E876" t="s">
        <v>1622</v>
      </c>
      <c r="F876" t="s">
        <v>1624</v>
      </c>
      <c r="G876">
        <v>540</v>
      </c>
      <c r="H876">
        <v>540</v>
      </c>
      <c r="I876" t="s">
        <v>1623</v>
      </c>
      <c r="J876" t="s">
        <v>1942</v>
      </c>
      <c r="K876" t="s">
        <v>178</v>
      </c>
      <c r="L876" t="str">
        <f>IF(AND(Home!$A$1&gt;=Leave[[#This Row],[Start Time]],Home!$A$1&lt;=Leave[[#This Row],[End Time]]),"Aplica","No Aplica")</f>
        <v>No Aplica</v>
      </c>
      <c r="M876" t="str">
        <f>IF(AND(Home!$A$1&gt;=Leave[[#This Row],[Start Time]],Home!$A$1&lt;=Leave[[#This Row],[End Time]]),Home!$A$1,"No Aplica")</f>
        <v>No Aplica</v>
      </c>
      <c r="N876" t="str">
        <f>Leave[[#This Row],[User Code (Owning User) (Usuario)]]&amp;Leave[[#This Row],[fecha activa]]</f>
        <v>MIE2025140422286No Aplica</v>
      </c>
    </row>
    <row r="877" spans="1:14" x14ac:dyDescent="0.3">
      <c r="A877" t="s">
        <v>466</v>
      </c>
      <c r="B877" s="3">
        <v>45939</v>
      </c>
      <c r="C877" s="3">
        <v>45939</v>
      </c>
      <c r="D877" t="s">
        <v>467</v>
      </c>
      <c r="E877" t="s">
        <v>291</v>
      </c>
      <c r="F877" t="s">
        <v>293</v>
      </c>
      <c r="G877">
        <v>540</v>
      </c>
      <c r="H877">
        <v>540</v>
      </c>
      <c r="I877" t="s">
        <v>1228</v>
      </c>
      <c r="J877" t="s">
        <v>1029</v>
      </c>
      <c r="K877" t="s">
        <v>178</v>
      </c>
      <c r="L877" t="str">
        <f>IF(AND(Home!$A$1&gt;=Leave[[#This Row],[Start Time]],Home!$A$1&lt;=Leave[[#This Row],[End Time]]),"Aplica","No Aplica")</f>
        <v>No Aplica</v>
      </c>
      <c r="M877" t="str">
        <f>IF(AND(Home!$A$1&gt;=Leave[[#This Row],[Start Time]],Home!$A$1&lt;=Leave[[#This Row],[End Time]]),Home!$A$1,"No Aplica")</f>
        <v>No Aplica</v>
      </c>
      <c r="N877" t="str">
        <f>Leave[[#This Row],[User Code (Owning User) (Usuario)]]&amp;Leave[[#This Row],[fecha activa]]</f>
        <v>MIE2023180411030No Aplica</v>
      </c>
    </row>
    <row r="878" spans="1:14" x14ac:dyDescent="0.3">
      <c r="A878" t="s">
        <v>466</v>
      </c>
      <c r="B878" s="3">
        <v>45942</v>
      </c>
      <c r="C878" s="3">
        <v>45942</v>
      </c>
      <c r="D878" t="s">
        <v>3004</v>
      </c>
      <c r="E878" t="s">
        <v>291</v>
      </c>
      <c r="F878" t="s">
        <v>293</v>
      </c>
      <c r="G878">
        <v>540</v>
      </c>
      <c r="H878">
        <v>540</v>
      </c>
      <c r="I878" t="s">
        <v>1228</v>
      </c>
      <c r="J878" t="s">
        <v>1029</v>
      </c>
      <c r="K878" t="s">
        <v>178</v>
      </c>
      <c r="L878" t="str">
        <f>IF(AND(Home!$A$1&gt;=Leave[[#This Row],[Start Time]],Home!$A$1&lt;=Leave[[#This Row],[End Time]]),"Aplica","No Aplica")</f>
        <v>No Aplica</v>
      </c>
      <c r="M878" t="str">
        <f>IF(AND(Home!$A$1&gt;=Leave[[#This Row],[Start Time]],Home!$A$1&lt;=Leave[[#This Row],[End Time]]),Home!$A$1,"No Aplica")</f>
        <v>No Aplica</v>
      </c>
      <c r="N878" t="str">
        <f>Leave[[#This Row],[User Code (Owning User) (Usuario)]]&amp;Leave[[#This Row],[fecha activa]]</f>
        <v>MIE2023180411030No Aplica</v>
      </c>
    </row>
    <row r="879" spans="1:14" x14ac:dyDescent="0.3">
      <c r="A879" t="s">
        <v>466</v>
      </c>
      <c r="B879" s="3">
        <v>45932</v>
      </c>
      <c r="C879" s="3">
        <v>45932</v>
      </c>
      <c r="D879" t="s">
        <v>467</v>
      </c>
      <c r="E879" t="s">
        <v>291</v>
      </c>
      <c r="F879" t="s">
        <v>293</v>
      </c>
      <c r="G879">
        <v>540</v>
      </c>
      <c r="H879">
        <v>540</v>
      </c>
      <c r="I879" t="s">
        <v>1228</v>
      </c>
      <c r="J879" t="s">
        <v>1029</v>
      </c>
      <c r="K879" t="s">
        <v>178</v>
      </c>
      <c r="L879" t="str">
        <f>IF(AND(Home!$A$1&gt;=Leave[[#This Row],[Start Time]],Home!$A$1&lt;=Leave[[#This Row],[End Time]]),"Aplica","No Aplica")</f>
        <v>No Aplica</v>
      </c>
      <c r="M879" t="str">
        <f>IF(AND(Home!$A$1&gt;=Leave[[#This Row],[Start Time]],Home!$A$1&lt;=Leave[[#This Row],[End Time]]),Home!$A$1,"No Aplica")</f>
        <v>No Aplica</v>
      </c>
      <c r="N879" t="str">
        <f>Leave[[#This Row],[User Code (Owning User) (Usuario)]]&amp;Leave[[#This Row],[fecha activa]]</f>
        <v>MIE2023180411030No Aplica</v>
      </c>
    </row>
    <row r="880" spans="1:14" x14ac:dyDescent="0.3">
      <c r="A880" t="s">
        <v>474</v>
      </c>
      <c r="B880" s="3">
        <v>45942</v>
      </c>
      <c r="C880" s="3">
        <v>45942</v>
      </c>
      <c r="D880" t="s">
        <v>485</v>
      </c>
      <c r="E880" t="s">
        <v>740</v>
      </c>
      <c r="F880" t="s">
        <v>741</v>
      </c>
      <c r="G880">
        <v>540</v>
      </c>
      <c r="H880">
        <v>540</v>
      </c>
      <c r="I880" t="s">
        <v>1139</v>
      </c>
      <c r="J880" t="s">
        <v>2136</v>
      </c>
      <c r="K880" t="s">
        <v>178</v>
      </c>
      <c r="L880" t="str">
        <f>IF(AND(Home!$A$1&gt;=Leave[[#This Row],[Start Time]],Home!$A$1&lt;=Leave[[#This Row],[End Time]]),"Aplica","No Aplica")</f>
        <v>No Aplica</v>
      </c>
      <c r="M880" t="str">
        <f>IF(AND(Home!$A$1&gt;=Leave[[#This Row],[Start Time]],Home!$A$1&lt;=Leave[[#This Row],[End Time]]),Home!$A$1,"No Aplica")</f>
        <v>No Aplica</v>
      </c>
      <c r="N880" t="str">
        <f>Leave[[#This Row],[User Code (Owning User) (Usuario)]]&amp;Leave[[#This Row],[fecha activa]]</f>
        <v>MIE2024111017819No Aplica</v>
      </c>
    </row>
    <row r="881" spans="1:14" x14ac:dyDescent="0.3">
      <c r="A881" t="s">
        <v>474</v>
      </c>
      <c r="B881" s="3">
        <v>45935</v>
      </c>
      <c r="C881" s="3">
        <v>45935</v>
      </c>
      <c r="D881" t="s">
        <v>490</v>
      </c>
      <c r="E881" t="s">
        <v>740</v>
      </c>
      <c r="F881" t="s">
        <v>741</v>
      </c>
      <c r="G881">
        <v>540</v>
      </c>
      <c r="H881">
        <v>540</v>
      </c>
      <c r="I881" t="s">
        <v>1139</v>
      </c>
      <c r="J881" t="s">
        <v>2136</v>
      </c>
      <c r="K881" t="s">
        <v>178</v>
      </c>
      <c r="L881" t="str">
        <f>IF(AND(Home!$A$1&gt;=Leave[[#This Row],[Start Time]],Home!$A$1&lt;=Leave[[#This Row],[End Time]]),"Aplica","No Aplica")</f>
        <v>No Aplica</v>
      </c>
      <c r="M881" t="str">
        <f>IF(AND(Home!$A$1&gt;=Leave[[#This Row],[Start Time]],Home!$A$1&lt;=Leave[[#This Row],[End Time]]),Home!$A$1,"No Aplica")</f>
        <v>No Aplica</v>
      </c>
      <c r="N881" t="str">
        <f>Leave[[#This Row],[User Code (Owning User) (Usuario)]]&amp;Leave[[#This Row],[fecha activa]]</f>
        <v>MIE2024111017819No Aplica</v>
      </c>
    </row>
    <row r="882" spans="1:14" x14ac:dyDescent="0.3">
      <c r="A882" t="s">
        <v>463</v>
      </c>
      <c r="B882" s="3">
        <v>45932</v>
      </c>
      <c r="C882" s="3">
        <v>45932</v>
      </c>
      <c r="D882" t="s">
        <v>467</v>
      </c>
      <c r="E882" t="s">
        <v>125</v>
      </c>
      <c r="F882" t="s">
        <v>126</v>
      </c>
      <c r="G882">
        <v>540</v>
      </c>
      <c r="H882">
        <v>540</v>
      </c>
      <c r="I882" t="s">
        <v>1006</v>
      </c>
      <c r="J882" t="s">
        <v>1038</v>
      </c>
      <c r="K882" t="s">
        <v>177</v>
      </c>
      <c r="L882" t="str">
        <f>IF(AND(Home!$A$1&gt;=Leave[[#This Row],[Start Time]],Home!$A$1&lt;=Leave[[#This Row],[End Time]]),"Aplica","No Aplica")</f>
        <v>No Aplica</v>
      </c>
      <c r="M882" t="str">
        <f>IF(AND(Home!$A$1&gt;=Leave[[#This Row],[Start Time]],Home!$A$1&lt;=Leave[[#This Row],[End Time]]),Home!$A$1,"No Aplica")</f>
        <v>No Aplica</v>
      </c>
      <c r="N882" t="str">
        <f>Leave[[#This Row],[User Code (Owning User) (Usuario)]]&amp;Leave[[#This Row],[fecha activa]]</f>
        <v>MIE202102072031No Aplica</v>
      </c>
    </row>
    <row r="883" spans="1:14" x14ac:dyDescent="0.3">
      <c r="A883" t="s">
        <v>474</v>
      </c>
      <c r="B883" s="3">
        <v>45938</v>
      </c>
      <c r="C883" s="3">
        <v>45938</v>
      </c>
      <c r="D883" t="s">
        <v>518</v>
      </c>
      <c r="E883" t="s">
        <v>125</v>
      </c>
      <c r="F883" t="s">
        <v>126</v>
      </c>
      <c r="G883">
        <v>120</v>
      </c>
      <c r="H883">
        <v>120</v>
      </c>
      <c r="I883" t="s">
        <v>1006</v>
      </c>
      <c r="J883" t="s">
        <v>1038</v>
      </c>
      <c r="K883" t="s">
        <v>177</v>
      </c>
      <c r="L883" t="str">
        <f>IF(AND(Home!$A$1&gt;=Leave[[#This Row],[Start Time]],Home!$A$1&lt;=Leave[[#This Row],[End Time]]),"Aplica","No Aplica")</f>
        <v>No Aplica</v>
      </c>
      <c r="M883" t="str">
        <f>IF(AND(Home!$A$1&gt;=Leave[[#This Row],[Start Time]],Home!$A$1&lt;=Leave[[#This Row],[End Time]]),Home!$A$1,"No Aplica")</f>
        <v>No Aplica</v>
      </c>
      <c r="N883" t="str">
        <f>Leave[[#This Row],[User Code (Owning User) (Usuario)]]&amp;Leave[[#This Row],[fecha activa]]</f>
        <v>MIE202102072031No Aplica</v>
      </c>
    </row>
    <row r="884" spans="1:14" x14ac:dyDescent="0.3">
      <c r="A884" t="s">
        <v>474</v>
      </c>
      <c r="B884" s="3">
        <v>45937</v>
      </c>
      <c r="C884" s="3">
        <v>45937</v>
      </c>
      <c r="D884" t="s">
        <v>518</v>
      </c>
      <c r="E884" t="s">
        <v>125</v>
      </c>
      <c r="F884" t="s">
        <v>126</v>
      </c>
      <c r="G884">
        <v>120</v>
      </c>
      <c r="H884">
        <v>120</v>
      </c>
      <c r="I884" t="s">
        <v>1006</v>
      </c>
      <c r="J884" t="s">
        <v>1038</v>
      </c>
      <c r="K884" t="s">
        <v>177</v>
      </c>
      <c r="L884" t="str">
        <f>IF(AND(Home!$A$1&gt;=Leave[[#This Row],[Start Time]],Home!$A$1&lt;=Leave[[#This Row],[End Time]]),"Aplica","No Aplica")</f>
        <v>No Aplica</v>
      </c>
      <c r="M884" t="str">
        <f>IF(AND(Home!$A$1&gt;=Leave[[#This Row],[Start Time]],Home!$A$1&lt;=Leave[[#This Row],[End Time]]),Home!$A$1,"No Aplica")</f>
        <v>No Aplica</v>
      </c>
      <c r="N884" t="str">
        <f>Leave[[#This Row],[User Code (Owning User) (Usuario)]]&amp;Leave[[#This Row],[fecha activa]]</f>
        <v>MIE202102072031No Aplica</v>
      </c>
    </row>
    <row r="885" spans="1:14" x14ac:dyDescent="0.3">
      <c r="A885" t="s">
        <v>463</v>
      </c>
      <c r="B885" s="3">
        <v>45936</v>
      </c>
      <c r="C885" s="3">
        <v>45936</v>
      </c>
      <c r="D885" t="s">
        <v>467</v>
      </c>
      <c r="E885" t="s">
        <v>125</v>
      </c>
      <c r="F885" t="s">
        <v>126</v>
      </c>
      <c r="G885">
        <v>540</v>
      </c>
      <c r="H885">
        <v>540</v>
      </c>
      <c r="I885" t="s">
        <v>1006</v>
      </c>
      <c r="J885" t="s">
        <v>1038</v>
      </c>
      <c r="K885" t="s">
        <v>177</v>
      </c>
      <c r="L885" t="str">
        <f>IF(AND(Home!$A$1&gt;=Leave[[#This Row],[Start Time]],Home!$A$1&lt;=Leave[[#This Row],[End Time]]),"Aplica","No Aplica")</f>
        <v>No Aplica</v>
      </c>
      <c r="M885" t="str">
        <f>IF(AND(Home!$A$1&gt;=Leave[[#This Row],[Start Time]],Home!$A$1&lt;=Leave[[#This Row],[End Time]]),Home!$A$1,"No Aplica")</f>
        <v>No Aplica</v>
      </c>
      <c r="N885" t="str">
        <f>Leave[[#This Row],[User Code (Owning User) (Usuario)]]&amp;Leave[[#This Row],[fecha activa]]</f>
        <v>MIE202102072031No Aplica</v>
      </c>
    </row>
    <row r="886" spans="1:14" x14ac:dyDescent="0.3">
      <c r="A886" t="s">
        <v>463</v>
      </c>
      <c r="B886" s="3">
        <v>45931</v>
      </c>
      <c r="C886" s="3">
        <v>45931</v>
      </c>
      <c r="D886" t="s">
        <v>2428</v>
      </c>
      <c r="E886" t="s">
        <v>125</v>
      </c>
      <c r="F886" t="s">
        <v>126</v>
      </c>
      <c r="G886">
        <v>240</v>
      </c>
      <c r="H886">
        <v>240</v>
      </c>
      <c r="I886" t="s">
        <v>1006</v>
      </c>
      <c r="J886" t="s">
        <v>1038</v>
      </c>
      <c r="K886" t="s">
        <v>177</v>
      </c>
      <c r="L886" t="str">
        <f>IF(AND(Home!$A$1&gt;=Leave[[#This Row],[Start Time]],Home!$A$1&lt;=Leave[[#This Row],[End Time]]),"Aplica","No Aplica")</f>
        <v>Aplica</v>
      </c>
      <c r="M886">
        <f>IF(AND(Home!$A$1&gt;=Leave[[#This Row],[Start Time]],Home!$A$1&lt;=Leave[[#This Row],[End Time]]),Home!$A$1,"No Aplica")</f>
        <v>45931</v>
      </c>
      <c r="N886" t="str">
        <f>Leave[[#This Row],[User Code (Owning User) (Usuario)]]&amp;Leave[[#This Row],[fecha activa]]</f>
        <v>MIE20210207203145931</v>
      </c>
    </row>
    <row r="887" spans="1:14" x14ac:dyDescent="0.3">
      <c r="A887" t="s">
        <v>466</v>
      </c>
      <c r="B887" s="3">
        <v>45937</v>
      </c>
      <c r="C887" s="3">
        <v>45937</v>
      </c>
      <c r="D887" t="s">
        <v>472</v>
      </c>
      <c r="E887" t="s">
        <v>2396</v>
      </c>
      <c r="F887" t="s">
        <v>2398</v>
      </c>
      <c r="G887">
        <v>480</v>
      </c>
      <c r="H887">
        <v>480</v>
      </c>
      <c r="I887" t="s">
        <v>2397</v>
      </c>
      <c r="J887" t="s">
        <v>967</v>
      </c>
      <c r="K887" t="s">
        <v>177</v>
      </c>
      <c r="L887" t="str">
        <f>IF(AND(Home!$A$1&gt;=Leave[[#This Row],[Start Time]],Home!$A$1&lt;=Leave[[#This Row],[End Time]]),"Aplica","No Aplica")</f>
        <v>No Aplica</v>
      </c>
      <c r="M887" t="str">
        <f>IF(AND(Home!$A$1&gt;=Leave[[#This Row],[Start Time]],Home!$A$1&lt;=Leave[[#This Row],[End Time]]),Home!$A$1,"No Aplica")</f>
        <v>No Aplica</v>
      </c>
      <c r="N887" t="str">
        <f>Leave[[#This Row],[User Code (Owning User) (Usuario)]]&amp;Leave[[#This Row],[fecha activa]]</f>
        <v>MIE2025280824233No Aplica</v>
      </c>
    </row>
    <row r="888" spans="1:14" x14ac:dyDescent="0.3">
      <c r="A888" t="s">
        <v>469</v>
      </c>
      <c r="B888" s="3">
        <v>45941</v>
      </c>
      <c r="C888" s="3">
        <v>45941</v>
      </c>
      <c r="D888" t="s">
        <v>636</v>
      </c>
      <c r="E888" t="s">
        <v>1384</v>
      </c>
      <c r="F888" t="s">
        <v>1386</v>
      </c>
      <c r="G888">
        <v>240</v>
      </c>
      <c r="H888">
        <v>240</v>
      </c>
      <c r="I888" t="s">
        <v>1385</v>
      </c>
      <c r="J888" t="s">
        <v>1030</v>
      </c>
      <c r="K888" t="s">
        <v>178</v>
      </c>
      <c r="L888" t="str">
        <f>IF(AND(Home!$A$1&gt;=Leave[[#This Row],[Start Time]],Home!$A$1&lt;=Leave[[#This Row],[End Time]]),"Aplica","No Aplica")</f>
        <v>No Aplica</v>
      </c>
      <c r="M888" t="str">
        <f>IF(AND(Home!$A$1&gt;=Leave[[#This Row],[Start Time]],Home!$A$1&lt;=Leave[[#This Row],[End Time]]),Home!$A$1,"No Aplica")</f>
        <v>No Aplica</v>
      </c>
      <c r="N888" t="str">
        <f>Leave[[#This Row],[User Code (Owning User) (Usuario)]]&amp;Leave[[#This Row],[fecha activa]]</f>
        <v>MIE2025300120664No Aplica</v>
      </c>
    </row>
    <row r="889" spans="1:14" x14ac:dyDescent="0.3">
      <c r="A889" t="s">
        <v>466</v>
      </c>
      <c r="B889" s="3">
        <v>45942</v>
      </c>
      <c r="C889" s="3">
        <v>45942</v>
      </c>
      <c r="D889" t="s">
        <v>468</v>
      </c>
      <c r="E889" t="s">
        <v>1384</v>
      </c>
      <c r="F889" t="s">
        <v>1386</v>
      </c>
      <c r="G889">
        <v>540</v>
      </c>
      <c r="H889">
        <v>540</v>
      </c>
      <c r="I889" t="s">
        <v>1385</v>
      </c>
      <c r="J889" t="s">
        <v>1030</v>
      </c>
      <c r="K889" t="s">
        <v>178</v>
      </c>
      <c r="L889" t="str">
        <f>IF(AND(Home!$A$1&gt;=Leave[[#This Row],[Start Time]],Home!$A$1&lt;=Leave[[#This Row],[End Time]]),"Aplica","No Aplica")</f>
        <v>No Aplica</v>
      </c>
      <c r="M889" t="str">
        <f>IF(AND(Home!$A$1&gt;=Leave[[#This Row],[Start Time]],Home!$A$1&lt;=Leave[[#This Row],[End Time]]),Home!$A$1,"No Aplica")</f>
        <v>No Aplica</v>
      </c>
      <c r="N889" t="str">
        <f>Leave[[#This Row],[User Code (Owning User) (Usuario)]]&amp;Leave[[#This Row],[fecha activa]]</f>
        <v>MIE2025300120664No Aplica</v>
      </c>
    </row>
    <row r="890" spans="1:14" x14ac:dyDescent="0.3">
      <c r="A890" t="s">
        <v>469</v>
      </c>
      <c r="B890" s="3">
        <v>45934</v>
      </c>
      <c r="C890" s="3">
        <v>45934</v>
      </c>
      <c r="D890" t="s">
        <v>649</v>
      </c>
      <c r="E890" t="s">
        <v>1384</v>
      </c>
      <c r="F890" t="s">
        <v>1386</v>
      </c>
      <c r="G890">
        <v>240</v>
      </c>
      <c r="H890">
        <v>240</v>
      </c>
      <c r="I890" t="s">
        <v>1385</v>
      </c>
      <c r="J890" t="s">
        <v>1030</v>
      </c>
      <c r="K890" t="s">
        <v>178</v>
      </c>
      <c r="L890" t="str">
        <f>IF(AND(Home!$A$1&gt;=Leave[[#This Row],[Start Time]],Home!$A$1&lt;=Leave[[#This Row],[End Time]]),"Aplica","No Aplica")</f>
        <v>No Aplica</v>
      </c>
      <c r="M890" t="str">
        <f>IF(AND(Home!$A$1&gt;=Leave[[#This Row],[Start Time]],Home!$A$1&lt;=Leave[[#This Row],[End Time]]),Home!$A$1,"No Aplica")</f>
        <v>No Aplica</v>
      </c>
      <c r="N890" t="str">
        <f>Leave[[#This Row],[User Code (Owning User) (Usuario)]]&amp;Leave[[#This Row],[fecha activa]]</f>
        <v>MIE2025300120664No Aplica</v>
      </c>
    </row>
    <row r="891" spans="1:14" x14ac:dyDescent="0.3">
      <c r="A891" t="s">
        <v>466</v>
      </c>
      <c r="B891" s="3">
        <v>45935</v>
      </c>
      <c r="C891" s="3">
        <v>45935</v>
      </c>
      <c r="D891" t="s">
        <v>468</v>
      </c>
      <c r="E891" t="s">
        <v>1384</v>
      </c>
      <c r="F891" t="s">
        <v>1386</v>
      </c>
      <c r="G891">
        <v>540</v>
      </c>
      <c r="H891">
        <v>540</v>
      </c>
      <c r="I891" t="s">
        <v>1385</v>
      </c>
      <c r="J891" t="s">
        <v>1030</v>
      </c>
      <c r="K891" t="s">
        <v>178</v>
      </c>
      <c r="L891" t="str">
        <f>IF(AND(Home!$A$1&gt;=Leave[[#This Row],[Start Time]],Home!$A$1&lt;=Leave[[#This Row],[End Time]]),"Aplica","No Aplica")</f>
        <v>No Aplica</v>
      </c>
      <c r="M891" t="str">
        <f>IF(AND(Home!$A$1&gt;=Leave[[#This Row],[Start Time]],Home!$A$1&lt;=Leave[[#This Row],[End Time]]),Home!$A$1,"No Aplica")</f>
        <v>No Aplica</v>
      </c>
      <c r="N891" t="str">
        <f>Leave[[#This Row],[User Code (Owning User) (Usuario)]]&amp;Leave[[#This Row],[fecha activa]]</f>
        <v>MIE2025300120664No Aplica</v>
      </c>
    </row>
    <row r="892" spans="1:14" x14ac:dyDescent="0.3">
      <c r="A892" t="s">
        <v>466</v>
      </c>
      <c r="B892" s="3">
        <v>45938</v>
      </c>
      <c r="C892" s="3">
        <v>45938</v>
      </c>
      <c r="D892" t="s">
        <v>467</v>
      </c>
      <c r="E892" t="s">
        <v>700</v>
      </c>
      <c r="F892" t="s">
        <v>701</v>
      </c>
      <c r="G892">
        <v>480</v>
      </c>
      <c r="H892">
        <v>480</v>
      </c>
      <c r="I892" t="s">
        <v>1157</v>
      </c>
      <c r="J892" t="s">
        <v>1025</v>
      </c>
      <c r="K892" t="s">
        <v>177</v>
      </c>
      <c r="L892" t="str">
        <f>IF(AND(Home!$A$1&gt;=Leave[[#This Row],[Start Time]],Home!$A$1&lt;=Leave[[#This Row],[End Time]]),"Aplica","No Aplica")</f>
        <v>No Aplica</v>
      </c>
      <c r="M892" t="str">
        <f>IF(AND(Home!$A$1&gt;=Leave[[#This Row],[Start Time]],Home!$A$1&lt;=Leave[[#This Row],[End Time]]),Home!$A$1,"No Aplica")</f>
        <v>No Aplica</v>
      </c>
      <c r="N892" t="str">
        <f>Leave[[#This Row],[User Code (Owning User) (Usuario)]]&amp;Leave[[#This Row],[fecha activa]]</f>
        <v>MIE2024120917590No Aplica</v>
      </c>
    </row>
    <row r="893" spans="1:14" x14ac:dyDescent="0.3">
      <c r="A893" t="s">
        <v>463</v>
      </c>
      <c r="B893" s="3">
        <v>45937</v>
      </c>
      <c r="C893" s="3">
        <v>45937</v>
      </c>
      <c r="D893" t="s">
        <v>1485</v>
      </c>
      <c r="E893" t="s">
        <v>700</v>
      </c>
      <c r="F893" t="s">
        <v>701</v>
      </c>
      <c r="G893">
        <v>60</v>
      </c>
      <c r="H893">
        <v>60</v>
      </c>
      <c r="I893" t="s">
        <v>1157</v>
      </c>
      <c r="J893" t="s">
        <v>1025</v>
      </c>
      <c r="K893" t="s">
        <v>177</v>
      </c>
      <c r="L893" t="str">
        <f>IF(AND(Home!$A$1&gt;=Leave[[#This Row],[Start Time]],Home!$A$1&lt;=Leave[[#This Row],[End Time]]),"Aplica","No Aplica")</f>
        <v>No Aplica</v>
      </c>
      <c r="M893" t="str">
        <f>IF(AND(Home!$A$1&gt;=Leave[[#This Row],[Start Time]],Home!$A$1&lt;=Leave[[#This Row],[End Time]]),Home!$A$1,"No Aplica")</f>
        <v>No Aplica</v>
      </c>
      <c r="N893" t="str">
        <f>Leave[[#This Row],[User Code (Owning User) (Usuario)]]&amp;Leave[[#This Row],[fecha activa]]</f>
        <v>MIE2024120917590No Aplica</v>
      </c>
    </row>
    <row r="894" spans="1:14" x14ac:dyDescent="0.3">
      <c r="A894" t="s">
        <v>463</v>
      </c>
      <c r="B894" s="3">
        <v>45936</v>
      </c>
      <c r="C894" s="3">
        <v>45936</v>
      </c>
      <c r="D894" t="s">
        <v>1485</v>
      </c>
      <c r="E894" t="s">
        <v>700</v>
      </c>
      <c r="F894" t="s">
        <v>701</v>
      </c>
      <c r="G894">
        <v>60</v>
      </c>
      <c r="H894">
        <v>60</v>
      </c>
      <c r="I894" t="s">
        <v>1157</v>
      </c>
      <c r="J894" t="s">
        <v>1025</v>
      </c>
      <c r="K894" t="s">
        <v>177</v>
      </c>
      <c r="L894" t="str">
        <f>IF(AND(Home!$A$1&gt;=Leave[[#This Row],[Start Time]],Home!$A$1&lt;=Leave[[#This Row],[End Time]]),"Aplica","No Aplica")</f>
        <v>No Aplica</v>
      </c>
      <c r="M894" t="str">
        <f>IF(AND(Home!$A$1&gt;=Leave[[#This Row],[Start Time]],Home!$A$1&lt;=Leave[[#This Row],[End Time]]),Home!$A$1,"No Aplica")</f>
        <v>No Aplica</v>
      </c>
      <c r="N894" t="str">
        <f>Leave[[#This Row],[User Code (Owning User) (Usuario)]]&amp;Leave[[#This Row],[fecha activa]]</f>
        <v>MIE2024120917590No Aplica</v>
      </c>
    </row>
    <row r="895" spans="1:14" x14ac:dyDescent="0.3">
      <c r="A895" t="s">
        <v>463</v>
      </c>
      <c r="B895" s="3">
        <v>45933</v>
      </c>
      <c r="C895" s="3">
        <v>45933</v>
      </c>
      <c r="D895" t="s">
        <v>1485</v>
      </c>
      <c r="E895" t="s">
        <v>700</v>
      </c>
      <c r="F895" t="s">
        <v>701</v>
      </c>
      <c r="G895">
        <v>60</v>
      </c>
      <c r="H895">
        <v>60</v>
      </c>
      <c r="I895" t="s">
        <v>1157</v>
      </c>
      <c r="J895" t="s">
        <v>1025</v>
      </c>
      <c r="K895" t="s">
        <v>177</v>
      </c>
      <c r="L895" t="str">
        <f>IF(AND(Home!$A$1&gt;=Leave[[#This Row],[Start Time]],Home!$A$1&lt;=Leave[[#This Row],[End Time]]),"Aplica","No Aplica")</f>
        <v>No Aplica</v>
      </c>
      <c r="M895" t="str">
        <f>IF(AND(Home!$A$1&gt;=Leave[[#This Row],[Start Time]],Home!$A$1&lt;=Leave[[#This Row],[End Time]]),Home!$A$1,"No Aplica")</f>
        <v>No Aplica</v>
      </c>
      <c r="N895" t="str">
        <f>Leave[[#This Row],[User Code (Owning User) (Usuario)]]&amp;Leave[[#This Row],[fecha activa]]</f>
        <v>MIE2024120917590No Aplica</v>
      </c>
    </row>
    <row r="896" spans="1:14" x14ac:dyDescent="0.3">
      <c r="A896" t="s">
        <v>463</v>
      </c>
      <c r="B896" s="3">
        <v>45932</v>
      </c>
      <c r="C896" s="3">
        <v>45932</v>
      </c>
      <c r="D896" t="s">
        <v>1485</v>
      </c>
      <c r="E896" t="s">
        <v>700</v>
      </c>
      <c r="F896" t="s">
        <v>701</v>
      </c>
      <c r="G896">
        <v>60</v>
      </c>
      <c r="H896">
        <v>60</v>
      </c>
      <c r="I896" t="s">
        <v>1157</v>
      </c>
      <c r="J896" t="s">
        <v>1025</v>
      </c>
      <c r="K896" t="s">
        <v>177</v>
      </c>
      <c r="L896" t="str">
        <f>IF(AND(Home!$A$1&gt;=Leave[[#This Row],[Start Time]],Home!$A$1&lt;=Leave[[#This Row],[End Time]]),"Aplica","No Aplica")</f>
        <v>No Aplica</v>
      </c>
      <c r="M896" t="str">
        <f>IF(AND(Home!$A$1&gt;=Leave[[#This Row],[Start Time]],Home!$A$1&lt;=Leave[[#This Row],[End Time]]),Home!$A$1,"No Aplica")</f>
        <v>No Aplica</v>
      </c>
      <c r="N896" t="str">
        <f>Leave[[#This Row],[User Code (Owning User) (Usuario)]]&amp;Leave[[#This Row],[fecha activa]]</f>
        <v>MIE2024120917590No Aplica</v>
      </c>
    </row>
    <row r="897" spans="1:14" x14ac:dyDescent="0.3">
      <c r="A897" t="s">
        <v>463</v>
      </c>
      <c r="B897" s="3">
        <v>45931</v>
      </c>
      <c r="C897" s="3">
        <v>45931</v>
      </c>
      <c r="D897" t="s">
        <v>1485</v>
      </c>
      <c r="E897" t="s">
        <v>700</v>
      </c>
      <c r="F897" t="s">
        <v>701</v>
      </c>
      <c r="G897">
        <v>60</v>
      </c>
      <c r="H897">
        <v>60</v>
      </c>
      <c r="I897" t="s">
        <v>1157</v>
      </c>
      <c r="J897" t="s">
        <v>1025</v>
      </c>
      <c r="K897" t="s">
        <v>177</v>
      </c>
      <c r="L897" t="str">
        <f>IF(AND(Home!$A$1&gt;=Leave[[#This Row],[Start Time]],Home!$A$1&lt;=Leave[[#This Row],[End Time]]),"Aplica","No Aplica")</f>
        <v>Aplica</v>
      </c>
      <c r="M897">
        <f>IF(AND(Home!$A$1&gt;=Leave[[#This Row],[Start Time]],Home!$A$1&lt;=Leave[[#This Row],[End Time]]),Home!$A$1,"No Aplica")</f>
        <v>45931</v>
      </c>
      <c r="N897" t="str">
        <f>Leave[[#This Row],[User Code (Owning User) (Usuario)]]&amp;Leave[[#This Row],[fecha activa]]</f>
        <v>MIE202412091759045931</v>
      </c>
    </row>
    <row r="898" spans="1:14" x14ac:dyDescent="0.3">
      <c r="A898" t="s">
        <v>2430</v>
      </c>
      <c r="B898" s="3">
        <v>45938</v>
      </c>
      <c r="C898" s="3">
        <v>45938</v>
      </c>
      <c r="D898" t="s">
        <v>615</v>
      </c>
      <c r="E898" t="s">
        <v>376</v>
      </c>
      <c r="F898" t="s">
        <v>377</v>
      </c>
      <c r="G898">
        <v>60</v>
      </c>
      <c r="H898">
        <v>60</v>
      </c>
      <c r="I898" t="s">
        <v>1092</v>
      </c>
      <c r="J898" t="s">
        <v>1126</v>
      </c>
      <c r="K898" t="s">
        <v>178</v>
      </c>
      <c r="L898" t="str">
        <f>IF(AND(Home!$A$1&gt;=Leave[[#This Row],[Start Time]],Home!$A$1&lt;=Leave[[#This Row],[End Time]]),"Aplica","No Aplica")</f>
        <v>No Aplica</v>
      </c>
      <c r="M898" t="str">
        <f>IF(AND(Home!$A$1&gt;=Leave[[#This Row],[Start Time]],Home!$A$1&lt;=Leave[[#This Row],[End Time]]),Home!$A$1,"No Aplica")</f>
        <v>No Aplica</v>
      </c>
      <c r="N898" t="str">
        <f>Leave[[#This Row],[User Code (Owning User) (Usuario)]]&amp;Leave[[#This Row],[fecha activa]]</f>
        <v>MIE2023031012776No Aplica</v>
      </c>
    </row>
    <row r="899" spans="1:14" x14ac:dyDescent="0.3">
      <c r="A899" t="s">
        <v>469</v>
      </c>
      <c r="B899" s="3">
        <v>45939</v>
      </c>
      <c r="C899" s="3">
        <v>45939</v>
      </c>
      <c r="D899" t="s">
        <v>615</v>
      </c>
      <c r="E899" t="s">
        <v>376</v>
      </c>
      <c r="F899" t="s">
        <v>377</v>
      </c>
      <c r="G899">
        <v>60</v>
      </c>
      <c r="H899">
        <v>60</v>
      </c>
      <c r="I899" t="s">
        <v>1092</v>
      </c>
      <c r="J899" t="s">
        <v>1126</v>
      </c>
      <c r="K899" t="s">
        <v>178</v>
      </c>
      <c r="L899" t="str">
        <f>IF(AND(Home!$A$1&gt;=Leave[[#This Row],[Start Time]],Home!$A$1&lt;=Leave[[#This Row],[End Time]]),"Aplica","No Aplica")</f>
        <v>No Aplica</v>
      </c>
      <c r="M899" t="str">
        <f>IF(AND(Home!$A$1&gt;=Leave[[#This Row],[Start Time]],Home!$A$1&lt;=Leave[[#This Row],[End Time]]),Home!$A$1,"No Aplica")</f>
        <v>No Aplica</v>
      </c>
      <c r="N899" t="str">
        <f>Leave[[#This Row],[User Code (Owning User) (Usuario)]]&amp;Leave[[#This Row],[fecha activa]]</f>
        <v>MIE2023031012776No Aplica</v>
      </c>
    </row>
    <row r="900" spans="1:14" x14ac:dyDescent="0.3">
      <c r="A900" t="s">
        <v>469</v>
      </c>
      <c r="B900" s="3">
        <v>45940</v>
      </c>
      <c r="C900" s="3">
        <v>45940</v>
      </c>
      <c r="D900" t="s">
        <v>615</v>
      </c>
      <c r="E900" t="s">
        <v>376</v>
      </c>
      <c r="F900" t="s">
        <v>377</v>
      </c>
      <c r="G900">
        <v>60</v>
      </c>
      <c r="H900">
        <v>60</v>
      </c>
      <c r="I900" t="s">
        <v>1092</v>
      </c>
      <c r="J900" t="s">
        <v>1126</v>
      </c>
      <c r="K900" t="s">
        <v>178</v>
      </c>
      <c r="L900" t="str">
        <f>IF(AND(Home!$A$1&gt;=Leave[[#This Row],[Start Time]],Home!$A$1&lt;=Leave[[#This Row],[End Time]]),"Aplica","No Aplica")</f>
        <v>No Aplica</v>
      </c>
      <c r="M900" t="str">
        <f>IF(AND(Home!$A$1&gt;=Leave[[#This Row],[Start Time]],Home!$A$1&lt;=Leave[[#This Row],[End Time]]),Home!$A$1,"No Aplica")</f>
        <v>No Aplica</v>
      </c>
      <c r="N900" t="str">
        <f>Leave[[#This Row],[User Code (Owning User) (Usuario)]]&amp;Leave[[#This Row],[fecha activa]]</f>
        <v>MIE2023031012776No Aplica</v>
      </c>
    </row>
    <row r="901" spans="1:14" x14ac:dyDescent="0.3">
      <c r="A901" t="s">
        <v>469</v>
      </c>
      <c r="B901" s="3">
        <v>45941</v>
      </c>
      <c r="C901" s="3">
        <v>45941</v>
      </c>
      <c r="D901" t="s">
        <v>615</v>
      </c>
      <c r="E901" t="s">
        <v>376</v>
      </c>
      <c r="F901" t="s">
        <v>377</v>
      </c>
      <c r="G901">
        <v>60</v>
      </c>
      <c r="H901">
        <v>60</v>
      </c>
      <c r="I901" t="s">
        <v>1092</v>
      </c>
      <c r="J901" t="s">
        <v>1126</v>
      </c>
      <c r="K901" t="s">
        <v>178</v>
      </c>
      <c r="L901" t="str">
        <f>IF(AND(Home!$A$1&gt;=Leave[[#This Row],[Start Time]],Home!$A$1&lt;=Leave[[#This Row],[End Time]]),"Aplica","No Aplica")</f>
        <v>No Aplica</v>
      </c>
      <c r="M901" t="str">
        <f>IF(AND(Home!$A$1&gt;=Leave[[#This Row],[Start Time]],Home!$A$1&lt;=Leave[[#This Row],[End Time]]),Home!$A$1,"No Aplica")</f>
        <v>No Aplica</v>
      </c>
      <c r="N901" t="str">
        <f>Leave[[#This Row],[User Code (Owning User) (Usuario)]]&amp;Leave[[#This Row],[fecha activa]]</f>
        <v>MIE2023031012776No Aplica</v>
      </c>
    </row>
    <row r="902" spans="1:14" x14ac:dyDescent="0.3">
      <c r="A902" t="s">
        <v>463</v>
      </c>
      <c r="B902" s="3">
        <v>45942</v>
      </c>
      <c r="C902" s="3">
        <v>45942</v>
      </c>
      <c r="D902" t="s">
        <v>468</v>
      </c>
      <c r="E902" t="s">
        <v>376</v>
      </c>
      <c r="F902" t="s">
        <v>377</v>
      </c>
      <c r="G902">
        <v>540</v>
      </c>
      <c r="H902">
        <v>540</v>
      </c>
      <c r="I902" t="s">
        <v>1092</v>
      </c>
      <c r="J902" t="s">
        <v>1126</v>
      </c>
      <c r="K902" t="s">
        <v>178</v>
      </c>
      <c r="L902" t="str">
        <f>IF(AND(Home!$A$1&gt;=Leave[[#This Row],[Start Time]],Home!$A$1&lt;=Leave[[#This Row],[End Time]]),"Aplica","No Aplica")</f>
        <v>No Aplica</v>
      </c>
      <c r="M902" t="str">
        <f>IF(AND(Home!$A$1&gt;=Leave[[#This Row],[Start Time]],Home!$A$1&lt;=Leave[[#This Row],[End Time]]),Home!$A$1,"No Aplica")</f>
        <v>No Aplica</v>
      </c>
      <c r="N902" t="str">
        <f>Leave[[#This Row],[User Code (Owning User) (Usuario)]]&amp;Leave[[#This Row],[fecha activa]]</f>
        <v>MIE2023031012776No Aplica</v>
      </c>
    </row>
    <row r="903" spans="1:14" x14ac:dyDescent="0.3">
      <c r="A903" t="s">
        <v>469</v>
      </c>
      <c r="B903" s="3">
        <v>45936</v>
      </c>
      <c r="C903" s="3">
        <v>45936</v>
      </c>
      <c r="D903" t="s">
        <v>470</v>
      </c>
      <c r="E903" t="s">
        <v>376</v>
      </c>
      <c r="F903" t="s">
        <v>377</v>
      </c>
      <c r="G903">
        <v>540</v>
      </c>
      <c r="H903">
        <v>540</v>
      </c>
      <c r="I903" t="s">
        <v>1092</v>
      </c>
      <c r="J903" t="s">
        <v>1126</v>
      </c>
      <c r="K903" t="s">
        <v>178</v>
      </c>
      <c r="L903" t="str">
        <f>IF(AND(Home!$A$1&gt;=Leave[[#This Row],[Start Time]],Home!$A$1&lt;=Leave[[#This Row],[End Time]]),"Aplica","No Aplica")</f>
        <v>No Aplica</v>
      </c>
      <c r="M903" t="str">
        <f>IF(AND(Home!$A$1&gt;=Leave[[#This Row],[Start Time]],Home!$A$1&lt;=Leave[[#This Row],[End Time]]),Home!$A$1,"No Aplica")</f>
        <v>No Aplica</v>
      </c>
      <c r="N903" t="str">
        <f>Leave[[#This Row],[User Code (Owning User) (Usuario)]]&amp;Leave[[#This Row],[fecha activa]]</f>
        <v>MIE2023031012776No Aplica</v>
      </c>
    </row>
    <row r="904" spans="1:14" x14ac:dyDescent="0.3">
      <c r="A904" t="s">
        <v>469</v>
      </c>
      <c r="B904" s="3">
        <v>45932</v>
      </c>
      <c r="C904" s="3">
        <v>45932</v>
      </c>
      <c r="D904" t="s">
        <v>615</v>
      </c>
      <c r="E904" t="s">
        <v>376</v>
      </c>
      <c r="F904" t="s">
        <v>377</v>
      </c>
      <c r="G904">
        <v>60</v>
      </c>
      <c r="H904">
        <v>60</v>
      </c>
      <c r="I904" t="s">
        <v>1092</v>
      </c>
      <c r="J904" t="s">
        <v>1126</v>
      </c>
      <c r="K904" t="s">
        <v>178</v>
      </c>
      <c r="L904" t="str">
        <f>IF(AND(Home!$A$1&gt;=Leave[[#This Row],[Start Time]],Home!$A$1&lt;=Leave[[#This Row],[End Time]]),"Aplica","No Aplica")</f>
        <v>No Aplica</v>
      </c>
      <c r="M904" t="str">
        <f>IF(AND(Home!$A$1&gt;=Leave[[#This Row],[Start Time]],Home!$A$1&lt;=Leave[[#This Row],[End Time]]),Home!$A$1,"No Aplica")</f>
        <v>No Aplica</v>
      </c>
      <c r="N904" t="str">
        <f>Leave[[#This Row],[User Code (Owning User) (Usuario)]]&amp;Leave[[#This Row],[fecha activa]]</f>
        <v>MIE2023031012776No Aplica</v>
      </c>
    </row>
    <row r="905" spans="1:14" x14ac:dyDescent="0.3">
      <c r="A905" t="s">
        <v>469</v>
      </c>
      <c r="B905" s="3">
        <v>45931</v>
      </c>
      <c r="C905" s="3">
        <v>45931</v>
      </c>
      <c r="D905" t="s">
        <v>615</v>
      </c>
      <c r="E905" t="s">
        <v>376</v>
      </c>
      <c r="F905" t="s">
        <v>377</v>
      </c>
      <c r="G905">
        <v>60</v>
      </c>
      <c r="H905">
        <v>60</v>
      </c>
      <c r="I905" t="s">
        <v>1092</v>
      </c>
      <c r="J905" t="s">
        <v>1126</v>
      </c>
      <c r="K905" t="s">
        <v>178</v>
      </c>
      <c r="L905" t="str">
        <f>IF(AND(Home!$A$1&gt;=Leave[[#This Row],[Start Time]],Home!$A$1&lt;=Leave[[#This Row],[End Time]]),"Aplica","No Aplica")</f>
        <v>Aplica</v>
      </c>
      <c r="M905">
        <f>IF(AND(Home!$A$1&gt;=Leave[[#This Row],[Start Time]],Home!$A$1&lt;=Leave[[#This Row],[End Time]]),Home!$A$1,"No Aplica")</f>
        <v>45931</v>
      </c>
      <c r="N905" t="str">
        <f>Leave[[#This Row],[User Code (Owning User) (Usuario)]]&amp;Leave[[#This Row],[fecha activa]]</f>
        <v>MIE202303101277645931</v>
      </c>
    </row>
    <row r="906" spans="1:14" x14ac:dyDescent="0.3">
      <c r="A906" t="s">
        <v>463</v>
      </c>
      <c r="B906" s="3">
        <v>45935</v>
      </c>
      <c r="C906" s="3">
        <v>45935</v>
      </c>
      <c r="D906" t="s">
        <v>473</v>
      </c>
      <c r="E906" t="s">
        <v>376</v>
      </c>
      <c r="F906" t="s">
        <v>377</v>
      </c>
      <c r="G906">
        <v>540</v>
      </c>
      <c r="H906">
        <v>540</v>
      </c>
      <c r="I906" t="s">
        <v>1092</v>
      </c>
      <c r="J906" t="s">
        <v>1126</v>
      </c>
      <c r="K906" t="s">
        <v>178</v>
      </c>
      <c r="L906" t="str">
        <f>IF(AND(Home!$A$1&gt;=Leave[[#This Row],[Start Time]],Home!$A$1&lt;=Leave[[#This Row],[End Time]]),"Aplica","No Aplica")</f>
        <v>No Aplica</v>
      </c>
      <c r="M906" t="str">
        <f>IF(AND(Home!$A$1&gt;=Leave[[#This Row],[Start Time]],Home!$A$1&lt;=Leave[[#This Row],[End Time]]),Home!$A$1,"No Aplica")</f>
        <v>No Aplica</v>
      </c>
      <c r="N906" t="str">
        <f>Leave[[#This Row],[User Code (Owning User) (Usuario)]]&amp;Leave[[#This Row],[fecha activa]]</f>
        <v>MIE2023031012776No Aplica</v>
      </c>
    </row>
    <row r="907" spans="1:14" x14ac:dyDescent="0.3">
      <c r="A907" t="s">
        <v>469</v>
      </c>
      <c r="B907" s="3">
        <v>45934</v>
      </c>
      <c r="C907" s="3">
        <v>45934</v>
      </c>
      <c r="D907" t="s">
        <v>615</v>
      </c>
      <c r="E907" t="s">
        <v>376</v>
      </c>
      <c r="F907" t="s">
        <v>377</v>
      </c>
      <c r="G907">
        <v>60</v>
      </c>
      <c r="H907">
        <v>60</v>
      </c>
      <c r="I907" t="s">
        <v>1092</v>
      </c>
      <c r="J907" t="s">
        <v>1126</v>
      </c>
      <c r="K907" t="s">
        <v>178</v>
      </c>
      <c r="L907" t="str">
        <f>IF(AND(Home!$A$1&gt;=Leave[[#This Row],[Start Time]],Home!$A$1&lt;=Leave[[#This Row],[End Time]]),"Aplica","No Aplica")</f>
        <v>No Aplica</v>
      </c>
      <c r="M907" t="str">
        <f>IF(AND(Home!$A$1&gt;=Leave[[#This Row],[Start Time]],Home!$A$1&lt;=Leave[[#This Row],[End Time]]),Home!$A$1,"No Aplica")</f>
        <v>No Aplica</v>
      </c>
      <c r="N907" t="str">
        <f>Leave[[#This Row],[User Code (Owning User) (Usuario)]]&amp;Leave[[#This Row],[fecha activa]]</f>
        <v>MIE2023031012776No Aplica</v>
      </c>
    </row>
    <row r="908" spans="1:14" x14ac:dyDescent="0.3">
      <c r="A908" t="s">
        <v>469</v>
      </c>
      <c r="B908" s="3">
        <v>45933</v>
      </c>
      <c r="C908" s="3">
        <v>45933</v>
      </c>
      <c r="D908" t="s">
        <v>615</v>
      </c>
      <c r="E908" t="s">
        <v>376</v>
      </c>
      <c r="F908" t="s">
        <v>377</v>
      </c>
      <c r="G908">
        <v>60</v>
      </c>
      <c r="H908">
        <v>60</v>
      </c>
      <c r="I908" t="s">
        <v>1092</v>
      </c>
      <c r="J908" t="s">
        <v>1126</v>
      </c>
      <c r="K908" t="s">
        <v>178</v>
      </c>
      <c r="L908" t="str">
        <f>IF(AND(Home!$A$1&gt;=Leave[[#This Row],[Start Time]],Home!$A$1&lt;=Leave[[#This Row],[End Time]]),"Aplica","No Aplica")</f>
        <v>No Aplica</v>
      </c>
      <c r="M908" t="str">
        <f>IF(AND(Home!$A$1&gt;=Leave[[#This Row],[Start Time]],Home!$A$1&lt;=Leave[[#This Row],[End Time]]),Home!$A$1,"No Aplica")</f>
        <v>No Aplica</v>
      </c>
      <c r="N908" t="str">
        <f>Leave[[#This Row],[User Code (Owning User) (Usuario)]]&amp;Leave[[#This Row],[fecha activa]]</f>
        <v>MIE2023031012776No Aplica</v>
      </c>
    </row>
    <row r="909" spans="1:14" x14ac:dyDescent="0.3">
      <c r="A909" t="s">
        <v>469</v>
      </c>
      <c r="B909" s="3">
        <v>45931</v>
      </c>
      <c r="C909" s="3">
        <v>45931</v>
      </c>
      <c r="D909" t="s">
        <v>2949</v>
      </c>
      <c r="E909" t="s">
        <v>1495</v>
      </c>
      <c r="F909" t="s">
        <v>1497</v>
      </c>
      <c r="G909">
        <v>180</v>
      </c>
      <c r="H909">
        <v>180</v>
      </c>
      <c r="I909" t="s">
        <v>1496</v>
      </c>
      <c r="J909" t="s">
        <v>1035</v>
      </c>
      <c r="K909" t="s">
        <v>178</v>
      </c>
      <c r="L909" t="str">
        <f>IF(AND(Home!$A$1&gt;=Leave[[#This Row],[Start Time]],Home!$A$1&lt;=Leave[[#This Row],[End Time]]),"Aplica","No Aplica")</f>
        <v>Aplica</v>
      </c>
      <c r="M909">
        <f>IF(AND(Home!$A$1&gt;=Leave[[#This Row],[Start Time]],Home!$A$1&lt;=Leave[[#This Row],[End Time]]),Home!$A$1,"No Aplica")</f>
        <v>45931</v>
      </c>
      <c r="N909" t="str">
        <f>Leave[[#This Row],[User Code (Owning User) (Usuario)]]&amp;Leave[[#This Row],[fecha activa]]</f>
        <v>MIE202504032116645931</v>
      </c>
    </row>
    <row r="910" spans="1:14" x14ac:dyDescent="0.3">
      <c r="A910" t="s">
        <v>466</v>
      </c>
      <c r="B910" s="3">
        <v>45942</v>
      </c>
      <c r="C910" s="3">
        <v>45942</v>
      </c>
      <c r="D910" t="s">
        <v>1980</v>
      </c>
      <c r="E910" t="s">
        <v>1495</v>
      </c>
      <c r="F910" t="s">
        <v>1497</v>
      </c>
      <c r="G910">
        <v>540</v>
      </c>
      <c r="H910">
        <v>540</v>
      </c>
      <c r="I910" t="s">
        <v>1496</v>
      </c>
      <c r="J910" t="s">
        <v>1035</v>
      </c>
      <c r="K910" t="s">
        <v>178</v>
      </c>
      <c r="L910" t="str">
        <f>IF(AND(Home!$A$1&gt;=Leave[[#This Row],[Start Time]],Home!$A$1&lt;=Leave[[#This Row],[End Time]]),"Aplica","No Aplica")</f>
        <v>No Aplica</v>
      </c>
      <c r="M910" t="str">
        <f>IF(AND(Home!$A$1&gt;=Leave[[#This Row],[Start Time]],Home!$A$1&lt;=Leave[[#This Row],[End Time]]),Home!$A$1,"No Aplica")</f>
        <v>No Aplica</v>
      </c>
      <c r="N910" t="str">
        <f>Leave[[#This Row],[User Code (Owning User) (Usuario)]]&amp;Leave[[#This Row],[fecha activa]]</f>
        <v>MIE2025040321166No Aplica</v>
      </c>
    </row>
    <row r="911" spans="1:14" x14ac:dyDescent="0.3">
      <c r="A911" t="s">
        <v>466</v>
      </c>
      <c r="B911" s="3">
        <v>45935</v>
      </c>
      <c r="C911" s="3">
        <v>45935</v>
      </c>
      <c r="D911" t="s">
        <v>1980</v>
      </c>
      <c r="E911" t="s">
        <v>1495</v>
      </c>
      <c r="F911" t="s">
        <v>1497</v>
      </c>
      <c r="G911">
        <v>540</v>
      </c>
      <c r="H911">
        <v>540</v>
      </c>
      <c r="I911" t="s">
        <v>1496</v>
      </c>
      <c r="J911" t="s">
        <v>1035</v>
      </c>
      <c r="K911" t="s">
        <v>178</v>
      </c>
      <c r="L911" t="str">
        <f>IF(AND(Home!$A$1&gt;=Leave[[#This Row],[Start Time]],Home!$A$1&lt;=Leave[[#This Row],[End Time]]),"Aplica","No Aplica")</f>
        <v>No Aplica</v>
      </c>
      <c r="M911" t="str">
        <f>IF(AND(Home!$A$1&gt;=Leave[[#This Row],[Start Time]],Home!$A$1&lt;=Leave[[#This Row],[End Time]]),Home!$A$1,"No Aplica")</f>
        <v>No Aplica</v>
      </c>
      <c r="N911" t="str">
        <f>Leave[[#This Row],[User Code (Owning User) (Usuario)]]&amp;Leave[[#This Row],[fecha activa]]</f>
        <v>MIE2025040321166No Aplica</v>
      </c>
    </row>
    <row r="912" spans="1:14" x14ac:dyDescent="0.3">
      <c r="A912" t="s">
        <v>466</v>
      </c>
      <c r="B912" s="3">
        <v>45938</v>
      </c>
      <c r="C912" s="3">
        <v>45938</v>
      </c>
      <c r="D912" t="s">
        <v>465</v>
      </c>
      <c r="E912" t="s">
        <v>2804</v>
      </c>
      <c r="F912" t="s">
        <v>2806</v>
      </c>
      <c r="G912">
        <v>540</v>
      </c>
      <c r="H912">
        <v>540</v>
      </c>
      <c r="I912" t="s">
        <v>2805</v>
      </c>
      <c r="J912" t="s">
        <v>967</v>
      </c>
      <c r="K912" t="s">
        <v>177</v>
      </c>
      <c r="L912" t="str">
        <f>IF(AND(Home!$A$1&gt;=Leave[[#This Row],[Start Time]],Home!$A$1&lt;=Leave[[#This Row],[End Time]]),"Aplica","No Aplica")</f>
        <v>No Aplica</v>
      </c>
      <c r="M912" t="str">
        <f>IF(AND(Home!$A$1&gt;=Leave[[#This Row],[Start Time]],Home!$A$1&lt;=Leave[[#This Row],[End Time]]),Home!$A$1,"No Aplica")</f>
        <v>No Aplica</v>
      </c>
      <c r="N912" t="str">
        <f>Leave[[#This Row],[User Code (Owning User) (Usuario)]]&amp;Leave[[#This Row],[fecha activa]]</f>
        <v>MIE2025250924622No Aplica</v>
      </c>
    </row>
    <row r="913" spans="1:14" x14ac:dyDescent="0.3">
      <c r="A913" t="s">
        <v>466</v>
      </c>
      <c r="B913" s="3">
        <v>45942</v>
      </c>
      <c r="C913" s="3">
        <v>45942</v>
      </c>
      <c r="D913" t="s">
        <v>472</v>
      </c>
      <c r="E913" t="s">
        <v>2438</v>
      </c>
      <c r="F913" t="s">
        <v>2440</v>
      </c>
      <c r="G913">
        <v>540</v>
      </c>
      <c r="H913">
        <v>540</v>
      </c>
      <c r="I913" t="s">
        <v>2439</v>
      </c>
      <c r="J913" t="s">
        <v>1942</v>
      </c>
      <c r="K913" t="s">
        <v>178</v>
      </c>
      <c r="L913" t="str">
        <f>IF(AND(Home!$A$1&gt;=Leave[[#This Row],[Start Time]],Home!$A$1&lt;=Leave[[#This Row],[End Time]]),"Aplica","No Aplica")</f>
        <v>No Aplica</v>
      </c>
      <c r="M913" t="str">
        <f>IF(AND(Home!$A$1&gt;=Leave[[#This Row],[Start Time]],Home!$A$1&lt;=Leave[[#This Row],[End Time]]),Home!$A$1,"No Aplica")</f>
        <v>No Aplica</v>
      </c>
      <c r="N913" t="str">
        <f>Leave[[#This Row],[User Code (Owning User) (Usuario)]]&amp;Leave[[#This Row],[fecha activa]]</f>
        <v>MIE2025020924279No Aplica</v>
      </c>
    </row>
    <row r="914" spans="1:14" x14ac:dyDescent="0.3">
      <c r="A914" t="s">
        <v>469</v>
      </c>
      <c r="B914" s="3">
        <v>45941</v>
      </c>
      <c r="C914" s="3">
        <v>45941</v>
      </c>
      <c r="D914" t="s">
        <v>1394</v>
      </c>
      <c r="E914" t="s">
        <v>2438</v>
      </c>
      <c r="F914" t="s">
        <v>2440</v>
      </c>
      <c r="G914">
        <v>300</v>
      </c>
      <c r="H914">
        <v>300</v>
      </c>
      <c r="I914" t="s">
        <v>2439</v>
      </c>
      <c r="J914" t="s">
        <v>1942</v>
      </c>
      <c r="K914" t="s">
        <v>178</v>
      </c>
      <c r="L914" t="str">
        <f>IF(AND(Home!$A$1&gt;=Leave[[#This Row],[Start Time]],Home!$A$1&lt;=Leave[[#This Row],[End Time]]),"Aplica","No Aplica")</f>
        <v>No Aplica</v>
      </c>
      <c r="M914" t="str">
        <f>IF(AND(Home!$A$1&gt;=Leave[[#This Row],[Start Time]],Home!$A$1&lt;=Leave[[#This Row],[End Time]]),Home!$A$1,"No Aplica")</f>
        <v>No Aplica</v>
      </c>
      <c r="N914" t="str">
        <f>Leave[[#This Row],[User Code (Owning User) (Usuario)]]&amp;Leave[[#This Row],[fecha activa]]</f>
        <v>MIE2025020924279No Aplica</v>
      </c>
    </row>
    <row r="915" spans="1:14" x14ac:dyDescent="0.3">
      <c r="A915" t="s">
        <v>466</v>
      </c>
      <c r="B915" s="3">
        <v>45935</v>
      </c>
      <c r="C915" s="3">
        <v>45935</v>
      </c>
      <c r="D915" t="s">
        <v>467</v>
      </c>
      <c r="E915" t="s">
        <v>2438</v>
      </c>
      <c r="F915" t="s">
        <v>2440</v>
      </c>
      <c r="G915">
        <v>540</v>
      </c>
      <c r="H915">
        <v>540</v>
      </c>
      <c r="I915" t="s">
        <v>2439</v>
      </c>
      <c r="J915" t="s">
        <v>1942</v>
      </c>
      <c r="K915" t="s">
        <v>178</v>
      </c>
      <c r="L915" t="str">
        <f>IF(AND(Home!$A$1&gt;=Leave[[#This Row],[Start Time]],Home!$A$1&lt;=Leave[[#This Row],[End Time]]),"Aplica","No Aplica")</f>
        <v>No Aplica</v>
      </c>
      <c r="M915" t="str">
        <f>IF(AND(Home!$A$1&gt;=Leave[[#This Row],[Start Time]],Home!$A$1&lt;=Leave[[#This Row],[End Time]]),Home!$A$1,"No Aplica")</f>
        <v>No Aplica</v>
      </c>
      <c r="N915" t="str">
        <f>Leave[[#This Row],[User Code (Owning User) (Usuario)]]&amp;Leave[[#This Row],[fecha activa]]</f>
        <v>MIE2025020924279No Aplica</v>
      </c>
    </row>
    <row r="916" spans="1:14" x14ac:dyDescent="0.3">
      <c r="A916" t="s">
        <v>463</v>
      </c>
      <c r="B916" s="3">
        <v>45934</v>
      </c>
      <c r="C916" s="3">
        <v>45934</v>
      </c>
      <c r="D916" t="s">
        <v>1394</v>
      </c>
      <c r="E916" t="s">
        <v>2438</v>
      </c>
      <c r="F916" t="s">
        <v>2440</v>
      </c>
      <c r="G916">
        <v>300</v>
      </c>
      <c r="H916">
        <v>300</v>
      </c>
      <c r="I916" t="s">
        <v>2439</v>
      </c>
      <c r="J916" t="s">
        <v>1942</v>
      </c>
      <c r="K916" t="s">
        <v>178</v>
      </c>
      <c r="L916" t="str">
        <f>IF(AND(Home!$A$1&gt;=Leave[[#This Row],[Start Time]],Home!$A$1&lt;=Leave[[#This Row],[End Time]]),"Aplica","No Aplica")</f>
        <v>No Aplica</v>
      </c>
      <c r="M916" t="str">
        <f>IF(AND(Home!$A$1&gt;=Leave[[#This Row],[Start Time]],Home!$A$1&lt;=Leave[[#This Row],[End Time]]),Home!$A$1,"No Aplica")</f>
        <v>No Aplica</v>
      </c>
      <c r="N916" t="str">
        <f>Leave[[#This Row],[User Code (Owning User) (Usuario)]]&amp;Leave[[#This Row],[fecha activa]]</f>
        <v>MIE2025020924279No Aplica</v>
      </c>
    </row>
    <row r="917" spans="1:14" x14ac:dyDescent="0.3">
      <c r="A917" t="s">
        <v>463</v>
      </c>
      <c r="B917" s="3">
        <v>45931</v>
      </c>
      <c r="C917" s="3">
        <v>45931</v>
      </c>
      <c r="D917" t="s">
        <v>2510</v>
      </c>
      <c r="E917" t="s">
        <v>2807</v>
      </c>
      <c r="F917" t="s">
        <v>2809</v>
      </c>
      <c r="G917">
        <v>540</v>
      </c>
      <c r="H917">
        <v>540</v>
      </c>
      <c r="I917" t="s">
        <v>2808</v>
      </c>
      <c r="J917" t="s">
        <v>2088</v>
      </c>
      <c r="K917" t="s">
        <v>179</v>
      </c>
      <c r="L917" t="str">
        <f>IF(AND(Home!$A$1&gt;=Leave[[#This Row],[Start Time]],Home!$A$1&lt;=Leave[[#This Row],[End Time]]),"Aplica","No Aplica")</f>
        <v>Aplica</v>
      </c>
      <c r="M917">
        <f>IF(AND(Home!$A$1&gt;=Leave[[#This Row],[Start Time]],Home!$A$1&lt;=Leave[[#This Row],[End Time]]),Home!$A$1,"No Aplica")</f>
        <v>45931</v>
      </c>
      <c r="N917" t="str">
        <f>Leave[[#This Row],[User Code (Owning User) (Usuario)]]&amp;Leave[[#This Row],[fecha activa]]</f>
        <v>MIE202526092464845931</v>
      </c>
    </row>
    <row r="918" spans="1:14" x14ac:dyDescent="0.3">
      <c r="A918" t="s">
        <v>466</v>
      </c>
      <c r="B918" s="3">
        <v>45942</v>
      </c>
      <c r="C918" s="3">
        <v>45942</v>
      </c>
      <c r="D918" t="s">
        <v>495</v>
      </c>
      <c r="E918" t="s">
        <v>2807</v>
      </c>
      <c r="F918" t="s">
        <v>2809</v>
      </c>
      <c r="G918">
        <v>1410</v>
      </c>
      <c r="H918">
        <v>540</v>
      </c>
      <c r="I918" t="s">
        <v>2808</v>
      </c>
      <c r="J918" t="s">
        <v>2088</v>
      </c>
      <c r="K918" t="s">
        <v>179</v>
      </c>
      <c r="L918" t="str">
        <f>IF(AND(Home!$A$1&gt;=Leave[[#This Row],[Start Time]],Home!$A$1&lt;=Leave[[#This Row],[End Time]]),"Aplica","No Aplica")</f>
        <v>No Aplica</v>
      </c>
      <c r="M918" t="str">
        <f>IF(AND(Home!$A$1&gt;=Leave[[#This Row],[Start Time]],Home!$A$1&lt;=Leave[[#This Row],[End Time]]),Home!$A$1,"No Aplica")</f>
        <v>No Aplica</v>
      </c>
      <c r="N918" t="str">
        <f>Leave[[#This Row],[User Code (Owning User) (Usuario)]]&amp;Leave[[#This Row],[fecha activa]]</f>
        <v>MIE2025260924648No Aplica</v>
      </c>
    </row>
    <row r="919" spans="1:14" x14ac:dyDescent="0.3">
      <c r="A919" t="s">
        <v>463</v>
      </c>
      <c r="B919" s="3">
        <v>45942</v>
      </c>
      <c r="C919" s="3">
        <v>45942</v>
      </c>
      <c r="D919" t="s">
        <v>493</v>
      </c>
      <c r="E919" t="s">
        <v>542</v>
      </c>
      <c r="F919" t="s">
        <v>543</v>
      </c>
      <c r="G919">
        <v>540</v>
      </c>
      <c r="H919">
        <v>540</v>
      </c>
      <c r="I919" t="s">
        <v>1292</v>
      </c>
      <c r="J919" t="s">
        <v>1034</v>
      </c>
      <c r="K919" t="s">
        <v>179</v>
      </c>
      <c r="L919" t="str">
        <f>IF(AND(Home!$A$1&gt;=Leave[[#This Row],[Start Time]],Home!$A$1&lt;=Leave[[#This Row],[End Time]]),"Aplica","No Aplica")</f>
        <v>No Aplica</v>
      </c>
      <c r="M919" t="str">
        <f>IF(AND(Home!$A$1&gt;=Leave[[#This Row],[Start Time]],Home!$A$1&lt;=Leave[[#This Row],[End Time]]),Home!$A$1,"No Aplica")</f>
        <v>No Aplica</v>
      </c>
      <c r="N919" t="str">
        <f>Leave[[#This Row],[User Code (Owning User) (Usuario)]]&amp;Leave[[#This Row],[fecha activa]]</f>
        <v>MIE2024190415138No Aplica</v>
      </c>
    </row>
    <row r="920" spans="1:14" x14ac:dyDescent="0.3">
      <c r="A920" t="s">
        <v>463</v>
      </c>
      <c r="B920" s="3">
        <v>45941</v>
      </c>
      <c r="C920" s="3">
        <v>45941</v>
      </c>
      <c r="D920" t="s">
        <v>2434</v>
      </c>
      <c r="E920" t="s">
        <v>542</v>
      </c>
      <c r="F920" t="s">
        <v>543</v>
      </c>
      <c r="G920">
        <v>240</v>
      </c>
      <c r="H920">
        <v>240</v>
      </c>
      <c r="I920" t="s">
        <v>1292</v>
      </c>
      <c r="J920" t="s">
        <v>1034</v>
      </c>
      <c r="K920" t="s">
        <v>179</v>
      </c>
      <c r="L920" t="str">
        <f>IF(AND(Home!$A$1&gt;=Leave[[#This Row],[Start Time]],Home!$A$1&lt;=Leave[[#This Row],[End Time]]),"Aplica","No Aplica")</f>
        <v>No Aplica</v>
      </c>
      <c r="M920" t="str">
        <f>IF(AND(Home!$A$1&gt;=Leave[[#This Row],[Start Time]],Home!$A$1&lt;=Leave[[#This Row],[End Time]]),Home!$A$1,"No Aplica")</f>
        <v>No Aplica</v>
      </c>
      <c r="N920" t="str">
        <f>Leave[[#This Row],[User Code (Owning User) (Usuario)]]&amp;Leave[[#This Row],[fecha activa]]</f>
        <v>MIE2024190415138No Aplica</v>
      </c>
    </row>
    <row r="921" spans="1:14" x14ac:dyDescent="0.3">
      <c r="A921" t="s">
        <v>463</v>
      </c>
      <c r="B921" s="3">
        <v>45935</v>
      </c>
      <c r="C921" s="3">
        <v>45935</v>
      </c>
      <c r="D921" t="s">
        <v>493</v>
      </c>
      <c r="E921" t="s">
        <v>542</v>
      </c>
      <c r="F921" t="s">
        <v>543</v>
      </c>
      <c r="G921">
        <v>540</v>
      </c>
      <c r="H921">
        <v>540</v>
      </c>
      <c r="I921" t="s">
        <v>1292</v>
      </c>
      <c r="J921" t="s">
        <v>1034</v>
      </c>
      <c r="K921" t="s">
        <v>179</v>
      </c>
      <c r="L921" t="str">
        <f>IF(AND(Home!$A$1&gt;=Leave[[#This Row],[Start Time]],Home!$A$1&lt;=Leave[[#This Row],[End Time]]),"Aplica","No Aplica")</f>
        <v>No Aplica</v>
      </c>
      <c r="M921" t="str">
        <f>IF(AND(Home!$A$1&gt;=Leave[[#This Row],[Start Time]],Home!$A$1&lt;=Leave[[#This Row],[End Time]]),Home!$A$1,"No Aplica")</f>
        <v>No Aplica</v>
      </c>
      <c r="N921" t="str">
        <f>Leave[[#This Row],[User Code (Owning User) (Usuario)]]&amp;Leave[[#This Row],[fecha activa]]</f>
        <v>MIE2024190415138No Aplica</v>
      </c>
    </row>
    <row r="922" spans="1:14" x14ac:dyDescent="0.3">
      <c r="A922" t="s">
        <v>463</v>
      </c>
      <c r="B922" s="3">
        <v>45934</v>
      </c>
      <c r="C922" s="3">
        <v>45934</v>
      </c>
      <c r="D922" t="s">
        <v>2609</v>
      </c>
      <c r="E922" t="s">
        <v>542</v>
      </c>
      <c r="F922" t="s">
        <v>543</v>
      </c>
      <c r="G922">
        <v>240</v>
      </c>
      <c r="H922">
        <v>240</v>
      </c>
      <c r="I922" t="s">
        <v>1292</v>
      </c>
      <c r="J922" t="s">
        <v>1034</v>
      </c>
      <c r="K922" t="s">
        <v>179</v>
      </c>
      <c r="L922" t="str">
        <f>IF(AND(Home!$A$1&gt;=Leave[[#This Row],[Start Time]],Home!$A$1&lt;=Leave[[#This Row],[End Time]]),"Aplica","No Aplica")</f>
        <v>No Aplica</v>
      </c>
      <c r="M922" t="str">
        <f>IF(AND(Home!$A$1&gt;=Leave[[#This Row],[Start Time]],Home!$A$1&lt;=Leave[[#This Row],[End Time]]),Home!$A$1,"No Aplica")</f>
        <v>No Aplica</v>
      </c>
      <c r="N922" t="str">
        <f>Leave[[#This Row],[User Code (Owning User) (Usuario)]]&amp;Leave[[#This Row],[fecha activa]]</f>
        <v>MIE2024190415138No Aplica</v>
      </c>
    </row>
    <row r="923" spans="1:14" x14ac:dyDescent="0.3">
      <c r="A923" t="s">
        <v>466</v>
      </c>
      <c r="B923" s="3">
        <v>45939</v>
      </c>
      <c r="C923" s="3">
        <v>45939</v>
      </c>
      <c r="D923" t="s">
        <v>467</v>
      </c>
      <c r="E923" t="s">
        <v>656</v>
      </c>
      <c r="F923" t="s">
        <v>657</v>
      </c>
      <c r="G923">
        <v>540</v>
      </c>
      <c r="H923">
        <v>540</v>
      </c>
      <c r="I923" t="s">
        <v>1249</v>
      </c>
      <c r="J923" t="s">
        <v>1098</v>
      </c>
      <c r="K923" t="s">
        <v>177</v>
      </c>
      <c r="L923" t="str">
        <f>IF(AND(Home!$A$1&gt;=Leave[[#This Row],[Start Time]],Home!$A$1&lt;=Leave[[#This Row],[End Time]]),"Aplica","No Aplica")</f>
        <v>No Aplica</v>
      </c>
      <c r="M923" t="str">
        <f>IF(AND(Home!$A$1&gt;=Leave[[#This Row],[Start Time]],Home!$A$1&lt;=Leave[[#This Row],[End Time]]),Home!$A$1,"No Aplica")</f>
        <v>No Aplica</v>
      </c>
      <c r="N923" t="str">
        <f>Leave[[#This Row],[User Code (Owning User) (Usuario)]]&amp;Leave[[#This Row],[fecha activa]]</f>
        <v>MIE2024250716873No Aplica</v>
      </c>
    </row>
    <row r="924" spans="1:14" x14ac:dyDescent="0.3">
      <c r="A924" t="s">
        <v>466</v>
      </c>
      <c r="B924" s="3">
        <v>45931</v>
      </c>
      <c r="C924" s="3">
        <v>45931</v>
      </c>
      <c r="D924" t="s">
        <v>467</v>
      </c>
      <c r="E924" t="s">
        <v>656</v>
      </c>
      <c r="F924" t="s">
        <v>657</v>
      </c>
      <c r="G924">
        <v>540</v>
      </c>
      <c r="H924">
        <v>540</v>
      </c>
      <c r="I924" t="s">
        <v>1249</v>
      </c>
      <c r="J924" t="s">
        <v>1098</v>
      </c>
      <c r="K924" t="s">
        <v>177</v>
      </c>
      <c r="L924" t="str">
        <f>IF(AND(Home!$A$1&gt;=Leave[[#This Row],[Start Time]],Home!$A$1&lt;=Leave[[#This Row],[End Time]]),"Aplica","No Aplica")</f>
        <v>Aplica</v>
      </c>
      <c r="M924">
        <f>IF(AND(Home!$A$1&gt;=Leave[[#This Row],[Start Time]],Home!$A$1&lt;=Leave[[#This Row],[End Time]]),Home!$A$1,"No Aplica")</f>
        <v>45931</v>
      </c>
      <c r="N924" t="str">
        <f>Leave[[#This Row],[User Code (Owning User) (Usuario)]]&amp;Leave[[#This Row],[fecha activa]]</f>
        <v>MIE202425071687345931</v>
      </c>
    </row>
    <row r="925" spans="1:14" x14ac:dyDescent="0.3">
      <c r="A925" t="s">
        <v>474</v>
      </c>
      <c r="B925" s="3">
        <v>45942</v>
      </c>
      <c r="C925" s="3">
        <v>45942</v>
      </c>
      <c r="D925" t="s">
        <v>576</v>
      </c>
      <c r="E925" t="s">
        <v>548</v>
      </c>
      <c r="F925" t="s">
        <v>550</v>
      </c>
      <c r="G925">
        <v>540</v>
      </c>
      <c r="H925">
        <v>540</v>
      </c>
      <c r="I925" t="s">
        <v>549</v>
      </c>
      <c r="J925" t="s">
        <v>973</v>
      </c>
      <c r="K925" t="s">
        <v>178</v>
      </c>
      <c r="L925" t="str">
        <f>IF(AND(Home!$A$1&gt;=Leave[[#This Row],[Start Time]],Home!$A$1&lt;=Leave[[#This Row],[End Time]]),"Aplica","No Aplica")</f>
        <v>No Aplica</v>
      </c>
      <c r="M925" t="str">
        <f>IF(AND(Home!$A$1&gt;=Leave[[#This Row],[Start Time]],Home!$A$1&lt;=Leave[[#This Row],[End Time]]),Home!$A$1,"No Aplica")</f>
        <v>No Aplica</v>
      </c>
      <c r="N925" t="str">
        <f>Leave[[#This Row],[User Code (Owning User) (Usuario)]]&amp;Leave[[#This Row],[fecha activa]]</f>
        <v>MIE2024260415267No Aplica</v>
      </c>
    </row>
    <row r="926" spans="1:14" x14ac:dyDescent="0.3">
      <c r="A926" t="s">
        <v>474</v>
      </c>
      <c r="B926" s="3">
        <v>45935</v>
      </c>
      <c r="C926" s="3">
        <v>45935</v>
      </c>
      <c r="D926" t="s">
        <v>576</v>
      </c>
      <c r="E926" t="s">
        <v>548</v>
      </c>
      <c r="F926" t="s">
        <v>550</v>
      </c>
      <c r="G926">
        <v>540</v>
      </c>
      <c r="H926">
        <v>540</v>
      </c>
      <c r="I926" t="s">
        <v>549</v>
      </c>
      <c r="J926" t="s">
        <v>973</v>
      </c>
      <c r="K926" t="s">
        <v>178</v>
      </c>
      <c r="L926" t="str">
        <f>IF(AND(Home!$A$1&gt;=Leave[[#This Row],[Start Time]],Home!$A$1&lt;=Leave[[#This Row],[End Time]]),"Aplica","No Aplica")</f>
        <v>No Aplica</v>
      </c>
      <c r="M926" t="str">
        <f>IF(AND(Home!$A$1&gt;=Leave[[#This Row],[Start Time]],Home!$A$1&lt;=Leave[[#This Row],[End Time]]),Home!$A$1,"No Aplica")</f>
        <v>No Aplica</v>
      </c>
      <c r="N926" t="str">
        <f>Leave[[#This Row],[User Code (Owning User) (Usuario)]]&amp;Leave[[#This Row],[fecha activa]]</f>
        <v>MIE2024260415267No Aplica</v>
      </c>
    </row>
    <row r="927" spans="1:14" x14ac:dyDescent="0.3">
      <c r="A927" t="s">
        <v>463</v>
      </c>
      <c r="B927" s="3">
        <v>45931</v>
      </c>
      <c r="C927" s="3">
        <v>45931</v>
      </c>
      <c r="D927" t="s">
        <v>2872</v>
      </c>
      <c r="E927" t="s">
        <v>2226</v>
      </c>
      <c r="F927" t="s">
        <v>2228</v>
      </c>
      <c r="G927">
        <v>540</v>
      </c>
      <c r="H927">
        <v>540</v>
      </c>
      <c r="I927" t="s">
        <v>2227</v>
      </c>
      <c r="J927" t="s">
        <v>2700</v>
      </c>
      <c r="K927" t="s">
        <v>178</v>
      </c>
      <c r="L927" t="str">
        <f>IF(AND(Home!$A$1&gt;=Leave[[#This Row],[Start Time]],Home!$A$1&lt;=Leave[[#This Row],[End Time]]),"Aplica","No Aplica")</f>
        <v>Aplica</v>
      </c>
      <c r="M927">
        <f>IF(AND(Home!$A$1&gt;=Leave[[#This Row],[Start Time]],Home!$A$1&lt;=Leave[[#This Row],[End Time]]),Home!$A$1,"No Aplica")</f>
        <v>45931</v>
      </c>
      <c r="N927" t="str">
        <f>Leave[[#This Row],[User Code (Owning User) (Usuario)]]&amp;Leave[[#This Row],[fecha activa]]</f>
        <v>MIE202506082396545931</v>
      </c>
    </row>
    <row r="928" spans="1:14" x14ac:dyDescent="0.3">
      <c r="A928" t="s">
        <v>463</v>
      </c>
      <c r="B928" s="3">
        <v>45941</v>
      </c>
      <c r="C928" s="3">
        <v>45941</v>
      </c>
      <c r="D928" t="s">
        <v>2607</v>
      </c>
      <c r="E928" t="s">
        <v>2226</v>
      </c>
      <c r="F928" t="s">
        <v>2228</v>
      </c>
      <c r="G928">
        <v>240</v>
      </c>
      <c r="H928">
        <v>240</v>
      </c>
      <c r="I928" t="s">
        <v>2227</v>
      </c>
      <c r="J928" t="s">
        <v>2700</v>
      </c>
      <c r="K928" t="s">
        <v>178</v>
      </c>
      <c r="L928" t="str">
        <f>IF(AND(Home!$A$1&gt;=Leave[[#This Row],[Start Time]],Home!$A$1&lt;=Leave[[#This Row],[End Time]]),"Aplica","No Aplica")</f>
        <v>No Aplica</v>
      </c>
      <c r="M928" t="str">
        <f>IF(AND(Home!$A$1&gt;=Leave[[#This Row],[Start Time]],Home!$A$1&lt;=Leave[[#This Row],[End Time]]),Home!$A$1,"No Aplica")</f>
        <v>No Aplica</v>
      </c>
      <c r="N928" t="str">
        <f>Leave[[#This Row],[User Code (Owning User) (Usuario)]]&amp;Leave[[#This Row],[fecha activa]]</f>
        <v>MIE2025060823965No Aplica</v>
      </c>
    </row>
    <row r="929" spans="1:14" x14ac:dyDescent="0.3">
      <c r="A929" t="s">
        <v>469</v>
      </c>
      <c r="B929" s="3">
        <v>45942</v>
      </c>
      <c r="C929" s="3">
        <v>45942</v>
      </c>
      <c r="D929" t="s">
        <v>3020</v>
      </c>
      <c r="E929" t="s">
        <v>2226</v>
      </c>
      <c r="F929" t="s">
        <v>2228</v>
      </c>
      <c r="G929">
        <v>540</v>
      </c>
      <c r="H929">
        <v>540</v>
      </c>
      <c r="I929" t="s">
        <v>2227</v>
      </c>
      <c r="J929" t="s">
        <v>2700</v>
      </c>
      <c r="K929" t="s">
        <v>178</v>
      </c>
      <c r="L929" t="str">
        <f>IF(AND(Home!$A$1&gt;=Leave[[#This Row],[Start Time]],Home!$A$1&lt;=Leave[[#This Row],[End Time]]),"Aplica","No Aplica")</f>
        <v>No Aplica</v>
      </c>
      <c r="M929" t="str">
        <f>IF(AND(Home!$A$1&gt;=Leave[[#This Row],[Start Time]],Home!$A$1&lt;=Leave[[#This Row],[End Time]]),Home!$A$1,"No Aplica")</f>
        <v>No Aplica</v>
      </c>
      <c r="N929" t="str">
        <f>Leave[[#This Row],[User Code (Owning User) (Usuario)]]&amp;Leave[[#This Row],[fecha activa]]</f>
        <v>MIE2025060823965No Aplica</v>
      </c>
    </row>
    <row r="930" spans="1:14" x14ac:dyDescent="0.3">
      <c r="A930" t="s">
        <v>463</v>
      </c>
      <c r="B930" s="3">
        <v>45935</v>
      </c>
      <c r="C930" s="3">
        <v>45935</v>
      </c>
      <c r="D930" t="s">
        <v>467</v>
      </c>
      <c r="E930" t="s">
        <v>2226</v>
      </c>
      <c r="F930" t="s">
        <v>2228</v>
      </c>
      <c r="G930">
        <v>540</v>
      </c>
      <c r="H930">
        <v>540</v>
      </c>
      <c r="I930" t="s">
        <v>2227</v>
      </c>
      <c r="J930" t="s">
        <v>2700</v>
      </c>
      <c r="K930" t="s">
        <v>178</v>
      </c>
      <c r="L930" t="str">
        <f>IF(AND(Home!$A$1&gt;=Leave[[#This Row],[Start Time]],Home!$A$1&lt;=Leave[[#This Row],[End Time]]),"Aplica","No Aplica")</f>
        <v>No Aplica</v>
      </c>
      <c r="M930" t="str">
        <f>IF(AND(Home!$A$1&gt;=Leave[[#This Row],[Start Time]],Home!$A$1&lt;=Leave[[#This Row],[End Time]]),Home!$A$1,"No Aplica")</f>
        <v>No Aplica</v>
      </c>
      <c r="N930" t="str">
        <f>Leave[[#This Row],[User Code (Owning User) (Usuario)]]&amp;Leave[[#This Row],[fecha activa]]</f>
        <v>MIE2025060823965No Aplica</v>
      </c>
    </row>
    <row r="931" spans="1:14" x14ac:dyDescent="0.3">
      <c r="A931" t="s">
        <v>463</v>
      </c>
      <c r="B931" s="3">
        <v>45934</v>
      </c>
      <c r="C931" s="3">
        <v>45934</v>
      </c>
      <c r="D931" t="s">
        <v>3046</v>
      </c>
      <c r="E931" t="s">
        <v>2226</v>
      </c>
      <c r="F931" t="s">
        <v>2228</v>
      </c>
      <c r="G931">
        <v>300</v>
      </c>
      <c r="H931">
        <v>300</v>
      </c>
      <c r="I931" t="s">
        <v>2227</v>
      </c>
      <c r="J931" t="s">
        <v>2700</v>
      </c>
      <c r="K931" t="s">
        <v>178</v>
      </c>
      <c r="L931" t="str">
        <f>IF(AND(Home!$A$1&gt;=Leave[[#This Row],[Start Time]],Home!$A$1&lt;=Leave[[#This Row],[End Time]]),"Aplica","No Aplica")</f>
        <v>No Aplica</v>
      </c>
      <c r="M931" t="str">
        <f>IF(AND(Home!$A$1&gt;=Leave[[#This Row],[Start Time]],Home!$A$1&lt;=Leave[[#This Row],[End Time]]),Home!$A$1,"No Aplica")</f>
        <v>No Aplica</v>
      </c>
      <c r="N931" t="str">
        <f>Leave[[#This Row],[User Code (Owning User) (Usuario)]]&amp;Leave[[#This Row],[fecha activa]]</f>
        <v>MIE2025060823965No Aplica</v>
      </c>
    </row>
    <row r="932" spans="1:14" x14ac:dyDescent="0.3">
      <c r="A932" t="s">
        <v>469</v>
      </c>
      <c r="B932" s="3">
        <v>45931</v>
      </c>
      <c r="C932" s="3">
        <v>45931</v>
      </c>
      <c r="D932" t="s">
        <v>2517</v>
      </c>
      <c r="E932" t="s">
        <v>827</v>
      </c>
      <c r="F932" t="s">
        <v>828</v>
      </c>
      <c r="G932">
        <v>180</v>
      </c>
      <c r="H932">
        <v>180</v>
      </c>
      <c r="I932" t="s">
        <v>1341</v>
      </c>
      <c r="J932" t="s">
        <v>1035</v>
      </c>
      <c r="K932" t="s">
        <v>178</v>
      </c>
      <c r="L932" t="str">
        <f>IF(AND(Home!$A$1&gt;=Leave[[#This Row],[Start Time]],Home!$A$1&lt;=Leave[[#This Row],[End Time]]),"Aplica","No Aplica")</f>
        <v>Aplica</v>
      </c>
      <c r="M932">
        <f>IF(AND(Home!$A$1&gt;=Leave[[#This Row],[Start Time]],Home!$A$1&lt;=Leave[[#This Row],[End Time]]),Home!$A$1,"No Aplica")</f>
        <v>45931</v>
      </c>
      <c r="N932" t="str">
        <f>Leave[[#This Row],[User Code (Owning User) (Usuario)]]&amp;Leave[[#This Row],[fecha activa]]</f>
        <v>MIE202402121852445931</v>
      </c>
    </row>
    <row r="933" spans="1:14" x14ac:dyDescent="0.3">
      <c r="A933" t="s">
        <v>474</v>
      </c>
      <c r="B933" s="3">
        <v>45942</v>
      </c>
      <c r="C933" s="3">
        <v>45942</v>
      </c>
      <c r="D933" t="s">
        <v>573</v>
      </c>
      <c r="E933" t="s">
        <v>827</v>
      </c>
      <c r="F933" t="s">
        <v>828</v>
      </c>
      <c r="G933">
        <v>540</v>
      </c>
      <c r="H933">
        <v>540</v>
      </c>
      <c r="I933" t="s">
        <v>1341</v>
      </c>
      <c r="J933" t="s">
        <v>1035</v>
      </c>
      <c r="K933" t="s">
        <v>178</v>
      </c>
      <c r="L933" t="str">
        <f>IF(AND(Home!$A$1&gt;=Leave[[#This Row],[Start Time]],Home!$A$1&lt;=Leave[[#This Row],[End Time]]),"Aplica","No Aplica")</f>
        <v>No Aplica</v>
      </c>
      <c r="M933" t="str">
        <f>IF(AND(Home!$A$1&gt;=Leave[[#This Row],[Start Time]],Home!$A$1&lt;=Leave[[#This Row],[End Time]]),Home!$A$1,"No Aplica")</f>
        <v>No Aplica</v>
      </c>
      <c r="N933" t="str">
        <f>Leave[[#This Row],[User Code (Owning User) (Usuario)]]&amp;Leave[[#This Row],[fecha activa]]</f>
        <v>MIE2024021218524No Aplica</v>
      </c>
    </row>
    <row r="934" spans="1:14" x14ac:dyDescent="0.3">
      <c r="A934" t="s">
        <v>474</v>
      </c>
      <c r="B934" s="3">
        <v>45935</v>
      </c>
      <c r="C934" s="3">
        <v>45935</v>
      </c>
      <c r="D934" t="s">
        <v>573</v>
      </c>
      <c r="E934" t="s">
        <v>827</v>
      </c>
      <c r="F934" t="s">
        <v>828</v>
      </c>
      <c r="G934">
        <v>540</v>
      </c>
      <c r="H934">
        <v>540</v>
      </c>
      <c r="I934" t="s">
        <v>1341</v>
      </c>
      <c r="J934" t="s">
        <v>1035</v>
      </c>
      <c r="K934" t="s">
        <v>178</v>
      </c>
      <c r="L934" t="str">
        <f>IF(AND(Home!$A$1&gt;=Leave[[#This Row],[Start Time]],Home!$A$1&lt;=Leave[[#This Row],[End Time]]),"Aplica","No Aplica")</f>
        <v>No Aplica</v>
      </c>
      <c r="M934" t="str">
        <f>IF(AND(Home!$A$1&gt;=Leave[[#This Row],[Start Time]],Home!$A$1&lt;=Leave[[#This Row],[End Time]]),Home!$A$1,"No Aplica")</f>
        <v>No Aplica</v>
      </c>
      <c r="N934" t="str">
        <f>Leave[[#This Row],[User Code (Owning User) (Usuario)]]&amp;Leave[[#This Row],[fecha activa]]</f>
        <v>MIE2024021218524No Aplica</v>
      </c>
    </row>
    <row r="935" spans="1:14" x14ac:dyDescent="0.3">
      <c r="A935" t="s">
        <v>463</v>
      </c>
      <c r="B935" s="3">
        <v>45939</v>
      </c>
      <c r="C935" s="3">
        <v>45939</v>
      </c>
      <c r="D935" t="s">
        <v>2996</v>
      </c>
      <c r="E935" t="s">
        <v>528</v>
      </c>
      <c r="F935" t="s">
        <v>529</v>
      </c>
      <c r="G935">
        <v>60</v>
      </c>
      <c r="H935">
        <v>60</v>
      </c>
      <c r="I935" t="s">
        <v>1294</v>
      </c>
      <c r="J935" t="s">
        <v>1025</v>
      </c>
      <c r="K935" t="s">
        <v>177</v>
      </c>
      <c r="L935" t="str">
        <f>IF(AND(Home!$A$1&gt;=Leave[[#This Row],[Start Time]],Home!$A$1&lt;=Leave[[#This Row],[End Time]]),"Aplica","No Aplica")</f>
        <v>No Aplica</v>
      </c>
      <c r="M935" t="str">
        <f>IF(AND(Home!$A$1&gt;=Leave[[#This Row],[Start Time]],Home!$A$1&lt;=Leave[[#This Row],[End Time]]),Home!$A$1,"No Aplica")</f>
        <v>No Aplica</v>
      </c>
      <c r="N935" t="str">
        <f>Leave[[#This Row],[User Code (Owning User) (Usuario)]]&amp;Leave[[#This Row],[fecha activa]]</f>
        <v>MIE2024180415122No Aplica</v>
      </c>
    </row>
    <row r="936" spans="1:14" x14ac:dyDescent="0.3">
      <c r="A936" t="s">
        <v>463</v>
      </c>
      <c r="B936" s="3">
        <v>45938</v>
      </c>
      <c r="C936" s="3">
        <v>45938</v>
      </c>
      <c r="D936" t="s">
        <v>2242</v>
      </c>
      <c r="E936" t="s">
        <v>528</v>
      </c>
      <c r="F936" t="s">
        <v>529</v>
      </c>
      <c r="G936">
        <v>60</v>
      </c>
      <c r="H936">
        <v>60</v>
      </c>
      <c r="I936" t="s">
        <v>1294</v>
      </c>
      <c r="J936" t="s">
        <v>1025</v>
      </c>
      <c r="K936" t="s">
        <v>177</v>
      </c>
      <c r="L936" t="str">
        <f>IF(AND(Home!$A$1&gt;=Leave[[#This Row],[Start Time]],Home!$A$1&lt;=Leave[[#This Row],[End Time]]),"Aplica","No Aplica")</f>
        <v>No Aplica</v>
      </c>
      <c r="M936" t="str">
        <f>IF(AND(Home!$A$1&gt;=Leave[[#This Row],[Start Time]],Home!$A$1&lt;=Leave[[#This Row],[End Time]]),Home!$A$1,"No Aplica")</f>
        <v>No Aplica</v>
      </c>
      <c r="N936" t="str">
        <f>Leave[[#This Row],[User Code (Owning User) (Usuario)]]&amp;Leave[[#This Row],[fecha activa]]</f>
        <v>MIE2024180415122No Aplica</v>
      </c>
    </row>
    <row r="937" spans="1:14" x14ac:dyDescent="0.3">
      <c r="A937" t="s">
        <v>463</v>
      </c>
      <c r="B937" s="3">
        <v>45937</v>
      </c>
      <c r="C937" s="3">
        <v>45937</v>
      </c>
      <c r="D937" t="s">
        <v>467</v>
      </c>
      <c r="E937" t="s">
        <v>528</v>
      </c>
      <c r="F937" t="s">
        <v>529</v>
      </c>
      <c r="G937">
        <v>540</v>
      </c>
      <c r="H937">
        <v>540</v>
      </c>
      <c r="I937" t="s">
        <v>1294</v>
      </c>
      <c r="J937" t="s">
        <v>1025</v>
      </c>
      <c r="K937" t="s">
        <v>177</v>
      </c>
      <c r="L937" t="str">
        <f>IF(AND(Home!$A$1&gt;=Leave[[#This Row],[Start Time]],Home!$A$1&lt;=Leave[[#This Row],[End Time]]),"Aplica","No Aplica")</f>
        <v>No Aplica</v>
      </c>
      <c r="M937" t="str">
        <f>IF(AND(Home!$A$1&gt;=Leave[[#This Row],[Start Time]],Home!$A$1&lt;=Leave[[#This Row],[End Time]]),Home!$A$1,"No Aplica")</f>
        <v>No Aplica</v>
      </c>
      <c r="N937" t="str">
        <f>Leave[[#This Row],[User Code (Owning User) (Usuario)]]&amp;Leave[[#This Row],[fecha activa]]</f>
        <v>MIE2024180415122No Aplica</v>
      </c>
    </row>
    <row r="938" spans="1:14" x14ac:dyDescent="0.3">
      <c r="A938" t="s">
        <v>463</v>
      </c>
      <c r="B938" s="3">
        <v>45936</v>
      </c>
      <c r="C938" s="3">
        <v>45936</v>
      </c>
      <c r="D938" t="s">
        <v>467</v>
      </c>
      <c r="E938" t="s">
        <v>528</v>
      </c>
      <c r="F938" t="s">
        <v>529</v>
      </c>
      <c r="G938">
        <v>60</v>
      </c>
      <c r="H938">
        <v>60</v>
      </c>
      <c r="I938" t="s">
        <v>1294</v>
      </c>
      <c r="J938" t="s">
        <v>1025</v>
      </c>
      <c r="K938" t="s">
        <v>177</v>
      </c>
      <c r="L938" t="str">
        <f>IF(AND(Home!$A$1&gt;=Leave[[#This Row],[Start Time]],Home!$A$1&lt;=Leave[[#This Row],[End Time]]),"Aplica","No Aplica")</f>
        <v>No Aplica</v>
      </c>
      <c r="M938" t="str">
        <f>IF(AND(Home!$A$1&gt;=Leave[[#This Row],[Start Time]],Home!$A$1&lt;=Leave[[#This Row],[End Time]]),Home!$A$1,"No Aplica")</f>
        <v>No Aplica</v>
      </c>
      <c r="N938" t="str">
        <f>Leave[[#This Row],[User Code (Owning User) (Usuario)]]&amp;Leave[[#This Row],[fecha activa]]</f>
        <v>MIE2024180415122No Aplica</v>
      </c>
    </row>
    <row r="939" spans="1:14" x14ac:dyDescent="0.3">
      <c r="A939" t="s">
        <v>466</v>
      </c>
      <c r="B939" s="3">
        <v>45933</v>
      </c>
      <c r="C939" s="3">
        <v>45933</v>
      </c>
      <c r="D939" t="s">
        <v>467</v>
      </c>
      <c r="E939" t="s">
        <v>528</v>
      </c>
      <c r="F939" t="s">
        <v>529</v>
      </c>
      <c r="G939">
        <v>540</v>
      </c>
      <c r="H939">
        <v>540</v>
      </c>
      <c r="I939" t="s">
        <v>1294</v>
      </c>
      <c r="J939" t="s">
        <v>1025</v>
      </c>
      <c r="K939" t="s">
        <v>177</v>
      </c>
      <c r="L939" t="str">
        <f>IF(AND(Home!$A$1&gt;=Leave[[#This Row],[Start Time]],Home!$A$1&lt;=Leave[[#This Row],[End Time]]),"Aplica","No Aplica")</f>
        <v>No Aplica</v>
      </c>
      <c r="M939" t="str">
        <f>IF(AND(Home!$A$1&gt;=Leave[[#This Row],[Start Time]],Home!$A$1&lt;=Leave[[#This Row],[End Time]]),Home!$A$1,"No Aplica")</f>
        <v>No Aplica</v>
      </c>
      <c r="N939" t="str">
        <f>Leave[[#This Row],[User Code (Owning User) (Usuario)]]&amp;Leave[[#This Row],[fecha activa]]</f>
        <v>MIE2024180415122No Aplica</v>
      </c>
    </row>
    <row r="940" spans="1:14" x14ac:dyDescent="0.3">
      <c r="A940" t="s">
        <v>463</v>
      </c>
      <c r="B940" s="3">
        <v>45932</v>
      </c>
      <c r="C940" s="3">
        <v>45932</v>
      </c>
      <c r="D940" t="s">
        <v>2242</v>
      </c>
      <c r="E940" t="s">
        <v>528</v>
      </c>
      <c r="F940" t="s">
        <v>529</v>
      </c>
      <c r="G940">
        <v>60</v>
      </c>
      <c r="H940">
        <v>60</v>
      </c>
      <c r="I940" t="s">
        <v>1294</v>
      </c>
      <c r="J940" t="s">
        <v>1025</v>
      </c>
      <c r="K940" t="s">
        <v>177</v>
      </c>
      <c r="L940" t="str">
        <f>IF(AND(Home!$A$1&gt;=Leave[[#This Row],[Start Time]],Home!$A$1&lt;=Leave[[#This Row],[End Time]]),"Aplica","No Aplica")</f>
        <v>No Aplica</v>
      </c>
      <c r="M940" t="str">
        <f>IF(AND(Home!$A$1&gt;=Leave[[#This Row],[Start Time]],Home!$A$1&lt;=Leave[[#This Row],[End Time]]),Home!$A$1,"No Aplica")</f>
        <v>No Aplica</v>
      </c>
      <c r="N940" t="str">
        <f>Leave[[#This Row],[User Code (Owning User) (Usuario)]]&amp;Leave[[#This Row],[fecha activa]]</f>
        <v>MIE2024180415122No Aplica</v>
      </c>
    </row>
    <row r="941" spans="1:14" x14ac:dyDescent="0.3">
      <c r="A941" t="s">
        <v>463</v>
      </c>
      <c r="B941" s="3">
        <v>45931</v>
      </c>
      <c r="C941" s="3">
        <v>45931</v>
      </c>
      <c r="D941" t="s">
        <v>2242</v>
      </c>
      <c r="E941" t="s">
        <v>528</v>
      </c>
      <c r="F941" t="s">
        <v>529</v>
      </c>
      <c r="G941">
        <v>60</v>
      </c>
      <c r="H941">
        <v>60</v>
      </c>
      <c r="I941" t="s">
        <v>1294</v>
      </c>
      <c r="J941" t="s">
        <v>1025</v>
      </c>
      <c r="K941" t="s">
        <v>177</v>
      </c>
      <c r="L941" t="str">
        <f>IF(AND(Home!$A$1&gt;=Leave[[#This Row],[Start Time]],Home!$A$1&lt;=Leave[[#This Row],[End Time]]),"Aplica","No Aplica")</f>
        <v>Aplica</v>
      </c>
      <c r="M941">
        <f>IF(AND(Home!$A$1&gt;=Leave[[#This Row],[Start Time]],Home!$A$1&lt;=Leave[[#This Row],[End Time]]),Home!$A$1,"No Aplica")</f>
        <v>45931</v>
      </c>
      <c r="N941" t="str">
        <f>Leave[[#This Row],[User Code (Owning User) (Usuario)]]&amp;Leave[[#This Row],[fecha activa]]</f>
        <v>MIE202418041512245931</v>
      </c>
    </row>
    <row r="942" spans="1:14" x14ac:dyDescent="0.3">
      <c r="A942" t="s">
        <v>474</v>
      </c>
      <c r="B942" s="3">
        <v>45934</v>
      </c>
      <c r="C942" s="3">
        <v>45934</v>
      </c>
      <c r="D942" t="s">
        <v>489</v>
      </c>
      <c r="E942" t="s">
        <v>1845</v>
      </c>
      <c r="F942" t="s">
        <v>1847</v>
      </c>
      <c r="G942">
        <v>180</v>
      </c>
      <c r="H942">
        <v>180</v>
      </c>
      <c r="I942" t="s">
        <v>1846</v>
      </c>
      <c r="J942" t="s">
        <v>976</v>
      </c>
      <c r="K942" t="s">
        <v>223</v>
      </c>
      <c r="L942" t="str">
        <f>IF(AND(Home!$A$1&gt;=Leave[[#This Row],[Start Time]],Home!$A$1&lt;=Leave[[#This Row],[End Time]]),"Aplica","No Aplica")</f>
        <v>No Aplica</v>
      </c>
      <c r="M942" t="str">
        <f>IF(AND(Home!$A$1&gt;=Leave[[#This Row],[Start Time]],Home!$A$1&lt;=Leave[[#This Row],[End Time]]),Home!$A$1,"No Aplica")</f>
        <v>No Aplica</v>
      </c>
      <c r="N942" t="str">
        <f>Leave[[#This Row],[User Code (Owning User) (Usuario)]]&amp;Leave[[#This Row],[fecha activa]]</f>
        <v>MIE2025090623333No Aplica</v>
      </c>
    </row>
    <row r="943" spans="1:14" x14ac:dyDescent="0.3">
      <c r="A943" t="s">
        <v>463</v>
      </c>
      <c r="B943" s="3">
        <v>45935</v>
      </c>
      <c r="C943" s="3">
        <v>45935</v>
      </c>
      <c r="D943" t="s">
        <v>468</v>
      </c>
      <c r="E943" t="s">
        <v>1845</v>
      </c>
      <c r="F943" t="s">
        <v>1847</v>
      </c>
      <c r="G943">
        <v>540</v>
      </c>
      <c r="H943">
        <v>540</v>
      </c>
      <c r="I943" t="s">
        <v>1846</v>
      </c>
      <c r="J943" t="s">
        <v>976</v>
      </c>
      <c r="K943" t="s">
        <v>223</v>
      </c>
      <c r="L943" t="str">
        <f>IF(AND(Home!$A$1&gt;=Leave[[#This Row],[Start Time]],Home!$A$1&lt;=Leave[[#This Row],[End Time]]),"Aplica","No Aplica")</f>
        <v>No Aplica</v>
      </c>
      <c r="M943" t="str">
        <f>IF(AND(Home!$A$1&gt;=Leave[[#This Row],[Start Time]],Home!$A$1&lt;=Leave[[#This Row],[End Time]]),Home!$A$1,"No Aplica")</f>
        <v>No Aplica</v>
      </c>
      <c r="N943" t="str">
        <f>Leave[[#This Row],[User Code (Owning User) (Usuario)]]&amp;Leave[[#This Row],[fecha activa]]</f>
        <v>MIE2025090623333No Aplica</v>
      </c>
    </row>
    <row r="944" spans="1:14" x14ac:dyDescent="0.3">
      <c r="A944" t="s">
        <v>469</v>
      </c>
      <c r="B944" s="3">
        <v>45931</v>
      </c>
      <c r="C944" s="3">
        <v>45931</v>
      </c>
      <c r="D944" t="s">
        <v>2901</v>
      </c>
      <c r="E944" t="s">
        <v>286</v>
      </c>
      <c r="F944" t="s">
        <v>287</v>
      </c>
      <c r="G944">
        <v>240</v>
      </c>
      <c r="H944">
        <v>240</v>
      </c>
      <c r="I944" t="s">
        <v>1097</v>
      </c>
      <c r="J944" t="s">
        <v>1019</v>
      </c>
      <c r="K944" t="s">
        <v>178</v>
      </c>
      <c r="L944" t="str">
        <f>IF(AND(Home!$A$1&gt;=Leave[[#This Row],[Start Time]],Home!$A$1&lt;=Leave[[#This Row],[End Time]]),"Aplica","No Aplica")</f>
        <v>Aplica</v>
      </c>
      <c r="M944">
        <f>IF(AND(Home!$A$1&gt;=Leave[[#This Row],[Start Time]],Home!$A$1&lt;=Leave[[#This Row],[End Time]]),Home!$A$1,"No Aplica")</f>
        <v>45931</v>
      </c>
      <c r="N944" t="str">
        <f>Leave[[#This Row],[User Code (Owning User) (Usuario)]]&amp;Leave[[#This Row],[fecha activa]]</f>
        <v>MIE202305041091245931</v>
      </c>
    </row>
    <row r="945" spans="1:14" x14ac:dyDescent="0.3">
      <c r="A945" t="s">
        <v>463</v>
      </c>
      <c r="B945" s="3">
        <v>45942</v>
      </c>
      <c r="C945" s="3">
        <v>45942</v>
      </c>
      <c r="D945" t="s">
        <v>465</v>
      </c>
      <c r="E945" t="s">
        <v>286</v>
      </c>
      <c r="F945" t="s">
        <v>287</v>
      </c>
      <c r="G945">
        <v>540</v>
      </c>
      <c r="H945">
        <v>540</v>
      </c>
      <c r="I945" t="s">
        <v>1097</v>
      </c>
      <c r="J945" t="s">
        <v>1019</v>
      </c>
      <c r="K945" t="s">
        <v>178</v>
      </c>
      <c r="L945" t="str">
        <f>IF(AND(Home!$A$1&gt;=Leave[[#This Row],[Start Time]],Home!$A$1&lt;=Leave[[#This Row],[End Time]]),"Aplica","No Aplica")</f>
        <v>No Aplica</v>
      </c>
      <c r="M945" t="str">
        <f>IF(AND(Home!$A$1&gt;=Leave[[#This Row],[Start Time]],Home!$A$1&lt;=Leave[[#This Row],[End Time]]),Home!$A$1,"No Aplica")</f>
        <v>No Aplica</v>
      </c>
      <c r="N945" t="str">
        <f>Leave[[#This Row],[User Code (Owning User) (Usuario)]]&amp;Leave[[#This Row],[fecha activa]]</f>
        <v>MIE2023050410912No Aplica</v>
      </c>
    </row>
    <row r="946" spans="1:14" x14ac:dyDescent="0.3">
      <c r="A946" t="s">
        <v>469</v>
      </c>
      <c r="B946" s="3">
        <v>45936</v>
      </c>
      <c r="C946" s="3">
        <v>45936</v>
      </c>
      <c r="D946" t="s">
        <v>494</v>
      </c>
      <c r="E946" t="s">
        <v>286</v>
      </c>
      <c r="F946" t="s">
        <v>287</v>
      </c>
      <c r="G946">
        <v>540</v>
      </c>
      <c r="H946">
        <v>540</v>
      </c>
      <c r="I946" t="s">
        <v>1097</v>
      </c>
      <c r="J946" t="s">
        <v>1019</v>
      </c>
      <c r="K946" t="s">
        <v>178</v>
      </c>
      <c r="L946" t="str">
        <f>IF(AND(Home!$A$1&gt;=Leave[[#This Row],[Start Time]],Home!$A$1&lt;=Leave[[#This Row],[End Time]]),"Aplica","No Aplica")</f>
        <v>No Aplica</v>
      </c>
      <c r="M946" t="str">
        <f>IF(AND(Home!$A$1&gt;=Leave[[#This Row],[Start Time]],Home!$A$1&lt;=Leave[[#This Row],[End Time]]),Home!$A$1,"No Aplica")</f>
        <v>No Aplica</v>
      </c>
      <c r="N946" t="str">
        <f>Leave[[#This Row],[User Code (Owning User) (Usuario)]]&amp;Leave[[#This Row],[fecha activa]]</f>
        <v>MIE2023050410912No Aplica</v>
      </c>
    </row>
    <row r="947" spans="1:14" x14ac:dyDescent="0.3">
      <c r="A947" t="s">
        <v>463</v>
      </c>
      <c r="B947" s="3">
        <v>45935</v>
      </c>
      <c r="C947" s="3">
        <v>45935</v>
      </c>
      <c r="D947" t="s">
        <v>465</v>
      </c>
      <c r="E947" t="s">
        <v>286</v>
      </c>
      <c r="F947" t="s">
        <v>287</v>
      </c>
      <c r="G947">
        <v>540</v>
      </c>
      <c r="H947">
        <v>540</v>
      </c>
      <c r="I947" t="s">
        <v>1097</v>
      </c>
      <c r="J947" t="s">
        <v>1019</v>
      </c>
      <c r="K947" t="s">
        <v>178</v>
      </c>
      <c r="L947" t="str">
        <f>IF(AND(Home!$A$1&gt;=Leave[[#This Row],[Start Time]],Home!$A$1&lt;=Leave[[#This Row],[End Time]]),"Aplica","No Aplica")</f>
        <v>No Aplica</v>
      </c>
      <c r="M947" t="str">
        <f>IF(AND(Home!$A$1&gt;=Leave[[#This Row],[Start Time]],Home!$A$1&lt;=Leave[[#This Row],[End Time]]),Home!$A$1,"No Aplica")</f>
        <v>No Aplica</v>
      </c>
      <c r="N947" t="str">
        <f>Leave[[#This Row],[User Code (Owning User) (Usuario)]]&amp;Leave[[#This Row],[fecha activa]]</f>
        <v>MIE2023050410912No Aplica</v>
      </c>
    </row>
    <row r="948" spans="1:14" x14ac:dyDescent="0.3">
      <c r="A948" t="s">
        <v>469</v>
      </c>
      <c r="B948" s="3">
        <v>45936</v>
      </c>
      <c r="C948" s="3">
        <v>45936</v>
      </c>
      <c r="D948" t="s">
        <v>641</v>
      </c>
      <c r="E948" t="s">
        <v>90</v>
      </c>
      <c r="F948" t="s">
        <v>91</v>
      </c>
      <c r="G948">
        <v>240</v>
      </c>
      <c r="H948">
        <v>240</v>
      </c>
      <c r="I948" t="s">
        <v>1116</v>
      </c>
      <c r="J948" t="s">
        <v>974</v>
      </c>
      <c r="K948" t="s">
        <v>177</v>
      </c>
      <c r="L948" t="str">
        <f>IF(AND(Home!$A$1&gt;=Leave[[#This Row],[Start Time]],Home!$A$1&lt;=Leave[[#This Row],[End Time]]),"Aplica","No Aplica")</f>
        <v>No Aplica</v>
      </c>
      <c r="M948" t="str">
        <f>IF(AND(Home!$A$1&gt;=Leave[[#This Row],[Start Time]],Home!$A$1&lt;=Leave[[#This Row],[End Time]]),Home!$A$1,"No Aplica")</f>
        <v>No Aplica</v>
      </c>
      <c r="N948" t="str">
        <f>Leave[[#This Row],[User Code (Owning User) (Usuario)]]&amp;Leave[[#This Row],[fecha activa]]</f>
        <v>MIE202215036032No Aplica</v>
      </c>
    </row>
    <row r="949" spans="1:14" x14ac:dyDescent="0.3">
      <c r="A949" t="s">
        <v>469</v>
      </c>
      <c r="B949" s="3">
        <v>45936</v>
      </c>
      <c r="C949" s="3">
        <v>45936</v>
      </c>
      <c r="D949" t="s">
        <v>470</v>
      </c>
      <c r="E949" t="s">
        <v>90</v>
      </c>
      <c r="F949" t="s">
        <v>91</v>
      </c>
      <c r="G949">
        <v>300</v>
      </c>
      <c r="H949">
        <v>300</v>
      </c>
      <c r="I949" t="s">
        <v>1116</v>
      </c>
      <c r="J949" t="s">
        <v>974</v>
      </c>
      <c r="K949" t="s">
        <v>177</v>
      </c>
      <c r="L949" t="str">
        <f>IF(AND(Home!$A$1&gt;=Leave[[#This Row],[Start Time]],Home!$A$1&lt;=Leave[[#This Row],[End Time]]),"Aplica","No Aplica")</f>
        <v>No Aplica</v>
      </c>
      <c r="M949" t="str">
        <f>IF(AND(Home!$A$1&gt;=Leave[[#This Row],[Start Time]],Home!$A$1&lt;=Leave[[#This Row],[End Time]]),Home!$A$1,"No Aplica")</f>
        <v>No Aplica</v>
      </c>
      <c r="N949" t="str">
        <f>Leave[[#This Row],[User Code (Owning User) (Usuario)]]&amp;Leave[[#This Row],[fecha activa]]</f>
        <v>MIE202215036032No Aplica</v>
      </c>
    </row>
    <row r="950" spans="1:14" x14ac:dyDescent="0.3">
      <c r="A950" t="s">
        <v>466</v>
      </c>
      <c r="B950" s="3">
        <v>45938</v>
      </c>
      <c r="C950" s="3">
        <v>45938</v>
      </c>
      <c r="D950" t="s">
        <v>501</v>
      </c>
      <c r="E950" t="s">
        <v>90</v>
      </c>
      <c r="F950" t="s">
        <v>91</v>
      </c>
      <c r="G950">
        <v>1410</v>
      </c>
      <c r="H950">
        <v>540</v>
      </c>
      <c r="I950" t="s">
        <v>1116</v>
      </c>
      <c r="J950" t="s">
        <v>974</v>
      </c>
      <c r="K950" t="s">
        <v>177</v>
      </c>
      <c r="L950" t="str">
        <f>IF(AND(Home!$A$1&gt;=Leave[[#This Row],[Start Time]],Home!$A$1&lt;=Leave[[#This Row],[End Time]]),"Aplica","No Aplica")</f>
        <v>No Aplica</v>
      </c>
      <c r="M950" t="str">
        <f>IF(AND(Home!$A$1&gt;=Leave[[#This Row],[Start Time]],Home!$A$1&lt;=Leave[[#This Row],[End Time]]),Home!$A$1,"No Aplica")</f>
        <v>No Aplica</v>
      </c>
      <c r="N950" t="str">
        <f>Leave[[#This Row],[User Code (Owning User) (Usuario)]]&amp;Leave[[#This Row],[fecha activa]]</f>
        <v>MIE202215036032No Aplica</v>
      </c>
    </row>
    <row r="951" spans="1:14" x14ac:dyDescent="0.3">
      <c r="A951" t="s">
        <v>466</v>
      </c>
      <c r="B951" s="3">
        <v>45935</v>
      </c>
      <c r="C951" s="3">
        <v>45935</v>
      </c>
      <c r="D951" t="s">
        <v>468</v>
      </c>
      <c r="E951" t="s">
        <v>442</v>
      </c>
      <c r="F951" t="s">
        <v>443</v>
      </c>
      <c r="G951">
        <v>540</v>
      </c>
      <c r="H951">
        <v>540</v>
      </c>
      <c r="I951" t="s">
        <v>1176</v>
      </c>
      <c r="J951" t="s">
        <v>1035</v>
      </c>
      <c r="K951" t="s">
        <v>178</v>
      </c>
      <c r="L951" t="str">
        <f>IF(AND(Home!$A$1&gt;=Leave[[#This Row],[Start Time]],Home!$A$1&lt;=Leave[[#This Row],[End Time]]),"Aplica","No Aplica")</f>
        <v>No Aplica</v>
      </c>
      <c r="M951" t="str">
        <f>IF(AND(Home!$A$1&gt;=Leave[[#This Row],[Start Time]],Home!$A$1&lt;=Leave[[#This Row],[End Time]]),Home!$A$1,"No Aplica")</f>
        <v>No Aplica</v>
      </c>
      <c r="N951" t="str">
        <f>Leave[[#This Row],[User Code (Owning User) (Usuario)]]&amp;Leave[[#This Row],[fecha activa]]</f>
        <v>MIE2024190214437No Aplica</v>
      </c>
    </row>
    <row r="952" spans="1:14" x14ac:dyDescent="0.3">
      <c r="A952" t="s">
        <v>466</v>
      </c>
      <c r="B952" s="3">
        <v>45931</v>
      </c>
      <c r="C952" s="3">
        <v>45931</v>
      </c>
      <c r="D952" t="s">
        <v>468</v>
      </c>
      <c r="E952" t="s">
        <v>442</v>
      </c>
      <c r="F952" t="s">
        <v>443</v>
      </c>
      <c r="G952">
        <v>540</v>
      </c>
      <c r="H952">
        <v>540</v>
      </c>
      <c r="I952" t="s">
        <v>1176</v>
      </c>
      <c r="J952" t="s">
        <v>1035</v>
      </c>
      <c r="K952" t="s">
        <v>178</v>
      </c>
      <c r="L952" t="str">
        <f>IF(AND(Home!$A$1&gt;=Leave[[#This Row],[Start Time]],Home!$A$1&lt;=Leave[[#This Row],[End Time]]),"Aplica","No Aplica")</f>
        <v>Aplica</v>
      </c>
      <c r="M952">
        <f>IF(AND(Home!$A$1&gt;=Leave[[#This Row],[Start Time]],Home!$A$1&lt;=Leave[[#This Row],[End Time]]),Home!$A$1,"No Aplica")</f>
        <v>45931</v>
      </c>
      <c r="N952" t="str">
        <f>Leave[[#This Row],[User Code (Owning User) (Usuario)]]&amp;Leave[[#This Row],[fecha activa]]</f>
        <v>MIE202419021443745931</v>
      </c>
    </row>
    <row r="953" spans="1:14" x14ac:dyDescent="0.3">
      <c r="A953" t="s">
        <v>469</v>
      </c>
      <c r="B953" s="3">
        <v>45931</v>
      </c>
      <c r="C953" s="3">
        <v>45931</v>
      </c>
      <c r="D953" t="s">
        <v>596</v>
      </c>
      <c r="E953" t="s">
        <v>1492</v>
      </c>
      <c r="F953" t="s">
        <v>1494</v>
      </c>
      <c r="G953">
        <v>60</v>
      </c>
      <c r="H953">
        <v>60</v>
      </c>
      <c r="I953" t="s">
        <v>1493</v>
      </c>
      <c r="J953" t="s">
        <v>973</v>
      </c>
      <c r="K953" t="s">
        <v>178</v>
      </c>
      <c r="L953" t="str">
        <f>IF(AND(Home!$A$1&gt;=Leave[[#This Row],[Start Time]],Home!$A$1&lt;=Leave[[#This Row],[End Time]]),"Aplica","No Aplica")</f>
        <v>Aplica</v>
      </c>
      <c r="M953">
        <f>IF(AND(Home!$A$1&gt;=Leave[[#This Row],[Start Time]],Home!$A$1&lt;=Leave[[#This Row],[End Time]]),Home!$A$1,"No Aplica")</f>
        <v>45931</v>
      </c>
      <c r="N953" t="str">
        <f>Leave[[#This Row],[User Code (Owning User) (Usuario)]]&amp;Leave[[#This Row],[fecha activa]]</f>
        <v>MIE202504032116745931</v>
      </c>
    </row>
    <row r="954" spans="1:14" x14ac:dyDescent="0.3">
      <c r="A954" t="s">
        <v>474</v>
      </c>
      <c r="B954" s="3">
        <v>45942</v>
      </c>
      <c r="C954" s="3">
        <v>45942</v>
      </c>
      <c r="D954" t="s">
        <v>2299</v>
      </c>
      <c r="E954" t="s">
        <v>1492</v>
      </c>
      <c r="F954" t="s">
        <v>1494</v>
      </c>
      <c r="G954">
        <v>540</v>
      </c>
      <c r="H954">
        <v>540</v>
      </c>
      <c r="I954" t="s">
        <v>1493</v>
      </c>
      <c r="J954" t="s">
        <v>973</v>
      </c>
      <c r="K954" t="s">
        <v>178</v>
      </c>
      <c r="L954" t="str">
        <f>IF(AND(Home!$A$1&gt;=Leave[[#This Row],[Start Time]],Home!$A$1&lt;=Leave[[#This Row],[End Time]]),"Aplica","No Aplica")</f>
        <v>No Aplica</v>
      </c>
      <c r="M954" t="str">
        <f>IF(AND(Home!$A$1&gt;=Leave[[#This Row],[Start Time]],Home!$A$1&lt;=Leave[[#This Row],[End Time]]),Home!$A$1,"No Aplica")</f>
        <v>No Aplica</v>
      </c>
      <c r="N954" t="str">
        <f>Leave[[#This Row],[User Code (Owning User) (Usuario)]]&amp;Leave[[#This Row],[fecha activa]]</f>
        <v>MIE2025040321167No Aplica</v>
      </c>
    </row>
    <row r="955" spans="1:14" x14ac:dyDescent="0.3">
      <c r="A955" t="s">
        <v>474</v>
      </c>
      <c r="B955" s="3">
        <v>45935</v>
      </c>
      <c r="C955" s="3">
        <v>45935</v>
      </c>
      <c r="D955" t="s">
        <v>2166</v>
      </c>
      <c r="E955" t="s">
        <v>1492</v>
      </c>
      <c r="F955" t="s">
        <v>1494</v>
      </c>
      <c r="G955">
        <v>540</v>
      </c>
      <c r="H955">
        <v>540</v>
      </c>
      <c r="I955" t="s">
        <v>1493</v>
      </c>
      <c r="J955" t="s">
        <v>973</v>
      </c>
      <c r="K955" t="s">
        <v>178</v>
      </c>
      <c r="L955" t="str">
        <f>IF(AND(Home!$A$1&gt;=Leave[[#This Row],[Start Time]],Home!$A$1&lt;=Leave[[#This Row],[End Time]]),"Aplica","No Aplica")</f>
        <v>No Aplica</v>
      </c>
      <c r="M955" t="str">
        <f>IF(AND(Home!$A$1&gt;=Leave[[#This Row],[Start Time]],Home!$A$1&lt;=Leave[[#This Row],[End Time]]),Home!$A$1,"No Aplica")</f>
        <v>No Aplica</v>
      </c>
      <c r="N955" t="str">
        <f>Leave[[#This Row],[User Code (Owning User) (Usuario)]]&amp;Leave[[#This Row],[fecha activa]]</f>
        <v>MIE2025040321167No Aplica</v>
      </c>
    </row>
    <row r="956" spans="1:14" x14ac:dyDescent="0.3">
      <c r="A956" t="s">
        <v>469</v>
      </c>
      <c r="B956" s="3">
        <v>45940</v>
      </c>
      <c r="C956" s="3">
        <v>45940</v>
      </c>
      <c r="D956" t="s">
        <v>491</v>
      </c>
      <c r="E956" t="s">
        <v>2886</v>
      </c>
      <c r="F956" t="s">
        <v>2888</v>
      </c>
      <c r="G956">
        <v>60</v>
      </c>
      <c r="H956">
        <v>60</v>
      </c>
      <c r="I956" t="s">
        <v>2887</v>
      </c>
      <c r="J956" t="s">
        <v>1098</v>
      </c>
      <c r="K956" t="s">
        <v>177</v>
      </c>
      <c r="L956" t="str">
        <f>IF(AND(Home!$A$1&gt;=Leave[[#This Row],[Start Time]],Home!$A$1&lt;=Leave[[#This Row],[End Time]]),"Aplica","No Aplica")</f>
        <v>No Aplica</v>
      </c>
      <c r="M956" t="str">
        <f>IF(AND(Home!$A$1&gt;=Leave[[#This Row],[Start Time]],Home!$A$1&lt;=Leave[[#This Row],[End Time]]),Home!$A$1,"No Aplica")</f>
        <v>No Aplica</v>
      </c>
      <c r="N956" t="str">
        <f>Leave[[#This Row],[User Code (Owning User) (Usuario)]]&amp;Leave[[#This Row],[fecha activa]]</f>
        <v>MIE2025011024687No Aplica</v>
      </c>
    </row>
    <row r="957" spans="1:14" x14ac:dyDescent="0.3">
      <c r="A957" t="s">
        <v>469</v>
      </c>
      <c r="B957" s="3">
        <v>45939</v>
      </c>
      <c r="C957" s="3">
        <v>45939</v>
      </c>
      <c r="D957" t="s">
        <v>491</v>
      </c>
      <c r="E957" t="s">
        <v>2886</v>
      </c>
      <c r="F957" t="s">
        <v>2888</v>
      </c>
      <c r="G957">
        <v>60</v>
      </c>
      <c r="H957">
        <v>60</v>
      </c>
      <c r="I957" t="s">
        <v>2887</v>
      </c>
      <c r="J957" t="s">
        <v>1098</v>
      </c>
      <c r="K957" t="s">
        <v>177</v>
      </c>
      <c r="L957" t="str">
        <f>IF(AND(Home!$A$1&gt;=Leave[[#This Row],[Start Time]],Home!$A$1&lt;=Leave[[#This Row],[End Time]]),"Aplica","No Aplica")</f>
        <v>No Aplica</v>
      </c>
      <c r="M957" t="str">
        <f>IF(AND(Home!$A$1&gt;=Leave[[#This Row],[Start Time]],Home!$A$1&lt;=Leave[[#This Row],[End Time]]),Home!$A$1,"No Aplica")</f>
        <v>No Aplica</v>
      </c>
      <c r="N957" t="str">
        <f>Leave[[#This Row],[User Code (Owning User) (Usuario)]]&amp;Leave[[#This Row],[fecha activa]]</f>
        <v>MIE2025011024687No Aplica</v>
      </c>
    </row>
    <row r="958" spans="1:14" x14ac:dyDescent="0.3">
      <c r="A958" t="s">
        <v>469</v>
      </c>
      <c r="B958" s="3">
        <v>45938</v>
      </c>
      <c r="C958" s="3">
        <v>45938</v>
      </c>
      <c r="D958" t="s">
        <v>491</v>
      </c>
      <c r="E958" t="s">
        <v>2886</v>
      </c>
      <c r="F958" t="s">
        <v>2888</v>
      </c>
      <c r="G958">
        <v>60</v>
      </c>
      <c r="H958">
        <v>60</v>
      </c>
      <c r="I958" t="s">
        <v>2887</v>
      </c>
      <c r="J958" t="s">
        <v>1098</v>
      </c>
      <c r="K958" t="s">
        <v>177</v>
      </c>
      <c r="L958" t="str">
        <f>IF(AND(Home!$A$1&gt;=Leave[[#This Row],[Start Time]],Home!$A$1&lt;=Leave[[#This Row],[End Time]]),"Aplica","No Aplica")</f>
        <v>No Aplica</v>
      </c>
      <c r="M958" t="str">
        <f>IF(AND(Home!$A$1&gt;=Leave[[#This Row],[Start Time]],Home!$A$1&lt;=Leave[[#This Row],[End Time]]),Home!$A$1,"No Aplica")</f>
        <v>No Aplica</v>
      </c>
      <c r="N958" t="str">
        <f>Leave[[#This Row],[User Code (Owning User) (Usuario)]]&amp;Leave[[#This Row],[fecha activa]]</f>
        <v>MIE2025011024687No Aplica</v>
      </c>
    </row>
    <row r="959" spans="1:14" x14ac:dyDescent="0.3">
      <c r="A959" t="s">
        <v>469</v>
      </c>
      <c r="B959" s="3">
        <v>45937</v>
      </c>
      <c r="C959" s="3">
        <v>45937</v>
      </c>
      <c r="D959" t="s">
        <v>1641</v>
      </c>
      <c r="E959" t="s">
        <v>2886</v>
      </c>
      <c r="F959" t="s">
        <v>2888</v>
      </c>
      <c r="G959">
        <v>60</v>
      </c>
      <c r="H959">
        <v>60</v>
      </c>
      <c r="I959" t="s">
        <v>2887</v>
      </c>
      <c r="J959" t="s">
        <v>1098</v>
      </c>
      <c r="K959" t="s">
        <v>177</v>
      </c>
      <c r="L959" t="str">
        <f>IF(AND(Home!$A$1&gt;=Leave[[#This Row],[Start Time]],Home!$A$1&lt;=Leave[[#This Row],[End Time]]),"Aplica","No Aplica")</f>
        <v>No Aplica</v>
      </c>
      <c r="M959" t="str">
        <f>IF(AND(Home!$A$1&gt;=Leave[[#This Row],[Start Time]],Home!$A$1&lt;=Leave[[#This Row],[End Time]]),Home!$A$1,"No Aplica")</f>
        <v>No Aplica</v>
      </c>
      <c r="N959" t="str">
        <f>Leave[[#This Row],[User Code (Owning User) (Usuario)]]&amp;Leave[[#This Row],[fecha activa]]</f>
        <v>MIE2025011024687No Aplica</v>
      </c>
    </row>
    <row r="960" spans="1:14" x14ac:dyDescent="0.3">
      <c r="A960" t="s">
        <v>466</v>
      </c>
      <c r="B960" s="3">
        <v>45936</v>
      </c>
      <c r="C960" s="3">
        <v>45936</v>
      </c>
      <c r="D960" t="s">
        <v>845</v>
      </c>
      <c r="E960" t="s">
        <v>2886</v>
      </c>
      <c r="F960" t="s">
        <v>2888</v>
      </c>
      <c r="G960">
        <v>1410</v>
      </c>
      <c r="H960">
        <v>540</v>
      </c>
      <c r="I960" t="s">
        <v>2887</v>
      </c>
      <c r="J960" t="s">
        <v>1098</v>
      </c>
      <c r="K960" t="s">
        <v>177</v>
      </c>
      <c r="L960" t="str">
        <f>IF(AND(Home!$A$1&gt;=Leave[[#This Row],[Start Time]],Home!$A$1&lt;=Leave[[#This Row],[End Time]]),"Aplica","No Aplica")</f>
        <v>No Aplica</v>
      </c>
      <c r="M960" t="str">
        <f>IF(AND(Home!$A$1&gt;=Leave[[#This Row],[Start Time]],Home!$A$1&lt;=Leave[[#This Row],[End Time]]),Home!$A$1,"No Aplica")</f>
        <v>No Aplica</v>
      </c>
      <c r="N960" t="str">
        <f>Leave[[#This Row],[User Code (Owning User) (Usuario)]]&amp;Leave[[#This Row],[fecha activa]]</f>
        <v>MIE2025011024687No Aplica</v>
      </c>
    </row>
    <row r="961" spans="1:14" x14ac:dyDescent="0.3">
      <c r="A961" t="s">
        <v>474</v>
      </c>
      <c r="B961" s="3">
        <v>45940</v>
      </c>
      <c r="C961" s="3">
        <v>45940</v>
      </c>
      <c r="D961" t="s">
        <v>489</v>
      </c>
      <c r="E961" t="s">
        <v>1440</v>
      </c>
      <c r="F961" t="s">
        <v>1442</v>
      </c>
      <c r="G961">
        <v>30</v>
      </c>
      <c r="H961">
        <v>30</v>
      </c>
      <c r="I961" t="s">
        <v>1441</v>
      </c>
      <c r="J961" t="s">
        <v>1822</v>
      </c>
      <c r="K961" t="s">
        <v>179</v>
      </c>
      <c r="L961" t="str">
        <f>IF(AND(Home!$A$1&gt;=Leave[[#This Row],[Start Time]],Home!$A$1&lt;=Leave[[#This Row],[End Time]]),"Aplica","No Aplica")</f>
        <v>No Aplica</v>
      </c>
      <c r="M961" t="str">
        <f>IF(AND(Home!$A$1&gt;=Leave[[#This Row],[Start Time]],Home!$A$1&lt;=Leave[[#This Row],[End Time]]),Home!$A$1,"No Aplica")</f>
        <v>No Aplica</v>
      </c>
      <c r="N961" t="str">
        <f>Leave[[#This Row],[User Code (Owning User) (Usuario)]]&amp;Leave[[#This Row],[fecha activa]]</f>
        <v>MIE2025250221078No Aplica</v>
      </c>
    </row>
    <row r="962" spans="1:14" x14ac:dyDescent="0.3">
      <c r="A962" t="s">
        <v>474</v>
      </c>
      <c r="B962" s="3">
        <v>45939</v>
      </c>
      <c r="C962" s="3">
        <v>45939</v>
      </c>
      <c r="D962" t="s">
        <v>489</v>
      </c>
      <c r="E962" t="s">
        <v>1440</v>
      </c>
      <c r="F962" t="s">
        <v>1442</v>
      </c>
      <c r="G962">
        <v>30</v>
      </c>
      <c r="H962">
        <v>30</v>
      </c>
      <c r="I962" t="s">
        <v>1441</v>
      </c>
      <c r="J962" t="s">
        <v>1822</v>
      </c>
      <c r="K962" t="s">
        <v>179</v>
      </c>
      <c r="L962" t="str">
        <f>IF(AND(Home!$A$1&gt;=Leave[[#This Row],[Start Time]],Home!$A$1&lt;=Leave[[#This Row],[End Time]]),"Aplica","No Aplica")</f>
        <v>No Aplica</v>
      </c>
      <c r="M962" t="str">
        <f>IF(AND(Home!$A$1&gt;=Leave[[#This Row],[Start Time]],Home!$A$1&lt;=Leave[[#This Row],[End Time]]),Home!$A$1,"No Aplica")</f>
        <v>No Aplica</v>
      </c>
      <c r="N962" t="str">
        <f>Leave[[#This Row],[User Code (Owning User) (Usuario)]]&amp;Leave[[#This Row],[fecha activa]]</f>
        <v>MIE2025250221078No Aplica</v>
      </c>
    </row>
    <row r="963" spans="1:14" x14ac:dyDescent="0.3">
      <c r="A963" t="s">
        <v>474</v>
      </c>
      <c r="B963" s="3">
        <v>45938</v>
      </c>
      <c r="C963" s="3">
        <v>45938</v>
      </c>
      <c r="D963" t="s">
        <v>489</v>
      </c>
      <c r="E963" t="s">
        <v>1440</v>
      </c>
      <c r="F963" t="s">
        <v>1442</v>
      </c>
      <c r="G963">
        <v>30</v>
      </c>
      <c r="H963">
        <v>30</v>
      </c>
      <c r="I963" t="s">
        <v>1441</v>
      </c>
      <c r="J963" t="s">
        <v>1822</v>
      </c>
      <c r="K963" t="s">
        <v>179</v>
      </c>
      <c r="L963" t="str">
        <f>IF(AND(Home!$A$1&gt;=Leave[[#This Row],[Start Time]],Home!$A$1&lt;=Leave[[#This Row],[End Time]]),"Aplica","No Aplica")</f>
        <v>No Aplica</v>
      </c>
      <c r="M963" t="str">
        <f>IF(AND(Home!$A$1&gt;=Leave[[#This Row],[Start Time]],Home!$A$1&lt;=Leave[[#This Row],[End Time]]),Home!$A$1,"No Aplica")</f>
        <v>No Aplica</v>
      </c>
      <c r="N963" t="str">
        <f>Leave[[#This Row],[User Code (Owning User) (Usuario)]]&amp;Leave[[#This Row],[fecha activa]]</f>
        <v>MIE2025250221078No Aplica</v>
      </c>
    </row>
    <row r="964" spans="1:14" x14ac:dyDescent="0.3">
      <c r="A964" t="s">
        <v>474</v>
      </c>
      <c r="B964" s="3">
        <v>45937</v>
      </c>
      <c r="C964" s="3">
        <v>45937</v>
      </c>
      <c r="D964" t="s">
        <v>489</v>
      </c>
      <c r="E964" t="s">
        <v>1440</v>
      </c>
      <c r="F964" t="s">
        <v>1442</v>
      </c>
      <c r="G964">
        <v>30</v>
      </c>
      <c r="H964">
        <v>30</v>
      </c>
      <c r="I964" t="s">
        <v>1441</v>
      </c>
      <c r="J964" t="s">
        <v>1822</v>
      </c>
      <c r="K964" t="s">
        <v>179</v>
      </c>
      <c r="L964" t="str">
        <f>IF(AND(Home!$A$1&gt;=Leave[[#This Row],[Start Time]],Home!$A$1&lt;=Leave[[#This Row],[End Time]]),"Aplica","No Aplica")</f>
        <v>No Aplica</v>
      </c>
      <c r="M964" t="str">
        <f>IF(AND(Home!$A$1&gt;=Leave[[#This Row],[Start Time]],Home!$A$1&lt;=Leave[[#This Row],[End Time]]),Home!$A$1,"No Aplica")</f>
        <v>No Aplica</v>
      </c>
      <c r="N964" t="str">
        <f>Leave[[#This Row],[User Code (Owning User) (Usuario)]]&amp;Leave[[#This Row],[fecha activa]]</f>
        <v>MIE2025250221078No Aplica</v>
      </c>
    </row>
    <row r="965" spans="1:14" x14ac:dyDescent="0.3">
      <c r="A965" t="s">
        <v>474</v>
      </c>
      <c r="B965" s="3">
        <v>45936</v>
      </c>
      <c r="C965" s="3">
        <v>45936</v>
      </c>
      <c r="D965" t="s">
        <v>489</v>
      </c>
      <c r="E965" t="s">
        <v>1440</v>
      </c>
      <c r="F965" t="s">
        <v>1442</v>
      </c>
      <c r="G965">
        <v>30</v>
      </c>
      <c r="H965">
        <v>30</v>
      </c>
      <c r="I965" t="s">
        <v>1441</v>
      </c>
      <c r="J965" t="s">
        <v>1822</v>
      </c>
      <c r="K965" t="s">
        <v>179</v>
      </c>
      <c r="L965" t="str">
        <f>IF(AND(Home!$A$1&gt;=Leave[[#This Row],[Start Time]],Home!$A$1&lt;=Leave[[#This Row],[End Time]]),"Aplica","No Aplica")</f>
        <v>No Aplica</v>
      </c>
      <c r="M965" t="str">
        <f>IF(AND(Home!$A$1&gt;=Leave[[#This Row],[Start Time]],Home!$A$1&lt;=Leave[[#This Row],[End Time]]),Home!$A$1,"No Aplica")</f>
        <v>No Aplica</v>
      </c>
      <c r="N965" t="str">
        <f>Leave[[#This Row],[User Code (Owning User) (Usuario)]]&amp;Leave[[#This Row],[fecha activa]]</f>
        <v>MIE2025250221078No Aplica</v>
      </c>
    </row>
    <row r="966" spans="1:14" x14ac:dyDescent="0.3">
      <c r="A966" t="s">
        <v>474</v>
      </c>
      <c r="B966" s="3">
        <v>45942</v>
      </c>
      <c r="C966" s="3">
        <v>45942</v>
      </c>
      <c r="D966" t="s">
        <v>489</v>
      </c>
      <c r="E966" t="s">
        <v>1440</v>
      </c>
      <c r="F966" t="s">
        <v>1442</v>
      </c>
      <c r="G966">
        <v>540</v>
      </c>
      <c r="H966">
        <v>540</v>
      </c>
      <c r="I966" t="s">
        <v>1441</v>
      </c>
      <c r="J966" t="s">
        <v>1822</v>
      </c>
      <c r="K966" t="s">
        <v>179</v>
      </c>
      <c r="L966" t="str">
        <f>IF(AND(Home!$A$1&gt;=Leave[[#This Row],[Start Time]],Home!$A$1&lt;=Leave[[#This Row],[End Time]]),"Aplica","No Aplica")</f>
        <v>No Aplica</v>
      </c>
      <c r="M966" t="str">
        <f>IF(AND(Home!$A$1&gt;=Leave[[#This Row],[Start Time]],Home!$A$1&lt;=Leave[[#This Row],[End Time]]),Home!$A$1,"No Aplica")</f>
        <v>No Aplica</v>
      </c>
      <c r="N966" t="str">
        <f>Leave[[#This Row],[User Code (Owning User) (Usuario)]]&amp;Leave[[#This Row],[fecha activa]]</f>
        <v>MIE2025250221078No Aplica</v>
      </c>
    </row>
    <row r="967" spans="1:14" x14ac:dyDescent="0.3">
      <c r="A967" t="s">
        <v>463</v>
      </c>
      <c r="B967" s="3">
        <v>45941</v>
      </c>
      <c r="C967" s="3">
        <v>45941</v>
      </c>
      <c r="D967" t="s">
        <v>615</v>
      </c>
      <c r="E967" t="s">
        <v>1440</v>
      </c>
      <c r="F967" t="s">
        <v>1442</v>
      </c>
      <c r="G967">
        <v>240</v>
      </c>
      <c r="H967">
        <v>240</v>
      </c>
      <c r="I967" t="s">
        <v>1441</v>
      </c>
      <c r="J967" t="s">
        <v>1822</v>
      </c>
      <c r="K967" t="s">
        <v>179</v>
      </c>
      <c r="L967" t="str">
        <f>IF(AND(Home!$A$1&gt;=Leave[[#This Row],[Start Time]],Home!$A$1&lt;=Leave[[#This Row],[End Time]]),"Aplica","No Aplica")</f>
        <v>No Aplica</v>
      </c>
      <c r="M967" t="str">
        <f>IF(AND(Home!$A$1&gt;=Leave[[#This Row],[Start Time]],Home!$A$1&lt;=Leave[[#This Row],[End Time]]),Home!$A$1,"No Aplica")</f>
        <v>No Aplica</v>
      </c>
      <c r="N967" t="str">
        <f>Leave[[#This Row],[User Code (Owning User) (Usuario)]]&amp;Leave[[#This Row],[fecha activa]]</f>
        <v>MIE2025250221078No Aplica</v>
      </c>
    </row>
    <row r="968" spans="1:14" x14ac:dyDescent="0.3">
      <c r="A968" t="s">
        <v>474</v>
      </c>
      <c r="B968" s="3">
        <v>45941</v>
      </c>
      <c r="C968" s="3">
        <v>45941</v>
      </c>
      <c r="D968" t="s">
        <v>489</v>
      </c>
      <c r="E968" t="s">
        <v>1440</v>
      </c>
      <c r="F968" t="s">
        <v>1442</v>
      </c>
      <c r="G968">
        <v>60</v>
      </c>
      <c r="H968">
        <v>60</v>
      </c>
      <c r="I968" t="s">
        <v>1441</v>
      </c>
      <c r="J968" t="s">
        <v>1822</v>
      </c>
      <c r="K968" t="s">
        <v>179</v>
      </c>
      <c r="L968" t="str">
        <f>IF(AND(Home!$A$1&gt;=Leave[[#This Row],[Start Time]],Home!$A$1&lt;=Leave[[#This Row],[End Time]]),"Aplica","No Aplica")</f>
        <v>No Aplica</v>
      </c>
      <c r="M968" t="str">
        <f>IF(AND(Home!$A$1&gt;=Leave[[#This Row],[Start Time]],Home!$A$1&lt;=Leave[[#This Row],[End Time]]),Home!$A$1,"No Aplica")</f>
        <v>No Aplica</v>
      </c>
      <c r="N968" t="str">
        <f>Leave[[#This Row],[User Code (Owning User) (Usuario)]]&amp;Leave[[#This Row],[fecha activa]]</f>
        <v>MIE2025250221078No Aplica</v>
      </c>
    </row>
    <row r="969" spans="1:14" x14ac:dyDescent="0.3">
      <c r="A969" t="s">
        <v>474</v>
      </c>
      <c r="B969" s="3">
        <v>45933</v>
      </c>
      <c r="C969" s="3">
        <v>45933</v>
      </c>
      <c r="D969" t="s">
        <v>489</v>
      </c>
      <c r="E969" t="s">
        <v>1440</v>
      </c>
      <c r="F969" t="s">
        <v>1442</v>
      </c>
      <c r="G969">
        <v>30</v>
      </c>
      <c r="H969">
        <v>30</v>
      </c>
      <c r="I969" t="s">
        <v>1441</v>
      </c>
      <c r="J969" t="s">
        <v>1822</v>
      </c>
      <c r="K969" t="s">
        <v>179</v>
      </c>
      <c r="L969" t="str">
        <f>IF(AND(Home!$A$1&gt;=Leave[[#This Row],[Start Time]],Home!$A$1&lt;=Leave[[#This Row],[End Time]]),"Aplica","No Aplica")</f>
        <v>No Aplica</v>
      </c>
      <c r="M969" t="str">
        <f>IF(AND(Home!$A$1&gt;=Leave[[#This Row],[Start Time]],Home!$A$1&lt;=Leave[[#This Row],[End Time]]),Home!$A$1,"No Aplica")</f>
        <v>No Aplica</v>
      </c>
      <c r="N969" t="str">
        <f>Leave[[#This Row],[User Code (Owning User) (Usuario)]]&amp;Leave[[#This Row],[fecha activa]]</f>
        <v>MIE2025250221078No Aplica</v>
      </c>
    </row>
    <row r="970" spans="1:14" x14ac:dyDescent="0.3">
      <c r="A970" t="s">
        <v>474</v>
      </c>
      <c r="B970" s="3">
        <v>45932</v>
      </c>
      <c r="C970" s="3">
        <v>45932</v>
      </c>
      <c r="D970" t="s">
        <v>489</v>
      </c>
      <c r="E970" t="s">
        <v>1440</v>
      </c>
      <c r="F970" t="s">
        <v>1442</v>
      </c>
      <c r="G970">
        <v>30</v>
      </c>
      <c r="H970">
        <v>30</v>
      </c>
      <c r="I970" t="s">
        <v>1441</v>
      </c>
      <c r="J970" t="s">
        <v>1822</v>
      </c>
      <c r="K970" t="s">
        <v>179</v>
      </c>
      <c r="L970" t="str">
        <f>IF(AND(Home!$A$1&gt;=Leave[[#This Row],[Start Time]],Home!$A$1&lt;=Leave[[#This Row],[End Time]]),"Aplica","No Aplica")</f>
        <v>No Aplica</v>
      </c>
      <c r="M970" t="str">
        <f>IF(AND(Home!$A$1&gt;=Leave[[#This Row],[Start Time]],Home!$A$1&lt;=Leave[[#This Row],[End Time]]),Home!$A$1,"No Aplica")</f>
        <v>No Aplica</v>
      </c>
      <c r="N970" t="str">
        <f>Leave[[#This Row],[User Code (Owning User) (Usuario)]]&amp;Leave[[#This Row],[fecha activa]]</f>
        <v>MIE2025250221078No Aplica</v>
      </c>
    </row>
    <row r="971" spans="1:14" x14ac:dyDescent="0.3">
      <c r="A971" t="s">
        <v>474</v>
      </c>
      <c r="B971" s="3">
        <v>45931</v>
      </c>
      <c r="C971" s="3">
        <v>45931</v>
      </c>
      <c r="D971" t="s">
        <v>489</v>
      </c>
      <c r="E971" t="s">
        <v>1440</v>
      </c>
      <c r="F971" t="s">
        <v>1442</v>
      </c>
      <c r="G971">
        <v>30</v>
      </c>
      <c r="H971">
        <v>30</v>
      </c>
      <c r="I971" t="s">
        <v>1441</v>
      </c>
      <c r="J971" t="s">
        <v>1822</v>
      </c>
      <c r="K971" t="s">
        <v>179</v>
      </c>
      <c r="L971" t="str">
        <f>IF(AND(Home!$A$1&gt;=Leave[[#This Row],[Start Time]],Home!$A$1&lt;=Leave[[#This Row],[End Time]]),"Aplica","No Aplica")</f>
        <v>Aplica</v>
      </c>
      <c r="M971">
        <f>IF(AND(Home!$A$1&gt;=Leave[[#This Row],[Start Time]],Home!$A$1&lt;=Leave[[#This Row],[End Time]]),Home!$A$1,"No Aplica")</f>
        <v>45931</v>
      </c>
      <c r="N971" t="str">
        <f>Leave[[#This Row],[User Code (Owning User) (Usuario)]]&amp;Leave[[#This Row],[fecha activa]]</f>
        <v>MIE202525022107845931</v>
      </c>
    </row>
    <row r="972" spans="1:14" x14ac:dyDescent="0.3">
      <c r="A972" t="s">
        <v>463</v>
      </c>
      <c r="B972" s="3">
        <v>45934</v>
      </c>
      <c r="C972" s="3">
        <v>45934</v>
      </c>
      <c r="D972" t="s">
        <v>615</v>
      </c>
      <c r="E972" t="s">
        <v>1440</v>
      </c>
      <c r="F972" t="s">
        <v>1442</v>
      </c>
      <c r="G972">
        <v>240</v>
      </c>
      <c r="H972">
        <v>240</v>
      </c>
      <c r="I972" t="s">
        <v>1441</v>
      </c>
      <c r="J972" t="s">
        <v>1822</v>
      </c>
      <c r="K972" t="s">
        <v>179</v>
      </c>
      <c r="L972" t="str">
        <f>IF(AND(Home!$A$1&gt;=Leave[[#This Row],[Start Time]],Home!$A$1&lt;=Leave[[#This Row],[End Time]]),"Aplica","No Aplica")</f>
        <v>No Aplica</v>
      </c>
      <c r="M972" t="str">
        <f>IF(AND(Home!$A$1&gt;=Leave[[#This Row],[Start Time]],Home!$A$1&lt;=Leave[[#This Row],[End Time]]),Home!$A$1,"No Aplica")</f>
        <v>No Aplica</v>
      </c>
      <c r="N972" t="str">
        <f>Leave[[#This Row],[User Code (Owning User) (Usuario)]]&amp;Leave[[#This Row],[fecha activa]]</f>
        <v>MIE2025250221078No Aplica</v>
      </c>
    </row>
    <row r="973" spans="1:14" x14ac:dyDescent="0.3">
      <c r="A973" t="s">
        <v>474</v>
      </c>
      <c r="B973" s="3">
        <v>45934</v>
      </c>
      <c r="C973" s="3">
        <v>45934</v>
      </c>
      <c r="D973" t="s">
        <v>489</v>
      </c>
      <c r="E973" t="s">
        <v>1440</v>
      </c>
      <c r="F973" t="s">
        <v>1442</v>
      </c>
      <c r="G973">
        <v>60</v>
      </c>
      <c r="H973">
        <v>60</v>
      </c>
      <c r="I973" t="s">
        <v>1441</v>
      </c>
      <c r="J973" t="s">
        <v>1822</v>
      </c>
      <c r="K973" t="s">
        <v>179</v>
      </c>
      <c r="L973" t="str">
        <f>IF(AND(Home!$A$1&gt;=Leave[[#This Row],[Start Time]],Home!$A$1&lt;=Leave[[#This Row],[End Time]]),"Aplica","No Aplica")</f>
        <v>No Aplica</v>
      </c>
      <c r="M973" t="str">
        <f>IF(AND(Home!$A$1&gt;=Leave[[#This Row],[Start Time]],Home!$A$1&lt;=Leave[[#This Row],[End Time]]),Home!$A$1,"No Aplica")</f>
        <v>No Aplica</v>
      </c>
      <c r="N973" t="str">
        <f>Leave[[#This Row],[User Code (Owning User) (Usuario)]]&amp;Leave[[#This Row],[fecha activa]]</f>
        <v>MIE2025250221078No Aplica</v>
      </c>
    </row>
    <row r="974" spans="1:14" x14ac:dyDescent="0.3">
      <c r="A974" t="s">
        <v>474</v>
      </c>
      <c r="B974" s="3">
        <v>45935</v>
      </c>
      <c r="C974" s="3">
        <v>45935</v>
      </c>
      <c r="D974" t="s">
        <v>489</v>
      </c>
      <c r="E974" t="s">
        <v>1440</v>
      </c>
      <c r="F974" t="s">
        <v>1442</v>
      </c>
      <c r="G974">
        <v>540</v>
      </c>
      <c r="H974">
        <v>540</v>
      </c>
      <c r="I974" t="s">
        <v>1441</v>
      </c>
      <c r="J974" t="s">
        <v>1822</v>
      </c>
      <c r="K974" t="s">
        <v>179</v>
      </c>
      <c r="L974" t="str">
        <f>IF(AND(Home!$A$1&gt;=Leave[[#This Row],[Start Time]],Home!$A$1&lt;=Leave[[#This Row],[End Time]]),"Aplica","No Aplica")</f>
        <v>No Aplica</v>
      </c>
      <c r="M974" t="str">
        <f>IF(AND(Home!$A$1&gt;=Leave[[#This Row],[Start Time]],Home!$A$1&lt;=Leave[[#This Row],[End Time]]),Home!$A$1,"No Aplica")</f>
        <v>No Aplica</v>
      </c>
      <c r="N974" t="str">
        <f>Leave[[#This Row],[User Code (Owning User) (Usuario)]]&amp;Leave[[#This Row],[fecha activa]]</f>
        <v>MIE2025250221078No Aplica</v>
      </c>
    </row>
    <row r="975" spans="1:14" x14ac:dyDescent="0.3">
      <c r="A975" t="s">
        <v>466</v>
      </c>
      <c r="B975" s="3">
        <v>45931</v>
      </c>
      <c r="C975" s="3">
        <v>45931</v>
      </c>
      <c r="D975" t="s">
        <v>467</v>
      </c>
      <c r="E975" t="s">
        <v>354</v>
      </c>
      <c r="F975" t="s">
        <v>359</v>
      </c>
      <c r="G975">
        <v>540</v>
      </c>
      <c r="H975">
        <v>540</v>
      </c>
      <c r="I975" t="s">
        <v>1207</v>
      </c>
      <c r="J975" t="s">
        <v>1467</v>
      </c>
      <c r="K975" t="s">
        <v>177</v>
      </c>
      <c r="L975" t="str">
        <f>IF(AND(Home!$A$1&gt;=Leave[[#This Row],[Start Time]],Home!$A$1&lt;=Leave[[#This Row],[End Time]]),"Aplica","No Aplica")</f>
        <v>Aplica</v>
      </c>
      <c r="M975">
        <f>IF(AND(Home!$A$1&gt;=Leave[[#This Row],[Start Time]],Home!$A$1&lt;=Leave[[#This Row],[End Time]]),Home!$A$1,"No Aplica")</f>
        <v>45931</v>
      </c>
      <c r="N975" t="str">
        <f>Leave[[#This Row],[User Code (Owning User) (Usuario)]]&amp;Leave[[#This Row],[fecha activa]]</f>
        <v>MIE202325081238045931</v>
      </c>
    </row>
    <row r="976" spans="1:14" x14ac:dyDescent="0.3">
      <c r="A976" t="s">
        <v>469</v>
      </c>
      <c r="B976" s="3">
        <v>45936</v>
      </c>
      <c r="C976" s="3">
        <v>45936</v>
      </c>
      <c r="D976" t="s">
        <v>494</v>
      </c>
      <c r="E976" t="s">
        <v>754</v>
      </c>
      <c r="F976" t="s">
        <v>755</v>
      </c>
      <c r="G976">
        <v>540</v>
      </c>
      <c r="H976">
        <v>540</v>
      </c>
      <c r="I976" t="s">
        <v>1077</v>
      </c>
      <c r="J976" t="s">
        <v>965</v>
      </c>
      <c r="K976" t="s">
        <v>178</v>
      </c>
      <c r="L976" t="str">
        <f>IF(AND(Home!$A$1&gt;=Leave[[#This Row],[Start Time]],Home!$A$1&lt;=Leave[[#This Row],[End Time]]),"Aplica","No Aplica")</f>
        <v>No Aplica</v>
      </c>
      <c r="M976" t="str">
        <f>IF(AND(Home!$A$1&gt;=Leave[[#This Row],[Start Time]],Home!$A$1&lt;=Leave[[#This Row],[End Time]]),Home!$A$1,"No Aplica")</f>
        <v>No Aplica</v>
      </c>
      <c r="N976" t="str">
        <f>Leave[[#This Row],[User Code (Owning User) (Usuario)]]&amp;Leave[[#This Row],[fecha activa]]</f>
        <v>MIE2024291017969No Aplica</v>
      </c>
    </row>
    <row r="977" spans="1:14" x14ac:dyDescent="0.3">
      <c r="A977" t="s">
        <v>466</v>
      </c>
      <c r="B977" s="3">
        <v>45942</v>
      </c>
      <c r="C977" s="3">
        <v>45942</v>
      </c>
      <c r="D977" t="s">
        <v>497</v>
      </c>
      <c r="E977" t="s">
        <v>754</v>
      </c>
      <c r="F977" t="s">
        <v>755</v>
      </c>
      <c r="G977">
        <v>540</v>
      </c>
      <c r="H977">
        <v>540</v>
      </c>
      <c r="I977" t="s">
        <v>1077</v>
      </c>
      <c r="J977" t="s">
        <v>965</v>
      </c>
      <c r="K977" t="s">
        <v>178</v>
      </c>
      <c r="L977" t="str">
        <f>IF(AND(Home!$A$1&gt;=Leave[[#This Row],[Start Time]],Home!$A$1&lt;=Leave[[#This Row],[End Time]]),"Aplica","No Aplica")</f>
        <v>No Aplica</v>
      </c>
      <c r="M977" t="str">
        <f>IF(AND(Home!$A$1&gt;=Leave[[#This Row],[Start Time]],Home!$A$1&lt;=Leave[[#This Row],[End Time]]),Home!$A$1,"No Aplica")</f>
        <v>No Aplica</v>
      </c>
      <c r="N977" t="str">
        <f>Leave[[#This Row],[User Code (Owning User) (Usuario)]]&amp;Leave[[#This Row],[fecha activa]]</f>
        <v>MIE2024291017969No Aplica</v>
      </c>
    </row>
    <row r="978" spans="1:14" x14ac:dyDescent="0.3">
      <c r="A978" t="s">
        <v>474</v>
      </c>
      <c r="B978" s="3">
        <v>45935</v>
      </c>
      <c r="C978" s="3">
        <v>45935</v>
      </c>
      <c r="D978" t="s">
        <v>497</v>
      </c>
      <c r="E978" t="s">
        <v>754</v>
      </c>
      <c r="F978" t="s">
        <v>755</v>
      </c>
      <c r="G978">
        <v>540</v>
      </c>
      <c r="H978">
        <v>540</v>
      </c>
      <c r="I978" t="s">
        <v>1077</v>
      </c>
      <c r="J978" t="s">
        <v>965</v>
      </c>
      <c r="K978" t="s">
        <v>178</v>
      </c>
      <c r="L978" t="str">
        <f>IF(AND(Home!$A$1&gt;=Leave[[#This Row],[Start Time]],Home!$A$1&lt;=Leave[[#This Row],[End Time]]),"Aplica","No Aplica")</f>
        <v>No Aplica</v>
      </c>
      <c r="M978" t="str">
        <f>IF(AND(Home!$A$1&gt;=Leave[[#This Row],[Start Time]],Home!$A$1&lt;=Leave[[#This Row],[End Time]]),Home!$A$1,"No Aplica")</f>
        <v>No Aplica</v>
      </c>
      <c r="N978" t="str">
        <f>Leave[[#This Row],[User Code (Owning User) (Usuario)]]&amp;Leave[[#This Row],[fecha activa]]</f>
        <v>MIE2024291017969No Aplica</v>
      </c>
    </row>
    <row r="979" spans="1:14" x14ac:dyDescent="0.3">
      <c r="A979" t="s">
        <v>474</v>
      </c>
      <c r="B979" s="3">
        <v>45934</v>
      </c>
      <c r="C979" s="3">
        <v>45934</v>
      </c>
      <c r="D979" t="s">
        <v>497</v>
      </c>
      <c r="E979" t="s">
        <v>754</v>
      </c>
      <c r="F979" t="s">
        <v>755</v>
      </c>
      <c r="G979">
        <v>540</v>
      </c>
      <c r="H979">
        <v>540</v>
      </c>
      <c r="I979" t="s">
        <v>1077</v>
      </c>
      <c r="J979" t="s">
        <v>965</v>
      </c>
      <c r="K979" t="s">
        <v>178</v>
      </c>
      <c r="L979" t="str">
        <f>IF(AND(Home!$A$1&gt;=Leave[[#This Row],[Start Time]],Home!$A$1&lt;=Leave[[#This Row],[End Time]]),"Aplica","No Aplica")</f>
        <v>No Aplica</v>
      </c>
      <c r="M979" t="str">
        <f>IF(AND(Home!$A$1&gt;=Leave[[#This Row],[Start Time]],Home!$A$1&lt;=Leave[[#This Row],[End Time]]),Home!$A$1,"No Aplica")</f>
        <v>No Aplica</v>
      </c>
      <c r="N979" t="str">
        <f>Leave[[#This Row],[User Code (Owning User) (Usuario)]]&amp;Leave[[#This Row],[fecha activa]]</f>
        <v>MIE2024291017969No Aplica</v>
      </c>
    </row>
    <row r="980" spans="1:14" x14ac:dyDescent="0.3">
      <c r="A980" t="s">
        <v>463</v>
      </c>
      <c r="B980" s="3">
        <v>45939</v>
      </c>
      <c r="C980" s="3">
        <v>45939</v>
      </c>
      <c r="D980" t="s">
        <v>2182</v>
      </c>
      <c r="E980" t="s">
        <v>707</v>
      </c>
      <c r="F980" t="s">
        <v>708</v>
      </c>
      <c r="G980">
        <v>60</v>
      </c>
      <c r="H980">
        <v>60</v>
      </c>
      <c r="I980" t="s">
        <v>1151</v>
      </c>
      <c r="J980" t="s">
        <v>1025</v>
      </c>
      <c r="K980" t="s">
        <v>177</v>
      </c>
      <c r="L980" t="str">
        <f>IF(AND(Home!$A$1&gt;=Leave[[#This Row],[Start Time]],Home!$A$1&lt;=Leave[[#This Row],[End Time]]),"Aplica","No Aplica")</f>
        <v>No Aplica</v>
      </c>
      <c r="M980" t="str">
        <f>IF(AND(Home!$A$1&gt;=Leave[[#This Row],[Start Time]],Home!$A$1&lt;=Leave[[#This Row],[End Time]]),Home!$A$1,"No Aplica")</f>
        <v>No Aplica</v>
      </c>
      <c r="N980" t="str">
        <f>Leave[[#This Row],[User Code (Owning User) (Usuario)]]&amp;Leave[[#This Row],[fecha activa]]</f>
        <v>MIE2024190917637No Aplica</v>
      </c>
    </row>
    <row r="981" spans="1:14" x14ac:dyDescent="0.3">
      <c r="A981" t="s">
        <v>463</v>
      </c>
      <c r="B981" s="3">
        <v>45938</v>
      </c>
      <c r="C981" s="3">
        <v>45938</v>
      </c>
      <c r="D981" t="s">
        <v>2182</v>
      </c>
      <c r="E981" t="s">
        <v>707</v>
      </c>
      <c r="F981" t="s">
        <v>708</v>
      </c>
      <c r="G981">
        <v>60</v>
      </c>
      <c r="H981">
        <v>60</v>
      </c>
      <c r="I981" t="s">
        <v>1151</v>
      </c>
      <c r="J981" t="s">
        <v>1025</v>
      </c>
      <c r="K981" t="s">
        <v>177</v>
      </c>
      <c r="L981" t="str">
        <f>IF(AND(Home!$A$1&gt;=Leave[[#This Row],[Start Time]],Home!$A$1&lt;=Leave[[#This Row],[End Time]]),"Aplica","No Aplica")</f>
        <v>No Aplica</v>
      </c>
      <c r="M981" t="str">
        <f>IF(AND(Home!$A$1&gt;=Leave[[#This Row],[Start Time]],Home!$A$1&lt;=Leave[[#This Row],[End Time]]),Home!$A$1,"No Aplica")</f>
        <v>No Aplica</v>
      </c>
      <c r="N981" t="str">
        <f>Leave[[#This Row],[User Code (Owning User) (Usuario)]]&amp;Leave[[#This Row],[fecha activa]]</f>
        <v>MIE2024190917637No Aplica</v>
      </c>
    </row>
    <row r="982" spans="1:14" x14ac:dyDescent="0.3">
      <c r="A982" t="s">
        <v>463</v>
      </c>
      <c r="B982" s="3">
        <v>45937</v>
      </c>
      <c r="C982" s="3">
        <v>45937</v>
      </c>
      <c r="D982" t="s">
        <v>2182</v>
      </c>
      <c r="E982" t="s">
        <v>707</v>
      </c>
      <c r="F982" t="s">
        <v>708</v>
      </c>
      <c r="G982">
        <v>60</v>
      </c>
      <c r="H982">
        <v>60</v>
      </c>
      <c r="I982" t="s">
        <v>1151</v>
      </c>
      <c r="J982" t="s">
        <v>1025</v>
      </c>
      <c r="K982" t="s">
        <v>177</v>
      </c>
      <c r="L982" t="str">
        <f>IF(AND(Home!$A$1&gt;=Leave[[#This Row],[Start Time]],Home!$A$1&lt;=Leave[[#This Row],[End Time]]),"Aplica","No Aplica")</f>
        <v>No Aplica</v>
      </c>
      <c r="M982" t="str">
        <f>IF(AND(Home!$A$1&gt;=Leave[[#This Row],[Start Time]],Home!$A$1&lt;=Leave[[#This Row],[End Time]]),Home!$A$1,"No Aplica")</f>
        <v>No Aplica</v>
      </c>
      <c r="N982" t="str">
        <f>Leave[[#This Row],[User Code (Owning User) (Usuario)]]&amp;Leave[[#This Row],[fecha activa]]</f>
        <v>MIE2024190917637No Aplica</v>
      </c>
    </row>
    <row r="983" spans="1:14" x14ac:dyDescent="0.3">
      <c r="A983" t="s">
        <v>463</v>
      </c>
      <c r="B983" s="3">
        <v>45936</v>
      </c>
      <c r="C983" s="3">
        <v>45936</v>
      </c>
      <c r="D983" t="s">
        <v>2182</v>
      </c>
      <c r="E983" t="s">
        <v>707</v>
      </c>
      <c r="F983" t="s">
        <v>708</v>
      </c>
      <c r="G983">
        <v>60</v>
      </c>
      <c r="H983">
        <v>60</v>
      </c>
      <c r="I983" t="s">
        <v>1151</v>
      </c>
      <c r="J983" t="s">
        <v>1025</v>
      </c>
      <c r="K983" t="s">
        <v>177</v>
      </c>
      <c r="L983" t="str">
        <f>IF(AND(Home!$A$1&gt;=Leave[[#This Row],[Start Time]],Home!$A$1&lt;=Leave[[#This Row],[End Time]]),"Aplica","No Aplica")</f>
        <v>No Aplica</v>
      </c>
      <c r="M983" t="str">
        <f>IF(AND(Home!$A$1&gt;=Leave[[#This Row],[Start Time]],Home!$A$1&lt;=Leave[[#This Row],[End Time]]),Home!$A$1,"No Aplica")</f>
        <v>No Aplica</v>
      </c>
      <c r="N983" t="str">
        <f>Leave[[#This Row],[User Code (Owning User) (Usuario)]]&amp;Leave[[#This Row],[fecha activa]]</f>
        <v>MIE2024190917637No Aplica</v>
      </c>
    </row>
    <row r="984" spans="1:14" x14ac:dyDescent="0.3">
      <c r="A984" t="s">
        <v>466</v>
      </c>
      <c r="B984" s="3">
        <v>45940</v>
      </c>
      <c r="C984" s="3">
        <v>45940</v>
      </c>
      <c r="D984" t="s">
        <v>467</v>
      </c>
      <c r="E984" t="s">
        <v>707</v>
      </c>
      <c r="F984" t="s">
        <v>708</v>
      </c>
      <c r="G984">
        <v>540</v>
      </c>
      <c r="H984">
        <v>540</v>
      </c>
      <c r="I984" t="s">
        <v>1151</v>
      </c>
      <c r="J984" t="s">
        <v>1025</v>
      </c>
      <c r="K984" t="s">
        <v>177</v>
      </c>
      <c r="L984" t="str">
        <f>IF(AND(Home!$A$1&gt;=Leave[[#This Row],[Start Time]],Home!$A$1&lt;=Leave[[#This Row],[End Time]]),"Aplica","No Aplica")</f>
        <v>No Aplica</v>
      </c>
      <c r="M984" t="str">
        <f>IF(AND(Home!$A$1&gt;=Leave[[#This Row],[Start Time]],Home!$A$1&lt;=Leave[[#This Row],[End Time]]),Home!$A$1,"No Aplica")</f>
        <v>No Aplica</v>
      </c>
      <c r="N984" t="str">
        <f>Leave[[#This Row],[User Code (Owning User) (Usuario)]]&amp;Leave[[#This Row],[fecha activa]]</f>
        <v>MIE2024190917637No Aplica</v>
      </c>
    </row>
    <row r="985" spans="1:14" x14ac:dyDescent="0.3">
      <c r="A985" t="s">
        <v>463</v>
      </c>
      <c r="B985" s="3">
        <v>45933</v>
      </c>
      <c r="C985" s="3">
        <v>45933</v>
      </c>
      <c r="D985" t="s">
        <v>2182</v>
      </c>
      <c r="E985" t="s">
        <v>707</v>
      </c>
      <c r="F985" t="s">
        <v>708</v>
      </c>
      <c r="G985">
        <v>60</v>
      </c>
      <c r="H985">
        <v>60</v>
      </c>
      <c r="I985" t="s">
        <v>1151</v>
      </c>
      <c r="J985" t="s">
        <v>1025</v>
      </c>
      <c r="K985" t="s">
        <v>177</v>
      </c>
      <c r="L985" t="str">
        <f>IF(AND(Home!$A$1&gt;=Leave[[#This Row],[Start Time]],Home!$A$1&lt;=Leave[[#This Row],[End Time]]),"Aplica","No Aplica")</f>
        <v>No Aplica</v>
      </c>
      <c r="M985" t="str">
        <f>IF(AND(Home!$A$1&gt;=Leave[[#This Row],[Start Time]],Home!$A$1&lt;=Leave[[#This Row],[End Time]]),Home!$A$1,"No Aplica")</f>
        <v>No Aplica</v>
      </c>
      <c r="N985" t="str">
        <f>Leave[[#This Row],[User Code (Owning User) (Usuario)]]&amp;Leave[[#This Row],[fecha activa]]</f>
        <v>MIE2024190917637No Aplica</v>
      </c>
    </row>
    <row r="986" spans="1:14" x14ac:dyDescent="0.3">
      <c r="A986" t="s">
        <v>463</v>
      </c>
      <c r="B986" s="3">
        <v>45932</v>
      </c>
      <c r="C986" s="3">
        <v>45932</v>
      </c>
      <c r="D986" t="s">
        <v>2182</v>
      </c>
      <c r="E986" t="s">
        <v>707</v>
      </c>
      <c r="F986" t="s">
        <v>708</v>
      </c>
      <c r="G986">
        <v>60</v>
      </c>
      <c r="H986">
        <v>60</v>
      </c>
      <c r="I986" t="s">
        <v>1151</v>
      </c>
      <c r="J986" t="s">
        <v>1025</v>
      </c>
      <c r="K986" t="s">
        <v>177</v>
      </c>
      <c r="L986" t="str">
        <f>IF(AND(Home!$A$1&gt;=Leave[[#This Row],[Start Time]],Home!$A$1&lt;=Leave[[#This Row],[End Time]]),"Aplica","No Aplica")</f>
        <v>No Aplica</v>
      </c>
      <c r="M986" t="str">
        <f>IF(AND(Home!$A$1&gt;=Leave[[#This Row],[Start Time]],Home!$A$1&lt;=Leave[[#This Row],[End Time]]),Home!$A$1,"No Aplica")</f>
        <v>No Aplica</v>
      </c>
      <c r="N986" t="str">
        <f>Leave[[#This Row],[User Code (Owning User) (Usuario)]]&amp;Leave[[#This Row],[fecha activa]]</f>
        <v>MIE2024190917637No Aplica</v>
      </c>
    </row>
    <row r="987" spans="1:14" x14ac:dyDescent="0.3">
      <c r="A987" t="s">
        <v>466</v>
      </c>
      <c r="B987" s="3">
        <v>45931</v>
      </c>
      <c r="C987" s="3">
        <v>45931</v>
      </c>
      <c r="D987" t="s">
        <v>468</v>
      </c>
      <c r="E987" t="s">
        <v>707</v>
      </c>
      <c r="F987" t="s">
        <v>708</v>
      </c>
      <c r="G987">
        <v>540</v>
      </c>
      <c r="H987">
        <v>540</v>
      </c>
      <c r="I987" t="s">
        <v>1151</v>
      </c>
      <c r="J987" t="s">
        <v>1025</v>
      </c>
      <c r="K987" t="s">
        <v>177</v>
      </c>
      <c r="L987" t="str">
        <f>IF(AND(Home!$A$1&gt;=Leave[[#This Row],[Start Time]],Home!$A$1&lt;=Leave[[#This Row],[End Time]]),"Aplica","No Aplica")</f>
        <v>Aplica</v>
      </c>
      <c r="M987">
        <f>IF(AND(Home!$A$1&gt;=Leave[[#This Row],[Start Time]],Home!$A$1&lt;=Leave[[#This Row],[End Time]]),Home!$A$1,"No Aplica")</f>
        <v>45931</v>
      </c>
      <c r="N987" t="str">
        <f>Leave[[#This Row],[User Code (Owning User) (Usuario)]]&amp;Leave[[#This Row],[fecha activa]]</f>
        <v>MIE202419091763745931</v>
      </c>
    </row>
    <row r="988" spans="1:14" x14ac:dyDescent="0.3">
      <c r="A988" t="s">
        <v>466</v>
      </c>
      <c r="B988" s="3">
        <v>45935</v>
      </c>
      <c r="C988" s="3">
        <v>45935</v>
      </c>
      <c r="D988" t="s">
        <v>467</v>
      </c>
      <c r="E988" t="s">
        <v>1932</v>
      </c>
      <c r="F988" t="s">
        <v>1934</v>
      </c>
      <c r="G988">
        <v>1410</v>
      </c>
      <c r="H988">
        <v>540</v>
      </c>
      <c r="I988" t="s">
        <v>1933</v>
      </c>
      <c r="J988" t="s">
        <v>2508</v>
      </c>
      <c r="K988" t="s">
        <v>179</v>
      </c>
      <c r="L988" t="str">
        <f>IF(AND(Home!$A$1&gt;=Leave[[#This Row],[Start Time]],Home!$A$1&lt;=Leave[[#This Row],[End Time]]),"Aplica","No Aplica")</f>
        <v>No Aplica</v>
      </c>
      <c r="M988" t="str">
        <f>IF(AND(Home!$A$1&gt;=Leave[[#This Row],[Start Time]],Home!$A$1&lt;=Leave[[#This Row],[End Time]]),Home!$A$1,"No Aplica")</f>
        <v>No Aplica</v>
      </c>
      <c r="N988" t="str">
        <f>Leave[[#This Row],[User Code (Owning User) (Usuario)]]&amp;Leave[[#This Row],[fecha activa]]</f>
        <v>MIE2025270623507No Aplica</v>
      </c>
    </row>
    <row r="989" spans="1:14" x14ac:dyDescent="0.3">
      <c r="A989" t="s">
        <v>469</v>
      </c>
      <c r="B989" s="3">
        <v>45938</v>
      </c>
      <c r="C989" s="3">
        <v>45938</v>
      </c>
      <c r="D989" t="s">
        <v>1393</v>
      </c>
      <c r="E989" t="s">
        <v>32</v>
      </c>
      <c r="F989" t="s">
        <v>33</v>
      </c>
      <c r="G989">
        <v>60</v>
      </c>
      <c r="H989">
        <v>60</v>
      </c>
      <c r="I989" t="s">
        <v>1350</v>
      </c>
      <c r="J989" t="s">
        <v>1126</v>
      </c>
      <c r="K989" t="s">
        <v>178</v>
      </c>
      <c r="L989" t="str">
        <f>IF(AND(Home!$A$1&gt;=Leave[[#This Row],[Start Time]],Home!$A$1&lt;=Leave[[#This Row],[End Time]]),"Aplica","No Aplica")</f>
        <v>No Aplica</v>
      </c>
      <c r="M989" t="str">
        <f>IF(AND(Home!$A$1&gt;=Leave[[#This Row],[Start Time]],Home!$A$1&lt;=Leave[[#This Row],[End Time]]),Home!$A$1,"No Aplica")</f>
        <v>No Aplica</v>
      </c>
      <c r="N989" t="str">
        <f>Leave[[#This Row],[User Code (Owning User) (Usuario)]]&amp;Leave[[#This Row],[fecha activa]]</f>
        <v>MIE202218119456No Aplica</v>
      </c>
    </row>
    <row r="990" spans="1:14" x14ac:dyDescent="0.3">
      <c r="A990" t="s">
        <v>469</v>
      </c>
      <c r="B990" s="3">
        <v>45939</v>
      </c>
      <c r="C990" s="3">
        <v>45939</v>
      </c>
      <c r="D990" t="s">
        <v>1393</v>
      </c>
      <c r="E990" t="s">
        <v>32</v>
      </c>
      <c r="F990" t="s">
        <v>33</v>
      </c>
      <c r="G990">
        <v>60</v>
      </c>
      <c r="H990">
        <v>60</v>
      </c>
      <c r="I990" t="s">
        <v>1350</v>
      </c>
      <c r="J990" t="s">
        <v>1126</v>
      </c>
      <c r="K990" t="s">
        <v>178</v>
      </c>
      <c r="L990" t="str">
        <f>IF(AND(Home!$A$1&gt;=Leave[[#This Row],[Start Time]],Home!$A$1&lt;=Leave[[#This Row],[End Time]]),"Aplica","No Aplica")</f>
        <v>No Aplica</v>
      </c>
      <c r="M990" t="str">
        <f>IF(AND(Home!$A$1&gt;=Leave[[#This Row],[Start Time]],Home!$A$1&lt;=Leave[[#This Row],[End Time]]),Home!$A$1,"No Aplica")</f>
        <v>No Aplica</v>
      </c>
      <c r="N990" t="str">
        <f>Leave[[#This Row],[User Code (Owning User) (Usuario)]]&amp;Leave[[#This Row],[fecha activa]]</f>
        <v>MIE202218119456No Aplica</v>
      </c>
    </row>
    <row r="991" spans="1:14" x14ac:dyDescent="0.3">
      <c r="A991" t="s">
        <v>469</v>
      </c>
      <c r="B991" s="3">
        <v>45940</v>
      </c>
      <c r="C991" s="3">
        <v>45940</v>
      </c>
      <c r="D991" t="s">
        <v>1393</v>
      </c>
      <c r="E991" t="s">
        <v>32</v>
      </c>
      <c r="F991" t="s">
        <v>33</v>
      </c>
      <c r="G991">
        <v>60</v>
      </c>
      <c r="H991">
        <v>60</v>
      </c>
      <c r="I991" t="s">
        <v>1350</v>
      </c>
      <c r="J991" t="s">
        <v>1126</v>
      </c>
      <c r="K991" t="s">
        <v>178</v>
      </c>
      <c r="L991" t="str">
        <f>IF(AND(Home!$A$1&gt;=Leave[[#This Row],[Start Time]],Home!$A$1&lt;=Leave[[#This Row],[End Time]]),"Aplica","No Aplica")</f>
        <v>No Aplica</v>
      </c>
      <c r="M991" t="str">
        <f>IF(AND(Home!$A$1&gt;=Leave[[#This Row],[Start Time]],Home!$A$1&lt;=Leave[[#This Row],[End Time]]),Home!$A$1,"No Aplica")</f>
        <v>No Aplica</v>
      </c>
      <c r="N991" t="str">
        <f>Leave[[#This Row],[User Code (Owning User) (Usuario)]]&amp;Leave[[#This Row],[fecha activa]]</f>
        <v>MIE202218119456No Aplica</v>
      </c>
    </row>
    <row r="992" spans="1:14" x14ac:dyDescent="0.3">
      <c r="A992" t="s">
        <v>469</v>
      </c>
      <c r="B992" s="3">
        <v>45941</v>
      </c>
      <c r="C992" s="3">
        <v>45941</v>
      </c>
      <c r="D992" t="s">
        <v>1393</v>
      </c>
      <c r="E992" t="s">
        <v>32</v>
      </c>
      <c r="F992" t="s">
        <v>33</v>
      </c>
      <c r="G992">
        <v>60</v>
      </c>
      <c r="H992">
        <v>60</v>
      </c>
      <c r="I992" t="s">
        <v>1350</v>
      </c>
      <c r="J992" t="s">
        <v>1126</v>
      </c>
      <c r="K992" t="s">
        <v>178</v>
      </c>
      <c r="L992" t="str">
        <f>IF(AND(Home!$A$1&gt;=Leave[[#This Row],[Start Time]],Home!$A$1&lt;=Leave[[#This Row],[End Time]]),"Aplica","No Aplica")</f>
        <v>No Aplica</v>
      </c>
      <c r="M992" t="str">
        <f>IF(AND(Home!$A$1&gt;=Leave[[#This Row],[Start Time]],Home!$A$1&lt;=Leave[[#This Row],[End Time]]),Home!$A$1,"No Aplica")</f>
        <v>No Aplica</v>
      </c>
      <c r="N992" t="str">
        <f>Leave[[#This Row],[User Code (Owning User) (Usuario)]]&amp;Leave[[#This Row],[fecha activa]]</f>
        <v>MIE202218119456No Aplica</v>
      </c>
    </row>
    <row r="993" spans="1:14" x14ac:dyDescent="0.3">
      <c r="A993" t="s">
        <v>463</v>
      </c>
      <c r="B993" s="3">
        <v>45942</v>
      </c>
      <c r="C993" s="3">
        <v>45942</v>
      </c>
      <c r="D993" t="s">
        <v>467</v>
      </c>
      <c r="E993" t="s">
        <v>32</v>
      </c>
      <c r="F993" t="s">
        <v>33</v>
      </c>
      <c r="G993">
        <v>540</v>
      </c>
      <c r="H993">
        <v>540</v>
      </c>
      <c r="I993" t="s">
        <v>1350</v>
      </c>
      <c r="J993" t="s">
        <v>1126</v>
      </c>
      <c r="K993" t="s">
        <v>178</v>
      </c>
      <c r="L993" t="str">
        <f>IF(AND(Home!$A$1&gt;=Leave[[#This Row],[Start Time]],Home!$A$1&lt;=Leave[[#This Row],[End Time]]),"Aplica","No Aplica")</f>
        <v>No Aplica</v>
      </c>
      <c r="M993" t="str">
        <f>IF(AND(Home!$A$1&gt;=Leave[[#This Row],[Start Time]],Home!$A$1&lt;=Leave[[#This Row],[End Time]]),Home!$A$1,"No Aplica")</f>
        <v>No Aplica</v>
      </c>
      <c r="N993" t="str">
        <f>Leave[[#This Row],[User Code (Owning User) (Usuario)]]&amp;Leave[[#This Row],[fecha activa]]</f>
        <v>MIE202218119456No Aplica</v>
      </c>
    </row>
    <row r="994" spans="1:14" x14ac:dyDescent="0.3">
      <c r="A994" t="s">
        <v>469</v>
      </c>
      <c r="B994" s="3">
        <v>45936</v>
      </c>
      <c r="C994" s="3">
        <v>45936</v>
      </c>
      <c r="D994" t="s">
        <v>470</v>
      </c>
      <c r="E994" t="s">
        <v>32</v>
      </c>
      <c r="F994" t="s">
        <v>33</v>
      </c>
      <c r="G994">
        <v>540</v>
      </c>
      <c r="H994">
        <v>540</v>
      </c>
      <c r="I994" t="s">
        <v>1350</v>
      </c>
      <c r="J994" t="s">
        <v>1126</v>
      </c>
      <c r="K994" t="s">
        <v>178</v>
      </c>
      <c r="L994" t="str">
        <f>IF(AND(Home!$A$1&gt;=Leave[[#This Row],[Start Time]],Home!$A$1&lt;=Leave[[#This Row],[End Time]]),"Aplica","No Aplica")</f>
        <v>No Aplica</v>
      </c>
      <c r="M994" t="str">
        <f>IF(AND(Home!$A$1&gt;=Leave[[#This Row],[Start Time]],Home!$A$1&lt;=Leave[[#This Row],[End Time]]),Home!$A$1,"No Aplica")</f>
        <v>No Aplica</v>
      </c>
      <c r="N994" t="str">
        <f>Leave[[#This Row],[User Code (Owning User) (Usuario)]]&amp;Leave[[#This Row],[fecha activa]]</f>
        <v>MIE202218119456No Aplica</v>
      </c>
    </row>
    <row r="995" spans="1:14" x14ac:dyDescent="0.3">
      <c r="A995" t="s">
        <v>469</v>
      </c>
      <c r="B995" s="3">
        <v>45934</v>
      </c>
      <c r="C995" s="3">
        <v>45934</v>
      </c>
      <c r="D995" t="s">
        <v>1393</v>
      </c>
      <c r="E995" t="s">
        <v>32</v>
      </c>
      <c r="F995" t="s">
        <v>33</v>
      </c>
      <c r="G995">
        <v>60</v>
      </c>
      <c r="H995">
        <v>60</v>
      </c>
      <c r="I995" t="s">
        <v>1350</v>
      </c>
      <c r="J995" t="s">
        <v>1126</v>
      </c>
      <c r="K995" t="s">
        <v>178</v>
      </c>
      <c r="L995" t="str">
        <f>IF(AND(Home!$A$1&gt;=Leave[[#This Row],[Start Time]],Home!$A$1&lt;=Leave[[#This Row],[End Time]]),"Aplica","No Aplica")</f>
        <v>No Aplica</v>
      </c>
      <c r="M995" t="str">
        <f>IF(AND(Home!$A$1&gt;=Leave[[#This Row],[Start Time]],Home!$A$1&lt;=Leave[[#This Row],[End Time]]),Home!$A$1,"No Aplica")</f>
        <v>No Aplica</v>
      </c>
      <c r="N995" t="str">
        <f>Leave[[#This Row],[User Code (Owning User) (Usuario)]]&amp;Leave[[#This Row],[fecha activa]]</f>
        <v>MIE202218119456No Aplica</v>
      </c>
    </row>
    <row r="996" spans="1:14" x14ac:dyDescent="0.3">
      <c r="A996" t="s">
        <v>469</v>
      </c>
      <c r="B996" s="3">
        <v>45933</v>
      </c>
      <c r="C996" s="3">
        <v>45933</v>
      </c>
      <c r="D996" t="s">
        <v>1393</v>
      </c>
      <c r="E996" t="s">
        <v>32</v>
      </c>
      <c r="F996" t="s">
        <v>33</v>
      </c>
      <c r="G996">
        <v>60</v>
      </c>
      <c r="H996">
        <v>60</v>
      </c>
      <c r="I996" t="s">
        <v>1350</v>
      </c>
      <c r="J996" t="s">
        <v>1126</v>
      </c>
      <c r="K996" t="s">
        <v>178</v>
      </c>
      <c r="L996" t="str">
        <f>IF(AND(Home!$A$1&gt;=Leave[[#This Row],[Start Time]],Home!$A$1&lt;=Leave[[#This Row],[End Time]]),"Aplica","No Aplica")</f>
        <v>No Aplica</v>
      </c>
      <c r="M996" t="str">
        <f>IF(AND(Home!$A$1&gt;=Leave[[#This Row],[Start Time]],Home!$A$1&lt;=Leave[[#This Row],[End Time]]),Home!$A$1,"No Aplica")</f>
        <v>No Aplica</v>
      </c>
      <c r="N996" t="str">
        <f>Leave[[#This Row],[User Code (Owning User) (Usuario)]]&amp;Leave[[#This Row],[fecha activa]]</f>
        <v>MIE202218119456No Aplica</v>
      </c>
    </row>
    <row r="997" spans="1:14" x14ac:dyDescent="0.3">
      <c r="A997" t="s">
        <v>469</v>
      </c>
      <c r="B997" s="3">
        <v>45932</v>
      </c>
      <c r="C997" s="3">
        <v>45932</v>
      </c>
      <c r="D997" t="s">
        <v>1393</v>
      </c>
      <c r="E997" t="s">
        <v>32</v>
      </c>
      <c r="F997" t="s">
        <v>33</v>
      </c>
      <c r="G997">
        <v>60</v>
      </c>
      <c r="H997">
        <v>60</v>
      </c>
      <c r="I997" t="s">
        <v>1350</v>
      </c>
      <c r="J997" t="s">
        <v>1126</v>
      </c>
      <c r="K997" t="s">
        <v>178</v>
      </c>
      <c r="L997" t="str">
        <f>IF(AND(Home!$A$1&gt;=Leave[[#This Row],[Start Time]],Home!$A$1&lt;=Leave[[#This Row],[End Time]]),"Aplica","No Aplica")</f>
        <v>No Aplica</v>
      </c>
      <c r="M997" t="str">
        <f>IF(AND(Home!$A$1&gt;=Leave[[#This Row],[Start Time]],Home!$A$1&lt;=Leave[[#This Row],[End Time]]),Home!$A$1,"No Aplica")</f>
        <v>No Aplica</v>
      </c>
      <c r="N997" t="str">
        <f>Leave[[#This Row],[User Code (Owning User) (Usuario)]]&amp;Leave[[#This Row],[fecha activa]]</f>
        <v>MIE202218119456No Aplica</v>
      </c>
    </row>
    <row r="998" spans="1:14" x14ac:dyDescent="0.3">
      <c r="A998" t="s">
        <v>469</v>
      </c>
      <c r="B998" s="3">
        <v>45931</v>
      </c>
      <c r="C998" s="3">
        <v>45931</v>
      </c>
      <c r="D998" t="s">
        <v>1393</v>
      </c>
      <c r="E998" t="s">
        <v>32</v>
      </c>
      <c r="F998" t="s">
        <v>33</v>
      </c>
      <c r="G998">
        <v>60</v>
      </c>
      <c r="H998">
        <v>60</v>
      </c>
      <c r="I998" t="s">
        <v>1350</v>
      </c>
      <c r="J998" t="s">
        <v>1126</v>
      </c>
      <c r="K998" t="s">
        <v>178</v>
      </c>
      <c r="L998" t="str">
        <f>IF(AND(Home!$A$1&gt;=Leave[[#This Row],[Start Time]],Home!$A$1&lt;=Leave[[#This Row],[End Time]]),"Aplica","No Aplica")</f>
        <v>Aplica</v>
      </c>
      <c r="M998">
        <f>IF(AND(Home!$A$1&gt;=Leave[[#This Row],[Start Time]],Home!$A$1&lt;=Leave[[#This Row],[End Time]]),Home!$A$1,"No Aplica")</f>
        <v>45931</v>
      </c>
      <c r="N998" t="str">
        <f>Leave[[#This Row],[User Code (Owning User) (Usuario)]]&amp;Leave[[#This Row],[fecha activa]]</f>
        <v>MIE20221811945645931</v>
      </c>
    </row>
    <row r="999" spans="1:14" x14ac:dyDescent="0.3">
      <c r="A999" t="s">
        <v>463</v>
      </c>
      <c r="B999" s="3">
        <v>45935</v>
      </c>
      <c r="C999" s="3">
        <v>45935</v>
      </c>
      <c r="D999" t="s">
        <v>467</v>
      </c>
      <c r="E999" t="s">
        <v>32</v>
      </c>
      <c r="F999" t="s">
        <v>33</v>
      </c>
      <c r="G999">
        <v>540</v>
      </c>
      <c r="H999">
        <v>540</v>
      </c>
      <c r="I999" t="s">
        <v>1350</v>
      </c>
      <c r="J999" t="s">
        <v>1126</v>
      </c>
      <c r="K999" t="s">
        <v>178</v>
      </c>
      <c r="L999" t="str">
        <f>IF(AND(Home!$A$1&gt;=Leave[[#This Row],[Start Time]],Home!$A$1&lt;=Leave[[#This Row],[End Time]]),"Aplica","No Aplica")</f>
        <v>No Aplica</v>
      </c>
      <c r="M999" t="str">
        <f>IF(AND(Home!$A$1&gt;=Leave[[#This Row],[Start Time]],Home!$A$1&lt;=Leave[[#This Row],[End Time]]),Home!$A$1,"No Aplica")</f>
        <v>No Aplica</v>
      </c>
      <c r="N999" t="str">
        <f>Leave[[#This Row],[User Code (Owning User) (Usuario)]]&amp;Leave[[#This Row],[fecha activa]]</f>
        <v>MIE202218119456No Aplica</v>
      </c>
    </row>
    <row r="1000" spans="1:14" x14ac:dyDescent="0.3">
      <c r="A1000" t="s">
        <v>463</v>
      </c>
      <c r="B1000" s="3">
        <v>45942</v>
      </c>
      <c r="C1000" s="3">
        <v>45942</v>
      </c>
      <c r="D1000" t="s">
        <v>490</v>
      </c>
      <c r="E1000" t="s">
        <v>1741</v>
      </c>
      <c r="F1000" t="s">
        <v>1743</v>
      </c>
      <c r="G1000">
        <v>510</v>
      </c>
      <c r="H1000">
        <v>510</v>
      </c>
      <c r="I1000" t="s">
        <v>1742</v>
      </c>
      <c r="J1000" t="s">
        <v>1034</v>
      </c>
      <c r="K1000" t="s">
        <v>179</v>
      </c>
      <c r="L1000" t="str">
        <f>IF(AND(Home!$A$1&gt;=Leave[[#This Row],[Start Time]],Home!$A$1&lt;=Leave[[#This Row],[End Time]]),"Aplica","No Aplica")</f>
        <v>No Aplica</v>
      </c>
      <c r="M1000" t="str">
        <f>IF(AND(Home!$A$1&gt;=Leave[[#This Row],[Start Time]],Home!$A$1&lt;=Leave[[#This Row],[End Time]]),Home!$A$1,"No Aplica")</f>
        <v>No Aplica</v>
      </c>
      <c r="N1000" t="str">
        <f>Leave[[#This Row],[User Code (Owning User) (Usuario)]]&amp;Leave[[#This Row],[fecha activa]]</f>
        <v>MIE2025140523038No Aplica</v>
      </c>
    </row>
    <row r="1001" spans="1:14" x14ac:dyDescent="0.3">
      <c r="A1001" t="s">
        <v>463</v>
      </c>
      <c r="B1001" s="3">
        <v>45941</v>
      </c>
      <c r="C1001" s="3">
        <v>45941</v>
      </c>
      <c r="D1001" t="s">
        <v>3027</v>
      </c>
      <c r="E1001" t="s">
        <v>1741</v>
      </c>
      <c r="F1001" t="s">
        <v>1743</v>
      </c>
      <c r="G1001">
        <v>240</v>
      </c>
      <c r="H1001">
        <v>240</v>
      </c>
      <c r="I1001" t="s">
        <v>1742</v>
      </c>
      <c r="J1001" t="s">
        <v>1034</v>
      </c>
      <c r="K1001" t="s">
        <v>179</v>
      </c>
      <c r="L1001" t="str">
        <f>IF(AND(Home!$A$1&gt;=Leave[[#This Row],[Start Time]],Home!$A$1&lt;=Leave[[#This Row],[End Time]]),"Aplica","No Aplica")</f>
        <v>No Aplica</v>
      </c>
      <c r="M1001" t="str">
        <f>IF(AND(Home!$A$1&gt;=Leave[[#This Row],[Start Time]],Home!$A$1&lt;=Leave[[#This Row],[End Time]]),Home!$A$1,"No Aplica")</f>
        <v>No Aplica</v>
      </c>
      <c r="N1001" t="str">
        <f>Leave[[#This Row],[User Code (Owning User) (Usuario)]]&amp;Leave[[#This Row],[fecha activa]]</f>
        <v>MIE2025140523038No Aplica</v>
      </c>
    </row>
    <row r="1002" spans="1:14" x14ac:dyDescent="0.3">
      <c r="A1002" t="s">
        <v>463</v>
      </c>
      <c r="B1002" s="3">
        <v>45934</v>
      </c>
      <c r="C1002" s="3">
        <v>45934</v>
      </c>
      <c r="D1002" t="s">
        <v>3063</v>
      </c>
      <c r="E1002" t="s">
        <v>1741</v>
      </c>
      <c r="F1002" t="s">
        <v>1743</v>
      </c>
      <c r="G1002">
        <v>240</v>
      </c>
      <c r="H1002">
        <v>240</v>
      </c>
      <c r="I1002" t="s">
        <v>1742</v>
      </c>
      <c r="J1002" t="s">
        <v>1034</v>
      </c>
      <c r="K1002" t="s">
        <v>179</v>
      </c>
      <c r="L1002" t="str">
        <f>IF(AND(Home!$A$1&gt;=Leave[[#This Row],[Start Time]],Home!$A$1&lt;=Leave[[#This Row],[End Time]]),"Aplica","No Aplica")</f>
        <v>No Aplica</v>
      </c>
      <c r="M1002" t="str">
        <f>IF(AND(Home!$A$1&gt;=Leave[[#This Row],[Start Time]],Home!$A$1&lt;=Leave[[#This Row],[End Time]]),Home!$A$1,"No Aplica")</f>
        <v>No Aplica</v>
      </c>
      <c r="N1002" t="str">
        <f>Leave[[#This Row],[User Code (Owning User) (Usuario)]]&amp;Leave[[#This Row],[fecha activa]]</f>
        <v>MIE2025140523038No Aplica</v>
      </c>
    </row>
    <row r="1003" spans="1:14" x14ac:dyDescent="0.3">
      <c r="A1003" t="s">
        <v>463</v>
      </c>
      <c r="B1003" s="3">
        <v>45935</v>
      </c>
      <c r="C1003" s="3">
        <v>45935</v>
      </c>
      <c r="D1003" t="s">
        <v>485</v>
      </c>
      <c r="E1003" t="s">
        <v>1741</v>
      </c>
      <c r="F1003" t="s">
        <v>1743</v>
      </c>
      <c r="G1003">
        <v>510</v>
      </c>
      <c r="H1003">
        <v>510</v>
      </c>
      <c r="I1003" t="s">
        <v>1742</v>
      </c>
      <c r="J1003" t="s">
        <v>1034</v>
      </c>
      <c r="K1003" t="s">
        <v>179</v>
      </c>
      <c r="L1003" t="str">
        <f>IF(AND(Home!$A$1&gt;=Leave[[#This Row],[Start Time]],Home!$A$1&lt;=Leave[[#This Row],[End Time]]),"Aplica","No Aplica")</f>
        <v>No Aplica</v>
      </c>
      <c r="M1003" t="str">
        <f>IF(AND(Home!$A$1&gt;=Leave[[#This Row],[Start Time]],Home!$A$1&lt;=Leave[[#This Row],[End Time]]),Home!$A$1,"No Aplica")</f>
        <v>No Aplica</v>
      </c>
      <c r="N1003" t="str">
        <f>Leave[[#This Row],[User Code (Owning User) (Usuario)]]&amp;Leave[[#This Row],[fecha activa]]</f>
        <v>MIE2025140523038No Aplica</v>
      </c>
    </row>
    <row r="1004" spans="1:14" x14ac:dyDescent="0.3">
      <c r="A1004" t="s">
        <v>474</v>
      </c>
      <c r="B1004" s="3">
        <v>45942</v>
      </c>
      <c r="C1004" s="3">
        <v>45942</v>
      </c>
      <c r="D1004" t="s">
        <v>2639</v>
      </c>
      <c r="E1004" t="s">
        <v>675</v>
      </c>
      <c r="F1004" t="s">
        <v>676</v>
      </c>
      <c r="G1004">
        <v>900</v>
      </c>
      <c r="H1004">
        <v>540</v>
      </c>
      <c r="I1004" t="s">
        <v>1242</v>
      </c>
      <c r="J1004" t="s">
        <v>970</v>
      </c>
      <c r="K1004" t="s">
        <v>179</v>
      </c>
      <c r="L1004" t="str">
        <f>IF(AND(Home!$A$1&gt;=Leave[[#This Row],[Start Time]],Home!$A$1&lt;=Leave[[#This Row],[End Time]]),"Aplica","No Aplica")</f>
        <v>No Aplica</v>
      </c>
      <c r="M1004" t="str">
        <f>IF(AND(Home!$A$1&gt;=Leave[[#This Row],[Start Time]],Home!$A$1&lt;=Leave[[#This Row],[End Time]]),Home!$A$1,"No Aplica")</f>
        <v>No Aplica</v>
      </c>
      <c r="N1004" t="str">
        <f>Leave[[#This Row],[User Code (Owning User) (Usuario)]]&amp;Leave[[#This Row],[fecha activa]]</f>
        <v>MIE2024150817164No Aplica</v>
      </c>
    </row>
    <row r="1005" spans="1:14" x14ac:dyDescent="0.3">
      <c r="A1005" t="s">
        <v>474</v>
      </c>
      <c r="B1005" s="3">
        <v>45935</v>
      </c>
      <c r="C1005" s="3">
        <v>45935</v>
      </c>
      <c r="D1005" t="s">
        <v>3055</v>
      </c>
      <c r="E1005" t="s">
        <v>675</v>
      </c>
      <c r="F1005" t="s">
        <v>676</v>
      </c>
      <c r="G1005">
        <v>900</v>
      </c>
      <c r="H1005">
        <v>540</v>
      </c>
      <c r="I1005" t="s">
        <v>1242</v>
      </c>
      <c r="J1005" t="s">
        <v>970</v>
      </c>
      <c r="K1005" t="s">
        <v>179</v>
      </c>
      <c r="L1005" t="str">
        <f>IF(AND(Home!$A$1&gt;=Leave[[#This Row],[Start Time]],Home!$A$1&lt;=Leave[[#This Row],[End Time]]),"Aplica","No Aplica")</f>
        <v>No Aplica</v>
      </c>
      <c r="M1005" t="str">
        <f>IF(AND(Home!$A$1&gt;=Leave[[#This Row],[Start Time]],Home!$A$1&lt;=Leave[[#This Row],[End Time]]),Home!$A$1,"No Aplica")</f>
        <v>No Aplica</v>
      </c>
      <c r="N1005" t="str">
        <f>Leave[[#This Row],[User Code (Owning User) (Usuario)]]&amp;Leave[[#This Row],[fecha activa]]</f>
        <v>MIE2024150817164No Aplica</v>
      </c>
    </row>
    <row r="1006" spans="1:14" x14ac:dyDescent="0.3">
      <c r="A1006" t="s">
        <v>469</v>
      </c>
      <c r="B1006" s="3">
        <v>45931</v>
      </c>
      <c r="C1006" s="3">
        <v>45931</v>
      </c>
      <c r="D1006" t="s">
        <v>491</v>
      </c>
      <c r="E1006" t="s">
        <v>1512</v>
      </c>
      <c r="F1006" t="s">
        <v>1514</v>
      </c>
      <c r="G1006">
        <v>60</v>
      </c>
      <c r="H1006">
        <v>60</v>
      </c>
      <c r="I1006" t="s">
        <v>1513</v>
      </c>
      <c r="J1006" t="s">
        <v>2700</v>
      </c>
      <c r="K1006" t="s">
        <v>178</v>
      </c>
      <c r="L1006" t="str">
        <f>IF(AND(Home!$A$1&gt;=Leave[[#This Row],[Start Time]],Home!$A$1&lt;=Leave[[#This Row],[End Time]]),"Aplica","No Aplica")</f>
        <v>Aplica</v>
      </c>
      <c r="M1006">
        <f>IF(AND(Home!$A$1&gt;=Leave[[#This Row],[Start Time]],Home!$A$1&lt;=Leave[[#This Row],[End Time]]),Home!$A$1,"No Aplica")</f>
        <v>45931</v>
      </c>
      <c r="N1006" t="str">
        <f>Leave[[#This Row],[User Code (Owning User) (Usuario)]]&amp;Leave[[#This Row],[fecha activa]]</f>
        <v>MIE202506032144345931</v>
      </c>
    </row>
    <row r="1007" spans="1:14" x14ac:dyDescent="0.3">
      <c r="A1007" t="s">
        <v>469</v>
      </c>
      <c r="B1007" s="3">
        <v>45943</v>
      </c>
      <c r="C1007" s="3">
        <v>45943</v>
      </c>
      <c r="D1007" t="s">
        <v>3013</v>
      </c>
      <c r="E1007" t="s">
        <v>1512</v>
      </c>
      <c r="F1007" t="s">
        <v>1514</v>
      </c>
      <c r="G1007">
        <v>540</v>
      </c>
      <c r="H1007">
        <v>540</v>
      </c>
      <c r="I1007" t="s">
        <v>1513</v>
      </c>
      <c r="J1007" t="s">
        <v>2700</v>
      </c>
      <c r="K1007" t="s">
        <v>178</v>
      </c>
      <c r="L1007" t="str">
        <f>IF(AND(Home!$A$1&gt;=Leave[[#This Row],[Start Time]],Home!$A$1&lt;=Leave[[#This Row],[End Time]]),"Aplica","No Aplica")</f>
        <v>No Aplica</v>
      </c>
      <c r="M1007" t="str">
        <f>IF(AND(Home!$A$1&gt;=Leave[[#This Row],[Start Time]],Home!$A$1&lt;=Leave[[#This Row],[End Time]]),Home!$A$1,"No Aplica")</f>
        <v>No Aplica</v>
      </c>
      <c r="N1007" t="str">
        <f>Leave[[#This Row],[User Code (Owning User) (Usuario)]]&amp;Leave[[#This Row],[fecha activa]]</f>
        <v>MIE2025060321443No Aplica</v>
      </c>
    </row>
    <row r="1008" spans="1:14" x14ac:dyDescent="0.3">
      <c r="A1008" t="s">
        <v>469</v>
      </c>
      <c r="B1008" s="3">
        <v>45942</v>
      </c>
      <c r="C1008" s="3">
        <v>45942</v>
      </c>
      <c r="D1008" t="s">
        <v>3016</v>
      </c>
      <c r="E1008" t="s">
        <v>1512</v>
      </c>
      <c r="F1008" t="s">
        <v>1514</v>
      </c>
      <c r="G1008">
        <v>540</v>
      </c>
      <c r="H1008">
        <v>540</v>
      </c>
      <c r="I1008" t="s">
        <v>1513</v>
      </c>
      <c r="J1008" t="s">
        <v>2700</v>
      </c>
      <c r="K1008" t="s">
        <v>178</v>
      </c>
      <c r="L1008" t="str">
        <f>IF(AND(Home!$A$1&gt;=Leave[[#This Row],[Start Time]],Home!$A$1&lt;=Leave[[#This Row],[End Time]]),"Aplica","No Aplica")</f>
        <v>No Aplica</v>
      </c>
      <c r="M1008" t="str">
        <f>IF(AND(Home!$A$1&gt;=Leave[[#This Row],[Start Time]],Home!$A$1&lt;=Leave[[#This Row],[End Time]]),Home!$A$1,"No Aplica")</f>
        <v>No Aplica</v>
      </c>
      <c r="N1008" t="str">
        <f>Leave[[#This Row],[User Code (Owning User) (Usuario)]]&amp;Leave[[#This Row],[fecha activa]]</f>
        <v>MIE2025060321443No Aplica</v>
      </c>
    </row>
    <row r="1009" spans="1:14" x14ac:dyDescent="0.3">
      <c r="A1009" t="s">
        <v>469</v>
      </c>
      <c r="B1009" s="3">
        <v>45941</v>
      </c>
      <c r="C1009" s="3">
        <v>45941</v>
      </c>
      <c r="D1009" t="s">
        <v>3017</v>
      </c>
      <c r="E1009" t="s">
        <v>1512</v>
      </c>
      <c r="F1009" t="s">
        <v>1514</v>
      </c>
      <c r="G1009">
        <v>120</v>
      </c>
      <c r="H1009">
        <v>120</v>
      </c>
      <c r="I1009" t="s">
        <v>1513</v>
      </c>
      <c r="J1009" t="s">
        <v>2700</v>
      </c>
      <c r="K1009" t="s">
        <v>178</v>
      </c>
      <c r="L1009" t="str">
        <f>IF(AND(Home!$A$1&gt;=Leave[[#This Row],[Start Time]],Home!$A$1&lt;=Leave[[#This Row],[End Time]]),"Aplica","No Aplica")</f>
        <v>No Aplica</v>
      </c>
      <c r="M1009" t="str">
        <f>IF(AND(Home!$A$1&gt;=Leave[[#This Row],[Start Time]],Home!$A$1&lt;=Leave[[#This Row],[End Time]]),Home!$A$1,"No Aplica")</f>
        <v>No Aplica</v>
      </c>
      <c r="N1009" t="str">
        <f>Leave[[#This Row],[User Code (Owning User) (Usuario)]]&amp;Leave[[#This Row],[fecha activa]]</f>
        <v>MIE2025060321443No Aplica</v>
      </c>
    </row>
    <row r="1010" spans="1:14" x14ac:dyDescent="0.3">
      <c r="A1010" t="s">
        <v>469</v>
      </c>
      <c r="B1010" s="3">
        <v>45938</v>
      </c>
      <c r="C1010" s="3">
        <v>45938</v>
      </c>
      <c r="D1010" t="s">
        <v>3018</v>
      </c>
      <c r="E1010" t="s">
        <v>1512</v>
      </c>
      <c r="F1010" t="s">
        <v>1514</v>
      </c>
      <c r="G1010">
        <v>60</v>
      </c>
      <c r="H1010">
        <v>60</v>
      </c>
      <c r="I1010" t="s">
        <v>1513</v>
      </c>
      <c r="J1010" t="s">
        <v>2700</v>
      </c>
      <c r="K1010" t="s">
        <v>178</v>
      </c>
      <c r="L1010" t="str">
        <f>IF(AND(Home!$A$1&gt;=Leave[[#This Row],[Start Time]],Home!$A$1&lt;=Leave[[#This Row],[End Time]]),"Aplica","No Aplica")</f>
        <v>No Aplica</v>
      </c>
      <c r="M1010" t="str">
        <f>IF(AND(Home!$A$1&gt;=Leave[[#This Row],[Start Time]],Home!$A$1&lt;=Leave[[#This Row],[End Time]]),Home!$A$1,"No Aplica")</f>
        <v>No Aplica</v>
      </c>
      <c r="N1010" t="str">
        <f>Leave[[#This Row],[User Code (Owning User) (Usuario)]]&amp;Leave[[#This Row],[fecha activa]]</f>
        <v>MIE2025060321443No Aplica</v>
      </c>
    </row>
    <row r="1011" spans="1:14" x14ac:dyDescent="0.3">
      <c r="A1011" t="s">
        <v>463</v>
      </c>
      <c r="B1011" s="3">
        <v>45935</v>
      </c>
      <c r="C1011" s="3">
        <v>45935</v>
      </c>
      <c r="D1011" t="s">
        <v>3056</v>
      </c>
      <c r="E1011" t="s">
        <v>1512</v>
      </c>
      <c r="F1011" t="s">
        <v>1514</v>
      </c>
      <c r="G1011">
        <v>540</v>
      </c>
      <c r="H1011">
        <v>540</v>
      </c>
      <c r="I1011" t="s">
        <v>1513</v>
      </c>
      <c r="J1011" t="s">
        <v>2700</v>
      </c>
      <c r="K1011" t="s">
        <v>178</v>
      </c>
      <c r="L1011" t="str">
        <f>IF(AND(Home!$A$1&gt;=Leave[[#This Row],[Start Time]],Home!$A$1&lt;=Leave[[#This Row],[End Time]]),"Aplica","No Aplica")</f>
        <v>No Aplica</v>
      </c>
      <c r="M1011" t="str">
        <f>IF(AND(Home!$A$1&gt;=Leave[[#This Row],[Start Time]],Home!$A$1&lt;=Leave[[#This Row],[End Time]]),Home!$A$1,"No Aplica")</f>
        <v>No Aplica</v>
      </c>
      <c r="N1011" t="str">
        <f>Leave[[#This Row],[User Code (Owning User) (Usuario)]]&amp;Leave[[#This Row],[fecha activa]]</f>
        <v>MIE2025060321443No Aplica</v>
      </c>
    </row>
    <row r="1012" spans="1:14" x14ac:dyDescent="0.3">
      <c r="A1012" t="s">
        <v>469</v>
      </c>
      <c r="B1012" s="3">
        <v>45934</v>
      </c>
      <c r="C1012" s="3">
        <v>45934</v>
      </c>
      <c r="D1012" t="s">
        <v>3057</v>
      </c>
      <c r="E1012" t="s">
        <v>1512</v>
      </c>
      <c r="F1012" t="s">
        <v>1514</v>
      </c>
      <c r="G1012">
        <v>120</v>
      </c>
      <c r="H1012">
        <v>120</v>
      </c>
      <c r="I1012" t="s">
        <v>1513</v>
      </c>
      <c r="J1012" t="s">
        <v>2700</v>
      </c>
      <c r="K1012" t="s">
        <v>178</v>
      </c>
      <c r="L1012" t="str">
        <f>IF(AND(Home!$A$1&gt;=Leave[[#This Row],[Start Time]],Home!$A$1&lt;=Leave[[#This Row],[End Time]]),"Aplica","No Aplica")</f>
        <v>No Aplica</v>
      </c>
      <c r="M1012" t="str">
        <f>IF(AND(Home!$A$1&gt;=Leave[[#This Row],[Start Time]],Home!$A$1&lt;=Leave[[#This Row],[End Time]]),Home!$A$1,"No Aplica")</f>
        <v>No Aplica</v>
      </c>
      <c r="N1012" t="str">
        <f>Leave[[#This Row],[User Code (Owning User) (Usuario)]]&amp;Leave[[#This Row],[fecha activa]]</f>
        <v>MIE2025060321443No Aplica</v>
      </c>
    </row>
    <row r="1013" spans="1:14" x14ac:dyDescent="0.3">
      <c r="A1013" t="s">
        <v>469</v>
      </c>
      <c r="B1013" s="3">
        <v>45931</v>
      </c>
      <c r="C1013" s="3">
        <v>45931</v>
      </c>
      <c r="D1013" t="s">
        <v>3058</v>
      </c>
      <c r="E1013" t="s">
        <v>1512</v>
      </c>
      <c r="F1013" t="s">
        <v>1514</v>
      </c>
      <c r="G1013">
        <v>60</v>
      </c>
      <c r="H1013">
        <v>60</v>
      </c>
      <c r="I1013" t="s">
        <v>1513</v>
      </c>
      <c r="J1013" t="s">
        <v>2700</v>
      </c>
      <c r="K1013" t="s">
        <v>178</v>
      </c>
      <c r="L1013" t="str">
        <f>IF(AND(Home!$A$1&gt;=Leave[[#This Row],[Start Time]],Home!$A$1&lt;=Leave[[#This Row],[End Time]]),"Aplica","No Aplica")</f>
        <v>Aplica</v>
      </c>
      <c r="M1013">
        <f>IF(AND(Home!$A$1&gt;=Leave[[#This Row],[Start Time]],Home!$A$1&lt;=Leave[[#This Row],[End Time]]),Home!$A$1,"No Aplica")</f>
        <v>45931</v>
      </c>
      <c r="N1013" t="str">
        <f>Leave[[#This Row],[User Code (Owning User) (Usuario)]]&amp;Leave[[#This Row],[fecha activa]]</f>
        <v>MIE202506032144345931</v>
      </c>
    </row>
    <row r="1014" spans="1:14" x14ac:dyDescent="0.3">
      <c r="A1014" t="s">
        <v>464</v>
      </c>
      <c r="B1014" s="3">
        <v>45942</v>
      </c>
      <c r="C1014" s="3">
        <v>45942</v>
      </c>
      <c r="D1014" t="s">
        <v>468</v>
      </c>
      <c r="E1014" t="s">
        <v>238</v>
      </c>
      <c r="F1014" t="s">
        <v>239</v>
      </c>
      <c r="G1014">
        <v>540</v>
      </c>
      <c r="H1014">
        <v>540</v>
      </c>
      <c r="I1014" t="s">
        <v>923</v>
      </c>
      <c r="J1014" t="s">
        <v>1029</v>
      </c>
      <c r="K1014" t="s">
        <v>178</v>
      </c>
      <c r="L1014" t="str">
        <f>IF(AND(Home!$A$1&gt;=Leave[[#This Row],[Start Time]],Home!$A$1&lt;=Leave[[#This Row],[End Time]]),"Aplica","No Aplica")</f>
        <v>No Aplica</v>
      </c>
      <c r="M1014" t="str">
        <f>IF(AND(Home!$A$1&gt;=Leave[[#This Row],[Start Time]],Home!$A$1&lt;=Leave[[#This Row],[End Time]]),Home!$A$1,"No Aplica")</f>
        <v>No Aplica</v>
      </c>
      <c r="N1014" t="str">
        <f>Leave[[#This Row],[User Code (Owning User) (Usuario)]]&amp;Leave[[#This Row],[fecha activa]]</f>
        <v>MIE2023080210282No Aplica</v>
      </c>
    </row>
    <row r="1015" spans="1:14" x14ac:dyDescent="0.3">
      <c r="A1015" t="s">
        <v>464</v>
      </c>
      <c r="B1015" s="3">
        <v>45935</v>
      </c>
      <c r="C1015" s="3">
        <v>45935</v>
      </c>
      <c r="D1015" t="s">
        <v>468</v>
      </c>
      <c r="E1015" t="s">
        <v>238</v>
      </c>
      <c r="F1015" t="s">
        <v>239</v>
      </c>
      <c r="G1015">
        <v>540</v>
      </c>
      <c r="H1015">
        <v>540</v>
      </c>
      <c r="I1015" t="s">
        <v>923</v>
      </c>
      <c r="J1015" t="s">
        <v>1029</v>
      </c>
      <c r="K1015" t="s">
        <v>178</v>
      </c>
      <c r="L1015" t="str">
        <f>IF(AND(Home!$A$1&gt;=Leave[[#This Row],[Start Time]],Home!$A$1&lt;=Leave[[#This Row],[End Time]]),"Aplica","No Aplica")</f>
        <v>No Aplica</v>
      </c>
      <c r="M1015" t="str">
        <f>IF(AND(Home!$A$1&gt;=Leave[[#This Row],[Start Time]],Home!$A$1&lt;=Leave[[#This Row],[End Time]]),Home!$A$1,"No Aplica")</f>
        <v>No Aplica</v>
      </c>
      <c r="N1015" t="str">
        <f>Leave[[#This Row],[User Code (Owning User) (Usuario)]]&amp;Leave[[#This Row],[fecha activa]]</f>
        <v>MIE2023080210282No Aplica</v>
      </c>
    </row>
    <row r="1016" spans="1:14" x14ac:dyDescent="0.3">
      <c r="A1016" t="s">
        <v>469</v>
      </c>
      <c r="B1016" s="3">
        <v>45941</v>
      </c>
      <c r="C1016" s="3">
        <v>45941</v>
      </c>
      <c r="D1016" t="s">
        <v>1823</v>
      </c>
      <c r="E1016" t="s">
        <v>19</v>
      </c>
      <c r="F1016" t="s">
        <v>20</v>
      </c>
      <c r="G1016">
        <v>240</v>
      </c>
      <c r="H1016">
        <v>240</v>
      </c>
      <c r="I1016" t="s">
        <v>943</v>
      </c>
      <c r="J1016" t="s">
        <v>1033</v>
      </c>
      <c r="K1016" t="s">
        <v>179</v>
      </c>
      <c r="L1016" t="str">
        <f>IF(AND(Home!$A$1&gt;=Leave[[#This Row],[Start Time]],Home!$A$1&lt;=Leave[[#This Row],[End Time]]),"Aplica","No Aplica")</f>
        <v>No Aplica</v>
      </c>
      <c r="M1016" t="str">
        <f>IF(AND(Home!$A$1&gt;=Leave[[#This Row],[Start Time]],Home!$A$1&lt;=Leave[[#This Row],[End Time]]),Home!$A$1,"No Aplica")</f>
        <v>No Aplica</v>
      </c>
      <c r="N1016" t="str">
        <f>Leave[[#This Row],[User Code (Owning User) (Usuario)]]&amp;Leave[[#This Row],[fecha activa]]</f>
        <v>MIE202213129652No Aplica</v>
      </c>
    </row>
    <row r="1017" spans="1:14" x14ac:dyDescent="0.3">
      <c r="A1017" t="s">
        <v>463</v>
      </c>
      <c r="B1017" s="3">
        <v>45942</v>
      </c>
      <c r="C1017" s="3">
        <v>45942</v>
      </c>
      <c r="D1017" t="s">
        <v>467</v>
      </c>
      <c r="E1017" t="s">
        <v>19</v>
      </c>
      <c r="F1017" t="s">
        <v>20</v>
      </c>
      <c r="G1017">
        <v>540</v>
      </c>
      <c r="H1017">
        <v>540</v>
      </c>
      <c r="I1017" t="s">
        <v>943</v>
      </c>
      <c r="J1017" t="s">
        <v>1033</v>
      </c>
      <c r="K1017" t="s">
        <v>179</v>
      </c>
      <c r="L1017" t="str">
        <f>IF(AND(Home!$A$1&gt;=Leave[[#This Row],[Start Time]],Home!$A$1&lt;=Leave[[#This Row],[End Time]]),"Aplica","No Aplica")</f>
        <v>No Aplica</v>
      </c>
      <c r="M1017" t="str">
        <f>IF(AND(Home!$A$1&gt;=Leave[[#This Row],[Start Time]],Home!$A$1&lt;=Leave[[#This Row],[End Time]]),Home!$A$1,"No Aplica")</f>
        <v>No Aplica</v>
      </c>
      <c r="N1017" t="str">
        <f>Leave[[#This Row],[User Code (Owning User) (Usuario)]]&amp;Leave[[#This Row],[fecha activa]]</f>
        <v>MIE202213129652No Aplica</v>
      </c>
    </row>
    <row r="1018" spans="1:14" x14ac:dyDescent="0.3">
      <c r="A1018" t="s">
        <v>469</v>
      </c>
      <c r="B1018" s="3">
        <v>45934</v>
      </c>
      <c r="C1018" s="3">
        <v>45934</v>
      </c>
      <c r="D1018" t="s">
        <v>1823</v>
      </c>
      <c r="E1018" t="s">
        <v>19</v>
      </c>
      <c r="F1018" t="s">
        <v>20</v>
      </c>
      <c r="G1018">
        <v>240</v>
      </c>
      <c r="H1018">
        <v>240</v>
      </c>
      <c r="I1018" t="s">
        <v>943</v>
      </c>
      <c r="J1018" t="s">
        <v>1033</v>
      </c>
      <c r="K1018" t="s">
        <v>179</v>
      </c>
      <c r="L1018" t="str">
        <f>IF(AND(Home!$A$1&gt;=Leave[[#This Row],[Start Time]],Home!$A$1&lt;=Leave[[#This Row],[End Time]]),"Aplica","No Aplica")</f>
        <v>No Aplica</v>
      </c>
      <c r="M1018" t="str">
        <f>IF(AND(Home!$A$1&gt;=Leave[[#This Row],[Start Time]],Home!$A$1&lt;=Leave[[#This Row],[End Time]]),Home!$A$1,"No Aplica")</f>
        <v>No Aplica</v>
      </c>
      <c r="N1018" t="str">
        <f>Leave[[#This Row],[User Code (Owning User) (Usuario)]]&amp;Leave[[#This Row],[fecha activa]]</f>
        <v>MIE202213129652No Aplica</v>
      </c>
    </row>
    <row r="1019" spans="1:14" x14ac:dyDescent="0.3">
      <c r="A1019" t="s">
        <v>463</v>
      </c>
      <c r="B1019" s="3">
        <v>45935</v>
      </c>
      <c r="C1019" s="3">
        <v>45935</v>
      </c>
      <c r="D1019" t="s">
        <v>467</v>
      </c>
      <c r="E1019" t="s">
        <v>19</v>
      </c>
      <c r="F1019" t="s">
        <v>20</v>
      </c>
      <c r="G1019">
        <v>540</v>
      </c>
      <c r="H1019">
        <v>540</v>
      </c>
      <c r="I1019" t="s">
        <v>943</v>
      </c>
      <c r="J1019" t="s">
        <v>1033</v>
      </c>
      <c r="K1019" t="s">
        <v>179</v>
      </c>
      <c r="L1019" t="str">
        <f>IF(AND(Home!$A$1&gt;=Leave[[#This Row],[Start Time]],Home!$A$1&lt;=Leave[[#This Row],[End Time]]),"Aplica","No Aplica")</f>
        <v>No Aplica</v>
      </c>
      <c r="M1019" t="str">
        <f>IF(AND(Home!$A$1&gt;=Leave[[#This Row],[Start Time]],Home!$A$1&lt;=Leave[[#This Row],[End Time]]),Home!$A$1,"No Aplica")</f>
        <v>No Aplica</v>
      </c>
      <c r="N1019" t="str">
        <f>Leave[[#This Row],[User Code (Owning User) (Usuario)]]&amp;Leave[[#This Row],[fecha activa]]</f>
        <v>MIE202213129652No Aplica</v>
      </c>
    </row>
    <row r="1020" spans="1:14" x14ac:dyDescent="0.3">
      <c r="A1020" t="s">
        <v>595</v>
      </c>
      <c r="B1020" s="3">
        <v>45935</v>
      </c>
      <c r="C1020" s="3">
        <v>45935</v>
      </c>
      <c r="D1020" t="s">
        <v>3038</v>
      </c>
      <c r="E1020" t="s">
        <v>2538</v>
      </c>
      <c r="F1020" t="s">
        <v>2540</v>
      </c>
      <c r="G1020">
        <v>540</v>
      </c>
      <c r="H1020">
        <v>540</v>
      </c>
      <c r="I1020" t="s">
        <v>2539</v>
      </c>
      <c r="J1020" t="s">
        <v>1036</v>
      </c>
      <c r="K1020" t="s">
        <v>177</v>
      </c>
      <c r="L1020" t="str">
        <f>IF(AND(Home!$A$1&gt;=Leave[[#This Row],[Start Time]],Home!$A$1&lt;=Leave[[#This Row],[End Time]]),"Aplica","No Aplica")</f>
        <v>No Aplica</v>
      </c>
      <c r="M1020" t="str">
        <f>IF(AND(Home!$A$1&gt;=Leave[[#This Row],[Start Time]],Home!$A$1&lt;=Leave[[#This Row],[End Time]]),Home!$A$1,"No Aplica")</f>
        <v>No Aplica</v>
      </c>
      <c r="N1020" t="str">
        <f>Leave[[#This Row],[User Code (Owning User) (Usuario)]]&amp;Leave[[#This Row],[fecha activa]]</f>
        <v>MIE2025080924324No Aplica</v>
      </c>
    </row>
    <row r="1021" spans="1:14" x14ac:dyDescent="0.3">
      <c r="A1021" t="s">
        <v>469</v>
      </c>
      <c r="B1021" s="3">
        <v>45931</v>
      </c>
      <c r="C1021" s="3">
        <v>45931</v>
      </c>
      <c r="D1021" t="s">
        <v>2899</v>
      </c>
      <c r="E1021" t="s">
        <v>2819</v>
      </c>
      <c r="F1021" t="s">
        <v>2821</v>
      </c>
      <c r="G1021">
        <v>540</v>
      </c>
      <c r="H1021">
        <v>540</v>
      </c>
      <c r="I1021" t="s">
        <v>2820</v>
      </c>
      <c r="J1021" t="s">
        <v>973</v>
      </c>
      <c r="K1021" t="s">
        <v>178</v>
      </c>
      <c r="L1021" t="str">
        <f>IF(AND(Home!$A$1&gt;=Leave[[#This Row],[Start Time]],Home!$A$1&lt;=Leave[[#This Row],[End Time]]),"Aplica","No Aplica")</f>
        <v>Aplica</v>
      </c>
      <c r="M1021">
        <f>IF(AND(Home!$A$1&gt;=Leave[[#This Row],[Start Time]],Home!$A$1&lt;=Leave[[#This Row],[End Time]]),Home!$A$1,"No Aplica")</f>
        <v>45931</v>
      </c>
      <c r="N1021" t="str">
        <f>Leave[[#This Row],[User Code (Owning User) (Usuario)]]&amp;Leave[[#This Row],[fecha activa]]</f>
        <v>MIE202526092463545931</v>
      </c>
    </row>
    <row r="1022" spans="1:14" x14ac:dyDescent="0.3">
      <c r="A1022" t="s">
        <v>463</v>
      </c>
      <c r="B1022" s="3">
        <v>45942</v>
      </c>
      <c r="C1022" s="3">
        <v>45942</v>
      </c>
      <c r="D1022" t="s">
        <v>2900</v>
      </c>
      <c r="E1022" t="s">
        <v>2819</v>
      </c>
      <c r="F1022" t="s">
        <v>2821</v>
      </c>
      <c r="G1022">
        <v>540</v>
      </c>
      <c r="H1022">
        <v>540</v>
      </c>
      <c r="I1022" t="s">
        <v>2820</v>
      </c>
      <c r="J1022" t="s">
        <v>973</v>
      </c>
      <c r="K1022" t="s">
        <v>178</v>
      </c>
      <c r="L1022" t="str">
        <f>IF(AND(Home!$A$1&gt;=Leave[[#This Row],[Start Time]],Home!$A$1&lt;=Leave[[#This Row],[End Time]]),"Aplica","No Aplica")</f>
        <v>No Aplica</v>
      </c>
      <c r="M1022" t="str">
        <f>IF(AND(Home!$A$1&gt;=Leave[[#This Row],[Start Time]],Home!$A$1&lt;=Leave[[#This Row],[End Time]]),Home!$A$1,"No Aplica")</f>
        <v>No Aplica</v>
      </c>
      <c r="N1022" t="str">
        <f>Leave[[#This Row],[User Code (Owning User) (Usuario)]]&amp;Leave[[#This Row],[fecha activa]]</f>
        <v>MIE2025260924635No Aplica</v>
      </c>
    </row>
    <row r="1023" spans="1:14" x14ac:dyDescent="0.3">
      <c r="A1023" t="s">
        <v>469</v>
      </c>
      <c r="B1023" s="3">
        <v>45931</v>
      </c>
      <c r="C1023" s="3">
        <v>45931</v>
      </c>
      <c r="D1023" t="s">
        <v>2946</v>
      </c>
      <c r="E1023" t="s">
        <v>2124</v>
      </c>
      <c r="F1023" t="s">
        <v>2126</v>
      </c>
      <c r="G1023">
        <v>180</v>
      </c>
      <c r="H1023">
        <v>180</v>
      </c>
      <c r="I1023" t="s">
        <v>2125</v>
      </c>
      <c r="J1023" t="s">
        <v>2462</v>
      </c>
      <c r="K1023" t="s">
        <v>178</v>
      </c>
      <c r="L1023" t="str">
        <f>IF(AND(Home!$A$1&gt;=Leave[[#This Row],[Start Time]],Home!$A$1&lt;=Leave[[#This Row],[End Time]]),"Aplica","No Aplica")</f>
        <v>Aplica</v>
      </c>
      <c r="M1023">
        <f>IF(AND(Home!$A$1&gt;=Leave[[#This Row],[Start Time]],Home!$A$1&lt;=Leave[[#This Row],[End Time]]),Home!$A$1,"No Aplica")</f>
        <v>45931</v>
      </c>
      <c r="N1023" t="str">
        <f>Leave[[#This Row],[User Code (Owning User) (Usuario)]]&amp;Leave[[#This Row],[fecha activa]]</f>
        <v>MIE202529072386345931</v>
      </c>
    </row>
    <row r="1024" spans="1:14" x14ac:dyDescent="0.3">
      <c r="A1024" t="s">
        <v>469</v>
      </c>
      <c r="B1024" s="3">
        <v>45934</v>
      </c>
      <c r="C1024" s="3">
        <v>45934</v>
      </c>
      <c r="D1024" t="s">
        <v>3041</v>
      </c>
      <c r="E1024" t="s">
        <v>2124</v>
      </c>
      <c r="F1024" t="s">
        <v>2126</v>
      </c>
      <c r="G1024">
        <v>240</v>
      </c>
      <c r="H1024">
        <v>240</v>
      </c>
      <c r="I1024" t="s">
        <v>2125</v>
      </c>
      <c r="J1024" t="s">
        <v>2462</v>
      </c>
      <c r="K1024" t="s">
        <v>178</v>
      </c>
      <c r="L1024" t="str">
        <f>IF(AND(Home!$A$1&gt;=Leave[[#This Row],[Start Time]],Home!$A$1&lt;=Leave[[#This Row],[End Time]]),"Aplica","No Aplica")</f>
        <v>No Aplica</v>
      </c>
      <c r="M1024" t="str">
        <f>IF(AND(Home!$A$1&gt;=Leave[[#This Row],[Start Time]],Home!$A$1&lt;=Leave[[#This Row],[End Time]]),Home!$A$1,"No Aplica")</f>
        <v>No Aplica</v>
      </c>
      <c r="N1024" t="str">
        <f>Leave[[#This Row],[User Code (Owning User) (Usuario)]]&amp;Leave[[#This Row],[fecha activa]]</f>
        <v>MIE2025290723863No Aplica</v>
      </c>
    </row>
    <row r="1025" spans="1:14" x14ac:dyDescent="0.3">
      <c r="A1025" t="s">
        <v>466</v>
      </c>
      <c r="B1025" s="3">
        <v>45932</v>
      </c>
      <c r="C1025" s="3">
        <v>45932</v>
      </c>
      <c r="D1025" t="s">
        <v>493</v>
      </c>
      <c r="E1025" t="s">
        <v>2124</v>
      </c>
      <c r="F1025" t="s">
        <v>2126</v>
      </c>
      <c r="G1025">
        <v>1380</v>
      </c>
      <c r="H1025">
        <v>540</v>
      </c>
      <c r="I1025" t="s">
        <v>2125</v>
      </c>
      <c r="J1025" t="s">
        <v>2462</v>
      </c>
      <c r="K1025" t="s">
        <v>178</v>
      </c>
      <c r="L1025" t="str">
        <f>IF(AND(Home!$A$1&gt;=Leave[[#This Row],[Start Time]],Home!$A$1&lt;=Leave[[#This Row],[End Time]]),"Aplica","No Aplica")</f>
        <v>No Aplica</v>
      </c>
      <c r="M1025" t="str">
        <f>IF(AND(Home!$A$1&gt;=Leave[[#This Row],[Start Time]],Home!$A$1&lt;=Leave[[#This Row],[End Time]]),Home!$A$1,"No Aplica")</f>
        <v>No Aplica</v>
      </c>
      <c r="N1025" t="str">
        <f>Leave[[#This Row],[User Code (Owning User) (Usuario)]]&amp;Leave[[#This Row],[fecha activa]]</f>
        <v>MIE2025290723863No Aplica</v>
      </c>
    </row>
    <row r="1026" spans="1:14" x14ac:dyDescent="0.3">
      <c r="A1026" t="s">
        <v>466</v>
      </c>
      <c r="B1026" s="3">
        <v>45935</v>
      </c>
      <c r="C1026" s="3">
        <v>45935</v>
      </c>
      <c r="D1026" t="s">
        <v>493</v>
      </c>
      <c r="E1026" t="s">
        <v>2124</v>
      </c>
      <c r="F1026" t="s">
        <v>2126</v>
      </c>
      <c r="G1026">
        <v>1380</v>
      </c>
      <c r="H1026">
        <v>540</v>
      </c>
      <c r="I1026" t="s">
        <v>2125</v>
      </c>
      <c r="J1026" t="s">
        <v>2462</v>
      </c>
      <c r="K1026" t="s">
        <v>178</v>
      </c>
      <c r="L1026" t="str">
        <f>IF(AND(Home!$A$1&gt;=Leave[[#This Row],[Start Time]],Home!$A$1&lt;=Leave[[#This Row],[End Time]]),"Aplica","No Aplica")</f>
        <v>No Aplica</v>
      </c>
      <c r="M1026" t="str">
        <f>IF(AND(Home!$A$1&gt;=Leave[[#This Row],[Start Time]],Home!$A$1&lt;=Leave[[#This Row],[End Time]]),Home!$A$1,"No Aplica")</f>
        <v>No Aplica</v>
      </c>
      <c r="N1026" t="str">
        <f>Leave[[#This Row],[User Code (Owning User) (Usuario)]]&amp;Leave[[#This Row],[fecha activa]]</f>
        <v>MIE2025290723863No Aplica</v>
      </c>
    </row>
    <row r="1027" spans="1:14" x14ac:dyDescent="0.3">
      <c r="A1027" t="s">
        <v>463</v>
      </c>
      <c r="B1027" s="3">
        <v>45941</v>
      </c>
      <c r="C1027" s="3">
        <v>45941</v>
      </c>
      <c r="D1027" t="s">
        <v>1591</v>
      </c>
      <c r="E1027" t="s">
        <v>260</v>
      </c>
      <c r="F1027" t="s">
        <v>261</v>
      </c>
      <c r="G1027">
        <v>240</v>
      </c>
      <c r="H1027">
        <v>240</v>
      </c>
      <c r="I1027" t="s">
        <v>918</v>
      </c>
      <c r="J1027" t="s">
        <v>1034</v>
      </c>
      <c r="K1027" t="s">
        <v>179</v>
      </c>
      <c r="L1027" t="str">
        <f>IF(AND(Home!$A$1&gt;=Leave[[#This Row],[Start Time]],Home!$A$1&lt;=Leave[[#This Row],[End Time]]),"Aplica","No Aplica")</f>
        <v>No Aplica</v>
      </c>
      <c r="M1027" t="str">
        <f>IF(AND(Home!$A$1&gt;=Leave[[#This Row],[Start Time]],Home!$A$1&lt;=Leave[[#This Row],[End Time]]),Home!$A$1,"No Aplica")</f>
        <v>No Aplica</v>
      </c>
      <c r="N1027" t="str">
        <f>Leave[[#This Row],[User Code (Owning User) (Usuario)]]&amp;Leave[[#This Row],[fecha activa]]</f>
        <v>MIE2023100310545No Aplica</v>
      </c>
    </row>
    <row r="1028" spans="1:14" x14ac:dyDescent="0.3">
      <c r="A1028" t="s">
        <v>463</v>
      </c>
      <c r="B1028" s="3">
        <v>45942</v>
      </c>
      <c r="C1028" s="3">
        <v>45942</v>
      </c>
      <c r="D1028" t="s">
        <v>3026</v>
      </c>
      <c r="E1028" t="s">
        <v>260</v>
      </c>
      <c r="F1028" t="s">
        <v>261</v>
      </c>
      <c r="G1028">
        <v>540</v>
      </c>
      <c r="H1028">
        <v>540</v>
      </c>
      <c r="I1028" t="s">
        <v>918</v>
      </c>
      <c r="J1028" t="s">
        <v>1034</v>
      </c>
      <c r="K1028" t="s">
        <v>179</v>
      </c>
      <c r="L1028" t="str">
        <f>IF(AND(Home!$A$1&gt;=Leave[[#This Row],[Start Time]],Home!$A$1&lt;=Leave[[#This Row],[End Time]]),"Aplica","No Aplica")</f>
        <v>No Aplica</v>
      </c>
      <c r="M1028" t="str">
        <f>IF(AND(Home!$A$1&gt;=Leave[[#This Row],[Start Time]],Home!$A$1&lt;=Leave[[#This Row],[End Time]]),Home!$A$1,"No Aplica")</f>
        <v>No Aplica</v>
      </c>
      <c r="N1028" t="str">
        <f>Leave[[#This Row],[User Code (Owning User) (Usuario)]]&amp;Leave[[#This Row],[fecha activa]]</f>
        <v>MIE2023100310545No Aplica</v>
      </c>
    </row>
    <row r="1029" spans="1:14" x14ac:dyDescent="0.3">
      <c r="A1029" t="s">
        <v>463</v>
      </c>
      <c r="B1029" s="3">
        <v>45935</v>
      </c>
      <c r="C1029" s="3">
        <v>45935</v>
      </c>
      <c r="D1029" t="s">
        <v>465</v>
      </c>
      <c r="E1029" t="s">
        <v>260</v>
      </c>
      <c r="F1029" t="s">
        <v>261</v>
      </c>
      <c r="G1029">
        <v>540</v>
      </c>
      <c r="H1029">
        <v>540</v>
      </c>
      <c r="I1029" t="s">
        <v>918</v>
      </c>
      <c r="J1029" t="s">
        <v>1034</v>
      </c>
      <c r="K1029" t="s">
        <v>179</v>
      </c>
      <c r="L1029" t="str">
        <f>IF(AND(Home!$A$1&gt;=Leave[[#This Row],[Start Time]],Home!$A$1&lt;=Leave[[#This Row],[End Time]]),"Aplica","No Aplica")</f>
        <v>No Aplica</v>
      </c>
      <c r="M1029" t="str">
        <f>IF(AND(Home!$A$1&gt;=Leave[[#This Row],[Start Time]],Home!$A$1&lt;=Leave[[#This Row],[End Time]]),Home!$A$1,"No Aplica")</f>
        <v>No Aplica</v>
      </c>
      <c r="N1029" t="str">
        <f>Leave[[#This Row],[User Code (Owning User) (Usuario)]]&amp;Leave[[#This Row],[fecha activa]]</f>
        <v>MIE2023100310545No Aplica</v>
      </c>
    </row>
    <row r="1030" spans="1:14" x14ac:dyDescent="0.3">
      <c r="A1030" t="s">
        <v>463</v>
      </c>
      <c r="B1030" s="3">
        <v>45934</v>
      </c>
      <c r="C1030" s="3">
        <v>45934</v>
      </c>
      <c r="D1030" t="s">
        <v>1591</v>
      </c>
      <c r="E1030" t="s">
        <v>260</v>
      </c>
      <c r="F1030" t="s">
        <v>261</v>
      </c>
      <c r="G1030">
        <v>240</v>
      </c>
      <c r="H1030">
        <v>240</v>
      </c>
      <c r="I1030" t="s">
        <v>918</v>
      </c>
      <c r="J1030" t="s">
        <v>1034</v>
      </c>
      <c r="K1030" t="s">
        <v>179</v>
      </c>
      <c r="L1030" t="str">
        <f>IF(AND(Home!$A$1&gt;=Leave[[#This Row],[Start Time]],Home!$A$1&lt;=Leave[[#This Row],[End Time]]),"Aplica","No Aplica")</f>
        <v>No Aplica</v>
      </c>
      <c r="M1030" t="str">
        <f>IF(AND(Home!$A$1&gt;=Leave[[#This Row],[Start Time]],Home!$A$1&lt;=Leave[[#This Row],[End Time]]),Home!$A$1,"No Aplica")</f>
        <v>No Aplica</v>
      </c>
      <c r="N1030" t="str">
        <f>Leave[[#This Row],[User Code (Owning User) (Usuario)]]&amp;Leave[[#This Row],[fecha activa]]</f>
        <v>MIE2023100310545No Aplica</v>
      </c>
    </row>
    <row r="1031" spans="1:14" x14ac:dyDescent="0.3">
      <c r="A1031" t="s">
        <v>469</v>
      </c>
      <c r="B1031" s="3">
        <v>45934</v>
      </c>
      <c r="C1031" s="3">
        <v>45934</v>
      </c>
      <c r="D1031" t="s">
        <v>1994</v>
      </c>
      <c r="E1031" t="s">
        <v>109</v>
      </c>
      <c r="F1031" t="s">
        <v>110</v>
      </c>
      <c r="G1031">
        <v>120</v>
      </c>
      <c r="H1031">
        <v>120</v>
      </c>
      <c r="I1031" t="s">
        <v>999</v>
      </c>
      <c r="J1031" t="s">
        <v>965</v>
      </c>
      <c r="K1031" t="s">
        <v>178</v>
      </c>
      <c r="L1031" t="str">
        <f>IF(AND(Home!$A$1&gt;=Leave[[#This Row],[Start Time]],Home!$A$1&lt;=Leave[[#This Row],[End Time]]),"Aplica","No Aplica")</f>
        <v>No Aplica</v>
      </c>
      <c r="M1031" t="str">
        <f>IF(AND(Home!$A$1&gt;=Leave[[#This Row],[Start Time]],Home!$A$1&lt;=Leave[[#This Row],[End Time]]),Home!$A$1,"No Aplica")</f>
        <v>No Aplica</v>
      </c>
      <c r="N1031" t="str">
        <f>Leave[[#This Row],[User Code (Owning User) (Usuario)]]&amp;Leave[[#This Row],[fecha activa]]</f>
        <v>MIE202102072510No Aplica</v>
      </c>
    </row>
    <row r="1032" spans="1:14" x14ac:dyDescent="0.3">
      <c r="A1032" t="s">
        <v>469</v>
      </c>
      <c r="B1032" s="3">
        <v>45932</v>
      </c>
      <c r="C1032" s="3">
        <v>45932</v>
      </c>
      <c r="D1032" t="s">
        <v>1393</v>
      </c>
      <c r="E1032" t="s">
        <v>109</v>
      </c>
      <c r="F1032" t="s">
        <v>110</v>
      </c>
      <c r="G1032">
        <v>60</v>
      </c>
      <c r="H1032">
        <v>60</v>
      </c>
      <c r="I1032" t="s">
        <v>999</v>
      </c>
      <c r="J1032" t="s">
        <v>965</v>
      </c>
      <c r="K1032" t="s">
        <v>178</v>
      </c>
      <c r="L1032" t="str">
        <f>IF(AND(Home!$A$1&gt;=Leave[[#This Row],[Start Time]],Home!$A$1&lt;=Leave[[#This Row],[End Time]]),"Aplica","No Aplica")</f>
        <v>No Aplica</v>
      </c>
      <c r="M1032" t="str">
        <f>IF(AND(Home!$A$1&gt;=Leave[[#This Row],[Start Time]],Home!$A$1&lt;=Leave[[#This Row],[End Time]]),Home!$A$1,"No Aplica")</f>
        <v>No Aplica</v>
      </c>
      <c r="N1032" t="str">
        <f>Leave[[#This Row],[User Code (Owning User) (Usuario)]]&amp;Leave[[#This Row],[fecha activa]]</f>
        <v>MIE202102072510No Aplica</v>
      </c>
    </row>
    <row r="1033" spans="1:14" x14ac:dyDescent="0.3">
      <c r="A1033" t="s">
        <v>469</v>
      </c>
      <c r="B1033" s="3">
        <v>45931</v>
      </c>
      <c r="C1033" s="3">
        <v>45931</v>
      </c>
      <c r="D1033" t="s">
        <v>1393</v>
      </c>
      <c r="E1033" t="s">
        <v>109</v>
      </c>
      <c r="F1033" t="s">
        <v>110</v>
      </c>
      <c r="G1033">
        <v>60</v>
      </c>
      <c r="H1033">
        <v>60</v>
      </c>
      <c r="I1033" t="s">
        <v>999</v>
      </c>
      <c r="J1033" t="s">
        <v>965</v>
      </c>
      <c r="K1033" t="s">
        <v>178</v>
      </c>
      <c r="L1033" t="str">
        <f>IF(AND(Home!$A$1&gt;=Leave[[#This Row],[Start Time]],Home!$A$1&lt;=Leave[[#This Row],[End Time]]),"Aplica","No Aplica")</f>
        <v>Aplica</v>
      </c>
      <c r="M1033">
        <f>IF(AND(Home!$A$1&gt;=Leave[[#This Row],[Start Time]],Home!$A$1&lt;=Leave[[#This Row],[End Time]]),Home!$A$1,"No Aplica")</f>
        <v>45931</v>
      </c>
      <c r="N1033" t="str">
        <f>Leave[[#This Row],[User Code (Owning User) (Usuario)]]&amp;Leave[[#This Row],[fecha activa]]</f>
        <v>MIE20210207251045931</v>
      </c>
    </row>
    <row r="1034" spans="1:14" x14ac:dyDescent="0.3">
      <c r="A1034" t="s">
        <v>466</v>
      </c>
      <c r="B1034" s="3">
        <v>45943</v>
      </c>
      <c r="C1034" s="3">
        <v>45943</v>
      </c>
      <c r="D1034" t="s">
        <v>3008</v>
      </c>
      <c r="E1034" t="s">
        <v>109</v>
      </c>
      <c r="F1034" t="s">
        <v>110</v>
      </c>
      <c r="G1034">
        <v>1410</v>
      </c>
      <c r="H1034">
        <v>540</v>
      </c>
      <c r="I1034" t="s">
        <v>999</v>
      </c>
      <c r="J1034" t="s">
        <v>965</v>
      </c>
      <c r="K1034" t="s">
        <v>178</v>
      </c>
      <c r="L1034" t="str">
        <f>IF(AND(Home!$A$1&gt;=Leave[[#This Row],[Start Time]],Home!$A$1&lt;=Leave[[#This Row],[End Time]]),"Aplica","No Aplica")</f>
        <v>No Aplica</v>
      </c>
      <c r="M1034" t="str">
        <f>IF(AND(Home!$A$1&gt;=Leave[[#This Row],[Start Time]],Home!$A$1&lt;=Leave[[#This Row],[End Time]]),Home!$A$1,"No Aplica")</f>
        <v>No Aplica</v>
      </c>
      <c r="N1034" t="str">
        <f>Leave[[#This Row],[User Code (Owning User) (Usuario)]]&amp;Leave[[#This Row],[fecha activa]]</f>
        <v>MIE202102072510No Aplica</v>
      </c>
    </row>
    <row r="1035" spans="1:14" x14ac:dyDescent="0.3">
      <c r="A1035" t="s">
        <v>469</v>
      </c>
      <c r="B1035" s="3">
        <v>45942</v>
      </c>
      <c r="C1035" s="3">
        <v>45942</v>
      </c>
      <c r="D1035" t="s">
        <v>493</v>
      </c>
      <c r="E1035" t="s">
        <v>109</v>
      </c>
      <c r="F1035" t="s">
        <v>110</v>
      </c>
      <c r="G1035">
        <v>1410</v>
      </c>
      <c r="H1035">
        <v>540</v>
      </c>
      <c r="I1035" t="s">
        <v>999</v>
      </c>
      <c r="J1035" t="s">
        <v>965</v>
      </c>
      <c r="K1035" t="s">
        <v>178</v>
      </c>
      <c r="L1035" t="str">
        <f>IF(AND(Home!$A$1&gt;=Leave[[#This Row],[Start Time]],Home!$A$1&lt;=Leave[[#This Row],[End Time]]),"Aplica","No Aplica")</f>
        <v>No Aplica</v>
      </c>
      <c r="M1035" t="str">
        <f>IF(AND(Home!$A$1&gt;=Leave[[#This Row],[Start Time]],Home!$A$1&lt;=Leave[[#This Row],[End Time]]),Home!$A$1,"No Aplica")</f>
        <v>No Aplica</v>
      </c>
      <c r="N1035" t="str">
        <f>Leave[[#This Row],[User Code (Owning User) (Usuario)]]&amp;Leave[[#This Row],[fecha activa]]</f>
        <v>MIE202102072510No Aplica</v>
      </c>
    </row>
    <row r="1036" spans="1:14" x14ac:dyDescent="0.3">
      <c r="A1036" t="s">
        <v>466</v>
      </c>
      <c r="B1036" s="3">
        <v>45935</v>
      </c>
      <c r="C1036" s="3">
        <v>45935</v>
      </c>
      <c r="D1036" t="s">
        <v>493</v>
      </c>
      <c r="E1036" t="s">
        <v>109</v>
      </c>
      <c r="F1036" t="s">
        <v>110</v>
      </c>
      <c r="G1036">
        <v>1410</v>
      </c>
      <c r="H1036">
        <v>540</v>
      </c>
      <c r="I1036" t="s">
        <v>999</v>
      </c>
      <c r="J1036" t="s">
        <v>965</v>
      </c>
      <c r="K1036" t="s">
        <v>178</v>
      </c>
      <c r="L1036" t="str">
        <f>IF(AND(Home!$A$1&gt;=Leave[[#This Row],[Start Time]],Home!$A$1&lt;=Leave[[#This Row],[End Time]]),"Aplica","No Aplica")</f>
        <v>No Aplica</v>
      </c>
      <c r="M1036" t="str">
        <f>IF(AND(Home!$A$1&gt;=Leave[[#This Row],[Start Time]],Home!$A$1&lt;=Leave[[#This Row],[End Time]]),Home!$A$1,"No Aplica")</f>
        <v>No Aplica</v>
      </c>
      <c r="N1036" t="str">
        <f>Leave[[#This Row],[User Code (Owning User) (Usuario)]]&amp;Leave[[#This Row],[fecha activa]]</f>
        <v>MIE202102072510No Aplica</v>
      </c>
    </row>
    <row r="1037" spans="1:14" x14ac:dyDescent="0.3">
      <c r="A1037" t="s">
        <v>466</v>
      </c>
      <c r="B1037" s="3">
        <v>45942</v>
      </c>
      <c r="C1037" s="3">
        <v>45942</v>
      </c>
      <c r="D1037" t="s">
        <v>468</v>
      </c>
      <c r="E1037" t="s">
        <v>2324</v>
      </c>
      <c r="F1037" t="s">
        <v>2326</v>
      </c>
      <c r="G1037">
        <v>540</v>
      </c>
      <c r="H1037">
        <v>540</v>
      </c>
      <c r="I1037" t="s">
        <v>2325</v>
      </c>
      <c r="J1037" t="s">
        <v>2462</v>
      </c>
      <c r="K1037" t="s">
        <v>178</v>
      </c>
      <c r="L1037" t="str">
        <f>IF(AND(Home!$A$1&gt;=Leave[[#This Row],[Start Time]],Home!$A$1&lt;=Leave[[#This Row],[End Time]]),"Aplica","No Aplica")</f>
        <v>No Aplica</v>
      </c>
      <c r="M1037" t="str">
        <f>IF(AND(Home!$A$1&gt;=Leave[[#This Row],[Start Time]],Home!$A$1&lt;=Leave[[#This Row],[End Time]]),Home!$A$1,"No Aplica")</f>
        <v>No Aplica</v>
      </c>
      <c r="N1037" t="str">
        <f>Leave[[#This Row],[User Code (Owning User) (Usuario)]]&amp;Leave[[#This Row],[fecha activa]]</f>
        <v>MIE2025230824174No Aplica</v>
      </c>
    </row>
    <row r="1038" spans="1:14" x14ac:dyDescent="0.3">
      <c r="A1038" t="s">
        <v>466</v>
      </c>
      <c r="B1038" s="3">
        <v>45935</v>
      </c>
      <c r="C1038" s="3">
        <v>45935</v>
      </c>
      <c r="D1038" t="s">
        <v>496</v>
      </c>
      <c r="E1038" t="s">
        <v>2324</v>
      </c>
      <c r="F1038" t="s">
        <v>2326</v>
      </c>
      <c r="G1038">
        <v>540</v>
      </c>
      <c r="H1038">
        <v>540</v>
      </c>
      <c r="I1038" t="s">
        <v>2325</v>
      </c>
      <c r="J1038" t="s">
        <v>2462</v>
      </c>
      <c r="K1038" t="s">
        <v>178</v>
      </c>
      <c r="L1038" t="str">
        <f>IF(AND(Home!$A$1&gt;=Leave[[#This Row],[Start Time]],Home!$A$1&lt;=Leave[[#This Row],[End Time]]),"Aplica","No Aplica")</f>
        <v>No Aplica</v>
      </c>
      <c r="M1038" t="str">
        <f>IF(AND(Home!$A$1&gt;=Leave[[#This Row],[Start Time]],Home!$A$1&lt;=Leave[[#This Row],[End Time]]),Home!$A$1,"No Aplica")</f>
        <v>No Aplica</v>
      </c>
      <c r="N1038" t="str">
        <f>Leave[[#This Row],[User Code (Owning User) (Usuario)]]&amp;Leave[[#This Row],[fecha activa]]</f>
        <v>MIE2025230824174No Aplica</v>
      </c>
    </row>
    <row r="1039" spans="1:14" x14ac:dyDescent="0.3">
      <c r="A1039" t="s">
        <v>463</v>
      </c>
      <c r="B1039" s="3">
        <v>45940</v>
      </c>
      <c r="C1039" s="3">
        <v>45940</v>
      </c>
      <c r="D1039" t="s">
        <v>2932</v>
      </c>
      <c r="E1039" t="s">
        <v>2775</v>
      </c>
      <c r="F1039" t="s">
        <v>2777</v>
      </c>
      <c r="G1039">
        <v>900</v>
      </c>
      <c r="H1039">
        <v>540</v>
      </c>
      <c r="I1039" t="s">
        <v>2776</v>
      </c>
      <c r="J1039" t="s">
        <v>1044</v>
      </c>
      <c r="K1039" t="s">
        <v>177</v>
      </c>
      <c r="L1039" t="str">
        <f>IF(AND(Home!$A$1&gt;=Leave[[#This Row],[Start Time]],Home!$A$1&lt;=Leave[[#This Row],[End Time]]),"Aplica","No Aplica")</f>
        <v>No Aplica</v>
      </c>
      <c r="M1039" t="str">
        <f>IF(AND(Home!$A$1&gt;=Leave[[#This Row],[Start Time]],Home!$A$1&lt;=Leave[[#This Row],[End Time]]),Home!$A$1,"No Aplica")</f>
        <v>No Aplica</v>
      </c>
      <c r="N1039" t="str">
        <f>Leave[[#This Row],[User Code (Owning User) (Usuario)]]&amp;Leave[[#This Row],[fecha activa]]</f>
        <v>MIE2025240924600No Aplica</v>
      </c>
    </row>
    <row r="1040" spans="1:14" x14ac:dyDescent="0.3">
      <c r="A1040" t="s">
        <v>463</v>
      </c>
      <c r="B1040" s="3">
        <v>45940</v>
      </c>
      <c r="C1040" s="3">
        <v>45940</v>
      </c>
      <c r="D1040" t="s">
        <v>836</v>
      </c>
      <c r="E1040" t="s">
        <v>2772</v>
      </c>
      <c r="F1040" t="s">
        <v>2774</v>
      </c>
      <c r="G1040">
        <v>60</v>
      </c>
      <c r="H1040">
        <v>60</v>
      </c>
      <c r="I1040" t="s">
        <v>2773</v>
      </c>
      <c r="J1040" t="s">
        <v>1044</v>
      </c>
      <c r="K1040" t="s">
        <v>177</v>
      </c>
      <c r="L1040" t="str">
        <f>IF(AND(Home!$A$1&gt;=Leave[[#This Row],[Start Time]],Home!$A$1&lt;=Leave[[#This Row],[End Time]]),"Aplica","No Aplica")</f>
        <v>No Aplica</v>
      </c>
      <c r="M1040" t="str">
        <f>IF(AND(Home!$A$1&gt;=Leave[[#This Row],[Start Time]],Home!$A$1&lt;=Leave[[#This Row],[End Time]]),Home!$A$1,"No Aplica")</f>
        <v>No Aplica</v>
      </c>
      <c r="N1040" t="str">
        <f>Leave[[#This Row],[User Code (Owning User) (Usuario)]]&amp;Leave[[#This Row],[fecha activa]]</f>
        <v>MIE2025240924601No Aplica</v>
      </c>
    </row>
    <row r="1041" spans="1:14" x14ac:dyDescent="0.3">
      <c r="A1041" t="s">
        <v>463</v>
      </c>
      <c r="B1041" s="3">
        <v>45939</v>
      </c>
      <c r="C1041" s="3">
        <v>45939</v>
      </c>
      <c r="D1041" t="s">
        <v>836</v>
      </c>
      <c r="E1041" t="s">
        <v>2772</v>
      </c>
      <c r="F1041" t="s">
        <v>2774</v>
      </c>
      <c r="G1041">
        <v>60</v>
      </c>
      <c r="H1041">
        <v>60</v>
      </c>
      <c r="I1041" t="s">
        <v>2773</v>
      </c>
      <c r="J1041" t="s">
        <v>1044</v>
      </c>
      <c r="K1041" t="s">
        <v>177</v>
      </c>
      <c r="L1041" t="str">
        <f>IF(AND(Home!$A$1&gt;=Leave[[#This Row],[Start Time]],Home!$A$1&lt;=Leave[[#This Row],[End Time]]),"Aplica","No Aplica")</f>
        <v>No Aplica</v>
      </c>
      <c r="M1041" t="str">
        <f>IF(AND(Home!$A$1&gt;=Leave[[#This Row],[Start Time]],Home!$A$1&lt;=Leave[[#This Row],[End Time]]),Home!$A$1,"No Aplica")</f>
        <v>No Aplica</v>
      </c>
      <c r="N1041" t="str">
        <f>Leave[[#This Row],[User Code (Owning User) (Usuario)]]&amp;Leave[[#This Row],[fecha activa]]</f>
        <v>MIE2025240924601No Aplica</v>
      </c>
    </row>
    <row r="1042" spans="1:14" x14ac:dyDescent="0.3">
      <c r="A1042" t="s">
        <v>463</v>
      </c>
      <c r="B1042" s="3">
        <v>45937</v>
      </c>
      <c r="C1042" s="3">
        <v>45937</v>
      </c>
      <c r="D1042" t="s">
        <v>836</v>
      </c>
      <c r="E1042" t="s">
        <v>2772</v>
      </c>
      <c r="F1042" t="s">
        <v>2774</v>
      </c>
      <c r="G1042">
        <v>60</v>
      </c>
      <c r="H1042">
        <v>60</v>
      </c>
      <c r="I1042" t="s">
        <v>2773</v>
      </c>
      <c r="J1042" t="s">
        <v>1044</v>
      </c>
      <c r="K1042" t="s">
        <v>177</v>
      </c>
      <c r="L1042" t="str">
        <f>IF(AND(Home!$A$1&gt;=Leave[[#This Row],[Start Time]],Home!$A$1&lt;=Leave[[#This Row],[End Time]]),"Aplica","No Aplica")</f>
        <v>No Aplica</v>
      </c>
      <c r="M1042" t="str">
        <f>IF(AND(Home!$A$1&gt;=Leave[[#This Row],[Start Time]],Home!$A$1&lt;=Leave[[#This Row],[End Time]]),Home!$A$1,"No Aplica")</f>
        <v>No Aplica</v>
      </c>
      <c r="N1042" t="str">
        <f>Leave[[#This Row],[User Code (Owning User) (Usuario)]]&amp;Leave[[#This Row],[fecha activa]]</f>
        <v>MIE2025240924601No Aplica</v>
      </c>
    </row>
    <row r="1043" spans="1:14" x14ac:dyDescent="0.3">
      <c r="A1043" t="s">
        <v>463</v>
      </c>
      <c r="B1043" s="3">
        <v>45936</v>
      </c>
      <c r="C1043" s="3">
        <v>45936</v>
      </c>
      <c r="D1043" t="s">
        <v>836</v>
      </c>
      <c r="E1043" t="s">
        <v>2772</v>
      </c>
      <c r="F1043" t="s">
        <v>2774</v>
      </c>
      <c r="G1043">
        <v>60</v>
      </c>
      <c r="H1043">
        <v>60</v>
      </c>
      <c r="I1043" t="s">
        <v>2773</v>
      </c>
      <c r="J1043" t="s">
        <v>1044</v>
      </c>
      <c r="K1043" t="s">
        <v>177</v>
      </c>
      <c r="L1043" t="str">
        <f>IF(AND(Home!$A$1&gt;=Leave[[#This Row],[Start Time]],Home!$A$1&lt;=Leave[[#This Row],[End Time]]),"Aplica","No Aplica")</f>
        <v>No Aplica</v>
      </c>
      <c r="M1043" t="str">
        <f>IF(AND(Home!$A$1&gt;=Leave[[#This Row],[Start Time]],Home!$A$1&lt;=Leave[[#This Row],[End Time]]),Home!$A$1,"No Aplica")</f>
        <v>No Aplica</v>
      </c>
      <c r="N1043" t="str">
        <f>Leave[[#This Row],[User Code (Owning User) (Usuario)]]&amp;Leave[[#This Row],[fecha activa]]</f>
        <v>MIE2025240924601No Aplica</v>
      </c>
    </row>
    <row r="1044" spans="1:14" x14ac:dyDescent="0.3">
      <c r="A1044" t="s">
        <v>463</v>
      </c>
      <c r="B1044" s="3">
        <v>45938</v>
      </c>
      <c r="C1044" s="3">
        <v>45938</v>
      </c>
      <c r="D1044" t="s">
        <v>467</v>
      </c>
      <c r="E1044" t="s">
        <v>2772</v>
      </c>
      <c r="F1044" t="s">
        <v>2774</v>
      </c>
      <c r="G1044">
        <v>540</v>
      </c>
      <c r="H1044">
        <v>540</v>
      </c>
      <c r="I1044" t="s">
        <v>2773</v>
      </c>
      <c r="J1044" t="s">
        <v>1044</v>
      </c>
      <c r="K1044" t="s">
        <v>177</v>
      </c>
      <c r="L1044" t="str">
        <f>IF(AND(Home!$A$1&gt;=Leave[[#This Row],[Start Time]],Home!$A$1&lt;=Leave[[#This Row],[End Time]]),"Aplica","No Aplica")</f>
        <v>No Aplica</v>
      </c>
      <c r="M1044" t="str">
        <f>IF(AND(Home!$A$1&gt;=Leave[[#This Row],[Start Time]],Home!$A$1&lt;=Leave[[#This Row],[End Time]]),Home!$A$1,"No Aplica")</f>
        <v>No Aplica</v>
      </c>
      <c r="N1044" t="str">
        <f>Leave[[#This Row],[User Code (Owning User) (Usuario)]]&amp;Leave[[#This Row],[fecha activa]]</f>
        <v>MIE2025240924601No Aplica</v>
      </c>
    </row>
    <row r="1045" spans="1:14" x14ac:dyDescent="0.3">
      <c r="A1045" t="s">
        <v>463</v>
      </c>
      <c r="B1045" s="3">
        <v>45933</v>
      </c>
      <c r="C1045" s="3">
        <v>45933</v>
      </c>
      <c r="D1045" t="s">
        <v>836</v>
      </c>
      <c r="E1045" t="s">
        <v>2772</v>
      </c>
      <c r="F1045" t="s">
        <v>2774</v>
      </c>
      <c r="G1045">
        <v>60</v>
      </c>
      <c r="H1045">
        <v>60</v>
      </c>
      <c r="I1045" t="s">
        <v>2773</v>
      </c>
      <c r="J1045" t="s">
        <v>1044</v>
      </c>
      <c r="K1045" t="s">
        <v>177</v>
      </c>
      <c r="L1045" t="str">
        <f>IF(AND(Home!$A$1&gt;=Leave[[#This Row],[Start Time]],Home!$A$1&lt;=Leave[[#This Row],[End Time]]),"Aplica","No Aplica")</f>
        <v>No Aplica</v>
      </c>
      <c r="M1045" t="str">
        <f>IF(AND(Home!$A$1&gt;=Leave[[#This Row],[Start Time]],Home!$A$1&lt;=Leave[[#This Row],[End Time]]),Home!$A$1,"No Aplica")</f>
        <v>No Aplica</v>
      </c>
      <c r="N1045" t="str">
        <f>Leave[[#This Row],[User Code (Owning User) (Usuario)]]&amp;Leave[[#This Row],[fecha activa]]</f>
        <v>MIE2025240924601No Aplica</v>
      </c>
    </row>
    <row r="1046" spans="1:14" x14ac:dyDescent="0.3">
      <c r="A1046" t="s">
        <v>463</v>
      </c>
      <c r="B1046" s="3">
        <v>45932</v>
      </c>
      <c r="C1046" s="3">
        <v>45932</v>
      </c>
      <c r="D1046" t="s">
        <v>836</v>
      </c>
      <c r="E1046" t="s">
        <v>2772</v>
      </c>
      <c r="F1046" t="s">
        <v>2774</v>
      </c>
      <c r="G1046">
        <v>60</v>
      </c>
      <c r="H1046">
        <v>60</v>
      </c>
      <c r="I1046" t="s">
        <v>2773</v>
      </c>
      <c r="J1046" t="s">
        <v>1044</v>
      </c>
      <c r="K1046" t="s">
        <v>177</v>
      </c>
      <c r="L1046" t="str">
        <f>IF(AND(Home!$A$1&gt;=Leave[[#This Row],[Start Time]],Home!$A$1&lt;=Leave[[#This Row],[End Time]]),"Aplica","No Aplica")</f>
        <v>No Aplica</v>
      </c>
      <c r="M1046" t="str">
        <f>IF(AND(Home!$A$1&gt;=Leave[[#This Row],[Start Time]],Home!$A$1&lt;=Leave[[#This Row],[End Time]]),Home!$A$1,"No Aplica")</f>
        <v>No Aplica</v>
      </c>
      <c r="N1046" t="str">
        <f>Leave[[#This Row],[User Code (Owning User) (Usuario)]]&amp;Leave[[#This Row],[fecha activa]]</f>
        <v>MIE2025240924601No Aplica</v>
      </c>
    </row>
    <row r="1047" spans="1:14" x14ac:dyDescent="0.3">
      <c r="A1047" t="s">
        <v>463</v>
      </c>
      <c r="B1047" s="3">
        <v>45931</v>
      </c>
      <c r="C1047" s="3">
        <v>45931</v>
      </c>
      <c r="D1047" t="s">
        <v>467</v>
      </c>
      <c r="E1047" t="s">
        <v>2772</v>
      </c>
      <c r="F1047" t="s">
        <v>2774</v>
      </c>
      <c r="G1047">
        <v>540</v>
      </c>
      <c r="H1047">
        <v>540</v>
      </c>
      <c r="I1047" t="s">
        <v>2773</v>
      </c>
      <c r="J1047" t="s">
        <v>1044</v>
      </c>
      <c r="K1047" t="s">
        <v>177</v>
      </c>
      <c r="L1047" t="str">
        <f>IF(AND(Home!$A$1&gt;=Leave[[#This Row],[Start Time]],Home!$A$1&lt;=Leave[[#This Row],[End Time]]),"Aplica","No Aplica")</f>
        <v>Aplica</v>
      </c>
      <c r="M1047">
        <f>IF(AND(Home!$A$1&gt;=Leave[[#This Row],[Start Time]],Home!$A$1&lt;=Leave[[#This Row],[End Time]]),Home!$A$1,"No Aplica")</f>
        <v>45931</v>
      </c>
      <c r="N1047" t="str">
        <f>Leave[[#This Row],[User Code (Owning User) (Usuario)]]&amp;Leave[[#This Row],[fecha activa]]</f>
        <v>MIE202524092460145931</v>
      </c>
    </row>
    <row r="1048" spans="1:14" x14ac:dyDescent="0.3">
      <c r="A1048" t="s">
        <v>466</v>
      </c>
      <c r="B1048" s="3">
        <v>45934</v>
      </c>
      <c r="C1048" s="3">
        <v>45934</v>
      </c>
      <c r="D1048" t="s">
        <v>467</v>
      </c>
      <c r="E1048" t="s">
        <v>625</v>
      </c>
      <c r="F1048" t="s">
        <v>627</v>
      </c>
      <c r="G1048">
        <v>540</v>
      </c>
      <c r="H1048">
        <v>540</v>
      </c>
      <c r="I1048" t="s">
        <v>626</v>
      </c>
      <c r="J1048" t="s">
        <v>1036</v>
      </c>
      <c r="K1048" t="s">
        <v>177</v>
      </c>
      <c r="L1048" t="str">
        <f>IF(AND(Home!$A$1&gt;=Leave[[#This Row],[Start Time]],Home!$A$1&lt;=Leave[[#This Row],[End Time]]),"Aplica","No Aplica")</f>
        <v>No Aplica</v>
      </c>
      <c r="M1048" t="str">
        <f>IF(AND(Home!$A$1&gt;=Leave[[#This Row],[Start Time]],Home!$A$1&lt;=Leave[[#This Row],[End Time]]),Home!$A$1,"No Aplica")</f>
        <v>No Aplica</v>
      </c>
      <c r="N1048" t="str">
        <f>Leave[[#This Row],[User Code (Owning User) (Usuario)]]&amp;Leave[[#This Row],[fecha activa]]</f>
        <v>MIE2024280616255No Aplica</v>
      </c>
    </row>
    <row r="1049" spans="1:14" x14ac:dyDescent="0.3">
      <c r="A1049" t="s">
        <v>595</v>
      </c>
      <c r="B1049" s="3">
        <v>45931</v>
      </c>
      <c r="C1049" s="3">
        <v>45931</v>
      </c>
      <c r="D1049" t="s">
        <v>1485</v>
      </c>
      <c r="E1049" t="s">
        <v>625</v>
      </c>
      <c r="F1049" t="s">
        <v>627</v>
      </c>
      <c r="G1049">
        <v>60</v>
      </c>
      <c r="H1049">
        <v>60</v>
      </c>
      <c r="I1049" t="s">
        <v>626</v>
      </c>
      <c r="J1049" t="s">
        <v>1036</v>
      </c>
      <c r="K1049" t="s">
        <v>177</v>
      </c>
      <c r="L1049" t="str">
        <f>IF(AND(Home!$A$1&gt;=Leave[[#This Row],[Start Time]],Home!$A$1&lt;=Leave[[#This Row],[End Time]]),"Aplica","No Aplica")</f>
        <v>Aplica</v>
      </c>
      <c r="M1049">
        <f>IF(AND(Home!$A$1&gt;=Leave[[#This Row],[Start Time]],Home!$A$1&lt;=Leave[[#This Row],[End Time]]),Home!$A$1,"No Aplica")</f>
        <v>45931</v>
      </c>
      <c r="N1049" t="str">
        <f>Leave[[#This Row],[User Code (Owning User) (Usuario)]]&amp;Leave[[#This Row],[fecha activa]]</f>
        <v>MIE202428061625545931</v>
      </c>
    </row>
    <row r="1050" spans="1:14" x14ac:dyDescent="0.3">
      <c r="A1050" t="s">
        <v>463</v>
      </c>
      <c r="B1050" s="3">
        <v>45939</v>
      </c>
      <c r="C1050" s="3">
        <v>45939</v>
      </c>
      <c r="D1050" t="s">
        <v>836</v>
      </c>
      <c r="E1050" t="s">
        <v>341</v>
      </c>
      <c r="F1050" t="s">
        <v>343</v>
      </c>
      <c r="G1050">
        <v>60</v>
      </c>
      <c r="H1050">
        <v>60</v>
      </c>
      <c r="I1050" t="s">
        <v>1212</v>
      </c>
      <c r="J1050" t="s">
        <v>1044</v>
      </c>
      <c r="K1050" t="s">
        <v>177</v>
      </c>
      <c r="L1050" t="str">
        <f>IF(AND(Home!$A$1&gt;=Leave[[#This Row],[Start Time]],Home!$A$1&lt;=Leave[[#This Row],[End Time]]),"Aplica","No Aplica")</f>
        <v>No Aplica</v>
      </c>
      <c r="M1050" t="str">
        <f>IF(AND(Home!$A$1&gt;=Leave[[#This Row],[Start Time]],Home!$A$1&lt;=Leave[[#This Row],[End Time]]),Home!$A$1,"No Aplica")</f>
        <v>No Aplica</v>
      </c>
      <c r="N1050" t="str">
        <f>Leave[[#This Row],[User Code (Owning User) (Usuario)]]&amp;Leave[[#This Row],[fecha activa]]</f>
        <v>MIE2023080812179No Aplica</v>
      </c>
    </row>
    <row r="1051" spans="1:14" x14ac:dyDescent="0.3">
      <c r="A1051" t="s">
        <v>463</v>
      </c>
      <c r="B1051" s="3">
        <v>45938</v>
      </c>
      <c r="C1051" s="3">
        <v>45938</v>
      </c>
      <c r="D1051" t="s">
        <v>836</v>
      </c>
      <c r="E1051" t="s">
        <v>341</v>
      </c>
      <c r="F1051" t="s">
        <v>343</v>
      </c>
      <c r="G1051">
        <v>60</v>
      </c>
      <c r="H1051">
        <v>60</v>
      </c>
      <c r="I1051" t="s">
        <v>1212</v>
      </c>
      <c r="J1051" t="s">
        <v>1044</v>
      </c>
      <c r="K1051" t="s">
        <v>177</v>
      </c>
      <c r="L1051" t="str">
        <f>IF(AND(Home!$A$1&gt;=Leave[[#This Row],[Start Time]],Home!$A$1&lt;=Leave[[#This Row],[End Time]]),"Aplica","No Aplica")</f>
        <v>No Aplica</v>
      </c>
      <c r="M1051" t="str">
        <f>IF(AND(Home!$A$1&gt;=Leave[[#This Row],[Start Time]],Home!$A$1&lt;=Leave[[#This Row],[End Time]]),Home!$A$1,"No Aplica")</f>
        <v>No Aplica</v>
      </c>
      <c r="N1051" t="str">
        <f>Leave[[#This Row],[User Code (Owning User) (Usuario)]]&amp;Leave[[#This Row],[fecha activa]]</f>
        <v>MIE2023080812179No Aplica</v>
      </c>
    </row>
    <row r="1052" spans="1:14" x14ac:dyDescent="0.3">
      <c r="A1052" t="s">
        <v>463</v>
      </c>
      <c r="B1052" s="3">
        <v>45937</v>
      </c>
      <c r="C1052" s="3">
        <v>45937</v>
      </c>
      <c r="D1052" t="s">
        <v>836</v>
      </c>
      <c r="E1052" t="s">
        <v>341</v>
      </c>
      <c r="F1052" t="s">
        <v>343</v>
      </c>
      <c r="G1052">
        <v>60</v>
      </c>
      <c r="H1052">
        <v>60</v>
      </c>
      <c r="I1052" t="s">
        <v>1212</v>
      </c>
      <c r="J1052" t="s">
        <v>1044</v>
      </c>
      <c r="K1052" t="s">
        <v>177</v>
      </c>
      <c r="L1052" t="str">
        <f>IF(AND(Home!$A$1&gt;=Leave[[#This Row],[Start Time]],Home!$A$1&lt;=Leave[[#This Row],[End Time]]),"Aplica","No Aplica")</f>
        <v>No Aplica</v>
      </c>
      <c r="M1052" t="str">
        <f>IF(AND(Home!$A$1&gt;=Leave[[#This Row],[Start Time]],Home!$A$1&lt;=Leave[[#This Row],[End Time]]),Home!$A$1,"No Aplica")</f>
        <v>No Aplica</v>
      </c>
      <c r="N1052" t="str">
        <f>Leave[[#This Row],[User Code (Owning User) (Usuario)]]&amp;Leave[[#This Row],[fecha activa]]</f>
        <v>MIE2023080812179No Aplica</v>
      </c>
    </row>
    <row r="1053" spans="1:14" x14ac:dyDescent="0.3">
      <c r="A1053" t="s">
        <v>463</v>
      </c>
      <c r="B1053" s="3">
        <v>45936</v>
      </c>
      <c r="C1053" s="3">
        <v>45936</v>
      </c>
      <c r="D1053" t="s">
        <v>836</v>
      </c>
      <c r="E1053" t="s">
        <v>341</v>
      </c>
      <c r="F1053" t="s">
        <v>343</v>
      </c>
      <c r="G1053">
        <v>60</v>
      </c>
      <c r="H1053">
        <v>60</v>
      </c>
      <c r="I1053" t="s">
        <v>1212</v>
      </c>
      <c r="J1053" t="s">
        <v>1044</v>
      </c>
      <c r="K1053" t="s">
        <v>177</v>
      </c>
      <c r="L1053" t="str">
        <f>IF(AND(Home!$A$1&gt;=Leave[[#This Row],[Start Time]],Home!$A$1&lt;=Leave[[#This Row],[End Time]]),"Aplica","No Aplica")</f>
        <v>No Aplica</v>
      </c>
      <c r="M1053" t="str">
        <f>IF(AND(Home!$A$1&gt;=Leave[[#This Row],[Start Time]],Home!$A$1&lt;=Leave[[#This Row],[End Time]]),Home!$A$1,"No Aplica")</f>
        <v>No Aplica</v>
      </c>
      <c r="N1053" t="str">
        <f>Leave[[#This Row],[User Code (Owning User) (Usuario)]]&amp;Leave[[#This Row],[fecha activa]]</f>
        <v>MIE2023080812179No Aplica</v>
      </c>
    </row>
    <row r="1054" spans="1:14" x14ac:dyDescent="0.3">
      <c r="A1054" t="s">
        <v>463</v>
      </c>
      <c r="B1054" s="3">
        <v>45940</v>
      </c>
      <c r="C1054" s="3">
        <v>45940</v>
      </c>
      <c r="D1054" t="s">
        <v>472</v>
      </c>
      <c r="E1054" t="s">
        <v>341</v>
      </c>
      <c r="F1054" t="s">
        <v>343</v>
      </c>
      <c r="G1054">
        <v>480</v>
      </c>
      <c r="H1054">
        <v>480</v>
      </c>
      <c r="I1054" t="s">
        <v>1212</v>
      </c>
      <c r="J1054" t="s">
        <v>1044</v>
      </c>
      <c r="K1054" t="s">
        <v>177</v>
      </c>
      <c r="L1054" t="str">
        <f>IF(AND(Home!$A$1&gt;=Leave[[#This Row],[Start Time]],Home!$A$1&lt;=Leave[[#This Row],[End Time]]),"Aplica","No Aplica")</f>
        <v>No Aplica</v>
      </c>
      <c r="M1054" t="str">
        <f>IF(AND(Home!$A$1&gt;=Leave[[#This Row],[Start Time]],Home!$A$1&lt;=Leave[[#This Row],[End Time]]),Home!$A$1,"No Aplica")</f>
        <v>No Aplica</v>
      </c>
      <c r="N1054" t="str">
        <f>Leave[[#This Row],[User Code (Owning User) (Usuario)]]&amp;Leave[[#This Row],[fecha activa]]</f>
        <v>MIE2023080812179No Aplica</v>
      </c>
    </row>
    <row r="1055" spans="1:14" x14ac:dyDescent="0.3">
      <c r="A1055" t="s">
        <v>463</v>
      </c>
      <c r="B1055" s="3">
        <v>45933</v>
      </c>
      <c r="C1055" s="3">
        <v>45933</v>
      </c>
      <c r="D1055" t="s">
        <v>836</v>
      </c>
      <c r="E1055" t="s">
        <v>341</v>
      </c>
      <c r="F1055" t="s">
        <v>343</v>
      </c>
      <c r="G1055">
        <v>60</v>
      </c>
      <c r="H1055">
        <v>60</v>
      </c>
      <c r="I1055" t="s">
        <v>1212</v>
      </c>
      <c r="J1055" t="s">
        <v>1044</v>
      </c>
      <c r="K1055" t="s">
        <v>177</v>
      </c>
      <c r="L1055" t="str">
        <f>IF(AND(Home!$A$1&gt;=Leave[[#This Row],[Start Time]],Home!$A$1&lt;=Leave[[#This Row],[End Time]]),"Aplica","No Aplica")</f>
        <v>No Aplica</v>
      </c>
      <c r="M1055" t="str">
        <f>IF(AND(Home!$A$1&gt;=Leave[[#This Row],[Start Time]],Home!$A$1&lt;=Leave[[#This Row],[End Time]]),Home!$A$1,"No Aplica")</f>
        <v>No Aplica</v>
      </c>
      <c r="N1055" t="str">
        <f>Leave[[#This Row],[User Code (Owning User) (Usuario)]]&amp;Leave[[#This Row],[fecha activa]]</f>
        <v>MIE2023080812179No Aplica</v>
      </c>
    </row>
    <row r="1056" spans="1:14" x14ac:dyDescent="0.3">
      <c r="A1056" t="s">
        <v>463</v>
      </c>
      <c r="B1056" s="3">
        <v>45932</v>
      </c>
      <c r="C1056" s="3">
        <v>45932</v>
      </c>
      <c r="D1056" t="s">
        <v>836</v>
      </c>
      <c r="E1056" t="s">
        <v>341</v>
      </c>
      <c r="F1056" t="s">
        <v>343</v>
      </c>
      <c r="G1056">
        <v>60</v>
      </c>
      <c r="H1056">
        <v>60</v>
      </c>
      <c r="I1056" t="s">
        <v>1212</v>
      </c>
      <c r="J1056" t="s">
        <v>1044</v>
      </c>
      <c r="K1056" t="s">
        <v>177</v>
      </c>
      <c r="L1056" t="str">
        <f>IF(AND(Home!$A$1&gt;=Leave[[#This Row],[Start Time]],Home!$A$1&lt;=Leave[[#This Row],[End Time]]),"Aplica","No Aplica")</f>
        <v>No Aplica</v>
      </c>
      <c r="M1056" t="str">
        <f>IF(AND(Home!$A$1&gt;=Leave[[#This Row],[Start Time]],Home!$A$1&lt;=Leave[[#This Row],[End Time]]),Home!$A$1,"No Aplica")</f>
        <v>No Aplica</v>
      </c>
      <c r="N1056" t="str">
        <f>Leave[[#This Row],[User Code (Owning User) (Usuario)]]&amp;Leave[[#This Row],[fecha activa]]</f>
        <v>MIE2023080812179No Aplica</v>
      </c>
    </row>
    <row r="1057" spans="1:14" x14ac:dyDescent="0.3">
      <c r="A1057" t="s">
        <v>463</v>
      </c>
      <c r="B1057" s="3">
        <v>45931</v>
      </c>
      <c r="C1057" s="3">
        <v>45931</v>
      </c>
      <c r="D1057" t="s">
        <v>836</v>
      </c>
      <c r="E1057" t="s">
        <v>341</v>
      </c>
      <c r="F1057" t="s">
        <v>343</v>
      </c>
      <c r="G1057">
        <v>60</v>
      </c>
      <c r="H1057">
        <v>60</v>
      </c>
      <c r="I1057" t="s">
        <v>1212</v>
      </c>
      <c r="J1057" t="s">
        <v>1044</v>
      </c>
      <c r="K1057" t="s">
        <v>177</v>
      </c>
      <c r="L1057" t="str">
        <f>IF(AND(Home!$A$1&gt;=Leave[[#This Row],[Start Time]],Home!$A$1&lt;=Leave[[#This Row],[End Time]]),"Aplica","No Aplica")</f>
        <v>Aplica</v>
      </c>
      <c r="M1057">
        <f>IF(AND(Home!$A$1&gt;=Leave[[#This Row],[Start Time]],Home!$A$1&lt;=Leave[[#This Row],[End Time]]),Home!$A$1,"No Aplica")</f>
        <v>45931</v>
      </c>
      <c r="N1057" t="str">
        <f>Leave[[#This Row],[User Code (Owning User) (Usuario)]]&amp;Leave[[#This Row],[fecha activa]]</f>
        <v>MIE202308081217945931</v>
      </c>
    </row>
    <row r="1058" spans="1:14" x14ac:dyDescent="0.3">
      <c r="A1058" t="s">
        <v>466</v>
      </c>
      <c r="B1058" s="3">
        <v>45931</v>
      </c>
      <c r="C1058" s="3">
        <v>45931</v>
      </c>
      <c r="D1058" t="s">
        <v>491</v>
      </c>
      <c r="E1058" t="s">
        <v>1410</v>
      </c>
      <c r="F1058" t="s">
        <v>1412</v>
      </c>
      <c r="G1058">
        <v>60</v>
      </c>
      <c r="H1058">
        <v>60</v>
      </c>
      <c r="I1058" t="s">
        <v>1411</v>
      </c>
      <c r="J1058" t="s">
        <v>1482</v>
      </c>
      <c r="K1058" t="s">
        <v>177</v>
      </c>
      <c r="L1058" t="str">
        <f>IF(AND(Home!$A$1&gt;=Leave[[#This Row],[Start Time]],Home!$A$1&lt;=Leave[[#This Row],[End Time]]),"Aplica","No Aplica")</f>
        <v>Aplica</v>
      </c>
      <c r="M1058">
        <f>IF(AND(Home!$A$1&gt;=Leave[[#This Row],[Start Time]],Home!$A$1&lt;=Leave[[#This Row],[End Time]]),Home!$A$1,"No Aplica")</f>
        <v>45931</v>
      </c>
      <c r="N1058" t="str">
        <f>Leave[[#This Row],[User Code (Owning User) (Usuario)]]&amp;Leave[[#This Row],[fecha activa]]</f>
        <v>MIE202507022078545931</v>
      </c>
    </row>
    <row r="1059" spans="1:14" x14ac:dyDescent="0.3">
      <c r="A1059" t="s">
        <v>466</v>
      </c>
      <c r="B1059" s="3">
        <v>45942</v>
      </c>
      <c r="C1059" s="3">
        <v>45942</v>
      </c>
      <c r="D1059" t="s">
        <v>465</v>
      </c>
      <c r="E1059" t="s">
        <v>244</v>
      </c>
      <c r="F1059" t="s">
        <v>245</v>
      </c>
      <c r="G1059">
        <v>1380</v>
      </c>
      <c r="H1059">
        <v>540</v>
      </c>
      <c r="I1059" t="s">
        <v>925</v>
      </c>
      <c r="J1059" t="s">
        <v>2274</v>
      </c>
      <c r="K1059" t="s">
        <v>177</v>
      </c>
      <c r="L1059" t="str">
        <f>IF(AND(Home!$A$1&gt;=Leave[[#This Row],[Start Time]],Home!$A$1&lt;=Leave[[#This Row],[End Time]]),"Aplica","No Aplica")</f>
        <v>No Aplica</v>
      </c>
      <c r="M1059" t="str">
        <f>IF(AND(Home!$A$1&gt;=Leave[[#This Row],[Start Time]],Home!$A$1&lt;=Leave[[#This Row],[End Time]]),Home!$A$1,"No Aplica")</f>
        <v>No Aplica</v>
      </c>
      <c r="N1059" t="str">
        <f>Leave[[#This Row],[User Code (Owning User) (Usuario)]]&amp;Leave[[#This Row],[fecha activa]]</f>
        <v>MIE2023060210233No Aplica</v>
      </c>
    </row>
    <row r="1060" spans="1:14" x14ac:dyDescent="0.3">
      <c r="A1060" t="s">
        <v>466</v>
      </c>
      <c r="B1060" s="3">
        <v>45939</v>
      </c>
      <c r="C1060" s="3">
        <v>45939</v>
      </c>
      <c r="D1060" t="s">
        <v>1485</v>
      </c>
      <c r="E1060" t="s">
        <v>244</v>
      </c>
      <c r="F1060" t="s">
        <v>245</v>
      </c>
      <c r="G1060">
        <v>480</v>
      </c>
      <c r="H1060">
        <v>480</v>
      </c>
      <c r="I1060" t="s">
        <v>925</v>
      </c>
      <c r="J1060" t="s">
        <v>2274</v>
      </c>
      <c r="K1060" t="s">
        <v>177</v>
      </c>
      <c r="L1060" t="str">
        <f>IF(AND(Home!$A$1&gt;=Leave[[#This Row],[Start Time]],Home!$A$1&lt;=Leave[[#This Row],[End Time]]),"Aplica","No Aplica")</f>
        <v>No Aplica</v>
      </c>
      <c r="M1060" t="str">
        <f>IF(AND(Home!$A$1&gt;=Leave[[#This Row],[Start Time]],Home!$A$1&lt;=Leave[[#This Row],[End Time]]),Home!$A$1,"No Aplica")</f>
        <v>No Aplica</v>
      </c>
      <c r="N1060" t="str">
        <f>Leave[[#This Row],[User Code (Owning User) (Usuario)]]&amp;Leave[[#This Row],[fecha activa]]</f>
        <v>MIE2023060210233No Aplica</v>
      </c>
    </row>
    <row r="1061" spans="1:14" x14ac:dyDescent="0.3">
      <c r="A1061" t="s">
        <v>466</v>
      </c>
      <c r="B1061" s="3">
        <v>45938</v>
      </c>
      <c r="C1061" s="3">
        <v>45938</v>
      </c>
      <c r="D1061" t="s">
        <v>1485</v>
      </c>
      <c r="E1061" t="s">
        <v>244</v>
      </c>
      <c r="F1061" t="s">
        <v>245</v>
      </c>
      <c r="G1061">
        <v>480</v>
      </c>
      <c r="H1061">
        <v>480</v>
      </c>
      <c r="I1061" t="s">
        <v>925</v>
      </c>
      <c r="J1061" t="s">
        <v>2274</v>
      </c>
      <c r="K1061" t="s">
        <v>177</v>
      </c>
      <c r="L1061" t="str">
        <f>IF(AND(Home!$A$1&gt;=Leave[[#This Row],[Start Time]],Home!$A$1&lt;=Leave[[#This Row],[End Time]]),"Aplica","No Aplica")</f>
        <v>No Aplica</v>
      </c>
      <c r="M1061" t="str">
        <f>IF(AND(Home!$A$1&gt;=Leave[[#This Row],[Start Time]],Home!$A$1&lt;=Leave[[#This Row],[End Time]]),Home!$A$1,"No Aplica")</f>
        <v>No Aplica</v>
      </c>
      <c r="N1061" t="str">
        <f>Leave[[#This Row],[User Code (Owning User) (Usuario)]]&amp;Leave[[#This Row],[fecha activa]]</f>
        <v>MIE2023060210233No Aplica</v>
      </c>
    </row>
    <row r="1062" spans="1:14" x14ac:dyDescent="0.3">
      <c r="A1062" t="s">
        <v>466</v>
      </c>
      <c r="B1062" s="3">
        <v>45937</v>
      </c>
      <c r="C1062" s="3">
        <v>45937</v>
      </c>
      <c r="D1062" t="s">
        <v>1485</v>
      </c>
      <c r="E1062" t="s">
        <v>244</v>
      </c>
      <c r="F1062" t="s">
        <v>245</v>
      </c>
      <c r="G1062">
        <v>480</v>
      </c>
      <c r="H1062">
        <v>480</v>
      </c>
      <c r="I1062" t="s">
        <v>925</v>
      </c>
      <c r="J1062" t="s">
        <v>2274</v>
      </c>
      <c r="K1062" t="s">
        <v>177</v>
      </c>
      <c r="L1062" t="str">
        <f>IF(AND(Home!$A$1&gt;=Leave[[#This Row],[Start Time]],Home!$A$1&lt;=Leave[[#This Row],[End Time]]),"Aplica","No Aplica")</f>
        <v>No Aplica</v>
      </c>
      <c r="M1062" t="str">
        <f>IF(AND(Home!$A$1&gt;=Leave[[#This Row],[Start Time]],Home!$A$1&lt;=Leave[[#This Row],[End Time]]),Home!$A$1,"No Aplica")</f>
        <v>No Aplica</v>
      </c>
      <c r="N1062" t="str">
        <f>Leave[[#This Row],[User Code (Owning User) (Usuario)]]&amp;Leave[[#This Row],[fecha activa]]</f>
        <v>MIE2023060210233No Aplica</v>
      </c>
    </row>
    <row r="1063" spans="1:14" x14ac:dyDescent="0.3">
      <c r="A1063" t="s">
        <v>466</v>
      </c>
      <c r="B1063" s="3">
        <v>45936</v>
      </c>
      <c r="C1063" s="3">
        <v>45936</v>
      </c>
      <c r="D1063" t="s">
        <v>1485</v>
      </c>
      <c r="E1063" t="s">
        <v>244</v>
      </c>
      <c r="F1063" t="s">
        <v>245</v>
      </c>
      <c r="G1063">
        <v>480</v>
      </c>
      <c r="H1063">
        <v>480</v>
      </c>
      <c r="I1063" t="s">
        <v>925</v>
      </c>
      <c r="J1063" t="s">
        <v>2274</v>
      </c>
      <c r="K1063" t="s">
        <v>177</v>
      </c>
      <c r="L1063" t="str">
        <f>IF(AND(Home!$A$1&gt;=Leave[[#This Row],[Start Time]],Home!$A$1&lt;=Leave[[#This Row],[End Time]]),"Aplica","No Aplica")</f>
        <v>No Aplica</v>
      </c>
      <c r="M1063" t="str">
        <f>IF(AND(Home!$A$1&gt;=Leave[[#This Row],[Start Time]],Home!$A$1&lt;=Leave[[#This Row],[End Time]]),Home!$A$1,"No Aplica")</f>
        <v>No Aplica</v>
      </c>
      <c r="N1063" t="str">
        <f>Leave[[#This Row],[User Code (Owning User) (Usuario)]]&amp;Leave[[#This Row],[fecha activa]]</f>
        <v>MIE2023060210233No Aplica</v>
      </c>
    </row>
    <row r="1064" spans="1:14" x14ac:dyDescent="0.3">
      <c r="A1064" t="s">
        <v>466</v>
      </c>
      <c r="B1064" s="3">
        <v>45933</v>
      </c>
      <c r="C1064" s="3">
        <v>45933</v>
      </c>
      <c r="D1064" t="s">
        <v>1485</v>
      </c>
      <c r="E1064" t="s">
        <v>244</v>
      </c>
      <c r="F1064" t="s">
        <v>245</v>
      </c>
      <c r="G1064">
        <v>480</v>
      </c>
      <c r="H1064">
        <v>480</v>
      </c>
      <c r="I1064" t="s">
        <v>925</v>
      </c>
      <c r="J1064" t="s">
        <v>2274</v>
      </c>
      <c r="K1064" t="s">
        <v>177</v>
      </c>
      <c r="L1064" t="str">
        <f>IF(AND(Home!$A$1&gt;=Leave[[#This Row],[Start Time]],Home!$A$1&lt;=Leave[[#This Row],[End Time]]),"Aplica","No Aplica")</f>
        <v>No Aplica</v>
      </c>
      <c r="M1064" t="str">
        <f>IF(AND(Home!$A$1&gt;=Leave[[#This Row],[Start Time]],Home!$A$1&lt;=Leave[[#This Row],[End Time]]),Home!$A$1,"No Aplica")</f>
        <v>No Aplica</v>
      </c>
      <c r="N1064" t="str">
        <f>Leave[[#This Row],[User Code (Owning User) (Usuario)]]&amp;Leave[[#This Row],[fecha activa]]</f>
        <v>MIE2023060210233No Aplica</v>
      </c>
    </row>
    <row r="1065" spans="1:14" x14ac:dyDescent="0.3">
      <c r="A1065" t="s">
        <v>466</v>
      </c>
      <c r="B1065" s="3">
        <v>45932</v>
      </c>
      <c r="C1065" s="3">
        <v>45932</v>
      </c>
      <c r="D1065" t="s">
        <v>1485</v>
      </c>
      <c r="E1065" t="s">
        <v>244</v>
      </c>
      <c r="F1065" t="s">
        <v>245</v>
      </c>
      <c r="G1065">
        <v>480</v>
      </c>
      <c r="H1065">
        <v>480</v>
      </c>
      <c r="I1065" t="s">
        <v>925</v>
      </c>
      <c r="J1065" t="s">
        <v>2274</v>
      </c>
      <c r="K1065" t="s">
        <v>177</v>
      </c>
      <c r="L1065" t="str">
        <f>IF(AND(Home!$A$1&gt;=Leave[[#This Row],[Start Time]],Home!$A$1&lt;=Leave[[#This Row],[End Time]]),"Aplica","No Aplica")</f>
        <v>No Aplica</v>
      </c>
      <c r="M1065" t="str">
        <f>IF(AND(Home!$A$1&gt;=Leave[[#This Row],[Start Time]],Home!$A$1&lt;=Leave[[#This Row],[End Time]]),Home!$A$1,"No Aplica")</f>
        <v>No Aplica</v>
      </c>
      <c r="N1065" t="str">
        <f>Leave[[#This Row],[User Code (Owning User) (Usuario)]]&amp;Leave[[#This Row],[fecha activa]]</f>
        <v>MIE2023060210233No Aplica</v>
      </c>
    </row>
    <row r="1066" spans="1:14" x14ac:dyDescent="0.3">
      <c r="A1066" t="s">
        <v>595</v>
      </c>
      <c r="B1066" s="3">
        <v>45931</v>
      </c>
      <c r="C1066" s="3">
        <v>45931</v>
      </c>
      <c r="D1066" t="s">
        <v>1485</v>
      </c>
      <c r="E1066" t="s">
        <v>1402</v>
      </c>
      <c r="F1066" t="s">
        <v>1404</v>
      </c>
      <c r="G1066">
        <v>120</v>
      </c>
      <c r="H1066">
        <v>120</v>
      </c>
      <c r="I1066" t="s">
        <v>1403</v>
      </c>
      <c r="J1066" t="s">
        <v>1036</v>
      </c>
      <c r="K1066" t="s">
        <v>177</v>
      </c>
      <c r="L1066" t="str">
        <f>IF(AND(Home!$A$1&gt;=Leave[[#This Row],[Start Time]],Home!$A$1&lt;=Leave[[#This Row],[End Time]]),"Aplica","No Aplica")</f>
        <v>Aplica</v>
      </c>
      <c r="M1066">
        <f>IF(AND(Home!$A$1&gt;=Leave[[#This Row],[Start Time]],Home!$A$1&lt;=Leave[[#This Row],[End Time]]),Home!$A$1,"No Aplica")</f>
        <v>45931</v>
      </c>
      <c r="N1066" t="str">
        <f>Leave[[#This Row],[User Code (Owning User) (Usuario)]]&amp;Leave[[#This Row],[fecha activa]]</f>
        <v>MIE202506022074945931</v>
      </c>
    </row>
    <row r="1067" spans="1:14" x14ac:dyDescent="0.3">
      <c r="A1067" t="s">
        <v>595</v>
      </c>
      <c r="B1067" s="3">
        <v>45933</v>
      </c>
      <c r="C1067" s="3">
        <v>45933</v>
      </c>
      <c r="D1067" t="s">
        <v>1485</v>
      </c>
      <c r="E1067" t="s">
        <v>1402</v>
      </c>
      <c r="F1067" t="s">
        <v>1404</v>
      </c>
      <c r="G1067">
        <v>60</v>
      </c>
      <c r="H1067">
        <v>60</v>
      </c>
      <c r="I1067" t="s">
        <v>1403</v>
      </c>
      <c r="J1067" t="s">
        <v>1036</v>
      </c>
      <c r="K1067" t="s">
        <v>177</v>
      </c>
      <c r="L1067" t="str">
        <f>IF(AND(Home!$A$1&gt;=Leave[[#This Row],[Start Time]],Home!$A$1&lt;=Leave[[#This Row],[End Time]]),"Aplica","No Aplica")</f>
        <v>No Aplica</v>
      </c>
      <c r="M1067" t="str">
        <f>IF(AND(Home!$A$1&gt;=Leave[[#This Row],[Start Time]],Home!$A$1&lt;=Leave[[#This Row],[End Time]]),Home!$A$1,"No Aplica")</f>
        <v>No Aplica</v>
      </c>
      <c r="N1067" t="str">
        <f>Leave[[#This Row],[User Code (Owning User) (Usuario)]]&amp;Leave[[#This Row],[fecha activa]]</f>
        <v>MIE2025060220749No Aplica</v>
      </c>
    </row>
    <row r="1068" spans="1:14" x14ac:dyDescent="0.3">
      <c r="A1068" t="s">
        <v>595</v>
      </c>
      <c r="B1068" s="3">
        <v>45932</v>
      </c>
      <c r="C1068" s="3">
        <v>45932</v>
      </c>
      <c r="D1068" t="s">
        <v>1485</v>
      </c>
      <c r="E1068" t="s">
        <v>1402</v>
      </c>
      <c r="F1068" t="s">
        <v>1404</v>
      </c>
      <c r="G1068">
        <v>60</v>
      </c>
      <c r="H1068">
        <v>60</v>
      </c>
      <c r="I1068" t="s">
        <v>1403</v>
      </c>
      <c r="J1068" t="s">
        <v>1036</v>
      </c>
      <c r="K1068" t="s">
        <v>177</v>
      </c>
      <c r="L1068" t="str">
        <f>IF(AND(Home!$A$1&gt;=Leave[[#This Row],[Start Time]],Home!$A$1&lt;=Leave[[#This Row],[End Time]]),"Aplica","No Aplica")</f>
        <v>No Aplica</v>
      </c>
      <c r="M1068" t="str">
        <f>IF(AND(Home!$A$1&gt;=Leave[[#This Row],[Start Time]],Home!$A$1&lt;=Leave[[#This Row],[End Time]]),Home!$A$1,"No Aplica")</f>
        <v>No Aplica</v>
      </c>
      <c r="N1068" t="str">
        <f>Leave[[#This Row],[User Code (Owning User) (Usuario)]]&amp;Leave[[#This Row],[fecha activa]]</f>
        <v>MIE2025060220749No Aplica</v>
      </c>
    </row>
    <row r="1069" spans="1:14" x14ac:dyDescent="0.3">
      <c r="A1069" t="s">
        <v>469</v>
      </c>
      <c r="B1069" s="3">
        <v>45933</v>
      </c>
      <c r="C1069" s="3">
        <v>45933</v>
      </c>
      <c r="D1069" t="s">
        <v>1470</v>
      </c>
      <c r="E1069" t="s">
        <v>677</v>
      </c>
      <c r="F1069" t="s">
        <v>679</v>
      </c>
      <c r="G1069">
        <v>60</v>
      </c>
      <c r="H1069">
        <v>60</v>
      </c>
      <c r="I1069" t="s">
        <v>678</v>
      </c>
      <c r="J1069" t="s">
        <v>2152</v>
      </c>
      <c r="K1069" t="s">
        <v>177</v>
      </c>
      <c r="L1069" t="str">
        <f>IF(AND(Home!$A$1&gt;=Leave[[#This Row],[Start Time]],Home!$A$1&lt;=Leave[[#This Row],[End Time]]),"Aplica","No Aplica")</f>
        <v>No Aplica</v>
      </c>
      <c r="M1069" t="str">
        <f>IF(AND(Home!$A$1&gt;=Leave[[#This Row],[Start Time]],Home!$A$1&lt;=Leave[[#This Row],[End Time]]),Home!$A$1,"No Aplica")</f>
        <v>No Aplica</v>
      </c>
      <c r="N1069" t="str">
        <f>Leave[[#This Row],[User Code (Owning User) (Usuario)]]&amp;Leave[[#This Row],[fecha activa]]</f>
        <v>MIE2024150817163No Aplica</v>
      </c>
    </row>
    <row r="1070" spans="1:14" x14ac:dyDescent="0.3">
      <c r="A1070" t="s">
        <v>469</v>
      </c>
      <c r="B1070" s="3">
        <v>45932</v>
      </c>
      <c r="C1070" s="3">
        <v>45932</v>
      </c>
      <c r="D1070" t="s">
        <v>1470</v>
      </c>
      <c r="E1070" t="s">
        <v>677</v>
      </c>
      <c r="F1070" t="s">
        <v>679</v>
      </c>
      <c r="G1070">
        <v>60</v>
      </c>
      <c r="H1070">
        <v>60</v>
      </c>
      <c r="I1070" t="s">
        <v>678</v>
      </c>
      <c r="J1070" t="s">
        <v>2152</v>
      </c>
      <c r="K1070" t="s">
        <v>177</v>
      </c>
      <c r="L1070" t="str">
        <f>IF(AND(Home!$A$1&gt;=Leave[[#This Row],[Start Time]],Home!$A$1&lt;=Leave[[#This Row],[End Time]]),"Aplica","No Aplica")</f>
        <v>No Aplica</v>
      </c>
      <c r="M1070" t="str">
        <f>IF(AND(Home!$A$1&gt;=Leave[[#This Row],[Start Time]],Home!$A$1&lt;=Leave[[#This Row],[End Time]]),Home!$A$1,"No Aplica")</f>
        <v>No Aplica</v>
      </c>
      <c r="N1070" t="str">
        <f>Leave[[#This Row],[User Code (Owning User) (Usuario)]]&amp;Leave[[#This Row],[fecha activa]]</f>
        <v>MIE2024150817163No Aplica</v>
      </c>
    </row>
    <row r="1071" spans="1:14" x14ac:dyDescent="0.3">
      <c r="A1071" t="s">
        <v>466</v>
      </c>
      <c r="B1071" s="3">
        <v>45931</v>
      </c>
      <c r="C1071" s="3">
        <v>45931</v>
      </c>
      <c r="D1071" t="s">
        <v>465</v>
      </c>
      <c r="E1071" t="s">
        <v>677</v>
      </c>
      <c r="F1071" t="s">
        <v>679</v>
      </c>
      <c r="G1071">
        <v>540</v>
      </c>
      <c r="H1071">
        <v>540</v>
      </c>
      <c r="I1071" t="s">
        <v>678</v>
      </c>
      <c r="J1071" t="s">
        <v>2152</v>
      </c>
      <c r="K1071" t="s">
        <v>177</v>
      </c>
      <c r="L1071" t="str">
        <f>IF(AND(Home!$A$1&gt;=Leave[[#This Row],[Start Time]],Home!$A$1&lt;=Leave[[#This Row],[End Time]]),"Aplica","No Aplica")</f>
        <v>Aplica</v>
      </c>
      <c r="M1071">
        <f>IF(AND(Home!$A$1&gt;=Leave[[#This Row],[Start Time]],Home!$A$1&lt;=Leave[[#This Row],[End Time]]),Home!$A$1,"No Aplica")</f>
        <v>45931</v>
      </c>
      <c r="N1071" t="str">
        <f>Leave[[#This Row],[User Code (Owning User) (Usuario)]]&amp;Leave[[#This Row],[fecha activa]]</f>
        <v>MIE202415081716345931</v>
      </c>
    </row>
    <row r="1072" spans="1:14" x14ac:dyDescent="0.3">
      <c r="A1072" t="s">
        <v>463</v>
      </c>
      <c r="B1072" s="3">
        <v>45942</v>
      </c>
      <c r="C1072" s="3">
        <v>45942</v>
      </c>
      <c r="D1072" t="s">
        <v>485</v>
      </c>
      <c r="E1072" t="s">
        <v>1819</v>
      </c>
      <c r="F1072" t="s">
        <v>1820</v>
      </c>
      <c r="G1072">
        <v>540</v>
      </c>
      <c r="H1072">
        <v>540</v>
      </c>
      <c r="I1072" t="s">
        <v>1103</v>
      </c>
      <c r="J1072" t="s">
        <v>988</v>
      </c>
      <c r="K1072" t="s">
        <v>179</v>
      </c>
      <c r="L1072" t="str">
        <f>IF(AND(Home!$A$1&gt;=Leave[[#This Row],[Start Time]],Home!$A$1&lt;=Leave[[#This Row],[End Time]]),"Aplica","No Aplica")</f>
        <v>No Aplica</v>
      </c>
      <c r="M1072" t="str">
        <f>IF(AND(Home!$A$1&gt;=Leave[[#This Row],[Start Time]],Home!$A$1&lt;=Leave[[#This Row],[End Time]]),Home!$A$1,"No Aplica")</f>
        <v>No Aplica</v>
      </c>
      <c r="N1072" t="str">
        <f>Leave[[#This Row],[User Code (Owning User) (Usuario)]]&amp;Leave[[#This Row],[fecha activa]]</f>
        <v>MIE2025030623274No Aplica</v>
      </c>
    </row>
    <row r="1073" spans="1:14" x14ac:dyDescent="0.3">
      <c r="A1073" t="s">
        <v>469</v>
      </c>
      <c r="B1073" s="3">
        <v>45940</v>
      </c>
      <c r="C1073" s="3">
        <v>45940</v>
      </c>
      <c r="D1073" t="s">
        <v>2068</v>
      </c>
      <c r="E1073" t="s">
        <v>1819</v>
      </c>
      <c r="F1073" t="s">
        <v>1820</v>
      </c>
      <c r="G1073">
        <v>180</v>
      </c>
      <c r="H1073">
        <v>180</v>
      </c>
      <c r="I1073" t="s">
        <v>1103</v>
      </c>
      <c r="J1073" t="s">
        <v>988</v>
      </c>
      <c r="K1073" t="s">
        <v>179</v>
      </c>
      <c r="L1073" t="str">
        <f>IF(AND(Home!$A$1&gt;=Leave[[#This Row],[Start Time]],Home!$A$1&lt;=Leave[[#This Row],[End Time]]),"Aplica","No Aplica")</f>
        <v>No Aplica</v>
      </c>
      <c r="M1073" t="str">
        <f>IF(AND(Home!$A$1&gt;=Leave[[#This Row],[Start Time]],Home!$A$1&lt;=Leave[[#This Row],[End Time]]),Home!$A$1,"No Aplica")</f>
        <v>No Aplica</v>
      </c>
      <c r="N1073" t="str">
        <f>Leave[[#This Row],[User Code (Owning User) (Usuario)]]&amp;Leave[[#This Row],[fecha activa]]</f>
        <v>MIE2025030623274No Aplica</v>
      </c>
    </row>
    <row r="1074" spans="1:14" x14ac:dyDescent="0.3">
      <c r="A1074" t="s">
        <v>469</v>
      </c>
      <c r="B1074" s="3">
        <v>45939</v>
      </c>
      <c r="C1074" s="3">
        <v>45939</v>
      </c>
      <c r="D1074" t="s">
        <v>2068</v>
      </c>
      <c r="E1074" t="s">
        <v>1819</v>
      </c>
      <c r="F1074" t="s">
        <v>1820</v>
      </c>
      <c r="G1074">
        <v>180</v>
      </c>
      <c r="H1074">
        <v>180</v>
      </c>
      <c r="I1074" t="s">
        <v>1103</v>
      </c>
      <c r="J1074" t="s">
        <v>988</v>
      </c>
      <c r="K1074" t="s">
        <v>179</v>
      </c>
      <c r="L1074" t="str">
        <f>IF(AND(Home!$A$1&gt;=Leave[[#This Row],[Start Time]],Home!$A$1&lt;=Leave[[#This Row],[End Time]]),"Aplica","No Aplica")</f>
        <v>No Aplica</v>
      </c>
      <c r="M1074" t="str">
        <f>IF(AND(Home!$A$1&gt;=Leave[[#This Row],[Start Time]],Home!$A$1&lt;=Leave[[#This Row],[End Time]]),Home!$A$1,"No Aplica")</f>
        <v>No Aplica</v>
      </c>
      <c r="N1074" t="str">
        <f>Leave[[#This Row],[User Code (Owning User) (Usuario)]]&amp;Leave[[#This Row],[fecha activa]]</f>
        <v>MIE2025030623274No Aplica</v>
      </c>
    </row>
    <row r="1075" spans="1:14" x14ac:dyDescent="0.3">
      <c r="A1075" t="s">
        <v>469</v>
      </c>
      <c r="B1075" s="3">
        <v>45938</v>
      </c>
      <c r="C1075" s="3">
        <v>45938</v>
      </c>
      <c r="D1075" t="s">
        <v>2068</v>
      </c>
      <c r="E1075" t="s">
        <v>1819</v>
      </c>
      <c r="F1075" t="s">
        <v>1820</v>
      </c>
      <c r="G1075">
        <v>180</v>
      </c>
      <c r="H1075">
        <v>180</v>
      </c>
      <c r="I1075" t="s">
        <v>1103</v>
      </c>
      <c r="J1075" t="s">
        <v>988</v>
      </c>
      <c r="K1075" t="s">
        <v>179</v>
      </c>
      <c r="L1075" t="str">
        <f>IF(AND(Home!$A$1&gt;=Leave[[#This Row],[Start Time]],Home!$A$1&lt;=Leave[[#This Row],[End Time]]),"Aplica","No Aplica")</f>
        <v>No Aplica</v>
      </c>
      <c r="M1075" t="str">
        <f>IF(AND(Home!$A$1&gt;=Leave[[#This Row],[Start Time]],Home!$A$1&lt;=Leave[[#This Row],[End Time]]),Home!$A$1,"No Aplica")</f>
        <v>No Aplica</v>
      </c>
      <c r="N1075" t="str">
        <f>Leave[[#This Row],[User Code (Owning User) (Usuario)]]&amp;Leave[[#This Row],[fecha activa]]</f>
        <v>MIE2025030623274No Aplica</v>
      </c>
    </row>
    <row r="1076" spans="1:14" x14ac:dyDescent="0.3">
      <c r="A1076" t="s">
        <v>469</v>
      </c>
      <c r="B1076" s="3">
        <v>45937</v>
      </c>
      <c r="C1076" s="3">
        <v>45937</v>
      </c>
      <c r="D1076" t="s">
        <v>494</v>
      </c>
      <c r="E1076" t="s">
        <v>1819</v>
      </c>
      <c r="F1076" t="s">
        <v>1820</v>
      </c>
      <c r="G1076">
        <v>540</v>
      </c>
      <c r="H1076">
        <v>540</v>
      </c>
      <c r="I1076" t="s">
        <v>1103</v>
      </c>
      <c r="J1076" t="s">
        <v>988</v>
      </c>
      <c r="K1076" t="s">
        <v>179</v>
      </c>
      <c r="L1076" t="str">
        <f>IF(AND(Home!$A$1&gt;=Leave[[#This Row],[Start Time]],Home!$A$1&lt;=Leave[[#This Row],[End Time]]),"Aplica","No Aplica")</f>
        <v>No Aplica</v>
      </c>
      <c r="M1076" t="str">
        <f>IF(AND(Home!$A$1&gt;=Leave[[#This Row],[Start Time]],Home!$A$1&lt;=Leave[[#This Row],[End Time]]),Home!$A$1,"No Aplica")</f>
        <v>No Aplica</v>
      </c>
      <c r="N1076" t="str">
        <f>Leave[[#This Row],[User Code (Owning User) (Usuario)]]&amp;Leave[[#This Row],[fecha activa]]</f>
        <v>MIE2025030623274No Aplica</v>
      </c>
    </row>
    <row r="1077" spans="1:14" x14ac:dyDescent="0.3">
      <c r="A1077" t="s">
        <v>469</v>
      </c>
      <c r="B1077" s="3">
        <v>45936</v>
      </c>
      <c r="C1077" s="3">
        <v>45936</v>
      </c>
      <c r="D1077" t="s">
        <v>2068</v>
      </c>
      <c r="E1077" t="s">
        <v>1819</v>
      </c>
      <c r="F1077" t="s">
        <v>1820</v>
      </c>
      <c r="G1077">
        <v>180</v>
      </c>
      <c r="H1077">
        <v>180</v>
      </c>
      <c r="I1077" t="s">
        <v>1103</v>
      </c>
      <c r="J1077" t="s">
        <v>988</v>
      </c>
      <c r="K1077" t="s">
        <v>179</v>
      </c>
      <c r="L1077" t="str">
        <f>IF(AND(Home!$A$1&gt;=Leave[[#This Row],[Start Time]],Home!$A$1&lt;=Leave[[#This Row],[End Time]]),"Aplica","No Aplica")</f>
        <v>No Aplica</v>
      </c>
      <c r="M1077" t="str">
        <f>IF(AND(Home!$A$1&gt;=Leave[[#This Row],[Start Time]],Home!$A$1&lt;=Leave[[#This Row],[End Time]]),Home!$A$1,"No Aplica")</f>
        <v>No Aplica</v>
      </c>
      <c r="N1077" t="str">
        <f>Leave[[#This Row],[User Code (Owning User) (Usuario)]]&amp;Leave[[#This Row],[fecha activa]]</f>
        <v>MIE2025030623274No Aplica</v>
      </c>
    </row>
    <row r="1078" spans="1:14" x14ac:dyDescent="0.3">
      <c r="A1078" t="s">
        <v>463</v>
      </c>
      <c r="B1078" s="3">
        <v>45935</v>
      </c>
      <c r="C1078" s="3">
        <v>45935</v>
      </c>
      <c r="D1078" t="s">
        <v>490</v>
      </c>
      <c r="E1078" t="s">
        <v>1819</v>
      </c>
      <c r="F1078" t="s">
        <v>1820</v>
      </c>
      <c r="G1078">
        <v>540</v>
      </c>
      <c r="H1078">
        <v>540</v>
      </c>
      <c r="I1078" t="s">
        <v>1103</v>
      </c>
      <c r="J1078" t="s">
        <v>988</v>
      </c>
      <c r="K1078" t="s">
        <v>179</v>
      </c>
      <c r="L1078" t="str">
        <f>IF(AND(Home!$A$1&gt;=Leave[[#This Row],[Start Time]],Home!$A$1&lt;=Leave[[#This Row],[End Time]]),"Aplica","No Aplica")</f>
        <v>No Aplica</v>
      </c>
      <c r="M1078" t="str">
        <f>IF(AND(Home!$A$1&gt;=Leave[[#This Row],[Start Time]],Home!$A$1&lt;=Leave[[#This Row],[End Time]]),Home!$A$1,"No Aplica")</f>
        <v>No Aplica</v>
      </c>
      <c r="N1078" t="str">
        <f>Leave[[#This Row],[User Code (Owning User) (Usuario)]]&amp;Leave[[#This Row],[fecha activa]]</f>
        <v>MIE2025030623274No Aplica</v>
      </c>
    </row>
    <row r="1079" spans="1:14" x14ac:dyDescent="0.3">
      <c r="A1079" t="s">
        <v>463</v>
      </c>
      <c r="B1079" s="3">
        <v>45934</v>
      </c>
      <c r="C1079" s="3">
        <v>45934</v>
      </c>
      <c r="D1079" t="s">
        <v>1394</v>
      </c>
      <c r="E1079" t="s">
        <v>1819</v>
      </c>
      <c r="F1079" t="s">
        <v>1820</v>
      </c>
      <c r="G1079">
        <v>240</v>
      </c>
      <c r="H1079">
        <v>240</v>
      </c>
      <c r="I1079" t="s">
        <v>1103</v>
      </c>
      <c r="J1079" t="s">
        <v>988</v>
      </c>
      <c r="K1079" t="s">
        <v>179</v>
      </c>
      <c r="L1079" t="str">
        <f>IF(AND(Home!$A$1&gt;=Leave[[#This Row],[Start Time]],Home!$A$1&lt;=Leave[[#This Row],[End Time]]),"Aplica","No Aplica")</f>
        <v>No Aplica</v>
      </c>
      <c r="M1079" t="str">
        <f>IF(AND(Home!$A$1&gt;=Leave[[#This Row],[Start Time]],Home!$A$1&lt;=Leave[[#This Row],[End Time]]),Home!$A$1,"No Aplica")</f>
        <v>No Aplica</v>
      </c>
      <c r="N1079" t="str">
        <f>Leave[[#This Row],[User Code (Owning User) (Usuario)]]&amp;Leave[[#This Row],[fecha activa]]</f>
        <v>MIE2025030623274No Aplica</v>
      </c>
    </row>
    <row r="1080" spans="1:14" x14ac:dyDescent="0.3">
      <c r="A1080" t="s">
        <v>469</v>
      </c>
      <c r="B1080" s="3">
        <v>45934</v>
      </c>
      <c r="C1080" s="3">
        <v>45934</v>
      </c>
      <c r="D1080" t="s">
        <v>2068</v>
      </c>
      <c r="E1080" t="s">
        <v>1819</v>
      </c>
      <c r="F1080" t="s">
        <v>1820</v>
      </c>
      <c r="G1080">
        <v>120</v>
      </c>
      <c r="H1080">
        <v>120</v>
      </c>
      <c r="I1080" t="s">
        <v>1103</v>
      </c>
      <c r="J1080" t="s">
        <v>988</v>
      </c>
      <c r="K1080" t="s">
        <v>179</v>
      </c>
      <c r="L1080" t="str">
        <f>IF(AND(Home!$A$1&gt;=Leave[[#This Row],[Start Time]],Home!$A$1&lt;=Leave[[#This Row],[End Time]]),"Aplica","No Aplica")</f>
        <v>No Aplica</v>
      </c>
      <c r="M1080" t="str">
        <f>IF(AND(Home!$A$1&gt;=Leave[[#This Row],[Start Time]],Home!$A$1&lt;=Leave[[#This Row],[End Time]]),Home!$A$1,"No Aplica")</f>
        <v>No Aplica</v>
      </c>
      <c r="N1080" t="str">
        <f>Leave[[#This Row],[User Code (Owning User) (Usuario)]]&amp;Leave[[#This Row],[fecha activa]]</f>
        <v>MIE2025030623274No Aplica</v>
      </c>
    </row>
    <row r="1081" spans="1:14" x14ac:dyDescent="0.3">
      <c r="A1081" t="s">
        <v>469</v>
      </c>
      <c r="B1081" s="3">
        <v>45933</v>
      </c>
      <c r="C1081" s="3">
        <v>45933</v>
      </c>
      <c r="D1081" t="s">
        <v>2068</v>
      </c>
      <c r="E1081" t="s">
        <v>1819</v>
      </c>
      <c r="F1081" t="s">
        <v>1820</v>
      </c>
      <c r="G1081">
        <v>180</v>
      </c>
      <c r="H1081">
        <v>180</v>
      </c>
      <c r="I1081" t="s">
        <v>1103</v>
      </c>
      <c r="J1081" t="s">
        <v>988</v>
      </c>
      <c r="K1081" t="s">
        <v>179</v>
      </c>
      <c r="L1081" t="str">
        <f>IF(AND(Home!$A$1&gt;=Leave[[#This Row],[Start Time]],Home!$A$1&lt;=Leave[[#This Row],[End Time]]),"Aplica","No Aplica")</f>
        <v>No Aplica</v>
      </c>
      <c r="M1081" t="str">
        <f>IF(AND(Home!$A$1&gt;=Leave[[#This Row],[Start Time]],Home!$A$1&lt;=Leave[[#This Row],[End Time]]),Home!$A$1,"No Aplica")</f>
        <v>No Aplica</v>
      </c>
      <c r="N1081" t="str">
        <f>Leave[[#This Row],[User Code (Owning User) (Usuario)]]&amp;Leave[[#This Row],[fecha activa]]</f>
        <v>MIE2025030623274No Aplica</v>
      </c>
    </row>
    <row r="1082" spans="1:14" x14ac:dyDescent="0.3">
      <c r="A1082" t="s">
        <v>469</v>
      </c>
      <c r="B1082" s="3">
        <v>45932</v>
      </c>
      <c r="C1082" s="3">
        <v>45932</v>
      </c>
      <c r="D1082" t="s">
        <v>2068</v>
      </c>
      <c r="E1082" t="s">
        <v>1819</v>
      </c>
      <c r="F1082" t="s">
        <v>1820</v>
      </c>
      <c r="G1082">
        <v>180</v>
      </c>
      <c r="H1082">
        <v>180</v>
      </c>
      <c r="I1082" t="s">
        <v>1103</v>
      </c>
      <c r="J1082" t="s">
        <v>988</v>
      </c>
      <c r="K1082" t="s">
        <v>179</v>
      </c>
      <c r="L1082" t="str">
        <f>IF(AND(Home!$A$1&gt;=Leave[[#This Row],[Start Time]],Home!$A$1&lt;=Leave[[#This Row],[End Time]]),"Aplica","No Aplica")</f>
        <v>No Aplica</v>
      </c>
      <c r="M1082" t="str">
        <f>IF(AND(Home!$A$1&gt;=Leave[[#This Row],[Start Time]],Home!$A$1&lt;=Leave[[#This Row],[End Time]]),Home!$A$1,"No Aplica")</f>
        <v>No Aplica</v>
      </c>
      <c r="N1082" t="str">
        <f>Leave[[#This Row],[User Code (Owning User) (Usuario)]]&amp;Leave[[#This Row],[fecha activa]]</f>
        <v>MIE2025030623274No Aplica</v>
      </c>
    </row>
    <row r="1083" spans="1:14" x14ac:dyDescent="0.3">
      <c r="A1083" t="s">
        <v>469</v>
      </c>
      <c r="B1083" s="3">
        <v>45931</v>
      </c>
      <c r="C1083" s="3">
        <v>45931</v>
      </c>
      <c r="D1083" t="s">
        <v>2068</v>
      </c>
      <c r="E1083" t="s">
        <v>1819</v>
      </c>
      <c r="F1083" t="s">
        <v>1820</v>
      </c>
      <c r="G1083">
        <v>180</v>
      </c>
      <c r="H1083">
        <v>180</v>
      </c>
      <c r="I1083" t="s">
        <v>1103</v>
      </c>
      <c r="J1083" t="s">
        <v>988</v>
      </c>
      <c r="K1083" t="s">
        <v>179</v>
      </c>
      <c r="L1083" t="str">
        <f>IF(AND(Home!$A$1&gt;=Leave[[#This Row],[Start Time]],Home!$A$1&lt;=Leave[[#This Row],[End Time]]),"Aplica","No Aplica")</f>
        <v>Aplica</v>
      </c>
      <c r="M1083">
        <f>IF(AND(Home!$A$1&gt;=Leave[[#This Row],[Start Time]],Home!$A$1&lt;=Leave[[#This Row],[End Time]]),Home!$A$1,"No Aplica")</f>
        <v>45931</v>
      </c>
      <c r="N1083" t="str">
        <f>Leave[[#This Row],[User Code (Owning User) (Usuario)]]&amp;Leave[[#This Row],[fecha activa]]</f>
        <v>MIE202503062327445931</v>
      </c>
    </row>
    <row r="1084" spans="1:14" x14ac:dyDescent="0.3">
      <c r="A1084" t="s">
        <v>474</v>
      </c>
      <c r="B1084" s="3">
        <v>45942</v>
      </c>
      <c r="C1084" s="3">
        <v>45942</v>
      </c>
      <c r="D1084" t="s">
        <v>2959</v>
      </c>
      <c r="E1084" t="s">
        <v>2502</v>
      </c>
      <c r="F1084" t="s">
        <v>2504</v>
      </c>
      <c r="G1084">
        <v>900</v>
      </c>
      <c r="H1084">
        <v>540</v>
      </c>
      <c r="I1084" t="s">
        <v>2503</v>
      </c>
      <c r="J1084" t="s">
        <v>970</v>
      </c>
      <c r="K1084" t="s">
        <v>179</v>
      </c>
      <c r="L1084" t="str">
        <f>IF(AND(Home!$A$1&gt;=Leave[[#This Row],[Start Time]],Home!$A$1&lt;=Leave[[#This Row],[End Time]]),"Aplica","No Aplica")</f>
        <v>No Aplica</v>
      </c>
      <c r="M1084" t="str">
        <f>IF(AND(Home!$A$1&gt;=Leave[[#This Row],[Start Time]],Home!$A$1&lt;=Leave[[#This Row],[End Time]]),Home!$A$1,"No Aplica")</f>
        <v>No Aplica</v>
      </c>
      <c r="N1084" t="str">
        <f>Leave[[#This Row],[User Code (Owning User) (Usuario)]]&amp;Leave[[#This Row],[fecha activa]]</f>
        <v>MIE2025030924291No Aplica</v>
      </c>
    </row>
    <row r="1085" spans="1:14" x14ac:dyDescent="0.3">
      <c r="A1085" t="s">
        <v>474</v>
      </c>
      <c r="B1085" s="3">
        <v>45935</v>
      </c>
      <c r="C1085" s="3">
        <v>45935</v>
      </c>
      <c r="D1085" t="s">
        <v>3054</v>
      </c>
      <c r="E1085" t="s">
        <v>2502</v>
      </c>
      <c r="F1085" t="s">
        <v>2504</v>
      </c>
      <c r="G1085">
        <v>900</v>
      </c>
      <c r="H1085">
        <v>540</v>
      </c>
      <c r="I1085" t="s">
        <v>2503</v>
      </c>
      <c r="J1085" t="s">
        <v>970</v>
      </c>
      <c r="K1085" t="s">
        <v>179</v>
      </c>
      <c r="L1085" t="str">
        <f>IF(AND(Home!$A$1&gt;=Leave[[#This Row],[Start Time]],Home!$A$1&lt;=Leave[[#This Row],[End Time]]),"Aplica","No Aplica")</f>
        <v>No Aplica</v>
      </c>
      <c r="M1085" t="str">
        <f>IF(AND(Home!$A$1&gt;=Leave[[#This Row],[Start Time]],Home!$A$1&lt;=Leave[[#This Row],[End Time]]),Home!$A$1,"No Aplica")</f>
        <v>No Aplica</v>
      </c>
      <c r="N1085" t="str">
        <f>Leave[[#This Row],[User Code (Owning User) (Usuario)]]&amp;Leave[[#This Row],[fecha activa]]</f>
        <v>MIE2025030924291No Aplica</v>
      </c>
    </row>
    <row r="1086" spans="1:14" x14ac:dyDescent="0.3">
      <c r="A1086" t="s">
        <v>463</v>
      </c>
      <c r="B1086" s="3">
        <v>45937</v>
      </c>
      <c r="C1086" s="3">
        <v>45937</v>
      </c>
      <c r="D1086" t="s">
        <v>467</v>
      </c>
      <c r="E1086" t="s">
        <v>2493</v>
      </c>
      <c r="F1086" t="s">
        <v>2495</v>
      </c>
      <c r="G1086">
        <v>540</v>
      </c>
      <c r="H1086">
        <v>540</v>
      </c>
      <c r="I1086" t="s">
        <v>2494</v>
      </c>
      <c r="J1086" t="s">
        <v>2274</v>
      </c>
      <c r="K1086" t="s">
        <v>177</v>
      </c>
      <c r="L1086" t="str">
        <f>IF(AND(Home!$A$1&gt;=Leave[[#This Row],[Start Time]],Home!$A$1&lt;=Leave[[#This Row],[End Time]]),"Aplica","No Aplica")</f>
        <v>No Aplica</v>
      </c>
      <c r="M1086" t="str">
        <f>IF(AND(Home!$A$1&gt;=Leave[[#This Row],[Start Time]],Home!$A$1&lt;=Leave[[#This Row],[End Time]]),Home!$A$1,"No Aplica")</f>
        <v>No Aplica</v>
      </c>
      <c r="N1086" t="str">
        <f>Leave[[#This Row],[User Code (Owning User) (Usuario)]]&amp;Leave[[#This Row],[fecha activa]]</f>
        <v>MIE2025040924295No Aplica</v>
      </c>
    </row>
    <row r="1087" spans="1:14" x14ac:dyDescent="0.3">
      <c r="A1087" t="s">
        <v>595</v>
      </c>
      <c r="B1087" s="3">
        <v>45932</v>
      </c>
      <c r="C1087" s="3">
        <v>45932</v>
      </c>
      <c r="D1087" t="s">
        <v>641</v>
      </c>
      <c r="E1087" t="s">
        <v>1672</v>
      </c>
      <c r="F1087" t="s">
        <v>1674</v>
      </c>
      <c r="G1087">
        <v>120</v>
      </c>
      <c r="H1087">
        <v>120</v>
      </c>
      <c r="I1087" t="s">
        <v>1673</v>
      </c>
      <c r="J1087" t="s">
        <v>966</v>
      </c>
      <c r="K1087" t="s">
        <v>177</v>
      </c>
      <c r="L1087" t="str">
        <f>IF(AND(Home!$A$1&gt;=Leave[[#This Row],[Start Time]],Home!$A$1&lt;=Leave[[#This Row],[End Time]]),"Aplica","No Aplica")</f>
        <v>No Aplica</v>
      </c>
      <c r="M1087" t="str">
        <f>IF(AND(Home!$A$1&gt;=Leave[[#This Row],[Start Time]],Home!$A$1&lt;=Leave[[#This Row],[End Time]]),Home!$A$1,"No Aplica")</f>
        <v>No Aplica</v>
      </c>
      <c r="N1087" t="str">
        <f>Leave[[#This Row],[User Code (Owning User) (Usuario)]]&amp;Leave[[#This Row],[fecha activa]]</f>
        <v>MIE2025300422908No Aplica</v>
      </c>
    </row>
    <row r="1088" spans="1:14" x14ac:dyDescent="0.3">
      <c r="A1088" t="s">
        <v>469</v>
      </c>
      <c r="B1088" s="3">
        <v>45931</v>
      </c>
      <c r="C1088" s="3">
        <v>45931</v>
      </c>
      <c r="D1088" t="s">
        <v>2902</v>
      </c>
      <c r="E1088" t="s">
        <v>2691</v>
      </c>
      <c r="F1088" t="s">
        <v>2693</v>
      </c>
      <c r="G1088">
        <v>90</v>
      </c>
      <c r="H1088">
        <v>90</v>
      </c>
      <c r="I1088" t="s">
        <v>2692</v>
      </c>
      <c r="J1088" t="s">
        <v>977</v>
      </c>
      <c r="K1088" t="s">
        <v>178</v>
      </c>
      <c r="L1088" t="str">
        <f>IF(AND(Home!$A$1&gt;=Leave[[#This Row],[Start Time]],Home!$A$1&lt;=Leave[[#This Row],[End Time]]),"Aplica","No Aplica")</f>
        <v>Aplica</v>
      </c>
      <c r="M1088">
        <f>IF(AND(Home!$A$1&gt;=Leave[[#This Row],[Start Time]],Home!$A$1&lt;=Leave[[#This Row],[End Time]]),Home!$A$1,"No Aplica")</f>
        <v>45931</v>
      </c>
      <c r="N1088" t="str">
        <f>Leave[[#This Row],[User Code (Owning User) (Usuario)]]&amp;Leave[[#This Row],[fecha activa]]</f>
        <v>MIE202518092451645931</v>
      </c>
    </row>
    <row r="1089" spans="1:14" x14ac:dyDescent="0.3">
      <c r="A1089" t="s">
        <v>466</v>
      </c>
      <c r="B1089" s="3">
        <v>45943</v>
      </c>
      <c r="C1089" s="3">
        <v>45943</v>
      </c>
      <c r="D1089" t="s">
        <v>2903</v>
      </c>
      <c r="E1089" t="s">
        <v>2691</v>
      </c>
      <c r="F1089" t="s">
        <v>2693</v>
      </c>
      <c r="G1089">
        <v>540</v>
      </c>
      <c r="H1089">
        <v>540</v>
      </c>
      <c r="I1089" t="s">
        <v>2692</v>
      </c>
      <c r="J1089" t="s">
        <v>977</v>
      </c>
      <c r="K1089" t="s">
        <v>178</v>
      </c>
      <c r="L1089" t="str">
        <f>IF(AND(Home!$A$1&gt;=Leave[[#This Row],[Start Time]],Home!$A$1&lt;=Leave[[#This Row],[End Time]]),"Aplica","No Aplica")</f>
        <v>No Aplica</v>
      </c>
      <c r="M1089" t="str">
        <f>IF(AND(Home!$A$1&gt;=Leave[[#This Row],[Start Time]],Home!$A$1&lt;=Leave[[#This Row],[End Time]]),Home!$A$1,"No Aplica")</f>
        <v>No Aplica</v>
      </c>
      <c r="N1089" t="str">
        <f>Leave[[#This Row],[User Code (Owning User) (Usuario)]]&amp;Leave[[#This Row],[fecha activa]]</f>
        <v>MIE2025180924516No Aplica</v>
      </c>
    </row>
    <row r="1090" spans="1:14" x14ac:dyDescent="0.3">
      <c r="A1090" t="s">
        <v>466</v>
      </c>
      <c r="B1090" s="3">
        <v>45942</v>
      </c>
      <c r="C1090" s="3">
        <v>45942</v>
      </c>
      <c r="D1090" t="s">
        <v>467</v>
      </c>
      <c r="E1090" t="s">
        <v>2691</v>
      </c>
      <c r="F1090" t="s">
        <v>2693</v>
      </c>
      <c r="G1090">
        <v>540</v>
      </c>
      <c r="H1090">
        <v>540</v>
      </c>
      <c r="I1090" t="s">
        <v>2692</v>
      </c>
      <c r="J1090" t="s">
        <v>977</v>
      </c>
      <c r="K1090" t="s">
        <v>178</v>
      </c>
      <c r="L1090" t="str">
        <f>IF(AND(Home!$A$1&gt;=Leave[[#This Row],[Start Time]],Home!$A$1&lt;=Leave[[#This Row],[End Time]]),"Aplica","No Aplica")</f>
        <v>No Aplica</v>
      </c>
      <c r="M1090" t="str">
        <f>IF(AND(Home!$A$1&gt;=Leave[[#This Row],[Start Time]],Home!$A$1&lt;=Leave[[#This Row],[End Time]]),Home!$A$1,"No Aplica")</f>
        <v>No Aplica</v>
      </c>
      <c r="N1090" t="str">
        <f>Leave[[#This Row],[User Code (Owning User) (Usuario)]]&amp;Leave[[#This Row],[fecha activa]]</f>
        <v>MIE2025180924516No Aplica</v>
      </c>
    </row>
    <row r="1091" spans="1:14" x14ac:dyDescent="0.3">
      <c r="A1091" t="s">
        <v>469</v>
      </c>
      <c r="B1091" s="3">
        <v>45941</v>
      </c>
      <c r="C1091" s="3">
        <v>45941</v>
      </c>
      <c r="D1091" t="s">
        <v>641</v>
      </c>
      <c r="E1091" t="s">
        <v>2691</v>
      </c>
      <c r="F1091" t="s">
        <v>2693</v>
      </c>
      <c r="G1091">
        <v>240</v>
      </c>
      <c r="H1091">
        <v>240</v>
      </c>
      <c r="I1091" t="s">
        <v>2692</v>
      </c>
      <c r="J1091" t="s">
        <v>977</v>
      </c>
      <c r="K1091" t="s">
        <v>178</v>
      </c>
      <c r="L1091" t="str">
        <f>IF(AND(Home!$A$1&gt;=Leave[[#This Row],[Start Time]],Home!$A$1&lt;=Leave[[#This Row],[End Time]]),"Aplica","No Aplica")</f>
        <v>No Aplica</v>
      </c>
      <c r="M1091" t="str">
        <f>IF(AND(Home!$A$1&gt;=Leave[[#This Row],[Start Time]],Home!$A$1&lt;=Leave[[#This Row],[End Time]]),Home!$A$1,"No Aplica")</f>
        <v>No Aplica</v>
      </c>
      <c r="N1091" t="str">
        <f>Leave[[#This Row],[User Code (Owning User) (Usuario)]]&amp;Leave[[#This Row],[fecha activa]]</f>
        <v>MIE2025180924516No Aplica</v>
      </c>
    </row>
    <row r="1092" spans="1:14" x14ac:dyDescent="0.3">
      <c r="A1092" t="s">
        <v>469</v>
      </c>
      <c r="B1092" s="3">
        <v>45936</v>
      </c>
      <c r="C1092" s="3">
        <v>45936</v>
      </c>
      <c r="D1092" t="s">
        <v>470</v>
      </c>
      <c r="E1092" t="s">
        <v>2691</v>
      </c>
      <c r="F1092" t="s">
        <v>2693</v>
      </c>
      <c r="G1092">
        <v>540</v>
      </c>
      <c r="H1092">
        <v>540</v>
      </c>
      <c r="I1092" t="s">
        <v>2692</v>
      </c>
      <c r="J1092" t="s">
        <v>977</v>
      </c>
      <c r="K1092" t="s">
        <v>178</v>
      </c>
      <c r="L1092" t="str">
        <f>IF(AND(Home!$A$1&gt;=Leave[[#This Row],[Start Time]],Home!$A$1&lt;=Leave[[#This Row],[End Time]]),"Aplica","No Aplica")</f>
        <v>No Aplica</v>
      </c>
      <c r="M1092" t="str">
        <f>IF(AND(Home!$A$1&gt;=Leave[[#This Row],[Start Time]],Home!$A$1&lt;=Leave[[#This Row],[End Time]]),Home!$A$1,"No Aplica")</f>
        <v>No Aplica</v>
      </c>
      <c r="N1092" t="str">
        <f>Leave[[#This Row],[User Code (Owning User) (Usuario)]]&amp;Leave[[#This Row],[fecha activa]]</f>
        <v>MIE2025180924516No Aplica</v>
      </c>
    </row>
    <row r="1093" spans="1:14" x14ac:dyDescent="0.3">
      <c r="A1093" t="s">
        <v>463</v>
      </c>
      <c r="B1093" s="3">
        <v>45935</v>
      </c>
      <c r="C1093" s="3">
        <v>45935</v>
      </c>
      <c r="D1093" t="s">
        <v>467</v>
      </c>
      <c r="E1093" t="s">
        <v>2691</v>
      </c>
      <c r="F1093" t="s">
        <v>2693</v>
      </c>
      <c r="G1093">
        <v>540</v>
      </c>
      <c r="H1093">
        <v>540</v>
      </c>
      <c r="I1093" t="s">
        <v>2692</v>
      </c>
      <c r="J1093" t="s">
        <v>977</v>
      </c>
      <c r="K1093" t="s">
        <v>178</v>
      </c>
      <c r="L1093" t="str">
        <f>IF(AND(Home!$A$1&gt;=Leave[[#This Row],[Start Time]],Home!$A$1&lt;=Leave[[#This Row],[End Time]]),"Aplica","No Aplica")</f>
        <v>No Aplica</v>
      </c>
      <c r="M1093" t="str">
        <f>IF(AND(Home!$A$1&gt;=Leave[[#This Row],[Start Time]],Home!$A$1&lt;=Leave[[#This Row],[End Time]]),Home!$A$1,"No Aplica")</f>
        <v>No Aplica</v>
      </c>
      <c r="N1093" t="str">
        <f>Leave[[#This Row],[User Code (Owning User) (Usuario)]]&amp;Leave[[#This Row],[fecha activa]]</f>
        <v>MIE2025180924516No Aplica</v>
      </c>
    </row>
    <row r="1094" spans="1:14" x14ac:dyDescent="0.3">
      <c r="A1094" t="s">
        <v>469</v>
      </c>
      <c r="B1094" s="3">
        <v>45934</v>
      </c>
      <c r="C1094" s="3">
        <v>45934</v>
      </c>
      <c r="D1094" t="s">
        <v>641</v>
      </c>
      <c r="E1094" t="s">
        <v>2691</v>
      </c>
      <c r="F1094" t="s">
        <v>2693</v>
      </c>
      <c r="G1094">
        <v>240</v>
      </c>
      <c r="H1094">
        <v>240</v>
      </c>
      <c r="I1094" t="s">
        <v>2692</v>
      </c>
      <c r="J1094" t="s">
        <v>977</v>
      </c>
      <c r="K1094" t="s">
        <v>178</v>
      </c>
      <c r="L1094" t="str">
        <f>IF(AND(Home!$A$1&gt;=Leave[[#This Row],[Start Time]],Home!$A$1&lt;=Leave[[#This Row],[End Time]]),"Aplica","No Aplica")</f>
        <v>No Aplica</v>
      </c>
      <c r="M1094" t="str">
        <f>IF(AND(Home!$A$1&gt;=Leave[[#This Row],[Start Time]],Home!$A$1&lt;=Leave[[#This Row],[End Time]]),Home!$A$1,"No Aplica")</f>
        <v>No Aplica</v>
      </c>
      <c r="N1094" t="str">
        <f>Leave[[#This Row],[User Code (Owning User) (Usuario)]]&amp;Leave[[#This Row],[fecha activa]]</f>
        <v>MIE2025180924516No Aplica</v>
      </c>
    </row>
    <row r="1095" spans="1:14" x14ac:dyDescent="0.3">
      <c r="A1095" t="s">
        <v>466</v>
      </c>
      <c r="B1095" s="3">
        <v>45938</v>
      </c>
      <c r="C1095" s="3">
        <v>45938</v>
      </c>
      <c r="D1095" t="s">
        <v>465</v>
      </c>
      <c r="E1095" t="s">
        <v>437</v>
      </c>
      <c r="F1095" t="s">
        <v>444</v>
      </c>
      <c r="G1095">
        <v>540</v>
      </c>
      <c r="H1095">
        <v>540</v>
      </c>
      <c r="I1095" t="s">
        <v>1177</v>
      </c>
      <c r="J1095" t="s">
        <v>1038</v>
      </c>
      <c r="K1095" t="s">
        <v>177</v>
      </c>
      <c r="L1095" t="str">
        <f>IF(AND(Home!$A$1&gt;=Leave[[#This Row],[Start Time]],Home!$A$1&lt;=Leave[[#This Row],[End Time]]),"Aplica","No Aplica")</f>
        <v>No Aplica</v>
      </c>
      <c r="M1095" t="str">
        <f>IF(AND(Home!$A$1&gt;=Leave[[#This Row],[Start Time]],Home!$A$1&lt;=Leave[[#This Row],[End Time]]),Home!$A$1,"No Aplica")</f>
        <v>No Aplica</v>
      </c>
      <c r="N1095" t="str">
        <f>Leave[[#This Row],[User Code (Owning User) (Usuario)]]&amp;Leave[[#This Row],[fecha activa]]</f>
        <v>MIE2024160214435No Aplica</v>
      </c>
    </row>
    <row r="1096" spans="1:14" x14ac:dyDescent="0.3">
      <c r="A1096" t="s">
        <v>466</v>
      </c>
      <c r="B1096" s="3">
        <v>45939</v>
      </c>
      <c r="C1096" s="3">
        <v>45939</v>
      </c>
      <c r="D1096" t="s">
        <v>636</v>
      </c>
      <c r="E1096" t="s">
        <v>437</v>
      </c>
      <c r="F1096" t="s">
        <v>444</v>
      </c>
      <c r="G1096">
        <v>180</v>
      </c>
      <c r="H1096">
        <v>180</v>
      </c>
      <c r="I1096" t="s">
        <v>1177</v>
      </c>
      <c r="J1096" t="s">
        <v>1038</v>
      </c>
      <c r="K1096" t="s">
        <v>177</v>
      </c>
      <c r="L1096" t="str">
        <f>IF(AND(Home!$A$1&gt;=Leave[[#This Row],[Start Time]],Home!$A$1&lt;=Leave[[#This Row],[End Time]]),"Aplica","No Aplica")</f>
        <v>No Aplica</v>
      </c>
      <c r="M1096" t="str">
        <f>IF(AND(Home!$A$1&gt;=Leave[[#This Row],[Start Time]],Home!$A$1&lt;=Leave[[#This Row],[End Time]]),Home!$A$1,"No Aplica")</f>
        <v>No Aplica</v>
      </c>
      <c r="N1096" t="str">
        <f>Leave[[#This Row],[User Code (Owning User) (Usuario)]]&amp;Leave[[#This Row],[fecha activa]]</f>
        <v>MIE2024160214435No Aplica</v>
      </c>
    </row>
    <row r="1097" spans="1:14" x14ac:dyDescent="0.3">
      <c r="A1097" t="s">
        <v>466</v>
      </c>
      <c r="B1097" s="3">
        <v>45937</v>
      </c>
      <c r="C1097" s="3">
        <v>45937</v>
      </c>
      <c r="D1097" t="s">
        <v>636</v>
      </c>
      <c r="E1097" t="s">
        <v>437</v>
      </c>
      <c r="F1097" t="s">
        <v>444</v>
      </c>
      <c r="G1097">
        <v>180</v>
      </c>
      <c r="H1097">
        <v>180</v>
      </c>
      <c r="I1097" t="s">
        <v>1177</v>
      </c>
      <c r="J1097" t="s">
        <v>1038</v>
      </c>
      <c r="K1097" t="s">
        <v>177</v>
      </c>
      <c r="L1097" t="str">
        <f>IF(AND(Home!$A$1&gt;=Leave[[#This Row],[Start Time]],Home!$A$1&lt;=Leave[[#This Row],[End Time]]),"Aplica","No Aplica")</f>
        <v>No Aplica</v>
      </c>
      <c r="M1097" t="str">
        <f>IF(AND(Home!$A$1&gt;=Leave[[#This Row],[Start Time]],Home!$A$1&lt;=Leave[[#This Row],[End Time]]),Home!$A$1,"No Aplica")</f>
        <v>No Aplica</v>
      </c>
      <c r="N1097" t="str">
        <f>Leave[[#This Row],[User Code (Owning User) (Usuario)]]&amp;Leave[[#This Row],[fecha activa]]</f>
        <v>MIE2024160214435No Aplica</v>
      </c>
    </row>
    <row r="1098" spans="1:14" x14ac:dyDescent="0.3">
      <c r="A1098" t="s">
        <v>466</v>
      </c>
      <c r="B1098" s="3">
        <v>45932</v>
      </c>
      <c r="C1098" s="3">
        <v>45932</v>
      </c>
      <c r="D1098" t="s">
        <v>649</v>
      </c>
      <c r="E1098" t="s">
        <v>437</v>
      </c>
      <c r="F1098" t="s">
        <v>444</v>
      </c>
      <c r="G1098">
        <v>120</v>
      </c>
      <c r="H1098">
        <v>120</v>
      </c>
      <c r="I1098" t="s">
        <v>1177</v>
      </c>
      <c r="J1098" t="s">
        <v>1038</v>
      </c>
      <c r="K1098" t="s">
        <v>177</v>
      </c>
      <c r="L1098" t="str">
        <f>IF(AND(Home!$A$1&gt;=Leave[[#This Row],[Start Time]],Home!$A$1&lt;=Leave[[#This Row],[End Time]]),"Aplica","No Aplica")</f>
        <v>No Aplica</v>
      </c>
      <c r="M1098" t="str">
        <f>IF(AND(Home!$A$1&gt;=Leave[[#This Row],[Start Time]],Home!$A$1&lt;=Leave[[#This Row],[End Time]]),Home!$A$1,"No Aplica")</f>
        <v>No Aplica</v>
      </c>
      <c r="N1098" t="str">
        <f>Leave[[#This Row],[User Code (Owning User) (Usuario)]]&amp;Leave[[#This Row],[fecha activa]]</f>
        <v>MIE2024160214435No Aplica</v>
      </c>
    </row>
    <row r="1099" spans="1:14" x14ac:dyDescent="0.3">
      <c r="A1099" t="s">
        <v>466</v>
      </c>
      <c r="B1099" s="3">
        <v>45931</v>
      </c>
      <c r="C1099" s="3">
        <v>45931</v>
      </c>
      <c r="D1099" t="s">
        <v>649</v>
      </c>
      <c r="E1099" t="s">
        <v>437</v>
      </c>
      <c r="F1099" t="s">
        <v>444</v>
      </c>
      <c r="G1099">
        <v>120</v>
      </c>
      <c r="H1099">
        <v>120</v>
      </c>
      <c r="I1099" t="s">
        <v>1177</v>
      </c>
      <c r="J1099" t="s">
        <v>1038</v>
      </c>
      <c r="K1099" t="s">
        <v>177</v>
      </c>
      <c r="L1099" t="str">
        <f>IF(AND(Home!$A$1&gt;=Leave[[#This Row],[Start Time]],Home!$A$1&lt;=Leave[[#This Row],[End Time]]),"Aplica","No Aplica")</f>
        <v>Aplica</v>
      </c>
      <c r="M1099">
        <f>IF(AND(Home!$A$1&gt;=Leave[[#This Row],[Start Time]],Home!$A$1&lt;=Leave[[#This Row],[End Time]]),Home!$A$1,"No Aplica")</f>
        <v>45931</v>
      </c>
      <c r="N1099" t="str">
        <f>Leave[[#This Row],[User Code (Owning User) (Usuario)]]&amp;Leave[[#This Row],[fecha activa]]</f>
        <v>MIE202416021443545931</v>
      </c>
    </row>
    <row r="1100" spans="1:14" x14ac:dyDescent="0.3">
      <c r="A1100" t="s">
        <v>463</v>
      </c>
      <c r="B1100" s="3">
        <v>45933</v>
      </c>
      <c r="C1100" s="3">
        <v>45933</v>
      </c>
      <c r="D1100" t="s">
        <v>2638</v>
      </c>
      <c r="E1100" t="s">
        <v>794</v>
      </c>
      <c r="F1100" t="s">
        <v>795</v>
      </c>
      <c r="G1100">
        <v>60</v>
      </c>
      <c r="H1100">
        <v>60</v>
      </c>
      <c r="I1100" t="s">
        <v>1074</v>
      </c>
      <c r="J1100" t="s">
        <v>1935</v>
      </c>
      <c r="K1100" t="s">
        <v>179</v>
      </c>
      <c r="L1100" t="str">
        <f>IF(AND(Home!$A$1&gt;=Leave[[#This Row],[Start Time]],Home!$A$1&lt;=Leave[[#This Row],[End Time]]),"Aplica","No Aplica")</f>
        <v>No Aplica</v>
      </c>
      <c r="M1100" t="str">
        <f>IF(AND(Home!$A$1&gt;=Leave[[#This Row],[Start Time]],Home!$A$1&lt;=Leave[[#This Row],[End Time]]),Home!$A$1,"No Aplica")</f>
        <v>No Aplica</v>
      </c>
      <c r="N1100" t="str">
        <f>Leave[[#This Row],[User Code (Owning User) (Usuario)]]&amp;Leave[[#This Row],[fecha activa]]</f>
        <v>MIE2024211118330No Aplica</v>
      </c>
    </row>
    <row r="1101" spans="1:14" x14ac:dyDescent="0.3">
      <c r="A1101" t="s">
        <v>466</v>
      </c>
      <c r="B1101" s="3">
        <v>45939</v>
      </c>
      <c r="C1101" s="3">
        <v>45939</v>
      </c>
      <c r="D1101" t="s">
        <v>2297</v>
      </c>
      <c r="E1101" t="s">
        <v>63</v>
      </c>
      <c r="F1101" t="s">
        <v>64</v>
      </c>
      <c r="G1101">
        <v>60</v>
      </c>
      <c r="H1101">
        <v>60</v>
      </c>
      <c r="I1101" t="s">
        <v>957</v>
      </c>
      <c r="J1101" t="s">
        <v>1025</v>
      </c>
      <c r="K1101" t="s">
        <v>177</v>
      </c>
      <c r="L1101" t="str">
        <f>IF(AND(Home!$A$1&gt;=Leave[[#This Row],[Start Time]],Home!$A$1&lt;=Leave[[#This Row],[End Time]]),"Aplica","No Aplica")</f>
        <v>No Aplica</v>
      </c>
      <c r="M1101" t="str">
        <f>IF(AND(Home!$A$1&gt;=Leave[[#This Row],[Start Time]],Home!$A$1&lt;=Leave[[#This Row],[End Time]]),Home!$A$1,"No Aplica")</f>
        <v>No Aplica</v>
      </c>
      <c r="N1101" t="str">
        <f>Leave[[#This Row],[User Code (Owning User) (Usuario)]]&amp;Leave[[#This Row],[fecha activa]]</f>
        <v>MIE202214108990No Aplica</v>
      </c>
    </row>
    <row r="1102" spans="1:14" x14ac:dyDescent="0.3">
      <c r="A1102" t="s">
        <v>466</v>
      </c>
      <c r="B1102" s="3">
        <v>45938</v>
      </c>
      <c r="C1102" s="3">
        <v>45938</v>
      </c>
      <c r="D1102" t="s">
        <v>2298</v>
      </c>
      <c r="E1102" t="s">
        <v>63</v>
      </c>
      <c r="F1102" t="s">
        <v>64</v>
      </c>
      <c r="G1102">
        <v>180</v>
      </c>
      <c r="H1102">
        <v>180</v>
      </c>
      <c r="I1102" t="s">
        <v>957</v>
      </c>
      <c r="J1102" t="s">
        <v>1025</v>
      </c>
      <c r="K1102" t="s">
        <v>177</v>
      </c>
      <c r="L1102" t="str">
        <f>IF(AND(Home!$A$1&gt;=Leave[[#This Row],[Start Time]],Home!$A$1&lt;=Leave[[#This Row],[End Time]]),"Aplica","No Aplica")</f>
        <v>No Aplica</v>
      </c>
      <c r="M1102" t="str">
        <f>IF(AND(Home!$A$1&gt;=Leave[[#This Row],[Start Time]],Home!$A$1&lt;=Leave[[#This Row],[End Time]]),Home!$A$1,"No Aplica")</f>
        <v>No Aplica</v>
      </c>
      <c r="N1102" t="str">
        <f>Leave[[#This Row],[User Code (Owning User) (Usuario)]]&amp;Leave[[#This Row],[fecha activa]]</f>
        <v>MIE202214108990No Aplica</v>
      </c>
    </row>
    <row r="1103" spans="1:14" x14ac:dyDescent="0.3">
      <c r="A1103" t="s">
        <v>463</v>
      </c>
      <c r="B1103" s="3">
        <v>45937</v>
      </c>
      <c r="C1103" s="3">
        <v>45937</v>
      </c>
      <c r="D1103" t="s">
        <v>465</v>
      </c>
      <c r="E1103" t="s">
        <v>63</v>
      </c>
      <c r="F1103" t="s">
        <v>64</v>
      </c>
      <c r="G1103">
        <v>540</v>
      </c>
      <c r="H1103">
        <v>540</v>
      </c>
      <c r="I1103" t="s">
        <v>957</v>
      </c>
      <c r="J1103" t="s">
        <v>1025</v>
      </c>
      <c r="K1103" t="s">
        <v>177</v>
      </c>
      <c r="L1103" t="str">
        <f>IF(AND(Home!$A$1&gt;=Leave[[#This Row],[Start Time]],Home!$A$1&lt;=Leave[[#This Row],[End Time]]),"Aplica","No Aplica")</f>
        <v>No Aplica</v>
      </c>
      <c r="M1103" t="str">
        <f>IF(AND(Home!$A$1&gt;=Leave[[#This Row],[Start Time]],Home!$A$1&lt;=Leave[[#This Row],[End Time]]),Home!$A$1,"No Aplica")</f>
        <v>No Aplica</v>
      </c>
      <c r="N1103" t="str">
        <f>Leave[[#This Row],[User Code (Owning User) (Usuario)]]&amp;Leave[[#This Row],[fecha activa]]</f>
        <v>MIE202214108990No Aplica</v>
      </c>
    </row>
    <row r="1104" spans="1:14" x14ac:dyDescent="0.3">
      <c r="A1104" t="s">
        <v>466</v>
      </c>
      <c r="B1104" s="3">
        <v>45936</v>
      </c>
      <c r="C1104" s="3">
        <v>45936</v>
      </c>
      <c r="D1104" t="s">
        <v>2432</v>
      </c>
      <c r="E1104" t="s">
        <v>63</v>
      </c>
      <c r="F1104" t="s">
        <v>64</v>
      </c>
      <c r="G1104">
        <v>120</v>
      </c>
      <c r="H1104">
        <v>120</v>
      </c>
      <c r="I1104" t="s">
        <v>957</v>
      </c>
      <c r="J1104" t="s">
        <v>1025</v>
      </c>
      <c r="K1104" t="s">
        <v>177</v>
      </c>
      <c r="L1104" t="str">
        <f>IF(AND(Home!$A$1&gt;=Leave[[#This Row],[Start Time]],Home!$A$1&lt;=Leave[[#This Row],[End Time]]),"Aplica","No Aplica")</f>
        <v>No Aplica</v>
      </c>
      <c r="M1104" t="str">
        <f>IF(AND(Home!$A$1&gt;=Leave[[#This Row],[Start Time]],Home!$A$1&lt;=Leave[[#This Row],[End Time]]),Home!$A$1,"No Aplica")</f>
        <v>No Aplica</v>
      </c>
      <c r="N1104" t="str">
        <f>Leave[[#This Row],[User Code (Owning User) (Usuario)]]&amp;Leave[[#This Row],[fecha activa]]</f>
        <v>MIE202214108990No Aplica</v>
      </c>
    </row>
    <row r="1105" spans="1:14" x14ac:dyDescent="0.3">
      <c r="A1105" t="s">
        <v>466</v>
      </c>
      <c r="B1105" s="3">
        <v>45932</v>
      </c>
      <c r="C1105" s="3">
        <v>45932</v>
      </c>
      <c r="D1105" t="s">
        <v>2297</v>
      </c>
      <c r="E1105" t="s">
        <v>63</v>
      </c>
      <c r="F1105" t="s">
        <v>64</v>
      </c>
      <c r="G1105">
        <v>60</v>
      </c>
      <c r="H1105">
        <v>60</v>
      </c>
      <c r="I1105" t="s">
        <v>957</v>
      </c>
      <c r="J1105" t="s">
        <v>1025</v>
      </c>
      <c r="K1105" t="s">
        <v>177</v>
      </c>
      <c r="L1105" t="str">
        <f>IF(AND(Home!$A$1&gt;=Leave[[#This Row],[Start Time]],Home!$A$1&lt;=Leave[[#This Row],[End Time]]),"Aplica","No Aplica")</f>
        <v>No Aplica</v>
      </c>
      <c r="M1105" t="str">
        <f>IF(AND(Home!$A$1&gt;=Leave[[#This Row],[Start Time]],Home!$A$1&lt;=Leave[[#This Row],[End Time]]),Home!$A$1,"No Aplica")</f>
        <v>No Aplica</v>
      </c>
      <c r="N1105" t="str">
        <f>Leave[[#This Row],[User Code (Owning User) (Usuario)]]&amp;Leave[[#This Row],[fecha activa]]</f>
        <v>MIE202214108990No Aplica</v>
      </c>
    </row>
    <row r="1106" spans="1:14" x14ac:dyDescent="0.3">
      <c r="A1106" t="s">
        <v>466</v>
      </c>
      <c r="B1106" s="3">
        <v>45931</v>
      </c>
      <c r="C1106" s="3">
        <v>45931</v>
      </c>
      <c r="D1106" t="s">
        <v>2557</v>
      </c>
      <c r="E1106" t="s">
        <v>63</v>
      </c>
      <c r="F1106" t="s">
        <v>64</v>
      </c>
      <c r="G1106">
        <v>180</v>
      </c>
      <c r="H1106">
        <v>180</v>
      </c>
      <c r="I1106" t="s">
        <v>957</v>
      </c>
      <c r="J1106" t="s">
        <v>1025</v>
      </c>
      <c r="K1106" t="s">
        <v>177</v>
      </c>
      <c r="L1106" t="str">
        <f>IF(AND(Home!$A$1&gt;=Leave[[#This Row],[Start Time]],Home!$A$1&lt;=Leave[[#This Row],[End Time]]),"Aplica","No Aplica")</f>
        <v>Aplica</v>
      </c>
      <c r="M1106">
        <f>IF(AND(Home!$A$1&gt;=Leave[[#This Row],[Start Time]],Home!$A$1&lt;=Leave[[#This Row],[End Time]]),Home!$A$1,"No Aplica")</f>
        <v>45931</v>
      </c>
      <c r="N1106" t="str">
        <f>Leave[[#This Row],[User Code (Owning User) (Usuario)]]&amp;Leave[[#This Row],[fecha activa]]</f>
        <v>MIE20221410899045931</v>
      </c>
    </row>
    <row r="1107" spans="1:14" x14ac:dyDescent="0.3">
      <c r="A1107" t="s">
        <v>466</v>
      </c>
      <c r="B1107" s="3">
        <v>45942</v>
      </c>
      <c r="C1107" s="3">
        <v>45942</v>
      </c>
      <c r="D1107" t="s">
        <v>2437</v>
      </c>
      <c r="E1107" t="s">
        <v>1759</v>
      </c>
      <c r="F1107" t="s">
        <v>1761</v>
      </c>
      <c r="G1107">
        <v>540</v>
      </c>
      <c r="H1107">
        <v>540</v>
      </c>
      <c r="I1107" t="s">
        <v>1760</v>
      </c>
      <c r="J1107" t="s">
        <v>965</v>
      </c>
      <c r="K1107" t="s">
        <v>178</v>
      </c>
      <c r="L1107" t="str">
        <f>IF(AND(Home!$A$1&gt;=Leave[[#This Row],[Start Time]],Home!$A$1&lt;=Leave[[#This Row],[End Time]]),"Aplica","No Aplica")</f>
        <v>No Aplica</v>
      </c>
      <c r="M1107" t="str">
        <f>IF(AND(Home!$A$1&gt;=Leave[[#This Row],[Start Time]],Home!$A$1&lt;=Leave[[#This Row],[End Time]]),Home!$A$1,"No Aplica")</f>
        <v>No Aplica</v>
      </c>
      <c r="N1107" t="str">
        <f>Leave[[#This Row],[User Code (Owning User) (Usuario)]]&amp;Leave[[#This Row],[fecha activa]]</f>
        <v>MIE2025140523044No Aplica</v>
      </c>
    </row>
    <row r="1108" spans="1:14" x14ac:dyDescent="0.3">
      <c r="A1108" t="s">
        <v>466</v>
      </c>
      <c r="B1108" s="3">
        <v>45935</v>
      </c>
      <c r="C1108" s="3">
        <v>45935</v>
      </c>
      <c r="D1108" t="s">
        <v>3061</v>
      </c>
      <c r="E1108" t="s">
        <v>1759</v>
      </c>
      <c r="F1108" t="s">
        <v>1761</v>
      </c>
      <c r="G1108">
        <v>540</v>
      </c>
      <c r="H1108">
        <v>540</v>
      </c>
      <c r="I1108" t="s">
        <v>1760</v>
      </c>
      <c r="J1108" t="s">
        <v>965</v>
      </c>
      <c r="K1108" t="s">
        <v>178</v>
      </c>
      <c r="L1108" t="str">
        <f>IF(AND(Home!$A$1&gt;=Leave[[#This Row],[Start Time]],Home!$A$1&lt;=Leave[[#This Row],[End Time]]),"Aplica","No Aplica")</f>
        <v>No Aplica</v>
      </c>
      <c r="M1108" t="str">
        <f>IF(AND(Home!$A$1&gt;=Leave[[#This Row],[Start Time]],Home!$A$1&lt;=Leave[[#This Row],[End Time]]),Home!$A$1,"No Aplica")</f>
        <v>No Aplica</v>
      </c>
      <c r="N1108" t="str">
        <f>Leave[[#This Row],[User Code (Owning User) (Usuario)]]&amp;Leave[[#This Row],[fecha activa]]</f>
        <v>MIE2025140523044No Aplica</v>
      </c>
    </row>
    <row r="1109" spans="1:14" x14ac:dyDescent="0.3">
      <c r="A1109" t="s">
        <v>463</v>
      </c>
      <c r="B1109" s="3">
        <v>45942</v>
      </c>
      <c r="C1109" s="3">
        <v>45942</v>
      </c>
      <c r="D1109" t="s">
        <v>465</v>
      </c>
      <c r="E1109" t="s">
        <v>1486</v>
      </c>
      <c r="F1109" t="s">
        <v>1488</v>
      </c>
      <c r="G1109">
        <v>1410</v>
      </c>
      <c r="H1109">
        <v>540</v>
      </c>
      <c r="I1109" t="s">
        <v>1487</v>
      </c>
      <c r="J1109" t="s">
        <v>1927</v>
      </c>
      <c r="K1109" t="s">
        <v>178</v>
      </c>
      <c r="L1109" t="str">
        <f>IF(AND(Home!$A$1&gt;=Leave[[#This Row],[Start Time]],Home!$A$1&lt;=Leave[[#This Row],[End Time]]),"Aplica","No Aplica")</f>
        <v>No Aplica</v>
      </c>
      <c r="M1109" t="str">
        <f>IF(AND(Home!$A$1&gt;=Leave[[#This Row],[Start Time]],Home!$A$1&lt;=Leave[[#This Row],[End Time]]),Home!$A$1,"No Aplica")</f>
        <v>No Aplica</v>
      </c>
      <c r="N1109" t="str">
        <f>Leave[[#This Row],[User Code (Owning User) (Usuario)]]&amp;Leave[[#This Row],[fecha activa]]</f>
        <v>MIE2025040321169No Aplica</v>
      </c>
    </row>
    <row r="1110" spans="1:14" x14ac:dyDescent="0.3">
      <c r="A1110" t="s">
        <v>463</v>
      </c>
      <c r="B1110" s="3">
        <v>45935</v>
      </c>
      <c r="C1110" s="3">
        <v>45935</v>
      </c>
      <c r="D1110" t="s">
        <v>465</v>
      </c>
      <c r="E1110" t="s">
        <v>1486</v>
      </c>
      <c r="F1110" t="s">
        <v>1488</v>
      </c>
      <c r="G1110">
        <v>1410</v>
      </c>
      <c r="H1110">
        <v>540</v>
      </c>
      <c r="I1110" t="s">
        <v>1487</v>
      </c>
      <c r="J1110" t="s">
        <v>1927</v>
      </c>
      <c r="K1110" t="s">
        <v>178</v>
      </c>
      <c r="L1110" t="str">
        <f>IF(AND(Home!$A$1&gt;=Leave[[#This Row],[Start Time]],Home!$A$1&lt;=Leave[[#This Row],[End Time]]),"Aplica","No Aplica")</f>
        <v>No Aplica</v>
      </c>
      <c r="M1110" t="str">
        <f>IF(AND(Home!$A$1&gt;=Leave[[#This Row],[Start Time]],Home!$A$1&lt;=Leave[[#This Row],[End Time]]),Home!$A$1,"No Aplica")</f>
        <v>No Aplica</v>
      </c>
      <c r="N1110" t="str">
        <f>Leave[[#This Row],[User Code (Owning User) (Usuario)]]&amp;Leave[[#This Row],[fecha activa]]</f>
        <v>MIE2025040321169No Aplica</v>
      </c>
    </row>
    <row r="1111" spans="1:14" x14ac:dyDescent="0.3">
      <c r="A1111" t="s">
        <v>463</v>
      </c>
      <c r="B1111" s="3">
        <v>45933</v>
      </c>
      <c r="C1111" s="3">
        <v>45933</v>
      </c>
      <c r="D1111" t="s">
        <v>615</v>
      </c>
      <c r="E1111" t="s">
        <v>1326</v>
      </c>
      <c r="F1111" t="s">
        <v>1328</v>
      </c>
      <c r="G1111">
        <v>60</v>
      </c>
      <c r="H1111">
        <v>60</v>
      </c>
      <c r="I1111" t="s">
        <v>1327</v>
      </c>
      <c r="J1111" t="s">
        <v>2136</v>
      </c>
      <c r="K1111" t="s">
        <v>178</v>
      </c>
      <c r="L1111" t="str">
        <f>IF(AND(Home!$A$1&gt;=Leave[[#This Row],[Start Time]],Home!$A$1&lt;=Leave[[#This Row],[End Time]]),"Aplica","No Aplica")</f>
        <v>No Aplica</v>
      </c>
      <c r="M1111" t="str">
        <f>IF(AND(Home!$A$1&gt;=Leave[[#This Row],[Start Time]],Home!$A$1&lt;=Leave[[#This Row],[End Time]]),Home!$A$1,"No Aplica")</f>
        <v>No Aplica</v>
      </c>
      <c r="N1111" t="str">
        <f>Leave[[#This Row],[User Code (Owning User) (Usuario)]]&amp;Leave[[#This Row],[fecha activa]]</f>
        <v>MIE2025140120268No Aplica</v>
      </c>
    </row>
    <row r="1112" spans="1:14" x14ac:dyDescent="0.3">
      <c r="A1112" t="s">
        <v>463</v>
      </c>
      <c r="B1112" s="3">
        <v>45932</v>
      </c>
      <c r="C1112" s="3">
        <v>45932</v>
      </c>
      <c r="D1112" t="s">
        <v>615</v>
      </c>
      <c r="E1112" t="s">
        <v>1326</v>
      </c>
      <c r="F1112" t="s">
        <v>1328</v>
      </c>
      <c r="G1112">
        <v>60</v>
      </c>
      <c r="H1112">
        <v>60</v>
      </c>
      <c r="I1112" t="s">
        <v>1327</v>
      </c>
      <c r="J1112" t="s">
        <v>2136</v>
      </c>
      <c r="K1112" t="s">
        <v>178</v>
      </c>
      <c r="L1112" t="str">
        <f>IF(AND(Home!$A$1&gt;=Leave[[#This Row],[Start Time]],Home!$A$1&lt;=Leave[[#This Row],[End Time]]),"Aplica","No Aplica")</f>
        <v>No Aplica</v>
      </c>
      <c r="M1112" t="str">
        <f>IF(AND(Home!$A$1&gt;=Leave[[#This Row],[Start Time]],Home!$A$1&lt;=Leave[[#This Row],[End Time]]),Home!$A$1,"No Aplica")</f>
        <v>No Aplica</v>
      </c>
      <c r="N1112" t="str">
        <f>Leave[[#This Row],[User Code (Owning User) (Usuario)]]&amp;Leave[[#This Row],[fecha activa]]</f>
        <v>MIE2025140120268No Aplica</v>
      </c>
    </row>
    <row r="1113" spans="1:14" x14ac:dyDescent="0.3">
      <c r="A1113" t="s">
        <v>463</v>
      </c>
      <c r="B1113" s="3">
        <v>45931</v>
      </c>
      <c r="C1113" s="3">
        <v>45931</v>
      </c>
      <c r="D1113" t="s">
        <v>615</v>
      </c>
      <c r="E1113" t="s">
        <v>1326</v>
      </c>
      <c r="F1113" t="s">
        <v>1328</v>
      </c>
      <c r="G1113">
        <v>60</v>
      </c>
      <c r="H1113">
        <v>60</v>
      </c>
      <c r="I1113" t="s">
        <v>1327</v>
      </c>
      <c r="J1113" t="s">
        <v>2136</v>
      </c>
      <c r="K1113" t="s">
        <v>178</v>
      </c>
      <c r="L1113" t="str">
        <f>IF(AND(Home!$A$1&gt;=Leave[[#This Row],[Start Time]],Home!$A$1&lt;=Leave[[#This Row],[End Time]]),"Aplica","No Aplica")</f>
        <v>Aplica</v>
      </c>
      <c r="M1113">
        <f>IF(AND(Home!$A$1&gt;=Leave[[#This Row],[Start Time]],Home!$A$1&lt;=Leave[[#This Row],[End Time]]),Home!$A$1,"No Aplica")</f>
        <v>45931</v>
      </c>
      <c r="N1113" t="str">
        <f>Leave[[#This Row],[User Code (Owning User) (Usuario)]]&amp;Leave[[#This Row],[fecha activa]]</f>
        <v>MIE202514012026845931</v>
      </c>
    </row>
    <row r="1114" spans="1:14" x14ac:dyDescent="0.3">
      <c r="A1114" t="s">
        <v>469</v>
      </c>
      <c r="B1114" s="3">
        <v>45931</v>
      </c>
      <c r="C1114" s="3">
        <v>45931</v>
      </c>
      <c r="D1114" t="s">
        <v>1823</v>
      </c>
      <c r="E1114" t="s">
        <v>2795</v>
      </c>
      <c r="F1114" t="s">
        <v>2797</v>
      </c>
      <c r="G1114">
        <v>540</v>
      </c>
      <c r="H1114">
        <v>540</v>
      </c>
      <c r="I1114" t="s">
        <v>2796</v>
      </c>
      <c r="J1114" t="s">
        <v>1033</v>
      </c>
      <c r="K1114" t="s">
        <v>179</v>
      </c>
      <c r="L1114" t="str">
        <f>IF(AND(Home!$A$1&gt;=Leave[[#This Row],[Start Time]],Home!$A$1&lt;=Leave[[#This Row],[End Time]]),"Aplica","No Aplica")</f>
        <v>Aplica</v>
      </c>
      <c r="M1114">
        <f>IF(AND(Home!$A$1&gt;=Leave[[#This Row],[Start Time]],Home!$A$1&lt;=Leave[[#This Row],[End Time]]),Home!$A$1,"No Aplica")</f>
        <v>45931</v>
      </c>
      <c r="N1114" t="str">
        <f>Leave[[#This Row],[User Code (Owning User) (Usuario)]]&amp;Leave[[#This Row],[fecha activa]]</f>
        <v>MIE202525092462545931</v>
      </c>
    </row>
    <row r="1115" spans="1:14" x14ac:dyDescent="0.3">
      <c r="A1115" t="s">
        <v>469</v>
      </c>
      <c r="B1115" s="3">
        <v>45934</v>
      </c>
      <c r="C1115" s="3">
        <v>45934</v>
      </c>
      <c r="D1115" t="s">
        <v>3032</v>
      </c>
      <c r="E1115" t="s">
        <v>557</v>
      </c>
      <c r="F1115" t="s">
        <v>558</v>
      </c>
      <c r="G1115">
        <v>540</v>
      </c>
      <c r="H1115">
        <v>540</v>
      </c>
      <c r="I1115" t="s">
        <v>979</v>
      </c>
      <c r="J1115" t="s">
        <v>555</v>
      </c>
      <c r="K1115" t="s">
        <v>556</v>
      </c>
      <c r="L1115" t="str">
        <f>IF(AND(Home!$A$1&gt;=Leave[[#This Row],[Start Time]],Home!$A$1&lt;=Leave[[#This Row],[End Time]]),"Aplica","No Aplica")</f>
        <v>No Aplica</v>
      </c>
      <c r="M1115" t="str">
        <f>IF(AND(Home!$A$1&gt;=Leave[[#This Row],[Start Time]],Home!$A$1&lt;=Leave[[#This Row],[End Time]]),Home!$A$1,"No Aplica")</f>
        <v>No Aplica</v>
      </c>
      <c r="N1115" t="str">
        <f>Leave[[#This Row],[User Code (Owning User) (Usuario)]]&amp;Leave[[#This Row],[fecha activa]]</f>
        <v>MIE2023080812175No Aplica</v>
      </c>
    </row>
    <row r="1116" spans="1:14" x14ac:dyDescent="0.3">
      <c r="A1116" t="s">
        <v>469</v>
      </c>
      <c r="B1116" s="3">
        <v>45933</v>
      </c>
      <c r="C1116" s="3">
        <v>45933</v>
      </c>
      <c r="D1116" t="s">
        <v>1976</v>
      </c>
      <c r="E1116" t="s">
        <v>557</v>
      </c>
      <c r="F1116" t="s">
        <v>558</v>
      </c>
      <c r="G1116">
        <v>180</v>
      </c>
      <c r="H1116">
        <v>180</v>
      </c>
      <c r="I1116" t="s">
        <v>979</v>
      </c>
      <c r="J1116" t="s">
        <v>555</v>
      </c>
      <c r="K1116" t="s">
        <v>556</v>
      </c>
      <c r="L1116" t="str">
        <f>IF(AND(Home!$A$1&gt;=Leave[[#This Row],[Start Time]],Home!$A$1&lt;=Leave[[#This Row],[End Time]]),"Aplica","No Aplica")</f>
        <v>No Aplica</v>
      </c>
      <c r="M1116" t="str">
        <f>IF(AND(Home!$A$1&gt;=Leave[[#This Row],[Start Time]],Home!$A$1&lt;=Leave[[#This Row],[End Time]]),Home!$A$1,"No Aplica")</f>
        <v>No Aplica</v>
      </c>
      <c r="N1116" t="str">
        <f>Leave[[#This Row],[User Code (Owning User) (Usuario)]]&amp;Leave[[#This Row],[fecha activa]]</f>
        <v>MIE2023080812175No Aplica</v>
      </c>
    </row>
    <row r="1117" spans="1:14" x14ac:dyDescent="0.3">
      <c r="A1117" t="s">
        <v>469</v>
      </c>
      <c r="B1117" s="3">
        <v>45932</v>
      </c>
      <c r="C1117" s="3">
        <v>45932</v>
      </c>
      <c r="D1117" t="s">
        <v>1976</v>
      </c>
      <c r="E1117" t="s">
        <v>557</v>
      </c>
      <c r="F1117" t="s">
        <v>558</v>
      </c>
      <c r="G1117">
        <v>180</v>
      </c>
      <c r="H1117">
        <v>180</v>
      </c>
      <c r="I1117" t="s">
        <v>979</v>
      </c>
      <c r="J1117" t="s">
        <v>555</v>
      </c>
      <c r="K1117" t="s">
        <v>556</v>
      </c>
      <c r="L1117" t="str">
        <f>IF(AND(Home!$A$1&gt;=Leave[[#This Row],[Start Time]],Home!$A$1&lt;=Leave[[#This Row],[End Time]]),"Aplica","No Aplica")</f>
        <v>No Aplica</v>
      </c>
      <c r="M1117" t="str">
        <f>IF(AND(Home!$A$1&gt;=Leave[[#This Row],[Start Time]],Home!$A$1&lt;=Leave[[#This Row],[End Time]]),Home!$A$1,"No Aplica")</f>
        <v>No Aplica</v>
      </c>
      <c r="N1117" t="str">
        <f>Leave[[#This Row],[User Code (Owning User) (Usuario)]]&amp;Leave[[#This Row],[fecha activa]]</f>
        <v>MIE2023080812175No Aplica</v>
      </c>
    </row>
    <row r="1118" spans="1:14" x14ac:dyDescent="0.3">
      <c r="A1118" t="s">
        <v>469</v>
      </c>
      <c r="B1118" s="3">
        <v>45931</v>
      </c>
      <c r="C1118" s="3">
        <v>45931</v>
      </c>
      <c r="D1118" t="s">
        <v>1976</v>
      </c>
      <c r="E1118" t="s">
        <v>557</v>
      </c>
      <c r="F1118" t="s">
        <v>558</v>
      </c>
      <c r="G1118">
        <v>180</v>
      </c>
      <c r="H1118">
        <v>180</v>
      </c>
      <c r="I1118" t="s">
        <v>979</v>
      </c>
      <c r="J1118" t="s">
        <v>555</v>
      </c>
      <c r="K1118" t="s">
        <v>556</v>
      </c>
      <c r="L1118" t="str">
        <f>IF(AND(Home!$A$1&gt;=Leave[[#This Row],[Start Time]],Home!$A$1&lt;=Leave[[#This Row],[End Time]]),"Aplica","No Aplica")</f>
        <v>Aplica</v>
      </c>
      <c r="M1118">
        <f>IF(AND(Home!$A$1&gt;=Leave[[#This Row],[Start Time]],Home!$A$1&lt;=Leave[[#This Row],[End Time]]),Home!$A$1,"No Aplica")</f>
        <v>45931</v>
      </c>
      <c r="N1118" t="str">
        <f>Leave[[#This Row],[User Code (Owning User) (Usuario)]]&amp;Leave[[#This Row],[fecha activa]]</f>
        <v>MIE202308081217545931</v>
      </c>
    </row>
    <row r="1119" spans="1:14" x14ac:dyDescent="0.3">
      <c r="A1119" t="s">
        <v>466</v>
      </c>
      <c r="B1119" s="3">
        <v>45942</v>
      </c>
      <c r="C1119" s="3">
        <v>45942</v>
      </c>
      <c r="D1119" t="s">
        <v>467</v>
      </c>
      <c r="E1119" t="s">
        <v>557</v>
      </c>
      <c r="F1119" t="s">
        <v>558</v>
      </c>
      <c r="G1119">
        <v>540</v>
      </c>
      <c r="H1119">
        <v>540</v>
      </c>
      <c r="I1119" t="s">
        <v>979</v>
      </c>
      <c r="J1119" t="s">
        <v>555</v>
      </c>
      <c r="K1119" t="s">
        <v>556</v>
      </c>
      <c r="L1119" t="str">
        <f>IF(AND(Home!$A$1&gt;=Leave[[#This Row],[Start Time]],Home!$A$1&lt;=Leave[[#This Row],[End Time]]),"Aplica","No Aplica")</f>
        <v>No Aplica</v>
      </c>
      <c r="M1119" t="str">
        <f>IF(AND(Home!$A$1&gt;=Leave[[#This Row],[Start Time]],Home!$A$1&lt;=Leave[[#This Row],[End Time]]),Home!$A$1,"No Aplica")</f>
        <v>No Aplica</v>
      </c>
      <c r="N1119" t="str">
        <f>Leave[[#This Row],[User Code (Owning User) (Usuario)]]&amp;Leave[[#This Row],[fecha activa]]</f>
        <v>MIE2023080812175No Aplica</v>
      </c>
    </row>
    <row r="1120" spans="1:14" x14ac:dyDescent="0.3">
      <c r="A1120" t="s">
        <v>466</v>
      </c>
      <c r="B1120" s="3">
        <v>45935</v>
      </c>
      <c r="C1120" s="3">
        <v>45935</v>
      </c>
      <c r="D1120" t="s">
        <v>467</v>
      </c>
      <c r="E1120" t="s">
        <v>557</v>
      </c>
      <c r="F1120" t="s">
        <v>558</v>
      </c>
      <c r="G1120">
        <v>540</v>
      </c>
      <c r="H1120">
        <v>540</v>
      </c>
      <c r="I1120" t="s">
        <v>979</v>
      </c>
      <c r="J1120" t="s">
        <v>555</v>
      </c>
      <c r="K1120" t="s">
        <v>556</v>
      </c>
      <c r="L1120" t="str">
        <f>IF(AND(Home!$A$1&gt;=Leave[[#This Row],[Start Time]],Home!$A$1&lt;=Leave[[#This Row],[End Time]]),"Aplica","No Aplica")</f>
        <v>No Aplica</v>
      </c>
      <c r="M1120" t="str">
        <f>IF(AND(Home!$A$1&gt;=Leave[[#This Row],[Start Time]],Home!$A$1&lt;=Leave[[#This Row],[End Time]]),Home!$A$1,"No Aplica")</f>
        <v>No Aplica</v>
      </c>
      <c r="N1120" t="str">
        <f>Leave[[#This Row],[User Code (Owning User) (Usuario)]]&amp;Leave[[#This Row],[fecha activa]]</f>
        <v>MIE2023080812175No Aplica</v>
      </c>
    </row>
    <row r="1121" spans="1:14" x14ac:dyDescent="0.3">
      <c r="A1121" t="s">
        <v>469</v>
      </c>
      <c r="B1121" s="3">
        <v>45931</v>
      </c>
      <c r="C1121" s="3">
        <v>45931</v>
      </c>
      <c r="D1121" t="s">
        <v>2918</v>
      </c>
      <c r="E1121" t="s">
        <v>637</v>
      </c>
      <c r="F1121" t="s">
        <v>638</v>
      </c>
      <c r="G1121">
        <v>210</v>
      </c>
      <c r="H1121">
        <v>210</v>
      </c>
      <c r="I1121" t="s">
        <v>1256</v>
      </c>
      <c r="J1121" t="s">
        <v>2700</v>
      </c>
      <c r="K1121" t="s">
        <v>178</v>
      </c>
      <c r="L1121" t="str">
        <f>IF(AND(Home!$A$1&gt;=Leave[[#This Row],[Start Time]],Home!$A$1&lt;=Leave[[#This Row],[End Time]]),"Aplica","No Aplica")</f>
        <v>Aplica</v>
      </c>
      <c r="M1121">
        <f>IF(AND(Home!$A$1&gt;=Leave[[#This Row],[Start Time]],Home!$A$1&lt;=Leave[[#This Row],[End Time]]),Home!$A$1,"No Aplica")</f>
        <v>45931</v>
      </c>
      <c r="N1121" t="str">
        <f>Leave[[#This Row],[User Code (Owning User) (Usuario)]]&amp;Leave[[#This Row],[fecha activa]]</f>
        <v>MIE202411071645945931</v>
      </c>
    </row>
    <row r="1122" spans="1:14" x14ac:dyDescent="0.3">
      <c r="A1122" t="s">
        <v>469</v>
      </c>
      <c r="B1122" s="3">
        <v>45940</v>
      </c>
      <c r="C1122" s="3">
        <v>45940</v>
      </c>
      <c r="D1122" t="s">
        <v>491</v>
      </c>
      <c r="E1122" t="s">
        <v>637</v>
      </c>
      <c r="F1122" t="s">
        <v>638</v>
      </c>
      <c r="G1122">
        <v>60</v>
      </c>
      <c r="H1122">
        <v>60</v>
      </c>
      <c r="I1122" t="s">
        <v>1256</v>
      </c>
      <c r="J1122" t="s">
        <v>2700</v>
      </c>
      <c r="K1122" t="s">
        <v>178</v>
      </c>
      <c r="L1122" t="str">
        <f>IF(AND(Home!$A$1&gt;=Leave[[#This Row],[Start Time]],Home!$A$1&lt;=Leave[[#This Row],[End Time]]),"Aplica","No Aplica")</f>
        <v>No Aplica</v>
      </c>
      <c r="M1122" t="str">
        <f>IF(AND(Home!$A$1&gt;=Leave[[#This Row],[Start Time]],Home!$A$1&lt;=Leave[[#This Row],[End Time]]),Home!$A$1,"No Aplica")</f>
        <v>No Aplica</v>
      </c>
      <c r="N1122" t="str">
        <f>Leave[[#This Row],[User Code (Owning User) (Usuario)]]&amp;Leave[[#This Row],[fecha activa]]</f>
        <v>MIE2024110716459No Aplica</v>
      </c>
    </row>
    <row r="1123" spans="1:14" x14ac:dyDescent="0.3">
      <c r="A1123" t="s">
        <v>469</v>
      </c>
      <c r="B1123" s="3">
        <v>45939</v>
      </c>
      <c r="C1123" s="3">
        <v>45939</v>
      </c>
      <c r="D1123" t="s">
        <v>491</v>
      </c>
      <c r="E1123" t="s">
        <v>637</v>
      </c>
      <c r="F1123" t="s">
        <v>638</v>
      </c>
      <c r="G1123">
        <v>60</v>
      </c>
      <c r="H1123">
        <v>60</v>
      </c>
      <c r="I1123" t="s">
        <v>1256</v>
      </c>
      <c r="J1123" t="s">
        <v>2700</v>
      </c>
      <c r="K1123" t="s">
        <v>178</v>
      </c>
      <c r="L1123" t="str">
        <f>IF(AND(Home!$A$1&gt;=Leave[[#This Row],[Start Time]],Home!$A$1&lt;=Leave[[#This Row],[End Time]]),"Aplica","No Aplica")</f>
        <v>No Aplica</v>
      </c>
      <c r="M1123" t="str">
        <f>IF(AND(Home!$A$1&gt;=Leave[[#This Row],[Start Time]],Home!$A$1&lt;=Leave[[#This Row],[End Time]]),Home!$A$1,"No Aplica")</f>
        <v>No Aplica</v>
      </c>
      <c r="N1123" t="str">
        <f>Leave[[#This Row],[User Code (Owning User) (Usuario)]]&amp;Leave[[#This Row],[fecha activa]]</f>
        <v>MIE2024110716459No Aplica</v>
      </c>
    </row>
    <row r="1124" spans="1:14" x14ac:dyDescent="0.3">
      <c r="A1124" t="s">
        <v>469</v>
      </c>
      <c r="B1124" s="3">
        <v>45937</v>
      </c>
      <c r="C1124" s="3">
        <v>45937</v>
      </c>
      <c r="D1124" t="s">
        <v>491</v>
      </c>
      <c r="E1124" t="s">
        <v>637</v>
      </c>
      <c r="F1124" t="s">
        <v>638</v>
      </c>
      <c r="G1124">
        <v>60</v>
      </c>
      <c r="H1124">
        <v>60</v>
      </c>
      <c r="I1124" t="s">
        <v>1256</v>
      </c>
      <c r="J1124" t="s">
        <v>2700</v>
      </c>
      <c r="K1124" t="s">
        <v>178</v>
      </c>
      <c r="L1124" t="str">
        <f>IF(AND(Home!$A$1&gt;=Leave[[#This Row],[Start Time]],Home!$A$1&lt;=Leave[[#This Row],[End Time]]),"Aplica","No Aplica")</f>
        <v>No Aplica</v>
      </c>
      <c r="M1124" t="str">
        <f>IF(AND(Home!$A$1&gt;=Leave[[#This Row],[Start Time]],Home!$A$1&lt;=Leave[[#This Row],[End Time]]),Home!$A$1,"No Aplica")</f>
        <v>No Aplica</v>
      </c>
      <c r="N1124" t="str">
        <f>Leave[[#This Row],[User Code (Owning User) (Usuario)]]&amp;Leave[[#This Row],[fecha activa]]</f>
        <v>MIE2024110716459No Aplica</v>
      </c>
    </row>
    <row r="1125" spans="1:14" x14ac:dyDescent="0.3">
      <c r="A1125" t="s">
        <v>474</v>
      </c>
      <c r="B1125" s="3">
        <v>45942</v>
      </c>
      <c r="C1125" s="3">
        <v>45942</v>
      </c>
      <c r="D1125" t="s">
        <v>465</v>
      </c>
      <c r="E1125" t="s">
        <v>637</v>
      </c>
      <c r="F1125" t="s">
        <v>638</v>
      </c>
      <c r="G1125">
        <v>540</v>
      </c>
      <c r="H1125">
        <v>540</v>
      </c>
      <c r="I1125" t="s">
        <v>1256</v>
      </c>
      <c r="J1125" t="s">
        <v>2700</v>
      </c>
      <c r="K1125" t="s">
        <v>178</v>
      </c>
      <c r="L1125" t="str">
        <f>IF(AND(Home!$A$1&gt;=Leave[[#This Row],[Start Time]],Home!$A$1&lt;=Leave[[#This Row],[End Time]]),"Aplica","No Aplica")</f>
        <v>No Aplica</v>
      </c>
      <c r="M1125" t="str">
        <f>IF(AND(Home!$A$1&gt;=Leave[[#This Row],[Start Time]],Home!$A$1&lt;=Leave[[#This Row],[End Time]]),Home!$A$1,"No Aplica")</f>
        <v>No Aplica</v>
      </c>
      <c r="N1125" t="str">
        <f>Leave[[#This Row],[User Code (Owning User) (Usuario)]]&amp;Leave[[#This Row],[fecha activa]]</f>
        <v>MIE2024110716459No Aplica</v>
      </c>
    </row>
    <row r="1126" spans="1:14" x14ac:dyDescent="0.3">
      <c r="A1126" t="s">
        <v>469</v>
      </c>
      <c r="B1126" s="3">
        <v>45933</v>
      </c>
      <c r="C1126" s="3">
        <v>45933</v>
      </c>
      <c r="D1126" t="s">
        <v>491</v>
      </c>
      <c r="E1126" t="s">
        <v>637</v>
      </c>
      <c r="F1126" t="s">
        <v>638</v>
      </c>
      <c r="G1126">
        <v>60</v>
      </c>
      <c r="H1126">
        <v>60</v>
      </c>
      <c r="I1126" t="s">
        <v>1256</v>
      </c>
      <c r="J1126" t="s">
        <v>2700</v>
      </c>
      <c r="K1126" t="s">
        <v>178</v>
      </c>
      <c r="L1126" t="str">
        <f>IF(AND(Home!$A$1&gt;=Leave[[#This Row],[Start Time]],Home!$A$1&lt;=Leave[[#This Row],[End Time]]),"Aplica","No Aplica")</f>
        <v>No Aplica</v>
      </c>
      <c r="M1126" t="str">
        <f>IF(AND(Home!$A$1&gt;=Leave[[#This Row],[Start Time]],Home!$A$1&lt;=Leave[[#This Row],[End Time]]),Home!$A$1,"No Aplica")</f>
        <v>No Aplica</v>
      </c>
      <c r="N1126" t="str">
        <f>Leave[[#This Row],[User Code (Owning User) (Usuario)]]&amp;Leave[[#This Row],[fecha activa]]</f>
        <v>MIE2024110716459No Aplica</v>
      </c>
    </row>
    <row r="1127" spans="1:14" x14ac:dyDescent="0.3">
      <c r="A1127" t="s">
        <v>469</v>
      </c>
      <c r="B1127" s="3">
        <v>45932</v>
      </c>
      <c r="C1127" s="3">
        <v>45932</v>
      </c>
      <c r="D1127" t="s">
        <v>491</v>
      </c>
      <c r="E1127" t="s">
        <v>637</v>
      </c>
      <c r="F1127" t="s">
        <v>638</v>
      </c>
      <c r="G1127">
        <v>60</v>
      </c>
      <c r="H1127">
        <v>60</v>
      </c>
      <c r="I1127" t="s">
        <v>1256</v>
      </c>
      <c r="J1127" t="s">
        <v>2700</v>
      </c>
      <c r="K1127" t="s">
        <v>178</v>
      </c>
      <c r="L1127" t="str">
        <f>IF(AND(Home!$A$1&gt;=Leave[[#This Row],[Start Time]],Home!$A$1&lt;=Leave[[#This Row],[End Time]]),"Aplica","No Aplica")</f>
        <v>No Aplica</v>
      </c>
      <c r="M1127" t="str">
        <f>IF(AND(Home!$A$1&gt;=Leave[[#This Row],[Start Time]],Home!$A$1&lt;=Leave[[#This Row],[End Time]]),Home!$A$1,"No Aplica")</f>
        <v>No Aplica</v>
      </c>
      <c r="N1127" t="str">
        <f>Leave[[#This Row],[User Code (Owning User) (Usuario)]]&amp;Leave[[#This Row],[fecha activa]]</f>
        <v>MIE2024110716459No Aplica</v>
      </c>
    </row>
    <row r="1128" spans="1:14" x14ac:dyDescent="0.3">
      <c r="A1128" t="s">
        <v>474</v>
      </c>
      <c r="B1128" s="3">
        <v>45935</v>
      </c>
      <c r="C1128" s="3">
        <v>45935</v>
      </c>
      <c r="D1128" t="s">
        <v>465</v>
      </c>
      <c r="E1128" t="s">
        <v>637</v>
      </c>
      <c r="F1128" t="s">
        <v>638</v>
      </c>
      <c r="G1128">
        <v>540</v>
      </c>
      <c r="H1128">
        <v>540</v>
      </c>
      <c r="I1128" t="s">
        <v>1256</v>
      </c>
      <c r="J1128" t="s">
        <v>2700</v>
      </c>
      <c r="K1128" t="s">
        <v>178</v>
      </c>
      <c r="L1128" t="str">
        <f>IF(AND(Home!$A$1&gt;=Leave[[#This Row],[Start Time]],Home!$A$1&lt;=Leave[[#This Row],[End Time]]),"Aplica","No Aplica")</f>
        <v>No Aplica</v>
      </c>
      <c r="M1128" t="str">
        <f>IF(AND(Home!$A$1&gt;=Leave[[#This Row],[Start Time]],Home!$A$1&lt;=Leave[[#This Row],[End Time]]),Home!$A$1,"No Aplica")</f>
        <v>No Aplica</v>
      </c>
      <c r="N1128" t="str">
        <f>Leave[[#This Row],[User Code (Owning User) (Usuario)]]&amp;Leave[[#This Row],[fecha activa]]</f>
        <v>MIE2024110716459No Aplica</v>
      </c>
    </row>
    <row r="1129" spans="1:14" x14ac:dyDescent="0.3">
      <c r="A1129" t="s">
        <v>469</v>
      </c>
      <c r="B1129" s="3">
        <v>45936</v>
      </c>
      <c r="C1129" s="3">
        <v>45936</v>
      </c>
      <c r="D1129" t="s">
        <v>470</v>
      </c>
      <c r="E1129" t="s">
        <v>242</v>
      </c>
      <c r="F1129" t="s">
        <v>243</v>
      </c>
      <c r="G1129">
        <v>600</v>
      </c>
      <c r="H1129">
        <v>540</v>
      </c>
      <c r="I1129" t="s">
        <v>983</v>
      </c>
      <c r="J1129" t="s">
        <v>969</v>
      </c>
      <c r="K1129" t="s">
        <v>177</v>
      </c>
      <c r="L1129" t="str">
        <f>IF(AND(Home!$A$1&gt;=Leave[[#This Row],[Start Time]],Home!$A$1&lt;=Leave[[#This Row],[End Time]]),"Aplica","No Aplica")</f>
        <v>No Aplica</v>
      </c>
      <c r="M1129" t="str">
        <f>IF(AND(Home!$A$1&gt;=Leave[[#This Row],[Start Time]],Home!$A$1&lt;=Leave[[#This Row],[End Time]]),Home!$A$1,"No Aplica")</f>
        <v>No Aplica</v>
      </c>
      <c r="N1129" t="str">
        <f>Leave[[#This Row],[User Code (Owning User) (Usuario)]]&amp;Leave[[#This Row],[fecha activa]]</f>
        <v>MIE2023060210235No Aplica</v>
      </c>
    </row>
    <row r="1130" spans="1:14" x14ac:dyDescent="0.3">
      <c r="A1130" t="s">
        <v>463</v>
      </c>
      <c r="B1130" s="3">
        <v>45940</v>
      </c>
      <c r="C1130" s="3">
        <v>45940</v>
      </c>
      <c r="D1130" t="s">
        <v>665</v>
      </c>
      <c r="E1130" t="s">
        <v>672</v>
      </c>
      <c r="F1130" t="s">
        <v>674</v>
      </c>
      <c r="G1130">
        <v>60</v>
      </c>
      <c r="H1130">
        <v>60</v>
      </c>
      <c r="I1130" t="s">
        <v>673</v>
      </c>
      <c r="J1130" t="s">
        <v>2274</v>
      </c>
      <c r="K1130" t="s">
        <v>177</v>
      </c>
      <c r="L1130" t="str">
        <f>IF(AND(Home!$A$1&gt;=Leave[[#This Row],[Start Time]],Home!$A$1&lt;=Leave[[#This Row],[End Time]]),"Aplica","No Aplica")</f>
        <v>No Aplica</v>
      </c>
      <c r="M1130" t="str">
        <f>IF(AND(Home!$A$1&gt;=Leave[[#This Row],[Start Time]],Home!$A$1&lt;=Leave[[#This Row],[End Time]]),Home!$A$1,"No Aplica")</f>
        <v>No Aplica</v>
      </c>
      <c r="N1130" t="str">
        <f>Leave[[#This Row],[User Code (Owning User) (Usuario)]]&amp;Leave[[#This Row],[fecha activa]]</f>
        <v>MIE2024160817165No Aplica</v>
      </c>
    </row>
    <row r="1131" spans="1:14" x14ac:dyDescent="0.3">
      <c r="A1131" t="s">
        <v>463</v>
      </c>
      <c r="B1131" s="3">
        <v>45939</v>
      </c>
      <c r="C1131" s="3">
        <v>45939</v>
      </c>
      <c r="D1131" t="s">
        <v>665</v>
      </c>
      <c r="E1131" t="s">
        <v>672</v>
      </c>
      <c r="F1131" t="s">
        <v>674</v>
      </c>
      <c r="G1131">
        <v>60</v>
      </c>
      <c r="H1131">
        <v>60</v>
      </c>
      <c r="I1131" t="s">
        <v>673</v>
      </c>
      <c r="J1131" t="s">
        <v>2274</v>
      </c>
      <c r="K1131" t="s">
        <v>177</v>
      </c>
      <c r="L1131" t="str">
        <f>IF(AND(Home!$A$1&gt;=Leave[[#This Row],[Start Time]],Home!$A$1&lt;=Leave[[#This Row],[End Time]]),"Aplica","No Aplica")</f>
        <v>No Aplica</v>
      </c>
      <c r="M1131" t="str">
        <f>IF(AND(Home!$A$1&gt;=Leave[[#This Row],[Start Time]],Home!$A$1&lt;=Leave[[#This Row],[End Time]]),Home!$A$1,"No Aplica")</f>
        <v>No Aplica</v>
      </c>
      <c r="N1131" t="str">
        <f>Leave[[#This Row],[User Code (Owning User) (Usuario)]]&amp;Leave[[#This Row],[fecha activa]]</f>
        <v>MIE2024160817165No Aplica</v>
      </c>
    </row>
    <row r="1132" spans="1:14" x14ac:dyDescent="0.3">
      <c r="A1132" t="s">
        <v>463</v>
      </c>
      <c r="B1132" s="3">
        <v>45938</v>
      </c>
      <c r="C1132" s="3">
        <v>45938</v>
      </c>
      <c r="D1132" t="s">
        <v>467</v>
      </c>
      <c r="E1132" t="s">
        <v>672</v>
      </c>
      <c r="F1132" t="s">
        <v>674</v>
      </c>
      <c r="G1132">
        <v>540</v>
      </c>
      <c r="H1132">
        <v>540</v>
      </c>
      <c r="I1132" t="s">
        <v>673</v>
      </c>
      <c r="J1132" t="s">
        <v>2274</v>
      </c>
      <c r="K1132" t="s">
        <v>177</v>
      </c>
      <c r="L1132" t="str">
        <f>IF(AND(Home!$A$1&gt;=Leave[[#This Row],[Start Time]],Home!$A$1&lt;=Leave[[#This Row],[End Time]]),"Aplica","No Aplica")</f>
        <v>No Aplica</v>
      </c>
      <c r="M1132" t="str">
        <f>IF(AND(Home!$A$1&gt;=Leave[[#This Row],[Start Time]],Home!$A$1&lt;=Leave[[#This Row],[End Time]]),Home!$A$1,"No Aplica")</f>
        <v>No Aplica</v>
      </c>
      <c r="N1132" t="str">
        <f>Leave[[#This Row],[User Code (Owning User) (Usuario)]]&amp;Leave[[#This Row],[fecha activa]]</f>
        <v>MIE2024160817165No Aplica</v>
      </c>
    </row>
    <row r="1133" spans="1:14" x14ac:dyDescent="0.3">
      <c r="A1133" t="s">
        <v>463</v>
      </c>
      <c r="B1133" s="3">
        <v>45937</v>
      </c>
      <c r="C1133" s="3">
        <v>45937</v>
      </c>
      <c r="D1133" t="s">
        <v>665</v>
      </c>
      <c r="E1133" t="s">
        <v>672</v>
      </c>
      <c r="F1133" t="s">
        <v>674</v>
      </c>
      <c r="G1133">
        <v>60</v>
      </c>
      <c r="H1133">
        <v>60</v>
      </c>
      <c r="I1133" t="s">
        <v>673</v>
      </c>
      <c r="J1133" t="s">
        <v>2274</v>
      </c>
      <c r="K1133" t="s">
        <v>177</v>
      </c>
      <c r="L1133" t="str">
        <f>IF(AND(Home!$A$1&gt;=Leave[[#This Row],[Start Time]],Home!$A$1&lt;=Leave[[#This Row],[End Time]]),"Aplica","No Aplica")</f>
        <v>No Aplica</v>
      </c>
      <c r="M1133" t="str">
        <f>IF(AND(Home!$A$1&gt;=Leave[[#This Row],[Start Time]],Home!$A$1&lt;=Leave[[#This Row],[End Time]]),Home!$A$1,"No Aplica")</f>
        <v>No Aplica</v>
      </c>
      <c r="N1133" t="str">
        <f>Leave[[#This Row],[User Code (Owning User) (Usuario)]]&amp;Leave[[#This Row],[fecha activa]]</f>
        <v>MIE2024160817165No Aplica</v>
      </c>
    </row>
    <row r="1134" spans="1:14" x14ac:dyDescent="0.3">
      <c r="A1134" t="s">
        <v>463</v>
      </c>
      <c r="B1134" s="3">
        <v>45936</v>
      </c>
      <c r="C1134" s="3">
        <v>45936</v>
      </c>
      <c r="D1134" t="s">
        <v>665</v>
      </c>
      <c r="E1134" t="s">
        <v>672</v>
      </c>
      <c r="F1134" t="s">
        <v>674</v>
      </c>
      <c r="G1134">
        <v>60</v>
      </c>
      <c r="H1134">
        <v>60</v>
      </c>
      <c r="I1134" t="s">
        <v>673</v>
      </c>
      <c r="J1134" t="s">
        <v>2274</v>
      </c>
      <c r="K1134" t="s">
        <v>177</v>
      </c>
      <c r="L1134" t="str">
        <f>IF(AND(Home!$A$1&gt;=Leave[[#This Row],[Start Time]],Home!$A$1&lt;=Leave[[#This Row],[End Time]]),"Aplica","No Aplica")</f>
        <v>No Aplica</v>
      </c>
      <c r="M1134" t="str">
        <f>IF(AND(Home!$A$1&gt;=Leave[[#This Row],[Start Time]],Home!$A$1&lt;=Leave[[#This Row],[End Time]]),Home!$A$1,"No Aplica")</f>
        <v>No Aplica</v>
      </c>
      <c r="N1134" t="str">
        <f>Leave[[#This Row],[User Code (Owning User) (Usuario)]]&amp;Leave[[#This Row],[fecha activa]]</f>
        <v>MIE2024160817165No Aplica</v>
      </c>
    </row>
    <row r="1135" spans="1:14" x14ac:dyDescent="0.3">
      <c r="A1135" t="s">
        <v>463</v>
      </c>
      <c r="B1135" s="3">
        <v>45933</v>
      </c>
      <c r="C1135" s="3">
        <v>45933</v>
      </c>
      <c r="D1135" t="s">
        <v>665</v>
      </c>
      <c r="E1135" t="s">
        <v>672</v>
      </c>
      <c r="F1135" t="s">
        <v>674</v>
      </c>
      <c r="G1135">
        <v>60</v>
      </c>
      <c r="H1135">
        <v>60</v>
      </c>
      <c r="I1135" t="s">
        <v>673</v>
      </c>
      <c r="J1135" t="s">
        <v>2274</v>
      </c>
      <c r="K1135" t="s">
        <v>177</v>
      </c>
      <c r="L1135" t="str">
        <f>IF(AND(Home!$A$1&gt;=Leave[[#This Row],[Start Time]],Home!$A$1&lt;=Leave[[#This Row],[End Time]]),"Aplica","No Aplica")</f>
        <v>No Aplica</v>
      </c>
      <c r="M1135" t="str">
        <f>IF(AND(Home!$A$1&gt;=Leave[[#This Row],[Start Time]],Home!$A$1&lt;=Leave[[#This Row],[End Time]]),Home!$A$1,"No Aplica")</f>
        <v>No Aplica</v>
      </c>
      <c r="N1135" t="str">
        <f>Leave[[#This Row],[User Code (Owning User) (Usuario)]]&amp;Leave[[#This Row],[fecha activa]]</f>
        <v>MIE2024160817165No Aplica</v>
      </c>
    </row>
    <row r="1136" spans="1:14" x14ac:dyDescent="0.3">
      <c r="A1136" t="s">
        <v>463</v>
      </c>
      <c r="B1136" s="3">
        <v>45931</v>
      </c>
      <c r="C1136" s="3">
        <v>45931</v>
      </c>
      <c r="D1136" t="s">
        <v>665</v>
      </c>
      <c r="E1136" t="s">
        <v>672</v>
      </c>
      <c r="F1136" t="s">
        <v>674</v>
      </c>
      <c r="G1136">
        <v>60</v>
      </c>
      <c r="H1136">
        <v>60</v>
      </c>
      <c r="I1136" t="s">
        <v>673</v>
      </c>
      <c r="J1136" t="s">
        <v>2274</v>
      </c>
      <c r="K1136" t="s">
        <v>177</v>
      </c>
      <c r="L1136" t="str">
        <f>IF(AND(Home!$A$1&gt;=Leave[[#This Row],[Start Time]],Home!$A$1&lt;=Leave[[#This Row],[End Time]]),"Aplica","No Aplica")</f>
        <v>Aplica</v>
      </c>
      <c r="M1136">
        <f>IF(AND(Home!$A$1&gt;=Leave[[#This Row],[Start Time]],Home!$A$1&lt;=Leave[[#This Row],[End Time]]),Home!$A$1,"No Aplica")</f>
        <v>45931</v>
      </c>
      <c r="N1136" t="str">
        <f>Leave[[#This Row],[User Code (Owning User) (Usuario)]]&amp;Leave[[#This Row],[fecha activa]]</f>
        <v>MIE202416081716545931</v>
      </c>
    </row>
    <row r="1137" spans="1:14" x14ac:dyDescent="0.3">
      <c r="A1137" t="s">
        <v>463</v>
      </c>
      <c r="B1137" s="3">
        <v>45932</v>
      </c>
      <c r="C1137" s="3">
        <v>45932</v>
      </c>
      <c r="D1137" t="s">
        <v>467</v>
      </c>
      <c r="E1137" t="s">
        <v>672</v>
      </c>
      <c r="F1137" t="s">
        <v>674</v>
      </c>
      <c r="G1137">
        <v>540</v>
      </c>
      <c r="H1137">
        <v>540</v>
      </c>
      <c r="I1137" t="s">
        <v>673</v>
      </c>
      <c r="J1137" t="s">
        <v>2274</v>
      </c>
      <c r="K1137" t="s">
        <v>177</v>
      </c>
      <c r="L1137" t="str">
        <f>IF(AND(Home!$A$1&gt;=Leave[[#This Row],[Start Time]],Home!$A$1&lt;=Leave[[#This Row],[End Time]]),"Aplica","No Aplica")</f>
        <v>No Aplica</v>
      </c>
      <c r="M1137" t="str">
        <f>IF(AND(Home!$A$1&gt;=Leave[[#This Row],[Start Time]],Home!$A$1&lt;=Leave[[#This Row],[End Time]]),Home!$A$1,"No Aplica")</f>
        <v>No Aplica</v>
      </c>
      <c r="N1137" t="str">
        <f>Leave[[#This Row],[User Code (Owning User) (Usuario)]]&amp;Leave[[#This Row],[fecha activa]]</f>
        <v>MIE2024160817165No Aplica</v>
      </c>
    </row>
    <row r="1138" spans="1:14" x14ac:dyDescent="0.3">
      <c r="A1138" t="s">
        <v>463</v>
      </c>
      <c r="B1138" s="3">
        <v>45931</v>
      </c>
      <c r="C1138" s="3">
        <v>45931</v>
      </c>
      <c r="D1138" t="s">
        <v>467</v>
      </c>
      <c r="E1138" t="s">
        <v>240</v>
      </c>
      <c r="F1138" t="s">
        <v>241</v>
      </c>
      <c r="G1138">
        <v>1380</v>
      </c>
      <c r="H1138">
        <v>540</v>
      </c>
      <c r="I1138" t="s">
        <v>924</v>
      </c>
      <c r="J1138" t="s">
        <v>1935</v>
      </c>
      <c r="K1138" t="s">
        <v>179</v>
      </c>
      <c r="L1138" t="str">
        <f>IF(AND(Home!$A$1&gt;=Leave[[#This Row],[Start Time]],Home!$A$1&lt;=Leave[[#This Row],[End Time]]),"Aplica","No Aplica")</f>
        <v>Aplica</v>
      </c>
      <c r="M1138">
        <f>IF(AND(Home!$A$1&gt;=Leave[[#This Row],[Start Time]],Home!$A$1&lt;=Leave[[#This Row],[End Time]]),Home!$A$1,"No Aplica")</f>
        <v>45931</v>
      </c>
      <c r="N1138" t="str">
        <f>Leave[[#This Row],[User Code (Owning User) (Usuario)]]&amp;Leave[[#This Row],[fecha activa]]</f>
        <v>MIE202307021025945931</v>
      </c>
    </row>
    <row r="1139" spans="1:14" x14ac:dyDescent="0.3">
      <c r="A1139" t="s">
        <v>595</v>
      </c>
      <c r="B1139" s="3">
        <v>45941</v>
      </c>
      <c r="C1139" s="3">
        <v>45941</v>
      </c>
      <c r="D1139" t="s">
        <v>1470</v>
      </c>
      <c r="E1139" t="s">
        <v>1529</v>
      </c>
      <c r="F1139" t="s">
        <v>1531</v>
      </c>
      <c r="G1139">
        <v>60</v>
      </c>
      <c r="H1139">
        <v>60</v>
      </c>
      <c r="I1139" t="s">
        <v>1530</v>
      </c>
      <c r="J1139" t="s">
        <v>1084</v>
      </c>
      <c r="K1139" t="s">
        <v>178</v>
      </c>
      <c r="L1139" t="str">
        <f>IF(AND(Home!$A$1&gt;=Leave[[#This Row],[Start Time]],Home!$A$1&lt;=Leave[[#This Row],[End Time]]),"Aplica","No Aplica")</f>
        <v>No Aplica</v>
      </c>
      <c r="M1139" t="str">
        <f>IF(AND(Home!$A$1&gt;=Leave[[#This Row],[Start Time]],Home!$A$1&lt;=Leave[[#This Row],[End Time]]),Home!$A$1,"No Aplica")</f>
        <v>No Aplica</v>
      </c>
      <c r="N1139" t="str">
        <f>Leave[[#This Row],[User Code (Owning User) (Usuario)]]&amp;Leave[[#This Row],[fecha activa]]</f>
        <v>MIE2025170321739No Aplica</v>
      </c>
    </row>
    <row r="1140" spans="1:14" x14ac:dyDescent="0.3">
      <c r="A1140" t="s">
        <v>595</v>
      </c>
      <c r="B1140" s="3">
        <v>45940</v>
      </c>
      <c r="C1140" s="3">
        <v>45940</v>
      </c>
      <c r="D1140" t="s">
        <v>1470</v>
      </c>
      <c r="E1140" t="s">
        <v>1529</v>
      </c>
      <c r="F1140" t="s">
        <v>1531</v>
      </c>
      <c r="G1140">
        <v>60</v>
      </c>
      <c r="H1140">
        <v>60</v>
      </c>
      <c r="I1140" t="s">
        <v>1530</v>
      </c>
      <c r="J1140" t="s">
        <v>1084</v>
      </c>
      <c r="K1140" t="s">
        <v>178</v>
      </c>
      <c r="L1140" t="str">
        <f>IF(AND(Home!$A$1&gt;=Leave[[#This Row],[Start Time]],Home!$A$1&lt;=Leave[[#This Row],[End Time]]),"Aplica","No Aplica")</f>
        <v>No Aplica</v>
      </c>
      <c r="M1140" t="str">
        <f>IF(AND(Home!$A$1&gt;=Leave[[#This Row],[Start Time]],Home!$A$1&lt;=Leave[[#This Row],[End Time]]),Home!$A$1,"No Aplica")</f>
        <v>No Aplica</v>
      </c>
      <c r="N1140" t="str">
        <f>Leave[[#This Row],[User Code (Owning User) (Usuario)]]&amp;Leave[[#This Row],[fecha activa]]</f>
        <v>MIE2025170321739No Aplica</v>
      </c>
    </row>
    <row r="1141" spans="1:14" x14ac:dyDescent="0.3">
      <c r="A1141" t="s">
        <v>595</v>
      </c>
      <c r="B1141" s="3">
        <v>45939</v>
      </c>
      <c r="C1141" s="3">
        <v>45939</v>
      </c>
      <c r="D1141" t="s">
        <v>1470</v>
      </c>
      <c r="E1141" t="s">
        <v>1529</v>
      </c>
      <c r="F1141" t="s">
        <v>1531</v>
      </c>
      <c r="G1141">
        <v>60</v>
      </c>
      <c r="H1141">
        <v>60</v>
      </c>
      <c r="I1141" t="s">
        <v>1530</v>
      </c>
      <c r="J1141" t="s">
        <v>1084</v>
      </c>
      <c r="K1141" t="s">
        <v>178</v>
      </c>
      <c r="L1141" t="str">
        <f>IF(AND(Home!$A$1&gt;=Leave[[#This Row],[Start Time]],Home!$A$1&lt;=Leave[[#This Row],[End Time]]),"Aplica","No Aplica")</f>
        <v>No Aplica</v>
      </c>
      <c r="M1141" t="str">
        <f>IF(AND(Home!$A$1&gt;=Leave[[#This Row],[Start Time]],Home!$A$1&lt;=Leave[[#This Row],[End Time]]),Home!$A$1,"No Aplica")</f>
        <v>No Aplica</v>
      </c>
      <c r="N1141" t="str">
        <f>Leave[[#This Row],[User Code (Owning User) (Usuario)]]&amp;Leave[[#This Row],[fecha activa]]</f>
        <v>MIE2025170321739No Aplica</v>
      </c>
    </row>
    <row r="1142" spans="1:14" x14ac:dyDescent="0.3">
      <c r="A1142" t="s">
        <v>595</v>
      </c>
      <c r="B1142" s="3">
        <v>45938</v>
      </c>
      <c r="C1142" s="3">
        <v>45938</v>
      </c>
      <c r="D1142" t="s">
        <v>1470</v>
      </c>
      <c r="E1142" t="s">
        <v>1529</v>
      </c>
      <c r="F1142" t="s">
        <v>1531</v>
      </c>
      <c r="G1142">
        <v>60</v>
      </c>
      <c r="H1142">
        <v>60</v>
      </c>
      <c r="I1142" t="s">
        <v>1530</v>
      </c>
      <c r="J1142" t="s">
        <v>1084</v>
      </c>
      <c r="K1142" t="s">
        <v>178</v>
      </c>
      <c r="L1142" t="str">
        <f>IF(AND(Home!$A$1&gt;=Leave[[#This Row],[Start Time]],Home!$A$1&lt;=Leave[[#This Row],[End Time]]),"Aplica","No Aplica")</f>
        <v>No Aplica</v>
      </c>
      <c r="M1142" t="str">
        <f>IF(AND(Home!$A$1&gt;=Leave[[#This Row],[Start Time]],Home!$A$1&lt;=Leave[[#This Row],[End Time]]),Home!$A$1,"No Aplica")</f>
        <v>No Aplica</v>
      </c>
      <c r="N1142" t="str">
        <f>Leave[[#This Row],[User Code (Owning User) (Usuario)]]&amp;Leave[[#This Row],[fecha activa]]</f>
        <v>MIE2025170321739No Aplica</v>
      </c>
    </row>
    <row r="1143" spans="1:14" x14ac:dyDescent="0.3">
      <c r="A1143" t="s">
        <v>466</v>
      </c>
      <c r="B1143" s="3">
        <v>45942</v>
      </c>
      <c r="C1143" s="3">
        <v>45942</v>
      </c>
      <c r="D1143" t="s">
        <v>1606</v>
      </c>
      <c r="E1143" t="s">
        <v>1529</v>
      </c>
      <c r="F1143" t="s">
        <v>1531</v>
      </c>
      <c r="G1143">
        <v>540</v>
      </c>
      <c r="H1143">
        <v>540</v>
      </c>
      <c r="I1143" t="s">
        <v>1530</v>
      </c>
      <c r="J1143" t="s">
        <v>1084</v>
      </c>
      <c r="K1143" t="s">
        <v>178</v>
      </c>
      <c r="L1143" t="str">
        <f>IF(AND(Home!$A$1&gt;=Leave[[#This Row],[Start Time]],Home!$A$1&lt;=Leave[[#This Row],[End Time]]),"Aplica","No Aplica")</f>
        <v>No Aplica</v>
      </c>
      <c r="M1143" t="str">
        <f>IF(AND(Home!$A$1&gt;=Leave[[#This Row],[Start Time]],Home!$A$1&lt;=Leave[[#This Row],[End Time]]),Home!$A$1,"No Aplica")</f>
        <v>No Aplica</v>
      </c>
      <c r="N1143" t="str">
        <f>Leave[[#This Row],[User Code (Owning User) (Usuario)]]&amp;Leave[[#This Row],[fecha activa]]</f>
        <v>MIE2025170321739No Aplica</v>
      </c>
    </row>
    <row r="1144" spans="1:14" x14ac:dyDescent="0.3">
      <c r="A1144" t="s">
        <v>595</v>
      </c>
      <c r="B1144" s="3">
        <v>45933</v>
      </c>
      <c r="C1144" s="3">
        <v>45933</v>
      </c>
      <c r="D1144" t="s">
        <v>1470</v>
      </c>
      <c r="E1144" t="s">
        <v>1529</v>
      </c>
      <c r="F1144" t="s">
        <v>1531</v>
      </c>
      <c r="G1144">
        <v>60</v>
      </c>
      <c r="H1144">
        <v>60</v>
      </c>
      <c r="I1144" t="s">
        <v>1530</v>
      </c>
      <c r="J1144" t="s">
        <v>1084</v>
      </c>
      <c r="K1144" t="s">
        <v>178</v>
      </c>
      <c r="L1144" t="str">
        <f>IF(AND(Home!$A$1&gt;=Leave[[#This Row],[Start Time]],Home!$A$1&lt;=Leave[[#This Row],[End Time]]),"Aplica","No Aplica")</f>
        <v>No Aplica</v>
      </c>
      <c r="M1144" t="str">
        <f>IF(AND(Home!$A$1&gt;=Leave[[#This Row],[Start Time]],Home!$A$1&lt;=Leave[[#This Row],[End Time]]),Home!$A$1,"No Aplica")</f>
        <v>No Aplica</v>
      </c>
      <c r="N1144" t="str">
        <f>Leave[[#This Row],[User Code (Owning User) (Usuario)]]&amp;Leave[[#This Row],[fecha activa]]</f>
        <v>MIE2025170321739No Aplica</v>
      </c>
    </row>
    <row r="1145" spans="1:14" x14ac:dyDescent="0.3">
      <c r="A1145" t="s">
        <v>595</v>
      </c>
      <c r="B1145" s="3">
        <v>45932</v>
      </c>
      <c r="C1145" s="3">
        <v>45932</v>
      </c>
      <c r="D1145" t="s">
        <v>1470</v>
      </c>
      <c r="E1145" t="s">
        <v>1529</v>
      </c>
      <c r="F1145" t="s">
        <v>1531</v>
      </c>
      <c r="G1145">
        <v>60</v>
      </c>
      <c r="H1145">
        <v>60</v>
      </c>
      <c r="I1145" t="s">
        <v>1530</v>
      </c>
      <c r="J1145" t="s">
        <v>1084</v>
      </c>
      <c r="K1145" t="s">
        <v>178</v>
      </c>
      <c r="L1145" t="str">
        <f>IF(AND(Home!$A$1&gt;=Leave[[#This Row],[Start Time]],Home!$A$1&lt;=Leave[[#This Row],[End Time]]),"Aplica","No Aplica")</f>
        <v>No Aplica</v>
      </c>
      <c r="M1145" t="str">
        <f>IF(AND(Home!$A$1&gt;=Leave[[#This Row],[Start Time]],Home!$A$1&lt;=Leave[[#This Row],[End Time]]),Home!$A$1,"No Aplica")</f>
        <v>No Aplica</v>
      </c>
      <c r="N1145" t="str">
        <f>Leave[[#This Row],[User Code (Owning User) (Usuario)]]&amp;Leave[[#This Row],[fecha activa]]</f>
        <v>MIE2025170321739No Aplica</v>
      </c>
    </row>
    <row r="1146" spans="1:14" x14ac:dyDescent="0.3">
      <c r="A1146" t="s">
        <v>595</v>
      </c>
      <c r="B1146" s="3">
        <v>45931</v>
      </c>
      <c r="C1146" s="3">
        <v>45931</v>
      </c>
      <c r="D1146" t="s">
        <v>1470</v>
      </c>
      <c r="E1146" t="s">
        <v>1529</v>
      </c>
      <c r="F1146" t="s">
        <v>1531</v>
      </c>
      <c r="G1146">
        <v>60</v>
      </c>
      <c r="H1146">
        <v>60</v>
      </c>
      <c r="I1146" t="s">
        <v>1530</v>
      </c>
      <c r="J1146" t="s">
        <v>1084</v>
      </c>
      <c r="K1146" t="s">
        <v>178</v>
      </c>
      <c r="L1146" t="str">
        <f>IF(AND(Home!$A$1&gt;=Leave[[#This Row],[Start Time]],Home!$A$1&lt;=Leave[[#This Row],[End Time]]),"Aplica","No Aplica")</f>
        <v>Aplica</v>
      </c>
      <c r="M1146">
        <f>IF(AND(Home!$A$1&gt;=Leave[[#This Row],[Start Time]],Home!$A$1&lt;=Leave[[#This Row],[End Time]]),Home!$A$1,"No Aplica")</f>
        <v>45931</v>
      </c>
      <c r="N1146" t="str">
        <f>Leave[[#This Row],[User Code (Owning User) (Usuario)]]&amp;Leave[[#This Row],[fecha activa]]</f>
        <v>MIE202517032173945931</v>
      </c>
    </row>
    <row r="1147" spans="1:14" x14ac:dyDescent="0.3">
      <c r="A1147" t="s">
        <v>466</v>
      </c>
      <c r="B1147" s="3">
        <v>45935</v>
      </c>
      <c r="C1147" s="3">
        <v>45935</v>
      </c>
      <c r="D1147" t="s">
        <v>1606</v>
      </c>
      <c r="E1147" t="s">
        <v>1529</v>
      </c>
      <c r="F1147" t="s">
        <v>1531</v>
      </c>
      <c r="G1147">
        <v>540</v>
      </c>
      <c r="H1147">
        <v>540</v>
      </c>
      <c r="I1147" t="s">
        <v>1530</v>
      </c>
      <c r="J1147" t="s">
        <v>1084</v>
      </c>
      <c r="K1147" t="s">
        <v>178</v>
      </c>
      <c r="L1147" t="str">
        <f>IF(AND(Home!$A$1&gt;=Leave[[#This Row],[Start Time]],Home!$A$1&lt;=Leave[[#This Row],[End Time]]),"Aplica","No Aplica")</f>
        <v>No Aplica</v>
      </c>
      <c r="M1147" t="str">
        <f>IF(AND(Home!$A$1&gt;=Leave[[#This Row],[Start Time]],Home!$A$1&lt;=Leave[[#This Row],[End Time]]),Home!$A$1,"No Aplica")</f>
        <v>No Aplica</v>
      </c>
      <c r="N1147" t="str">
        <f>Leave[[#This Row],[User Code (Owning User) (Usuario)]]&amp;Leave[[#This Row],[fecha activa]]</f>
        <v>MIE2025170321739No Aplica</v>
      </c>
    </row>
    <row r="1148" spans="1:14" x14ac:dyDescent="0.3">
      <c r="A1148" t="s">
        <v>595</v>
      </c>
      <c r="B1148" s="3">
        <v>45939</v>
      </c>
      <c r="C1148" s="3">
        <v>45939</v>
      </c>
      <c r="D1148" t="s">
        <v>641</v>
      </c>
      <c r="E1148" t="s">
        <v>850</v>
      </c>
      <c r="F1148" t="s">
        <v>852</v>
      </c>
      <c r="G1148">
        <v>60</v>
      </c>
      <c r="H1148">
        <v>60</v>
      </c>
      <c r="I1148" t="s">
        <v>851</v>
      </c>
      <c r="J1148" t="s">
        <v>1038</v>
      </c>
      <c r="K1148" t="s">
        <v>177</v>
      </c>
      <c r="L1148" t="str">
        <f>IF(AND(Home!$A$1&gt;=Leave[[#This Row],[Start Time]],Home!$A$1&lt;=Leave[[#This Row],[End Time]]),"Aplica","No Aplica")</f>
        <v>No Aplica</v>
      </c>
      <c r="M1148" t="str">
        <f>IF(AND(Home!$A$1&gt;=Leave[[#This Row],[Start Time]],Home!$A$1&lt;=Leave[[#This Row],[End Time]]),Home!$A$1,"No Aplica")</f>
        <v>No Aplica</v>
      </c>
      <c r="N1148" t="str">
        <f>Leave[[#This Row],[User Code (Owning User) (Usuario)]]&amp;Leave[[#This Row],[fecha activa]]</f>
        <v>MIE2024061218597No Aplica</v>
      </c>
    </row>
    <row r="1149" spans="1:14" x14ac:dyDescent="0.3">
      <c r="A1149" t="s">
        <v>595</v>
      </c>
      <c r="B1149" s="3">
        <v>45938</v>
      </c>
      <c r="C1149" s="3">
        <v>45938</v>
      </c>
      <c r="D1149" t="s">
        <v>641</v>
      </c>
      <c r="E1149" t="s">
        <v>850</v>
      </c>
      <c r="F1149" t="s">
        <v>852</v>
      </c>
      <c r="G1149">
        <v>120</v>
      </c>
      <c r="H1149">
        <v>120</v>
      </c>
      <c r="I1149" t="s">
        <v>851</v>
      </c>
      <c r="J1149" t="s">
        <v>1038</v>
      </c>
      <c r="K1149" t="s">
        <v>177</v>
      </c>
      <c r="L1149" t="str">
        <f>IF(AND(Home!$A$1&gt;=Leave[[#This Row],[Start Time]],Home!$A$1&lt;=Leave[[#This Row],[End Time]]),"Aplica","No Aplica")</f>
        <v>No Aplica</v>
      </c>
      <c r="M1149" t="str">
        <f>IF(AND(Home!$A$1&gt;=Leave[[#This Row],[Start Time]],Home!$A$1&lt;=Leave[[#This Row],[End Time]]),Home!$A$1,"No Aplica")</f>
        <v>No Aplica</v>
      </c>
      <c r="N1149" t="str">
        <f>Leave[[#This Row],[User Code (Owning User) (Usuario)]]&amp;Leave[[#This Row],[fecha activa]]</f>
        <v>MIE2024061218597No Aplica</v>
      </c>
    </row>
    <row r="1150" spans="1:14" x14ac:dyDescent="0.3">
      <c r="A1150" t="s">
        <v>466</v>
      </c>
      <c r="B1150" s="3">
        <v>45937</v>
      </c>
      <c r="C1150" s="3">
        <v>45937</v>
      </c>
      <c r="D1150" t="s">
        <v>467</v>
      </c>
      <c r="E1150" t="s">
        <v>850</v>
      </c>
      <c r="F1150" t="s">
        <v>852</v>
      </c>
      <c r="G1150">
        <v>540</v>
      </c>
      <c r="H1150">
        <v>540</v>
      </c>
      <c r="I1150" t="s">
        <v>851</v>
      </c>
      <c r="J1150" t="s">
        <v>1038</v>
      </c>
      <c r="K1150" t="s">
        <v>177</v>
      </c>
      <c r="L1150" t="str">
        <f>IF(AND(Home!$A$1&gt;=Leave[[#This Row],[Start Time]],Home!$A$1&lt;=Leave[[#This Row],[End Time]]),"Aplica","No Aplica")</f>
        <v>No Aplica</v>
      </c>
      <c r="M1150" t="str">
        <f>IF(AND(Home!$A$1&gt;=Leave[[#This Row],[Start Time]],Home!$A$1&lt;=Leave[[#This Row],[End Time]]),Home!$A$1,"No Aplica")</f>
        <v>No Aplica</v>
      </c>
      <c r="N1150" t="str">
        <f>Leave[[#This Row],[User Code (Owning User) (Usuario)]]&amp;Leave[[#This Row],[fecha activa]]</f>
        <v>MIE2024061218597No Aplica</v>
      </c>
    </row>
    <row r="1151" spans="1:14" x14ac:dyDescent="0.3">
      <c r="A1151" t="s">
        <v>595</v>
      </c>
      <c r="B1151" s="3">
        <v>45936</v>
      </c>
      <c r="C1151" s="3">
        <v>45936</v>
      </c>
      <c r="D1151" t="s">
        <v>641</v>
      </c>
      <c r="E1151" t="s">
        <v>850</v>
      </c>
      <c r="F1151" t="s">
        <v>852</v>
      </c>
      <c r="G1151">
        <v>60</v>
      </c>
      <c r="H1151">
        <v>60</v>
      </c>
      <c r="I1151" t="s">
        <v>851</v>
      </c>
      <c r="J1151" t="s">
        <v>1038</v>
      </c>
      <c r="K1151" t="s">
        <v>177</v>
      </c>
      <c r="L1151" t="str">
        <f>IF(AND(Home!$A$1&gt;=Leave[[#This Row],[Start Time]],Home!$A$1&lt;=Leave[[#This Row],[End Time]]),"Aplica","No Aplica")</f>
        <v>No Aplica</v>
      </c>
      <c r="M1151" t="str">
        <f>IF(AND(Home!$A$1&gt;=Leave[[#This Row],[Start Time]],Home!$A$1&lt;=Leave[[#This Row],[End Time]]),Home!$A$1,"No Aplica")</f>
        <v>No Aplica</v>
      </c>
      <c r="N1151" t="str">
        <f>Leave[[#This Row],[User Code (Owning User) (Usuario)]]&amp;Leave[[#This Row],[fecha activa]]</f>
        <v>MIE2024061218597No Aplica</v>
      </c>
    </row>
    <row r="1152" spans="1:14" x14ac:dyDescent="0.3">
      <c r="A1152" t="s">
        <v>595</v>
      </c>
      <c r="B1152" s="3">
        <v>45933</v>
      </c>
      <c r="C1152" s="3">
        <v>45933</v>
      </c>
      <c r="D1152" t="s">
        <v>641</v>
      </c>
      <c r="E1152" t="s">
        <v>850</v>
      </c>
      <c r="F1152" t="s">
        <v>852</v>
      </c>
      <c r="G1152">
        <v>180</v>
      </c>
      <c r="H1152">
        <v>180</v>
      </c>
      <c r="I1152" t="s">
        <v>851</v>
      </c>
      <c r="J1152" t="s">
        <v>1038</v>
      </c>
      <c r="K1152" t="s">
        <v>177</v>
      </c>
      <c r="L1152" t="str">
        <f>IF(AND(Home!$A$1&gt;=Leave[[#This Row],[Start Time]],Home!$A$1&lt;=Leave[[#This Row],[End Time]]),"Aplica","No Aplica")</f>
        <v>No Aplica</v>
      </c>
      <c r="M1152" t="str">
        <f>IF(AND(Home!$A$1&gt;=Leave[[#This Row],[Start Time]],Home!$A$1&lt;=Leave[[#This Row],[End Time]]),Home!$A$1,"No Aplica")</f>
        <v>No Aplica</v>
      </c>
      <c r="N1152" t="str">
        <f>Leave[[#This Row],[User Code (Owning User) (Usuario)]]&amp;Leave[[#This Row],[fecha activa]]</f>
        <v>MIE2024061218597No Aplica</v>
      </c>
    </row>
    <row r="1153" spans="1:14" x14ac:dyDescent="0.3">
      <c r="A1153" t="s">
        <v>595</v>
      </c>
      <c r="B1153" s="3">
        <v>45931</v>
      </c>
      <c r="C1153" s="3">
        <v>45931</v>
      </c>
      <c r="D1153" t="s">
        <v>641</v>
      </c>
      <c r="E1153" t="s">
        <v>850</v>
      </c>
      <c r="F1153" t="s">
        <v>852</v>
      </c>
      <c r="G1153">
        <v>60</v>
      </c>
      <c r="H1153">
        <v>60</v>
      </c>
      <c r="I1153" t="s">
        <v>851</v>
      </c>
      <c r="J1153" t="s">
        <v>1038</v>
      </c>
      <c r="K1153" t="s">
        <v>177</v>
      </c>
      <c r="L1153" t="str">
        <f>IF(AND(Home!$A$1&gt;=Leave[[#This Row],[Start Time]],Home!$A$1&lt;=Leave[[#This Row],[End Time]]),"Aplica","No Aplica")</f>
        <v>Aplica</v>
      </c>
      <c r="M1153">
        <f>IF(AND(Home!$A$1&gt;=Leave[[#This Row],[Start Time]],Home!$A$1&lt;=Leave[[#This Row],[End Time]]),Home!$A$1,"No Aplica")</f>
        <v>45931</v>
      </c>
      <c r="N1153" t="str">
        <f>Leave[[#This Row],[User Code (Owning User) (Usuario)]]&amp;Leave[[#This Row],[fecha activa]]</f>
        <v>MIE202406121859745931</v>
      </c>
    </row>
    <row r="1154" spans="1:14" x14ac:dyDescent="0.3">
      <c r="A1154" t="s">
        <v>469</v>
      </c>
      <c r="B1154" s="3">
        <v>45931</v>
      </c>
      <c r="C1154" s="3">
        <v>45931</v>
      </c>
      <c r="D1154" t="s">
        <v>2952</v>
      </c>
      <c r="E1154" t="s">
        <v>792</v>
      </c>
      <c r="F1154" t="s">
        <v>793</v>
      </c>
      <c r="G1154">
        <v>180</v>
      </c>
      <c r="H1154">
        <v>180</v>
      </c>
      <c r="I1154" t="s">
        <v>1073</v>
      </c>
      <c r="J1154" t="s">
        <v>1035</v>
      </c>
      <c r="K1154" t="s">
        <v>178</v>
      </c>
      <c r="L1154" t="str">
        <f>IF(AND(Home!$A$1&gt;=Leave[[#This Row],[Start Time]],Home!$A$1&lt;=Leave[[#This Row],[End Time]]),"Aplica","No Aplica")</f>
        <v>Aplica</v>
      </c>
      <c r="M1154">
        <f>IF(AND(Home!$A$1&gt;=Leave[[#This Row],[Start Time]],Home!$A$1&lt;=Leave[[#This Row],[End Time]]),Home!$A$1,"No Aplica")</f>
        <v>45931</v>
      </c>
      <c r="N1154" t="str">
        <f>Leave[[#This Row],[User Code (Owning User) (Usuario)]]&amp;Leave[[#This Row],[fecha activa]]</f>
        <v>MIE202421111833245931</v>
      </c>
    </row>
    <row r="1155" spans="1:14" x14ac:dyDescent="0.3">
      <c r="A1155" t="s">
        <v>474</v>
      </c>
      <c r="B1155" s="3">
        <v>45942</v>
      </c>
      <c r="C1155" s="3">
        <v>45942</v>
      </c>
      <c r="D1155" t="s">
        <v>489</v>
      </c>
      <c r="E1155" t="s">
        <v>792</v>
      </c>
      <c r="F1155" t="s">
        <v>793</v>
      </c>
      <c r="G1155">
        <v>540</v>
      </c>
      <c r="H1155">
        <v>540</v>
      </c>
      <c r="I1155" t="s">
        <v>1073</v>
      </c>
      <c r="J1155" t="s">
        <v>1035</v>
      </c>
      <c r="K1155" t="s">
        <v>178</v>
      </c>
      <c r="L1155" t="str">
        <f>IF(AND(Home!$A$1&gt;=Leave[[#This Row],[Start Time]],Home!$A$1&lt;=Leave[[#This Row],[End Time]]),"Aplica","No Aplica")</f>
        <v>No Aplica</v>
      </c>
      <c r="M1155" t="str">
        <f>IF(AND(Home!$A$1&gt;=Leave[[#This Row],[Start Time]],Home!$A$1&lt;=Leave[[#This Row],[End Time]]),Home!$A$1,"No Aplica")</f>
        <v>No Aplica</v>
      </c>
      <c r="N1155" t="str">
        <f>Leave[[#This Row],[User Code (Owning User) (Usuario)]]&amp;Leave[[#This Row],[fecha activa]]</f>
        <v>MIE2024211118332No Aplica</v>
      </c>
    </row>
    <row r="1156" spans="1:14" x14ac:dyDescent="0.3">
      <c r="A1156" t="s">
        <v>474</v>
      </c>
      <c r="B1156" s="3">
        <v>45935</v>
      </c>
      <c r="C1156" s="3">
        <v>45935</v>
      </c>
      <c r="D1156" t="s">
        <v>489</v>
      </c>
      <c r="E1156" t="s">
        <v>792</v>
      </c>
      <c r="F1156" t="s">
        <v>793</v>
      </c>
      <c r="G1156">
        <v>540</v>
      </c>
      <c r="H1156">
        <v>540</v>
      </c>
      <c r="I1156" t="s">
        <v>1073</v>
      </c>
      <c r="J1156" t="s">
        <v>1035</v>
      </c>
      <c r="K1156" t="s">
        <v>178</v>
      </c>
      <c r="L1156" t="str">
        <f>IF(AND(Home!$A$1&gt;=Leave[[#This Row],[Start Time]],Home!$A$1&lt;=Leave[[#This Row],[End Time]]),"Aplica","No Aplica")</f>
        <v>No Aplica</v>
      </c>
      <c r="M1156" t="str">
        <f>IF(AND(Home!$A$1&gt;=Leave[[#This Row],[Start Time]],Home!$A$1&lt;=Leave[[#This Row],[End Time]]),Home!$A$1,"No Aplica")</f>
        <v>No Aplica</v>
      </c>
      <c r="N1156" t="str">
        <f>Leave[[#This Row],[User Code (Owning User) (Usuario)]]&amp;Leave[[#This Row],[fecha activa]]</f>
        <v>MIE2024211118332No Aplica</v>
      </c>
    </row>
    <row r="1157" spans="1:14" x14ac:dyDescent="0.3">
      <c r="A1157" t="s">
        <v>469</v>
      </c>
      <c r="B1157" s="3">
        <v>45941</v>
      </c>
      <c r="C1157" s="3">
        <v>45941</v>
      </c>
      <c r="D1157" t="s">
        <v>2163</v>
      </c>
      <c r="E1157" t="s">
        <v>709</v>
      </c>
      <c r="F1157" t="s">
        <v>711</v>
      </c>
      <c r="G1157">
        <v>240</v>
      </c>
      <c r="H1157">
        <v>240</v>
      </c>
      <c r="I1157" t="s">
        <v>710</v>
      </c>
      <c r="J1157" t="s">
        <v>1033</v>
      </c>
      <c r="K1157" t="s">
        <v>179</v>
      </c>
      <c r="L1157" t="str">
        <f>IF(AND(Home!$A$1&gt;=Leave[[#This Row],[Start Time]],Home!$A$1&lt;=Leave[[#This Row],[End Time]]),"Aplica","No Aplica")</f>
        <v>No Aplica</v>
      </c>
      <c r="M1157" t="str">
        <f>IF(AND(Home!$A$1&gt;=Leave[[#This Row],[Start Time]],Home!$A$1&lt;=Leave[[#This Row],[End Time]]),Home!$A$1,"No Aplica")</f>
        <v>No Aplica</v>
      </c>
      <c r="N1157" t="str">
        <f>Leave[[#This Row],[User Code (Owning User) (Usuario)]]&amp;Leave[[#This Row],[fecha activa]]</f>
        <v>MIE2024190917634No Aplica</v>
      </c>
    </row>
    <row r="1158" spans="1:14" x14ac:dyDescent="0.3">
      <c r="A1158" t="s">
        <v>469</v>
      </c>
      <c r="B1158" s="3">
        <v>45934</v>
      </c>
      <c r="C1158" s="3">
        <v>45934</v>
      </c>
      <c r="D1158" t="s">
        <v>3062</v>
      </c>
      <c r="E1158" t="s">
        <v>709</v>
      </c>
      <c r="F1158" t="s">
        <v>711</v>
      </c>
      <c r="G1158">
        <v>240</v>
      </c>
      <c r="H1158">
        <v>240</v>
      </c>
      <c r="I1158" t="s">
        <v>710</v>
      </c>
      <c r="J1158" t="s">
        <v>1033</v>
      </c>
      <c r="K1158" t="s">
        <v>179</v>
      </c>
      <c r="L1158" t="str">
        <f>IF(AND(Home!$A$1&gt;=Leave[[#This Row],[Start Time]],Home!$A$1&lt;=Leave[[#This Row],[End Time]]),"Aplica","No Aplica")</f>
        <v>No Aplica</v>
      </c>
      <c r="M1158" t="str">
        <f>IF(AND(Home!$A$1&gt;=Leave[[#This Row],[Start Time]],Home!$A$1&lt;=Leave[[#This Row],[End Time]]),Home!$A$1,"No Aplica")</f>
        <v>No Aplica</v>
      </c>
      <c r="N1158" t="str">
        <f>Leave[[#This Row],[User Code (Owning User) (Usuario)]]&amp;Leave[[#This Row],[fecha activa]]</f>
        <v>MIE2024190917634No Aplica</v>
      </c>
    </row>
    <row r="1159" spans="1:14" x14ac:dyDescent="0.3">
      <c r="A1159" t="s">
        <v>463</v>
      </c>
      <c r="B1159" s="3">
        <v>45935</v>
      </c>
      <c r="C1159" s="3">
        <v>45935</v>
      </c>
      <c r="D1159" t="s">
        <v>777</v>
      </c>
      <c r="E1159" t="s">
        <v>709</v>
      </c>
      <c r="F1159" t="s">
        <v>711</v>
      </c>
      <c r="G1159">
        <v>540</v>
      </c>
      <c r="H1159">
        <v>540</v>
      </c>
      <c r="I1159" t="s">
        <v>710</v>
      </c>
      <c r="J1159" t="s">
        <v>1033</v>
      </c>
      <c r="K1159" t="s">
        <v>179</v>
      </c>
      <c r="L1159" t="str">
        <f>IF(AND(Home!$A$1&gt;=Leave[[#This Row],[Start Time]],Home!$A$1&lt;=Leave[[#This Row],[End Time]]),"Aplica","No Aplica")</f>
        <v>No Aplica</v>
      </c>
      <c r="M1159" t="str">
        <f>IF(AND(Home!$A$1&gt;=Leave[[#This Row],[Start Time]],Home!$A$1&lt;=Leave[[#This Row],[End Time]]),Home!$A$1,"No Aplica")</f>
        <v>No Aplica</v>
      </c>
      <c r="N1159" t="str">
        <f>Leave[[#This Row],[User Code (Owning User) (Usuario)]]&amp;Leave[[#This Row],[fecha activa]]</f>
        <v>MIE2024190917634No Aplica</v>
      </c>
    </row>
    <row r="1160" spans="1:14" x14ac:dyDescent="0.3">
      <c r="A1160" t="s">
        <v>463</v>
      </c>
      <c r="B1160" s="3">
        <v>45942</v>
      </c>
      <c r="C1160" s="3">
        <v>45942</v>
      </c>
      <c r="D1160" t="s">
        <v>493</v>
      </c>
      <c r="E1160" t="s">
        <v>750</v>
      </c>
      <c r="F1160" t="s">
        <v>751</v>
      </c>
      <c r="G1160">
        <v>600</v>
      </c>
      <c r="H1160">
        <v>540</v>
      </c>
      <c r="I1160" t="s">
        <v>1124</v>
      </c>
      <c r="J1160" t="s">
        <v>1040</v>
      </c>
      <c r="K1160" t="s">
        <v>178</v>
      </c>
      <c r="L1160" t="str">
        <f>IF(AND(Home!$A$1&gt;=Leave[[#This Row],[Start Time]],Home!$A$1&lt;=Leave[[#This Row],[End Time]]),"Aplica","No Aplica")</f>
        <v>No Aplica</v>
      </c>
      <c r="M1160" t="str">
        <f>IF(AND(Home!$A$1&gt;=Leave[[#This Row],[Start Time]],Home!$A$1&lt;=Leave[[#This Row],[End Time]]),Home!$A$1,"No Aplica")</f>
        <v>No Aplica</v>
      </c>
      <c r="N1160" t="str">
        <f>Leave[[#This Row],[User Code (Owning User) (Usuario)]]&amp;Leave[[#This Row],[fecha activa]]</f>
        <v>MIE2024241017945No Aplica</v>
      </c>
    </row>
    <row r="1161" spans="1:14" x14ac:dyDescent="0.3">
      <c r="A1161" t="s">
        <v>469</v>
      </c>
      <c r="B1161" s="3">
        <v>45940</v>
      </c>
      <c r="C1161" s="3">
        <v>45940</v>
      </c>
      <c r="D1161" t="s">
        <v>596</v>
      </c>
      <c r="E1161" t="s">
        <v>750</v>
      </c>
      <c r="F1161" t="s">
        <v>751</v>
      </c>
      <c r="G1161">
        <v>60</v>
      </c>
      <c r="H1161">
        <v>60</v>
      </c>
      <c r="I1161" t="s">
        <v>1124</v>
      </c>
      <c r="J1161" t="s">
        <v>1040</v>
      </c>
      <c r="K1161" t="s">
        <v>178</v>
      </c>
      <c r="L1161" t="str">
        <f>IF(AND(Home!$A$1&gt;=Leave[[#This Row],[Start Time]],Home!$A$1&lt;=Leave[[#This Row],[End Time]]),"Aplica","No Aplica")</f>
        <v>No Aplica</v>
      </c>
      <c r="M1161" t="str">
        <f>IF(AND(Home!$A$1&gt;=Leave[[#This Row],[Start Time]],Home!$A$1&lt;=Leave[[#This Row],[End Time]]),Home!$A$1,"No Aplica")</f>
        <v>No Aplica</v>
      </c>
      <c r="N1161" t="str">
        <f>Leave[[#This Row],[User Code (Owning User) (Usuario)]]&amp;Leave[[#This Row],[fecha activa]]</f>
        <v>MIE2024241017945No Aplica</v>
      </c>
    </row>
    <row r="1162" spans="1:14" x14ac:dyDescent="0.3">
      <c r="A1162" t="s">
        <v>469</v>
      </c>
      <c r="B1162" s="3">
        <v>45939</v>
      </c>
      <c r="C1162" s="3">
        <v>45939</v>
      </c>
      <c r="D1162" t="s">
        <v>596</v>
      </c>
      <c r="E1162" t="s">
        <v>750</v>
      </c>
      <c r="F1162" t="s">
        <v>751</v>
      </c>
      <c r="G1162">
        <v>60</v>
      </c>
      <c r="H1162">
        <v>60</v>
      </c>
      <c r="I1162" t="s">
        <v>1124</v>
      </c>
      <c r="J1162" t="s">
        <v>1040</v>
      </c>
      <c r="K1162" t="s">
        <v>178</v>
      </c>
      <c r="L1162" t="str">
        <f>IF(AND(Home!$A$1&gt;=Leave[[#This Row],[Start Time]],Home!$A$1&lt;=Leave[[#This Row],[End Time]]),"Aplica","No Aplica")</f>
        <v>No Aplica</v>
      </c>
      <c r="M1162" t="str">
        <f>IF(AND(Home!$A$1&gt;=Leave[[#This Row],[Start Time]],Home!$A$1&lt;=Leave[[#This Row],[End Time]]),Home!$A$1,"No Aplica")</f>
        <v>No Aplica</v>
      </c>
      <c r="N1162" t="str">
        <f>Leave[[#This Row],[User Code (Owning User) (Usuario)]]&amp;Leave[[#This Row],[fecha activa]]</f>
        <v>MIE2024241017945No Aplica</v>
      </c>
    </row>
    <row r="1163" spans="1:14" x14ac:dyDescent="0.3">
      <c r="A1163" t="s">
        <v>469</v>
      </c>
      <c r="B1163" s="3">
        <v>45938</v>
      </c>
      <c r="C1163" s="3">
        <v>45938</v>
      </c>
      <c r="D1163" t="s">
        <v>596</v>
      </c>
      <c r="E1163" t="s">
        <v>750</v>
      </c>
      <c r="F1163" t="s">
        <v>751</v>
      </c>
      <c r="G1163">
        <v>60</v>
      </c>
      <c r="H1163">
        <v>60</v>
      </c>
      <c r="I1163" t="s">
        <v>1124</v>
      </c>
      <c r="J1163" t="s">
        <v>1040</v>
      </c>
      <c r="K1163" t="s">
        <v>178</v>
      </c>
      <c r="L1163" t="str">
        <f>IF(AND(Home!$A$1&gt;=Leave[[#This Row],[Start Time]],Home!$A$1&lt;=Leave[[#This Row],[End Time]]),"Aplica","No Aplica")</f>
        <v>No Aplica</v>
      </c>
      <c r="M1163" t="str">
        <f>IF(AND(Home!$A$1&gt;=Leave[[#This Row],[Start Time]],Home!$A$1&lt;=Leave[[#This Row],[End Time]]),Home!$A$1,"No Aplica")</f>
        <v>No Aplica</v>
      </c>
      <c r="N1163" t="str">
        <f>Leave[[#This Row],[User Code (Owning User) (Usuario)]]&amp;Leave[[#This Row],[fecha activa]]</f>
        <v>MIE2024241017945No Aplica</v>
      </c>
    </row>
    <row r="1164" spans="1:14" x14ac:dyDescent="0.3">
      <c r="A1164" t="s">
        <v>469</v>
      </c>
      <c r="B1164" s="3">
        <v>45937</v>
      </c>
      <c r="C1164" s="3">
        <v>45937</v>
      </c>
      <c r="D1164" t="s">
        <v>596</v>
      </c>
      <c r="E1164" t="s">
        <v>750</v>
      </c>
      <c r="F1164" t="s">
        <v>751</v>
      </c>
      <c r="G1164">
        <v>60</v>
      </c>
      <c r="H1164">
        <v>60</v>
      </c>
      <c r="I1164" t="s">
        <v>1124</v>
      </c>
      <c r="J1164" t="s">
        <v>1040</v>
      </c>
      <c r="K1164" t="s">
        <v>178</v>
      </c>
      <c r="L1164" t="str">
        <f>IF(AND(Home!$A$1&gt;=Leave[[#This Row],[Start Time]],Home!$A$1&lt;=Leave[[#This Row],[End Time]]),"Aplica","No Aplica")</f>
        <v>No Aplica</v>
      </c>
      <c r="M1164" t="str">
        <f>IF(AND(Home!$A$1&gt;=Leave[[#This Row],[Start Time]],Home!$A$1&lt;=Leave[[#This Row],[End Time]]),Home!$A$1,"No Aplica")</f>
        <v>No Aplica</v>
      </c>
      <c r="N1164" t="str">
        <f>Leave[[#This Row],[User Code (Owning User) (Usuario)]]&amp;Leave[[#This Row],[fecha activa]]</f>
        <v>MIE2024241017945No Aplica</v>
      </c>
    </row>
    <row r="1165" spans="1:14" x14ac:dyDescent="0.3">
      <c r="A1165" t="s">
        <v>463</v>
      </c>
      <c r="B1165" s="3">
        <v>45935</v>
      </c>
      <c r="C1165" s="3">
        <v>45935</v>
      </c>
      <c r="D1165" t="s">
        <v>493</v>
      </c>
      <c r="E1165" t="s">
        <v>750</v>
      </c>
      <c r="F1165" t="s">
        <v>751</v>
      </c>
      <c r="G1165">
        <v>600</v>
      </c>
      <c r="H1165">
        <v>540</v>
      </c>
      <c r="I1165" t="s">
        <v>1124</v>
      </c>
      <c r="J1165" t="s">
        <v>1040</v>
      </c>
      <c r="K1165" t="s">
        <v>178</v>
      </c>
      <c r="L1165" t="str">
        <f>IF(AND(Home!$A$1&gt;=Leave[[#This Row],[Start Time]],Home!$A$1&lt;=Leave[[#This Row],[End Time]]),"Aplica","No Aplica")</f>
        <v>No Aplica</v>
      </c>
      <c r="M1165" t="str">
        <f>IF(AND(Home!$A$1&gt;=Leave[[#This Row],[Start Time]],Home!$A$1&lt;=Leave[[#This Row],[End Time]]),Home!$A$1,"No Aplica")</f>
        <v>No Aplica</v>
      </c>
      <c r="N1165" t="str">
        <f>Leave[[#This Row],[User Code (Owning User) (Usuario)]]&amp;Leave[[#This Row],[fecha activa]]</f>
        <v>MIE2024241017945No Aplica</v>
      </c>
    </row>
    <row r="1166" spans="1:14" x14ac:dyDescent="0.3">
      <c r="A1166" t="s">
        <v>469</v>
      </c>
      <c r="B1166" s="3">
        <v>45933</v>
      </c>
      <c r="C1166" s="3">
        <v>45933</v>
      </c>
      <c r="D1166" t="s">
        <v>596</v>
      </c>
      <c r="E1166" t="s">
        <v>750</v>
      </c>
      <c r="F1166" t="s">
        <v>751</v>
      </c>
      <c r="G1166">
        <v>60</v>
      </c>
      <c r="H1166">
        <v>60</v>
      </c>
      <c r="I1166" t="s">
        <v>1124</v>
      </c>
      <c r="J1166" t="s">
        <v>1040</v>
      </c>
      <c r="K1166" t="s">
        <v>178</v>
      </c>
      <c r="L1166" t="str">
        <f>IF(AND(Home!$A$1&gt;=Leave[[#This Row],[Start Time]],Home!$A$1&lt;=Leave[[#This Row],[End Time]]),"Aplica","No Aplica")</f>
        <v>No Aplica</v>
      </c>
      <c r="M1166" t="str">
        <f>IF(AND(Home!$A$1&gt;=Leave[[#This Row],[Start Time]],Home!$A$1&lt;=Leave[[#This Row],[End Time]]),Home!$A$1,"No Aplica")</f>
        <v>No Aplica</v>
      </c>
      <c r="N1166" t="str">
        <f>Leave[[#This Row],[User Code (Owning User) (Usuario)]]&amp;Leave[[#This Row],[fecha activa]]</f>
        <v>MIE2024241017945No Aplica</v>
      </c>
    </row>
    <row r="1167" spans="1:14" x14ac:dyDescent="0.3">
      <c r="A1167" t="s">
        <v>469</v>
      </c>
      <c r="B1167" s="3">
        <v>45932</v>
      </c>
      <c r="C1167" s="3">
        <v>45932</v>
      </c>
      <c r="D1167" t="s">
        <v>596</v>
      </c>
      <c r="E1167" t="s">
        <v>750</v>
      </c>
      <c r="F1167" t="s">
        <v>751</v>
      </c>
      <c r="G1167">
        <v>60</v>
      </c>
      <c r="H1167">
        <v>60</v>
      </c>
      <c r="I1167" t="s">
        <v>1124</v>
      </c>
      <c r="J1167" t="s">
        <v>1040</v>
      </c>
      <c r="K1167" t="s">
        <v>178</v>
      </c>
      <c r="L1167" t="str">
        <f>IF(AND(Home!$A$1&gt;=Leave[[#This Row],[Start Time]],Home!$A$1&lt;=Leave[[#This Row],[End Time]]),"Aplica","No Aplica")</f>
        <v>No Aplica</v>
      </c>
      <c r="M1167" t="str">
        <f>IF(AND(Home!$A$1&gt;=Leave[[#This Row],[Start Time]],Home!$A$1&lt;=Leave[[#This Row],[End Time]]),Home!$A$1,"No Aplica")</f>
        <v>No Aplica</v>
      </c>
      <c r="N1167" t="str">
        <f>Leave[[#This Row],[User Code (Owning User) (Usuario)]]&amp;Leave[[#This Row],[fecha activa]]</f>
        <v>MIE2024241017945No Aplica</v>
      </c>
    </row>
    <row r="1168" spans="1:14" x14ac:dyDescent="0.3">
      <c r="A1168" t="s">
        <v>469</v>
      </c>
      <c r="B1168" s="3">
        <v>45931</v>
      </c>
      <c r="C1168" s="3">
        <v>45931</v>
      </c>
      <c r="D1168" t="s">
        <v>596</v>
      </c>
      <c r="E1168" t="s">
        <v>750</v>
      </c>
      <c r="F1168" t="s">
        <v>751</v>
      </c>
      <c r="G1168">
        <v>60</v>
      </c>
      <c r="H1168">
        <v>60</v>
      </c>
      <c r="I1168" t="s">
        <v>1124</v>
      </c>
      <c r="J1168" t="s">
        <v>1040</v>
      </c>
      <c r="K1168" t="s">
        <v>178</v>
      </c>
      <c r="L1168" t="str">
        <f>IF(AND(Home!$A$1&gt;=Leave[[#This Row],[Start Time]],Home!$A$1&lt;=Leave[[#This Row],[End Time]]),"Aplica","No Aplica")</f>
        <v>Aplica</v>
      </c>
      <c r="M1168">
        <f>IF(AND(Home!$A$1&gt;=Leave[[#This Row],[Start Time]],Home!$A$1&lt;=Leave[[#This Row],[End Time]]),Home!$A$1,"No Aplica")</f>
        <v>45931</v>
      </c>
      <c r="N1168" t="str">
        <f>Leave[[#This Row],[User Code (Owning User) (Usuario)]]&amp;Leave[[#This Row],[fecha activa]]</f>
        <v>MIE202424101794545931</v>
      </c>
    </row>
    <row r="1169" spans="1:14" x14ac:dyDescent="0.3">
      <c r="A1169" t="s">
        <v>595</v>
      </c>
      <c r="B1169" s="3">
        <v>45940</v>
      </c>
      <c r="C1169" s="3">
        <v>45940</v>
      </c>
      <c r="D1169" t="s">
        <v>1485</v>
      </c>
      <c r="E1169" t="s">
        <v>98</v>
      </c>
      <c r="F1169" t="s">
        <v>99</v>
      </c>
      <c r="G1169">
        <v>60</v>
      </c>
      <c r="H1169">
        <v>60</v>
      </c>
      <c r="I1169" t="s">
        <v>995</v>
      </c>
      <c r="J1169" t="s">
        <v>1036</v>
      </c>
      <c r="K1169" t="s">
        <v>177</v>
      </c>
      <c r="L1169" t="str">
        <f>IF(AND(Home!$A$1&gt;=Leave[[#This Row],[Start Time]],Home!$A$1&lt;=Leave[[#This Row],[End Time]]),"Aplica","No Aplica")</f>
        <v>No Aplica</v>
      </c>
      <c r="M1169" t="str">
        <f>IF(AND(Home!$A$1&gt;=Leave[[#This Row],[Start Time]],Home!$A$1&lt;=Leave[[#This Row],[End Time]]),Home!$A$1,"No Aplica")</f>
        <v>No Aplica</v>
      </c>
      <c r="N1169" t="str">
        <f>Leave[[#This Row],[User Code (Owning User) (Usuario)]]&amp;Leave[[#This Row],[fecha activa]]</f>
        <v>MIE202129124820No Aplica</v>
      </c>
    </row>
    <row r="1170" spans="1:14" x14ac:dyDescent="0.3">
      <c r="A1170" t="s">
        <v>595</v>
      </c>
      <c r="B1170" s="3">
        <v>45939</v>
      </c>
      <c r="C1170" s="3">
        <v>45939</v>
      </c>
      <c r="D1170" t="s">
        <v>1485</v>
      </c>
      <c r="E1170" t="s">
        <v>98</v>
      </c>
      <c r="F1170" t="s">
        <v>99</v>
      </c>
      <c r="G1170">
        <v>60</v>
      </c>
      <c r="H1170">
        <v>60</v>
      </c>
      <c r="I1170" t="s">
        <v>995</v>
      </c>
      <c r="J1170" t="s">
        <v>1036</v>
      </c>
      <c r="K1170" t="s">
        <v>177</v>
      </c>
      <c r="L1170" t="str">
        <f>IF(AND(Home!$A$1&gt;=Leave[[#This Row],[Start Time]],Home!$A$1&lt;=Leave[[#This Row],[End Time]]),"Aplica","No Aplica")</f>
        <v>No Aplica</v>
      </c>
      <c r="M1170" t="str">
        <f>IF(AND(Home!$A$1&gt;=Leave[[#This Row],[Start Time]],Home!$A$1&lt;=Leave[[#This Row],[End Time]]),Home!$A$1,"No Aplica")</f>
        <v>No Aplica</v>
      </c>
      <c r="N1170" t="str">
        <f>Leave[[#This Row],[User Code (Owning User) (Usuario)]]&amp;Leave[[#This Row],[fecha activa]]</f>
        <v>MIE202129124820No Aplica</v>
      </c>
    </row>
    <row r="1171" spans="1:14" x14ac:dyDescent="0.3">
      <c r="A1171" t="s">
        <v>595</v>
      </c>
      <c r="B1171" s="3">
        <v>45938</v>
      </c>
      <c r="C1171" s="3">
        <v>45938</v>
      </c>
      <c r="D1171" t="s">
        <v>1485</v>
      </c>
      <c r="E1171" t="s">
        <v>98</v>
      </c>
      <c r="F1171" t="s">
        <v>99</v>
      </c>
      <c r="G1171">
        <v>60</v>
      </c>
      <c r="H1171">
        <v>60</v>
      </c>
      <c r="I1171" t="s">
        <v>995</v>
      </c>
      <c r="J1171" t="s">
        <v>1036</v>
      </c>
      <c r="K1171" t="s">
        <v>177</v>
      </c>
      <c r="L1171" t="str">
        <f>IF(AND(Home!$A$1&gt;=Leave[[#This Row],[Start Time]],Home!$A$1&lt;=Leave[[#This Row],[End Time]]),"Aplica","No Aplica")</f>
        <v>No Aplica</v>
      </c>
      <c r="M1171" t="str">
        <f>IF(AND(Home!$A$1&gt;=Leave[[#This Row],[Start Time]],Home!$A$1&lt;=Leave[[#This Row],[End Time]]),Home!$A$1,"No Aplica")</f>
        <v>No Aplica</v>
      </c>
      <c r="N1171" t="str">
        <f>Leave[[#This Row],[User Code (Owning User) (Usuario)]]&amp;Leave[[#This Row],[fecha activa]]</f>
        <v>MIE202129124820No Aplica</v>
      </c>
    </row>
    <row r="1172" spans="1:14" x14ac:dyDescent="0.3">
      <c r="A1172" t="s">
        <v>595</v>
      </c>
      <c r="B1172" s="3">
        <v>45936</v>
      </c>
      <c r="C1172" s="3">
        <v>45936</v>
      </c>
      <c r="D1172" t="s">
        <v>1485</v>
      </c>
      <c r="E1172" t="s">
        <v>98</v>
      </c>
      <c r="F1172" t="s">
        <v>99</v>
      </c>
      <c r="G1172">
        <v>60</v>
      </c>
      <c r="H1172">
        <v>60</v>
      </c>
      <c r="I1172" t="s">
        <v>995</v>
      </c>
      <c r="J1172" t="s">
        <v>1036</v>
      </c>
      <c r="K1172" t="s">
        <v>177</v>
      </c>
      <c r="L1172" t="str">
        <f>IF(AND(Home!$A$1&gt;=Leave[[#This Row],[Start Time]],Home!$A$1&lt;=Leave[[#This Row],[End Time]]),"Aplica","No Aplica")</f>
        <v>No Aplica</v>
      </c>
      <c r="M1172" t="str">
        <f>IF(AND(Home!$A$1&gt;=Leave[[#This Row],[Start Time]],Home!$A$1&lt;=Leave[[#This Row],[End Time]]),Home!$A$1,"No Aplica")</f>
        <v>No Aplica</v>
      </c>
      <c r="N1172" t="str">
        <f>Leave[[#This Row],[User Code (Owning User) (Usuario)]]&amp;Leave[[#This Row],[fecha activa]]</f>
        <v>MIE202129124820No Aplica</v>
      </c>
    </row>
    <row r="1173" spans="1:14" x14ac:dyDescent="0.3">
      <c r="A1173" t="s">
        <v>466</v>
      </c>
      <c r="B1173" s="3">
        <v>45937</v>
      </c>
      <c r="C1173" s="3">
        <v>45937</v>
      </c>
      <c r="D1173" t="s">
        <v>467</v>
      </c>
      <c r="E1173" t="s">
        <v>98</v>
      </c>
      <c r="F1173" t="s">
        <v>99</v>
      </c>
      <c r="G1173">
        <v>540</v>
      </c>
      <c r="H1173">
        <v>540</v>
      </c>
      <c r="I1173" t="s">
        <v>995</v>
      </c>
      <c r="J1173" t="s">
        <v>1036</v>
      </c>
      <c r="K1173" t="s">
        <v>177</v>
      </c>
      <c r="L1173" t="str">
        <f>IF(AND(Home!$A$1&gt;=Leave[[#This Row],[Start Time]],Home!$A$1&lt;=Leave[[#This Row],[End Time]]),"Aplica","No Aplica")</f>
        <v>No Aplica</v>
      </c>
      <c r="M1173" t="str">
        <f>IF(AND(Home!$A$1&gt;=Leave[[#This Row],[Start Time]],Home!$A$1&lt;=Leave[[#This Row],[End Time]]),Home!$A$1,"No Aplica")</f>
        <v>No Aplica</v>
      </c>
      <c r="N1173" t="str">
        <f>Leave[[#This Row],[User Code (Owning User) (Usuario)]]&amp;Leave[[#This Row],[fecha activa]]</f>
        <v>MIE202129124820No Aplica</v>
      </c>
    </row>
    <row r="1174" spans="1:14" x14ac:dyDescent="0.3">
      <c r="A1174" t="s">
        <v>595</v>
      </c>
      <c r="B1174" s="3">
        <v>45933</v>
      </c>
      <c r="C1174" s="3">
        <v>45933</v>
      </c>
      <c r="D1174" t="s">
        <v>658</v>
      </c>
      <c r="E1174" t="s">
        <v>98</v>
      </c>
      <c r="F1174" t="s">
        <v>99</v>
      </c>
      <c r="G1174">
        <v>60</v>
      </c>
      <c r="H1174">
        <v>60</v>
      </c>
      <c r="I1174" t="s">
        <v>995</v>
      </c>
      <c r="J1174" t="s">
        <v>1036</v>
      </c>
      <c r="K1174" t="s">
        <v>177</v>
      </c>
      <c r="L1174" t="str">
        <f>IF(AND(Home!$A$1&gt;=Leave[[#This Row],[Start Time]],Home!$A$1&lt;=Leave[[#This Row],[End Time]]),"Aplica","No Aplica")</f>
        <v>No Aplica</v>
      </c>
      <c r="M1174" t="str">
        <f>IF(AND(Home!$A$1&gt;=Leave[[#This Row],[Start Time]],Home!$A$1&lt;=Leave[[#This Row],[End Time]]),Home!$A$1,"No Aplica")</f>
        <v>No Aplica</v>
      </c>
      <c r="N1174" t="str">
        <f>Leave[[#This Row],[User Code (Owning User) (Usuario)]]&amp;Leave[[#This Row],[fecha activa]]</f>
        <v>MIE202129124820No Aplica</v>
      </c>
    </row>
    <row r="1175" spans="1:14" x14ac:dyDescent="0.3">
      <c r="A1175" t="s">
        <v>595</v>
      </c>
      <c r="B1175" s="3">
        <v>45932</v>
      </c>
      <c r="C1175" s="3">
        <v>45932</v>
      </c>
      <c r="D1175" t="s">
        <v>1485</v>
      </c>
      <c r="E1175" t="s">
        <v>98</v>
      </c>
      <c r="F1175" t="s">
        <v>99</v>
      </c>
      <c r="G1175">
        <v>60</v>
      </c>
      <c r="H1175">
        <v>60</v>
      </c>
      <c r="I1175" t="s">
        <v>995</v>
      </c>
      <c r="J1175" t="s">
        <v>1036</v>
      </c>
      <c r="K1175" t="s">
        <v>177</v>
      </c>
      <c r="L1175" t="str">
        <f>IF(AND(Home!$A$1&gt;=Leave[[#This Row],[Start Time]],Home!$A$1&lt;=Leave[[#This Row],[End Time]]),"Aplica","No Aplica")</f>
        <v>No Aplica</v>
      </c>
      <c r="M1175" t="str">
        <f>IF(AND(Home!$A$1&gt;=Leave[[#This Row],[Start Time]],Home!$A$1&lt;=Leave[[#This Row],[End Time]]),Home!$A$1,"No Aplica")</f>
        <v>No Aplica</v>
      </c>
      <c r="N1175" t="str">
        <f>Leave[[#This Row],[User Code (Owning User) (Usuario)]]&amp;Leave[[#This Row],[fecha activa]]</f>
        <v>MIE202129124820No Aplica</v>
      </c>
    </row>
    <row r="1176" spans="1:14" x14ac:dyDescent="0.3">
      <c r="A1176" t="s">
        <v>466</v>
      </c>
      <c r="B1176" s="3">
        <v>45931</v>
      </c>
      <c r="C1176" s="3">
        <v>45931</v>
      </c>
      <c r="D1176" t="s">
        <v>467</v>
      </c>
      <c r="E1176" t="s">
        <v>98</v>
      </c>
      <c r="F1176" t="s">
        <v>99</v>
      </c>
      <c r="G1176">
        <v>540</v>
      </c>
      <c r="H1176">
        <v>540</v>
      </c>
      <c r="I1176" t="s">
        <v>995</v>
      </c>
      <c r="J1176" t="s">
        <v>1036</v>
      </c>
      <c r="K1176" t="s">
        <v>177</v>
      </c>
      <c r="L1176" t="str">
        <f>IF(AND(Home!$A$1&gt;=Leave[[#This Row],[Start Time]],Home!$A$1&lt;=Leave[[#This Row],[End Time]]),"Aplica","No Aplica")</f>
        <v>Aplica</v>
      </c>
      <c r="M1176">
        <f>IF(AND(Home!$A$1&gt;=Leave[[#This Row],[Start Time]],Home!$A$1&lt;=Leave[[#This Row],[End Time]]),Home!$A$1,"No Aplica")</f>
        <v>45931</v>
      </c>
      <c r="N1176" t="str">
        <f>Leave[[#This Row],[User Code (Owning User) (Usuario)]]&amp;Leave[[#This Row],[fecha activa]]</f>
        <v>MIE20212912482045931</v>
      </c>
    </row>
    <row r="1177" spans="1:14" x14ac:dyDescent="0.3">
      <c r="A1177" t="s">
        <v>466</v>
      </c>
      <c r="B1177" s="3">
        <v>45931</v>
      </c>
      <c r="C1177" s="3">
        <v>45931</v>
      </c>
      <c r="D1177" t="s">
        <v>467</v>
      </c>
      <c r="E1177" t="s">
        <v>2441</v>
      </c>
      <c r="F1177" t="s">
        <v>2443</v>
      </c>
      <c r="G1177">
        <v>540</v>
      </c>
      <c r="H1177">
        <v>540</v>
      </c>
      <c r="I1177" t="s">
        <v>2442</v>
      </c>
      <c r="J1177" t="s">
        <v>1029</v>
      </c>
      <c r="K1177" t="s">
        <v>178</v>
      </c>
      <c r="L1177" t="str">
        <f>IF(AND(Home!$A$1&gt;=Leave[[#This Row],[Start Time]],Home!$A$1&lt;=Leave[[#This Row],[End Time]]),"Aplica","No Aplica")</f>
        <v>Aplica</v>
      </c>
      <c r="M1177">
        <f>IF(AND(Home!$A$1&gt;=Leave[[#This Row],[Start Time]],Home!$A$1&lt;=Leave[[#This Row],[End Time]]),Home!$A$1,"No Aplica")</f>
        <v>45931</v>
      </c>
      <c r="N1177" t="str">
        <f>Leave[[#This Row],[User Code (Owning User) (Usuario)]]&amp;Leave[[#This Row],[fecha activa]]</f>
        <v>MIE202502092427845931</v>
      </c>
    </row>
    <row r="1178" spans="1:14" x14ac:dyDescent="0.3">
      <c r="A1178" t="s">
        <v>463</v>
      </c>
      <c r="B1178" s="3">
        <v>45942</v>
      </c>
      <c r="C1178" s="3">
        <v>45942</v>
      </c>
      <c r="D1178" t="s">
        <v>2999</v>
      </c>
      <c r="E1178" t="s">
        <v>431</v>
      </c>
      <c r="F1178" t="s">
        <v>432</v>
      </c>
      <c r="G1178">
        <v>540</v>
      </c>
      <c r="H1178">
        <v>540</v>
      </c>
      <c r="I1178" t="s">
        <v>1179</v>
      </c>
      <c r="J1178" t="s">
        <v>1039</v>
      </c>
      <c r="K1178" t="s">
        <v>179</v>
      </c>
      <c r="L1178" t="str">
        <f>IF(AND(Home!$A$1&gt;=Leave[[#This Row],[Start Time]],Home!$A$1&lt;=Leave[[#This Row],[End Time]]),"Aplica","No Aplica")</f>
        <v>No Aplica</v>
      </c>
      <c r="M1178" t="str">
        <f>IF(AND(Home!$A$1&gt;=Leave[[#This Row],[Start Time]],Home!$A$1&lt;=Leave[[#This Row],[End Time]]),Home!$A$1,"No Aplica")</f>
        <v>No Aplica</v>
      </c>
      <c r="N1178" t="str">
        <f>Leave[[#This Row],[User Code (Owning User) (Usuario)]]&amp;Leave[[#This Row],[fecha activa]]</f>
        <v>MIE2024070214267No Aplica</v>
      </c>
    </row>
    <row r="1179" spans="1:14" x14ac:dyDescent="0.3">
      <c r="A1179" t="s">
        <v>463</v>
      </c>
      <c r="B1179" s="3">
        <v>45935</v>
      </c>
      <c r="C1179" s="3">
        <v>45935</v>
      </c>
      <c r="D1179" t="s">
        <v>468</v>
      </c>
      <c r="E1179" t="s">
        <v>431</v>
      </c>
      <c r="F1179" t="s">
        <v>432</v>
      </c>
      <c r="G1179">
        <v>540</v>
      </c>
      <c r="H1179">
        <v>540</v>
      </c>
      <c r="I1179" t="s">
        <v>1179</v>
      </c>
      <c r="J1179" t="s">
        <v>1039</v>
      </c>
      <c r="K1179" t="s">
        <v>179</v>
      </c>
      <c r="L1179" t="str">
        <f>IF(AND(Home!$A$1&gt;=Leave[[#This Row],[Start Time]],Home!$A$1&lt;=Leave[[#This Row],[End Time]]),"Aplica","No Aplica")</f>
        <v>No Aplica</v>
      </c>
      <c r="M1179" t="str">
        <f>IF(AND(Home!$A$1&gt;=Leave[[#This Row],[Start Time]],Home!$A$1&lt;=Leave[[#This Row],[End Time]]),Home!$A$1,"No Aplica")</f>
        <v>No Aplica</v>
      </c>
      <c r="N1179" t="str">
        <f>Leave[[#This Row],[User Code (Owning User) (Usuario)]]&amp;Leave[[#This Row],[fecha activa]]</f>
        <v>MIE2024070214267No Aplica</v>
      </c>
    </row>
    <row r="1180" spans="1:14" x14ac:dyDescent="0.3">
      <c r="A1180" t="s">
        <v>474</v>
      </c>
      <c r="B1180" s="3">
        <v>45931</v>
      </c>
      <c r="C1180" s="3">
        <v>45931</v>
      </c>
      <c r="D1180" t="s">
        <v>2509</v>
      </c>
      <c r="E1180" t="s">
        <v>397</v>
      </c>
      <c r="F1180" t="s">
        <v>398</v>
      </c>
      <c r="G1180">
        <v>120</v>
      </c>
      <c r="H1180">
        <v>120</v>
      </c>
      <c r="I1180" t="s">
        <v>1089</v>
      </c>
      <c r="J1180" t="s">
        <v>1018</v>
      </c>
      <c r="K1180" t="s">
        <v>177</v>
      </c>
      <c r="L1180" t="str">
        <f>IF(AND(Home!$A$1&gt;=Leave[[#This Row],[Start Time]],Home!$A$1&lt;=Leave[[#This Row],[End Time]]),"Aplica","No Aplica")</f>
        <v>Aplica</v>
      </c>
      <c r="M1180">
        <f>IF(AND(Home!$A$1&gt;=Leave[[#This Row],[Start Time]],Home!$A$1&lt;=Leave[[#This Row],[End Time]]),Home!$A$1,"No Aplica")</f>
        <v>45931</v>
      </c>
      <c r="N1180" t="str">
        <f>Leave[[#This Row],[User Code (Owning User) (Usuario)]]&amp;Leave[[#This Row],[fecha activa]]</f>
        <v>MIE202315111340345931</v>
      </c>
    </row>
    <row r="1181" spans="1:14" x14ac:dyDescent="0.3">
      <c r="A1181" t="s">
        <v>466</v>
      </c>
      <c r="B1181" s="3">
        <v>45938</v>
      </c>
      <c r="C1181" s="3">
        <v>45938</v>
      </c>
      <c r="D1181" t="s">
        <v>467</v>
      </c>
      <c r="E1181" t="s">
        <v>397</v>
      </c>
      <c r="F1181" t="s">
        <v>398</v>
      </c>
      <c r="G1181">
        <v>540</v>
      </c>
      <c r="H1181">
        <v>540</v>
      </c>
      <c r="I1181" t="s">
        <v>1089</v>
      </c>
      <c r="J1181" t="s">
        <v>1018</v>
      </c>
      <c r="K1181" t="s">
        <v>177</v>
      </c>
      <c r="L1181" t="str">
        <f>IF(AND(Home!$A$1&gt;=Leave[[#This Row],[Start Time]],Home!$A$1&lt;=Leave[[#This Row],[End Time]]),"Aplica","No Aplica")</f>
        <v>No Aplica</v>
      </c>
      <c r="M1181" t="str">
        <f>IF(AND(Home!$A$1&gt;=Leave[[#This Row],[Start Time]],Home!$A$1&lt;=Leave[[#This Row],[End Time]]),Home!$A$1,"No Aplica")</f>
        <v>No Aplica</v>
      </c>
      <c r="N1181" t="str">
        <f>Leave[[#This Row],[User Code (Owning User) (Usuario)]]&amp;Leave[[#This Row],[fecha activa]]</f>
        <v>MIE2023151113403No Aplica</v>
      </c>
    </row>
    <row r="1182" spans="1:14" x14ac:dyDescent="0.3">
      <c r="A1182" t="s">
        <v>595</v>
      </c>
      <c r="B1182" s="3">
        <v>45933</v>
      </c>
      <c r="C1182" s="3">
        <v>45933</v>
      </c>
      <c r="D1182" t="s">
        <v>2002</v>
      </c>
      <c r="E1182" t="s">
        <v>848</v>
      </c>
      <c r="F1182" t="s">
        <v>849</v>
      </c>
      <c r="G1182">
        <v>60</v>
      </c>
      <c r="H1182">
        <v>60</v>
      </c>
      <c r="I1182" t="s">
        <v>1052</v>
      </c>
      <c r="J1182" t="s">
        <v>1036</v>
      </c>
      <c r="K1182" t="s">
        <v>177</v>
      </c>
      <c r="L1182" t="str">
        <f>IF(AND(Home!$A$1&gt;=Leave[[#This Row],[Start Time]],Home!$A$1&lt;=Leave[[#This Row],[End Time]]),"Aplica","No Aplica")</f>
        <v>No Aplica</v>
      </c>
      <c r="M1182" t="str">
        <f>IF(AND(Home!$A$1&gt;=Leave[[#This Row],[Start Time]],Home!$A$1&lt;=Leave[[#This Row],[End Time]]),Home!$A$1,"No Aplica")</f>
        <v>No Aplica</v>
      </c>
      <c r="N1182" t="str">
        <f>Leave[[#This Row],[User Code (Owning User) (Usuario)]]&amp;Leave[[#This Row],[fecha activa]]</f>
        <v>MIE2024061218601No Aplica</v>
      </c>
    </row>
    <row r="1183" spans="1:14" x14ac:dyDescent="0.3">
      <c r="A1183" t="s">
        <v>466</v>
      </c>
      <c r="B1183" s="3">
        <v>45932</v>
      </c>
      <c r="C1183" s="3">
        <v>45932</v>
      </c>
      <c r="D1183" t="s">
        <v>467</v>
      </c>
      <c r="E1183" t="s">
        <v>848</v>
      </c>
      <c r="F1183" t="s">
        <v>849</v>
      </c>
      <c r="G1183">
        <v>540</v>
      </c>
      <c r="H1183">
        <v>540</v>
      </c>
      <c r="I1183" t="s">
        <v>1052</v>
      </c>
      <c r="J1183" t="s">
        <v>1036</v>
      </c>
      <c r="K1183" t="s">
        <v>177</v>
      </c>
      <c r="L1183" t="str">
        <f>IF(AND(Home!$A$1&gt;=Leave[[#This Row],[Start Time]],Home!$A$1&lt;=Leave[[#This Row],[End Time]]),"Aplica","No Aplica")</f>
        <v>No Aplica</v>
      </c>
      <c r="M1183" t="str">
        <f>IF(AND(Home!$A$1&gt;=Leave[[#This Row],[Start Time]],Home!$A$1&lt;=Leave[[#This Row],[End Time]]),Home!$A$1,"No Aplica")</f>
        <v>No Aplica</v>
      </c>
      <c r="N1183" t="str">
        <f>Leave[[#This Row],[User Code (Owning User) (Usuario)]]&amp;Leave[[#This Row],[fecha activa]]</f>
        <v>MIE2024061218601No Aplica</v>
      </c>
    </row>
    <row r="1184" spans="1:14" x14ac:dyDescent="0.3">
      <c r="A1184" t="s">
        <v>595</v>
      </c>
      <c r="B1184" s="3">
        <v>45931</v>
      </c>
      <c r="C1184" s="3">
        <v>45931</v>
      </c>
      <c r="D1184" t="s">
        <v>2002</v>
      </c>
      <c r="E1184" t="s">
        <v>848</v>
      </c>
      <c r="F1184" t="s">
        <v>849</v>
      </c>
      <c r="G1184">
        <v>60</v>
      </c>
      <c r="H1184">
        <v>60</v>
      </c>
      <c r="I1184" t="s">
        <v>1052</v>
      </c>
      <c r="J1184" t="s">
        <v>1036</v>
      </c>
      <c r="K1184" t="s">
        <v>177</v>
      </c>
      <c r="L1184" t="str">
        <f>IF(AND(Home!$A$1&gt;=Leave[[#This Row],[Start Time]],Home!$A$1&lt;=Leave[[#This Row],[End Time]]),"Aplica","No Aplica")</f>
        <v>Aplica</v>
      </c>
      <c r="M1184">
        <f>IF(AND(Home!$A$1&gt;=Leave[[#This Row],[Start Time]],Home!$A$1&lt;=Leave[[#This Row],[End Time]]),Home!$A$1,"No Aplica")</f>
        <v>45931</v>
      </c>
      <c r="N1184" t="str">
        <f>Leave[[#This Row],[User Code (Owning User) (Usuario)]]&amp;Leave[[#This Row],[fecha activa]]</f>
        <v>MIE202406121860145931</v>
      </c>
    </row>
    <row r="1185" spans="1:14" x14ac:dyDescent="0.3">
      <c r="A1185" t="s">
        <v>466</v>
      </c>
      <c r="B1185" s="3">
        <v>45943</v>
      </c>
      <c r="C1185" s="3">
        <v>45943</v>
      </c>
      <c r="D1185" t="s">
        <v>473</v>
      </c>
      <c r="E1185" t="s">
        <v>1381</v>
      </c>
      <c r="F1185" t="s">
        <v>1383</v>
      </c>
      <c r="G1185">
        <v>540</v>
      </c>
      <c r="H1185">
        <v>540</v>
      </c>
      <c r="I1185" t="s">
        <v>1382</v>
      </c>
      <c r="J1185" t="s">
        <v>555</v>
      </c>
      <c r="K1185" t="s">
        <v>556</v>
      </c>
      <c r="L1185" t="str">
        <f>IF(AND(Home!$A$1&gt;=Leave[[#This Row],[Start Time]],Home!$A$1&lt;=Leave[[#This Row],[End Time]]),"Aplica","No Aplica")</f>
        <v>No Aplica</v>
      </c>
      <c r="M1185" t="str">
        <f>IF(AND(Home!$A$1&gt;=Leave[[#This Row],[Start Time]],Home!$A$1&lt;=Leave[[#This Row],[End Time]]),Home!$A$1,"No Aplica")</f>
        <v>No Aplica</v>
      </c>
      <c r="N1185" t="str">
        <f>Leave[[#This Row],[User Code (Owning User) (Usuario)]]&amp;Leave[[#This Row],[fecha activa]]</f>
        <v>MIE2025300120665No Aplica</v>
      </c>
    </row>
    <row r="1186" spans="1:14" x14ac:dyDescent="0.3">
      <c r="A1186" t="s">
        <v>466</v>
      </c>
      <c r="B1186" s="3">
        <v>45942</v>
      </c>
      <c r="C1186" s="3">
        <v>45942</v>
      </c>
      <c r="D1186" t="s">
        <v>473</v>
      </c>
      <c r="E1186" t="s">
        <v>1381</v>
      </c>
      <c r="F1186" t="s">
        <v>1383</v>
      </c>
      <c r="G1186">
        <v>540</v>
      </c>
      <c r="H1186">
        <v>540</v>
      </c>
      <c r="I1186" t="s">
        <v>1382</v>
      </c>
      <c r="J1186" t="s">
        <v>555</v>
      </c>
      <c r="K1186" t="s">
        <v>556</v>
      </c>
      <c r="L1186" t="str">
        <f>IF(AND(Home!$A$1&gt;=Leave[[#This Row],[Start Time]],Home!$A$1&lt;=Leave[[#This Row],[End Time]]),"Aplica","No Aplica")</f>
        <v>No Aplica</v>
      </c>
      <c r="M1186" t="str">
        <f>IF(AND(Home!$A$1&gt;=Leave[[#This Row],[Start Time]],Home!$A$1&lt;=Leave[[#This Row],[End Time]]),Home!$A$1,"No Aplica")</f>
        <v>No Aplica</v>
      </c>
      <c r="N1186" t="str">
        <f>Leave[[#This Row],[User Code (Owning User) (Usuario)]]&amp;Leave[[#This Row],[fecha activa]]</f>
        <v>MIE2025300120665No Aplica</v>
      </c>
    </row>
    <row r="1187" spans="1:14" x14ac:dyDescent="0.3">
      <c r="A1187" t="s">
        <v>466</v>
      </c>
      <c r="B1187" s="3">
        <v>45935</v>
      </c>
      <c r="C1187" s="3">
        <v>45935</v>
      </c>
      <c r="D1187" t="s">
        <v>473</v>
      </c>
      <c r="E1187" t="s">
        <v>1381</v>
      </c>
      <c r="F1187" t="s">
        <v>1383</v>
      </c>
      <c r="G1187">
        <v>540</v>
      </c>
      <c r="H1187">
        <v>540</v>
      </c>
      <c r="I1187" t="s">
        <v>1382</v>
      </c>
      <c r="J1187" t="s">
        <v>555</v>
      </c>
      <c r="K1187" t="s">
        <v>556</v>
      </c>
      <c r="L1187" t="str">
        <f>IF(AND(Home!$A$1&gt;=Leave[[#This Row],[Start Time]],Home!$A$1&lt;=Leave[[#This Row],[End Time]]),"Aplica","No Aplica")</f>
        <v>No Aplica</v>
      </c>
      <c r="M1187" t="str">
        <f>IF(AND(Home!$A$1&gt;=Leave[[#This Row],[Start Time]],Home!$A$1&lt;=Leave[[#This Row],[End Time]]),Home!$A$1,"No Aplica")</f>
        <v>No Aplica</v>
      </c>
      <c r="N1187" t="str">
        <f>Leave[[#This Row],[User Code (Owning User) (Usuario)]]&amp;Leave[[#This Row],[fecha activa]]</f>
        <v>MIE2025300120665No Aplica</v>
      </c>
    </row>
    <row r="1188" spans="1:14" x14ac:dyDescent="0.3">
      <c r="A1188" t="s">
        <v>466</v>
      </c>
      <c r="B1188" s="3">
        <v>45933</v>
      </c>
      <c r="C1188" s="3">
        <v>45933</v>
      </c>
      <c r="D1188" t="s">
        <v>467</v>
      </c>
      <c r="E1188" t="s">
        <v>833</v>
      </c>
      <c r="F1188" t="s">
        <v>834</v>
      </c>
      <c r="G1188">
        <v>60</v>
      </c>
      <c r="H1188">
        <v>60</v>
      </c>
      <c r="I1188" t="s">
        <v>1057</v>
      </c>
      <c r="J1188" t="s">
        <v>1482</v>
      </c>
      <c r="K1188" t="s">
        <v>177</v>
      </c>
      <c r="L1188" t="str">
        <f>IF(AND(Home!$A$1&gt;=Leave[[#This Row],[Start Time]],Home!$A$1&lt;=Leave[[#This Row],[End Time]]),"Aplica","No Aplica")</f>
        <v>No Aplica</v>
      </c>
      <c r="M1188" t="str">
        <f>IF(AND(Home!$A$1&gt;=Leave[[#This Row],[Start Time]],Home!$A$1&lt;=Leave[[#This Row],[End Time]]),Home!$A$1,"No Aplica")</f>
        <v>No Aplica</v>
      </c>
      <c r="N1188" t="str">
        <f>Leave[[#This Row],[User Code (Owning User) (Usuario)]]&amp;Leave[[#This Row],[fecha activa]]</f>
        <v>MIE2024021218518No Aplica</v>
      </c>
    </row>
    <row r="1189" spans="1:14" x14ac:dyDescent="0.3">
      <c r="A1189" t="s">
        <v>466</v>
      </c>
      <c r="B1189" s="3">
        <v>45932</v>
      </c>
      <c r="C1189" s="3">
        <v>45932</v>
      </c>
      <c r="D1189" t="s">
        <v>467</v>
      </c>
      <c r="E1189" t="s">
        <v>833</v>
      </c>
      <c r="F1189" t="s">
        <v>834</v>
      </c>
      <c r="G1189">
        <v>60</v>
      </c>
      <c r="H1189">
        <v>60</v>
      </c>
      <c r="I1189" t="s">
        <v>1057</v>
      </c>
      <c r="J1189" t="s">
        <v>1482</v>
      </c>
      <c r="K1189" t="s">
        <v>177</v>
      </c>
      <c r="L1189" t="str">
        <f>IF(AND(Home!$A$1&gt;=Leave[[#This Row],[Start Time]],Home!$A$1&lt;=Leave[[#This Row],[End Time]]),"Aplica","No Aplica")</f>
        <v>No Aplica</v>
      </c>
      <c r="M1189" t="str">
        <f>IF(AND(Home!$A$1&gt;=Leave[[#This Row],[Start Time]],Home!$A$1&lt;=Leave[[#This Row],[End Time]]),Home!$A$1,"No Aplica")</f>
        <v>No Aplica</v>
      </c>
      <c r="N1189" t="str">
        <f>Leave[[#This Row],[User Code (Owning User) (Usuario)]]&amp;Leave[[#This Row],[fecha activa]]</f>
        <v>MIE2024021218518No Aplica</v>
      </c>
    </row>
    <row r="1190" spans="1:14" x14ac:dyDescent="0.3">
      <c r="A1190" t="s">
        <v>466</v>
      </c>
      <c r="B1190" s="3">
        <v>45931</v>
      </c>
      <c r="C1190" s="3">
        <v>45931</v>
      </c>
      <c r="D1190" t="s">
        <v>467</v>
      </c>
      <c r="E1190" t="s">
        <v>833</v>
      </c>
      <c r="F1190" t="s">
        <v>834</v>
      </c>
      <c r="G1190">
        <v>540</v>
      </c>
      <c r="H1190">
        <v>540</v>
      </c>
      <c r="I1190" t="s">
        <v>1057</v>
      </c>
      <c r="J1190" t="s">
        <v>1482</v>
      </c>
      <c r="K1190" t="s">
        <v>177</v>
      </c>
      <c r="L1190" t="str">
        <f>IF(AND(Home!$A$1&gt;=Leave[[#This Row],[Start Time]],Home!$A$1&lt;=Leave[[#This Row],[End Time]]),"Aplica","No Aplica")</f>
        <v>Aplica</v>
      </c>
      <c r="M1190">
        <f>IF(AND(Home!$A$1&gt;=Leave[[#This Row],[Start Time]],Home!$A$1&lt;=Leave[[#This Row],[End Time]]),Home!$A$1,"No Aplica")</f>
        <v>45931</v>
      </c>
      <c r="N1190" t="str">
        <f>Leave[[#This Row],[User Code (Owning User) (Usuario)]]&amp;Leave[[#This Row],[fecha activa]]</f>
        <v>MIE202402121851845931</v>
      </c>
    </row>
    <row r="1191" spans="1:14" x14ac:dyDescent="0.3">
      <c r="A1191" t="s">
        <v>463</v>
      </c>
      <c r="B1191" s="3">
        <v>45936</v>
      </c>
      <c r="C1191" s="3">
        <v>45936</v>
      </c>
      <c r="D1191" t="s">
        <v>3010</v>
      </c>
      <c r="E1191" t="s">
        <v>335</v>
      </c>
      <c r="F1191" t="s">
        <v>336</v>
      </c>
      <c r="G1191">
        <v>300</v>
      </c>
      <c r="H1191">
        <v>300</v>
      </c>
      <c r="I1191" t="s">
        <v>1095</v>
      </c>
      <c r="J1191" t="s">
        <v>1008</v>
      </c>
      <c r="K1191" t="s">
        <v>177</v>
      </c>
      <c r="L1191" t="str">
        <f>IF(AND(Home!$A$1&gt;=Leave[[#This Row],[Start Time]],Home!$A$1&lt;=Leave[[#This Row],[End Time]]),"Aplica","No Aplica")</f>
        <v>No Aplica</v>
      </c>
      <c r="M1191" t="str">
        <f>IF(AND(Home!$A$1&gt;=Leave[[#This Row],[Start Time]],Home!$A$1&lt;=Leave[[#This Row],[End Time]]),Home!$A$1,"No Aplica")</f>
        <v>No Aplica</v>
      </c>
      <c r="N1191" t="str">
        <f>Leave[[#This Row],[User Code (Owning User) (Usuario)]]&amp;Leave[[#This Row],[fecha activa]]</f>
        <v>MIE2023240712034No Aplica</v>
      </c>
    </row>
    <row r="1192" spans="1:14" x14ac:dyDescent="0.3">
      <c r="A1192" t="s">
        <v>463</v>
      </c>
      <c r="B1192" s="3">
        <v>45939</v>
      </c>
      <c r="C1192" s="3">
        <v>45939</v>
      </c>
      <c r="D1192" t="s">
        <v>1788</v>
      </c>
      <c r="E1192" t="s">
        <v>335</v>
      </c>
      <c r="F1192" t="s">
        <v>336</v>
      </c>
      <c r="G1192">
        <v>900</v>
      </c>
      <c r="H1192">
        <v>540</v>
      </c>
      <c r="I1192" t="s">
        <v>1095</v>
      </c>
      <c r="J1192" t="s">
        <v>1008</v>
      </c>
      <c r="K1192" t="s">
        <v>177</v>
      </c>
      <c r="L1192" t="str">
        <f>IF(AND(Home!$A$1&gt;=Leave[[#This Row],[Start Time]],Home!$A$1&lt;=Leave[[#This Row],[End Time]]),"Aplica","No Aplica")</f>
        <v>No Aplica</v>
      </c>
      <c r="M1192" t="str">
        <f>IF(AND(Home!$A$1&gt;=Leave[[#This Row],[Start Time]],Home!$A$1&lt;=Leave[[#This Row],[End Time]]),Home!$A$1,"No Aplica")</f>
        <v>No Aplica</v>
      </c>
      <c r="N1192" t="str">
        <f>Leave[[#This Row],[User Code (Owning User) (Usuario)]]&amp;Leave[[#This Row],[fecha activa]]</f>
        <v>MIE2023240712034No Aplica</v>
      </c>
    </row>
    <row r="1193" spans="1:14" x14ac:dyDescent="0.3">
      <c r="A1193" t="s">
        <v>463</v>
      </c>
      <c r="B1193" s="3">
        <v>45932</v>
      </c>
      <c r="C1193" s="3">
        <v>45932</v>
      </c>
      <c r="D1193" t="s">
        <v>1788</v>
      </c>
      <c r="E1193" t="s">
        <v>335</v>
      </c>
      <c r="F1193" t="s">
        <v>336</v>
      </c>
      <c r="G1193">
        <v>900</v>
      </c>
      <c r="H1193">
        <v>540</v>
      </c>
      <c r="I1193" t="s">
        <v>1095</v>
      </c>
      <c r="J1193" t="s">
        <v>1008</v>
      </c>
      <c r="K1193" t="s">
        <v>177</v>
      </c>
      <c r="L1193" t="str">
        <f>IF(AND(Home!$A$1&gt;=Leave[[#This Row],[Start Time]],Home!$A$1&lt;=Leave[[#This Row],[End Time]]),"Aplica","No Aplica")</f>
        <v>No Aplica</v>
      </c>
      <c r="M1193" t="str">
        <f>IF(AND(Home!$A$1&gt;=Leave[[#This Row],[Start Time]],Home!$A$1&lt;=Leave[[#This Row],[End Time]]),Home!$A$1,"No Aplica")</f>
        <v>No Aplica</v>
      </c>
      <c r="N1193" t="str">
        <f>Leave[[#This Row],[User Code (Owning User) (Usuario)]]&amp;Leave[[#This Row],[fecha activa]]</f>
        <v>MIE2023240712034No Aplica</v>
      </c>
    </row>
    <row r="1194" spans="1:14" x14ac:dyDescent="0.3">
      <c r="A1194" t="s">
        <v>469</v>
      </c>
      <c r="B1194" s="3">
        <v>45941</v>
      </c>
      <c r="C1194" s="3">
        <v>45941</v>
      </c>
      <c r="D1194" t="s">
        <v>649</v>
      </c>
      <c r="E1194" t="s">
        <v>522</v>
      </c>
      <c r="F1194" t="s">
        <v>523</v>
      </c>
      <c r="G1194">
        <v>240</v>
      </c>
      <c r="H1194">
        <v>240</v>
      </c>
      <c r="I1194" t="s">
        <v>1300</v>
      </c>
      <c r="J1194" t="s">
        <v>1121</v>
      </c>
      <c r="K1194" t="s">
        <v>178</v>
      </c>
      <c r="L1194" t="str">
        <f>IF(AND(Home!$A$1&gt;=Leave[[#This Row],[Start Time]],Home!$A$1&lt;=Leave[[#This Row],[End Time]]),"Aplica","No Aplica")</f>
        <v>No Aplica</v>
      </c>
      <c r="M1194" t="str">
        <f>IF(AND(Home!$A$1&gt;=Leave[[#This Row],[Start Time]],Home!$A$1&lt;=Leave[[#This Row],[End Time]]),Home!$A$1,"No Aplica")</f>
        <v>No Aplica</v>
      </c>
      <c r="N1194" t="str">
        <f>Leave[[#This Row],[User Code (Owning User) (Usuario)]]&amp;Leave[[#This Row],[fecha activa]]</f>
        <v>MIE2024120415033No Aplica</v>
      </c>
    </row>
    <row r="1195" spans="1:14" x14ac:dyDescent="0.3">
      <c r="A1195" t="s">
        <v>469</v>
      </c>
      <c r="B1195" s="3">
        <v>45934</v>
      </c>
      <c r="C1195" s="3">
        <v>45934</v>
      </c>
      <c r="D1195" t="s">
        <v>636</v>
      </c>
      <c r="E1195" t="s">
        <v>522</v>
      </c>
      <c r="F1195" t="s">
        <v>523</v>
      </c>
      <c r="G1195">
        <v>240</v>
      </c>
      <c r="H1195">
        <v>240</v>
      </c>
      <c r="I1195" t="s">
        <v>1300</v>
      </c>
      <c r="J1195" t="s">
        <v>1121</v>
      </c>
      <c r="K1195" t="s">
        <v>178</v>
      </c>
      <c r="L1195" t="str">
        <f>IF(AND(Home!$A$1&gt;=Leave[[#This Row],[Start Time]],Home!$A$1&lt;=Leave[[#This Row],[End Time]]),"Aplica","No Aplica")</f>
        <v>No Aplica</v>
      </c>
      <c r="M1195" t="str">
        <f>IF(AND(Home!$A$1&gt;=Leave[[#This Row],[Start Time]],Home!$A$1&lt;=Leave[[#This Row],[End Time]]),Home!$A$1,"No Aplica")</f>
        <v>No Aplica</v>
      </c>
      <c r="N1195" t="str">
        <f>Leave[[#This Row],[User Code (Owning User) (Usuario)]]&amp;Leave[[#This Row],[fecha activa]]</f>
        <v>MIE2024120415033No Aplica</v>
      </c>
    </row>
    <row r="1196" spans="1:14" x14ac:dyDescent="0.3">
      <c r="A1196" t="s">
        <v>463</v>
      </c>
      <c r="B1196" s="3">
        <v>45935</v>
      </c>
      <c r="C1196" s="3">
        <v>45935</v>
      </c>
      <c r="D1196" t="s">
        <v>467</v>
      </c>
      <c r="E1196" t="s">
        <v>522</v>
      </c>
      <c r="F1196" t="s">
        <v>523</v>
      </c>
      <c r="G1196">
        <v>540</v>
      </c>
      <c r="H1196">
        <v>540</v>
      </c>
      <c r="I1196" t="s">
        <v>1300</v>
      </c>
      <c r="J1196" t="s">
        <v>1121</v>
      </c>
      <c r="K1196" t="s">
        <v>178</v>
      </c>
      <c r="L1196" t="str">
        <f>IF(AND(Home!$A$1&gt;=Leave[[#This Row],[Start Time]],Home!$A$1&lt;=Leave[[#This Row],[End Time]]),"Aplica","No Aplica")</f>
        <v>No Aplica</v>
      </c>
      <c r="M1196" t="str">
        <f>IF(AND(Home!$A$1&gt;=Leave[[#This Row],[Start Time]],Home!$A$1&lt;=Leave[[#This Row],[End Time]]),Home!$A$1,"No Aplica")</f>
        <v>No Aplica</v>
      </c>
      <c r="N1196" t="str">
        <f>Leave[[#This Row],[User Code (Owning User) (Usuario)]]&amp;Leave[[#This Row],[fecha activa]]</f>
        <v>MIE2024120415033No Aplica</v>
      </c>
    </row>
    <row r="1197" spans="1:14" x14ac:dyDescent="0.3">
      <c r="A1197" t="s">
        <v>463</v>
      </c>
      <c r="B1197" s="3">
        <v>45939</v>
      </c>
      <c r="C1197" s="3">
        <v>45939</v>
      </c>
      <c r="D1197" t="s">
        <v>491</v>
      </c>
      <c r="E1197" t="s">
        <v>267</v>
      </c>
      <c r="F1197" t="s">
        <v>268</v>
      </c>
      <c r="G1197">
        <v>60</v>
      </c>
      <c r="H1197">
        <v>60</v>
      </c>
      <c r="I1197" t="s">
        <v>1904</v>
      </c>
      <c r="J1197" t="s">
        <v>1038</v>
      </c>
      <c r="K1197" t="s">
        <v>177</v>
      </c>
      <c r="L1197" t="str">
        <f>IF(AND(Home!$A$1&gt;=Leave[[#This Row],[Start Time]],Home!$A$1&lt;=Leave[[#This Row],[End Time]]),"Aplica","No Aplica")</f>
        <v>No Aplica</v>
      </c>
      <c r="M1197" t="str">
        <f>IF(AND(Home!$A$1&gt;=Leave[[#This Row],[Start Time]],Home!$A$1&lt;=Leave[[#This Row],[End Time]]),Home!$A$1,"No Aplica")</f>
        <v>No Aplica</v>
      </c>
      <c r="N1197" t="str">
        <f>Leave[[#This Row],[User Code (Owning User) (Usuario)]]&amp;Leave[[#This Row],[fecha activa]]</f>
        <v>MIE2023140310607No Aplica</v>
      </c>
    </row>
    <row r="1198" spans="1:14" x14ac:dyDescent="0.3">
      <c r="A1198" t="s">
        <v>463</v>
      </c>
      <c r="B1198" s="3">
        <v>45938</v>
      </c>
      <c r="C1198" s="3">
        <v>45938</v>
      </c>
      <c r="D1198" t="s">
        <v>491</v>
      </c>
      <c r="E1198" t="s">
        <v>267</v>
      </c>
      <c r="F1198" t="s">
        <v>268</v>
      </c>
      <c r="G1198">
        <v>60</v>
      </c>
      <c r="H1198">
        <v>60</v>
      </c>
      <c r="I1198" t="s">
        <v>1904</v>
      </c>
      <c r="J1198" t="s">
        <v>1038</v>
      </c>
      <c r="K1198" t="s">
        <v>177</v>
      </c>
      <c r="L1198" t="str">
        <f>IF(AND(Home!$A$1&gt;=Leave[[#This Row],[Start Time]],Home!$A$1&lt;=Leave[[#This Row],[End Time]]),"Aplica","No Aplica")</f>
        <v>No Aplica</v>
      </c>
      <c r="M1198" t="str">
        <f>IF(AND(Home!$A$1&gt;=Leave[[#This Row],[Start Time]],Home!$A$1&lt;=Leave[[#This Row],[End Time]]),Home!$A$1,"No Aplica")</f>
        <v>No Aplica</v>
      </c>
      <c r="N1198" t="str">
        <f>Leave[[#This Row],[User Code (Owning User) (Usuario)]]&amp;Leave[[#This Row],[fecha activa]]</f>
        <v>MIE2023140310607No Aplica</v>
      </c>
    </row>
    <row r="1199" spans="1:14" x14ac:dyDescent="0.3">
      <c r="A1199" t="s">
        <v>463</v>
      </c>
      <c r="B1199" s="3">
        <v>45937</v>
      </c>
      <c r="C1199" s="3">
        <v>45937</v>
      </c>
      <c r="D1199" t="s">
        <v>467</v>
      </c>
      <c r="E1199" t="s">
        <v>267</v>
      </c>
      <c r="F1199" t="s">
        <v>268</v>
      </c>
      <c r="G1199">
        <v>540</v>
      </c>
      <c r="H1199">
        <v>540</v>
      </c>
      <c r="I1199" t="s">
        <v>1904</v>
      </c>
      <c r="J1199" t="s">
        <v>1038</v>
      </c>
      <c r="K1199" t="s">
        <v>177</v>
      </c>
      <c r="L1199" t="str">
        <f>IF(AND(Home!$A$1&gt;=Leave[[#This Row],[Start Time]],Home!$A$1&lt;=Leave[[#This Row],[End Time]]),"Aplica","No Aplica")</f>
        <v>No Aplica</v>
      </c>
      <c r="M1199" t="str">
        <f>IF(AND(Home!$A$1&gt;=Leave[[#This Row],[Start Time]],Home!$A$1&lt;=Leave[[#This Row],[End Time]]),Home!$A$1,"No Aplica")</f>
        <v>No Aplica</v>
      </c>
      <c r="N1199" t="str">
        <f>Leave[[#This Row],[User Code (Owning User) (Usuario)]]&amp;Leave[[#This Row],[fecha activa]]</f>
        <v>MIE2023140310607No Aplica</v>
      </c>
    </row>
    <row r="1200" spans="1:14" x14ac:dyDescent="0.3">
      <c r="A1200" t="s">
        <v>463</v>
      </c>
      <c r="B1200" s="3">
        <v>45936</v>
      </c>
      <c r="C1200" s="3">
        <v>45936</v>
      </c>
      <c r="D1200" t="s">
        <v>2990</v>
      </c>
      <c r="E1200" t="s">
        <v>267</v>
      </c>
      <c r="F1200" t="s">
        <v>268</v>
      </c>
      <c r="G1200">
        <v>180</v>
      </c>
      <c r="H1200">
        <v>180</v>
      </c>
      <c r="I1200" t="s">
        <v>1904</v>
      </c>
      <c r="J1200" t="s">
        <v>1038</v>
      </c>
      <c r="K1200" t="s">
        <v>177</v>
      </c>
      <c r="L1200" t="str">
        <f>IF(AND(Home!$A$1&gt;=Leave[[#This Row],[Start Time]],Home!$A$1&lt;=Leave[[#This Row],[End Time]]),"Aplica","No Aplica")</f>
        <v>No Aplica</v>
      </c>
      <c r="M1200" t="str">
        <f>IF(AND(Home!$A$1&gt;=Leave[[#This Row],[Start Time]],Home!$A$1&lt;=Leave[[#This Row],[End Time]]),Home!$A$1,"No Aplica")</f>
        <v>No Aplica</v>
      </c>
      <c r="N1200" t="str">
        <f>Leave[[#This Row],[User Code (Owning User) (Usuario)]]&amp;Leave[[#This Row],[fecha activa]]</f>
        <v>MIE2023140310607No Aplica</v>
      </c>
    </row>
    <row r="1201" spans="1:14" x14ac:dyDescent="0.3">
      <c r="A1201" t="s">
        <v>463</v>
      </c>
      <c r="B1201" s="3">
        <v>45932</v>
      </c>
      <c r="C1201" s="3">
        <v>45932</v>
      </c>
      <c r="D1201" t="s">
        <v>465</v>
      </c>
      <c r="E1201" t="s">
        <v>267</v>
      </c>
      <c r="F1201" t="s">
        <v>268</v>
      </c>
      <c r="G1201">
        <v>540</v>
      </c>
      <c r="H1201">
        <v>540</v>
      </c>
      <c r="I1201" t="s">
        <v>1904</v>
      </c>
      <c r="J1201" t="s">
        <v>1038</v>
      </c>
      <c r="K1201" t="s">
        <v>177</v>
      </c>
      <c r="L1201" t="str">
        <f>IF(AND(Home!$A$1&gt;=Leave[[#This Row],[Start Time]],Home!$A$1&lt;=Leave[[#This Row],[End Time]]),"Aplica","No Aplica")</f>
        <v>No Aplica</v>
      </c>
      <c r="M1201" t="str">
        <f>IF(AND(Home!$A$1&gt;=Leave[[#This Row],[Start Time]],Home!$A$1&lt;=Leave[[#This Row],[End Time]]),Home!$A$1,"No Aplica")</f>
        <v>No Aplica</v>
      </c>
      <c r="N1201" t="str">
        <f>Leave[[#This Row],[User Code (Owning User) (Usuario)]]&amp;Leave[[#This Row],[fecha activa]]</f>
        <v>MIE2023140310607No Aplica</v>
      </c>
    </row>
    <row r="1202" spans="1:14" x14ac:dyDescent="0.3">
      <c r="A1202" t="s">
        <v>463</v>
      </c>
      <c r="B1202" s="3">
        <v>45931</v>
      </c>
      <c r="C1202" s="3">
        <v>45931</v>
      </c>
      <c r="D1202" t="s">
        <v>3051</v>
      </c>
      <c r="E1202" t="s">
        <v>267</v>
      </c>
      <c r="F1202" t="s">
        <v>268</v>
      </c>
      <c r="G1202">
        <v>180</v>
      </c>
      <c r="H1202">
        <v>180</v>
      </c>
      <c r="I1202" t="s">
        <v>1904</v>
      </c>
      <c r="J1202" t="s">
        <v>1038</v>
      </c>
      <c r="K1202" t="s">
        <v>177</v>
      </c>
      <c r="L1202" t="str">
        <f>IF(AND(Home!$A$1&gt;=Leave[[#This Row],[Start Time]],Home!$A$1&lt;=Leave[[#This Row],[End Time]]),"Aplica","No Aplica")</f>
        <v>Aplica</v>
      </c>
      <c r="M1202">
        <f>IF(AND(Home!$A$1&gt;=Leave[[#This Row],[Start Time]],Home!$A$1&lt;=Leave[[#This Row],[End Time]]),Home!$A$1,"No Aplica")</f>
        <v>45931</v>
      </c>
      <c r="N1202" t="str">
        <f>Leave[[#This Row],[User Code (Owning User) (Usuario)]]&amp;Leave[[#This Row],[fecha activa]]</f>
        <v>MIE202314031060745931</v>
      </c>
    </row>
    <row r="1203" spans="1:14" x14ac:dyDescent="0.3">
      <c r="A1203" t="s">
        <v>466</v>
      </c>
      <c r="B1203" s="3">
        <v>45937</v>
      </c>
      <c r="C1203" s="3">
        <v>45937</v>
      </c>
      <c r="D1203" t="s">
        <v>465</v>
      </c>
      <c r="E1203" t="s">
        <v>2333</v>
      </c>
      <c r="F1203" t="s">
        <v>2335</v>
      </c>
      <c r="G1203">
        <v>540</v>
      </c>
      <c r="H1203">
        <v>540</v>
      </c>
      <c r="I1203" t="s">
        <v>2334</v>
      </c>
      <c r="J1203" t="s">
        <v>968</v>
      </c>
      <c r="K1203" t="s">
        <v>178</v>
      </c>
      <c r="L1203" t="str">
        <f>IF(AND(Home!$A$1&gt;=Leave[[#This Row],[Start Time]],Home!$A$1&lt;=Leave[[#This Row],[End Time]]),"Aplica","No Aplica")</f>
        <v>No Aplica</v>
      </c>
      <c r="M1203" t="str">
        <f>IF(AND(Home!$A$1&gt;=Leave[[#This Row],[Start Time]],Home!$A$1&lt;=Leave[[#This Row],[End Time]]),Home!$A$1,"No Aplica")</f>
        <v>No Aplica</v>
      </c>
      <c r="N1203" t="str">
        <f>Leave[[#This Row],[User Code (Owning User) (Usuario)]]&amp;Leave[[#This Row],[fecha activa]]</f>
        <v>MIE2025230824170No Aplica</v>
      </c>
    </row>
    <row r="1204" spans="1:14" x14ac:dyDescent="0.3">
      <c r="A1204" t="s">
        <v>466</v>
      </c>
      <c r="B1204" s="3">
        <v>45942</v>
      </c>
      <c r="C1204" s="3">
        <v>45942</v>
      </c>
      <c r="D1204" t="s">
        <v>465</v>
      </c>
      <c r="E1204" t="s">
        <v>2333</v>
      </c>
      <c r="F1204" t="s">
        <v>2335</v>
      </c>
      <c r="G1204">
        <v>420</v>
      </c>
      <c r="H1204">
        <v>420</v>
      </c>
      <c r="I1204" t="s">
        <v>2334</v>
      </c>
      <c r="J1204" t="s">
        <v>968</v>
      </c>
      <c r="K1204" t="s">
        <v>178</v>
      </c>
      <c r="L1204" t="str">
        <f>IF(AND(Home!$A$1&gt;=Leave[[#This Row],[Start Time]],Home!$A$1&lt;=Leave[[#This Row],[End Time]]),"Aplica","No Aplica")</f>
        <v>No Aplica</v>
      </c>
      <c r="M1204" t="str">
        <f>IF(AND(Home!$A$1&gt;=Leave[[#This Row],[Start Time]],Home!$A$1&lt;=Leave[[#This Row],[End Time]]),Home!$A$1,"No Aplica")</f>
        <v>No Aplica</v>
      </c>
      <c r="N1204" t="str">
        <f>Leave[[#This Row],[User Code (Owning User) (Usuario)]]&amp;Leave[[#This Row],[fecha activa]]</f>
        <v>MIE2025230824170No Aplica</v>
      </c>
    </row>
    <row r="1205" spans="1:14" x14ac:dyDescent="0.3">
      <c r="A1205" t="s">
        <v>463</v>
      </c>
      <c r="B1205" s="3">
        <v>45940</v>
      </c>
      <c r="C1205" s="3">
        <v>45940</v>
      </c>
      <c r="D1205" t="s">
        <v>1470</v>
      </c>
      <c r="E1205" t="s">
        <v>2393</v>
      </c>
      <c r="F1205" t="s">
        <v>2395</v>
      </c>
      <c r="G1205">
        <v>60</v>
      </c>
      <c r="H1205">
        <v>60</v>
      </c>
      <c r="I1205" t="s">
        <v>2394</v>
      </c>
      <c r="J1205" t="s">
        <v>1025</v>
      </c>
      <c r="K1205" t="s">
        <v>177</v>
      </c>
      <c r="L1205" t="str">
        <f>IF(AND(Home!$A$1&gt;=Leave[[#This Row],[Start Time]],Home!$A$1&lt;=Leave[[#This Row],[End Time]]),"Aplica","No Aplica")</f>
        <v>No Aplica</v>
      </c>
      <c r="M1205" t="str">
        <f>IF(AND(Home!$A$1&gt;=Leave[[#This Row],[Start Time]],Home!$A$1&lt;=Leave[[#This Row],[End Time]]),Home!$A$1,"No Aplica")</f>
        <v>No Aplica</v>
      </c>
      <c r="N1205" t="str">
        <f>Leave[[#This Row],[User Code (Owning User) (Usuario)]]&amp;Leave[[#This Row],[fecha activa]]</f>
        <v>MIE2025280824234No Aplica</v>
      </c>
    </row>
    <row r="1206" spans="1:14" x14ac:dyDescent="0.3">
      <c r="A1206" t="s">
        <v>463</v>
      </c>
      <c r="B1206" s="3">
        <v>45939</v>
      </c>
      <c r="C1206" s="3">
        <v>45939</v>
      </c>
      <c r="D1206" t="s">
        <v>1470</v>
      </c>
      <c r="E1206" t="s">
        <v>2393</v>
      </c>
      <c r="F1206" t="s">
        <v>2395</v>
      </c>
      <c r="G1206">
        <v>60</v>
      </c>
      <c r="H1206">
        <v>60</v>
      </c>
      <c r="I1206" t="s">
        <v>2394</v>
      </c>
      <c r="J1206" t="s">
        <v>1025</v>
      </c>
      <c r="K1206" t="s">
        <v>177</v>
      </c>
      <c r="L1206" t="str">
        <f>IF(AND(Home!$A$1&gt;=Leave[[#This Row],[Start Time]],Home!$A$1&lt;=Leave[[#This Row],[End Time]]),"Aplica","No Aplica")</f>
        <v>No Aplica</v>
      </c>
      <c r="M1206" t="str">
        <f>IF(AND(Home!$A$1&gt;=Leave[[#This Row],[Start Time]],Home!$A$1&lt;=Leave[[#This Row],[End Time]]),Home!$A$1,"No Aplica")</f>
        <v>No Aplica</v>
      </c>
      <c r="N1206" t="str">
        <f>Leave[[#This Row],[User Code (Owning User) (Usuario)]]&amp;Leave[[#This Row],[fecha activa]]</f>
        <v>MIE2025280824234No Aplica</v>
      </c>
    </row>
    <row r="1207" spans="1:14" x14ac:dyDescent="0.3">
      <c r="A1207" t="s">
        <v>463</v>
      </c>
      <c r="B1207" s="3">
        <v>45938</v>
      </c>
      <c r="C1207" s="3">
        <v>45938</v>
      </c>
      <c r="D1207" t="s">
        <v>1470</v>
      </c>
      <c r="E1207" t="s">
        <v>2393</v>
      </c>
      <c r="F1207" t="s">
        <v>2395</v>
      </c>
      <c r="G1207">
        <v>60</v>
      </c>
      <c r="H1207">
        <v>60</v>
      </c>
      <c r="I1207" t="s">
        <v>2394</v>
      </c>
      <c r="J1207" t="s">
        <v>1025</v>
      </c>
      <c r="K1207" t="s">
        <v>177</v>
      </c>
      <c r="L1207" t="str">
        <f>IF(AND(Home!$A$1&gt;=Leave[[#This Row],[Start Time]],Home!$A$1&lt;=Leave[[#This Row],[End Time]]),"Aplica","No Aplica")</f>
        <v>No Aplica</v>
      </c>
      <c r="M1207" t="str">
        <f>IF(AND(Home!$A$1&gt;=Leave[[#This Row],[Start Time]],Home!$A$1&lt;=Leave[[#This Row],[End Time]]),Home!$A$1,"No Aplica")</f>
        <v>No Aplica</v>
      </c>
      <c r="N1207" t="str">
        <f>Leave[[#This Row],[User Code (Owning User) (Usuario)]]&amp;Leave[[#This Row],[fecha activa]]</f>
        <v>MIE2025280824234No Aplica</v>
      </c>
    </row>
    <row r="1208" spans="1:14" x14ac:dyDescent="0.3">
      <c r="A1208" t="s">
        <v>463</v>
      </c>
      <c r="B1208" s="3">
        <v>45937</v>
      </c>
      <c r="C1208" s="3">
        <v>45937</v>
      </c>
      <c r="D1208" t="s">
        <v>467</v>
      </c>
      <c r="E1208" t="s">
        <v>2393</v>
      </c>
      <c r="F1208" t="s">
        <v>2395</v>
      </c>
      <c r="G1208">
        <v>540</v>
      </c>
      <c r="H1208">
        <v>540</v>
      </c>
      <c r="I1208" t="s">
        <v>2394</v>
      </c>
      <c r="J1208" t="s">
        <v>1025</v>
      </c>
      <c r="K1208" t="s">
        <v>177</v>
      </c>
      <c r="L1208" t="str">
        <f>IF(AND(Home!$A$1&gt;=Leave[[#This Row],[Start Time]],Home!$A$1&lt;=Leave[[#This Row],[End Time]]),"Aplica","No Aplica")</f>
        <v>No Aplica</v>
      </c>
      <c r="M1208" t="str">
        <f>IF(AND(Home!$A$1&gt;=Leave[[#This Row],[Start Time]],Home!$A$1&lt;=Leave[[#This Row],[End Time]]),Home!$A$1,"No Aplica")</f>
        <v>No Aplica</v>
      </c>
      <c r="N1208" t="str">
        <f>Leave[[#This Row],[User Code (Owning User) (Usuario)]]&amp;Leave[[#This Row],[fecha activa]]</f>
        <v>MIE2025280824234No Aplica</v>
      </c>
    </row>
    <row r="1209" spans="1:14" x14ac:dyDescent="0.3">
      <c r="A1209" t="s">
        <v>463</v>
      </c>
      <c r="B1209" s="3">
        <v>45936</v>
      </c>
      <c r="C1209" s="3">
        <v>45936</v>
      </c>
      <c r="D1209" t="s">
        <v>1470</v>
      </c>
      <c r="E1209" t="s">
        <v>2393</v>
      </c>
      <c r="F1209" t="s">
        <v>2395</v>
      </c>
      <c r="G1209">
        <v>60</v>
      </c>
      <c r="H1209">
        <v>60</v>
      </c>
      <c r="I1209" t="s">
        <v>2394</v>
      </c>
      <c r="J1209" t="s">
        <v>1025</v>
      </c>
      <c r="K1209" t="s">
        <v>177</v>
      </c>
      <c r="L1209" t="str">
        <f>IF(AND(Home!$A$1&gt;=Leave[[#This Row],[Start Time]],Home!$A$1&lt;=Leave[[#This Row],[End Time]]),"Aplica","No Aplica")</f>
        <v>No Aplica</v>
      </c>
      <c r="M1209" t="str">
        <f>IF(AND(Home!$A$1&gt;=Leave[[#This Row],[Start Time]],Home!$A$1&lt;=Leave[[#This Row],[End Time]]),Home!$A$1,"No Aplica")</f>
        <v>No Aplica</v>
      </c>
      <c r="N1209" t="str">
        <f>Leave[[#This Row],[User Code (Owning User) (Usuario)]]&amp;Leave[[#This Row],[fecha activa]]</f>
        <v>MIE2025280824234No Aplica</v>
      </c>
    </row>
    <row r="1210" spans="1:14" x14ac:dyDescent="0.3">
      <c r="A1210" t="s">
        <v>463</v>
      </c>
      <c r="B1210" s="3">
        <v>45932</v>
      </c>
      <c r="C1210" s="3">
        <v>45932</v>
      </c>
      <c r="D1210" t="s">
        <v>1470</v>
      </c>
      <c r="E1210" t="s">
        <v>2393</v>
      </c>
      <c r="F1210" t="s">
        <v>2395</v>
      </c>
      <c r="G1210">
        <v>120</v>
      </c>
      <c r="H1210">
        <v>120</v>
      </c>
      <c r="I1210" t="s">
        <v>2394</v>
      </c>
      <c r="J1210" t="s">
        <v>1025</v>
      </c>
      <c r="K1210" t="s">
        <v>177</v>
      </c>
      <c r="L1210" t="str">
        <f>IF(AND(Home!$A$1&gt;=Leave[[#This Row],[Start Time]],Home!$A$1&lt;=Leave[[#This Row],[End Time]]),"Aplica","No Aplica")</f>
        <v>No Aplica</v>
      </c>
      <c r="M1210" t="str">
        <f>IF(AND(Home!$A$1&gt;=Leave[[#This Row],[Start Time]],Home!$A$1&lt;=Leave[[#This Row],[End Time]]),Home!$A$1,"No Aplica")</f>
        <v>No Aplica</v>
      </c>
      <c r="N1210" t="str">
        <f>Leave[[#This Row],[User Code (Owning User) (Usuario)]]&amp;Leave[[#This Row],[fecha activa]]</f>
        <v>MIE2025280824234No Aplica</v>
      </c>
    </row>
    <row r="1211" spans="1:14" x14ac:dyDescent="0.3">
      <c r="A1211" t="s">
        <v>463</v>
      </c>
      <c r="B1211" s="3">
        <v>45931</v>
      </c>
      <c r="C1211" s="3">
        <v>45931</v>
      </c>
      <c r="D1211" t="s">
        <v>467</v>
      </c>
      <c r="E1211" t="s">
        <v>2393</v>
      </c>
      <c r="F1211" t="s">
        <v>2395</v>
      </c>
      <c r="G1211">
        <v>540</v>
      </c>
      <c r="H1211">
        <v>540</v>
      </c>
      <c r="I1211" t="s">
        <v>2394</v>
      </c>
      <c r="J1211" t="s">
        <v>1025</v>
      </c>
      <c r="K1211" t="s">
        <v>177</v>
      </c>
      <c r="L1211" t="str">
        <f>IF(AND(Home!$A$1&gt;=Leave[[#This Row],[Start Time]],Home!$A$1&lt;=Leave[[#This Row],[End Time]]),"Aplica","No Aplica")</f>
        <v>Aplica</v>
      </c>
      <c r="M1211">
        <f>IF(AND(Home!$A$1&gt;=Leave[[#This Row],[Start Time]],Home!$A$1&lt;=Leave[[#This Row],[End Time]]),Home!$A$1,"No Aplica")</f>
        <v>45931</v>
      </c>
      <c r="N1211" t="str">
        <f>Leave[[#This Row],[User Code (Owning User) (Usuario)]]&amp;Leave[[#This Row],[fecha activa]]</f>
        <v>MIE202528082423445931</v>
      </c>
    </row>
    <row r="1212" spans="1:14" x14ac:dyDescent="0.3">
      <c r="A1212" t="s">
        <v>466</v>
      </c>
      <c r="B1212" s="3">
        <v>45942</v>
      </c>
      <c r="C1212" s="3">
        <v>45942</v>
      </c>
      <c r="D1212" t="s">
        <v>2944</v>
      </c>
      <c r="E1212" t="s">
        <v>2580</v>
      </c>
      <c r="F1212" t="s">
        <v>2582</v>
      </c>
      <c r="G1212">
        <v>1410</v>
      </c>
      <c r="H1212">
        <v>540</v>
      </c>
      <c r="I1212" t="s">
        <v>2581</v>
      </c>
      <c r="J1212" t="s">
        <v>2088</v>
      </c>
      <c r="K1212" t="s">
        <v>179</v>
      </c>
      <c r="L1212" t="str">
        <f>IF(AND(Home!$A$1&gt;=Leave[[#This Row],[Start Time]],Home!$A$1&lt;=Leave[[#This Row],[End Time]]),"Aplica","No Aplica")</f>
        <v>No Aplica</v>
      </c>
      <c r="M1212" t="str">
        <f>IF(AND(Home!$A$1&gt;=Leave[[#This Row],[Start Time]],Home!$A$1&lt;=Leave[[#This Row],[End Time]]),Home!$A$1,"No Aplica")</f>
        <v>No Aplica</v>
      </c>
      <c r="N1212" t="str">
        <f>Leave[[#This Row],[User Code (Owning User) (Usuario)]]&amp;Leave[[#This Row],[fecha activa]]</f>
        <v>MIE2025120924424No Aplica</v>
      </c>
    </row>
    <row r="1213" spans="1:14" x14ac:dyDescent="0.3">
      <c r="A1213" t="s">
        <v>466</v>
      </c>
      <c r="B1213" s="3">
        <v>45935</v>
      </c>
      <c r="C1213" s="3">
        <v>45935</v>
      </c>
      <c r="D1213" t="s">
        <v>2217</v>
      </c>
      <c r="E1213" t="s">
        <v>2580</v>
      </c>
      <c r="F1213" t="s">
        <v>2582</v>
      </c>
      <c r="G1213">
        <v>1410</v>
      </c>
      <c r="H1213">
        <v>540</v>
      </c>
      <c r="I1213" t="s">
        <v>2581</v>
      </c>
      <c r="J1213" t="s">
        <v>2088</v>
      </c>
      <c r="K1213" t="s">
        <v>179</v>
      </c>
      <c r="L1213" t="str">
        <f>IF(AND(Home!$A$1&gt;=Leave[[#This Row],[Start Time]],Home!$A$1&lt;=Leave[[#This Row],[End Time]]),"Aplica","No Aplica")</f>
        <v>No Aplica</v>
      </c>
      <c r="M1213" t="str">
        <f>IF(AND(Home!$A$1&gt;=Leave[[#This Row],[Start Time]],Home!$A$1&lt;=Leave[[#This Row],[End Time]]),Home!$A$1,"No Aplica")</f>
        <v>No Aplica</v>
      </c>
      <c r="N1213" t="str">
        <f>Leave[[#This Row],[User Code (Owning User) (Usuario)]]&amp;Leave[[#This Row],[fecha activa]]</f>
        <v>MIE2025120924424No Aplica</v>
      </c>
    </row>
    <row r="1214" spans="1:14" x14ac:dyDescent="0.3">
      <c r="A1214" t="s">
        <v>463</v>
      </c>
      <c r="B1214" s="3">
        <v>45932</v>
      </c>
      <c r="C1214" s="3">
        <v>45932</v>
      </c>
      <c r="D1214" t="s">
        <v>1855</v>
      </c>
      <c r="E1214" t="s">
        <v>1642</v>
      </c>
      <c r="F1214" t="s">
        <v>1644</v>
      </c>
      <c r="G1214">
        <v>120</v>
      </c>
      <c r="H1214">
        <v>120</v>
      </c>
      <c r="I1214" t="s">
        <v>1643</v>
      </c>
      <c r="J1214" t="s">
        <v>1038</v>
      </c>
      <c r="K1214" t="s">
        <v>177</v>
      </c>
      <c r="L1214" t="str">
        <f>IF(AND(Home!$A$1&gt;=Leave[[#This Row],[Start Time]],Home!$A$1&lt;=Leave[[#This Row],[End Time]]),"Aplica","No Aplica")</f>
        <v>No Aplica</v>
      </c>
      <c r="M1214" t="str">
        <f>IF(AND(Home!$A$1&gt;=Leave[[#This Row],[Start Time]],Home!$A$1&lt;=Leave[[#This Row],[End Time]]),Home!$A$1,"No Aplica")</f>
        <v>No Aplica</v>
      </c>
      <c r="N1214" t="str">
        <f>Leave[[#This Row],[User Code (Owning User) (Usuario)]]&amp;Leave[[#This Row],[fecha activa]]</f>
        <v>MIE2025250422731No Aplica</v>
      </c>
    </row>
    <row r="1215" spans="1:14" x14ac:dyDescent="0.3">
      <c r="A1215" t="s">
        <v>466</v>
      </c>
      <c r="B1215" s="3">
        <v>45931</v>
      </c>
      <c r="C1215" s="3">
        <v>45931</v>
      </c>
      <c r="D1215" t="s">
        <v>2426</v>
      </c>
      <c r="E1215" t="s">
        <v>1642</v>
      </c>
      <c r="F1215" t="s">
        <v>1644</v>
      </c>
      <c r="G1215">
        <v>540</v>
      </c>
      <c r="H1215">
        <v>540</v>
      </c>
      <c r="I1215" t="s">
        <v>1643</v>
      </c>
      <c r="J1215" t="s">
        <v>1038</v>
      </c>
      <c r="K1215" t="s">
        <v>177</v>
      </c>
      <c r="L1215" t="str">
        <f>IF(AND(Home!$A$1&gt;=Leave[[#This Row],[Start Time]],Home!$A$1&lt;=Leave[[#This Row],[End Time]]),"Aplica","No Aplica")</f>
        <v>Aplica</v>
      </c>
      <c r="M1215">
        <f>IF(AND(Home!$A$1&gt;=Leave[[#This Row],[Start Time]],Home!$A$1&lt;=Leave[[#This Row],[End Time]]),Home!$A$1,"No Aplica")</f>
        <v>45931</v>
      </c>
      <c r="N1215" t="str">
        <f>Leave[[#This Row],[User Code (Owning User) (Usuario)]]&amp;Leave[[#This Row],[fecha activa]]</f>
        <v>MIE202525042273145931</v>
      </c>
    </row>
    <row r="1216" spans="1:14" x14ac:dyDescent="0.3">
      <c r="A1216" t="s">
        <v>469</v>
      </c>
      <c r="B1216" s="3">
        <v>45931</v>
      </c>
      <c r="C1216" s="3">
        <v>45931</v>
      </c>
      <c r="D1216" t="s">
        <v>2942</v>
      </c>
      <c r="E1216" t="s">
        <v>534</v>
      </c>
      <c r="F1216" t="s">
        <v>535</v>
      </c>
      <c r="G1216">
        <v>270</v>
      </c>
      <c r="H1216">
        <v>270</v>
      </c>
      <c r="I1216" t="s">
        <v>1083</v>
      </c>
      <c r="J1216" t="s">
        <v>1019</v>
      </c>
      <c r="K1216" t="s">
        <v>178</v>
      </c>
      <c r="L1216" t="str">
        <f>IF(AND(Home!$A$1&gt;=Leave[[#This Row],[Start Time]],Home!$A$1&lt;=Leave[[#This Row],[End Time]]),"Aplica","No Aplica")</f>
        <v>Aplica</v>
      </c>
      <c r="M1216">
        <f>IF(AND(Home!$A$1&gt;=Leave[[#This Row],[Start Time]],Home!$A$1&lt;=Leave[[#This Row],[End Time]]),Home!$A$1,"No Aplica")</f>
        <v>45931</v>
      </c>
      <c r="N1216" t="str">
        <f>Leave[[#This Row],[User Code (Owning User) (Usuario)]]&amp;Leave[[#This Row],[fecha activa]]</f>
        <v>MIE202418041513045931</v>
      </c>
    </row>
    <row r="1217" spans="1:14" x14ac:dyDescent="0.3">
      <c r="A1217" t="s">
        <v>595</v>
      </c>
      <c r="B1217" s="3">
        <v>45934</v>
      </c>
      <c r="C1217" s="3">
        <v>45934</v>
      </c>
      <c r="D1217" t="s">
        <v>2300</v>
      </c>
      <c r="E1217" t="s">
        <v>534</v>
      </c>
      <c r="F1217" t="s">
        <v>535</v>
      </c>
      <c r="G1217">
        <v>120</v>
      </c>
      <c r="H1217">
        <v>120</v>
      </c>
      <c r="I1217" t="s">
        <v>1083</v>
      </c>
      <c r="J1217" t="s">
        <v>1019</v>
      </c>
      <c r="K1217" t="s">
        <v>178</v>
      </c>
      <c r="L1217" t="str">
        <f>IF(AND(Home!$A$1&gt;=Leave[[#This Row],[Start Time]],Home!$A$1&lt;=Leave[[#This Row],[End Time]]),"Aplica","No Aplica")</f>
        <v>No Aplica</v>
      </c>
      <c r="M1217" t="str">
        <f>IF(AND(Home!$A$1&gt;=Leave[[#This Row],[Start Time]],Home!$A$1&lt;=Leave[[#This Row],[End Time]]),Home!$A$1,"No Aplica")</f>
        <v>No Aplica</v>
      </c>
      <c r="N1217" t="str">
        <f>Leave[[#This Row],[User Code (Owning User) (Usuario)]]&amp;Leave[[#This Row],[fecha activa]]</f>
        <v>MIE2024180415130No Aplica</v>
      </c>
    </row>
    <row r="1218" spans="1:14" x14ac:dyDescent="0.3">
      <c r="A1218" t="s">
        <v>595</v>
      </c>
      <c r="B1218" s="3">
        <v>45932</v>
      </c>
      <c r="C1218" s="3">
        <v>45932</v>
      </c>
      <c r="D1218" t="s">
        <v>2162</v>
      </c>
      <c r="E1218" t="s">
        <v>534</v>
      </c>
      <c r="F1218" t="s">
        <v>535</v>
      </c>
      <c r="G1218">
        <v>60</v>
      </c>
      <c r="H1218">
        <v>60</v>
      </c>
      <c r="I1218" t="s">
        <v>1083</v>
      </c>
      <c r="J1218" t="s">
        <v>1019</v>
      </c>
      <c r="K1218" t="s">
        <v>178</v>
      </c>
      <c r="L1218" t="str">
        <f>IF(AND(Home!$A$1&gt;=Leave[[#This Row],[Start Time]],Home!$A$1&lt;=Leave[[#This Row],[End Time]]),"Aplica","No Aplica")</f>
        <v>No Aplica</v>
      </c>
      <c r="M1218" t="str">
        <f>IF(AND(Home!$A$1&gt;=Leave[[#This Row],[Start Time]],Home!$A$1&lt;=Leave[[#This Row],[End Time]]),Home!$A$1,"No Aplica")</f>
        <v>No Aplica</v>
      </c>
      <c r="N1218" t="str">
        <f>Leave[[#This Row],[User Code (Owning User) (Usuario)]]&amp;Leave[[#This Row],[fecha activa]]</f>
        <v>MIE2024180415130No Aplica</v>
      </c>
    </row>
    <row r="1219" spans="1:14" x14ac:dyDescent="0.3">
      <c r="A1219" t="s">
        <v>463</v>
      </c>
      <c r="B1219" s="3">
        <v>45935</v>
      </c>
      <c r="C1219" s="3">
        <v>45935</v>
      </c>
      <c r="D1219" t="s">
        <v>471</v>
      </c>
      <c r="E1219" t="s">
        <v>534</v>
      </c>
      <c r="F1219" t="s">
        <v>535</v>
      </c>
      <c r="G1219">
        <v>540</v>
      </c>
      <c r="H1219">
        <v>540</v>
      </c>
      <c r="I1219" t="s">
        <v>1083</v>
      </c>
      <c r="J1219" t="s">
        <v>1019</v>
      </c>
      <c r="K1219" t="s">
        <v>178</v>
      </c>
      <c r="L1219" t="str">
        <f>IF(AND(Home!$A$1&gt;=Leave[[#This Row],[Start Time]],Home!$A$1&lt;=Leave[[#This Row],[End Time]]),"Aplica","No Aplica")</f>
        <v>No Aplica</v>
      </c>
      <c r="M1219" t="str">
        <f>IF(AND(Home!$A$1&gt;=Leave[[#This Row],[Start Time]],Home!$A$1&lt;=Leave[[#This Row],[End Time]]),Home!$A$1,"No Aplica")</f>
        <v>No Aplica</v>
      </c>
      <c r="N1219" t="str">
        <f>Leave[[#This Row],[User Code (Owning User) (Usuario)]]&amp;Leave[[#This Row],[fecha activa]]</f>
        <v>MIE2024180415130No Aplica</v>
      </c>
    </row>
    <row r="1220" spans="1:14" x14ac:dyDescent="0.3">
      <c r="A1220" t="s">
        <v>466</v>
      </c>
      <c r="B1220" s="3">
        <v>45932</v>
      </c>
      <c r="C1220" s="3">
        <v>45932</v>
      </c>
      <c r="D1220" t="s">
        <v>467</v>
      </c>
      <c r="E1220" t="s">
        <v>1890</v>
      </c>
      <c r="F1220" t="s">
        <v>1891</v>
      </c>
      <c r="G1220">
        <v>540</v>
      </c>
      <c r="H1220">
        <v>540</v>
      </c>
      <c r="I1220" t="s">
        <v>1903</v>
      </c>
      <c r="J1220" t="s">
        <v>2756</v>
      </c>
      <c r="K1220" t="s">
        <v>178</v>
      </c>
      <c r="L1220" t="str">
        <f>IF(AND(Home!$A$1&gt;=Leave[[#This Row],[Start Time]],Home!$A$1&lt;=Leave[[#This Row],[End Time]]),"Aplica","No Aplica")</f>
        <v>No Aplica</v>
      </c>
      <c r="M1220" t="str">
        <f>IF(AND(Home!$A$1&gt;=Leave[[#This Row],[Start Time]],Home!$A$1&lt;=Leave[[#This Row],[End Time]]),Home!$A$1,"No Aplica")</f>
        <v>No Aplica</v>
      </c>
      <c r="N1220" t="str">
        <f>Leave[[#This Row],[User Code (Owning User) (Usuario)]]&amp;Leave[[#This Row],[fecha activa]]</f>
        <v>MIE2025190623424No Aplica</v>
      </c>
    </row>
    <row r="1221" spans="1:14" x14ac:dyDescent="0.3">
      <c r="A1221" t="s">
        <v>466</v>
      </c>
      <c r="B1221" s="3">
        <v>45939</v>
      </c>
      <c r="C1221" s="3">
        <v>45939</v>
      </c>
      <c r="D1221" t="s">
        <v>467</v>
      </c>
      <c r="E1221" t="s">
        <v>1890</v>
      </c>
      <c r="F1221" t="s">
        <v>1891</v>
      </c>
      <c r="G1221">
        <v>540</v>
      </c>
      <c r="H1221">
        <v>540</v>
      </c>
      <c r="I1221" t="s">
        <v>1903</v>
      </c>
      <c r="J1221" t="s">
        <v>2756</v>
      </c>
      <c r="K1221" t="s">
        <v>178</v>
      </c>
      <c r="L1221" t="str">
        <f>IF(AND(Home!$A$1&gt;=Leave[[#This Row],[Start Time]],Home!$A$1&lt;=Leave[[#This Row],[End Time]]),"Aplica","No Aplica")</f>
        <v>No Aplica</v>
      </c>
      <c r="M1221" t="str">
        <f>IF(AND(Home!$A$1&gt;=Leave[[#This Row],[Start Time]],Home!$A$1&lt;=Leave[[#This Row],[End Time]]),Home!$A$1,"No Aplica")</f>
        <v>No Aplica</v>
      </c>
      <c r="N1221" t="str">
        <f>Leave[[#This Row],[User Code (Owning User) (Usuario)]]&amp;Leave[[#This Row],[fecha activa]]</f>
        <v>MIE2025190623424No Aplica</v>
      </c>
    </row>
    <row r="1222" spans="1:14" x14ac:dyDescent="0.3">
      <c r="A1222" t="s">
        <v>469</v>
      </c>
      <c r="B1222" s="3">
        <v>45933</v>
      </c>
      <c r="C1222" s="3">
        <v>45933</v>
      </c>
      <c r="D1222" t="s">
        <v>615</v>
      </c>
      <c r="E1222" t="s">
        <v>1890</v>
      </c>
      <c r="F1222" t="s">
        <v>1891</v>
      </c>
      <c r="G1222">
        <v>120</v>
      </c>
      <c r="H1222">
        <v>120</v>
      </c>
      <c r="I1222" t="s">
        <v>1903</v>
      </c>
      <c r="J1222" t="s">
        <v>2756</v>
      </c>
      <c r="K1222" t="s">
        <v>178</v>
      </c>
      <c r="L1222" t="str">
        <f>IF(AND(Home!$A$1&gt;=Leave[[#This Row],[Start Time]],Home!$A$1&lt;=Leave[[#This Row],[End Time]]),"Aplica","No Aplica")</f>
        <v>No Aplica</v>
      </c>
      <c r="M1222" t="str">
        <f>IF(AND(Home!$A$1&gt;=Leave[[#This Row],[Start Time]],Home!$A$1&lt;=Leave[[#This Row],[End Time]]),Home!$A$1,"No Aplica")</f>
        <v>No Aplica</v>
      </c>
      <c r="N1222" t="str">
        <f>Leave[[#This Row],[User Code (Owning User) (Usuario)]]&amp;Leave[[#This Row],[fecha activa]]</f>
        <v>MIE2025190623424No Aplica</v>
      </c>
    </row>
    <row r="1223" spans="1:14" x14ac:dyDescent="0.3">
      <c r="A1223" t="s">
        <v>463</v>
      </c>
      <c r="B1223" s="3">
        <v>45942</v>
      </c>
      <c r="C1223" s="3">
        <v>45942</v>
      </c>
      <c r="D1223" t="s">
        <v>468</v>
      </c>
      <c r="E1223" t="s">
        <v>855</v>
      </c>
      <c r="F1223" t="s">
        <v>856</v>
      </c>
      <c r="G1223">
        <v>540</v>
      </c>
      <c r="H1223">
        <v>540</v>
      </c>
      <c r="I1223" t="s">
        <v>1943</v>
      </c>
      <c r="J1223" t="s">
        <v>2462</v>
      </c>
      <c r="K1223" t="s">
        <v>178</v>
      </c>
      <c r="L1223" t="str">
        <f>IF(AND(Home!$A$1&gt;=Leave[[#This Row],[Start Time]],Home!$A$1&lt;=Leave[[#This Row],[End Time]]),"Aplica","No Aplica")</f>
        <v>No Aplica</v>
      </c>
      <c r="M1223" t="str">
        <f>IF(AND(Home!$A$1&gt;=Leave[[#This Row],[Start Time]],Home!$A$1&lt;=Leave[[#This Row],[End Time]]),Home!$A$1,"No Aplica")</f>
        <v>No Aplica</v>
      </c>
      <c r="N1223" t="str">
        <f>Leave[[#This Row],[User Code (Owning User) (Usuario)]]&amp;Leave[[#This Row],[fecha activa]]</f>
        <v>MIE2024101219138No Aplica</v>
      </c>
    </row>
    <row r="1224" spans="1:14" x14ac:dyDescent="0.3">
      <c r="A1224" t="s">
        <v>463</v>
      </c>
      <c r="B1224" s="3">
        <v>45935</v>
      </c>
      <c r="C1224" s="3">
        <v>45935</v>
      </c>
      <c r="D1224" t="s">
        <v>468</v>
      </c>
      <c r="E1224" t="s">
        <v>855</v>
      </c>
      <c r="F1224" t="s">
        <v>856</v>
      </c>
      <c r="G1224">
        <v>540</v>
      </c>
      <c r="H1224">
        <v>540</v>
      </c>
      <c r="I1224" t="s">
        <v>1943</v>
      </c>
      <c r="J1224" t="s">
        <v>2462</v>
      </c>
      <c r="K1224" t="s">
        <v>178</v>
      </c>
      <c r="L1224" t="str">
        <f>IF(AND(Home!$A$1&gt;=Leave[[#This Row],[Start Time]],Home!$A$1&lt;=Leave[[#This Row],[End Time]]),"Aplica","No Aplica")</f>
        <v>No Aplica</v>
      </c>
      <c r="M1224" t="str">
        <f>IF(AND(Home!$A$1&gt;=Leave[[#This Row],[Start Time]],Home!$A$1&lt;=Leave[[#This Row],[End Time]]),Home!$A$1,"No Aplica")</f>
        <v>No Aplica</v>
      </c>
      <c r="N1224" t="str">
        <f>Leave[[#This Row],[User Code (Owning User) (Usuario)]]&amp;Leave[[#This Row],[fecha activa]]</f>
        <v>MIE2024101219138No Aplica</v>
      </c>
    </row>
    <row r="1225" spans="1:14" x14ac:dyDescent="0.3">
      <c r="A1225" t="s">
        <v>474</v>
      </c>
      <c r="B1225" s="3">
        <v>45933</v>
      </c>
      <c r="C1225" s="3">
        <v>45933</v>
      </c>
      <c r="D1225" t="s">
        <v>3044</v>
      </c>
      <c r="E1225" t="s">
        <v>2293</v>
      </c>
      <c r="F1225" t="s">
        <v>2295</v>
      </c>
      <c r="G1225">
        <v>60</v>
      </c>
      <c r="H1225">
        <v>60</v>
      </c>
      <c r="I1225" t="s">
        <v>2294</v>
      </c>
      <c r="J1225" t="s">
        <v>1025</v>
      </c>
      <c r="K1225" t="s">
        <v>177</v>
      </c>
      <c r="L1225" t="str">
        <f>IF(AND(Home!$A$1&gt;=Leave[[#This Row],[Start Time]],Home!$A$1&lt;=Leave[[#This Row],[End Time]]),"Aplica","No Aplica")</f>
        <v>No Aplica</v>
      </c>
      <c r="M1225" t="str">
        <f>IF(AND(Home!$A$1&gt;=Leave[[#This Row],[Start Time]],Home!$A$1&lt;=Leave[[#This Row],[End Time]]),Home!$A$1,"No Aplica")</f>
        <v>No Aplica</v>
      </c>
      <c r="N1225" t="str">
        <f>Leave[[#This Row],[User Code (Owning User) (Usuario)]]&amp;Leave[[#This Row],[fecha activa]]</f>
        <v>MIE2025140824080No Aplica</v>
      </c>
    </row>
    <row r="1226" spans="1:14" x14ac:dyDescent="0.3">
      <c r="A1226" t="s">
        <v>474</v>
      </c>
      <c r="B1226" s="3">
        <v>45932</v>
      </c>
      <c r="C1226" s="3">
        <v>45932</v>
      </c>
      <c r="D1226" t="s">
        <v>2164</v>
      </c>
      <c r="E1226" t="s">
        <v>2293</v>
      </c>
      <c r="F1226" t="s">
        <v>2295</v>
      </c>
      <c r="G1226">
        <v>60</v>
      </c>
      <c r="H1226">
        <v>60</v>
      </c>
      <c r="I1226" t="s">
        <v>2294</v>
      </c>
      <c r="J1226" t="s">
        <v>1025</v>
      </c>
      <c r="K1226" t="s">
        <v>177</v>
      </c>
      <c r="L1226" t="str">
        <f>IF(AND(Home!$A$1&gt;=Leave[[#This Row],[Start Time]],Home!$A$1&lt;=Leave[[#This Row],[End Time]]),"Aplica","No Aplica")</f>
        <v>No Aplica</v>
      </c>
      <c r="M1226" t="str">
        <f>IF(AND(Home!$A$1&gt;=Leave[[#This Row],[Start Time]],Home!$A$1&lt;=Leave[[#This Row],[End Time]]),Home!$A$1,"No Aplica")</f>
        <v>No Aplica</v>
      </c>
      <c r="N1226" t="str">
        <f>Leave[[#This Row],[User Code (Owning User) (Usuario)]]&amp;Leave[[#This Row],[fecha activa]]</f>
        <v>MIE2025140824080No Aplica</v>
      </c>
    </row>
    <row r="1227" spans="1:14" x14ac:dyDescent="0.3">
      <c r="A1227" t="s">
        <v>466</v>
      </c>
      <c r="B1227" s="3">
        <v>45931</v>
      </c>
      <c r="C1227" s="3">
        <v>45931</v>
      </c>
      <c r="D1227" t="s">
        <v>472</v>
      </c>
      <c r="E1227" t="s">
        <v>2293</v>
      </c>
      <c r="F1227" t="s">
        <v>2295</v>
      </c>
      <c r="G1227">
        <v>540</v>
      </c>
      <c r="H1227">
        <v>540</v>
      </c>
      <c r="I1227" t="s">
        <v>2294</v>
      </c>
      <c r="J1227" t="s">
        <v>1025</v>
      </c>
      <c r="K1227" t="s">
        <v>177</v>
      </c>
      <c r="L1227" t="str">
        <f>IF(AND(Home!$A$1&gt;=Leave[[#This Row],[Start Time]],Home!$A$1&lt;=Leave[[#This Row],[End Time]]),"Aplica","No Aplica")</f>
        <v>Aplica</v>
      </c>
      <c r="M1227">
        <f>IF(AND(Home!$A$1&gt;=Leave[[#This Row],[Start Time]],Home!$A$1&lt;=Leave[[#This Row],[End Time]]),Home!$A$1,"No Aplica")</f>
        <v>45931</v>
      </c>
      <c r="N1227" t="str">
        <f>Leave[[#This Row],[User Code (Owning User) (Usuario)]]&amp;Leave[[#This Row],[fecha activa]]</f>
        <v>MIE202514082408045931</v>
      </c>
    </row>
    <row r="1228" spans="1:14" x14ac:dyDescent="0.3">
      <c r="A1228" t="s">
        <v>469</v>
      </c>
      <c r="B1228" s="3">
        <v>45933</v>
      </c>
      <c r="C1228" s="3">
        <v>45933</v>
      </c>
      <c r="D1228" t="s">
        <v>641</v>
      </c>
      <c r="E1228" t="s">
        <v>115</v>
      </c>
      <c r="F1228" t="s">
        <v>116</v>
      </c>
      <c r="G1228">
        <v>60</v>
      </c>
      <c r="H1228">
        <v>60</v>
      </c>
      <c r="I1228" t="s">
        <v>1001</v>
      </c>
      <c r="J1228" t="s">
        <v>2152</v>
      </c>
      <c r="K1228" t="s">
        <v>177</v>
      </c>
      <c r="L1228" t="str">
        <f>IF(AND(Home!$A$1&gt;=Leave[[#This Row],[Start Time]],Home!$A$1&lt;=Leave[[#This Row],[End Time]]),"Aplica","No Aplica")</f>
        <v>No Aplica</v>
      </c>
      <c r="M1228" t="str">
        <f>IF(AND(Home!$A$1&gt;=Leave[[#This Row],[Start Time]],Home!$A$1&lt;=Leave[[#This Row],[End Time]]),Home!$A$1,"No Aplica")</f>
        <v>No Aplica</v>
      </c>
      <c r="N1228" t="str">
        <f>Leave[[#This Row],[User Code (Owning User) (Usuario)]]&amp;Leave[[#This Row],[fecha activa]]</f>
        <v>MIE202102072174No Aplica</v>
      </c>
    </row>
    <row r="1229" spans="1:14" x14ac:dyDescent="0.3">
      <c r="A1229" t="s">
        <v>469</v>
      </c>
      <c r="B1229" s="3">
        <v>45932</v>
      </c>
      <c r="C1229" s="3">
        <v>45932</v>
      </c>
      <c r="D1229" t="s">
        <v>641</v>
      </c>
      <c r="E1229" t="s">
        <v>115</v>
      </c>
      <c r="F1229" t="s">
        <v>116</v>
      </c>
      <c r="G1229">
        <v>60</v>
      </c>
      <c r="H1229">
        <v>60</v>
      </c>
      <c r="I1229" t="s">
        <v>1001</v>
      </c>
      <c r="J1229" t="s">
        <v>2152</v>
      </c>
      <c r="K1229" t="s">
        <v>177</v>
      </c>
      <c r="L1229" t="str">
        <f>IF(AND(Home!$A$1&gt;=Leave[[#This Row],[Start Time]],Home!$A$1&lt;=Leave[[#This Row],[End Time]]),"Aplica","No Aplica")</f>
        <v>No Aplica</v>
      </c>
      <c r="M1229" t="str">
        <f>IF(AND(Home!$A$1&gt;=Leave[[#This Row],[Start Time]],Home!$A$1&lt;=Leave[[#This Row],[End Time]]),Home!$A$1,"No Aplica")</f>
        <v>No Aplica</v>
      </c>
      <c r="N1229" t="str">
        <f>Leave[[#This Row],[User Code (Owning User) (Usuario)]]&amp;Leave[[#This Row],[fecha activa]]</f>
        <v>MIE202102072174No Aplica</v>
      </c>
    </row>
    <row r="1230" spans="1:14" x14ac:dyDescent="0.3">
      <c r="A1230" t="s">
        <v>469</v>
      </c>
      <c r="B1230" s="3">
        <v>45931</v>
      </c>
      <c r="C1230" s="3">
        <v>45931</v>
      </c>
      <c r="D1230" t="s">
        <v>641</v>
      </c>
      <c r="E1230" t="s">
        <v>115</v>
      </c>
      <c r="F1230" t="s">
        <v>116</v>
      </c>
      <c r="G1230">
        <v>60</v>
      </c>
      <c r="H1230">
        <v>60</v>
      </c>
      <c r="I1230" t="s">
        <v>1001</v>
      </c>
      <c r="J1230" t="s">
        <v>2152</v>
      </c>
      <c r="K1230" t="s">
        <v>177</v>
      </c>
      <c r="L1230" t="str">
        <f>IF(AND(Home!$A$1&gt;=Leave[[#This Row],[Start Time]],Home!$A$1&lt;=Leave[[#This Row],[End Time]]),"Aplica","No Aplica")</f>
        <v>Aplica</v>
      </c>
      <c r="M1230">
        <f>IF(AND(Home!$A$1&gt;=Leave[[#This Row],[Start Time]],Home!$A$1&lt;=Leave[[#This Row],[End Time]]),Home!$A$1,"No Aplica")</f>
        <v>45931</v>
      </c>
      <c r="N1230" t="str">
        <f>Leave[[#This Row],[User Code (Owning User) (Usuario)]]&amp;Leave[[#This Row],[fecha activa]]</f>
        <v>MIE20210207217445931</v>
      </c>
    </row>
    <row r="1231" spans="1:14" x14ac:dyDescent="0.3">
      <c r="A1231" t="s">
        <v>469</v>
      </c>
      <c r="B1231" s="3">
        <v>45940</v>
      </c>
      <c r="C1231" s="3">
        <v>45940</v>
      </c>
      <c r="D1231" t="s">
        <v>491</v>
      </c>
      <c r="E1231" t="s">
        <v>2054</v>
      </c>
      <c r="F1231" t="s">
        <v>2056</v>
      </c>
      <c r="G1231">
        <v>60</v>
      </c>
      <c r="H1231">
        <v>60</v>
      </c>
      <c r="I1231" t="s">
        <v>2055</v>
      </c>
      <c r="J1231" t="s">
        <v>1098</v>
      </c>
      <c r="K1231" t="s">
        <v>177</v>
      </c>
      <c r="L1231" t="str">
        <f>IF(AND(Home!$A$1&gt;=Leave[[#This Row],[Start Time]],Home!$A$1&lt;=Leave[[#This Row],[End Time]]),"Aplica","No Aplica")</f>
        <v>No Aplica</v>
      </c>
      <c r="M1231" t="str">
        <f>IF(AND(Home!$A$1&gt;=Leave[[#This Row],[Start Time]],Home!$A$1&lt;=Leave[[#This Row],[End Time]]),Home!$A$1,"No Aplica")</f>
        <v>No Aplica</v>
      </c>
      <c r="N1231" t="str">
        <f>Leave[[#This Row],[User Code (Owning User) (Usuario)]]&amp;Leave[[#This Row],[fecha activa]]</f>
        <v>MIE2025160723711No Aplica</v>
      </c>
    </row>
    <row r="1232" spans="1:14" x14ac:dyDescent="0.3">
      <c r="A1232" t="s">
        <v>469</v>
      </c>
      <c r="B1232" s="3">
        <v>45939</v>
      </c>
      <c r="C1232" s="3">
        <v>45939</v>
      </c>
      <c r="D1232" t="s">
        <v>491</v>
      </c>
      <c r="E1232" t="s">
        <v>2054</v>
      </c>
      <c r="F1232" t="s">
        <v>2056</v>
      </c>
      <c r="G1232">
        <v>60</v>
      </c>
      <c r="H1232">
        <v>60</v>
      </c>
      <c r="I1232" t="s">
        <v>2055</v>
      </c>
      <c r="J1232" t="s">
        <v>1098</v>
      </c>
      <c r="K1232" t="s">
        <v>177</v>
      </c>
      <c r="L1232" t="str">
        <f>IF(AND(Home!$A$1&gt;=Leave[[#This Row],[Start Time]],Home!$A$1&lt;=Leave[[#This Row],[End Time]]),"Aplica","No Aplica")</f>
        <v>No Aplica</v>
      </c>
      <c r="M1232" t="str">
        <f>IF(AND(Home!$A$1&gt;=Leave[[#This Row],[Start Time]],Home!$A$1&lt;=Leave[[#This Row],[End Time]]),Home!$A$1,"No Aplica")</f>
        <v>No Aplica</v>
      </c>
      <c r="N1232" t="str">
        <f>Leave[[#This Row],[User Code (Owning User) (Usuario)]]&amp;Leave[[#This Row],[fecha activa]]</f>
        <v>MIE2025160723711No Aplica</v>
      </c>
    </row>
    <row r="1233" spans="1:14" x14ac:dyDescent="0.3">
      <c r="A1233" t="s">
        <v>469</v>
      </c>
      <c r="B1233" s="3">
        <v>45938</v>
      </c>
      <c r="C1233" s="3">
        <v>45938</v>
      </c>
      <c r="D1233" t="s">
        <v>491</v>
      </c>
      <c r="E1233" t="s">
        <v>2054</v>
      </c>
      <c r="F1233" t="s">
        <v>2056</v>
      </c>
      <c r="G1233">
        <v>60</v>
      </c>
      <c r="H1233">
        <v>60</v>
      </c>
      <c r="I1233" t="s">
        <v>2055</v>
      </c>
      <c r="J1233" t="s">
        <v>1098</v>
      </c>
      <c r="K1233" t="s">
        <v>177</v>
      </c>
      <c r="L1233" t="str">
        <f>IF(AND(Home!$A$1&gt;=Leave[[#This Row],[Start Time]],Home!$A$1&lt;=Leave[[#This Row],[End Time]]),"Aplica","No Aplica")</f>
        <v>No Aplica</v>
      </c>
      <c r="M1233" t="str">
        <f>IF(AND(Home!$A$1&gt;=Leave[[#This Row],[Start Time]],Home!$A$1&lt;=Leave[[#This Row],[End Time]]),Home!$A$1,"No Aplica")</f>
        <v>No Aplica</v>
      </c>
      <c r="N1233" t="str">
        <f>Leave[[#This Row],[User Code (Owning User) (Usuario)]]&amp;Leave[[#This Row],[fecha activa]]</f>
        <v>MIE2025160723711No Aplica</v>
      </c>
    </row>
    <row r="1234" spans="1:14" x14ac:dyDescent="0.3">
      <c r="A1234" t="s">
        <v>469</v>
      </c>
      <c r="B1234" s="3">
        <v>45936</v>
      </c>
      <c r="C1234" s="3">
        <v>45936</v>
      </c>
      <c r="D1234" t="s">
        <v>491</v>
      </c>
      <c r="E1234" t="s">
        <v>2054</v>
      </c>
      <c r="F1234" t="s">
        <v>2056</v>
      </c>
      <c r="G1234">
        <v>60</v>
      </c>
      <c r="H1234">
        <v>60</v>
      </c>
      <c r="I1234" t="s">
        <v>2055</v>
      </c>
      <c r="J1234" t="s">
        <v>1098</v>
      </c>
      <c r="K1234" t="s">
        <v>177</v>
      </c>
      <c r="L1234" t="str">
        <f>IF(AND(Home!$A$1&gt;=Leave[[#This Row],[Start Time]],Home!$A$1&lt;=Leave[[#This Row],[End Time]]),"Aplica","No Aplica")</f>
        <v>No Aplica</v>
      </c>
      <c r="M1234" t="str">
        <f>IF(AND(Home!$A$1&gt;=Leave[[#This Row],[Start Time]],Home!$A$1&lt;=Leave[[#This Row],[End Time]]),Home!$A$1,"No Aplica")</f>
        <v>No Aplica</v>
      </c>
      <c r="N1234" t="str">
        <f>Leave[[#This Row],[User Code (Owning User) (Usuario)]]&amp;Leave[[#This Row],[fecha activa]]</f>
        <v>MIE2025160723711No Aplica</v>
      </c>
    </row>
    <row r="1235" spans="1:14" x14ac:dyDescent="0.3">
      <c r="A1235" t="s">
        <v>463</v>
      </c>
      <c r="B1235" s="3">
        <v>45937</v>
      </c>
      <c r="C1235" s="3">
        <v>45937</v>
      </c>
      <c r="D1235" t="s">
        <v>465</v>
      </c>
      <c r="E1235" t="s">
        <v>2054</v>
      </c>
      <c r="F1235" t="s">
        <v>2056</v>
      </c>
      <c r="G1235">
        <v>1410</v>
      </c>
      <c r="H1235">
        <v>540</v>
      </c>
      <c r="I1235" t="s">
        <v>2055</v>
      </c>
      <c r="J1235" t="s">
        <v>1098</v>
      </c>
      <c r="K1235" t="s">
        <v>177</v>
      </c>
      <c r="L1235" t="str">
        <f>IF(AND(Home!$A$1&gt;=Leave[[#This Row],[Start Time]],Home!$A$1&lt;=Leave[[#This Row],[End Time]]),"Aplica","No Aplica")</f>
        <v>No Aplica</v>
      </c>
      <c r="M1235" t="str">
        <f>IF(AND(Home!$A$1&gt;=Leave[[#This Row],[Start Time]],Home!$A$1&lt;=Leave[[#This Row],[End Time]]),Home!$A$1,"No Aplica")</f>
        <v>No Aplica</v>
      </c>
      <c r="N1235" t="str">
        <f>Leave[[#This Row],[User Code (Owning User) (Usuario)]]&amp;Leave[[#This Row],[fecha activa]]</f>
        <v>MIE2025160723711No Aplica</v>
      </c>
    </row>
    <row r="1236" spans="1:14" x14ac:dyDescent="0.3">
      <c r="A1236" t="s">
        <v>469</v>
      </c>
      <c r="B1236" s="3">
        <v>45933</v>
      </c>
      <c r="C1236" s="3">
        <v>45933</v>
      </c>
      <c r="D1236" t="s">
        <v>491</v>
      </c>
      <c r="E1236" t="s">
        <v>2054</v>
      </c>
      <c r="F1236" t="s">
        <v>2056</v>
      </c>
      <c r="G1236">
        <v>60</v>
      </c>
      <c r="H1236">
        <v>60</v>
      </c>
      <c r="I1236" t="s">
        <v>2055</v>
      </c>
      <c r="J1236" t="s">
        <v>1098</v>
      </c>
      <c r="K1236" t="s">
        <v>177</v>
      </c>
      <c r="L1236" t="str">
        <f>IF(AND(Home!$A$1&gt;=Leave[[#This Row],[Start Time]],Home!$A$1&lt;=Leave[[#This Row],[End Time]]),"Aplica","No Aplica")</f>
        <v>No Aplica</v>
      </c>
      <c r="M1236" t="str">
        <f>IF(AND(Home!$A$1&gt;=Leave[[#This Row],[Start Time]],Home!$A$1&lt;=Leave[[#This Row],[End Time]]),Home!$A$1,"No Aplica")</f>
        <v>No Aplica</v>
      </c>
      <c r="N1236" t="str">
        <f>Leave[[#This Row],[User Code (Owning User) (Usuario)]]&amp;Leave[[#This Row],[fecha activa]]</f>
        <v>MIE2025160723711No Aplica</v>
      </c>
    </row>
    <row r="1237" spans="1:14" x14ac:dyDescent="0.3">
      <c r="A1237" t="s">
        <v>469</v>
      </c>
      <c r="B1237" s="3">
        <v>45932</v>
      </c>
      <c r="C1237" s="3">
        <v>45932</v>
      </c>
      <c r="D1237" t="s">
        <v>491</v>
      </c>
      <c r="E1237" t="s">
        <v>2054</v>
      </c>
      <c r="F1237" t="s">
        <v>2056</v>
      </c>
      <c r="G1237">
        <v>60</v>
      </c>
      <c r="H1237">
        <v>60</v>
      </c>
      <c r="I1237" t="s">
        <v>2055</v>
      </c>
      <c r="J1237" t="s">
        <v>1098</v>
      </c>
      <c r="K1237" t="s">
        <v>177</v>
      </c>
      <c r="L1237" t="str">
        <f>IF(AND(Home!$A$1&gt;=Leave[[#This Row],[Start Time]],Home!$A$1&lt;=Leave[[#This Row],[End Time]]),"Aplica","No Aplica")</f>
        <v>No Aplica</v>
      </c>
      <c r="M1237" t="str">
        <f>IF(AND(Home!$A$1&gt;=Leave[[#This Row],[Start Time]],Home!$A$1&lt;=Leave[[#This Row],[End Time]]),Home!$A$1,"No Aplica")</f>
        <v>No Aplica</v>
      </c>
      <c r="N1237" t="str">
        <f>Leave[[#This Row],[User Code (Owning User) (Usuario)]]&amp;Leave[[#This Row],[fecha activa]]</f>
        <v>MIE2025160723711No Aplica</v>
      </c>
    </row>
    <row r="1238" spans="1:14" x14ac:dyDescent="0.3">
      <c r="A1238" t="s">
        <v>469</v>
      </c>
      <c r="B1238" s="3">
        <v>45931</v>
      </c>
      <c r="C1238" s="3">
        <v>45931</v>
      </c>
      <c r="D1238" t="s">
        <v>491</v>
      </c>
      <c r="E1238" t="s">
        <v>2054</v>
      </c>
      <c r="F1238" t="s">
        <v>2056</v>
      </c>
      <c r="G1238">
        <v>60</v>
      </c>
      <c r="H1238">
        <v>60</v>
      </c>
      <c r="I1238" t="s">
        <v>2055</v>
      </c>
      <c r="J1238" t="s">
        <v>1098</v>
      </c>
      <c r="K1238" t="s">
        <v>177</v>
      </c>
      <c r="L1238" t="str">
        <f>IF(AND(Home!$A$1&gt;=Leave[[#This Row],[Start Time]],Home!$A$1&lt;=Leave[[#This Row],[End Time]]),"Aplica","No Aplica")</f>
        <v>Aplica</v>
      </c>
      <c r="M1238">
        <f>IF(AND(Home!$A$1&gt;=Leave[[#This Row],[Start Time]],Home!$A$1&lt;=Leave[[#This Row],[End Time]]),Home!$A$1,"No Aplica")</f>
        <v>45931</v>
      </c>
      <c r="N1238" t="str">
        <f>Leave[[#This Row],[User Code (Owning User) (Usuario)]]&amp;Leave[[#This Row],[fecha activa]]</f>
        <v>MIE202516072371145931</v>
      </c>
    </row>
    <row r="1239" spans="1:14" x14ac:dyDescent="0.3">
      <c r="A1239" t="s">
        <v>474</v>
      </c>
      <c r="B1239" s="3">
        <v>45934</v>
      </c>
      <c r="C1239" s="3">
        <v>45934</v>
      </c>
      <c r="D1239" t="s">
        <v>489</v>
      </c>
      <c r="E1239" t="s">
        <v>221</v>
      </c>
      <c r="F1239" t="s">
        <v>222</v>
      </c>
      <c r="G1239">
        <v>180</v>
      </c>
      <c r="H1239">
        <v>180</v>
      </c>
      <c r="I1239" t="s">
        <v>984</v>
      </c>
      <c r="J1239" t="s">
        <v>976</v>
      </c>
      <c r="K1239" t="s">
        <v>223</v>
      </c>
      <c r="L1239" t="str">
        <f>IF(AND(Home!$A$1&gt;=Leave[[#This Row],[Start Time]],Home!$A$1&lt;=Leave[[#This Row],[End Time]]),"Aplica","No Aplica")</f>
        <v>No Aplica</v>
      </c>
      <c r="M1239" t="str">
        <f>IF(AND(Home!$A$1&gt;=Leave[[#This Row],[Start Time]],Home!$A$1&lt;=Leave[[#This Row],[End Time]]),Home!$A$1,"No Aplica")</f>
        <v>No Aplica</v>
      </c>
      <c r="N1239" t="str">
        <f>Leave[[#This Row],[User Code (Owning User) (Usuario)]]&amp;Leave[[#This Row],[fecha activa]]</f>
        <v>MIE2023230110113No Aplica</v>
      </c>
    </row>
    <row r="1240" spans="1:14" x14ac:dyDescent="0.3">
      <c r="A1240" t="s">
        <v>463</v>
      </c>
      <c r="B1240" s="3">
        <v>45933</v>
      </c>
      <c r="C1240" s="3">
        <v>45933</v>
      </c>
      <c r="D1240" t="s">
        <v>2522</v>
      </c>
      <c r="E1240" t="s">
        <v>2159</v>
      </c>
      <c r="F1240" t="s">
        <v>2161</v>
      </c>
      <c r="G1240">
        <v>60</v>
      </c>
      <c r="H1240">
        <v>60</v>
      </c>
      <c r="I1240" t="s">
        <v>2160</v>
      </c>
      <c r="J1240" t="s">
        <v>1025</v>
      </c>
      <c r="K1240" t="s">
        <v>177</v>
      </c>
      <c r="L1240" t="str">
        <f>IF(AND(Home!$A$1&gt;=Leave[[#This Row],[Start Time]],Home!$A$1&lt;=Leave[[#This Row],[End Time]]),"Aplica","No Aplica")</f>
        <v>No Aplica</v>
      </c>
      <c r="M1240" t="str">
        <f>IF(AND(Home!$A$1&gt;=Leave[[#This Row],[Start Time]],Home!$A$1&lt;=Leave[[#This Row],[End Time]]),Home!$A$1,"No Aplica")</f>
        <v>No Aplica</v>
      </c>
      <c r="N1240" t="str">
        <f>Leave[[#This Row],[User Code (Owning User) (Usuario)]]&amp;Leave[[#This Row],[fecha activa]]</f>
        <v>MIE2025040823879No Aplica</v>
      </c>
    </row>
    <row r="1241" spans="1:14" x14ac:dyDescent="0.3">
      <c r="A1241" t="s">
        <v>463</v>
      </c>
      <c r="B1241" s="3">
        <v>45931</v>
      </c>
      <c r="C1241" s="3">
        <v>45931</v>
      </c>
      <c r="D1241" t="s">
        <v>2522</v>
      </c>
      <c r="E1241" t="s">
        <v>2159</v>
      </c>
      <c r="F1241" t="s">
        <v>2161</v>
      </c>
      <c r="G1241">
        <v>60</v>
      </c>
      <c r="H1241">
        <v>60</v>
      </c>
      <c r="I1241" t="s">
        <v>2160</v>
      </c>
      <c r="J1241" t="s">
        <v>1025</v>
      </c>
      <c r="K1241" t="s">
        <v>177</v>
      </c>
      <c r="L1241" t="str">
        <f>IF(AND(Home!$A$1&gt;=Leave[[#This Row],[Start Time]],Home!$A$1&lt;=Leave[[#This Row],[End Time]]),"Aplica","No Aplica")</f>
        <v>Aplica</v>
      </c>
      <c r="M1241">
        <f>IF(AND(Home!$A$1&gt;=Leave[[#This Row],[Start Time]],Home!$A$1&lt;=Leave[[#This Row],[End Time]]),Home!$A$1,"No Aplica")</f>
        <v>45931</v>
      </c>
      <c r="N1241" t="str">
        <f>Leave[[#This Row],[User Code (Owning User) (Usuario)]]&amp;Leave[[#This Row],[fecha activa]]</f>
        <v>MIE202504082387945931</v>
      </c>
    </row>
    <row r="1242" spans="1:14" x14ac:dyDescent="0.3">
      <c r="A1242" t="s">
        <v>463</v>
      </c>
      <c r="B1242" s="3">
        <v>45932</v>
      </c>
      <c r="C1242" s="3">
        <v>45932</v>
      </c>
      <c r="D1242" t="s">
        <v>2522</v>
      </c>
      <c r="E1242" t="s">
        <v>2159</v>
      </c>
      <c r="F1242" t="s">
        <v>2161</v>
      </c>
      <c r="G1242">
        <v>60</v>
      </c>
      <c r="H1242">
        <v>60</v>
      </c>
      <c r="I1242" t="s">
        <v>2160</v>
      </c>
      <c r="J1242" t="s">
        <v>1025</v>
      </c>
      <c r="K1242" t="s">
        <v>177</v>
      </c>
      <c r="L1242" t="str">
        <f>IF(AND(Home!$A$1&gt;=Leave[[#This Row],[Start Time]],Home!$A$1&lt;=Leave[[#This Row],[End Time]]),"Aplica","No Aplica")</f>
        <v>No Aplica</v>
      </c>
      <c r="M1242" t="str">
        <f>IF(AND(Home!$A$1&gt;=Leave[[#This Row],[Start Time]],Home!$A$1&lt;=Leave[[#This Row],[End Time]]),Home!$A$1,"No Aplica")</f>
        <v>No Aplica</v>
      </c>
      <c r="N1242" t="str">
        <f>Leave[[#This Row],[User Code (Owning User) (Usuario)]]&amp;Leave[[#This Row],[fecha activa]]</f>
        <v>MIE2025040823879No Aplica</v>
      </c>
    </row>
    <row r="1243" spans="1:14" x14ac:dyDescent="0.3">
      <c r="A1243" t="s">
        <v>469</v>
      </c>
      <c r="B1243" s="3">
        <v>45939</v>
      </c>
      <c r="C1243" s="3">
        <v>45939</v>
      </c>
      <c r="D1243" t="s">
        <v>1641</v>
      </c>
      <c r="E1243" t="s">
        <v>1856</v>
      </c>
      <c r="F1243" t="s">
        <v>1858</v>
      </c>
      <c r="G1243">
        <v>60</v>
      </c>
      <c r="H1243">
        <v>60</v>
      </c>
      <c r="I1243" t="s">
        <v>1857</v>
      </c>
      <c r="J1243" t="s">
        <v>1098</v>
      </c>
      <c r="K1243" t="s">
        <v>177</v>
      </c>
      <c r="L1243" t="str">
        <f>IF(AND(Home!$A$1&gt;=Leave[[#This Row],[Start Time]],Home!$A$1&lt;=Leave[[#This Row],[End Time]]),"Aplica","No Aplica")</f>
        <v>No Aplica</v>
      </c>
      <c r="M1243" t="str">
        <f>IF(AND(Home!$A$1&gt;=Leave[[#This Row],[Start Time]],Home!$A$1&lt;=Leave[[#This Row],[End Time]]),Home!$A$1,"No Aplica")</f>
        <v>No Aplica</v>
      </c>
      <c r="N1243" t="str">
        <f>Leave[[#This Row],[User Code (Owning User) (Usuario)]]&amp;Leave[[#This Row],[fecha activa]]</f>
        <v>MIE2025120623369No Aplica</v>
      </c>
    </row>
    <row r="1244" spans="1:14" x14ac:dyDescent="0.3">
      <c r="A1244" t="s">
        <v>469</v>
      </c>
      <c r="B1244" s="3">
        <v>45940</v>
      </c>
      <c r="C1244" s="3">
        <v>45940</v>
      </c>
      <c r="D1244" t="s">
        <v>1641</v>
      </c>
      <c r="E1244" t="s">
        <v>1856</v>
      </c>
      <c r="F1244" t="s">
        <v>1858</v>
      </c>
      <c r="G1244">
        <v>60</v>
      </c>
      <c r="H1244">
        <v>60</v>
      </c>
      <c r="I1244" t="s">
        <v>1857</v>
      </c>
      <c r="J1244" t="s">
        <v>1098</v>
      </c>
      <c r="K1244" t="s">
        <v>177</v>
      </c>
      <c r="L1244" t="str">
        <f>IF(AND(Home!$A$1&gt;=Leave[[#This Row],[Start Time]],Home!$A$1&lt;=Leave[[#This Row],[End Time]]),"Aplica","No Aplica")</f>
        <v>No Aplica</v>
      </c>
      <c r="M1244" t="str">
        <f>IF(AND(Home!$A$1&gt;=Leave[[#This Row],[Start Time]],Home!$A$1&lt;=Leave[[#This Row],[End Time]]),Home!$A$1,"No Aplica")</f>
        <v>No Aplica</v>
      </c>
      <c r="N1244" t="str">
        <f>Leave[[#This Row],[User Code (Owning User) (Usuario)]]&amp;Leave[[#This Row],[fecha activa]]</f>
        <v>MIE2025120623369No Aplica</v>
      </c>
    </row>
    <row r="1245" spans="1:14" x14ac:dyDescent="0.3">
      <c r="A1245" t="s">
        <v>469</v>
      </c>
      <c r="B1245" s="3">
        <v>45938</v>
      </c>
      <c r="C1245" s="3">
        <v>45938</v>
      </c>
      <c r="D1245" t="s">
        <v>1641</v>
      </c>
      <c r="E1245" t="s">
        <v>1856</v>
      </c>
      <c r="F1245" t="s">
        <v>1858</v>
      </c>
      <c r="G1245">
        <v>60</v>
      </c>
      <c r="H1245">
        <v>60</v>
      </c>
      <c r="I1245" t="s">
        <v>1857</v>
      </c>
      <c r="J1245" t="s">
        <v>1098</v>
      </c>
      <c r="K1245" t="s">
        <v>177</v>
      </c>
      <c r="L1245" t="str">
        <f>IF(AND(Home!$A$1&gt;=Leave[[#This Row],[Start Time]],Home!$A$1&lt;=Leave[[#This Row],[End Time]]),"Aplica","No Aplica")</f>
        <v>No Aplica</v>
      </c>
      <c r="M1245" t="str">
        <f>IF(AND(Home!$A$1&gt;=Leave[[#This Row],[Start Time]],Home!$A$1&lt;=Leave[[#This Row],[End Time]]),Home!$A$1,"No Aplica")</f>
        <v>No Aplica</v>
      </c>
      <c r="N1245" t="str">
        <f>Leave[[#This Row],[User Code (Owning User) (Usuario)]]&amp;Leave[[#This Row],[fecha activa]]</f>
        <v>MIE2025120623369No Aplica</v>
      </c>
    </row>
    <row r="1246" spans="1:14" x14ac:dyDescent="0.3">
      <c r="A1246" t="s">
        <v>469</v>
      </c>
      <c r="B1246" s="3">
        <v>45937</v>
      </c>
      <c r="C1246" s="3">
        <v>45937</v>
      </c>
      <c r="D1246" t="s">
        <v>1641</v>
      </c>
      <c r="E1246" t="s">
        <v>1856</v>
      </c>
      <c r="F1246" t="s">
        <v>1858</v>
      </c>
      <c r="G1246">
        <v>60</v>
      </c>
      <c r="H1246">
        <v>60</v>
      </c>
      <c r="I1246" t="s">
        <v>1857</v>
      </c>
      <c r="J1246" t="s">
        <v>1098</v>
      </c>
      <c r="K1246" t="s">
        <v>177</v>
      </c>
      <c r="L1246" t="str">
        <f>IF(AND(Home!$A$1&gt;=Leave[[#This Row],[Start Time]],Home!$A$1&lt;=Leave[[#This Row],[End Time]]),"Aplica","No Aplica")</f>
        <v>No Aplica</v>
      </c>
      <c r="M1246" t="str">
        <f>IF(AND(Home!$A$1&gt;=Leave[[#This Row],[Start Time]],Home!$A$1&lt;=Leave[[#This Row],[End Time]]),Home!$A$1,"No Aplica")</f>
        <v>No Aplica</v>
      </c>
      <c r="N1246" t="str">
        <f>Leave[[#This Row],[User Code (Owning User) (Usuario)]]&amp;Leave[[#This Row],[fecha activa]]</f>
        <v>MIE2025120623369No Aplica</v>
      </c>
    </row>
    <row r="1247" spans="1:14" x14ac:dyDescent="0.3">
      <c r="A1247" t="s">
        <v>469</v>
      </c>
      <c r="B1247" s="3">
        <v>45936</v>
      </c>
      <c r="C1247" s="3">
        <v>45936</v>
      </c>
      <c r="D1247" t="s">
        <v>1641</v>
      </c>
      <c r="E1247" t="s">
        <v>1856</v>
      </c>
      <c r="F1247" t="s">
        <v>1858</v>
      </c>
      <c r="G1247">
        <v>1350</v>
      </c>
      <c r="H1247">
        <v>540</v>
      </c>
      <c r="I1247" t="s">
        <v>1857</v>
      </c>
      <c r="J1247" t="s">
        <v>1098</v>
      </c>
      <c r="K1247" t="s">
        <v>177</v>
      </c>
      <c r="L1247" t="str">
        <f>IF(AND(Home!$A$1&gt;=Leave[[#This Row],[Start Time]],Home!$A$1&lt;=Leave[[#This Row],[End Time]]),"Aplica","No Aplica")</f>
        <v>No Aplica</v>
      </c>
      <c r="M1247" t="str">
        <f>IF(AND(Home!$A$1&gt;=Leave[[#This Row],[Start Time]],Home!$A$1&lt;=Leave[[#This Row],[End Time]]),Home!$A$1,"No Aplica")</f>
        <v>No Aplica</v>
      </c>
      <c r="N1247" t="str">
        <f>Leave[[#This Row],[User Code (Owning User) (Usuario)]]&amp;Leave[[#This Row],[fecha activa]]</f>
        <v>MIE2025120623369No Aplica</v>
      </c>
    </row>
    <row r="1248" spans="1:14" x14ac:dyDescent="0.3">
      <c r="A1248" t="s">
        <v>469</v>
      </c>
      <c r="B1248" s="3">
        <v>45933</v>
      </c>
      <c r="C1248" s="3">
        <v>45933</v>
      </c>
      <c r="D1248" t="s">
        <v>1641</v>
      </c>
      <c r="E1248" t="s">
        <v>1856</v>
      </c>
      <c r="F1248" t="s">
        <v>1858</v>
      </c>
      <c r="G1248">
        <v>60</v>
      </c>
      <c r="H1248">
        <v>60</v>
      </c>
      <c r="I1248" t="s">
        <v>1857</v>
      </c>
      <c r="J1248" t="s">
        <v>1098</v>
      </c>
      <c r="K1248" t="s">
        <v>177</v>
      </c>
      <c r="L1248" t="str">
        <f>IF(AND(Home!$A$1&gt;=Leave[[#This Row],[Start Time]],Home!$A$1&lt;=Leave[[#This Row],[End Time]]),"Aplica","No Aplica")</f>
        <v>No Aplica</v>
      </c>
      <c r="M1248" t="str">
        <f>IF(AND(Home!$A$1&gt;=Leave[[#This Row],[Start Time]],Home!$A$1&lt;=Leave[[#This Row],[End Time]]),Home!$A$1,"No Aplica")</f>
        <v>No Aplica</v>
      </c>
      <c r="N1248" t="str">
        <f>Leave[[#This Row],[User Code (Owning User) (Usuario)]]&amp;Leave[[#This Row],[fecha activa]]</f>
        <v>MIE2025120623369No Aplica</v>
      </c>
    </row>
    <row r="1249" spans="1:14" x14ac:dyDescent="0.3">
      <c r="A1249" t="s">
        <v>469</v>
      </c>
      <c r="B1249" s="3">
        <v>45932</v>
      </c>
      <c r="C1249" s="3">
        <v>45932</v>
      </c>
      <c r="D1249" t="s">
        <v>1641</v>
      </c>
      <c r="E1249" t="s">
        <v>1856</v>
      </c>
      <c r="F1249" t="s">
        <v>1858</v>
      </c>
      <c r="G1249">
        <v>60</v>
      </c>
      <c r="H1249">
        <v>60</v>
      </c>
      <c r="I1249" t="s">
        <v>1857</v>
      </c>
      <c r="J1249" t="s">
        <v>1098</v>
      </c>
      <c r="K1249" t="s">
        <v>177</v>
      </c>
      <c r="L1249" t="str">
        <f>IF(AND(Home!$A$1&gt;=Leave[[#This Row],[Start Time]],Home!$A$1&lt;=Leave[[#This Row],[End Time]]),"Aplica","No Aplica")</f>
        <v>No Aplica</v>
      </c>
      <c r="M1249" t="str">
        <f>IF(AND(Home!$A$1&gt;=Leave[[#This Row],[Start Time]],Home!$A$1&lt;=Leave[[#This Row],[End Time]]),Home!$A$1,"No Aplica")</f>
        <v>No Aplica</v>
      </c>
      <c r="N1249" t="str">
        <f>Leave[[#This Row],[User Code (Owning User) (Usuario)]]&amp;Leave[[#This Row],[fecha activa]]</f>
        <v>MIE2025120623369No Aplica</v>
      </c>
    </row>
    <row r="1250" spans="1:14" x14ac:dyDescent="0.3">
      <c r="A1250" t="s">
        <v>469</v>
      </c>
      <c r="B1250" s="3">
        <v>45931</v>
      </c>
      <c r="C1250" s="3">
        <v>45931</v>
      </c>
      <c r="D1250" t="s">
        <v>1641</v>
      </c>
      <c r="E1250" t="s">
        <v>1856</v>
      </c>
      <c r="F1250" t="s">
        <v>1858</v>
      </c>
      <c r="G1250">
        <v>60</v>
      </c>
      <c r="H1250">
        <v>60</v>
      </c>
      <c r="I1250" t="s">
        <v>1857</v>
      </c>
      <c r="J1250" t="s">
        <v>1098</v>
      </c>
      <c r="K1250" t="s">
        <v>177</v>
      </c>
      <c r="L1250" t="str">
        <f>IF(AND(Home!$A$1&gt;=Leave[[#This Row],[Start Time]],Home!$A$1&lt;=Leave[[#This Row],[End Time]]),"Aplica","No Aplica")</f>
        <v>Aplica</v>
      </c>
      <c r="M1250">
        <f>IF(AND(Home!$A$1&gt;=Leave[[#This Row],[Start Time]],Home!$A$1&lt;=Leave[[#This Row],[End Time]]),Home!$A$1,"No Aplica")</f>
        <v>45931</v>
      </c>
      <c r="N1250" t="str">
        <f>Leave[[#This Row],[User Code (Owning User) (Usuario)]]&amp;Leave[[#This Row],[fecha activa]]</f>
        <v>MIE202512062336945931</v>
      </c>
    </row>
    <row r="1251" spans="1:14" x14ac:dyDescent="0.3">
      <c r="A1251" t="s">
        <v>469</v>
      </c>
      <c r="B1251" s="3">
        <v>45931</v>
      </c>
      <c r="C1251" s="3">
        <v>45931</v>
      </c>
      <c r="D1251" t="s">
        <v>2948</v>
      </c>
      <c r="E1251" t="s">
        <v>1375</v>
      </c>
      <c r="F1251" t="s">
        <v>1377</v>
      </c>
      <c r="G1251">
        <v>180</v>
      </c>
      <c r="H1251">
        <v>180</v>
      </c>
      <c r="I1251" t="s">
        <v>1376</v>
      </c>
      <c r="J1251" t="s">
        <v>2700</v>
      </c>
      <c r="K1251" t="s">
        <v>178</v>
      </c>
      <c r="L1251" t="str">
        <f>IF(AND(Home!$A$1&gt;=Leave[[#This Row],[Start Time]],Home!$A$1&lt;=Leave[[#This Row],[End Time]]),"Aplica","No Aplica")</f>
        <v>Aplica</v>
      </c>
      <c r="M1251">
        <f>IF(AND(Home!$A$1&gt;=Leave[[#This Row],[Start Time]],Home!$A$1&lt;=Leave[[#This Row],[End Time]]),Home!$A$1,"No Aplica")</f>
        <v>45931</v>
      </c>
      <c r="N1251" t="str">
        <f>Leave[[#This Row],[User Code (Owning User) (Usuario)]]&amp;Leave[[#This Row],[fecha activa]]</f>
        <v>MIE202530012066845931</v>
      </c>
    </row>
    <row r="1252" spans="1:14" x14ac:dyDescent="0.3">
      <c r="A1252" t="s">
        <v>463</v>
      </c>
      <c r="B1252" s="3">
        <v>45942</v>
      </c>
      <c r="C1252" s="3">
        <v>45942</v>
      </c>
      <c r="D1252" t="s">
        <v>467</v>
      </c>
      <c r="E1252" t="s">
        <v>1375</v>
      </c>
      <c r="F1252" t="s">
        <v>1377</v>
      </c>
      <c r="G1252">
        <v>540</v>
      </c>
      <c r="H1252">
        <v>540</v>
      </c>
      <c r="I1252" t="s">
        <v>1376</v>
      </c>
      <c r="J1252" t="s">
        <v>2700</v>
      </c>
      <c r="K1252" t="s">
        <v>178</v>
      </c>
      <c r="L1252" t="str">
        <f>IF(AND(Home!$A$1&gt;=Leave[[#This Row],[Start Time]],Home!$A$1&lt;=Leave[[#This Row],[End Time]]),"Aplica","No Aplica")</f>
        <v>No Aplica</v>
      </c>
      <c r="M1252" t="str">
        <f>IF(AND(Home!$A$1&gt;=Leave[[#This Row],[Start Time]],Home!$A$1&lt;=Leave[[#This Row],[End Time]]),Home!$A$1,"No Aplica")</f>
        <v>No Aplica</v>
      </c>
      <c r="N1252" t="str">
        <f>Leave[[#This Row],[User Code (Owning User) (Usuario)]]&amp;Leave[[#This Row],[fecha activa]]</f>
        <v>MIE2025300120668No Aplica</v>
      </c>
    </row>
    <row r="1253" spans="1:14" x14ac:dyDescent="0.3">
      <c r="A1253" t="s">
        <v>469</v>
      </c>
      <c r="B1253" s="3">
        <v>45941</v>
      </c>
      <c r="C1253" s="3">
        <v>45941</v>
      </c>
      <c r="D1253" t="s">
        <v>518</v>
      </c>
      <c r="E1253" t="s">
        <v>1375</v>
      </c>
      <c r="F1253" t="s">
        <v>1377</v>
      </c>
      <c r="G1253">
        <v>180</v>
      </c>
      <c r="H1253">
        <v>180</v>
      </c>
      <c r="I1253" t="s">
        <v>1376</v>
      </c>
      <c r="J1253" t="s">
        <v>2700</v>
      </c>
      <c r="K1253" t="s">
        <v>178</v>
      </c>
      <c r="L1253" t="str">
        <f>IF(AND(Home!$A$1&gt;=Leave[[#This Row],[Start Time]],Home!$A$1&lt;=Leave[[#This Row],[End Time]]),"Aplica","No Aplica")</f>
        <v>No Aplica</v>
      </c>
      <c r="M1253" t="str">
        <f>IF(AND(Home!$A$1&gt;=Leave[[#This Row],[Start Time]],Home!$A$1&lt;=Leave[[#This Row],[End Time]]),Home!$A$1,"No Aplica")</f>
        <v>No Aplica</v>
      </c>
      <c r="N1253" t="str">
        <f>Leave[[#This Row],[User Code (Owning User) (Usuario)]]&amp;Leave[[#This Row],[fecha activa]]</f>
        <v>MIE2025300120668No Aplica</v>
      </c>
    </row>
    <row r="1254" spans="1:14" x14ac:dyDescent="0.3">
      <c r="A1254" t="s">
        <v>469</v>
      </c>
      <c r="B1254" s="3">
        <v>45939</v>
      </c>
      <c r="C1254" s="3">
        <v>45939</v>
      </c>
      <c r="D1254" t="s">
        <v>519</v>
      </c>
      <c r="E1254" t="s">
        <v>1375</v>
      </c>
      <c r="F1254" t="s">
        <v>1377</v>
      </c>
      <c r="G1254">
        <v>60</v>
      </c>
      <c r="H1254">
        <v>60</v>
      </c>
      <c r="I1254" t="s">
        <v>1376</v>
      </c>
      <c r="J1254" t="s">
        <v>2700</v>
      </c>
      <c r="K1254" t="s">
        <v>178</v>
      </c>
      <c r="L1254" t="str">
        <f>IF(AND(Home!$A$1&gt;=Leave[[#This Row],[Start Time]],Home!$A$1&lt;=Leave[[#This Row],[End Time]]),"Aplica","No Aplica")</f>
        <v>No Aplica</v>
      </c>
      <c r="M1254" t="str">
        <f>IF(AND(Home!$A$1&gt;=Leave[[#This Row],[Start Time]],Home!$A$1&lt;=Leave[[#This Row],[End Time]]),Home!$A$1,"No Aplica")</f>
        <v>No Aplica</v>
      </c>
      <c r="N1254" t="str">
        <f>Leave[[#This Row],[User Code (Owning User) (Usuario)]]&amp;Leave[[#This Row],[fecha activa]]</f>
        <v>MIE2025300120668No Aplica</v>
      </c>
    </row>
    <row r="1255" spans="1:14" x14ac:dyDescent="0.3">
      <c r="A1255" t="s">
        <v>463</v>
      </c>
      <c r="B1255" s="3">
        <v>45935</v>
      </c>
      <c r="C1255" s="3">
        <v>45935</v>
      </c>
      <c r="D1255" t="s">
        <v>467</v>
      </c>
      <c r="E1255" t="s">
        <v>1375</v>
      </c>
      <c r="F1255" t="s">
        <v>1377</v>
      </c>
      <c r="G1255">
        <v>540</v>
      </c>
      <c r="H1255">
        <v>540</v>
      </c>
      <c r="I1255" t="s">
        <v>1376</v>
      </c>
      <c r="J1255" t="s">
        <v>2700</v>
      </c>
      <c r="K1255" t="s">
        <v>178</v>
      </c>
      <c r="L1255" t="str">
        <f>IF(AND(Home!$A$1&gt;=Leave[[#This Row],[Start Time]],Home!$A$1&lt;=Leave[[#This Row],[End Time]]),"Aplica","No Aplica")</f>
        <v>No Aplica</v>
      </c>
      <c r="M1255" t="str">
        <f>IF(AND(Home!$A$1&gt;=Leave[[#This Row],[Start Time]],Home!$A$1&lt;=Leave[[#This Row],[End Time]]),Home!$A$1,"No Aplica")</f>
        <v>No Aplica</v>
      </c>
      <c r="N1255" t="str">
        <f>Leave[[#This Row],[User Code (Owning User) (Usuario)]]&amp;Leave[[#This Row],[fecha activa]]</f>
        <v>MIE2025300120668No Aplica</v>
      </c>
    </row>
    <row r="1256" spans="1:14" x14ac:dyDescent="0.3">
      <c r="A1256" t="s">
        <v>469</v>
      </c>
      <c r="B1256" s="3">
        <v>45934</v>
      </c>
      <c r="C1256" s="3">
        <v>45934</v>
      </c>
      <c r="D1256" t="s">
        <v>519</v>
      </c>
      <c r="E1256" t="s">
        <v>1375</v>
      </c>
      <c r="F1256" t="s">
        <v>1377</v>
      </c>
      <c r="G1256">
        <v>180</v>
      </c>
      <c r="H1256">
        <v>180</v>
      </c>
      <c r="I1256" t="s">
        <v>1376</v>
      </c>
      <c r="J1256" t="s">
        <v>2700</v>
      </c>
      <c r="K1256" t="s">
        <v>178</v>
      </c>
      <c r="L1256" t="str">
        <f>IF(AND(Home!$A$1&gt;=Leave[[#This Row],[Start Time]],Home!$A$1&lt;=Leave[[#This Row],[End Time]]),"Aplica","No Aplica")</f>
        <v>No Aplica</v>
      </c>
      <c r="M1256" t="str">
        <f>IF(AND(Home!$A$1&gt;=Leave[[#This Row],[Start Time]],Home!$A$1&lt;=Leave[[#This Row],[End Time]]),Home!$A$1,"No Aplica")</f>
        <v>No Aplica</v>
      </c>
      <c r="N1256" t="str">
        <f>Leave[[#This Row],[User Code (Owning User) (Usuario)]]&amp;Leave[[#This Row],[fecha activa]]</f>
        <v>MIE2025300120668No Aplica</v>
      </c>
    </row>
    <row r="1257" spans="1:14" x14ac:dyDescent="0.3">
      <c r="A1257" t="s">
        <v>469</v>
      </c>
      <c r="B1257" s="3">
        <v>45932</v>
      </c>
      <c r="C1257" s="3">
        <v>45932</v>
      </c>
      <c r="D1257" t="s">
        <v>518</v>
      </c>
      <c r="E1257" t="s">
        <v>1375</v>
      </c>
      <c r="F1257" t="s">
        <v>1377</v>
      </c>
      <c r="G1257">
        <v>60</v>
      </c>
      <c r="H1257">
        <v>60</v>
      </c>
      <c r="I1257" t="s">
        <v>1376</v>
      </c>
      <c r="J1257" t="s">
        <v>2700</v>
      </c>
      <c r="K1257" t="s">
        <v>178</v>
      </c>
      <c r="L1257" t="str">
        <f>IF(AND(Home!$A$1&gt;=Leave[[#This Row],[Start Time]],Home!$A$1&lt;=Leave[[#This Row],[End Time]]),"Aplica","No Aplica")</f>
        <v>No Aplica</v>
      </c>
      <c r="M1257" t="str">
        <f>IF(AND(Home!$A$1&gt;=Leave[[#This Row],[Start Time]],Home!$A$1&lt;=Leave[[#This Row],[End Time]]),Home!$A$1,"No Aplica")</f>
        <v>No Aplica</v>
      </c>
      <c r="N1257" t="str">
        <f>Leave[[#This Row],[User Code (Owning User) (Usuario)]]&amp;Leave[[#This Row],[fecha activa]]</f>
        <v>MIE2025300120668No Aplica</v>
      </c>
    </row>
    <row r="1258" spans="1:14" x14ac:dyDescent="0.3">
      <c r="A1258" t="s">
        <v>595</v>
      </c>
      <c r="B1258" s="3">
        <v>45931</v>
      </c>
      <c r="C1258" s="3">
        <v>45931</v>
      </c>
      <c r="D1258" t="s">
        <v>615</v>
      </c>
      <c r="E1258" t="s">
        <v>2487</v>
      </c>
      <c r="F1258" t="s">
        <v>2489</v>
      </c>
      <c r="G1258">
        <v>120</v>
      </c>
      <c r="H1258">
        <v>120</v>
      </c>
      <c r="I1258" t="s">
        <v>2488</v>
      </c>
      <c r="J1258" t="s">
        <v>966</v>
      </c>
      <c r="K1258" t="s">
        <v>177</v>
      </c>
      <c r="L1258" t="str">
        <f>IF(AND(Home!$A$1&gt;=Leave[[#This Row],[Start Time]],Home!$A$1&lt;=Leave[[#This Row],[End Time]]),"Aplica","No Aplica")</f>
        <v>Aplica</v>
      </c>
      <c r="M1258">
        <f>IF(AND(Home!$A$1&gt;=Leave[[#This Row],[Start Time]],Home!$A$1&lt;=Leave[[#This Row],[End Time]]),Home!$A$1,"No Aplica")</f>
        <v>45931</v>
      </c>
      <c r="N1258" t="str">
        <f>Leave[[#This Row],[User Code (Owning User) (Usuario)]]&amp;Leave[[#This Row],[fecha activa]]</f>
        <v>MIE202504092429845931</v>
      </c>
    </row>
    <row r="1259" spans="1:14" x14ac:dyDescent="0.3">
      <c r="A1259" t="s">
        <v>469</v>
      </c>
      <c r="B1259" s="3">
        <v>45931</v>
      </c>
      <c r="C1259" s="3">
        <v>45931</v>
      </c>
      <c r="D1259" t="s">
        <v>1823</v>
      </c>
      <c r="E1259" t="s">
        <v>1789</v>
      </c>
      <c r="F1259" t="s">
        <v>1791</v>
      </c>
      <c r="G1259">
        <v>180</v>
      </c>
      <c r="H1259">
        <v>180</v>
      </c>
      <c r="I1259" t="s">
        <v>1790</v>
      </c>
      <c r="J1259" t="s">
        <v>1035</v>
      </c>
      <c r="K1259" t="s">
        <v>178</v>
      </c>
      <c r="L1259" t="str">
        <f>IF(AND(Home!$A$1&gt;=Leave[[#This Row],[Start Time]],Home!$A$1&lt;=Leave[[#This Row],[End Time]]),"Aplica","No Aplica")</f>
        <v>Aplica</v>
      </c>
      <c r="M1259">
        <f>IF(AND(Home!$A$1&gt;=Leave[[#This Row],[Start Time]],Home!$A$1&lt;=Leave[[#This Row],[End Time]]),Home!$A$1,"No Aplica")</f>
        <v>45931</v>
      </c>
      <c r="N1259" t="str">
        <f>Leave[[#This Row],[User Code (Owning User) (Usuario)]]&amp;Leave[[#This Row],[fecha activa]]</f>
        <v>MIE202523052319845931</v>
      </c>
    </row>
    <row r="1260" spans="1:14" x14ac:dyDescent="0.3">
      <c r="A1260" t="s">
        <v>474</v>
      </c>
      <c r="B1260" s="3">
        <v>45942</v>
      </c>
      <c r="C1260" s="3">
        <v>45942</v>
      </c>
      <c r="D1260" t="s">
        <v>467</v>
      </c>
      <c r="E1260" t="s">
        <v>1789</v>
      </c>
      <c r="F1260" t="s">
        <v>1791</v>
      </c>
      <c r="G1260">
        <v>480</v>
      </c>
      <c r="H1260">
        <v>480</v>
      </c>
      <c r="I1260" t="s">
        <v>1790</v>
      </c>
      <c r="J1260" t="s">
        <v>1035</v>
      </c>
      <c r="K1260" t="s">
        <v>178</v>
      </c>
      <c r="L1260" t="str">
        <f>IF(AND(Home!$A$1&gt;=Leave[[#This Row],[Start Time]],Home!$A$1&lt;=Leave[[#This Row],[End Time]]),"Aplica","No Aplica")</f>
        <v>No Aplica</v>
      </c>
      <c r="M1260" t="str">
        <f>IF(AND(Home!$A$1&gt;=Leave[[#This Row],[Start Time]],Home!$A$1&lt;=Leave[[#This Row],[End Time]]),Home!$A$1,"No Aplica")</f>
        <v>No Aplica</v>
      </c>
      <c r="N1260" t="str">
        <f>Leave[[#This Row],[User Code (Owning User) (Usuario)]]&amp;Leave[[#This Row],[fecha activa]]</f>
        <v>MIE2025230523198No Aplica</v>
      </c>
    </row>
    <row r="1261" spans="1:14" x14ac:dyDescent="0.3">
      <c r="A1261" t="s">
        <v>474</v>
      </c>
      <c r="B1261" s="3">
        <v>45938</v>
      </c>
      <c r="C1261" s="3">
        <v>45938</v>
      </c>
      <c r="D1261" t="s">
        <v>467</v>
      </c>
      <c r="E1261" t="s">
        <v>1789</v>
      </c>
      <c r="F1261" t="s">
        <v>1791</v>
      </c>
      <c r="G1261">
        <v>540</v>
      </c>
      <c r="H1261">
        <v>540</v>
      </c>
      <c r="I1261" t="s">
        <v>1790</v>
      </c>
      <c r="J1261" t="s">
        <v>1035</v>
      </c>
      <c r="K1261" t="s">
        <v>178</v>
      </c>
      <c r="L1261" t="str">
        <f>IF(AND(Home!$A$1&gt;=Leave[[#This Row],[Start Time]],Home!$A$1&lt;=Leave[[#This Row],[End Time]]),"Aplica","No Aplica")</f>
        <v>No Aplica</v>
      </c>
      <c r="M1261" t="str">
        <f>IF(AND(Home!$A$1&gt;=Leave[[#This Row],[Start Time]],Home!$A$1&lt;=Leave[[#This Row],[End Time]]),Home!$A$1,"No Aplica")</f>
        <v>No Aplica</v>
      </c>
      <c r="N1261" t="str">
        <f>Leave[[#This Row],[User Code (Owning User) (Usuario)]]&amp;Leave[[#This Row],[fecha activa]]</f>
        <v>MIE2025230523198No Aplica</v>
      </c>
    </row>
    <row r="1262" spans="1:14" x14ac:dyDescent="0.3">
      <c r="A1262" t="s">
        <v>463</v>
      </c>
      <c r="B1262" s="3">
        <v>45942</v>
      </c>
      <c r="C1262" s="3">
        <v>45942</v>
      </c>
      <c r="D1262" t="s">
        <v>468</v>
      </c>
      <c r="E1262" t="s">
        <v>2043</v>
      </c>
      <c r="F1262" t="s">
        <v>2045</v>
      </c>
      <c r="G1262">
        <v>540</v>
      </c>
      <c r="H1262">
        <v>540</v>
      </c>
      <c r="I1262" t="s">
        <v>2044</v>
      </c>
      <c r="J1262" t="s">
        <v>1822</v>
      </c>
      <c r="K1262" t="s">
        <v>179</v>
      </c>
      <c r="L1262" t="str">
        <f>IF(AND(Home!$A$1&gt;=Leave[[#This Row],[Start Time]],Home!$A$1&lt;=Leave[[#This Row],[End Time]]),"Aplica","No Aplica")</f>
        <v>No Aplica</v>
      </c>
      <c r="M1262" t="str">
        <f>IF(AND(Home!$A$1&gt;=Leave[[#This Row],[Start Time]],Home!$A$1&lt;=Leave[[#This Row],[End Time]]),Home!$A$1,"No Aplica")</f>
        <v>No Aplica</v>
      </c>
      <c r="N1262" t="str">
        <f>Leave[[#This Row],[User Code (Owning User) (Usuario)]]&amp;Leave[[#This Row],[fecha activa]]</f>
        <v>MIE2025160723715No Aplica</v>
      </c>
    </row>
    <row r="1263" spans="1:14" x14ac:dyDescent="0.3">
      <c r="A1263" t="s">
        <v>463</v>
      </c>
      <c r="B1263" s="3">
        <v>45941</v>
      </c>
      <c r="C1263" s="3">
        <v>45941</v>
      </c>
      <c r="D1263" t="s">
        <v>615</v>
      </c>
      <c r="E1263" t="s">
        <v>2043</v>
      </c>
      <c r="F1263" t="s">
        <v>2045</v>
      </c>
      <c r="G1263">
        <v>60</v>
      </c>
      <c r="H1263">
        <v>60</v>
      </c>
      <c r="I1263" t="s">
        <v>2044</v>
      </c>
      <c r="J1263" t="s">
        <v>1822</v>
      </c>
      <c r="K1263" t="s">
        <v>179</v>
      </c>
      <c r="L1263" t="str">
        <f>IF(AND(Home!$A$1&gt;=Leave[[#This Row],[Start Time]],Home!$A$1&lt;=Leave[[#This Row],[End Time]]),"Aplica","No Aplica")</f>
        <v>No Aplica</v>
      </c>
      <c r="M1263" t="str">
        <f>IF(AND(Home!$A$1&gt;=Leave[[#This Row],[Start Time]],Home!$A$1&lt;=Leave[[#This Row],[End Time]]),Home!$A$1,"No Aplica")</f>
        <v>No Aplica</v>
      </c>
      <c r="N1263" t="str">
        <f>Leave[[#This Row],[User Code (Owning User) (Usuario)]]&amp;Leave[[#This Row],[fecha activa]]</f>
        <v>MIE2025160723715No Aplica</v>
      </c>
    </row>
    <row r="1264" spans="1:14" x14ac:dyDescent="0.3">
      <c r="A1264" t="s">
        <v>463</v>
      </c>
      <c r="B1264" s="3">
        <v>45940</v>
      </c>
      <c r="C1264" s="3">
        <v>45940</v>
      </c>
      <c r="D1264" t="s">
        <v>615</v>
      </c>
      <c r="E1264" t="s">
        <v>2043</v>
      </c>
      <c r="F1264" t="s">
        <v>2045</v>
      </c>
      <c r="G1264">
        <v>60</v>
      </c>
      <c r="H1264">
        <v>60</v>
      </c>
      <c r="I1264" t="s">
        <v>2044</v>
      </c>
      <c r="J1264" t="s">
        <v>1822</v>
      </c>
      <c r="K1264" t="s">
        <v>179</v>
      </c>
      <c r="L1264" t="str">
        <f>IF(AND(Home!$A$1&gt;=Leave[[#This Row],[Start Time]],Home!$A$1&lt;=Leave[[#This Row],[End Time]]),"Aplica","No Aplica")</f>
        <v>No Aplica</v>
      </c>
      <c r="M1264" t="str">
        <f>IF(AND(Home!$A$1&gt;=Leave[[#This Row],[Start Time]],Home!$A$1&lt;=Leave[[#This Row],[End Time]]),Home!$A$1,"No Aplica")</f>
        <v>No Aplica</v>
      </c>
      <c r="N1264" t="str">
        <f>Leave[[#This Row],[User Code (Owning User) (Usuario)]]&amp;Leave[[#This Row],[fecha activa]]</f>
        <v>MIE2025160723715No Aplica</v>
      </c>
    </row>
    <row r="1265" spans="1:14" x14ac:dyDescent="0.3">
      <c r="A1265" t="s">
        <v>463</v>
      </c>
      <c r="B1265" s="3">
        <v>45939</v>
      </c>
      <c r="C1265" s="3">
        <v>45939</v>
      </c>
      <c r="D1265" t="s">
        <v>468</v>
      </c>
      <c r="E1265" t="s">
        <v>2043</v>
      </c>
      <c r="F1265" t="s">
        <v>2045</v>
      </c>
      <c r="G1265">
        <v>540</v>
      </c>
      <c r="H1265">
        <v>540</v>
      </c>
      <c r="I1265" t="s">
        <v>2044</v>
      </c>
      <c r="J1265" t="s">
        <v>1822</v>
      </c>
      <c r="K1265" t="s">
        <v>179</v>
      </c>
      <c r="L1265" t="str">
        <f>IF(AND(Home!$A$1&gt;=Leave[[#This Row],[Start Time]],Home!$A$1&lt;=Leave[[#This Row],[End Time]]),"Aplica","No Aplica")</f>
        <v>No Aplica</v>
      </c>
      <c r="M1265" t="str">
        <f>IF(AND(Home!$A$1&gt;=Leave[[#This Row],[Start Time]],Home!$A$1&lt;=Leave[[#This Row],[End Time]]),Home!$A$1,"No Aplica")</f>
        <v>No Aplica</v>
      </c>
      <c r="N1265" t="str">
        <f>Leave[[#This Row],[User Code (Owning User) (Usuario)]]&amp;Leave[[#This Row],[fecha activa]]</f>
        <v>MIE2025160723715No Aplica</v>
      </c>
    </row>
    <row r="1266" spans="1:14" x14ac:dyDescent="0.3">
      <c r="A1266" t="s">
        <v>463</v>
      </c>
      <c r="B1266" s="3">
        <v>45938</v>
      </c>
      <c r="C1266" s="3">
        <v>45938</v>
      </c>
      <c r="D1266" t="s">
        <v>615</v>
      </c>
      <c r="E1266" t="s">
        <v>2043</v>
      </c>
      <c r="F1266" t="s">
        <v>2045</v>
      </c>
      <c r="G1266">
        <v>60</v>
      </c>
      <c r="H1266">
        <v>60</v>
      </c>
      <c r="I1266" t="s">
        <v>2044</v>
      </c>
      <c r="J1266" t="s">
        <v>1822</v>
      </c>
      <c r="K1266" t="s">
        <v>179</v>
      </c>
      <c r="L1266" t="str">
        <f>IF(AND(Home!$A$1&gt;=Leave[[#This Row],[Start Time]],Home!$A$1&lt;=Leave[[#This Row],[End Time]]),"Aplica","No Aplica")</f>
        <v>No Aplica</v>
      </c>
      <c r="M1266" t="str">
        <f>IF(AND(Home!$A$1&gt;=Leave[[#This Row],[Start Time]],Home!$A$1&lt;=Leave[[#This Row],[End Time]]),Home!$A$1,"No Aplica")</f>
        <v>No Aplica</v>
      </c>
      <c r="N1266" t="str">
        <f>Leave[[#This Row],[User Code (Owning User) (Usuario)]]&amp;Leave[[#This Row],[fecha activa]]</f>
        <v>MIE2025160723715No Aplica</v>
      </c>
    </row>
    <row r="1267" spans="1:14" x14ac:dyDescent="0.3">
      <c r="A1267" t="s">
        <v>463</v>
      </c>
      <c r="B1267" s="3">
        <v>45937</v>
      </c>
      <c r="C1267" s="3">
        <v>45937</v>
      </c>
      <c r="D1267" t="s">
        <v>615</v>
      </c>
      <c r="E1267" t="s">
        <v>2043</v>
      </c>
      <c r="F1267" t="s">
        <v>2045</v>
      </c>
      <c r="G1267">
        <v>60</v>
      </c>
      <c r="H1267">
        <v>60</v>
      </c>
      <c r="I1267" t="s">
        <v>2044</v>
      </c>
      <c r="J1267" t="s">
        <v>1822</v>
      </c>
      <c r="K1267" t="s">
        <v>179</v>
      </c>
      <c r="L1267" t="str">
        <f>IF(AND(Home!$A$1&gt;=Leave[[#This Row],[Start Time]],Home!$A$1&lt;=Leave[[#This Row],[End Time]]),"Aplica","No Aplica")</f>
        <v>No Aplica</v>
      </c>
      <c r="M1267" t="str">
        <f>IF(AND(Home!$A$1&gt;=Leave[[#This Row],[Start Time]],Home!$A$1&lt;=Leave[[#This Row],[End Time]]),Home!$A$1,"No Aplica")</f>
        <v>No Aplica</v>
      </c>
      <c r="N1267" t="str">
        <f>Leave[[#This Row],[User Code (Owning User) (Usuario)]]&amp;Leave[[#This Row],[fecha activa]]</f>
        <v>MIE2025160723715No Aplica</v>
      </c>
    </row>
    <row r="1268" spans="1:14" x14ac:dyDescent="0.3">
      <c r="A1268" t="s">
        <v>463</v>
      </c>
      <c r="B1268" s="3">
        <v>45933</v>
      </c>
      <c r="C1268" s="3">
        <v>45933</v>
      </c>
      <c r="D1268" t="s">
        <v>615</v>
      </c>
      <c r="E1268" t="s">
        <v>2043</v>
      </c>
      <c r="F1268" t="s">
        <v>2045</v>
      </c>
      <c r="G1268">
        <v>60</v>
      </c>
      <c r="H1268">
        <v>60</v>
      </c>
      <c r="I1268" t="s">
        <v>2044</v>
      </c>
      <c r="J1268" t="s">
        <v>1822</v>
      </c>
      <c r="K1268" t="s">
        <v>179</v>
      </c>
      <c r="L1268" t="str">
        <f>IF(AND(Home!$A$1&gt;=Leave[[#This Row],[Start Time]],Home!$A$1&lt;=Leave[[#This Row],[End Time]]),"Aplica","No Aplica")</f>
        <v>No Aplica</v>
      </c>
      <c r="M1268" t="str">
        <f>IF(AND(Home!$A$1&gt;=Leave[[#This Row],[Start Time]],Home!$A$1&lt;=Leave[[#This Row],[End Time]]),Home!$A$1,"No Aplica")</f>
        <v>No Aplica</v>
      </c>
      <c r="N1268" t="str">
        <f>Leave[[#This Row],[User Code (Owning User) (Usuario)]]&amp;Leave[[#This Row],[fecha activa]]</f>
        <v>MIE2025160723715No Aplica</v>
      </c>
    </row>
    <row r="1269" spans="1:14" x14ac:dyDescent="0.3">
      <c r="A1269" t="s">
        <v>463</v>
      </c>
      <c r="B1269" s="3">
        <v>45932</v>
      </c>
      <c r="C1269" s="3">
        <v>45932</v>
      </c>
      <c r="D1269" t="s">
        <v>615</v>
      </c>
      <c r="E1269" t="s">
        <v>2043</v>
      </c>
      <c r="F1269" t="s">
        <v>2045</v>
      </c>
      <c r="G1269">
        <v>60</v>
      </c>
      <c r="H1269">
        <v>60</v>
      </c>
      <c r="I1269" t="s">
        <v>2044</v>
      </c>
      <c r="J1269" t="s">
        <v>1822</v>
      </c>
      <c r="K1269" t="s">
        <v>179</v>
      </c>
      <c r="L1269" t="str">
        <f>IF(AND(Home!$A$1&gt;=Leave[[#This Row],[Start Time]],Home!$A$1&lt;=Leave[[#This Row],[End Time]]),"Aplica","No Aplica")</f>
        <v>No Aplica</v>
      </c>
      <c r="M1269" t="str">
        <f>IF(AND(Home!$A$1&gt;=Leave[[#This Row],[Start Time]],Home!$A$1&lt;=Leave[[#This Row],[End Time]]),Home!$A$1,"No Aplica")</f>
        <v>No Aplica</v>
      </c>
      <c r="N1269" t="str">
        <f>Leave[[#This Row],[User Code (Owning User) (Usuario)]]&amp;Leave[[#This Row],[fecha activa]]</f>
        <v>MIE2025160723715No Aplica</v>
      </c>
    </row>
    <row r="1270" spans="1:14" x14ac:dyDescent="0.3">
      <c r="A1270" t="s">
        <v>463</v>
      </c>
      <c r="B1270" s="3">
        <v>45931</v>
      </c>
      <c r="C1270" s="3">
        <v>45931</v>
      </c>
      <c r="D1270" t="s">
        <v>615</v>
      </c>
      <c r="E1270" t="s">
        <v>2043</v>
      </c>
      <c r="F1270" t="s">
        <v>2045</v>
      </c>
      <c r="G1270">
        <v>60</v>
      </c>
      <c r="H1270">
        <v>60</v>
      </c>
      <c r="I1270" t="s">
        <v>2044</v>
      </c>
      <c r="J1270" t="s">
        <v>1822</v>
      </c>
      <c r="K1270" t="s">
        <v>179</v>
      </c>
      <c r="L1270" t="str">
        <f>IF(AND(Home!$A$1&gt;=Leave[[#This Row],[Start Time]],Home!$A$1&lt;=Leave[[#This Row],[End Time]]),"Aplica","No Aplica")</f>
        <v>Aplica</v>
      </c>
      <c r="M1270">
        <f>IF(AND(Home!$A$1&gt;=Leave[[#This Row],[Start Time]],Home!$A$1&lt;=Leave[[#This Row],[End Time]]),Home!$A$1,"No Aplica")</f>
        <v>45931</v>
      </c>
      <c r="N1270" t="str">
        <f>Leave[[#This Row],[User Code (Owning User) (Usuario)]]&amp;Leave[[#This Row],[fecha activa]]</f>
        <v>MIE202516072371545931</v>
      </c>
    </row>
    <row r="1271" spans="1:14" x14ac:dyDescent="0.3">
      <c r="A1271" t="s">
        <v>469</v>
      </c>
      <c r="B1271" s="3">
        <v>45931</v>
      </c>
      <c r="C1271" s="3">
        <v>45931</v>
      </c>
      <c r="D1271" t="s">
        <v>2749</v>
      </c>
      <c r="E1271" t="s">
        <v>2721</v>
      </c>
      <c r="F1271" t="s">
        <v>2723</v>
      </c>
      <c r="G1271">
        <v>540</v>
      </c>
      <c r="H1271">
        <v>540</v>
      </c>
      <c r="I1271" t="s">
        <v>2722</v>
      </c>
      <c r="J1271" t="s">
        <v>965</v>
      </c>
      <c r="K1271" t="s">
        <v>178</v>
      </c>
      <c r="L1271" t="str">
        <f>IF(AND(Home!$A$1&gt;=Leave[[#This Row],[Start Time]],Home!$A$1&lt;=Leave[[#This Row],[End Time]]),"Aplica","No Aplica")</f>
        <v>Aplica</v>
      </c>
      <c r="M1271">
        <f>IF(AND(Home!$A$1&gt;=Leave[[#This Row],[Start Time]],Home!$A$1&lt;=Leave[[#This Row],[End Time]]),Home!$A$1,"No Aplica")</f>
        <v>45931</v>
      </c>
      <c r="N1271" t="str">
        <f>Leave[[#This Row],[User Code (Owning User) (Usuario)]]&amp;Leave[[#This Row],[fecha activa]]</f>
        <v>MIE202522092454945931</v>
      </c>
    </row>
    <row r="1272" spans="1:14" x14ac:dyDescent="0.3">
      <c r="A1272" t="s">
        <v>469</v>
      </c>
      <c r="B1272" s="3">
        <v>45936</v>
      </c>
      <c r="C1272" s="3">
        <v>45936</v>
      </c>
      <c r="D1272" t="s">
        <v>1581</v>
      </c>
      <c r="E1272" t="s">
        <v>2721</v>
      </c>
      <c r="F1272" t="s">
        <v>2723</v>
      </c>
      <c r="G1272">
        <v>540</v>
      </c>
      <c r="H1272">
        <v>540</v>
      </c>
      <c r="I1272" t="s">
        <v>2722</v>
      </c>
      <c r="J1272" t="s">
        <v>965</v>
      </c>
      <c r="K1272" t="s">
        <v>178</v>
      </c>
      <c r="L1272" t="str">
        <f>IF(AND(Home!$A$1&gt;=Leave[[#This Row],[Start Time]],Home!$A$1&lt;=Leave[[#This Row],[End Time]]),"Aplica","No Aplica")</f>
        <v>No Aplica</v>
      </c>
      <c r="M1272" t="str">
        <f>IF(AND(Home!$A$1&gt;=Leave[[#This Row],[Start Time]],Home!$A$1&lt;=Leave[[#This Row],[End Time]]),Home!$A$1,"No Aplica")</f>
        <v>No Aplica</v>
      </c>
      <c r="N1272" t="str">
        <f>Leave[[#This Row],[User Code (Owning User) (Usuario)]]&amp;Leave[[#This Row],[fecha activa]]</f>
        <v>MIE2025220924549No Aplica</v>
      </c>
    </row>
    <row r="1273" spans="1:14" x14ac:dyDescent="0.3">
      <c r="A1273" t="s">
        <v>466</v>
      </c>
      <c r="B1273" s="3">
        <v>45935</v>
      </c>
      <c r="C1273" s="3">
        <v>45935</v>
      </c>
      <c r="D1273" t="s">
        <v>497</v>
      </c>
      <c r="E1273" t="s">
        <v>2721</v>
      </c>
      <c r="F1273" t="s">
        <v>2723</v>
      </c>
      <c r="G1273">
        <v>540</v>
      </c>
      <c r="H1273">
        <v>540</v>
      </c>
      <c r="I1273" t="s">
        <v>2722</v>
      </c>
      <c r="J1273" t="s">
        <v>965</v>
      </c>
      <c r="K1273" t="s">
        <v>178</v>
      </c>
      <c r="L1273" t="str">
        <f>IF(AND(Home!$A$1&gt;=Leave[[#This Row],[Start Time]],Home!$A$1&lt;=Leave[[#This Row],[End Time]]),"Aplica","No Aplica")</f>
        <v>No Aplica</v>
      </c>
      <c r="M1273" t="str">
        <f>IF(AND(Home!$A$1&gt;=Leave[[#This Row],[Start Time]],Home!$A$1&lt;=Leave[[#This Row],[End Time]]),Home!$A$1,"No Aplica")</f>
        <v>No Aplica</v>
      </c>
      <c r="N1273" t="str">
        <f>Leave[[#This Row],[User Code (Owning User) (Usuario)]]&amp;Leave[[#This Row],[fecha activa]]</f>
        <v>MIE2025220924549No Aplica</v>
      </c>
    </row>
    <row r="1274" spans="1:14" x14ac:dyDescent="0.3">
      <c r="A1274" t="s">
        <v>469</v>
      </c>
      <c r="B1274" s="3">
        <v>45931</v>
      </c>
      <c r="C1274" s="3">
        <v>45931</v>
      </c>
      <c r="D1274" t="s">
        <v>2953</v>
      </c>
      <c r="E1274" t="s">
        <v>829</v>
      </c>
      <c r="F1274" t="s">
        <v>830</v>
      </c>
      <c r="G1274">
        <v>180</v>
      </c>
      <c r="H1274">
        <v>180</v>
      </c>
      <c r="I1274" t="s">
        <v>1055</v>
      </c>
      <c r="J1274" t="s">
        <v>1035</v>
      </c>
      <c r="K1274" t="s">
        <v>178</v>
      </c>
      <c r="L1274" t="str">
        <f>IF(AND(Home!$A$1&gt;=Leave[[#This Row],[Start Time]],Home!$A$1&lt;=Leave[[#This Row],[End Time]]),"Aplica","No Aplica")</f>
        <v>Aplica</v>
      </c>
      <c r="M1274">
        <f>IF(AND(Home!$A$1&gt;=Leave[[#This Row],[Start Time]],Home!$A$1&lt;=Leave[[#This Row],[End Time]]),Home!$A$1,"No Aplica")</f>
        <v>45931</v>
      </c>
      <c r="N1274" t="str">
        <f>Leave[[#This Row],[User Code (Owning User) (Usuario)]]&amp;Leave[[#This Row],[fecha activa]]</f>
        <v>MIE202402121852345931</v>
      </c>
    </row>
    <row r="1275" spans="1:14" x14ac:dyDescent="0.3">
      <c r="A1275" t="s">
        <v>474</v>
      </c>
      <c r="B1275" s="3">
        <v>45942</v>
      </c>
      <c r="C1275" s="3">
        <v>45942</v>
      </c>
      <c r="D1275" t="s">
        <v>489</v>
      </c>
      <c r="E1275" t="s">
        <v>829</v>
      </c>
      <c r="F1275" t="s">
        <v>830</v>
      </c>
      <c r="G1275">
        <v>540</v>
      </c>
      <c r="H1275">
        <v>540</v>
      </c>
      <c r="I1275" t="s">
        <v>1055</v>
      </c>
      <c r="J1275" t="s">
        <v>1035</v>
      </c>
      <c r="K1275" t="s">
        <v>178</v>
      </c>
      <c r="L1275" t="str">
        <f>IF(AND(Home!$A$1&gt;=Leave[[#This Row],[Start Time]],Home!$A$1&lt;=Leave[[#This Row],[End Time]]),"Aplica","No Aplica")</f>
        <v>No Aplica</v>
      </c>
      <c r="M1275" t="str">
        <f>IF(AND(Home!$A$1&gt;=Leave[[#This Row],[Start Time]],Home!$A$1&lt;=Leave[[#This Row],[End Time]]),Home!$A$1,"No Aplica")</f>
        <v>No Aplica</v>
      </c>
      <c r="N1275" t="str">
        <f>Leave[[#This Row],[User Code (Owning User) (Usuario)]]&amp;Leave[[#This Row],[fecha activa]]</f>
        <v>MIE2024021218523No Aplica</v>
      </c>
    </row>
    <row r="1276" spans="1:14" x14ac:dyDescent="0.3">
      <c r="A1276" t="s">
        <v>474</v>
      </c>
      <c r="B1276" s="3">
        <v>45935</v>
      </c>
      <c r="C1276" s="3">
        <v>45935</v>
      </c>
      <c r="D1276" t="s">
        <v>3066</v>
      </c>
      <c r="E1276" t="s">
        <v>829</v>
      </c>
      <c r="F1276" t="s">
        <v>830</v>
      </c>
      <c r="G1276">
        <v>540</v>
      </c>
      <c r="H1276">
        <v>540</v>
      </c>
      <c r="I1276" t="s">
        <v>1055</v>
      </c>
      <c r="J1276" t="s">
        <v>1035</v>
      </c>
      <c r="K1276" t="s">
        <v>178</v>
      </c>
      <c r="L1276" t="str">
        <f>IF(AND(Home!$A$1&gt;=Leave[[#This Row],[Start Time]],Home!$A$1&lt;=Leave[[#This Row],[End Time]]),"Aplica","No Aplica")</f>
        <v>No Aplica</v>
      </c>
      <c r="M1276" t="str">
        <f>IF(AND(Home!$A$1&gt;=Leave[[#This Row],[Start Time]],Home!$A$1&lt;=Leave[[#This Row],[End Time]]),Home!$A$1,"No Aplica")</f>
        <v>No Aplica</v>
      </c>
      <c r="N1276" t="str">
        <f>Leave[[#This Row],[User Code (Owning User) (Usuario)]]&amp;Leave[[#This Row],[fecha activa]]</f>
        <v>MIE2024021218523No Aplica</v>
      </c>
    </row>
    <row r="1277" spans="1:14" x14ac:dyDescent="0.3">
      <c r="A1277" t="s">
        <v>466</v>
      </c>
      <c r="B1277" s="3">
        <v>45938</v>
      </c>
      <c r="C1277" s="3">
        <v>45938</v>
      </c>
      <c r="D1277" t="s">
        <v>467</v>
      </c>
      <c r="E1277" t="s">
        <v>2505</v>
      </c>
      <c r="F1277" t="s">
        <v>2507</v>
      </c>
      <c r="G1277">
        <v>480</v>
      </c>
      <c r="H1277">
        <v>480</v>
      </c>
      <c r="I1277" t="s">
        <v>2506</v>
      </c>
      <c r="J1277" t="s">
        <v>1467</v>
      </c>
      <c r="K1277" t="s">
        <v>177</v>
      </c>
      <c r="L1277" t="str">
        <f>IF(AND(Home!$A$1&gt;=Leave[[#This Row],[Start Time]],Home!$A$1&lt;=Leave[[#This Row],[End Time]]),"Aplica","No Aplica")</f>
        <v>No Aplica</v>
      </c>
      <c r="M1277" t="str">
        <f>IF(AND(Home!$A$1&gt;=Leave[[#This Row],[Start Time]],Home!$A$1&lt;=Leave[[#This Row],[End Time]]),Home!$A$1,"No Aplica")</f>
        <v>No Aplica</v>
      </c>
      <c r="N1277" t="str">
        <f>Leave[[#This Row],[User Code (Owning User) (Usuario)]]&amp;Leave[[#This Row],[fecha activa]]</f>
        <v>MIE2025030924287No Aplica</v>
      </c>
    </row>
    <row r="1278" spans="1:14" x14ac:dyDescent="0.3">
      <c r="A1278" t="s">
        <v>466</v>
      </c>
      <c r="B1278" s="3">
        <v>45937</v>
      </c>
      <c r="C1278" s="3">
        <v>45937</v>
      </c>
      <c r="D1278" t="s">
        <v>467</v>
      </c>
      <c r="E1278" t="s">
        <v>1479</v>
      </c>
      <c r="F1278" t="s">
        <v>1481</v>
      </c>
      <c r="G1278">
        <v>1410</v>
      </c>
      <c r="H1278">
        <v>540</v>
      </c>
      <c r="I1278" t="s">
        <v>1480</v>
      </c>
      <c r="J1278" t="s">
        <v>1098</v>
      </c>
      <c r="K1278" t="s">
        <v>177</v>
      </c>
      <c r="L1278" t="str">
        <f>IF(AND(Home!$A$1&gt;=Leave[[#This Row],[Start Time]],Home!$A$1&lt;=Leave[[#This Row],[End Time]]),"Aplica","No Aplica")</f>
        <v>No Aplica</v>
      </c>
      <c r="M1278" t="str">
        <f>IF(AND(Home!$A$1&gt;=Leave[[#This Row],[Start Time]],Home!$A$1&lt;=Leave[[#This Row],[End Time]]),Home!$A$1,"No Aplica")</f>
        <v>No Aplica</v>
      </c>
      <c r="N1278" t="str">
        <f>Leave[[#This Row],[User Code (Owning User) (Usuario)]]&amp;Leave[[#This Row],[fecha activa]]</f>
        <v>MIE2025030321156No Aplica</v>
      </c>
    </row>
    <row r="1279" spans="1:14" x14ac:dyDescent="0.3">
      <c r="A1279" t="s">
        <v>474</v>
      </c>
      <c r="B1279" s="3">
        <v>45942</v>
      </c>
      <c r="C1279" s="3">
        <v>45942</v>
      </c>
      <c r="D1279" t="s">
        <v>472</v>
      </c>
      <c r="E1279" t="s">
        <v>857</v>
      </c>
      <c r="F1279" t="s">
        <v>859</v>
      </c>
      <c r="G1279">
        <v>540</v>
      </c>
      <c r="H1279">
        <v>540</v>
      </c>
      <c r="I1279" t="s">
        <v>858</v>
      </c>
      <c r="J1279" t="s">
        <v>1029</v>
      </c>
      <c r="K1279" t="s">
        <v>178</v>
      </c>
      <c r="L1279" t="str">
        <f>IF(AND(Home!$A$1&gt;=Leave[[#This Row],[Start Time]],Home!$A$1&lt;=Leave[[#This Row],[End Time]]),"Aplica","No Aplica")</f>
        <v>No Aplica</v>
      </c>
      <c r="M1279" t="str">
        <f>IF(AND(Home!$A$1&gt;=Leave[[#This Row],[Start Time]],Home!$A$1&lt;=Leave[[#This Row],[End Time]]),Home!$A$1,"No Aplica")</f>
        <v>No Aplica</v>
      </c>
      <c r="N1279" t="str">
        <f>Leave[[#This Row],[User Code (Owning User) (Usuario)]]&amp;Leave[[#This Row],[fecha activa]]</f>
        <v>MIE2024101219134No Aplica</v>
      </c>
    </row>
    <row r="1280" spans="1:14" x14ac:dyDescent="0.3">
      <c r="A1280" t="s">
        <v>474</v>
      </c>
      <c r="B1280" s="3">
        <v>45935</v>
      </c>
      <c r="C1280" s="3">
        <v>45935</v>
      </c>
      <c r="D1280" t="s">
        <v>472</v>
      </c>
      <c r="E1280" t="s">
        <v>857</v>
      </c>
      <c r="F1280" t="s">
        <v>859</v>
      </c>
      <c r="G1280">
        <v>540</v>
      </c>
      <c r="H1280">
        <v>540</v>
      </c>
      <c r="I1280" t="s">
        <v>858</v>
      </c>
      <c r="J1280" t="s">
        <v>1029</v>
      </c>
      <c r="K1280" t="s">
        <v>178</v>
      </c>
      <c r="L1280" t="str">
        <f>IF(AND(Home!$A$1&gt;=Leave[[#This Row],[Start Time]],Home!$A$1&lt;=Leave[[#This Row],[End Time]]),"Aplica","No Aplica")</f>
        <v>No Aplica</v>
      </c>
      <c r="M1280" t="str">
        <f>IF(AND(Home!$A$1&gt;=Leave[[#This Row],[Start Time]],Home!$A$1&lt;=Leave[[#This Row],[End Time]]),Home!$A$1,"No Aplica")</f>
        <v>No Aplica</v>
      </c>
      <c r="N1280" t="str">
        <f>Leave[[#This Row],[User Code (Owning User) (Usuario)]]&amp;Leave[[#This Row],[fecha activa]]</f>
        <v>MIE2024101219134No Aplica</v>
      </c>
    </row>
    <row r="1281" spans="1:14" x14ac:dyDescent="0.3">
      <c r="A1281" t="s">
        <v>469</v>
      </c>
      <c r="B1281" s="3">
        <v>45931</v>
      </c>
      <c r="C1281" s="3">
        <v>45931</v>
      </c>
      <c r="D1281" t="s">
        <v>2898</v>
      </c>
      <c r="E1281" t="s">
        <v>337</v>
      </c>
      <c r="F1281" t="s">
        <v>338</v>
      </c>
      <c r="G1281">
        <v>180</v>
      </c>
      <c r="H1281">
        <v>180</v>
      </c>
      <c r="I1281" t="s">
        <v>1096</v>
      </c>
      <c r="J1281" t="s">
        <v>1019</v>
      </c>
      <c r="K1281" t="s">
        <v>178</v>
      </c>
      <c r="L1281" t="str">
        <f>IF(AND(Home!$A$1&gt;=Leave[[#This Row],[Start Time]],Home!$A$1&lt;=Leave[[#This Row],[End Time]]),"Aplica","No Aplica")</f>
        <v>Aplica</v>
      </c>
      <c r="M1281">
        <f>IF(AND(Home!$A$1&gt;=Leave[[#This Row],[Start Time]],Home!$A$1&lt;=Leave[[#This Row],[End Time]]),Home!$A$1,"No Aplica")</f>
        <v>45931</v>
      </c>
      <c r="N1281" t="str">
        <f>Leave[[#This Row],[User Code (Owning User) (Usuario)]]&amp;Leave[[#This Row],[fecha activa]]</f>
        <v>MIE202324071201645931</v>
      </c>
    </row>
    <row r="1282" spans="1:14" x14ac:dyDescent="0.3">
      <c r="A1282" t="s">
        <v>474</v>
      </c>
      <c r="B1282" s="3">
        <v>45942</v>
      </c>
      <c r="C1282" s="3">
        <v>45942</v>
      </c>
      <c r="D1282" t="s">
        <v>493</v>
      </c>
      <c r="E1282" t="s">
        <v>337</v>
      </c>
      <c r="F1282" t="s">
        <v>338</v>
      </c>
      <c r="G1282">
        <v>540</v>
      </c>
      <c r="H1282">
        <v>540</v>
      </c>
      <c r="I1282" t="s">
        <v>1096</v>
      </c>
      <c r="J1282" t="s">
        <v>1019</v>
      </c>
      <c r="K1282" t="s">
        <v>178</v>
      </c>
      <c r="L1282" t="str">
        <f>IF(AND(Home!$A$1&gt;=Leave[[#This Row],[Start Time]],Home!$A$1&lt;=Leave[[#This Row],[End Time]]),"Aplica","No Aplica")</f>
        <v>No Aplica</v>
      </c>
      <c r="M1282" t="str">
        <f>IF(AND(Home!$A$1&gt;=Leave[[#This Row],[Start Time]],Home!$A$1&lt;=Leave[[#This Row],[End Time]]),Home!$A$1,"No Aplica")</f>
        <v>No Aplica</v>
      </c>
      <c r="N1282" t="str">
        <f>Leave[[#This Row],[User Code (Owning User) (Usuario)]]&amp;Leave[[#This Row],[fecha activa]]</f>
        <v>MIE2023240712016No Aplica</v>
      </c>
    </row>
    <row r="1283" spans="1:14" x14ac:dyDescent="0.3">
      <c r="A1283" t="s">
        <v>474</v>
      </c>
      <c r="B1283" s="3">
        <v>45935</v>
      </c>
      <c r="C1283" s="3">
        <v>45935</v>
      </c>
      <c r="D1283" t="s">
        <v>493</v>
      </c>
      <c r="E1283" t="s">
        <v>337</v>
      </c>
      <c r="F1283" t="s">
        <v>338</v>
      </c>
      <c r="G1283">
        <v>540</v>
      </c>
      <c r="H1283">
        <v>540</v>
      </c>
      <c r="I1283" t="s">
        <v>1096</v>
      </c>
      <c r="J1283" t="s">
        <v>1019</v>
      </c>
      <c r="K1283" t="s">
        <v>178</v>
      </c>
      <c r="L1283" t="str">
        <f>IF(AND(Home!$A$1&gt;=Leave[[#This Row],[Start Time]],Home!$A$1&lt;=Leave[[#This Row],[End Time]]),"Aplica","No Aplica")</f>
        <v>No Aplica</v>
      </c>
      <c r="M1283" t="str">
        <f>IF(AND(Home!$A$1&gt;=Leave[[#This Row],[Start Time]],Home!$A$1&lt;=Leave[[#This Row],[End Time]]),Home!$A$1,"No Aplica")</f>
        <v>No Aplica</v>
      </c>
      <c r="N1283" t="str">
        <f>Leave[[#This Row],[User Code (Owning User) (Usuario)]]&amp;Leave[[#This Row],[fecha activa]]</f>
        <v>MIE2023240712016No Aplica</v>
      </c>
    </row>
    <row r="1284" spans="1:14" x14ac:dyDescent="0.3">
      <c r="A1284" t="s">
        <v>475</v>
      </c>
      <c r="B1284" s="3">
        <v>45932</v>
      </c>
      <c r="C1284" s="3">
        <v>45932</v>
      </c>
      <c r="D1284" t="s">
        <v>2579</v>
      </c>
      <c r="E1284" t="s">
        <v>1571</v>
      </c>
      <c r="F1284" t="s">
        <v>1573</v>
      </c>
      <c r="G1284">
        <v>60</v>
      </c>
      <c r="H1284">
        <v>60</v>
      </c>
      <c r="I1284" t="s">
        <v>1572</v>
      </c>
      <c r="J1284" t="s">
        <v>1036</v>
      </c>
      <c r="K1284" t="s">
        <v>177</v>
      </c>
      <c r="L1284" t="str">
        <f>IF(AND(Home!$A$1&gt;=Leave[[#This Row],[Start Time]],Home!$A$1&lt;=Leave[[#This Row],[End Time]]),"Aplica","No Aplica")</f>
        <v>No Aplica</v>
      </c>
      <c r="M1284" t="str">
        <f>IF(AND(Home!$A$1&gt;=Leave[[#This Row],[Start Time]],Home!$A$1&lt;=Leave[[#This Row],[End Time]]),Home!$A$1,"No Aplica")</f>
        <v>No Aplica</v>
      </c>
      <c r="N1284" t="str">
        <f>Leave[[#This Row],[User Code (Owning User) (Usuario)]]&amp;Leave[[#This Row],[fecha activa]]</f>
        <v>MIE2025010421897No Aplica</v>
      </c>
    </row>
    <row r="1285" spans="1:14" x14ac:dyDescent="0.3">
      <c r="A1285" t="s">
        <v>595</v>
      </c>
      <c r="B1285" s="3">
        <v>45931</v>
      </c>
      <c r="C1285" s="3">
        <v>45931</v>
      </c>
      <c r="D1285" t="s">
        <v>2579</v>
      </c>
      <c r="E1285" t="s">
        <v>1571</v>
      </c>
      <c r="F1285" t="s">
        <v>1573</v>
      </c>
      <c r="G1285">
        <v>60</v>
      </c>
      <c r="H1285">
        <v>60</v>
      </c>
      <c r="I1285" t="s">
        <v>1572</v>
      </c>
      <c r="J1285" t="s">
        <v>1036</v>
      </c>
      <c r="K1285" t="s">
        <v>177</v>
      </c>
      <c r="L1285" t="str">
        <f>IF(AND(Home!$A$1&gt;=Leave[[#This Row],[Start Time]],Home!$A$1&lt;=Leave[[#This Row],[End Time]]),"Aplica","No Aplica")</f>
        <v>Aplica</v>
      </c>
      <c r="M1285">
        <f>IF(AND(Home!$A$1&gt;=Leave[[#This Row],[Start Time]],Home!$A$1&lt;=Leave[[#This Row],[End Time]]),Home!$A$1,"No Aplica")</f>
        <v>45931</v>
      </c>
      <c r="N1285" t="str">
        <f>Leave[[#This Row],[User Code (Owning User) (Usuario)]]&amp;Leave[[#This Row],[fecha activa]]</f>
        <v>MIE202501042189745931</v>
      </c>
    </row>
    <row r="1286" spans="1:14" x14ac:dyDescent="0.3">
      <c r="A1286" t="s">
        <v>595</v>
      </c>
      <c r="B1286" s="3">
        <v>45932</v>
      </c>
      <c r="C1286" s="3">
        <v>45932</v>
      </c>
      <c r="D1286" t="s">
        <v>615</v>
      </c>
      <c r="E1286" t="s">
        <v>1848</v>
      </c>
      <c r="F1286" t="s">
        <v>1850</v>
      </c>
      <c r="G1286">
        <v>480</v>
      </c>
      <c r="H1286">
        <v>480</v>
      </c>
      <c r="I1286" t="s">
        <v>1849</v>
      </c>
      <c r="J1286" t="s">
        <v>966</v>
      </c>
      <c r="K1286" t="s">
        <v>177</v>
      </c>
      <c r="L1286" t="str">
        <f>IF(AND(Home!$A$1&gt;=Leave[[#This Row],[Start Time]],Home!$A$1&lt;=Leave[[#This Row],[End Time]]),"Aplica","No Aplica")</f>
        <v>No Aplica</v>
      </c>
      <c r="M1286" t="str">
        <f>IF(AND(Home!$A$1&gt;=Leave[[#This Row],[Start Time]],Home!$A$1&lt;=Leave[[#This Row],[End Time]]),Home!$A$1,"No Aplica")</f>
        <v>No Aplica</v>
      </c>
      <c r="N1286" t="str">
        <f>Leave[[#This Row],[User Code (Owning User) (Usuario)]]&amp;Leave[[#This Row],[fecha activa]]</f>
        <v>MIE2025090623326No Aplica</v>
      </c>
    </row>
    <row r="1287" spans="1:14" x14ac:dyDescent="0.3">
      <c r="A1287" t="s">
        <v>595</v>
      </c>
      <c r="B1287" s="3">
        <v>45931</v>
      </c>
      <c r="C1287" s="3">
        <v>45931</v>
      </c>
      <c r="D1287" t="s">
        <v>615</v>
      </c>
      <c r="E1287" t="s">
        <v>1848</v>
      </c>
      <c r="F1287" t="s">
        <v>1850</v>
      </c>
      <c r="G1287">
        <v>480</v>
      </c>
      <c r="H1287">
        <v>480</v>
      </c>
      <c r="I1287" t="s">
        <v>1849</v>
      </c>
      <c r="J1287" t="s">
        <v>966</v>
      </c>
      <c r="K1287" t="s">
        <v>177</v>
      </c>
      <c r="L1287" t="str">
        <f>IF(AND(Home!$A$1&gt;=Leave[[#This Row],[Start Time]],Home!$A$1&lt;=Leave[[#This Row],[End Time]]),"Aplica","No Aplica")</f>
        <v>Aplica</v>
      </c>
      <c r="M1287">
        <f>IF(AND(Home!$A$1&gt;=Leave[[#This Row],[Start Time]],Home!$A$1&lt;=Leave[[#This Row],[End Time]]),Home!$A$1,"No Aplica")</f>
        <v>45931</v>
      </c>
      <c r="N1287" t="str">
        <f>Leave[[#This Row],[User Code (Owning User) (Usuario)]]&amp;Leave[[#This Row],[fecha activa]]</f>
        <v>MIE202509062332645931</v>
      </c>
    </row>
    <row r="1288" spans="1:14" x14ac:dyDescent="0.3">
      <c r="A1288" t="s">
        <v>474</v>
      </c>
      <c r="B1288" s="3">
        <v>45942</v>
      </c>
      <c r="C1288" s="3">
        <v>45942</v>
      </c>
      <c r="D1288" t="s">
        <v>489</v>
      </c>
      <c r="E1288" t="s">
        <v>888</v>
      </c>
      <c r="F1288" t="s">
        <v>889</v>
      </c>
      <c r="G1288">
        <v>540</v>
      </c>
      <c r="H1288">
        <v>540</v>
      </c>
      <c r="I1288" t="s">
        <v>1016</v>
      </c>
      <c r="J1288" t="s">
        <v>1121</v>
      </c>
      <c r="K1288" t="s">
        <v>178</v>
      </c>
      <c r="L1288" t="str">
        <f>IF(AND(Home!$A$1&gt;=Leave[[#This Row],[Start Time]],Home!$A$1&lt;=Leave[[#This Row],[End Time]]),"Aplica","No Aplica")</f>
        <v>No Aplica</v>
      </c>
      <c r="M1288" t="str">
        <f>IF(AND(Home!$A$1&gt;=Leave[[#This Row],[Start Time]],Home!$A$1&lt;=Leave[[#This Row],[End Time]]),Home!$A$1,"No Aplica")</f>
        <v>No Aplica</v>
      </c>
      <c r="N1288" t="str">
        <f>Leave[[#This Row],[User Code (Owning User) (Usuario)]]&amp;Leave[[#This Row],[fecha activa]]</f>
        <v>MIE2024121219907No Aplica</v>
      </c>
    </row>
    <row r="1289" spans="1:14" x14ac:dyDescent="0.3">
      <c r="A1289" t="s">
        <v>474</v>
      </c>
      <c r="B1289" s="3">
        <v>45935</v>
      </c>
      <c r="C1289" s="3">
        <v>45935</v>
      </c>
      <c r="D1289" t="s">
        <v>489</v>
      </c>
      <c r="E1289" t="s">
        <v>888</v>
      </c>
      <c r="F1289" t="s">
        <v>889</v>
      </c>
      <c r="G1289">
        <v>540</v>
      </c>
      <c r="H1289">
        <v>540</v>
      </c>
      <c r="I1289" t="s">
        <v>1016</v>
      </c>
      <c r="J1289" t="s">
        <v>1121</v>
      </c>
      <c r="K1289" t="s">
        <v>178</v>
      </c>
      <c r="L1289" t="str">
        <f>IF(AND(Home!$A$1&gt;=Leave[[#This Row],[Start Time]],Home!$A$1&lt;=Leave[[#This Row],[End Time]]),"Aplica","No Aplica")</f>
        <v>No Aplica</v>
      </c>
      <c r="M1289" t="str">
        <f>IF(AND(Home!$A$1&gt;=Leave[[#This Row],[Start Time]],Home!$A$1&lt;=Leave[[#This Row],[End Time]]),Home!$A$1,"No Aplica")</f>
        <v>No Aplica</v>
      </c>
      <c r="N1289" t="str">
        <f>Leave[[#This Row],[User Code (Owning User) (Usuario)]]&amp;Leave[[#This Row],[fecha activa]]</f>
        <v>MIE2024121219907No Aplica</v>
      </c>
    </row>
    <row r="1290" spans="1:14" x14ac:dyDescent="0.3">
      <c r="A1290" t="s">
        <v>463</v>
      </c>
      <c r="B1290" s="3">
        <v>45941</v>
      </c>
      <c r="C1290" s="3">
        <v>45941</v>
      </c>
      <c r="D1290" t="s">
        <v>658</v>
      </c>
      <c r="E1290" t="s">
        <v>716</v>
      </c>
      <c r="F1290" t="s">
        <v>717</v>
      </c>
      <c r="G1290">
        <v>240</v>
      </c>
      <c r="H1290">
        <v>240</v>
      </c>
      <c r="I1290" t="s">
        <v>1148</v>
      </c>
      <c r="J1290" t="s">
        <v>1034</v>
      </c>
      <c r="K1290" t="s">
        <v>179</v>
      </c>
      <c r="L1290" t="str">
        <f>IF(AND(Home!$A$1&gt;=Leave[[#This Row],[Start Time]],Home!$A$1&lt;=Leave[[#This Row],[End Time]]),"Aplica","No Aplica")</f>
        <v>No Aplica</v>
      </c>
      <c r="M1290" t="str">
        <f>IF(AND(Home!$A$1&gt;=Leave[[#This Row],[Start Time]],Home!$A$1&lt;=Leave[[#This Row],[End Time]]),Home!$A$1,"No Aplica")</f>
        <v>No Aplica</v>
      </c>
      <c r="N1290" t="str">
        <f>Leave[[#This Row],[User Code (Owning User) (Usuario)]]&amp;Leave[[#This Row],[fecha activa]]</f>
        <v>MIE2024300917707No Aplica</v>
      </c>
    </row>
    <row r="1291" spans="1:14" x14ac:dyDescent="0.3">
      <c r="A1291" t="s">
        <v>463</v>
      </c>
      <c r="B1291" s="3">
        <v>45942</v>
      </c>
      <c r="C1291" s="3">
        <v>45942</v>
      </c>
      <c r="D1291" t="s">
        <v>727</v>
      </c>
      <c r="E1291" t="s">
        <v>716</v>
      </c>
      <c r="F1291" t="s">
        <v>717</v>
      </c>
      <c r="G1291">
        <v>540</v>
      </c>
      <c r="H1291">
        <v>540</v>
      </c>
      <c r="I1291" t="s">
        <v>1148</v>
      </c>
      <c r="J1291" t="s">
        <v>1034</v>
      </c>
      <c r="K1291" t="s">
        <v>179</v>
      </c>
      <c r="L1291" t="str">
        <f>IF(AND(Home!$A$1&gt;=Leave[[#This Row],[Start Time]],Home!$A$1&lt;=Leave[[#This Row],[End Time]]),"Aplica","No Aplica")</f>
        <v>No Aplica</v>
      </c>
      <c r="M1291" t="str">
        <f>IF(AND(Home!$A$1&gt;=Leave[[#This Row],[Start Time]],Home!$A$1&lt;=Leave[[#This Row],[End Time]]),Home!$A$1,"No Aplica")</f>
        <v>No Aplica</v>
      </c>
      <c r="N1291" t="str">
        <f>Leave[[#This Row],[User Code (Owning User) (Usuario)]]&amp;Leave[[#This Row],[fecha activa]]</f>
        <v>MIE2024300917707No Aplica</v>
      </c>
    </row>
    <row r="1292" spans="1:14" x14ac:dyDescent="0.3">
      <c r="A1292" t="s">
        <v>463</v>
      </c>
      <c r="B1292" s="3">
        <v>45934</v>
      </c>
      <c r="C1292" s="3">
        <v>45934</v>
      </c>
      <c r="D1292" t="s">
        <v>658</v>
      </c>
      <c r="E1292" t="s">
        <v>716</v>
      </c>
      <c r="F1292" t="s">
        <v>717</v>
      </c>
      <c r="G1292">
        <v>240</v>
      </c>
      <c r="H1292">
        <v>240</v>
      </c>
      <c r="I1292" t="s">
        <v>1148</v>
      </c>
      <c r="J1292" t="s">
        <v>1034</v>
      </c>
      <c r="K1292" t="s">
        <v>179</v>
      </c>
      <c r="L1292" t="str">
        <f>IF(AND(Home!$A$1&gt;=Leave[[#This Row],[Start Time]],Home!$A$1&lt;=Leave[[#This Row],[End Time]]),"Aplica","No Aplica")</f>
        <v>No Aplica</v>
      </c>
      <c r="M1292" t="str">
        <f>IF(AND(Home!$A$1&gt;=Leave[[#This Row],[Start Time]],Home!$A$1&lt;=Leave[[#This Row],[End Time]]),Home!$A$1,"No Aplica")</f>
        <v>No Aplica</v>
      </c>
      <c r="N1292" t="str">
        <f>Leave[[#This Row],[User Code (Owning User) (Usuario)]]&amp;Leave[[#This Row],[fecha activa]]</f>
        <v>MIE2024300917707No Aplica</v>
      </c>
    </row>
    <row r="1293" spans="1:14" x14ac:dyDescent="0.3">
      <c r="A1293" t="s">
        <v>463</v>
      </c>
      <c r="B1293" s="3">
        <v>45935</v>
      </c>
      <c r="C1293" s="3">
        <v>45935</v>
      </c>
      <c r="D1293" t="s">
        <v>727</v>
      </c>
      <c r="E1293" t="s">
        <v>716</v>
      </c>
      <c r="F1293" t="s">
        <v>717</v>
      </c>
      <c r="G1293">
        <v>540</v>
      </c>
      <c r="H1293">
        <v>540</v>
      </c>
      <c r="I1293" t="s">
        <v>1148</v>
      </c>
      <c r="J1293" t="s">
        <v>1034</v>
      </c>
      <c r="K1293" t="s">
        <v>179</v>
      </c>
      <c r="L1293" t="str">
        <f>IF(AND(Home!$A$1&gt;=Leave[[#This Row],[Start Time]],Home!$A$1&lt;=Leave[[#This Row],[End Time]]),"Aplica","No Aplica")</f>
        <v>No Aplica</v>
      </c>
      <c r="M1293" t="str">
        <f>IF(AND(Home!$A$1&gt;=Leave[[#This Row],[Start Time]],Home!$A$1&lt;=Leave[[#This Row],[End Time]]),Home!$A$1,"No Aplica")</f>
        <v>No Aplica</v>
      </c>
      <c r="N1293" t="str">
        <f>Leave[[#This Row],[User Code (Owning User) (Usuario)]]&amp;Leave[[#This Row],[fecha activa]]</f>
        <v>MIE2024300917707No Aplica</v>
      </c>
    </row>
    <row r="1294" spans="1:14" x14ac:dyDescent="0.3">
      <c r="A1294" t="s">
        <v>463</v>
      </c>
      <c r="B1294" s="3">
        <v>45942</v>
      </c>
      <c r="C1294" s="3">
        <v>45942</v>
      </c>
      <c r="D1294" t="s">
        <v>2988</v>
      </c>
      <c r="E1294" t="s">
        <v>863</v>
      </c>
      <c r="F1294" t="s">
        <v>864</v>
      </c>
      <c r="G1294">
        <v>540</v>
      </c>
      <c r="H1294">
        <v>540</v>
      </c>
      <c r="I1294" t="s">
        <v>1041</v>
      </c>
      <c r="J1294" t="s">
        <v>2756</v>
      </c>
      <c r="K1294" t="s">
        <v>178</v>
      </c>
      <c r="L1294" t="str">
        <f>IF(AND(Home!$A$1&gt;=Leave[[#This Row],[Start Time]],Home!$A$1&lt;=Leave[[#This Row],[End Time]]),"Aplica","No Aplica")</f>
        <v>No Aplica</v>
      </c>
      <c r="M1294" t="str">
        <f>IF(AND(Home!$A$1&gt;=Leave[[#This Row],[Start Time]],Home!$A$1&lt;=Leave[[#This Row],[End Time]]),Home!$A$1,"No Aplica")</f>
        <v>No Aplica</v>
      </c>
      <c r="N1294" t="str">
        <f>Leave[[#This Row],[User Code (Owning User) (Usuario)]]&amp;Leave[[#This Row],[fecha activa]]</f>
        <v>MIE2024101219116No Aplica</v>
      </c>
    </row>
    <row r="1295" spans="1:14" x14ac:dyDescent="0.3">
      <c r="A1295" t="s">
        <v>469</v>
      </c>
      <c r="B1295" s="3">
        <v>45940</v>
      </c>
      <c r="C1295" s="3">
        <v>45940</v>
      </c>
      <c r="D1295" t="s">
        <v>2989</v>
      </c>
      <c r="E1295" t="s">
        <v>863</v>
      </c>
      <c r="F1295" t="s">
        <v>864</v>
      </c>
      <c r="G1295">
        <v>120</v>
      </c>
      <c r="H1295">
        <v>120</v>
      </c>
      <c r="I1295" t="s">
        <v>1041</v>
      </c>
      <c r="J1295" t="s">
        <v>2756</v>
      </c>
      <c r="K1295" t="s">
        <v>178</v>
      </c>
      <c r="L1295" t="str">
        <f>IF(AND(Home!$A$1&gt;=Leave[[#This Row],[Start Time]],Home!$A$1&lt;=Leave[[#This Row],[End Time]]),"Aplica","No Aplica")</f>
        <v>No Aplica</v>
      </c>
      <c r="M1295" t="str">
        <f>IF(AND(Home!$A$1&gt;=Leave[[#This Row],[Start Time]],Home!$A$1&lt;=Leave[[#This Row],[End Time]]),Home!$A$1,"No Aplica")</f>
        <v>No Aplica</v>
      </c>
      <c r="N1295" t="str">
        <f>Leave[[#This Row],[User Code (Owning User) (Usuario)]]&amp;Leave[[#This Row],[fecha activa]]</f>
        <v>MIE2024101219116No Aplica</v>
      </c>
    </row>
    <row r="1296" spans="1:14" x14ac:dyDescent="0.3">
      <c r="A1296" t="s">
        <v>469</v>
      </c>
      <c r="B1296" s="3">
        <v>45939</v>
      </c>
      <c r="C1296" s="3">
        <v>45939</v>
      </c>
      <c r="D1296" t="s">
        <v>2989</v>
      </c>
      <c r="E1296" t="s">
        <v>863</v>
      </c>
      <c r="F1296" t="s">
        <v>864</v>
      </c>
      <c r="G1296">
        <v>120</v>
      </c>
      <c r="H1296">
        <v>120</v>
      </c>
      <c r="I1296" t="s">
        <v>1041</v>
      </c>
      <c r="J1296" t="s">
        <v>2756</v>
      </c>
      <c r="K1296" t="s">
        <v>178</v>
      </c>
      <c r="L1296" t="str">
        <f>IF(AND(Home!$A$1&gt;=Leave[[#This Row],[Start Time]],Home!$A$1&lt;=Leave[[#This Row],[End Time]]),"Aplica","No Aplica")</f>
        <v>No Aplica</v>
      </c>
      <c r="M1296" t="str">
        <f>IF(AND(Home!$A$1&gt;=Leave[[#This Row],[Start Time]],Home!$A$1&lt;=Leave[[#This Row],[End Time]]),Home!$A$1,"No Aplica")</f>
        <v>No Aplica</v>
      </c>
      <c r="N1296" t="str">
        <f>Leave[[#This Row],[User Code (Owning User) (Usuario)]]&amp;Leave[[#This Row],[fecha activa]]</f>
        <v>MIE2024101219116No Aplica</v>
      </c>
    </row>
    <row r="1297" spans="1:14" x14ac:dyDescent="0.3">
      <c r="A1297" t="s">
        <v>463</v>
      </c>
      <c r="B1297" s="3">
        <v>45938</v>
      </c>
      <c r="C1297" s="3">
        <v>45938</v>
      </c>
      <c r="D1297" t="s">
        <v>2553</v>
      </c>
      <c r="E1297" t="s">
        <v>863</v>
      </c>
      <c r="F1297" t="s">
        <v>864</v>
      </c>
      <c r="G1297">
        <v>540</v>
      </c>
      <c r="H1297">
        <v>540</v>
      </c>
      <c r="I1297" t="s">
        <v>1041</v>
      </c>
      <c r="J1297" t="s">
        <v>2756</v>
      </c>
      <c r="K1297" t="s">
        <v>178</v>
      </c>
      <c r="L1297" t="str">
        <f>IF(AND(Home!$A$1&gt;=Leave[[#This Row],[Start Time]],Home!$A$1&lt;=Leave[[#This Row],[End Time]]),"Aplica","No Aplica")</f>
        <v>No Aplica</v>
      </c>
      <c r="M1297" t="str">
        <f>IF(AND(Home!$A$1&gt;=Leave[[#This Row],[Start Time]],Home!$A$1&lt;=Leave[[#This Row],[End Time]]),Home!$A$1,"No Aplica")</f>
        <v>No Aplica</v>
      </c>
      <c r="N1297" t="str">
        <f>Leave[[#This Row],[User Code (Owning User) (Usuario)]]&amp;Leave[[#This Row],[fecha activa]]</f>
        <v>MIE2024101219116No Aplica</v>
      </c>
    </row>
    <row r="1298" spans="1:14" x14ac:dyDescent="0.3">
      <c r="A1298" t="s">
        <v>469</v>
      </c>
      <c r="B1298" s="3">
        <v>45933</v>
      </c>
      <c r="C1298" s="3">
        <v>45933</v>
      </c>
      <c r="D1298" t="s">
        <v>2989</v>
      </c>
      <c r="E1298" t="s">
        <v>863</v>
      </c>
      <c r="F1298" t="s">
        <v>864</v>
      </c>
      <c r="G1298">
        <v>120</v>
      </c>
      <c r="H1298">
        <v>120</v>
      </c>
      <c r="I1298" t="s">
        <v>1041</v>
      </c>
      <c r="J1298" t="s">
        <v>2756</v>
      </c>
      <c r="K1298" t="s">
        <v>178</v>
      </c>
      <c r="L1298" t="str">
        <f>IF(AND(Home!$A$1&gt;=Leave[[#This Row],[Start Time]],Home!$A$1&lt;=Leave[[#This Row],[End Time]]),"Aplica","No Aplica")</f>
        <v>No Aplica</v>
      </c>
      <c r="M1298" t="str">
        <f>IF(AND(Home!$A$1&gt;=Leave[[#This Row],[Start Time]],Home!$A$1&lt;=Leave[[#This Row],[End Time]]),Home!$A$1,"No Aplica")</f>
        <v>No Aplica</v>
      </c>
      <c r="N1298" t="str">
        <f>Leave[[#This Row],[User Code (Owning User) (Usuario)]]&amp;Leave[[#This Row],[fecha activa]]</f>
        <v>MIE2024101219116No Aplica</v>
      </c>
    </row>
    <row r="1299" spans="1:14" x14ac:dyDescent="0.3">
      <c r="A1299" t="s">
        <v>469</v>
      </c>
      <c r="B1299" s="3">
        <v>45932</v>
      </c>
      <c r="C1299" s="3">
        <v>45932</v>
      </c>
      <c r="D1299" t="s">
        <v>2660</v>
      </c>
      <c r="E1299" t="s">
        <v>863</v>
      </c>
      <c r="F1299" t="s">
        <v>864</v>
      </c>
      <c r="G1299">
        <v>120</v>
      </c>
      <c r="H1299">
        <v>120</v>
      </c>
      <c r="I1299" t="s">
        <v>1041</v>
      </c>
      <c r="J1299" t="s">
        <v>2756</v>
      </c>
      <c r="K1299" t="s">
        <v>178</v>
      </c>
      <c r="L1299" t="str">
        <f>IF(AND(Home!$A$1&gt;=Leave[[#This Row],[Start Time]],Home!$A$1&lt;=Leave[[#This Row],[End Time]]),"Aplica","No Aplica")</f>
        <v>No Aplica</v>
      </c>
      <c r="M1299" t="str">
        <f>IF(AND(Home!$A$1&gt;=Leave[[#This Row],[Start Time]],Home!$A$1&lt;=Leave[[#This Row],[End Time]]),Home!$A$1,"No Aplica")</f>
        <v>No Aplica</v>
      </c>
      <c r="N1299" t="str">
        <f>Leave[[#This Row],[User Code (Owning User) (Usuario)]]&amp;Leave[[#This Row],[fecha activa]]</f>
        <v>MIE2024101219116No Aplica</v>
      </c>
    </row>
    <row r="1300" spans="1:14" x14ac:dyDescent="0.3">
      <c r="A1300" t="s">
        <v>463</v>
      </c>
      <c r="B1300" s="3">
        <v>45931</v>
      </c>
      <c r="C1300" s="3">
        <v>45931</v>
      </c>
      <c r="D1300" t="s">
        <v>3048</v>
      </c>
      <c r="E1300" t="s">
        <v>863</v>
      </c>
      <c r="F1300" t="s">
        <v>864</v>
      </c>
      <c r="G1300">
        <v>540</v>
      </c>
      <c r="H1300">
        <v>540</v>
      </c>
      <c r="I1300" t="s">
        <v>1041</v>
      </c>
      <c r="J1300" t="s">
        <v>2756</v>
      </c>
      <c r="K1300" t="s">
        <v>178</v>
      </c>
      <c r="L1300" t="str">
        <f>IF(AND(Home!$A$1&gt;=Leave[[#This Row],[Start Time]],Home!$A$1&lt;=Leave[[#This Row],[End Time]]),"Aplica","No Aplica")</f>
        <v>Aplica</v>
      </c>
      <c r="M1300">
        <f>IF(AND(Home!$A$1&gt;=Leave[[#This Row],[Start Time]],Home!$A$1&lt;=Leave[[#This Row],[End Time]]),Home!$A$1,"No Aplica")</f>
        <v>45931</v>
      </c>
      <c r="N1300" t="str">
        <f>Leave[[#This Row],[User Code (Owning User) (Usuario)]]&amp;Leave[[#This Row],[fecha activa]]</f>
        <v>MIE202410121911645931</v>
      </c>
    </row>
    <row r="1301" spans="1:14" x14ac:dyDescent="0.3">
      <c r="A1301" t="s">
        <v>469</v>
      </c>
      <c r="B1301" s="3">
        <v>45931</v>
      </c>
      <c r="C1301" s="3">
        <v>45931</v>
      </c>
      <c r="D1301" t="s">
        <v>2909</v>
      </c>
      <c r="E1301" t="s">
        <v>540</v>
      </c>
      <c r="F1301" t="s">
        <v>541</v>
      </c>
      <c r="G1301">
        <v>420</v>
      </c>
      <c r="H1301">
        <v>420</v>
      </c>
      <c r="I1301" t="s">
        <v>1082</v>
      </c>
      <c r="J1301" t="s">
        <v>977</v>
      </c>
      <c r="K1301" t="s">
        <v>178</v>
      </c>
      <c r="L1301" t="str">
        <f>IF(AND(Home!$A$1&gt;=Leave[[#This Row],[Start Time]],Home!$A$1&lt;=Leave[[#This Row],[End Time]]),"Aplica","No Aplica")</f>
        <v>Aplica</v>
      </c>
      <c r="M1301">
        <f>IF(AND(Home!$A$1&gt;=Leave[[#This Row],[Start Time]],Home!$A$1&lt;=Leave[[#This Row],[End Time]]),Home!$A$1,"No Aplica")</f>
        <v>45931</v>
      </c>
      <c r="N1301" t="str">
        <f>Leave[[#This Row],[User Code (Owning User) (Usuario)]]&amp;Leave[[#This Row],[fecha activa]]</f>
        <v>MIE202419041519245931</v>
      </c>
    </row>
    <row r="1302" spans="1:14" x14ac:dyDescent="0.3">
      <c r="A1302" t="s">
        <v>466</v>
      </c>
      <c r="B1302" s="3">
        <v>45943</v>
      </c>
      <c r="C1302" s="3">
        <v>45943</v>
      </c>
      <c r="D1302" t="s">
        <v>2910</v>
      </c>
      <c r="E1302" t="s">
        <v>540</v>
      </c>
      <c r="F1302" t="s">
        <v>541</v>
      </c>
      <c r="G1302">
        <v>540</v>
      </c>
      <c r="H1302">
        <v>540</v>
      </c>
      <c r="I1302" t="s">
        <v>1082</v>
      </c>
      <c r="J1302" t="s">
        <v>977</v>
      </c>
      <c r="K1302" t="s">
        <v>178</v>
      </c>
      <c r="L1302" t="str">
        <f>IF(AND(Home!$A$1&gt;=Leave[[#This Row],[Start Time]],Home!$A$1&lt;=Leave[[#This Row],[End Time]]),"Aplica","No Aplica")</f>
        <v>No Aplica</v>
      </c>
      <c r="M1302" t="str">
        <f>IF(AND(Home!$A$1&gt;=Leave[[#This Row],[Start Time]],Home!$A$1&lt;=Leave[[#This Row],[End Time]]),Home!$A$1,"No Aplica")</f>
        <v>No Aplica</v>
      </c>
      <c r="N1302" t="str">
        <f>Leave[[#This Row],[User Code (Owning User) (Usuario)]]&amp;Leave[[#This Row],[fecha activa]]</f>
        <v>MIE2024190415192No Aplica</v>
      </c>
    </row>
    <row r="1303" spans="1:14" x14ac:dyDescent="0.3">
      <c r="A1303" t="s">
        <v>474</v>
      </c>
      <c r="B1303" s="3">
        <v>45942</v>
      </c>
      <c r="C1303" s="3">
        <v>45942</v>
      </c>
      <c r="D1303" t="s">
        <v>467</v>
      </c>
      <c r="E1303" t="s">
        <v>540</v>
      </c>
      <c r="F1303" t="s">
        <v>541</v>
      </c>
      <c r="G1303">
        <v>540</v>
      </c>
      <c r="H1303">
        <v>540</v>
      </c>
      <c r="I1303" t="s">
        <v>1082</v>
      </c>
      <c r="J1303" t="s">
        <v>977</v>
      </c>
      <c r="K1303" t="s">
        <v>178</v>
      </c>
      <c r="L1303" t="str">
        <f>IF(AND(Home!$A$1&gt;=Leave[[#This Row],[Start Time]],Home!$A$1&lt;=Leave[[#This Row],[End Time]]),"Aplica","No Aplica")</f>
        <v>No Aplica</v>
      </c>
      <c r="M1303" t="str">
        <f>IF(AND(Home!$A$1&gt;=Leave[[#This Row],[Start Time]],Home!$A$1&lt;=Leave[[#This Row],[End Time]]),Home!$A$1,"No Aplica")</f>
        <v>No Aplica</v>
      </c>
      <c r="N1303" t="str">
        <f>Leave[[#This Row],[User Code (Owning User) (Usuario)]]&amp;Leave[[#This Row],[fecha activa]]</f>
        <v>MIE2024190415192No Aplica</v>
      </c>
    </row>
    <row r="1304" spans="1:14" x14ac:dyDescent="0.3">
      <c r="A1304" t="s">
        <v>474</v>
      </c>
      <c r="B1304" s="3">
        <v>45941</v>
      </c>
      <c r="C1304" s="3">
        <v>45941</v>
      </c>
      <c r="D1304" t="s">
        <v>2911</v>
      </c>
      <c r="E1304" t="s">
        <v>540</v>
      </c>
      <c r="F1304" t="s">
        <v>541</v>
      </c>
      <c r="G1304">
        <v>240</v>
      </c>
      <c r="H1304">
        <v>240</v>
      </c>
      <c r="I1304" t="s">
        <v>1082</v>
      </c>
      <c r="J1304" t="s">
        <v>977</v>
      </c>
      <c r="K1304" t="s">
        <v>178</v>
      </c>
      <c r="L1304" t="str">
        <f>IF(AND(Home!$A$1&gt;=Leave[[#This Row],[Start Time]],Home!$A$1&lt;=Leave[[#This Row],[End Time]]),"Aplica","No Aplica")</f>
        <v>No Aplica</v>
      </c>
      <c r="M1304" t="str">
        <f>IF(AND(Home!$A$1&gt;=Leave[[#This Row],[Start Time]],Home!$A$1&lt;=Leave[[#This Row],[End Time]]),Home!$A$1,"No Aplica")</f>
        <v>No Aplica</v>
      </c>
      <c r="N1304" t="str">
        <f>Leave[[#This Row],[User Code (Owning User) (Usuario)]]&amp;Leave[[#This Row],[fecha activa]]</f>
        <v>MIE2024190415192No Aplica</v>
      </c>
    </row>
    <row r="1305" spans="1:14" x14ac:dyDescent="0.3">
      <c r="A1305" t="s">
        <v>469</v>
      </c>
      <c r="B1305" s="3">
        <v>45936</v>
      </c>
      <c r="C1305" s="3">
        <v>45936</v>
      </c>
      <c r="D1305" t="s">
        <v>1824</v>
      </c>
      <c r="E1305" t="s">
        <v>540</v>
      </c>
      <c r="F1305" t="s">
        <v>541</v>
      </c>
      <c r="G1305">
        <v>540</v>
      </c>
      <c r="H1305">
        <v>540</v>
      </c>
      <c r="I1305" t="s">
        <v>1082</v>
      </c>
      <c r="J1305" t="s">
        <v>977</v>
      </c>
      <c r="K1305" t="s">
        <v>178</v>
      </c>
      <c r="L1305" t="str">
        <f>IF(AND(Home!$A$1&gt;=Leave[[#This Row],[Start Time]],Home!$A$1&lt;=Leave[[#This Row],[End Time]]),"Aplica","No Aplica")</f>
        <v>No Aplica</v>
      </c>
      <c r="M1305" t="str">
        <f>IF(AND(Home!$A$1&gt;=Leave[[#This Row],[Start Time]],Home!$A$1&lt;=Leave[[#This Row],[End Time]]),Home!$A$1,"No Aplica")</f>
        <v>No Aplica</v>
      </c>
      <c r="N1305" t="str">
        <f>Leave[[#This Row],[User Code (Owning User) (Usuario)]]&amp;Leave[[#This Row],[fecha activa]]</f>
        <v>MIE2024190415192No Aplica</v>
      </c>
    </row>
    <row r="1306" spans="1:14" x14ac:dyDescent="0.3">
      <c r="A1306" t="s">
        <v>469</v>
      </c>
      <c r="B1306" s="3">
        <v>45934</v>
      </c>
      <c r="C1306" s="3">
        <v>45934</v>
      </c>
      <c r="D1306" t="s">
        <v>3050</v>
      </c>
      <c r="E1306" t="s">
        <v>540</v>
      </c>
      <c r="F1306" t="s">
        <v>541</v>
      </c>
      <c r="G1306">
        <v>240</v>
      </c>
      <c r="H1306">
        <v>240</v>
      </c>
      <c r="I1306" t="s">
        <v>1082</v>
      </c>
      <c r="J1306" t="s">
        <v>977</v>
      </c>
      <c r="K1306" t="s">
        <v>178</v>
      </c>
      <c r="L1306" t="str">
        <f>IF(AND(Home!$A$1&gt;=Leave[[#This Row],[Start Time]],Home!$A$1&lt;=Leave[[#This Row],[End Time]]),"Aplica","No Aplica")</f>
        <v>No Aplica</v>
      </c>
      <c r="M1306" t="str">
        <f>IF(AND(Home!$A$1&gt;=Leave[[#This Row],[Start Time]],Home!$A$1&lt;=Leave[[#This Row],[End Time]]),Home!$A$1,"No Aplica")</f>
        <v>No Aplica</v>
      </c>
      <c r="N1306" t="str">
        <f>Leave[[#This Row],[User Code (Owning User) (Usuario)]]&amp;Leave[[#This Row],[fecha activa]]</f>
        <v>MIE2024190415192No Aplica</v>
      </c>
    </row>
    <row r="1307" spans="1:14" x14ac:dyDescent="0.3">
      <c r="A1307" t="s">
        <v>466</v>
      </c>
      <c r="B1307" s="3">
        <v>45935</v>
      </c>
      <c r="C1307" s="3">
        <v>45935</v>
      </c>
      <c r="D1307" t="s">
        <v>467</v>
      </c>
      <c r="E1307" t="s">
        <v>540</v>
      </c>
      <c r="F1307" t="s">
        <v>541</v>
      </c>
      <c r="G1307">
        <v>540</v>
      </c>
      <c r="H1307">
        <v>540</v>
      </c>
      <c r="I1307" t="s">
        <v>1082</v>
      </c>
      <c r="J1307" t="s">
        <v>977</v>
      </c>
      <c r="K1307" t="s">
        <v>178</v>
      </c>
      <c r="L1307" t="str">
        <f>IF(AND(Home!$A$1&gt;=Leave[[#This Row],[Start Time]],Home!$A$1&lt;=Leave[[#This Row],[End Time]]),"Aplica","No Aplica")</f>
        <v>No Aplica</v>
      </c>
      <c r="M1307" t="str">
        <f>IF(AND(Home!$A$1&gt;=Leave[[#This Row],[Start Time]],Home!$A$1&lt;=Leave[[#This Row],[End Time]]),Home!$A$1,"No Aplica")</f>
        <v>No Aplica</v>
      </c>
      <c r="N1307" t="str">
        <f>Leave[[#This Row],[User Code (Owning User) (Usuario)]]&amp;Leave[[#This Row],[fecha activa]]</f>
        <v>MIE2024190415192No Aplica</v>
      </c>
    </row>
    <row r="1308" spans="1:14" x14ac:dyDescent="0.3">
      <c r="A1308" t="s">
        <v>474</v>
      </c>
      <c r="B1308" s="3">
        <v>45942</v>
      </c>
      <c r="C1308" s="3">
        <v>45942</v>
      </c>
      <c r="D1308" t="s">
        <v>2985</v>
      </c>
      <c r="E1308" t="s">
        <v>1727</v>
      </c>
      <c r="F1308" t="s">
        <v>1729</v>
      </c>
      <c r="G1308">
        <v>540</v>
      </c>
      <c r="H1308">
        <v>540</v>
      </c>
      <c r="I1308" t="s">
        <v>1728</v>
      </c>
      <c r="J1308" t="s">
        <v>1803</v>
      </c>
      <c r="K1308" t="s">
        <v>179</v>
      </c>
      <c r="L1308" t="str">
        <f>IF(AND(Home!$A$1&gt;=Leave[[#This Row],[Start Time]],Home!$A$1&lt;=Leave[[#This Row],[End Time]]),"Aplica","No Aplica")</f>
        <v>No Aplica</v>
      </c>
      <c r="M1308" t="str">
        <f>IF(AND(Home!$A$1&gt;=Leave[[#This Row],[Start Time]],Home!$A$1&lt;=Leave[[#This Row],[End Time]]),Home!$A$1,"No Aplica")</f>
        <v>No Aplica</v>
      </c>
      <c r="N1308" t="str">
        <f>Leave[[#This Row],[User Code (Owning User) (Usuario)]]&amp;Leave[[#This Row],[fecha activa]]</f>
        <v>MIE2025130523017No Aplica</v>
      </c>
    </row>
    <row r="1309" spans="1:14" x14ac:dyDescent="0.3">
      <c r="A1309" t="s">
        <v>469</v>
      </c>
      <c r="B1309" s="3">
        <v>45931</v>
      </c>
      <c r="C1309" s="3">
        <v>45931</v>
      </c>
      <c r="D1309" t="s">
        <v>2873</v>
      </c>
      <c r="E1309" t="s">
        <v>1469</v>
      </c>
      <c r="F1309" t="s">
        <v>1475</v>
      </c>
      <c r="G1309">
        <v>540</v>
      </c>
      <c r="H1309">
        <v>540</v>
      </c>
      <c r="I1309" t="s">
        <v>1474</v>
      </c>
      <c r="J1309" t="s">
        <v>1556</v>
      </c>
      <c r="K1309" t="s">
        <v>163</v>
      </c>
      <c r="L1309" t="str">
        <f>IF(AND(Home!$A$1&gt;=Leave[[#This Row],[Start Time]],Home!$A$1&lt;=Leave[[#This Row],[End Time]]),"Aplica","No Aplica")</f>
        <v>Aplica</v>
      </c>
      <c r="M1309">
        <f>IF(AND(Home!$A$1&gt;=Leave[[#This Row],[Start Time]],Home!$A$1&lt;=Leave[[#This Row],[End Time]]),Home!$A$1,"No Aplica")</f>
        <v>45931</v>
      </c>
      <c r="N1309" t="str">
        <f>Leave[[#This Row],[User Code (Owning User) (Usuario)]]&amp;Leave[[#This Row],[fecha activa]]</f>
        <v>MIE202510022079245931</v>
      </c>
    </row>
    <row r="1310" spans="1:14" x14ac:dyDescent="0.3">
      <c r="A1310" t="s">
        <v>466</v>
      </c>
      <c r="B1310" s="3">
        <v>45942</v>
      </c>
      <c r="C1310" s="3">
        <v>45942</v>
      </c>
      <c r="D1310" t="s">
        <v>1557</v>
      </c>
      <c r="E1310" t="s">
        <v>1469</v>
      </c>
      <c r="F1310" t="s">
        <v>1475</v>
      </c>
      <c r="G1310">
        <v>540</v>
      </c>
      <c r="H1310">
        <v>540</v>
      </c>
      <c r="I1310" t="s">
        <v>1474</v>
      </c>
      <c r="J1310" t="s">
        <v>1556</v>
      </c>
      <c r="K1310" t="s">
        <v>163</v>
      </c>
      <c r="L1310" t="str">
        <f>IF(AND(Home!$A$1&gt;=Leave[[#This Row],[Start Time]],Home!$A$1&lt;=Leave[[#This Row],[End Time]]),"Aplica","No Aplica")</f>
        <v>No Aplica</v>
      </c>
      <c r="M1310" t="str">
        <f>IF(AND(Home!$A$1&gt;=Leave[[#This Row],[Start Time]],Home!$A$1&lt;=Leave[[#This Row],[End Time]]),Home!$A$1,"No Aplica")</f>
        <v>No Aplica</v>
      </c>
      <c r="N1310" t="str">
        <f>Leave[[#This Row],[User Code (Owning User) (Usuario)]]&amp;Leave[[#This Row],[fecha activa]]</f>
        <v>MIE2025100220792No Aplica</v>
      </c>
    </row>
    <row r="1311" spans="1:14" x14ac:dyDescent="0.3">
      <c r="A1311" t="s">
        <v>469</v>
      </c>
      <c r="B1311" s="3">
        <v>45941</v>
      </c>
      <c r="C1311" s="3">
        <v>45941</v>
      </c>
      <c r="D1311" t="s">
        <v>1523</v>
      </c>
      <c r="E1311" t="s">
        <v>1469</v>
      </c>
      <c r="F1311" t="s">
        <v>1475</v>
      </c>
      <c r="G1311">
        <v>540</v>
      </c>
      <c r="H1311">
        <v>540</v>
      </c>
      <c r="I1311" t="s">
        <v>1474</v>
      </c>
      <c r="J1311" t="s">
        <v>1556</v>
      </c>
      <c r="K1311" t="s">
        <v>163</v>
      </c>
      <c r="L1311" t="str">
        <f>IF(AND(Home!$A$1&gt;=Leave[[#This Row],[Start Time]],Home!$A$1&lt;=Leave[[#This Row],[End Time]]),"Aplica","No Aplica")</f>
        <v>No Aplica</v>
      </c>
      <c r="M1311" t="str">
        <f>IF(AND(Home!$A$1&gt;=Leave[[#This Row],[Start Time]],Home!$A$1&lt;=Leave[[#This Row],[End Time]]),Home!$A$1,"No Aplica")</f>
        <v>No Aplica</v>
      </c>
      <c r="N1311" t="str">
        <f>Leave[[#This Row],[User Code (Owning User) (Usuario)]]&amp;Leave[[#This Row],[fecha activa]]</f>
        <v>MIE2025100220792No Aplica</v>
      </c>
    </row>
    <row r="1312" spans="1:14" x14ac:dyDescent="0.3">
      <c r="A1312" t="s">
        <v>466</v>
      </c>
      <c r="B1312" s="3">
        <v>45935</v>
      </c>
      <c r="C1312" s="3">
        <v>45935</v>
      </c>
      <c r="D1312" t="s">
        <v>1557</v>
      </c>
      <c r="E1312" t="s">
        <v>1469</v>
      </c>
      <c r="F1312" t="s">
        <v>1475</v>
      </c>
      <c r="G1312">
        <v>540</v>
      </c>
      <c r="H1312">
        <v>540</v>
      </c>
      <c r="I1312" t="s">
        <v>1474</v>
      </c>
      <c r="J1312" t="s">
        <v>1556</v>
      </c>
      <c r="K1312" t="s">
        <v>163</v>
      </c>
      <c r="L1312" t="str">
        <f>IF(AND(Home!$A$1&gt;=Leave[[#This Row],[Start Time]],Home!$A$1&lt;=Leave[[#This Row],[End Time]]),"Aplica","No Aplica")</f>
        <v>No Aplica</v>
      </c>
      <c r="M1312" t="str">
        <f>IF(AND(Home!$A$1&gt;=Leave[[#This Row],[Start Time]],Home!$A$1&lt;=Leave[[#This Row],[End Time]]),Home!$A$1,"No Aplica")</f>
        <v>No Aplica</v>
      </c>
      <c r="N1312" t="str">
        <f>Leave[[#This Row],[User Code (Owning User) (Usuario)]]&amp;Leave[[#This Row],[fecha activa]]</f>
        <v>MIE2025100220792No Aplica</v>
      </c>
    </row>
    <row r="1313" spans="1:14" x14ac:dyDescent="0.3">
      <c r="A1313" t="s">
        <v>469</v>
      </c>
      <c r="B1313" s="3">
        <v>45934</v>
      </c>
      <c r="C1313" s="3">
        <v>45934</v>
      </c>
      <c r="D1313" t="s">
        <v>1523</v>
      </c>
      <c r="E1313" t="s">
        <v>1469</v>
      </c>
      <c r="F1313" t="s">
        <v>1475</v>
      </c>
      <c r="G1313">
        <v>540</v>
      </c>
      <c r="H1313">
        <v>540</v>
      </c>
      <c r="I1313" t="s">
        <v>1474</v>
      </c>
      <c r="J1313" t="s">
        <v>1556</v>
      </c>
      <c r="K1313" t="s">
        <v>163</v>
      </c>
      <c r="L1313" t="str">
        <f>IF(AND(Home!$A$1&gt;=Leave[[#This Row],[Start Time]],Home!$A$1&lt;=Leave[[#This Row],[End Time]]),"Aplica","No Aplica")</f>
        <v>No Aplica</v>
      </c>
      <c r="M1313" t="str">
        <f>IF(AND(Home!$A$1&gt;=Leave[[#This Row],[Start Time]],Home!$A$1&lt;=Leave[[#This Row],[End Time]]),Home!$A$1,"No Aplica")</f>
        <v>No Aplica</v>
      </c>
      <c r="N1313" t="str">
        <f>Leave[[#This Row],[User Code (Owning User) (Usuario)]]&amp;Leave[[#This Row],[fecha activa]]</f>
        <v>MIE2025100220792No Aplica</v>
      </c>
    </row>
    <row r="1314" spans="1:14" x14ac:dyDescent="0.3">
      <c r="A1314" t="s">
        <v>463</v>
      </c>
      <c r="B1314" s="3">
        <v>45933</v>
      </c>
      <c r="C1314" s="3">
        <v>45933</v>
      </c>
      <c r="D1314" t="s">
        <v>2177</v>
      </c>
      <c r="E1314" t="s">
        <v>1777</v>
      </c>
      <c r="F1314" t="s">
        <v>1779</v>
      </c>
      <c r="G1314">
        <v>60</v>
      </c>
      <c r="H1314">
        <v>60</v>
      </c>
      <c r="I1314" t="s">
        <v>1778</v>
      </c>
      <c r="J1314" t="s">
        <v>1025</v>
      </c>
      <c r="K1314" t="s">
        <v>177</v>
      </c>
      <c r="L1314" t="str">
        <f>IF(AND(Home!$A$1&gt;=Leave[[#This Row],[Start Time]],Home!$A$1&lt;=Leave[[#This Row],[End Time]]),"Aplica","No Aplica")</f>
        <v>No Aplica</v>
      </c>
      <c r="M1314" t="str">
        <f>IF(AND(Home!$A$1&gt;=Leave[[#This Row],[Start Time]],Home!$A$1&lt;=Leave[[#This Row],[End Time]]),Home!$A$1,"No Aplica")</f>
        <v>No Aplica</v>
      </c>
      <c r="N1314" t="str">
        <f>Leave[[#This Row],[User Code (Owning User) (Usuario)]]&amp;Leave[[#This Row],[fecha activa]]</f>
        <v>MIE2025160523073No Aplica</v>
      </c>
    </row>
    <row r="1315" spans="1:14" x14ac:dyDescent="0.3">
      <c r="A1315" t="s">
        <v>463</v>
      </c>
      <c r="B1315" s="3">
        <v>45932</v>
      </c>
      <c r="C1315" s="3">
        <v>45932</v>
      </c>
      <c r="D1315" t="s">
        <v>2177</v>
      </c>
      <c r="E1315" t="s">
        <v>1777</v>
      </c>
      <c r="F1315" t="s">
        <v>1779</v>
      </c>
      <c r="G1315">
        <v>60</v>
      </c>
      <c r="H1315">
        <v>60</v>
      </c>
      <c r="I1315" t="s">
        <v>1778</v>
      </c>
      <c r="J1315" t="s">
        <v>1025</v>
      </c>
      <c r="K1315" t="s">
        <v>177</v>
      </c>
      <c r="L1315" t="str">
        <f>IF(AND(Home!$A$1&gt;=Leave[[#This Row],[Start Time]],Home!$A$1&lt;=Leave[[#This Row],[End Time]]),"Aplica","No Aplica")</f>
        <v>No Aplica</v>
      </c>
      <c r="M1315" t="str">
        <f>IF(AND(Home!$A$1&gt;=Leave[[#This Row],[Start Time]],Home!$A$1&lt;=Leave[[#This Row],[End Time]]),Home!$A$1,"No Aplica")</f>
        <v>No Aplica</v>
      </c>
      <c r="N1315" t="str">
        <f>Leave[[#This Row],[User Code (Owning User) (Usuario)]]&amp;Leave[[#This Row],[fecha activa]]</f>
        <v>MIE2025160523073No Aplica</v>
      </c>
    </row>
    <row r="1316" spans="1:14" x14ac:dyDescent="0.3">
      <c r="A1316" t="s">
        <v>463</v>
      </c>
      <c r="B1316" s="3">
        <v>45931</v>
      </c>
      <c r="C1316" s="3">
        <v>45931</v>
      </c>
      <c r="D1316" t="s">
        <v>2177</v>
      </c>
      <c r="E1316" t="s">
        <v>1777</v>
      </c>
      <c r="F1316" t="s">
        <v>1779</v>
      </c>
      <c r="G1316">
        <v>60</v>
      </c>
      <c r="H1316">
        <v>60</v>
      </c>
      <c r="I1316" t="s">
        <v>1778</v>
      </c>
      <c r="J1316" t="s">
        <v>1025</v>
      </c>
      <c r="K1316" t="s">
        <v>177</v>
      </c>
      <c r="L1316" t="str">
        <f>IF(AND(Home!$A$1&gt;=Leave[[#This Row],[Start Time]],Home!$A$1&lt;=Leave[[#This Row],[End Time]]),"Aplica","No Aplica")</f>
        <v>Aplica</v>
      </c>
      <c r="M1316">
        <f>IF(AND(Home!$A$1&gt;=Leave[[#This Row],[Start Time]],Home!$A$1&lt;=Leave[[#This Row],[End Time]]),Home!$A$1,"No Aplica")</f>
        <v>45931</v>
      </c>
      <c r="N1316" t="str">
        <f>Leave[[#This Row],[User Code (Owning User) (Usuario)]]&amp;Leave[[#This Row],[fecha activa]]</f>
        <v>MIE202516052307345931</v>
      </c>
    </row>
    <row r="1317" spans="1:14" x14ac:dyDescent="0.3">
      <c r="A1317" t="s">
        <v>466</v>
      </c>
      <c r="B1317" s="3">
        <v>45943</v>
      </c>
      <c r="C1317" s="3">
        <v>45943</v>
      </c>
      <c r="D1317" t="s">
        <v>3015</v>
      </c>
      <c r="E1317" t="s">
        <v>798</v>
      </c>
      <c r="F1317" t="s">
        <v>799</v>
      </c>
      <c r="G1317">
        <v>540</v>
      </c>
      <c r="H1317">
        <v>540</v>
      </c>
      <c r="I1317" t="s">
        <v>1072</v>
      </c>
      <c r="J1317" t="s">
        <v>2700</v>
      </c>
      <c r="K1317" t="s">
        <v>178</v>
      </c>
      <c r="L1317" t="str">
        <f>IF(AND(Home!$A$1&gt;=Leave[[#This Row],[Start Time]],Home!$A$1&lt;=Leave[[#This Row],[End Time]]),"Aplica","No Aplica")</f>
        <v>No Aplica</v>
      </c>
      <c r="M1317" t="str">
        <f>IF(AND(Home!$A$1&gt;=Leave[[#This Row],[Start Time]],Home!$A$1&lt;=Leave[[#This Row],[End Time]]),Home!$A$1,"No Aplica")</f>
        <v>No Aplica</v>
      </c>
      <c r="N1317" t="str">
        <f>Leave[[#This Row],[User Code (Owning User) (Usuario)]]&amp;Leave[[#This Row],[fecha activa]]</f>
        <v>MIE2024221118347No Aplica</v>
      </c>
    </row>
    <row r="1318" spans="1:14" x14ac:dyDescent="0.3">
      <c r="A1318" t="s">
        <v>469</v>
      </c>
      <c r="B1318" s="3">
        <v>45936</v>
      </c>
      <c r="C1318" s="3">
        <v>45936</v>
      </c>
      <c r="D1318" t="s">
        <v>491</v>
      </c>
      <c r="E1318" t="s">
        <v>798</v>
      </c>
      <c r="F1318" t="s">
        <v>799</v>
      </c>
      <c r="G1318">
        <v>60</v>
      </c>
      <c r="H1318">
        <v>60</v>
      </c>
      <c r="I1318" t="s">
        <v>1072</v>
      </c>
      <c r="J1318" t="s">
        <v>2700</v>
      </c>
      <c r="K1318" t="s">
        <v>178</v>
      </c>
      <c r="L1318" t="str">
        <f>IF(AND(Home!$A$1&gt;=Leave[[#This Row],[Start Time]],Home!$A$1&lt;=Leave[[#This Row],[End Time]]),"Aplica","No Aplica")</f>
        <v>No Aplica</v>
      </c>
      <c r="M1318" t="str">
        <f>IF(AND(Home!$A$1&gt;=Leave[[#This Row],[Start Time]],Home!$A$1&lt;=Leave[[#This Row],[End Time]]),Home!$A$1,"No Aplica")</f>
        <v>No Aplica</v>
      </c>
      <c r="N1318" t="str">
        <f>Leave[[#This Row],[User Code (Owning User) (Usuario)]]&amp;Leave[[#This Row],[fecha activa]]</f>
        <v>MIE2024221118347No Aplica</v>
      </c>
    </row>
    <row r="1319" spans="1:14" x14ac:dyDescent="0.3">
      <c r="A1319" t="s">
        <v>469</v>
      </c>
      <c r="B1319" s="3">
        <v>45940</v>
      </c>
      <c r="C1319" s="3">
        <v>45940</v>
      </c>
      <c r="D1319" t="s">
        <v>491</v>
      </c>
      <c r="E1319" t="s">
        <v>798</v>
      </c>
      <c r="F1319" t="s">
        <v>799</v>
      </c>
      <c r="G1319">
        <v>60</v>
      </c>
      <c r="H1319">
        <v>60</v>
      </c>
      <c r="I1319" t="s">
        <v>1072</v>
      </c>
      <c r="J1319" t="s">
        <v>2700</v>
      </c>
      <c r="K1319" t="s">
        <v>178</v>
      </c>
      <c r="L1319" t="str">
        <f>IF(AND(Home!$A$1&gt;=Leave[[#This Row],[Start Time]],Home!$A$1&lt;=Leave[[#This Row],[End Time]]),"Aplica","No Aplica")</f>
        <v>No Aplica</v>
      </c>
      <c r="M1319" t="str">
        <f>IF(AND(Home!$A$1&gt;=Leave[[#This Row],[Start Time]],Home!$A$1&lt;=Leave[[#This Row],[End Time]]),Home!$A$1,"No Aplica")</f>
        <v>No Aplica</v>
      </c>
      <c r="N1319" t="str">
        <f>Leave[[#This Row],[User Code (Owning User) (Usuario)]]&amp;Leave[[#This Row],[fecha activa]]</f>
        <v>MIE2024221118347No Aplica</v>
      </c>
    </row>
    <row r="1320" spans="1:14" x14ac:dyDescent="0.3">
      <c r="A1320" t="s">
        <v>469</v>
      </c>
      <c r="B1320" s="3">
        <v>45941</v>
      </c>
      <c r="C1320" s="3">
        <v>45941</v>
      </c>
      <c r="D1320" t="s">
        <v>641</v>
      </c>
      <c r="E1320" t="s">
        <v>798</v>
      </c>
      <c r="F1320" t="s">
        <v>799</v>
      </c>
      <c r="G1320">
        <v>120</v>
      </c>
      <c r="H1320">
        <v>120</v>
      </c>
      <c r="I1320" t="s">
        <v>1072</v>
      </c>
      <c r="J1320" t="s">
        <v>2700</v>
      </c>
      <c r="K1320" t="s">
        <v>178</v>
      </c>
      <c r="L1320" t="str">
        <f>IF(AND(Home!$A$1&gt;=Leave[[#This Row],[Start Time]],Home!$A$1&lt;=Leave[[#This Row],[End Time]]),"Aplica","No Aplica")</f>
        <v>No Aplica</v>
      </c>
      <c r="M1320" t="str">
        <f>IF(AND(Home!$A$1&gt;=Leave[[#This Row],[Start Time]],Home!$A$1&lt;=Leave[[#This Row],[End Time]]),Home!$A$1,"No Aplica")</f>
        <v>No Aplica</v>
      </c>
      <c r="N1320" t="str">
        <f>Leave[[#This Row],[User Code (Owning User) (Usuario)]]&amp;Leave[[#This Row],[fecha activa]]</f>
        <v>MIE2024221118347No Aplica</v>
      </c>
    </row>
    <row r="1321" spans="1:14" x14ac:dyDescent="0.3">
      <c r="A1321" t="s">
        <v>466</v>
      </c>
      <c r="B1321" s="3">
        <v>45942</v>
      </c>
      <c r="C1321" s="3">
        <v>45942</v>
      </c>
      <c r="D1321" t="s">
        <v>465</v>
      </c>
      <c r="E1321" t="s">
        <v>798</v>
      </c>
      <c r="F1321" t="s">
        <v>799</v>
      </c>
      <c r="G1321">
        <v>540</v>
      </c>
      <c r="H1321">
        <v>540</v>
      </c>
      <c r="I1321" t="s">
        <v>1072</v>
      </c>
      <c r="J1321" t="s">
        <v>2700</v>
      </c>
      <c r="K1321" t="s">
        <v>178</v>
      </c>
      <c r="L1321" t="str">
        <f>IF(AND(Home!$A$1&gt;=Leave[[#This Row],[Start Time]],Home!$A$1&lt;=Leave[[#This Row],[End Time]]),"Aplica","No Aplica")</f>
        <v>No Aplica</v>
      </c>
      <c r="M1321" t="str">
        <f>IF(AND(Home!$A$1&gt;=Leave[[#This Row],[Start Time]],Home!$A$1&lt;=Leave[[#This Row],[End Time]]),Home!$A$1,"No Aplica")</f>
        <v>No Aplica</v>
      </c>
      <c r="N1321" t="str">
        <f>Leave[[#This Row],[User Code (Owning User) (Usuario)]]&amp;Leave[[#This Row],[fecha activa]]</f>
        <v>MIE2024221118347No Aplica</v>
      </c>
    </row>
    <row r="1322" spans="1:14" x14ac:dyDescent="0.3">
      <c r="A1322" t="s">
        <v>469</v>
      </c>
      <c r="B1322" s="3">
        <v>45935</v>
      </c>
      <c r="C1322" s="3">
        <v>45935</v>
      </c>
      <c r="D1322" t="s">
        <v>465</v>
      </c>
      <c r="E1322" t="s">
        <v>798</v>
      </c>
      <c r="F1322" t="s">
        <v>799</v>
      </c>
      <c r="G1322">
        <v>540</v>
      </c>
      <c r="H1322">
        <v>540</v>
      </c>
      <c r="I1322" t="s">
        <v>1072</v>
      </c>
      <c r="J1322" t="s">
        <v>2700</v>
      </c>
      <c r="K1322" t="s">
        <v>178</v>
      </c>
      <c r="L1322" t="str">
        <f>IF(AND(Home!$A$1&gt;=Leave[[#This Row],[Start Time]],Home!$A$1&lt;=Leave[[#This Row],[End Time]]),"Aplica","No Aplica")</f>
        <v>No Aplica</v>
      </c>
      <c r="M1322" t="str">
        <f>IF(AND(Home!$A$1&gt;=Leave[[#This Row],[Start Time]],Home!$A$1&lt;=Leave[[#This Row],[End Time]]),Home!$A$1,"No Aplica")</f>
        <v>No Aplica</v>
      </c>
      <c r="N1322" t="str">
        <f>Leave[[#This Row],[User Code (Owning User) (Usuario)]]&amp;Leave[[#This Row],[fecha activa]]</f>
        <v>MIE2024221118347No Aplica</v>
      </c>
    </row>
    <row r="1323" spans="1:14" x14ac:dyDescent="0.3">
      <c r="A1323" t="s">
        <v>469</v>
      </c>
      <c r="B1323" s="3">
        <v>45934</v>
      </c>
      <c r="C1323" s="3">
        <v>45934</v>
      </c>
      <c r="D1323" t="s">
        <v>641</v>
      </c>
      <c r="E1323" t="s">
        <v>798</v>
      </c>
      <c r="F1323" t="s">
        <v>799</v>
      </c>
      <c r="G1323">
        <v>120</v>
      </c>
      <c r="H1323">
        <v>120</v>
      </c>
      <c r="I1323" t="s">
        <v>1072</v>
      </c>
      <c r="J1323" t="s">
        <v>2700</v>
      </c>
      <c r="K1323" t="s">
        <v>178</v>
      </c>
      <c r="L1323" t="str">
        <f>IF(AND(Home!$A$1&gt;=Leave[[#This Row],[Start Time]],Home!$A$1&lt;=Leave[[#This Row],[End Time]]),"Aplica","No Aplica")</f>
        <v>No Aplica</v>
      </c>
      <c r="M1323" t="str">
        <f>IF(AND(Home!$A$1&gt;=Leave[[#This Row],[Start Time]],Home!$A$1&lt;=Leave[[#This Row],[End Time]]),Home!$A$1,"No Aplica")</f>
        <v>No Aplica</v>
      </c>
      <c r="N1323" t="str">
        <f>Leave[[#This Row],[User Code (Owning User) (Usuario)]]&amp;Leave[[#This Row],[fecha activa]]</f>
        <v>MIE2024221118347No Aplica</v>
      </c>
    </row>
    <row r="1324" spans="1:14" x14ac:dyDescent="0.3">
      <c r="A1324" t="s">
        <v>469</v>
      </c>
      <c r="B1324" s="3">
        <v>45933</v>
      </c>
      <c r="C1324" s="3">
        <v>45933</v>
      </c>
      <c r="D1324" t="s">
        <v>491</v>
      </c>
      <c r="E1324" t="s">
        <v>798</v>
      </c>
      <c r="F1324" t="s">
        <v>799</v>
      </c>
      <c r="G1324">
        <v>60</v>
      </c>
      <c r="H1324">
        <v>60</v>
      </c>
      <c r="I1324" t="s">
        <v>1072</v>
      </c>
      <c r="J1324" t="s">
        <v>2700</v>
      </c>
      <c r="K1324" t="s">
        <v>178</v>
      </c>
      <c r="L1324" t="str">
        <f>IF(AND(Home!$A$1&gt;=Leave[[#This Row],[Start Time]],Home!$A$1&lt;=Leave[[#This Row],[End Time]]),"Aplica","No Aplica")</f>
        <v>No Aplica</v>
      </c>
      <c r="M1324" t="str">
        <f>IF(AND(Home!$A$1&gt;=Leave[[#This Row],[Start Time]],Home!$A$1&lt;=Leave[[#This Row],[End Time]]),Home!$A$1,"No Aplica")</f>
        <v>No Aplica</v>
      </c>
      <c r="N1324" t="str">
        <f>Leave[[#This Row],[User Code (Owning User) (Usuario)]]&amp;Leave[[#This Row],[fecha activa]]</f>
        <v>MIE2024221118347No Aplica</v>
      </c>
    </row>
    <row r="1325" spans="1:14" x14ac:dyDescent="0.3">
      <c r="A1325" t="s">
        <v>463</v>
      </c>
      <c r="B1325" s="3">
        <v>45942</v>
      </c>
      <c r="C1325" s="3">
        <v>45942</v>
      </c>
      <c r="D1325" t="s">
        <v>493</v>
      </c>
      <c r="E1325" t="s">
        <v>282</v>
      </c>
      <c r="F1325" t="s">
        <v>283</v>
      </c>
      <c r="G1325">
        <v>540</v>
      </c>
      <c r="H1325">
        <v>540</v>
      </c>
      <c r="I1325" t="s">
        <v>910</v>
      </c>
      <c r="J1325" t="s">
        <v>968</v>
      </c>
      <c r="K1325" t="s">
        <v>178</v>
      </c>
      <c r="L1325" t="str">
        <f>IF(AND(Home!$A$1&gt;=Leave[[#This Row],[Start Time]],Home!$A$1&lt;=Leave[[#This Row],[End Time]]),"Aplica","No Aplica")</f>
        <v>No Aplica</v>
      </c>
      <c r="M1325" t="str">
        <f>IF(AND(Home!$A$1&gt;=Leave[[#This Row],[Start Time]],Home!$A$1&lt;=Leave[[#This Row],[End Time]]),Home!$A$1,"No Aplica")</f>
        <v>No Aplica</v>
      </c>
      <c r="N1325" t="str">
        <f>Leave[[#This Row],[User Code (Owning User) (Usuario)]]&amp;Leave[[#This Row],[fecha activa]]</f>
        <v>MIE2023050410909No Aplica</v>
      </c>
    </row>
    <row r="1326" spans="1:14" x14ac:dyDescent="0.3">
      <c r="A1326" t="s">
        <v>463</v>
      </c>
      <c r="B1326" s="3">
        <v>45941</v>
      </c>
      <c r="C1326" s="3">
        <v>45941</v>
      </c>
      <c r="D1326" t="s">
        <v>2564</v>
      </c>
      <c r="E1326" t="s">
        <v>282</v>
      </c>
      <c r="F1326" t="s">
        <v>283</v>
      </c>
      <c r="G1326">
        <v>60</v>
      </c>
      <c r="H1326">
        <v>60</v>
      </c>
      <c r="I1326" t="s">
        <v>910</v>
      </c>
      <c r="J1326" t="s">
        <v>968</v>
      </c>
      <c r="K1326" t="s">
        <v>178</v>
      </c>
      <c r="L1326" t="str">
        <f>IF(AND(Home!$A$1&gt;=Leave[[#This Row],[Start Time]],Home!$A$1&lt;=Leave[[#This Row],[End Time]]),"Aplica","No Aplica")</f>
        <v>No Aplica</v>
      </c>
      <c r="M1326" t="str">
        <f>IF(AND(Home!$A$1&gt;=Leave[[#This Row],[Start Time]],Home!$A$1&lt;=Leave[[#This Row],[End Time]]),Home!$A$1,"No Aplica")</f>
        <v>No Aplica</v>
      </c>
      <c r="N1326" t="str">
        <f>Leave[[#This Row],[User Code (Owning User) (Usuario)]]&amp;Leave[[#This Row],[fecha activa]]</f>
        <v>MIE2023050410909No Aplica</v>
      </c>
    </row>
    <row r="1327" spans="1:14" x14ac:dyDescent="0.3">
      <c r="A1327" t="s">
        <v>463</v>
      </c>
      <c r="B1327" s="3">
        <v>45940</v>
      </c>
      <c r="C1327" s="3">
        <v>45940</v>
      </c>
      <c r="D1327" t="s">
        <v>615</v>
      </c>
      <c r="E1327" t="s">
        <v>282</v>
      </c>
      <c r="F1327" t="s">
        <v>283</v>
      </c>
      <c r="G1327">
        <v>60</v>
      </c>
      <c r="H1327">
        <v>60</v>
      </c>
      <c r="I1327" t="s">
        <v>910</v>
      </c>
      <c r="J1327" t="s">
        <v>968</v>
      </c>
      <c r="K1327" t="s">
        <v>178</v>
      </c>
      <c r="L1327" t="str">
        <f>IF(AND(Home!$A$1&gt;=Leave[[#This Row],[Start Time]],Home!$A$1&lt;=Leave[[#This Row],[End Time]]),"Aplica","No Aplica")</f>
        <v>No Aplica</v>
      </c>
      <c r="M1327" t="str">
        <f>IF(AND(Home!$A$1&gt;=Leave[[#This Row],[Start Time]],Home!$A$1&lt;=Leave[[#This Row],[End Time]]),Home!$A$1,"No Aplica")</f>
        <v>No Aplica</v>
      </c>
      <c r="N1327" t="str">
        <f>Leave[[#This Row],[User Code (Owning User) (Usuario)]]&amp;Leave[[#This Row],[fecha activa]]</f>
        <v>MIE2023050410909No Aplica</v>
      </c>
    </row>
    <row r="1328" spans="1:14" x14ac:dyDescent="0.3">
      <c r="A1328" t="s">
        <v>463</v>
      </c>
      <c r="B1328" s="3">
        <v>45939</v>
      </c>
      <c r="C1328" s="3">
        <v>45939</v>
      </c>
      <c r="D1328" t="s">
        <v>615</v>
      </c>
      <c r="E1328" t="s">
        <v>282</v>
      </c>
      <c r="F1328" t="s">
        <v>283</v>
      </c>
      <c r="G1328">
        <v>60</v>
      </c>
      <c r="H1328">
        <v>60</v>
      </c>
      <c r="I1328" t="s">
        <v>910</v>
      </c>
      <c r="J1328" t="s">
        <v>968</v>
      </c>
      <c r="K1328" t="s">
        <v>178</v>
      </c>
      <c r="L1328" t="str">
        <f>IF(AND(Home!$A$1&gt;=Leave[[#This Row],[Start Time]],Home!$A$1&lt;=Leave[[#This Row],[End Time]]),"Aplica","No Aplica")</f>
        <v>No Aplica</v>
      </c>
      <c r="M1328" t="str">
        <f>IF(AND(Home!$A$1&gt;=Leave[[#This Row],[Start Time]],Home!$A$1&lt;=Leave[[#This Row],[End Time]]),Home!$A$1,"No Aplica")</f>
        <v>No Aplica</v>
      </c>
      <c r="N1328" t="str">
        <f>Leave[[#This Row],[User Code (Owning User) (Usuario)]]&amp;Leave[[#This Row],[fecha activa]]</f>
        <v>MIE2023050410909No Aplica</v>
      </c>
    </row>
    <row r="1329" spans="1:14" x14ac:dyDescent="0.3">
      <c r="A1329" t="s">
        <v>463</v>
      </c>
      <c r="B1329" s="3">
        <v>45938</v>
      </c>
      <c r="C1329" s="3">
        <v>45938</v>
      </c>
      <c r="D1329" t="s">
        <v>615</v>
      </c>
      <c r="E1329" t="s">
        <v>282</v>
      </c>
      <c r="F1329" t="s">
        <v>283</v>
      </c>
      <c r="G1329">
        <v>30</v>
      </c>
      <c r="H1329">
        <v>30</v>
      </c>
      <c r="I1329" t="s">
        <v>910</v>
      </c>
      <c r="J1329" t="s">
        <v>968</v>
      </c>
      <c r="K1329" t="s">
        <v>178</v>
      </c>
      <c r="L1329" t="str">
        <f>IF(AND(Home!$A$1&gt;=Leave[[#This Row],[Start Time]],Home!$A$1&lt;=Leave[[#This Row],[End Time]]),"Aplica","No Aplica")</f>
        <v>No Aplica</v>
      </c>
      <c r="M1329" t="str">
        <f>IF(AND(Home!$A$1&gt;=Leave[[#This Row],[Start Time]],Home!$A$1&lt;=Leave[[#This Row],[End Time]]),Home!$A$1,"No Aplica")</f>
        <v>No Aplica</v>
      </c>
      <c r="N1329" t="str">
        <f>Leave[[#This Row],[User Code (Owning User) (Usuario)]]&amp;Leave[[#This Row],[fecha activa]]</f>
        <v>MIE2023050410909No Aplica</v>
      </c>
    </row>
    <row r="1330" spans="1:14" x14ac:dyDescent="0.3">
      <c r="A1330" t="s">
        <v>463</v>
      </c>
      <c r="B1330" s="3">
        <v>45935</v>
      </c>
      <c r="C1330" s="3">
        <v>45935</v>
      </c>
      <c r="D1330" t="s">
        <v>493</v>
      </c>
      <c r="E1330" t="s">
        <v>282</v>
      </c>
      <c r="F1330" t="s">
        <v>283</v>
      </c>
      <c r="G1330">
        <v>540</v>
      </c>
      <c r="H1330">
        <v>540</v>
      </c>
      <c r="I1330" t="s">
        <v>910</v>
      </c>
      <c r="J1330" t="s">
        <v>968</v>
      </c>
      <c r="K1330" t="s">
        <v>178</v>
      </c>
      <c r="L1330" t="str">
        <f>IF(AND(Home!$A$1&gt;=Leave[[#This Row],[Start Time]],Home!$A$1&lt;=Leave[[#This Row],[End Time]]),"Aplica","No Aplica")</f>
        <v>No Aplica</v>
      </c>
      <c r="M1330" t="str">
        <f>IF(AND(Home!$A$1&gt;=Leave[[#This Row],[Start Time]],Home!$A$1&lt;=Leave[[#This Row],[End Time]]),Home!$A$1,"No Aplica")</f>
        <v>No Aplica</v>
      </c>
      <c r="N1330" t="str">
        <f>Leave[[#This Row],[User Code (Owning User) (Usuario)]]&amp;Leave[[#This Row],[fecha activa]]</f>
        <v>MIE2023050410909No Aplica</v>
      </c>
    </row>
    <row r="1331" spans="1:14" x14ac:dyDescent="0.3">
      <c r="A1331" t="s">
        <v>463</v>
      </c>
      <c r="B1331" s="3">
        <v>45934</v>
      </c>
      <c r="C1331" s="3">
        <v>45934</v>
      </c>
      <c r="D1331" t="s">
        <v>2564</v>
      </c>
      <c r="E1331" t="s">
        <v>282</v>
      </c>
      <c r="F1331" t="s">
        <v>283</v>
      </c>
      <c r="G1331">
        <v>60</v>
      </c>
      <c r="H1331">
        <v>60</v>
      </c>
      <c r="I1331" t="s">
        <v>910</v>
      </c>
      <c r="J1331" t="s">
        <v>968</v>
      </c>
      <c r="K1331" t="s">
        <v>178</v>
      </c>
      <c r="L1331" t="str">
        <f>IF(AND(Home!$A$1&gt;=Leave[[#This Row],[Start Time]],Home!$A$1&lt;=Leave[[#This Row],[End Time]]),"Aplica","No Aplica")</f>
        <v>No Aplica</v>
      </c>
      <c r="M1331" t="str">
        <f>IF(AND(Home!$A$1&gt;=Leave[[#This Row],[Start Time]],Home!$A$1&lt;=Leave[[#This Row],[End Time]]),Home!$A$1,"No Aplica")</f>
        <v>No Aplica</v>
      </c>
      <c r="N1331" t="str">
        <f>Leave[[#This Row],[User Code (Owning User) (Usuario)]]&amp;Leave[[#This Row],[fecha activa]]</f>
        <v>MIE2023050410909No Aplica</v>
      </c>
    </row>
    <row r="1332" spans="1:14" x14ac:dyDescent="0.3">
      <c r="A1332" t="s">
        <v>463</v>
      </c>
      <c r="B1332" s="3">
        <v>45933</v>
      </c>
      <c r="C1332" s="3">
        <v>45933</v>
      </c>
      <c r="D1332" t="s">
        <v>615</v>
      </c>
      <c r="E1332" t="s">
        <v>282</v>
      </c>
      <c r="F1332" t="s">
        <v>283</v>
      </c>
      <c r="G1332">
        <v>60</v>
      </c>
      <c r="H1332">
        <v>60</v>
      </c>
      <c r="I1332" t="s">
        <v>910</v>
      </c>
      <c r="J1332" t="s">
        <v>968</v>
      </c>
      <c r="K1332" t="s">
        <v>178</v>
      </c>
      <c r="L1332" t="str">
        <f>IF(AND(Home!$A$1&gt;=Leave[[#This Row],[Start Time]],Home!$A$1&lt;=Leave[[#This Row],[End Time]]),"Aplica","No Aplica")</f>
        <v>No Aplica</v>
      </c>
      <c r="M1332" t="str">
        <f>IF(AND(Home!$A$1&gt;=Leave[[#This Row],[Start Time]],Home!$A$1&lt;=Leave[[#This Row],[End Time]]),Home!$A$1,"No Aplica")</f>
        <v>No Aplica</v>
      </c>
      <c r="N1332" t="str">
        <f>Leave[[#This Row],[User Code (Owning User) (Usuario)]]&amp;Leave[[#This Row],[fecha activa]]</f>
        <v>MIE2023050410909No Aplica</v>
      </c>
    </row>
    <row r="1333" spans="1:14" x14ac:dyDescent="0.3">
      <c r="A1333" t="s">
        <v>463</v>
      </c>
      <c r="B1333" s="3">
        <v>45932</v>
      </c>
      <c r="C1333" s="3">
        <v>45932</v>
      </c>
      <c r="D1333" t="s">
        <v>615</v>
      </c>
      <c r="E1333" t="s">
        <v>282</v>
      </c>
      <c r="F1333" t="s">
        <v>283</v>
      </c>
      <c r="G1333">
        <v>60</v>
      </c>
      <c r="H1333">
        <v>60</v>
      </c>
      <c r="I1333" t="s">
        <v>910</v>
      </c>
      <c r="J1333" t="s">
        <v>968</v>
      </c>
      <c r="K1333" t="s">
        <v>178</v>
      </c>
      <c r="L1333" t="str">
        <f>IF(AND(Home!$A$1&gt;=Leave[[#This Row],[Start Time]],Home!$A$1&lt;=Leave[[#This Row],[End Time]]),"Aplica","No Aplica")</f>
        <v>No Aplica</v>
      </c>
      <c r="M1333" t="str">
        <f>IF(AND(Home!$A$1&gt;=Leave[[#This Row],[Start Time]],Home!$A$1&lt;=Leave[[#This Row],[End Time]]),Home!$A$1,"No Aplica")</f>
        <v>No Aplica</v>
      </c>
      <c r="N1333" t="str">
        <f>Leave[[#This Row],[User Code (Owning User) (Usuario)]]&amp;Leave[[#This Row],[fecha activa]]</f>
        <v>MIE2023050410909No Aplica</v>
      </c>
    </row>
    <row r="1334" spans="1:14" x14ac:dyDescent="0.3">
      <c r="A1334" t="s">
        <v>463</v>
      </c>
      <c r="B1334" s="3">
        <v>45931</v>
      </c>
      <c r="C1334" s="3">
        <v>45931</v>
      </c>
      <c r="D1334" t="s">
        <v>615</v>
      </c>
      <c r="E1334" t="s">
        <v>282</v>
      </c>
      <c r="F1334" t="s">
        <v>283</v>
      </c>
      <c r="G1334">
        <v>30</v>
      </c>
      <c r="H1334">
        <v>30</v>
      </c>
      <c r="I1334" t="s">
        <v>910</v>
      </c>
      <c r="J1334" t="s">
        <v>968</v>
      </c>
      <c r="K1334" t="s">
        <v>178</v>
      </c>
      <c r="L1334" t="str">
        <f>IF(AND(Home!$A$1&gt;=Leave[[#This Row],[Start Time]],Home!$A$1&lt;=Leave[[#This Row],[End Time]]),"Aplica","No Aplica")</f>
        <v>Aplica</v>
      </c>
      <c r="M1334">
        <f>IF(AND(Home!$A$1&gt;=Leave[[#This Row],[Start Time]],Home!$A$1&lt;=Leave[[#This Row],[End Time]]),Home!$A$1,"No Aplica")</f>
        <v>45931</v>
      </c>
      <c r="N1334" t="str">
        <f>Leave[[#This Row],[User Code (Owning User) (Usuario)]]&amp;Leave[[#This Row],[fecha activa]]</f>
        <v>MIE202305041090945931</v>
      </c>
    </row>
    <row r="1335" spans="1:14" x14ac:dyDescent="0.3">
      <c r="A1335" t="s">
        <v>469</v>
      </c>
      <c r="B1335" s="3">
        <v>45933</v>
      </c>
      <c r="C1335" s="3">
        <v>45933</v>
      </c>
      <c r="D1335" t="s">
        <v>518</v>
      </c>
      <c r="E1335" t="s">
        <v>65</v>
      </c>
      <c r="F1335" t="s">
        <v>66</v>
      </c>
      <c r="G1335">
        <v>60</v>
      </c>
      <c r="H1335">
        <v>60</v>
      </c>
      <c r="I1335" t="s">
        <v>958</v>
      </c>
      <c r="J1335" t="s">
        <v>2152</v>
      </c>
      <c r="K1335" t="s">
        <v>177</v>
      </c>
      <c r="L1335" t="str">
        <f>IF(AND(Home!$A$1&gt;=Leave[[#This Row],[Start Time]],Home!$A$1&lt;=Leave[[#This Row],[End Time]]),"Aplica","No Aplica")</f>
        <v>No Aplica</v>
      </c>
      <c r="M1335" t="str">
        <f>IF(AND(Home!$A$1&gt;=Leave[[#This Row],[Start Time]],Home!$A$1&lt;=Leave[[#This Row],[End Time]]),Home!$A$1,"No Aplica")</f>
        <v>No Aplica</v>
      </c>
      <c r="N1335" t="str">
        <f>Leave[[#This Row],[User Code (Owning User) (Usuario)]]&amp;Leave[[#This Row],[fecha activa]]</f>
        <v>MIE202214108987No Aplica</v>
      </c>
    </row>
    <row r="1336" spans="1:14" x14ac:dyDescent="0.3">
      <c r="A1336" t="s">
        <v>469</v>
      </c>
      <c r="B1336" s="3">
        <v>45931</v>
      </c>
      <c r="C1336" s="3">
        <v>45931</v>
      </c>
      <c r="D1336" t="s">
        <v>519</v>
      </c>
      <c r="E1336" t="s">
        <v>65</v>
      </c>
      <c r="F1336" t="s">
        <v>66</v>
      </c>
      <c r="G1336">
        <v>60</v>
      </c>
      <c r="H1336">
        <v>60</v>
      </c>
      <c r="I1336" t="s">
        <v>958</v>
      </c>
      <c r="J1336" t="s">
        <v>2152</v>
      </c>
      <c r="K1336" t="s">
        <v>177</v>
      </c>
      <c r="L1336" t="str">
        <f>IF(AND(Home!$A$1&gt;=Leave[[#This Row],[Start Time]],Home!$A$1&lt;=Leave[[#This Row],[End Time]]),"Aplica","No Aplica")</f>
        <v>Aplica</v>
      </c>
      <c r="M1336">
        <f>IF(AND(Home!$A$1&gt;=Leave[[#This Row],[Start Time]],Home!$A$1&lt;=Leave[[#This Row],[End Time]]),Home!$A$1,"No Aplica")</f>
        <v>45931</v>
      </c>
      <c r="N1336" t="str">
        <f>Leave[[#This Row],[User Code (Owning User) (Usuario)]]&amp;Leave[[#This Row],[fecha activa]]</f>
        <v>MIE20221410898745931</v>
      </c>
    </row>
    <row r="1337" spans="1:14" x14ac:dyDescent="0.3">
      <c r="A1337" t="s">
        <v>466</v>
      </c>
      <c r="B1337" s="3">
        <v>45932</v>
      </c>
      <c r="C1337" s="3">
        <v>45932</v>
      </c>
      <c r="D1337" t="s">
        <v>467</v>
      </c>
      <c r="E1337" t="s">
        <v>65</v>
      </c>
      <c r="F1337" t="s">
        <v>66</v>
      </c>
      <c r="G1337">
        <v>1410</v>
      </c>
      <c r="H1337">
        <v>540</v>
      </c>
      <c r="I1337" t="s">
        <v>958</v>
      </c>
      <c r="J1337" t="s">
        <v>2152</v>
      </c>
      <c r="K1337" t="s">
        <v>177</v>
      </c>
      <c r="L1337" t="str">
        <f>IF(AND(Home!$A$1&gt;=Leave[[#This Row],[Start Time]],Home!$A$1&lt;=Leave[[#This Row],[End Time]]),"Aplica","No Aplica")</f>
        <v>No Aplica</v>
      </c>
      <c r="M1337" t="str">
        <f>IF(AND(Home!$A$1&gt;=Leave[[#This Row],[Start Time]],Home!$A$1&lt;=Leave[[#This Row],[End Time]]),Home!$A$1,"No Aplica")</f>
        <v>No Aplica</v>
      </c>
      <c r="N1337" t="str">
        <f>Leave[[#This Row],[User Code (Owning User) (Usuario)]]&amp;Leave[[#This Row],[fecha activa]]</f>
        <v>MIE202214108987No Aplica</v>
      </c>
    </row>
    <row r="1338" spans="1:14" x14ac:dyDescent="0.3">
      <c r="A1338" t="s">
        <v>463</v>
      </c>
      <c r="B1338" s="3">
        <v>45938</v>
      </c>
      <c r="C1338" s="3">
        <v>45938</v>
      </c>
      <c r="D1338" t="s">
        <v>467</v>
      </c>
      <c r="E1338" t="s">
        <v>383</v>
      </c>
      <c r="F1338" t="s">
        <v>386</v>
      </c>
      <c r="G1338">
        <v>1380</v>
      </c>
      <c r="H1338">
        <v>540</v>
      </c>
      <c r="I1338" t="s">
        <v>1196</v>
      </c>
      <c r="J1338" t="s">
        <v>967</v>
      </c>
      <c r="K1338" t="s">
        <v>177</v>
      </c>
      <c r="L1338" t="str">
        <f>IF(AND(Home!$A$1&gt;=Leave[[#This Row],[Start Time]],Home!$A$1&lt;=Leave[[#This Row],[End Time]]),"Aplica","No Aplica")</f>
        <v>No Aplica</v>
      </c>
      <c r="M1338" t="str">
        <f>IF(AND(Home!$A$1&gt;=Leave[[#This Row],[Start Time]],Home!$A$1&lt;=Leave[[#This Row],[End Time]]),Home!$A$1,"No Aplica")</f>
        <v>No Aplica</v>
      </c>
      <c r="N1338" t="str">
        <f>Leave[[#This Row],[User Code (Owning User) (Usuario)]]&amp;Leave[[#This Row],[fecha activa]]</f>
        <v>MIE2023171012957No Aplica</v>
      </c>
    </row>
    <row r="1339" spans="1:14" x14ac:dyDescent="0.3">
      <c r="A1339" t="s">
        <v>466</v>
      </c>
      <c r="B1339" s="3">
        <v>45942</v>
      </c>
      <c r="C1339" s="3">
        <v>45942</v>
      </c>
      <c r="D1339" t="s">
        <v>467</v>
      </c>
      <c r="E1339" t="s">
        <v>704</v>
      </c>
      <c r="F1339" t="s">
        <v>705</v>
      </c>
      <c r="G1339">
        <v>1320</v>
      </c>
      <c r="H1339">
        <v>540</v>
      </c>
      <c r="I1339" t="s">
        <v>1155</v>
      </c>
      <c r="J1339" t="s">
        <v>1532</v>
      </c>
      <c r="K1339" t="s">
        <v>179</v>
      </c>
      <c r="L1339" t="str">
        <f>IF(AND(Home!$A$1&gt;=Leave[[#This Row],[Start Time]],Home!$A$1&lt;=Leave[[#This Row],[End Time]]),"Aplica","No Aplica")</f>
        <v>No Aplica</v>
      </c>
      <c r="M1339" t="str">
        <f>IF(AND(Home!$A$1&gt;=Leave[[#This Row],[Start Time]],Home!$A$1&lt;=Leave[[#This Row],[End Time]]),Home!$A$1,"No Aplica")</f>
        <v>No Aplica</v>
      </c>
      <c r="N1339" t="str">
        <f>Leave[[#This Row],[User Code (Owning User) (Usuario)]]&amp;Leave[[#This Row],[fecha activa]]</f>
        <v>MIE2024160917603No Aplica</v>
      </c>
    </row>
    <row r="1340" spans="1:14" x14ac:dyDescent="0.3">
      <c r="A1340" t="s">
        <v>474</v>
      </c>
      <c r="B1340" s="3">
        <v>45941</v>
      </c>
      <c r="C1340" s="3">
        <v>45941</v>
      </c>
      <c r="D1340" t="s">
        <v>489</v>
      </c>
      <c r="E1340" t="s">
        <v>704</v>
      </c>
      <c r="F1340" t="s">
        <v>705</v>
      </c>
      <c r="G1340">
        <v>300</v>
      </c>
      <c r="H1340">
        <v>300</v>
      </c>
      <c r="I1340" t="s">
        <v>1155</v>
      </c>
      <c r="J1340" t="s">
        <v>1532</v>
      </c>
      <c r="K1340" t="s">
        <v>179</v>
      </c>
      <c r="L1340" t="str">
        <f>IF(AND(Home!$A$1&gt;=Leave[[#This Row],[Start Time]],Home!$A$1&lt;=Leave[[#This Row],[End Time]]),"Aplica","No Aplica")</f>
        <v>No Aplica</v>
      </c>
      <c r="M1340" t="str">
        <f>IF(AND(Home!$A$1&gt;=Leave[[#This Row],[Start Time]],Home!$A$1&lt;=Leave[[#This Row],[End Time]]),Home!$A$1,"No Aplica")</f>
        <v>No Aplica</v>
      </c>
      <c r="N1340" t="str">
        <f>Leave[[#This Row],[User Code (Owning User) (Usuario)]]&amp;Leave[[#This Row],[fecha activa]]</f>
        <v>MIE2024160917603No Aplica</v>
      </c>
    </row>
    <row r="1341" spans="1:14" x14ac:dyDescent="0.3">
      <c r="A1341" t="s">
        <v>466</v>
      </c>
      <c r="B1341" s="3">
        <v>45935</v>
      </c>
      <c r="C1341" s="3">
        <v>45935</v>
      </c>
      <c r="D1341" t="s">
        <v>467</v>
      </c>
      <c r="E1341" t="s">
        <v>704</v>
      </c>
      <c r="F1341" t="s">
        <v>705</v>
      </c>
      <c r="G1341">
        <v>1320</v>
      </c>
      <c r="H1341">
        <v>540</v>
      </c>
      <c r="I1341" t="s">
        <v>1155</v>
      </c>
      <c r="J1341" t="s">
        <v>1532</v>
      </c>
      <c r="K1341" t="s">
        <v>179</v>
      </c>
      <c r="L1341" t="str">
        <f>IF(AND(Home!$A$1&gt;=Leave[[#This Row],[Start Time]],Home!$A$1&lt;=Leave[[#This Row],[End Time]]),"Aplica","No Aplica")</f>
        <v>No Aplica</v>
      </c>
      <c r="M1341" t="str">
        <f>IF(AND(Home!$A$1&gt;=Leave[[#This Row],[Start Time]],Home!$A$1&lt;=Leave[[#This Row],[End Time]]),Home!$A$1,"No Aplica")</f>
        <v>No Aplica</v>
      </c>
      <c r="N1341" t="str">
        <f>Leave[[#This Row],[User Code (Owning User) (Usuario)]]&amp;Leave[[#This Row],[fecha activa]]</f>
        <v>MIE2024160917603No Aplica</v>
      </c>
    </row>
    <row r="1342" spans="1:14" x14ac:dyDescent="0.3">
      <c r="A1342" t="s">
        <v>474</v>
      </c>
      <c r="B1342" s="3">
        <v>45934</v>
      </c>
      <c r="C1342" s="3">
        <v>45934</v>
      </c>
      <c r="D1342" t="s">
        <v>489</v>
      </c>
      <c r="E1342" t="s">
        <v>704</v>
      </c>
      <c r="F1342" t="s">
        <v>705</v>
      </c>
      <c r="G1342">
        <v>300</v>
      </c>
      <c r="H1342">
        <v>300</v>
      </c>
      <c r="I1342" t="s">
        <v>1155</v>
      </c>
      <c r="J1342" t="s">
        <v>1532</v>
      </c>
      <c r="K1342" t="s">
        <v>179</v>
      </c>
      <c r="L1342" t="str">
        <f>IF(AND(Home!$A$1&gt;=Leave[[#This Row],[Start Time]],Home!$A$1&lt;=Leave[[#This Row],[End Time]]),"Aplica","No Aplica")</f>
        <v>No Aplica</v>
      </c>
      <c r="M1342" t="str">
        <f>IF(AND(Home!$A$1&gt;=Leave[[#This Row],[Start Time]],Home!$A$1&lt;=Leave[[#This Row],[End Time]]),Home!$A$1,"No Aplica")</f>
        <v>No Aplica</v>
      </c>
      <c r="N1342" t="str">
        <f>Leave[[#This Row],[User Code (Owning User) (Usuario)]]&amp;Leave[[#This Row],[fecha activa]]</f>
        <v>MIE2024160917603No Aplica</v>
      </c>
    </row>
    <row r="1343" spans="1:14" x14ac:dyDescent="0.3">
      <c r="A1343" t="s">
        <v>463</v>
      </c>
      <c r="B1343" s="3">
        <v>45939</v>
      </c>
      <c r="C1343" s="3">
        <v>45939</v>
      </c>
      <c r="D1343" t="s">
        <v>1485</v>
      </c>
      <c r="E1343" t="s">
        <v>276</v>
      </c>
      <c r="F1343" t="s">
        <v>278</v>
      </c>
      <c r="G1343">
        <v>60</v>
      </c>
      <c r="H1343">
        <v>60</v>
      </c>
      <c r="I1343" t="s">
        <v>1231</v>
      </c>
      <c r="J1343" t="s">
        <v>1025</v>
      </c>
      <c r="K1343" t="s">
        <v>177</v>
      </c>
      <c r="L1343" t="str">
        <f>IF(AND(Home!$A$1&gt;=Leave[[#This Row],[Start Time]],Home!$A$1&lt;=Leave[[#This Row],[End Time]]),"Aplica","No Aplica")</f>
        <v>No Aplica</v>
      </c>
      <c r="M1343" t="str">
        <f>IF(AND(Home!$A$1&gt;=Leave[[#This Row],[Start Time]],Home!$A$1&lt;=Leave[[#This Row],[End Time]]),Home!$A$1,"No Aplica")</f>
        <v>No Aplica</v>
      </c>
      <c r="N1343" t="str">
        <f>Leave[[#This Row],[User Code (Owning User) (Usuario)]]&amp;Leave[[#This Row],[fecha activa]]</f>
        <v>MIE2023280310773No Aplica</v>
      </c>
    </row>
    <row r="1344" spans="1:14" x14ac:dyDescent="0.3">
      <c r="A1344" t="s">
        <v>463</v>
      </c>
      <c r="B1344" s="3">
        <v>45938</v>
      </c>
      <c r="C1344" s="3">
        <v>45938</v>
      </c>
      <c r="D1344" t="s">
        <v>1485</v>
      </c>
      <c r="E1344" t="s">
        <v>276</v>
      </c>
      <c r="F1344" t="s">
        <v>278</v>
      </c>
      <c r="G1344">
        <v>60</v>
      </c>
      <c r="H1344">
        <v>60</v>
      </c>
      <c r="I1344" t="s">
        <v>1231</v>
      </c>
      <c r="J1344" t="s">
        <v>1025</v>
      </c>
      <c r="K1344" t="s">
        <v>177</v>
      </c>
      <c r="L1344" t="str">
        <f>IF(AND(Home!$A$1&gt;=Leave[[#This Row],[Start Time]],Home!$A$1&lt;=Leave[[#This Row],[End Time]]),"Aplica","No Aplica")</f>
        <v>No Aplica</v>
      </c>
      <c r="M1344" t="str">
        <f>IF(AND(Home!$A$1&gt;=Leave[[#This Row],[Start Time]],Home!$A$1&lt;=Leave[[#This Row],[End Time]]),Home!$A$1,"No Aplica")</f>
        <v>No Aplica</v>
      </c>
      <c r="N1344" t="str">
        <f>Leave[[#This Row],[User Code (Owning User) (Usuario)]]&amp;Leave[[#This Row],[fecha activa]]</f>
        <v>MIE2023280310773No Aplica</v>
      </c>
    </row>
    <row r="1345" spans="1:14" x14ac:dyDescent="0.3">
      <c r="A1345" t="s">
        <v>463</v>
      </c>
      <c r="B1345" s="3">
        <v>45937</v>
      </c>
      <c r="C1345" s="3">
        <v>45937</v>
      </c>
      <c r="D1345" t="s">
        <v>1485</v>
      </c>
      <c r="E1345" t="s">
        <v>276</v>
      </c>
      <c r="F1345" t="s">
        <v>278</v>
      </c>
      <c r="G1345">
        <v>60</v>
      </c>
      <c r="H1345">
        <v>60</v>
      </c>
      <c r="I1345" t="s">
        <v>1231</v>
      </c>
      <c r="J1345" t="s">
        <v>1025</v>
      </c>
      <c r="K1345" t="s">
        <v>177</v>
      </c>
      <c r="L1345" t="str">
        <f>IF(AND(Home!$A$1&gt;=Leave[[#This Row],[Start Time]],Home!$A$1&lt;=Leave[[#This Row],[End Time]]),"Aplica","No Aplica")</f>
        <v>No Aplica</v>
      </c>
      <c r="M1345" t="str">
        <f>IF(AND(Home!$A$1&gt;=Leave[[#This Row],[Start Time]],Home!$A$1&lt;=Leave[[#This Row],[End Time]]),Home!$A$1,"No Aplica")</f>
        <v>No Aplica</v>
      </c>
      <c r="N1345" t="str">
        <f>Leave[[#This Row],[User Code (Owning User) (Usuario)]]&amp;Leave[[#This Row],[fecha activa]]</f>
        <v>MIE2023280310773No Aplica</v>
      </c>
    </row>
    <row r="1346" spans="1:14" x14ac:dyDescent="0.3">
      <c r="A1346" t="s">
        <v>466</v>
      </c>
      <c r="B1346" s="3">
        <v>45936</v>
      </c>
      <c r="C1346" s="3">
        <v>45936</v>
      </c>
      <c r="D1346" t="s">
        <v>467</v>
      </c>
      <c r="E1346" t="s">
        <v>276</v>
      </c>
      <c r="F1346" t="s">
        <v>278</v>
      </c>
      <c r="G1346">
        <v>1410</v>
      </c>
      <c r="H1346">
        <v>540</v>
      </c>
      <c r="I1346" t="s">
        <v>1231</v>
      </c>
      <c r="J1346" t="s">
        <v>1025</v>
      </c>
      <c r="K1346" t="s">
        <v>177</v>
      </c>
      <c r="L1346" t="str">
        <f>IF(AND(Home!$A$1&gt;=Leave[[#This Row],[Start Time]],Home!$A$1&lt;=Leave[[#This Row],[End Time]]),"Aplica","No Aplica")</f>
        <v>No Aplica</v>
      </c>
      <c r="M1346" t="str">
        <f>IF(AND(Home!$A$1&gt;=Leave[[#This Row],[Start Time]],Home!$A$1&lt;=Leave[[#This Row],[End Time]]),Home!$A$1,"No Aplica")</f>
        <v>No Aplica</v>
      </c>
      <c r="N1346" t="str">
        <f>Leave[[#This Row],[User Code (Owning User) (Usuario)]]&amp;Leave[[#This Row],[fecha activa]]</f>
        <v>MIE2023280310773No Aplica</v>
      </c>
    </row>
    <row r="1347" spans="1:14" x14ac:dyDescent="0.3">
      <c r="A1347" t="s">
        <v>466</v>
      </c>
      <c r="B1347" s="3">
        <v>45932</v>
      </c>
      <c r="C1347" s="3">
        <v>45932</v>
      </c>
      <c r="D1347" t="s">
        <v>467</v>
      </c>
      <c r="E1347" t="s">
        <v>276</v>
      </c>
      <c r="F1347" t="s">
        <v>278</v>
      </c>
      <c r="G1347">
        <v>420</v>
      </c>
      <c r="H1347">
        <v>420</v>
      </c>
      <c r="I1347" t="s">
        <v>1231</v>
      </c>
      <c r="J1347" t="s">
        <v>1025</v>
      </c>
      <c r="K1347" t="s">
        <v>177</v>
      </c>
      <c r="L1347" t="str">
        <f>IF(AND(Home!$A$1&gt;=Leave[[#This Row],[Start Time]],Home!$A$1&lt;=Leave[[#This Row],[End Time]]),"Aplica","No Aplica")</f>
        <v>No Aplica</v>
      </c>
      <c r="M1347" t="str">
        <f>IF(AND(Home!$A$1&gt;=Leave[[#This Row],[Start Time]],Home!$A$1&lt;=Leave[[#This Row],[End Time]]),Home!$A$1,"No Aplica")</f>
        <v>No Aplica</v>
      </c>
      <c r="N1347" t="str">
        <f>Leave[[#This Row],[User Code (Owning User) (Usuario)]]&amp;Leave[[#This Row],[fecha activa]]</f>
        <v>MIE2023280310773No Aplica</v>
      </c>
    </row>
    <row r="1348" spans="1:14" x14ac:dyDescent="0.3">
      <c r="A1348" t="s">
        <v>463</v>
      </c>
      <c r="B1348" s="3">
        <v>45942</v>
      </c>
      <c r="C1348" s="3">
        <v>45942</v>
      </c>
      <c r="D1348" t="s">
        <v>465</v>
      </c>
      <c r="E1348" t="s">
        <v>765</v>
      </c>
      <c r="F1348" t="s">
        <v>766</v>
      </c>
      <c r="G1348">
        <v>510</v>
      </c>
      <c r="H1348">
        <v>510</v>
      </c>
      <c r="I1348" t="s">
        <v>1107</v>
      </c>
      <c r="J1348" t="s">
        <v>1034</v>
      </c>
      <c r="K1348" t="s">
        <v>179</v>
      </c>
      <c r="L1348" t="str">
        <f>IF(AND(Home!$A$1&gt;=Leave[[#This Row],[Start Time]],Home!$A$1&lt;=Leave[[#This Row],[End Time]]),"Aplica","No Aplica")</f>
        <v>No Aplica</v>
      </c>
      <c r="M1348" t="str">
        <f>IF(AND(Home!$A$1&gt;=Leave[[#This Row],[Start Time]],Home!$A$1&lt;=Leave[[#This Row],[End Time]]),Home!$A$1,"No Aplica")</f>
        <v>No Aplica</v>
      </c>
      <c r="N1348" t="str">
        <f>Leave[[#This Row],[User Code (Owning User) (Usuario)]]&amp;Leave[[#This Row],[fecha activa]]</f>
        <v>MIE2024091118168No Aplica</v>
      </c>
    </row>
    <row r="1349" spans="1:14" x14ac:dyDescent="0.3">
      <c r="A1349" t="s">
        <v>463</v>
      </c>
      <c r="B1349" s="3">
        <v>45941</v>
      </c>
      <c r="C1349" s="3">
        <v>45941</v>
      </c>
      <c r="D1349" t="s">
        <v>2168</v>
      </c>
      <c r="E1349" t="s">
        <v>765</v>
      </c>
      <c r="F1349" t="s">
        <v>766</v>
      </c>
      <c r="G1349">
        <v>240</v>
      </c>
      <c r="H1349">
        <v>240</v>
      </c>
      <c r="I1349" t="s">
        <v>1107</v>
      </c>
      <c r="J1349" t="s">
        <v>1034</v>
      </c>
      <c r="K1349" t="s">
        <v>179</v>
      </c>
      <c r="L1349" t="str">
        <f>IF(AND(Home!$A$1&gt;=Leave[[#This Row],[Start Time]],Home!$A$1&lt;=Leave[[#This Row],[End Time]]),"Aplica","No Aplica")</f>
        <v>No Aplica</v>
      </c>
      <c r="M1349" t="str">
        <f>IF(AND(Home!$A$1&gt;=Leave[[#This Row],[Start Time]],Home!$A$1&lt;=Leave[[#This Row],[End Time]]),Home!$A$1,"No Aplica")</f>
        <v>No Aplica</v>
      </c>
      <c r="N1349" t="str">
        <f>Leave[[#This Row],[User Code (Owning User) (Usuario)]]&amp;Leave[[#This Row],[fecha activa]]</f>
        <v>MIE2024091118168No Aplica</v>
      </c>
    </row>
    <row r="1350" spans="1:14" x14ac:dyDescent="0.3">
      <c r="A1350" t="s">
        <v>463</v>
      </c>
      <c r="B1350" s="3">
        <v>45935</v>
      </c>
      <c r="C1350" s="3">
        <v>45935</v>
      </c>
      <c r="D1350" t="s">
        <v>465</v>
      </c>
      <c r="E1350" t="s">
        <v>765</v>
      </c>
      <c r="F1350" t="s">
        <v>766</v>
      </c>
      <c r="G1350">
        <v>510</v>
      </c>
      <c r="H1350">
        <v>510</v>
      </c>
      <c r="I1350" t="s">
        <v>1107</v>
      </c>
      <c r="J1350" t="s">
        <v>1034</v>
      </c>
      <c r="K1350" t="s">
        <v>179</v>
      </c>
      <c r="L1350" t="str">
        <f>IF(AND(Home!$A$1&gt;=Leave[[#This Row],[Start Time]],Home!$A$1&lt;=Leave[[#This Row],[End Time]]),"Aplica","No Aplica")</f>
        <v>No Aplica</v>
      </c>
      <c r="M1350" t="str">
        <f>IF(AND(Home!$A$1&gt;=Leave[[#This Row],[Start Time]],Home!$A$1&lt;=Leave[[#This Row],[End Time]]),Home!$A$1,"No Aplica")</f>
        <v>No Aplica</v>
      </c>
      <c r="N1350" t="str">
        <f>Leave[[#This Row],[User Code (Owning User) (Usuario)]]&amp;Leave[[#This Row],[fecha activa]]</f>
        <v>MIE2024091118168No Aplica</v>
      </c>
    </row>
    <row r="1351" spans="1:14" x14ac:dyDescent="0.3">
      <c r="A1351" t="s">
        <v>463</v>
      </c>
      <c r="B1351" s="3">
        <v>45934</v>
      </c>
      <c r="C1351" s="3">
        <v>45934</v>
      </c>
      <c r="D1351" t="s">
        <v>2168</v>
      </c>
      <c r="E1351" t="s">
        <v>765</v>
      </c>
      <c r="F1351" t="s">
        <v>766</v>
      </c>
      <c r="G1351">
        <v>240</v>
      </c>
      <c r="H1351">
        <v>240</v>
      </c>
      <c r="I1351" t="s">
        <v>1107</v>
      </c>
      <c r="J1351" t="s">
        <v>1034</v>
      </c>
      <c r="K1351" t="s">
        <v>179</v>
      </c>
      <c r="L1351" t="str">
        <f>IF(AND(Home!$A$1&gt;=Leave[[#This Row],[Start Time]],Home!$A$1&lt;=Leave[[#This Row],[End Time]]),"Aplica","No Aplica")</f>
        <v>No Aplica</v>
      </c>
      <c r="M1351" t="str">
        <f>IF(AND(Home!$A$1&gt;=Leave[[#This Row],[Start Time]],Home!$A$1&lt;=Leave[[#This Row],[End Time]]),Home!$A$1,"No Aplica")</f>
        <v>No Aplica</v>
      </c>
      <c r="N1351" t="str">
        <f>Leave[[#This Row],[User Code (Owning User) (Usuario)]]&amp;Leave[[#This Row],[fecha activa]]</f>
        <v>MIE2024091118168No Aplica</v>
      </c>
    </row>
    <row r="1352" spans="1:14" x14ac:dyDescent="0.3">
      <c r="A1352" t="s">
        <v>466</v>
      </c>
      <c r="B1352" s="3">
        <v>45942</v>
      </c>
      <c r="C1352" s="3">
        <v>45942</v>
      </c>
      <c r="D1352" t="s">
        <v>1321</v>
      </c>
      <c r="E1352" t="s">
        <v>37</v>
      </c>
      <c r="F1352" t="s">
        <v>38</v>
      </c>
      <c r="G1352">
        <v>1410</v>
      </c>
      <c r="H1352">
        <v>540</v>
      </c>
      <c r="I1352" t="s">
        <v>987</v>
      </c>
      <c r="J1352" t="s">
        <v>2508</v>
      </c>
      <c r="K1352" t="s">
        <v>179</v>
      </c>
      <c r="L1352" t="str">
        <f>IF(AND(Home!$A$1&gt;=Leave[[#This Row],[Start Time]],Home!$A$1&lt;=Leave[[#This Row],[End Time]]),"Aplica","No Aplica")</f>
        <v>No Aplica</v>
      </c>
      <c r="M1352" t="str">
        <f>IF(AND(Home!$A$1&gt;=Leave[[#This Row],[Start Time]],Home!$A$1&lt;=Leave[[#This Row],[End Time]]),Home!$A$1,"No Aplica")</f>
        <v>No Aplica</v>
      </c>
      <c r="N1352" t="str">
        <f>Leave[[#This Row],[User Code (Owning User) (Usuario)]]&amp;Leave[[#This Row],[fecha activa]]</f>
        <v>MIE202226109242No Aplica</v>
      </c>
    </row>
    <row r="1353" spans="1:14" x14ac:dyDescent="0.3">
      <c r="A1353" t="s">
        <v>469</v>
      </c>
      <c r="B1353" s="3">
        <v>45937</v>
      </c>
      <c r="C1353" s="3">
        <v>45937</v>
      </c>
      <c r="D1353" t="s">
        <v>470</v>
      </c>
      <c r="E1353" t="s">
        <v>37</v>
      </c>
      <c r="F1353" t="s">
        <v>38</v>
      </c>
      <c r="G1353">
        <v>780</v>
      </c>
      <c r="H1353">
        <v>540</v>
      </c>
      <c r="I1353" t="s">
        <v>987</v>
      </c>
      <c r="J1353" t="s">
        <v>2508</v>
      </c>
      <c r="K1353" t="s">
        <v>179</v>
      </c>
      <c r="L1353" t="str">
        <f>IF(AND(Home!$A$1&gt;=Leave[[#This Row],[Start Time]],Home!$A$1&lt;=Leave[[#This Row],[End Time]]),"Aplica","No Aplica")</f>
        <v>No Aplica</v>
      </c>
      <c r="M1353" t="str">
        <f>IF(AND(Home!$A$1&gt;=Leave[[#This Row],[Start Time]],Home!$A$1&lt;=Leave[[#This Row],[End Time]]),Home!$A$1,"No Aplica")</f>
        <v>No Aplica</v>
      </c>
      <c r="N1353" t="str">
        <f>Leave[[#This Row],[User Code (Owning User) (Usuario)]]&amp;Leave[[#This Row],[fecha activa]]</f>
        <v>MIE202226109242No Aplica</v>
      </c>
    </row>
    <row r="1354" spans="1:14" x14ac:dyDescent="0.3">
      <c r="A1354" t="s">
        <v>463</v>
      </c>
      <c r="B1354" s="3">
        <v>45938</v>
      </c>
      <c r="C1354" s="3">
        <v>45938</v>
      </c>
      <c r="D1354" t="s">
        <v>467</v>
      </c>
      <c r="E1354" t="s">
        <v>45</v>
      </c>
      <c r="F1354" t="s">
        <v>46</v>
      </c>
      <c r="G1354">
        <v>720</v>
      </c>
      <c r="H1354">
        <v>540</v>
      </c>
      <c r="I1354" t="s">
        <v>47</v>
      </c>
      <c r="J1354" t="s">
        <v>1044</v>
      </c>
      <c r="K1354" t="s">
        <v>177</v>
      </c>
      <c r="L1354" t="str">
        <f>IF(AND(Home!$A$1&gt;=Leave[[#This Row],[Start Time]],Home!$A$1&lt;=Leave[[#This Row],[End Time]]),"Aplica","No Aplica")</f>
        <v>No Aplica</v>
      </c>
      <c r="M1354" t="str">
        <f>IF(AND(Home!$A$1&gt;=Leave[[#This Row],[Start Time]],Home!$A$1&lt;=Leave[[#This Row],[End Time]]),Home!$A$1,"No Aplica")</f>
        <v>No Aplica</v>
      </c>
      <c r="N1354" t="str">
        <f>Leave[[#This Row],[User Code (Owning User) (Usuario)]]&amp;Leave[[#This Row],[fecha activa]]</f>
        <v>MIE202214109053No Aplica</v>
      </c>
    </row>
    <row r="1355" spans="1:14" x14ac:dyDescent="0.3">
      <c r="A1355" t="s">
        <v>463</v>
      </c>
      <c r="B1355" s="3">
        <v>45931</v>
      </c>
      <c r="C1355" s="3">
        <v>45931</v>
      </c>
      <c r="D1355" t="s">
        <v>467</v>
      </c>
      <c r="E1355" t="s">
        <v>45</v>
      </c>
      <c r="F1355" t="s">
        <v>46</v>
      </c>
      <c r="G1355">
        <v>540</v>
      </c>
      <c r="H1355">
        <v>540</v>
      </c>
      <c r="I1355" t="s">
        <v>47</v>
      </c>
      <c r="J1355" t="s">
        <v>1044</v>
      </c>
      <c r="K1355" t="s">
        <v>177</v>
      </c>
      <c r="L1355" t="str">
        <f>IF(AND(Home!$A$1&gt;=Leave[[#This Row],[Start Time]],Home!$A$1&lt;=Leave[[#This Row],[End Time]]),"Aplica","No Aplica")</f>
        <v>Aplica</v>
      </c>
      <c r="M1355">
        <f>IF(AND(Home!$A$1&gt;=Leave[[#This Row],[Start Time]],Home!$A$1&lt;=Leave[[#This Row],[End Time]]),Home!$A$1,"No Aplica")</f>
        <v>45931</v>
      </c>
      <c r="N1355" t="str">
        <f>Leave[[#This Row],[User Code (Owning User) (Usuario)]]&amp;Leave[[#This Row],[fecha activa]]</f>
        <v>MIE20221410905345931</v>
      </c>
    </row>
    <row r="1356" spans="1:14" x14ac:dyDescent="0.3">
      <c r="A1356" t="s">
        <v>466</v>
      </c>
      <c r="B1356" s="3">
        <v>45932</v>
      </c>
      <c r="C1356" s="3">
        <v>45932</v>
      </c>
      <c r="D1356" t="s">
        <v>467</v>
      </c>
      <c r="E1356" t="s">
        <v>393</v>
      </c>
      <c r="F1356" t="s">
        <v>394</v>
      </c>
      <c r="G1356">
        <v>540</v>
      </c>
      <c r="H1356">
        <v>540</v>
      </c>
      <c r="I1356" t="s">
        <v>1193</v>
      </c>
      <c r="J1356" t="s">
        <v>1036</v>
      </c>
      <c r="K1356" t="s">
        <v>177</v>
      </c>
      <c r="L1356" t="str">
        <f>IF(AND(Home!$A$1&gt;=Leave[[#This Row],[Start Time]],Home!$A$1&lt;=Leave[[#This Row],[End Time]]),"Aplica","No Aplica")</f>
        <v>No Aplica</v>
      </c>
      <c r="M1356" t="str">
        <f>IF(AND(Home!$A$1&gt;=Leave[[#This Row],[Start Time]],Home!$A$1&lt;=Leave[[#This Row],[End Time]]),Home!$A$1,"No Aplica")</f>
        <v>No Aplica</v>
      </c>
      <c r="N1356" t="str">
        <f>Leave[[#This Row],[User Code (Owning User) (Usuario)]]&amp;Leave[[#This Row],[fecha activa]]</f>
        <v>MIE2023081113264No Aplica</v>
      </c>
    </row>
    <row r="1357" spans="1:14" x14ac:dyDescent="0.3">
      <c r="A1357" t="s">
        <v>595</v>
      </c>
      <c r="B1357" s="3">
        <v>45931</v>
      </c>
      <c r="C1357" s="3">
        <v>45931</v>
      </c>
      <c r="D1357" t="s">
        <v>836</v>
      </c>
      <c r="E1357" t="s">
        <v>393</v>
      </c>
      <c r="F1357" t="s">
        <v>394</v>
      </c>
      <c r="G1357">
        <v>60</v>
      </c>
      <c r="H1357">
        <v>60</v>
      </c>
      <c r="I1357" t="s">
        <v>1193</v>
      </c>
      <c r="J1357" t="s">
        <v>1036</v>
      </c>
      <c r="K1357" t="s">
        <v>177</v>
      </c>
      <c r="L1357" t="str">
        <f>IF(AND(Home!$A$1&gt;=Leave[[#This Row],[Start Time]],Home!$A$1&lt;=Leave[[#This Row],[End Time]]),"Aplica","No Aplica")</f>
        <v>Aplica</v>
      </c>
      <c r="M1357">
        <f>IF(AND(Home!$A$1&gt;=Leave[[#This Row],[Start Time]],Home!$A$1&lt;=Leave[[#This Row],[End Time]]),Home!$A$1,"No Aplica")</f>
        <v>45931</v>
      </c>
      <c r="N1357" t="str">
        <f>Leave[[#This Row],[User Code (Owning User) (Usuario)]]&amp;Leave[[#This Row],[fecha activa]]</f>
        <v>MIE202308111326445931</v>
      </c>
    </row>
    <row r="1358" spans="1:14" x14ac:dyDescent="0.3">
      <c r="A1358" t="s">
        <v>463</v>
      </c>
      <c r="B1358" s="3">
        <v>45941</v>
      </c>
      <c r="C1358" s="3">
        <v>45941</v>
      </c>
      <c r="D1358" t="s">
        <v>493</v>
      </c>
      <c r="E1358" t="s">
        <v>1387</v>
      </c>
      <c r="F1358" t="s">
        <v>1389</v>
      </c>
      <c r="G1358">
        <v>540</v>
      </c>
      <c r="H1358">
        <v>540</v>
      </c>
      <c r="I1358" t="s">
        <v>1388</v>
      </c>
      <c r="J1358" t="s">
        <v>1040</v>
      </c>
      <c r="K1358" t="s">
        <v>178</v>
      </c>
      <c r="L1358" t="str">
        <f>IF(AND(Home!$A$1&gt;=Leave[[#This Row],[Start Time]],Home!$A$1&lt;=Leave[[#This Row],[End Time]]),"Aplica","No Aplica")</f>
        <v>No Aplica</v>
      </c>
      <c r="M1358" t="str">
        <f>IF(AND(Home!$A$1&gt;=Leave[[#This Row],[Start Time]],Home!$A$1&lt;=Leave[[#This Row],[End Time]]),Home!$A$1,"No Aplica")</f>
        <v>No Aplica</v>
      </c>
      <c r="N1358" t="str">
        <f>Leave[[#This Row],[User Code (Owning User) (Usuario)]]&amp;Leave[[#This Row],[fecha activa]]</f>
        <v>MIE2025010220709No Aplica</v>
      </c>
    </row>
    <row r="1359" spans="1:14" x14ac:dyDescent="0.3">
      <c r="A1359" t="s">
        <v>469</v>
      </c>
      <c r="B1359" s="3">
        <v>45940</v>
      </c>
      <c r="C1359" s="3">
        <v>45940</v>
      </c>
      <c r="D1359" t="s">
        <v>615</v>
      </c>
      <c r="E1359" t="s">
        <v>1387</v>
      </c>
      <c r="F1359" t="s">
        <v>1389</v>
      </c>
      <c r="G1359">
        <v>60</v>
      </c>
      <c r="H1359">
        <v>60</v>
      </c>
      <c r="I1359" t="s">
        <v>1388</v>
      </c>
      <c r="J1359" t="s">
        <v>1040</v>
      </c>
      <c r="K1359" t="s">
        <v>178</v>
      </c>
      <c r="L1359" t="str">
        <f>IF(AND(Home!$A$1&gt;=Leave[[#This Row],[Start Time]],Home!$A$1&lt;=Leave[[#This Row],[End Time]]),"Aplica","No Aplica")</f>
        <v>No Aplica</v>
      </c>
      <c r="M1359" t="str">
        <f>IF(AND(Home!$A$1&gt;=Leave[[#This Row],[Start Time]],Home!$A$1&lt;=Leave[[#This Row],[End Time]]),Home!$A$1,"No Aplica")</f>
        <v>No Aplica</v>
      </c>
      <c r="N1359" t="str">
        <f>Leave[[#This Row],[User Code (Owning User) (Usuario)]]&amp;Leave[[#This Row],[fecha activa]]</f>
        <v>MIE2025010220709No Aplica</v>
      </c>
    </row>
    <row r="1360" spans="1:14" x14ac:dyDescent="0.3">
      <c r="A1360" t="s">
        <v>469</v>
      </c>
      <c r="B1360" s="3">
        <v>45939</v>
      </c>
      <c r="C1360" s="3">
        <v>45939</v>
      </c>
      <c r="D1360" t="s">
        <v>615</v>
      </c>
      <c r="E1360" t="s">
        <v>1387</v>
      </c>
      <c r="F1360" t="s">
        <v>1389</v>
      </c>
      <c r="G1360">
        <v>60</v>
      </c>
      <c r="H1360">
        <v>60</v>
      </c>
      <c r="I1360" t="s">
        <v>1388</v>
      </c>
      <c r="J1360" t="s">
        <v>1040</v>
      </c>
      <c r="K1360" t="s">
        <v>178</v>
      </c>
      <c r="L1360" t="str">
        <f>IF(AND(Home!$A$1&gt;=Leave[[#This Row],[Start Time]],Home!$A$1&lt;=Leave[[#This Row],[End Time]]),"Aplica","No Aplica")</f>
        <v>No Aplica</v>
      </c>
      <c r="M1360" t="str">
        <f>IF(AND(Home!$A$1&gt;=Leave[[#This Row],[Start Time]],Home!$A$1&lt;=Leave[[#This Row],[End Time]]),Home!$A$1,"No Aplica")</f>
        <v>No Aplica</v>
      </c>
      <c r="N1360" t="str">
        <f>Leave[[#This Row],[User Code (Owning User) (Usuario)]]&amp;Leave[[#This Row],[fecha activa]]</f>
        <v>MIE2025010220709No Aplica</v>
      </c>
    </row>
    <row r="1361" spans="1:14" x14ac:dyDescent="0.3">
      <c r="A1361" t="s">
        <v>469</v>
      </c>
      <c r="B1361" s="3">
        <v>45938</v>
      </c>
      <c r="C1361" s="3">
        <v>45938</v>
      </c>
      <c r="D1361" t="s">
        <v>615</v>
      </c>
      <c r="E1361" t="s">
        <v>1387</v>
      </c>
      <c r="F1361" t="s">
        <v>1389</v>
      </c>
      <c r="G1361">
        <v>60</v>
      </c>
      <c r="H1361">
        <v>60</v>
      </c>
      <c r="I1361" t="s">
        <v>1388</v>
      </c>
      <c r="J1361" t="s">
        <v>1040</v>
      </c>
      <c r="K1361" t="s">
        <v>178</v>
      </c>
      <c r="L1361" t="str">
        <f>IF(AND(Home!$A$1&gt;=Leave[[#This Row],[Start Time]],Home!$A$1&lt;=Leave[[#This Row],[End Time]]),"Aplica","No Aplica")</f>
        <v>No Aplica</v>
      </c>
      <c r="M1361" t="str">
        <f>IF(AND(Home!$A$1&gt;=Leave[[#This Row],[Start Time]],Home!$A$1&lt;=Leave[[#This Row],[End Time]]),Home!$A$1,"No Aplica")</f>
        <v>No Aplica</v>
      </c>
      <c r="N1361" t="str">
        <f>Leave[[#This Row],[User Code (Owning User) (Usuario)]]&amp;Leave[[#This Row],[fecha activa]]</f>
        <v>MIE2025010220709No Aplica</v>
      </c>
    </row>
    <row r="1362" spans="1:14" x14ac:dyDescent="0.3">
      <c r="A1362" t="s">
        <v>469</v>
      </c>
      <c r="B1362" s="3">
        <v>45937</v>
      </c>
      <c r="C1362" s="3">
        <v>45937</v>
      </c>
      <c r="D1362" t="s">
        <v>615</v>
      </c>
      <c r="E1362" t="s">
        <v>1387</v>
      </c>
      <c r="F1362" t="s">
        <v>1389</v>
      </c>
      <c r="G1362">
        <v>60</v>
      </c>
      <c r="H1362">
        <v>60</v>
      </c>
      <c r="I1362" t="s">
        <v>1388</v>
      </c>
      <c r="J1362" t="s">
        <v>1040</v>
      </c>
      <c r="K1362" t="s">
        <v>178</v>
      </c>
      <c r="L1362" t="str">
        <f>IF(AND(Home!$A$1&gt;=Leave[[#This Row],[Start Time]],Home!$A$1&lt;=Leave[[#This Row],[End Time]]),"Aplica","No Aplica")</f>
        <v>No Aplica</v>
      </c>
      <c r="M1362" t="str">
        <f>IF(AND(Home!$A$1&gt;=Leave[[#This Row],[Start Time]],Home!$A$1&lt;=Leave[[#This Row],[End Time]]),Home!$A$1,"No Aplica")</f>
        <v>No Aplica</v>
      </c>
      <c r="N1362" t="str">
        <f>Leave[[#This Row],[User Code (Owning User) (Usuario)]]&amp;Leave[[#This Row],[fecha activa]]</f>
        <v>MIE2025010220709No Aplica</v>
      </c>
    </row>
    <row r="1363" spans="1:14" x14ac:dyDescent="0.3">
      <c r="A1363" t="s">
        <v>463</v>
      </c>
      <c r="B1363" s="3">
        <v>45935</v>
      </c>
      <c r="C1363" s="3">
        <v>45935</v>
      </c>
      <c r="D1363" t="s">
        <v>3072</v>
      </c>
      <c r="E1363" t="s">
        <v>1387</v>
      </c>
      <c r="F1363" t="s">
        <v>1389</v>
      </c>
      <c r="G1363">
        <v>540</v>
      </c>
      <c r="H1363">
        <v>540</v>
      </c>
      <c r="I1363" t="s">
        <v>1388</v>
      </c>
      <c r="J1363" t="s">
        <v>1040</v>
      </c>
      <c r="K1363" t="s">
        <v>178</v>
      </c>
      <c r="L1363" t="str">
        <f>IF(AND(Home!$A$1&gt;=Leave[[#This Row],[Start Time]],Home!$A$1&lt;=Leave[[#This Row],[End Time]]),"Aplica","No Aplica")</f>
        <v>No Aplica</v>
      </c>
      <c r="M1363" t="str">
        <f>IF(AND(Home!$A$1&gt;=Leave[[#This Row],[Start Time]],Home!$A$1&lt;=Leave[[#This Row],[End Time]]),Home!$A$1,"No Aplica")</f>
        <v>No Aplica</v>
      </c>
      <c r="N1363" t="str">
        <f>Leave[[#This Row],[User Code (Owning User) (Usuario)]]&amp;Leave[[#This Row],[fecha activa]]</f>
        <v>MIE2025010220709No Aplica</v>
      </c>
    </row>
    <row r="1364" spans="1:14" x14ac:dyDescent="0.3">
      <c r="A1364" t="s">
        <v>469</v>
      </c>
      <c r="B1364" s="3">
        <v>45933</v>
      </c>
      <c r="C1364" s="3">
        <v>45933</v>
      </c>
      <c r="D1364" t="s">
        <v>615</v>
      </c>
      <c r="E1364" t="s">
        <v>1387</v>
      </c>
      <c r="F1364" t="s">
        <v>1389</v>
      </c>
      <c r="G1364">
        <v>60</v>
      </c>
      <c r="H1364">
        <v>60</v>
      </c>
      <c r="I1364" t="s">
        <v>1388</v>
      </c>
      <c r="J1364" t="s">
        <v>1040</v>
      </c>
      <c r="K1364" t="s">
        <v>178</v>
      </c>
      <c r="L1364" t="str">
        <f>IF(AND(Home!$A$1&gt;=Leave[[#This Row],[Start Time]],Home!$A$1&lt;=Leave[[#This Row],[End Time]]),"Aplica","No Aplica")</f>
        <v>No Aplica</v>
      </c>
      <c r="M1364" t="str">
        <f>IF(AND(Home!$A$1&gt;=Leave[[#This Row],[Start Time]],Home!$A$1&lt;=Leave[[#This Row],[End Time]]),Home!$A$1,"No Aplica")</f>
        <v>No Aplica</v>
      </c>
      <c r="N1364" t="str">
        <f>Leave[[#This Row],[User Code (Owning User) (Usuario)]]&amp;Leave[[#This Row],[fecha activa]]</f>
        <v>MIE2025010220709No Aplica</v>
      </c>
    </row>
    <row r="1365" spans="1:14" x14ac:dyDescent="0.3">
      <c r="A1365" t="s">
        <v>469</v>
      </c>
      <c r="B1365" s="3">
        <v>45932</v>
      </c>
      <c r="C1365" s="3">
        <v>45932</v>
      </c>
      <c r="D1365" t="s">
        <v>615</v>
      </c>
      <c r="E1365" t="s">
        <v>1387</v>
      </c>
      <c r="F1365" t="s">
        <v>1389</v>
      </c>
      <c r="G1365">
        <v>60</v>
      </c>
      <c r="H1365">
        <v>60</v>
      </c>
      <c r="I1365" t="s">
        <v>1388</v>
      </c>
      <c r="J1365" t="s">
        <v>1040</v>
      </c>
      <c r="K1365" t="s">
        <v>178</v>
      </c>
      <c r="L1365" t="str">
        <f>IF(AND(Home!$A$1&gt;=Leave[[#This Row],[Start Time]],Home!$A$1&lt;=Leave[[#This Row],[End Time]]),"Aplica","No Aplica")</f>
        <v>No Aplica</v>
      </c>
      <c r="M1365" t="str">
        <f>IF(AND(Home!$A$1&gt;=Leave[[#This Row],[Start Time]],Home!$A$1&lt;=Leave[[#This Row],[End Time]]),Home!$A$1,"No Aplica")</f>
        <v>No Aplica</v>
      </c>
      <c r="N1365" t="str">
        <f>Leave[[#This Row],[User Code (Owning User) (Usuario)]]&amp;Leave[[#This Row],[fecha activa]]</f>
        <v>MIE2025010220709No Aplica</v>
      </c>
    </row>
    <row r="1366" spans="1:14" x14ac:dyDescent="0.3">
      <c r="A1366" t="s">
        <v>469</v>
      </c>
      <c r="B1366" s="3">
        <v>45931</v>
      </c>
      <c r="C1366" s="3">
        <v>45931</v>
      </c>
      <c r="D1366" t="s">
        <v>615</v>
      </c>
      <c r="E1366" t="s">
        <v>1387</v>
      </c>
      <c r="F1366" t="s">
        <v>1389</v>
      </c>
      <c r="G1366">
        <v>60</v>
      </c>
      <c r="H1366">
        <v>60</v>
      </c>
      <c r="I1366" t="s">
        <v>1388</v>
      </c>
      <c r="J1366" t="s">
        <v>1040</v>
      </c>
      <c r="K1366" t="s">
        <v>178</v>
      </c>
      <c r="L1366" t="str">
        <f>IF(AND(Home!$A$1&gt;=Leave[[#This Row],[Start Time]],Home!$A$1&lt;=Leave[[#This Row],[End Time]]),"Aplica","No Aplica")</f>
        <v>Aplica</v>
      </c>
      <c r="M1366">
        <f>IF(AND(Home!$A$1&gt;=Leave[[#This Row],[Start Time]],Home!$A$1&lt;=Leave[[#This Row],[End Time]]),Home!$A$1,"No Aplica")</f>
        <v>45931</v>
      </c>
      <c r="N1366" t="str">
        <f>Leave[[#This Row],[User Code (Owning User) (Usuario)]]&amp;Leave[[#This Row],[fecha activa]]</f>
        <v>MIE202501022070945931</v>
      </c>
    </row>
    <row r="1367" spans="1:14" x14ac:dyDescent="0.3">
      <c r="A1367" t="s">
        <v>595</v>
      </c>
      <c r="B1367" s="3">
        <v>45932</v>
      </c>
      <c r="C1367" s="3">
        <v>45932</v>
      </c>
      <c r="D1367" t="s">
        <v>3045</v>
      </c>
      <c r="E1367" t="s">
        <v>2284</v>
      </c>
      <c r="F1367" t="s">
        <v>2286</v>
      </c>
      <c r="G1367">
        <v>60</v>
      </c>
      <c r="H1367">
        <v>60</v>
      </c>
      <c r="I1367" t="s">
        <v>2285</v>
      </c>
      <c r="J1367" t="s">
        <v>966</v>
      </c>
      <c r="K1367" t="s">
        <v>177</v>
      </c>
      <c r="L1367" t="str">
        <f>IF(AND(Home!$A$1&gt;=Leave[[#This Row],[Start Time]],Home!$A$1&lt;=Leave[[#This Row],[End Time]]),"Aplica","No Aplica")</f>
        <v>No Aplica</v>
      </c>
      <c r="M1367" t="str">
        <f>IF(AND(Home!$A$1&gt;=Leave[[#This Row],[Start Time]],Home!$A$1&lt;=Leave[[#This Row],[End Time]]),Home!$A$1,"No Aplica")</f>
        <v>No Aplica</v>
      </c>
      <c r="N1367" t="str">
        <f>Leave[[#This Row],[User Code (Owning User) (Usuario)]]&amp;Leave[[#This Row],[fecha activa]]</f>
        <v>MIE2025140824085No Aplica</v>
      </c>
    </row>
    <row r="1368" spans="1:14" x14ac:dyDescent="0.3">
      <c r="A1368" t="s">
        <v>595</v>
      </c>
      <c r="B1368" s="3">
        <v>45931</v>
      </c>
      <c r="C1368" s="3">
        <v>45931</v>
      </c>
      <c r="D1368" t="s">
        <v>3045</v>
      </c>
      <c r="E1368" t="s">
        <v>2284</v>
      </c>
      <c r="F1368" t="s">
        <v>2286</v>
      </c>
      <c r="G1368">
        <v>60</v>
      </c>
      <c r="H1368">
        <v>60</v>
      </c>
      <c r="I1368" t="s">
        <v>2285</v>
      </c>
      <c r="J1368" t="s">
        <v>966</v>
      </c>
      <c r="K1368" t="s">
        <v>177</v>
      </c>
      <c r="L1368" t="str">
        <f>IF(AND(Home!$A$1&gt;=Leave[[#This Row],[Start Time]],Home!$A$1&lt;=Leave[[#This Row],[End Time]]),"Aplica","No Aplica")</f>
        <v>Aplica</v>
      </c>
      <c r="M1368">
        <f>IF(AND(Home!$A$1&gt;=Leave[[#This Row],[Start Time]],Home!$A$1&lt;=Leave[[#This Row],[End Time]]),Home!$A$1,"No Aplica")</f>
        <v>45931</v>
      </c>
      <c r="N1368" t="str">
        <f>Leave[[#This Row],[User Code (Owning User) (Usuario)]]&amp;Leave[[#This Row],[fecha activa]]</f>
        <v>MIE202514082408545931</v>
      </c>
    </row>
    <row r="1369" spans="1:14" x14ac:dyDescent="0.3">
      <c r="A1369" t="s">
        <v>463</v>
      </c>
      <c r="B1369" s="3">
        <v>45933</v>
      </c>
      <c r="C1369" s="3">
        <v>45933</v>
      </c>
      <c r="D1369" t="s">
        <v>665</v>
      </c>
      <c r="E1369" t="s">
        <v>800</v>
      </c>
      <c r="F1369" t="s">
        <v>801</v>
      </c>
      <c r="G1369">
        <v>60</v>
      </c>
      <c r="H1369">
        <v>60</v>
      </c>
      <c r="I1369" t="s">
        <v>1069</v>
      </c>
      <c r="J1369" t="s">
        <v>2274</v>
      </c>
      <c r="K1369" t="s">
        <v>177</v>
      </c>
      <c r="L1369" t="str">
        <f>IF(AND(Home!$A$1&gt;=Leave[[#This Row],[Start Time]],Home!$A$1&lt;=Leave[[#This Row],[End Time]]),"Aplica","No Aplica")</f>
        <v>No Aplica</v>
      </c>
      <c r="M1369" t="str">
        <f>IF(AND(Home!$A$1&gt;=Leave[[#This Row],[Start Time]],Home!$A$1&lt;=Leave[[#This Row],[End Time]]),Home!$A$1,"No Aplica")</f>
        <v>No Aplica</v>
      </c>
      <c r="N1369" t="str">
        <f>Leave[[#This Row],[User Code (Owning User) (Usuario)]]&amp;Leave[[#This Row],[fecha activa]]</f>
        <v>MIE2024261118417No Aplica</v>
      </c>
    </row>
    <row r="1370" spans="1:14" x14ac:dyDescent="0.3">
      <c r="A1370" t="s">
        <v>463</v>
      </c>
      <c r="B1370" s="3">
        <v>45932</v>
      </c>
      <c r="C1370" s="3">
        <v>45932</v>
      </c>
      <c r="D1370" t="s">
        <v>467</v>
      </c>
      <c r="E1370" t="s">
        <v>800</v>
      </c>
      <c r="F1370" t="s">
        <v>801</v>
      </c>
      <c r="G1370">
        <v>540</v>
      </c>
      <c r="H1370">
        <v>540</v>
      </c>
      <c r="I1370" t="s">
        <v>1069</v>
      </c>
      <c r="J1370" t="s">
        <v>2274</v>
      </c>
      <c r="K1370" t="s">
        <v>177</v>
      </c>
      <c r="L1370" t="str">
        <f>IF(AND(Home!$A$1&gt;=Leave[[#This Row],[Start Time]],Home!$A$1&lt;=Leave[[#This Row],[End Time]]),"Aplica","No Aplica")</f>
        <v>No Aplica</v>
      </c>
      <c r="M1370" t="str">
        <f>IF(AND(Home!$A$1&gt;=Leave[[#This Row],[Start Time]],Home!$A$1&lt;=Leave[[#This Row],[End Time]]),Home!$A$1,"No Aplica")</f>
        <v>No Aplica</v>
      </c>
      <c r="N1370" t="str">
        <f>Leave[[#This Row],[User Code (Owning User) (Usuario)]]&amp;Leave[[#This Row],[fecha activa]]</f>
        <v>MIE2024261118417No Aplica</v>
      </c>
    </row>
    <row r="1371" spans="1:14" x14ac:dyDescent="0.3">
      <c r="A1371" t="s">
        <v>463</v>
      </c>
      <c r="B1371" s="3">
        <v>45931</v>
      </c>
      <c r="C1371" s="3">
        <v>45931</v>
      </c>
      <c r="D1371" t="s">
        <v>665</v>
      </c>
      <c r="E1371" t="s">
        <v>800</v>
      </c>
      <c r="F1371" t="s">
        <v>801</v>
      </c>
      <c r="G1371">
        <v>60</v>
      </c>
      <c r="H1371">
        <v>60</v>
      </c>
      <c r="I1371" t="s">
        <v>1069</v>
      </c>
      <c r="J1371" t="s">
        <v>2274</v>
      </c>
      <c r="K1371" t="s">
        <v>177</v>
      </c>
      <c r="L1371" t="str">
        <f>IF(AND(Home!$A$1&gt;=Leave[[#This Row],[Start Time]],Home!$A$1&lt;=Leave[[#This Row],[End Time]]),"Aplica","No Aplica")</f>
        <v>Aplica</v>
      </c>
      <c r="M1371">
        <f>IF(AND(Home!$A$1&gt;=Leave[[#This Row],[Start Time]],Home!$A$1&lt;=Leave[[#This Row],[End Time]]),Home!$A$1,"No Aplica")</f>
        <v>45931</v>
      </c>
      <c r="N1371" t="str">
        <f>Leave[[#This Row],[User Code (Owning User) (Usuario)]]&amp;Leave[[#This Row],[fecha activa]]</f>
        <v>MIE202426111841745931</v>
      </c>
    </row>
    <row r="1372" spans="1:14" x14ac:dyDescent="0.3">
      <c r="A1372" t="s">
        <v>463</v>
      </c>
      <c r="B1372" s="3">
        <v>45935</v>
      </c>
      <c r="C1372" s="3">
        <v>45935</v>
      </c>
      <c r="D1372" t="s">
        <v>845</v>
      </c>
      <c r="E1372" t="s">
        <v>236</v>
      </c>
      <c r="F1372" t="s">
        <v>237</v>
      </c>
      <c r="G1372">
        <v>540</v>
      </c>
      <c r="H1372">
        <v>540</v>
      </c>
      <c r="I1372" t="s">
        <v>926</v>
      </c>
      <c r="J1372" t="s">
        <v>968</v>
      </c>
      <c r="K1372" t="s">
        <v>178</v>
      </c>
      <c r="L1372" t="str">
        <f>IF(AND(Home!$A$1&gt;=Leave[[#This Row],[Start Time]],Home!$A$1&lt;=Leave[[#This Row],[End Time]]),"Aplica","No Aplica")</f>
        <v>No Aplica</v>
      </c>
      <c r="M1372" t="str">
        <f>IF(AND(Home!$A$1&gt;=Leave[[#This Row],[Start Time]],Home!$A$1&lt;=Leave[[#This Row],[End Time]]),Home!$A$1,"No Aplica")</f>
        <v>No Aplica</v>
      </c>
      <c r="N1372" t="str">
        <f>Leave[[#This Row],[User Code (Owning User) (Usuario)]]&amp;Leave[[#This Row],[fecha activa]]</f>
        <v>MIE2023060210223No Aplica</v>
      </c>
    </row>
    <row r="1373" spans="1:14" x14ac:dyDescent="0.3">
      <c r="A1373" t="s">
        <v>466</v>
      </c>
      <c r="B1373" s="3">
        <v>45942</v>
      </c>
      <c r="C1373" s="3">
        <v>45942</v>
      </c>
      <c r="D1373" t="s">
        <v>468</v>
      </c>
      <c r="E1373" t="s">
        <v>105</v>
      </c>
      <c r="F1373" t="s">
        <v>106</v>
      </c>
      <c r="G1373">
        <v>1410</v>
      </c>
      <c r="H1373">
        <v>540</v>
      </c>
      <c r="I1373" t="s">
        <v>998</v>
      </c>
      <c r="J1373" t="s">
        <v>970</v>
      </c>
      <c r="K1373" t="s">
        <v>179</v>
      </c>
      <c r="L1373" t="str">
        <f>IF(AND(Home!$A$1&gt;=Leave[[#This Row],[Start Time]],Home!$A$1&lt;=Leave[[#This Row],[End Time]]),"Aplica","No Aplica")</f>
        <v>No Aplica</v>
      </c>
      <c r="M1373" t="str">
        <f>IF(AND(Home!$A$1&gt;=Leave[[#This Row],[Start Time]],Home!$A$1&lt;=Leave[[#This Row],[End Time]]),Home!$A$1,"No Aplica")</f>
        <v>No Aplica</v>
      </c>
      <c r="N1373" t="str">
        <f>Leave[[#This Row],[User Code (Owning User) (Usuario)]]&amp;Leave[[#This Row],[fecha activa]]</f>
        <v>MIE202102072603No Aplica</v>
      </c>
    </row>
    <row r="1374" spans="1:14" x14ac:dyDescent="0.3">
      <c r="A1374" t="s">
        <v>463</v>
      </c>
      <c r="B1374" s="3">
        <v>45940</v>
      </c>
      <c r="C1374" s="3">
        <v>45940</v>
      </c>
      <c r="D1374" t="s">
        <v>2477</v>
      </c>
      <c r="E1374" t="s">
        <v>250</v>
      </c>
      <c r="F1374" t="s">
        <v>251</v>
      </c>
      <c r="G1374">
        <v>60</v>
      </c>
      <c r="H1374">
        <v>60</v>
      </c>
      <c r="I1374" t="s">
        <v>921</v>
      </c>
      <c r="J1374" t="s">
        <v>1935</v>
      </c>
      <c r="K1374" t="s">
        <v>179</v>
      </c>
      <c r="L1374" t="str">
        <f>IF(AND(Home!$A$1&gt;=Leave[[#This Row],[Start Time]],Home!$A$1&lt;=Leave[[#This Row],[End Time]]),"Aplica","No Aplica")</f>
        <v>No Aplica</v>
      </c>
      <c r="M1374" t="str">
        <f>IF(AND(Home!$A$1&gt;=Leave[[#This Row],[Start Time]],Home!$A$1&lt;=Leave[[#This Row],[End Time]]),Home!$A$1,"No Aplica")</f>
        <v>No Aplica</v>
      </c>
      <c r="N1374" t="str">
        <f>Leave[[#This Row],[User Code (Owning User) (Usuario)]]&amp;Leave[[#This Row],[fecha activa]]</f>
        <v>MIE2023220210389No Aplica</v>
      </c>
    </row>
    <row r="1375" spans="1:14" x14ac:dyDescent="0.3">
      <c r="A1375" t="s">
        <v>463</v>
      </c>
      <c r="B1375" s="3">
        <v>45939</v>
      </c>
      <c r="C1375" s="3">
        <v>45939</v>
      </c>
      <c r="D1375" t="s">
        <v>1394</v>
      </c>
      <c r="E1375" t="s">
        <v>250</v>
      </c>
      <c r="F1375" t="s">
        <v>251</v>
      </c>
      <c r="G1375">
        <v>60</v>
      </c>
      <c r="H1375">
        <v>60</v>
      </c>
      <c r="I1375" t="s">
        <v>921</v>
      </c>
      <c r="J1375" t="s">
        <v>1935</v>
      </c>
      <c r="K1375" t="s">
        <v>179</v>
      </c>
      <c r="L1375" t="str">
        <f>IF(AND(Home!$A$1&gt;=Leave[[#This Row],[Start Time]],Home!$A$1&lt;=Leave[[#This Row],[End Time]]),"Aplica","No Aplica")</f>
        <v>No Aplica</v>
      </c>
      <c r="M1375" t="str">
        <f>IF(AND(Home!$A$1&gt;=Leave[[#This Row],[Start Time]],Home!$A$1&lt;=Leave[[#This Row],[End Time]]),Home!$A$1,"No Aplica")</f>
        <v>No Aplica</v>
      </c>
      <c r="N1375" t="str">
        <f>Leave[[#This Row],[User Code (Owning User) (Usuario)]]&amp;Leave[[#This Row],[fecha activa]]</f>
        <v>MIE2023220210389No Aplica</v>
      </c>
    </row>
    <row r="1376" spans="1:14" x14ac:dyDescent="0.3">
      <c r="A1376" t="s">
        <v>463</v>
      </c>
      <c r="B1376" s="3">
        <v>45937</v>
      </c>
      <c r="C1376" s="3">
        <v>45937</v>
      </c>
      <c r="D1376" t="s">
        <v>2218</v>
      </c>
      <c r="E1376" t="s">
        <v>250</v>
      </c>
      <c r="F1376" t="s">
        <v>251</v>
      </c>
      <c r="G1376">
        <v>60</v>
      </c>
      <c r="H1376">
        <v>60</v>
      </c>
      <c r="I1376" t="s">
        <v>921</v>
      </c>
      <c r="J1376" t="s">
        <v>1935</v>
      </c>
      <c r="K1376" t="s">
        <v>179</v>
      </c>
      <c r="L1376" t="str">
        <f>IF(AND(Home!$A$1&gt;=Leave[[#This Row],[Start Time]],Home!$A$1&lt;=Leave[[#This Row],[End Time]]),"Aplica","No Aplica")</f>
        <v>No Aplica</v>
      </c>
      <c r="M1376" t="str">
        <f>IF(AND(Home!$A$1&gt;=Leave[[#This Row],[Start Time]],Home!$A$1&lt;=Leave[[#This Row],[End Time]]),Home!$A$1,"No Aplica")</f>
        <v>No Aplica</v>
      </c>
      <c r="N1376" t="str">
        <f>Leave[[#This Row],[User Code (Owning User) (Usuario)]]&amp;Leave[[#This Row],[fecha activa]]</f>
        <v>MIE2023220210389No Aplica</v>
      </c>
    </row>
    <row r="1377" spans="1:14" x14ac:dyDescent="0.3">
      <c r="A1377" t="s">
        <v>463</v>
      </c>
      <c r="B1377" s="3">
        <v>45936</v>
      </c>
      <c r="C1377" s="3">
        <v>45936</v>
      </c>
      <c r="D1377" t="s">
        <v>1394</v>
      </c>
      <c r="E1377" t="s">
        <v>250</v>
      </c>
      <c r="F1377" t="s">
        <v>251</v>
      </c>
      <c r="G1377">
        <v>60</v>
      </c>
      <c r="H1377">
        <v>60</v>
      </c>
      <c r="I1377" t="s">
        <v>921</v>
      </c>
      <c r="J1377" t="s">
        <v>1935</v>
      </c>
      <c r="K1377" t="s">
        <v>179</v>
      </c>
      <c r="L1377" t="str">
        <f>IF(AND(Home!$A$1&gt;=Leave[[#This Row],[Start Time]],Home!$A$1&lt;=Leave[[#This Row],[End Time]]),"Aplica","No Aplica")</f>
        <v>No Aplica</v>
      </c>
      <c r="M1377" t="str">
        <f>IF(AND(Home!$A$1&gt;=Leave[[#This Row],[Start Time]],Home!$A$1&lt;=Leave[[#This Row],[End Time]]),Home!$A$1,"No Aplica")</f>
        <v>No Aplica</v>
      </c>
      <c r="N1377" t="str">
        <f>Leave[[#This Row],[User Code (Owning User) (Usuario)]]&amp;Leave[[#This Row],[fecha activa]]</f>
        <v>MIE2023220210389No Aplica</v>
      </c>
    </row>
    <row r="1378" spans="1:14" x14ac:dyDescent="0.3">
      <c r="A1378" t="s">
        <v>463</v>
      </c>
      <c r="B1378" s="3">
        <v>45938</v>
      </c>
      <c r="C1378" s="3">
        <v>45938</v>
      </c>
      <c r="D1378" t="s">
        <v>472</v>
      </c>
      <c r="E1378" t="s">
        <v>250</v>
      </c>
      <c r="F1378" t="s">
        <v>251</v>
      </c>
      <c r="G1378">
        <v>1350</v>
      </c>
      <c r="H1378">
        <v>540</v>
      </c>
      <c r="I1378" t="s">
        <v>921</v>
      </c>
      <c r="J1378" t="s">
        <v>1935</v>
      </c>
      <c r="K1378" t="s">
        <v>179</v>
      </c>
      <c r="L1378" t="str">
        <f>IF(AND(Home!$A$1&gt;=Leave[[#This Row],[Start Time]],Home!$A$1&lt;=Leave[[#This Row],[End Time]]),"Aplica","No Aplica")</f>
        <v>No Aplica</v>
      </c>
      <c r="M1378" t="str">
        <f>IF(AND(Home!$A$1&gt;=Leave[[#This Row],[Start Time]],Home!$A$1&lt;=Leave[[#This Row],[End Time]]),Home!$A$1,"No Aplica")</f>
        <v>No Aplica</v>
      </c>
      <c r="N1378" t="str">
        <f>Leave[[#This Row],[User Code (Owning User) (Usuario)]]&amp;Leave[[#This Row],[fecha activa]]</f>
        <v>MIE2023220210389No Aplica</v>
      </c>
    </row>
    <row r="1379" spans="1:14" x14ac:dyDescent="0.3">
      <c r="A1379" t="s">
        <v>463</v>
      </c>
      <c r="B1379" s="3">
        <v>45932</v>
      </c>
      <c r="C1379" s="3">
        <v>45932</v>
      </c>
      <c r="D1379" t="s">
        <v>1394</v>
      </c>
      <c r="E1379" t="s">
        <v>250</v>
      </c>
      <c r="F1379" t="s">
        <v>251</v>
      </c>
      <c r="G1379">
        <v>60</v>
      </c>
      <c r="H1379">
        <v>60</v>
      </c>
      <c r="I1379" t="s">
        <v>921</v>
      </c>
      <c r="J1379" t="s">
        <v>1935</v>
      </c>
      <c r="K1379" t="s">
        <v>179</v>
      </c>
      <c r="L1379" t="str">
        <f>IF(AND(Home!$A$1&gt;=Leave[[#This Row],[Start Time]],Home!$A$1&lt;=Leave[[#This Row],[End Time]]),"Aplica","No Aplica")</f>
        <v>No Aplica</v>
      </c>
      <c r="M1379" t="str">
        <f>IF(AND(Home!$A$1&gt;=Leave[[#This Row],[Start Time]],Home!$A$1&lt;=Leave[[#This Row],[End Time]]),Home!$A$1,"No Aplica")</f>
        <v>No Aplica</v>
      </c>
      <c r="N1379" t="str">
        <f>Leave[[#This Row],[User Code (Owning User) (Usuario)]]&amp;Leave[[#This Row],[fecha activa]]</f>
        <v>MIE2023220210389No Aplica</v>
      </c>
    </row>
    <row r="1380" spans="1:14" x14ac:dyDescent="0.3">
      <c r="A1380" t="s">
        <v>463</v>
      </c>
      <c r="B1380" s="3">
        <v>45931</v>
      </c>
      <c r="C1380" s="3">
        <v>45931</v>
      </c>
      <c r="D1380" t="s">
        <v>472</v>
      </c>
      <c r="E1380" t="s">
        <v>250</v>
      </c>
      <c r="F1380" t="s">
        <v>251</v>
      </c>
      <c r="G1380">
        <v>1350</v>
      </c>
      <c r="H1380">
        <v>540</v>
      </c>
      <c r="I1380" t="s">
        <v>921</v>
      </c>
      <c r="J1380" t="s">
        <v>1935</v>
      </c>
      <c r="K1380" t="s">
        <v>179</v>
      </c>
      <c r="L1380" t="str">
        <f>IF(AND(Home!$A$1&gt;=Leave[[#This Row],[Start Time]],Home!$A$1&lt;=Leave[[#This Row],[End Time]]),"Aplica","No Aplica")</f>
        <v>Aplica</v>
      </c>
      <c r="M1380">
        <f>IF(AND(Home!$A$1&gt;=Leave[[#This Row],[Start Time]],Home!$A$1&lt;=Leave[[#This Row],[End Time]]),Home!$A$1,"No Aplica")</f>
        <v>45931</v>
      </c>
      <c r="N1380" t="str">
        <f>Leave[[#This Row],[User Code (Owning User) (Usuario)]]&amp;Leave[[#This Row],[fecha activa]]</f>
        <v>MIE202322021038945931</v>
      </c>
    </row>
    <row r="1381" spans="1:14" x14ac:dyDescent="0.3">
      <c r="A1381" t="s">
        <v>463</v>
      </c>
      <c r="B1381" s="3">
        <v>45940</v>
      </c>
      <c r="C1381" s="3">
        <v>45940</v>
      </c>
      <c r="D1381" t="s">
        <v>491</v>
      </c>
      <c r="E1381" t="s">
        <v>1954</v>
      </c>
      <c r="F1381" t="s">
        <v>1956</v>
      </c>
      <c r="G1381">
        <v>60</v>
      </c>
      <c r="H1381">
        <v>60</v>
      </c>
      <c r="I1381" t="s">
        <v>1955</v>
      </c>
      <c r="J1381" t="s">
        <v>970</v>
      </c>
      <c r="K1381" t="s">
        <v>179</v>
      </c>
      <c r="L1381" t="str">
        <f>IF(AND(Home!$A$1&gt;=Leave[[#This Row],[Start Time]],Home!$A$1&lt;=Leave[[#This Row],[End Time]]),"Aplica","No Aplica")</f>
        <v>No Aplica</v>
      </c>
      <c r="M1381" t="str">
        <f>IF(AND(Home!$A$1&gt;=Leave[[#This Row],[Start Time]],Home!$A$1&lt;=Leave[[#This Row],[End Time]]),Home!$A$1,"No Aplica")</f>
        <v>No Aplica</v>
      </c>
      <c r="N1381" t="str">
        <f>Leave[[#This Row],[User Code (Owning User) (Usuario)]]&amp;Leave[[#This Row],[fecha activa]]</f>
        <v>MIE2025020723534No Aplica</v>
      </c>
    </row>
    <row r="1382" spans="1:14" x14ac:dyDescent="0.3">
      <c r="A1382" t="s">
        <v>463</v>
      </c>
      <c r="B1382" s="3">
        <v>45939</v>
      </c>
      <c r="C1382" s="3">
        <v>45939</v>
      </c>
      <c r="D1382" t="s">
        <v>491</v>
      </c>
      <c r="E1382" t="s">
        <v>1954</v>
      </c>
      <c r="F1382" t="s">
        <v>1956</v>
      </c>
      <c r="G1382">
        <v>60</v>
      </c>
      <c r="H1382">
        <v>60</v>
      </c>
      <c r="I1382" t="s">
        <v>1955</v>
      </c>
      <c r="J1382" t="s">
        <v>970</v>
      </c>
      <c r="K1382" t="s">
        <v>179</v>
      </c>
      <c r="L1382" t="str">
        <f>IF(AND(Home!$A$1&gt;=Leave[[#This Row],[Start Time]],Home!$A$1&lt;=Leave[[#This Row],[End Time]]),"Aplica","No Aplica")</f>
        <v>No Aplica</v>
      </c>
      <c r="M1382" t="str">
        <f>IF(AND(Home!$A$1&gt;=Leave[[#This Row],[Start Time]],Home!$A$1&lt;=Leave[[#This Row],[End Time]]),Home!$A$1,"No Aplica")</f>
        <v>No Aplica</v>
      </c>
      <c r="N1382" t="str">
        <f>Leave[[#This Row],[User Code (Owning User) (Usuario)]]&amp;Leave[[#This Row],[fecha activa]]</f>
        <v>MIE2025020723534No Aplica</v>
      </c>
    </row>
    <row r="1383" spans="1:14" x14ac:dyDescent="0.3">
      <c r="A1383" t="s">
        <v>463</v>
      </c>
      <c r="B1383" s="3">
        <v>45938</v>
      </c>
      <c r="C1383" s="3">
        <v>45938</v>
      </c>
      <c r="D1383" t="s">
        <v>468</v>
      </c>
      <c r="E1383" t="s">
        <v>1954</v>
      </c>
      <c r="F1383" t="s">
        <v>1956</v>
      </c>
      <c r="G1383">
        <v>540</v>
      </c>
      <c r="H1383">
        <v>540</v>
      </c>
      <c r="I1383" t="s">
        <v>1955</v>
      </c>
      <c r="J1383" t="s">
        <v>970</v>
      </c>
      <c r="K1383" t="s">
        <v>179</v>
      </c>
      <c r="L1383" t="str">
        <f>IF(AND(Home!$A$1&gt;=Leave[[#This Row],[Start Time]],Home!$A$1&lt;=Leave[[#This Row],[End Time]]),"Aplica","No Aplica")</f>
        <v>No Aplica</v>
      </c>
      <c r="M1383" t="str">
        <f>IF(AND(Home!$A$1&gt;=Leave[[#This Row],[Start Time]],Home!$A$1&lt;=Leave[[#This Row],[End Time]]),Home!$A$1,"No Aplica")</f>
        <v>No Aplica</v>
      </c>
      <c r="N1383" t="str">
        <f>Leave[[#This Row],[User Code (Owning User) (Usuario)]]&amp;Leave[[#This Row],[fecha activa]]</f>
        <v>MIE2025020723534No Aplica</v>
      </c>
    </row>
    <row r="1384" spans="1:14" x14ac:dyDescent="0.3">
      <c r="A1384" t="s">
        <v>463</v>
      </c>
      <c r="B1384" s="3">
        <v>45937</v>
      </c>
      <c r="C1384" s="3">
        <v>45937</v>
      </c>
      <c r="D1384" t="s">
        <v>491</v>
      </c>
      <c r="E1384" t="s">
        <v>1954</v>
      </c>
      <c r="F1384" t="s">
        <v>1956</v>
      </c>
      <c r="G1384">
        <v>60</v>
      </c>
      <c r="H1384">
        <v>60</v>
      </c>
      <c r="I1384" t="s">
        <v>1955</v>
      </c>
      <c r="J1384" t="s">
        <v>970</v>
      </c>
      <c r="K1384" t="s">
        <v>179</v>
      </c>
      <c r="L1384" t="str">
        <f>IF(AND(Home!$A$1&gt;=Leave[[#This Row],[Start Time]],Home!$A$1&lt;=Leave[[#This Row],[End Time]]),"Aplica","No Aplica")</f>
        <v>No Aplica</v>
      </c>
      <c r="M1384" t="str">
        <f>IF(AND(Home!$A$1&gt;=Leave[[#This Row],[Start Time]],Home!$A$1&lt;=Leave[[#This Row],[End Time]]),Home!$A$1,"No Aplica")</f>
        <v>No Aplica</v>
      </c>
      <c r="N1384" t="str">
        <f>Leave[[#This Row],[User Code (Owning User) (Usuario)]]&amp;Leave[[#This Row],[fecha activa]]</f>
        <v>MIE2025020723534No Aplica</v>
      </c>
    </row>
    <row r="1385" spans="1:14" x14ac:dyDescent="0.3">
      <c r="A1385" t="s">
        <v>463</v>
      </c>
      <c r="B1385" s="3">
        <v>45936</v>
      </c>
      <c r="C1385" s="3">
        <v>45936</v>
      </c>
      <c r="D1385" t="s">
        <v>491</v>
      </c>
      <c r="E1385" t="s">
        <v>1954</v>
      </c>
      <c r="F1385" t="s">
        <v>1956</v>
      </c>
      <c r="G1385">
        <v>60</v>
      </c>
      <c r="H1385">
        <v>60</v>
      </c>
      <c r="I1385" t="s">
        <v>1955</v>
      </c>
      <c r="J1385" t="s">
        <v>970</v>
      </c>
      <c r="K1385" t="s">
        <v>179</v>
      </c>
      <c r="L1385" t="str">
        <f>IF(AND(Home!$A$1&gt;=Leave[[#This Row],[Start Time]],Home!$A$1&lt;=Leave[[#This Row],[End Time]]),"Aplica","No Aplica")</f>
        <v>No Aplica</v>
      </c>
      <c r="M1385" t="str">
        <f>IF(AND(Home!$A$1&gt;=Leave[[#This Row],[Start Time]],Home!$A$1&lt;=Leave[[#This Row],[End Time]]),Home!$A$1,"No Aplica")</f>
        <v>No Aplica</v>
      </c>
      <c r="N1385" t="str">
        <f>Leave[[#This Row],[User Code (Owning User) (Usuario)]]&amp;Leave[[#This Row],[fecha activa]]</f>
        <v>MIE2025020723534No Aplica</v>
      </c>
    </row>
    <row r="1386" spans="1:14" x14ac:dyDescent="0.3">
      <c r="A1386" t="s">
        <v>469</v>
      </c>
      <c r="B1386" s="3">
        <v>45933</v>
      </c>
      <c r="C1386" s="3">
        <v>45933</v>
      </c>
      <c r="D1386" t="s">
        <v>1988</v>
      </c>
      <c r="E1386" t="s">
        <v>620</v>
      </c>
      <c r="F1386" t="s">
        <v>621</v>
      </c>
      <c r="G1386">
        <v>60</v>
      </c>
      <c r="H1386">
        <v>60</v>
      </c>
      <c r="I1386" t="s">
        <v>1261</v>
      </c>
      <c r="J1386" t="s">
        <v>2152</v>
      </c>
      <c r="K1386" t="s">
        <v>177</v>
      </c>
      <c r="L1386" t="str">
        <f>IF(AND(Home!$A$1&gt;=Leave[[#This Row],[Start Time]],Home!$A$1&lt;=Leave[[#This Row],[End Time]]),"Aplica","No Aplica")</f>
        <v>No Aplica</v>
      </c>
      <c r="M1386" t="str">
        <f>IF(AND(Home!$A$1&gt;=Leave[[#This Row],[Start Time]],Home!$A$1&lt;=Leave[[#This Row],[End Time]]),Home!$A$1,"No Aplica")</f>
        <v>No Aplica</v>
      </c>
      <c r="N1386" t="str">
        <f>Leave[[#This Row],[User Code (Owning User) (Usuario)]]&amp;Leave[[#This Row],[fecha activa]]</f>
        <v>MIE2024240616182No Aplica</v>
      </c>
    </row>
    <row r="1387" spans="1:14" x14ac:dyDescent="0.3">
      <c r="A1387" t="s">
        <v>469</v>
      </c>
      <c r="B1387" s="3">
        <v>45932</v>
      </c>
      <c r="C1387" s="3">
        <v>45932</v>
      </c>
      <c r="D1387" t="s">
        <v>1988</v>
      </c>
      <c r="E1387" t="s">
        <v>620</v>
      </c>
      <c r="F1387" t="s">
        <v>621</v>
      </c>
      <c r="G1387">
        <v>60</v>
      </c>
      <c r="H1387">
        <v>60</v>
      </c>
      <c r="I1387" t="s">
        <v>1261</v>
      </c>
      <c r="J1387" t="s">
        <v>2152</v>
      </c>
      <c r="K1387" t="s">
        <v>177</v>
      </c>
      <c r="L1387" t="str">
        <f>IF(AND(Home!$A$1&gt;=Leave[[#This Row],[Start Time]],Home!$A$1&lt;=Leave[[#This Row],[End Time]]),"Aplica","No Aplica")</f>
        <v>No Aplica</v>
      </c>
      <c r="M1387" t="str">
        <f>IF(AND(Home!$A$1&gt;=Leave[[#This Row],[Start Time]],Home!$A$1&lt;=Leave[[#This Row],[End Time]]),Home!$A$1,"No Aplica")</f>
        <v>No Aplica</v>
      </c>
      <c r="N1387" t="str">
        <f>Leave[[#This Row],[User Code (Owning User) (Usuario)]]&amp;Leave[[#This Row],[fecha activa]]</f>
        <v>MIE2024240616182No Aplica</v>
      </c>
    </row>
    <row r="1388" spans="1:14" x14ac:dyDescent="0.3">
      <c r="A1388" t="s">
        <v>469</v>
      </c>
      <c r="B1388" s="3">
        <v>45931</v>
      </c>
      <c r="C1388" s="3">
        <v>45931</v>
      </c>
      <c r="D1388" t="s">
        <v>1988</v>
      </c>
      <c r="E1388" t="s">
        <v>620</v>
      </c>
      <c r="F1388" t="s">
        <v>621</v>
      </c>
      <c r="G1388">
        <v>60</v>
      </c>
      <c r="H1388">
        <v>60</v>
      </c>
      <c r="I1388" t="s">
        <v>1261</v>
      </c>
      <c r="J1388" t="s">
        <v>2152</v>
      </c>
      <c r="K1388" t="s">
        <v>177</v>
      </c>
      <c r="L1388" t="str">
        <f>IF(AND(Home!$A$1&gt;=Leave[[#This Row],[Start Time]],Home!$A$1&lt;=Leave[[#This Row],[End Time]]),"Aplica","No Aplica")</f>
        <v>Aplica</v>
      </c>
      <c r="M1388">
        <f>IF(AND(Home!$A$1&gt;=Leave[[#This Row],[Start Time]],Home!$A$1&lt;=Leave[[#This Row],[End Time]]),Home!$A$1,"No Aplica")</f>
        <v>45931</v>
      </c>
      <c r="N1388" t="str">
        <f>Leave[[#This Row],[User Code (Owning User) (Usuario)]]&amp;Leave[[#This Row],[fecha activa]]</f>
        <v>MIE202424061618245931</v>
      </c>
    </row>
    <row r="1389" spans="1:14" x14ac:dyDescent="0.3">
      <c r="A1389" t="s">
        <v>463</v>
      </c>
      <c r="B1389" s="3">
        <v>45939</v>
      </c>
      <c r="C1389" s="3">
        <v>45939</v>
      </c>
      <c r="D1389" t="s">
        <v>518</v>
      </c>
      <c r="E1389" t="s">
        <v>1346</v>
      </c>
      <c r="F1389" t="s">
        <v>1348</v>
      </c>
      <c r="G1389">
        <v>180</v>
      </c>
      <c r="H1389">
        <v>180</v>
      </c>
      <c r="I1389" t="s">
        <v>1347</v>
      </c>
      <c r="J1389" t="s">
        <v>1038</v>
      </c>
      <c r="K1389" t="s">
        <v>177</v>
      </c>
      <c r="L1389" t="str">
        <f>IF(AND(Home!$A$1&gt;=Leave[[#This Row],[Start Time]],Home!$A$1&lt;=Leave[[#This Row],[End Time]]),"Aplica","No Aplica")</f>
        <v>No Aplica</v>
      </c>
      <c r="M1389" t="str">
        <f>IF(AND(Home!$A$1&gt;=Leave[[#This Row],[Start Time]],Home!$A$1&lt;=Leave[[#This Row],[End Time]]),Home!$A$1,"No Aplica")</f>
        <v>No Aplica</v>
      </c>
      <c r="N1389" t="str">
        <f>Leave[[#This Row],[User Code (Owning User) (Usuario)]]&amp;Leave[[#This Row],[fecha activa]]</f>
        <v>MIE2025240120582No Aplica</v>
      </c>
    </row>
    <row r="1390" spans="1:14" x14ac:dyDescent="0.3">
      <c r="A1390" t="s">
        <v>463</v>
      </c>
      <c r="B1390" s="3">
        <v>45938</v>
      </c>
      <c r="C1390" s="3">
        <v>45938</v>
      </c>
      <c r="D1390" t="s">
        <v>518</v>
      </c>
      <c r="E1390" t="s">
        <v>1346</v>
      </c>
      <c r="F1390" t="s">
        <v>1348</v>
      </c>
      <c r="G1390">
        <v>180</v>
      </c>
      <c r="H1390">
        <v>180</v>
      </c>
      <c r="I1390" t="s">
        <v>1347</v>
      </c>
      <c r="J1390" t="s">
        <v>1038</v>
      </c>
      <c r="K1390" t="s">
        <v>177</v>
      </c>
      <c r="L1390" t="str">
        <f>IF(AND(Home!$A$1&gt;=Leave[[#This Row],[Start Time]],Home!$A$1&lt;=Leave[[#This Row],[End Time]]),"Aplica","No Aplica")</f>
        <v>No Aplica</v>
      </c>
      <c r="M1390" t="str">
        <f>IF(AND(Home!$A$1&gt;=Leave[[#This Row],[Start Time]],Home!$A$1&lt;=Leave[[#This Row],[End Time]]),Home!$A$1,"No Aplica")</f>
        <v>No Aplica</v>
      </c>
      <c r="N1390" t="str">
        <f>Leave[[#This Row],[User Code (Owning User) (Usuario)]]&amp;Leave[[#This Row],[fecha activa]]</f>
        <v>MIE2025240120582No Aplica</v>
      </c>
    </row>
    <row r="1391" spans="1:14" x14ac:dyDescent="0.3">
      <c r="A1391" t="s">
        <v>466</v>
      </c>
      <c r="B1391" s="3">
        <v>45937</v>
      </c>
      <c r="C1391" s="3">
        <v>45937</v>
      </c>
      <c r="D1391" t="s">
        <v>467</v>
      </c>
      <c r="E1391" t="s">
        <v>1346</v>
      </c>
      <c r="F1391" t="s">
        <v>1348</v>
      </c>
      <c r="G1391">
        <v>540</v>
      </c>
      <c r="H1391">
        <v>540</v>
      </c>
      <c r="I1391" t="s">
        <v>1347</v>
      </c>
      <c r="J1391" t="s">
        <v>1038</v>
      </c>
      <c r="K1391" t="s">
        <v>177</v>
      </c>
      <c r="L1391" t="str">
        <f>IF(AND(Home!$A$1&gt;=Leave[[#This Row],[Start Time]],Home!$A$1&lt;=Leave[[#This Row],[End Time]]),"Aplica","No Aplica")</f>
        <v>No Aplica</v>
      </c>
      <c r="M1391" t="str">
        <f>IF(AND(Home!$A$1&gt;=Leave[[#This Row],[Start Time]],Home!$A$1&lt;=Leave[[#This Row],[End Time]]),Home!$A$1,"No Aplica")</f>
        <v>No Aplica</v>
      </c>
      <c r="N1391" t="str">
        <f>Leave[[#This Row],[User Code (Owning User) (Usuario)]]&amp;Leave[[#This Row],[fecha activa]]</f>
        <v>MIE2025240120582No Aplica</v>
      </c>
    </row>
    <row r="1392" spans="1:14" x14ac:dyDescent="0.3">
      <c r="A1392" t="s">
        <v>463</v>
      </c>
      <c r="B1392" s="3">
        <v>45932</v>
      </c>
      <c r="C1392" s="3">
        <v>45932</v>
      </c>
      <c r="D1392" t="s">
        <v>518</v>
      </c>
      <c r="E1392" t="s">
        <v>1346</v>
      </c>
      <c r="F1392" t="s">
        <v>1348</v>
      </c>
      <c r="G1392">
        <v>120</v>
      </c>
      <c r="H1392">
        <v>120</v>
      </c>
      <c r="I1392" t="s">
        <v>1347</v>
      </c>
      <c r="J1392" t="s">
        <v>1038</v>
      </c>
      <c r="K1392" t="s">
        <v>177</v>
      </c>
      <c r="L1392" t="str">
        <f>IF(AND(Home!$A$1&gt;=Leave[[#This Row],[Start Time]],Home!$A$1&lt;=Leave[[#This Row],[End Time]]),"Aplica","No Aplica")</f>
        <v>No Aplica</v>
      </c>
      <c r="M1392" t="str">
        <f>IF(AND(Home!$A$1&gt;=Leave[[#This Row],[Start Time]],Home!$A$1&lt;=Leave[[#This Row],[End Time]]),Home!$A$1,"No Aplica")</f>
        <v>No Aplica</v>
      </c>
      <c r="N1392" t="str">
        <f>Leave[[#This Row],[User Code (Owning User) (Usuario)]]&amp;Leave[[#This Row],[fecha activa]]</f>
        <v>MIE2025240120582No Aplica</v>
      </c>
    </row>
    <row r="1393" spans="1:14" x14ac:dyDescent="0.3">
      <c r="A1393" t="s">
        <v>469</v>
      </c>
      <c r="B1393" s="3">
        <v>45936</v>
      </c>
      <c r="C1393" s="3">
        <v>45936</v>
      </c>
      <c r="D1393" t="s">
        <v>3005</v>
      </c>
      <c r="E1393" t="s">
        <v>723</v>
      </c>
      <c r="F1393" t="s">
        <v>724</v>
      </c>
      <c r="G1393">
        <v>540</v>
      </c>
      <c r="H1393">
        <v>540</v>
      </c>
      <c r="I1393" t="s">
        <v>1078</v>
      </c>
      <c r="J1393" t="s">
        <v>965</v>
      </c>
      <c r="K1393" t="s">
        <v>178</v>
      </c>
      <c r="L1393" t="str">
        <f>IF(AND(Home!$A$1&gt;=Leave[[#This Row],[Start Time]],Home!$A$1&lt;=Leave[[#This Row],[End Time]]),"Aplica","No Aplica")</f>
        <v>No Aplica</v>
      </c>
      <c r="M1393" t="str">
        <f>IF(AND(Home!$A$1&gt;=Leave[[#This Row],[Start Time]],Home!$A$1&lt;=Leave[[#This Row],[End Time]]),Home!$A$1,"No Aplica")</f>
        <v>No Aplica</v>
      </c>
      <c r="N1393" t="str">
        <f>Leave[[#This Row],[User Code (Owning User) (Usuario)]]&amp;Leave[[#This Row],[fecha activa]]</f>
        <v>MIE2024041017733No Aplica</v>
      </c>
    </row>
    <row r="1394" spans="1:14" x14ac:dyDescent="0.3">
      <c r="A1394" t="s">
        <v>466</v>
      </c>
      <c r="B1394" s="3">
        <v>45942</v>
      </c>
      <c r="C1394" s="3">
        <v>45942</v>
      </c>
      <c r="D1394" t="s">
        <v>629</v>
      </c>
      <c r="E1394" t="s">
        <v>723</v>
      </c>
      <c r="F1394" t="s">
        <v>724</v>
      </c>
      <c r="G1394">
        <v>540</v>
      </c>
      <c r="H1394">
        <v>540</v>
      </c>
      <c r="I1394" t="s">
        <v>1078</v>
      </c>
      <c r="J1394" t="s">
        <v>965</v>
      </c>
      <c r="K1394" t="s">
        <v>178</v>
      </c>
      <c r="L1394" t="str">
        <f>IF(AND(Home!$A$1&gt;=Leave[[#This Row],[Start Time]],Home!$A$1&lt;=Leave[[#This Row],[End Time]]),"Aplica","No Aplica")</f>
        <v>No Aplica</v>
      </c>
      <c r="M1394" t="str">
        <f>IF(AND(Home!$A$1&gt;=Leave[[#This Row],[Start Time]],Home!$A$1&lt;=Leave[[#This Row],[End Time]]),Home!$A$1,"No Aplica")</f>
        <v>No Aplica</v>
      </c>
      <c r="N1394" t="str">
        <f>Leave[[#This Row],[User Code (Owning User) (Usuario)]]&amp;Leave[[#This Row],[fecha activa]]</f>
        <v>MIE2024041017733No Aplica</v>
      </c>
    </row>
    <row r="1395" spans="1:14" x14ac:dyDescent="0.3">
      <c r="A1395" t="s">
        <v>466</v>
      </c>
      <c r="B1395" s="3">
        <v>45935</v>
      </c>
      <c r="C1395" s="3">
        <v>45935</v>
      </c>
      <c r="D1395" t="s">
        <v>2643</v>
      </c>
      <c r="E1395" t="s">
        <v>723</v>
      </c>
      <c r="F1395" t="s">
        <v>724</v>
      </c>
      <c r="G1395">
        <v>540</v>
      </c>
      <c r="H1395">
        <v>540</v>
      </c>
      <c r="I1395" t="s">
        <v>1078</v>
      </c>
      <c r="J1395" t="s">
        <v>965</v>
      </c>
      <c r="K1395" t="s">
        <v>178</v>
      </c>
      <c r="L1395" t="str">
        <f>IF(AND(Home!$A$1&gt;=Leave[[#This Row],[Start Time]],Home!$A$1&lt;=Leave[[#This Row],[End Time]]),"Aplica","No Aplica")</f>
        <v>No Aplica</v>
      </c>
      <c r="M1395" t="str">
        <f>IF(AND(Home!$A$1&gt;=Leave[[#This Row],[Start Time]],Home!$A$1&lt;=Leave[[#This Row],[End Time]]),Home!$A$1,"No Aplica")</f>
        <v>No Aplica</v>
      </c>
      <c r="N1395" t="str">
        <f>Leave[[#This Row],[User Code (Owning User) (Usuario)]]&amp;Leave[[#This Row],[fecha activa]]</f>
        <v>MIE2024041017733No Aplica</v>
      </c>
    </row>
    <row r="1396" spans="1:14" x14ac:dyDescent="0.3">
      <c r="A1396" t="s">
        <v>469</v>
      </c>
      <c r="B1396" s="3">
        <v>45933</v>
      </c>
      <c r="C1396" s="3">
        <v>45933</v>
      </c>
      <c r="D1396" t="s">
        <v>2192</v>
      </c>
      <c r="E1396" t="s">
        <v>1720</v>
      </c>
      <c r="F1396" t="s">
        <v>1722</v>
      </c>
      <c r="G1396">
        <v>480</v>
      </c>
      <c r="H1396">
        <v>480</v>
      </c>
      <c r="I1396" t="s">
        <v>1721</v>
      </c>
      <c r="J1396" t="s">
        <v>1349</v>
      </c>
      <c r="K1396" t="s">
        <v>178</v>
      </c>
      <c r="L1396" t="str">
        <f>IF(AND(Home!$A$1&gt;=Leave[[#This Row],[Start Time]],Home!$A$1&lt;=Leave[[#This Row],[End Time]]),"Aplica","No Aplica")</f>
        <v>No Aplica</v>
      </c>
      <c r="M1396" t="str">
        <f>IF(AND(Home!$A$1&gt;=Leave[[#This Row],[Start Time]],Home!$A$1&lt;=Leave[[#This Row],[End Time]]),Home!$A$1,"No Aplica")</f>
        <v>No Aplica</v>
      </c>
      <c r="N1396" t="str">
        <f>Leave[[#This Row],[User Code (Owning User) (Usuario)]]&amp;Leave[[#This Row],[fecha activa]]</f>
        <v>MIE2025090522993No Aplica</v>
      </c>
    </row>
    <row r="1397" spans="1:14" x14ac:dyDescent="0.3">
      <c r="A1397" t="s">
        <v>463</v>
      </c>
      <c r="B1397" s="3">
        <v>45931</v>
      </c>
      <c r="C1397" s="3">
        <v>45931</v>
      </c>
      <c r="D1397" t="s">
        <v>3069</v>
      </c>
      <c r="E1397" t="s">
        <v>1720</v>
      </c>
      <c r="F1397" t="s">
        <v>1722</v>
      </c>
      <c r="G1397">
        <v>480</v>
      </c>
      <c r="H1397">
        <v>480</v>
      </c>
      <c r="I1397" t="s">
        <v>1721</v>
      </c>
      <c r="J1397" t="s">
        <v>1349</v>
      </c>
      <c r="K1397" t="s">
        <v>178</v>
      </c>
      <c r="L1397" t="str">
        <f>IF(AND(Home!$A$1&gt;=Leave[[#This Row],[Start Time]],Home!$A$1&lt;=Leave[[#This Row],[End Time]]),"Aplica","No Aplica")</f>
        <v>Aplica</v>
      </c>
      <c r="M1397">
        <f>IF(AND(Home!$A$1&gt;=Leave[[#This Row],[Start Time]],Home!$A$1&lt;=Leave[[#This Row],[End Time]]),Home!$A$1,"No Aplica")</f>
        <v>45931</v>
      </c>
      <c r="N1397" t="str">
        <f>Leave[[#This Row],[User Code (Owning User) (Usuario)]]&amp;Leave[[#This Row],[fecha activa]]</f>
        <v>MIE202509052299345931</v>
      </c>
    </row>
    <row r="1398" spans="1:14" x14ac:dyDescent="0.3">
      <c r="A1398" t="s">
        <v>469</v>
      </c>
      <c r="B1398" s="3">
        <v>45932</v>
      </c>
      <c r="C1398" s="3">
        <v>45932</v>
      </c>
      <c r="D1398" t="s">
        <v>2218</v>
      </c>
      <c r="E1398" t="s">
        <v>1720</v>
      </c>
      <c r="F1398" t="s">
        <v>1722</v>
      </c>
      <c r="G1398">
        <v>480</v>
      </c>
      <c r="H1398">
        <v>480</v>
      </c>
      <c r="I1398" t="s">
        <v>1721</v>
      </c>
      <c r="J1398" t="s">
        <v>1349</v>
      </c>
      <c r="K1398" t="s">
        <v>178</v>
      </c>
      <c r="L1398" t="str">
        <f>IF(AND(Home!$A$1&gt;=Leave[[#This Row],[Start Time]],Home!$A$1&lt;=Leave[[#This Row],[End Time]]),"Aplica","No Aplica")</f>
        <v>No Aplica</v>
      </c>
      <c r="M1398" t="str">
        <f>IF(AND(Home!$A$1&gt;=Leave[[#This Row],[Start Time]],Home!$A$1&lt;=Leave[[#This Row],[End Time]]),Home!$A$1,"No Aplica")</f>
        <v>No Aplica</v>
      </c>
      <c r="N1398" t="str">
        <f>Leave[[#This Row],[User Code (Owning User) (Usuario)]]&amp;Leave[[#This Row],[fecha activa]]</f>
        <v>MIE2025090522993No Aplica</v>
      </c>
    </row>
    <row r="1399" spans="1:14" x14ac:dyDescent="0.3">
      <c r="A1399" t="s">
        <v>1723</v>
      </c>
      <c r="B1399" s="3">
        <v>45931</v>
      </c>
      <c r="C1399" s="3">
        <v>45931</v>
      </c>
      <c r="D1399" t="s">
        <v>519</v>
      </c>
      <c r="E1399" t="s">
        <v>817</v>
      </c>
      <c r="F1399" t="s">
        <v>818</v>
      </c>
      <c r="G1399">
        <v>60</v>
      </c>
      <c r="H1399">
        <v>60</v>
      </c>
      <c r="I1399" t="s">
        <v>1068</v>
      </c>
      <c r="J1399" t="s">
        <v>2462</v>
      </c>
      <c r="K1399" t="s">
        <v>178</v>
      </c>
      <c r="L1399" t="str">
        <f>IF(AND(Home!$A$1&gt;=Leave[[#This Row],[Start Time]],Home!$A$1&lt;=Leave[[#This Row],[End Time]]),"Aplica","No Aplica")</f>
        <v>Aplica</v>
      </c>
      <c r="M1399">
        <f>IF(AND(Home!$A$1&gt;=Leave[[#This Row],[Start Time]],Home!$A$1&lt;=Leave[[#This Row],[End Time]]),Home!$A$1,"No Aplica")</f>
        <v>45931</v>
      </c>
      <c r="N1399" t="str">
        <f>Leave[[#This Row],[User Code (Owning User) (Usuario)]]&amp;Leave[[#This Row],[fecha activa]]</f>
        <v>MIE202426111842245931</v>
      </c>
    </row>
    <row r="1400" spans="1:14" x14ac:dyDescent="0.3">
      <c r="A1400" t="s">
        <v>466</v>
      </c>
      <c r="B1400" s="3">
        <v>45942</v>
      </c>
      <c r="C1400" s="3">
        <v>45942</v>
      </c>
      <c r="D1400" t="s">
        <v>488</v>
      </c>
      <c r="E1400" t="s">
        <v>303</v>
      </c>
      <c r="F1400" t="s">
        <v>304</v>
      </c>
      <c r="G1400">
        <v>570</v>
      </c>
      <c r="H1400">
        <v>540</v>
      </c>
      <c r="I1400" t="s">
        <v>1225</v>
      </c>
      <c r="J1400" t="s">
        <v>1548</v>
      </c>
      <c r="K1400" t="s">
        <v>179</v>
      </c>
      <c r="L1400" t="str">
        <f>IF(AND(Home!$A$1&gt;=Leave[[#This Row],[Start Time]],Home!$A$1&lt;=Leave[[#This Row],[End Time]]),"Aplica","No Aplica")</f>
        <v>No Aplica</v>
      </c>
      <c r="M1400" t="str">
        <f>IF(AND(Home!$A$1&gt;=Leave[[#This Row],[Start Time]],Home!$A$1&lt;=Leave[[#This Row],[End Time]]),Home!$A$1,"No Aplica")</f>
        <v>No Aplica</v>
      </c>
      <c r="N1400" t="str">
        <f>Leave[[#This Row],[User Code (Owning User) (Usuario)]]&amp;Leave[[#This Row],[fecha activa]]</f>
        <v>MIE2023180511342No Aplica</v>
      </c>
    </row>
    <row r="1401" spans="1:14" x14ac:dyDescent="0.3">
      <c r="A1401" t="s">
        <v>466</v>
      </c>
      <c r="B1401" s="3">
        <v>45935</v>
      </c>
      <c r="C1401" s="3">
        <v>45935</v>
      </c>
      <c r="D1401" t="s">
        <v>488</v>
      </c>
      <c r="E1401" t="s">
        <v>303</v>
      </c>
      <c r="F1401" t="s">
        <v>304</v>
      </c>
      <c r="G1401">
        <v>540</v>
      </c>
      <c r="H1401">
        <v>540</v>
      </c>
      <c r="I1401" t="s">
        <v>1225</v>
      </c>
      <c r="J1401" t="s">
        <v>1548</v>
      </c>
      <c r="K1401" t="s">
        <v>179</v>
      </c>
      <c r="L1401" t="str">
        <f>IF(AND(Home!$A$1&gt;=Leave[[#This Row],[Start Time]],Home!$A$1&lt;=Leave[[#This Row],[End Time]]),"Aplica","No Aplica")</f>
        <v>No Aplica</v>
      </c>
      <c r="M1401" t="str">
        <f>IF(AND(Home!$A$1&gt;=Leave[[#This Row],[Start Time]],Home!$A$1&lt;=Leave[[#This Row],[End Time]]),Home!$A$1,"No Aplica")</f>
        <v>No Aplica</v>
      </c>
      <c r="N1401" t="str">
        <f>Leave[[#This Row],[User Code (Owning User) (Usuario)]]&amp;Leave[[#This Row],[fecha activa]]</f>
        <v>MIE2023180511342No Aplica</v>
      </c>
    </row>
    <row r="1402" spans="1:14" x14ac:dyDescent="0.3">
      <c r="A1402" t="s">
        <v>463</v>
      </c>
      <c r="B1402" s="3">
        <v>45942</v>
      </c>
      <c r="C1402" s="3">
        <v>45942</v>
      </c>
      <c r="D1402" t="s">
        <v>468</v>
      </c>
      <c r="E1402" t="s">
        <v>881</v>
      </c>
      <c r="F1402" t="s">
        <v>882</v>
      </c>
      <c r="G1402">
        <v>540</v>
      </c>
      <c r="H1402">
        <v>540</v>
      </c>
      <c r="I1402" t="s">
        <v>1050</v>
      </c>
      <c r="J1402" t="s">
        <v>1822</v>
      </c>
      <c r="K1402" t="s">
        <v>179</v>
      </c>
      <c r="L1402" t="str">
        <f>IF(AND(Home!$A$1&gt;=Leave[[#This Row],[Start Time]],Home!$A$1&lt;=Leave[[#This Row],[End Time]]),"Aplica","No Aplica")</f>
        <v>No Aplica</v>
      </c>
      <c r="M1402" t="str">
        <f>IF(AND(Home!$A$1&gt;=Leave[[#This Row],[Start Time]],Home!$A$1&lt;=Leave[[#This Row],[End Time]]),Home!$A$1,"No Aplica")</f>
        <v>No Aplica</v>
      </c>
      <c r="N1402" t="str">
        <f>Leave[[#This Row],[User Code (Owning User) (Usuario)]]&amp;Leave[[#This Row],[fecha activa]]</f>
        <v>MIE2024101218932No Aplica</v>
      </c>
    </row>
    <row r="1403" spans="1:14" x14ac:dyDescent="0.3">
      <c r="A1403" t="s">
        <v>463</v>
      </c>
      <c r="B1403" s="3">
        <v>45941</v>
      </c>
      <c r="C1403" s="3">
        <v>45941</v>
      </c>
      <c r="D1403" t="s">
        <v>615</v>
      </c>
      <c r="E1403" t="s">
        <v>881</v>
      </c>
      <c r="F1403" t="s">
        <v>882</v>
      </c>
      <c r="G1403">
        <v>60</v>
      </c>
      <c r="H1403">
        <v>60</v>
      </c>
      <c r="I1403" t="s">
        <v>1050</v>
      </c>
      <c r="J1403" t="s">
        <v>1822</v>
      </c>
      <c r="K1403" t="s">
        <v>179</v>
      </c>
      <c r="L1403" t="str">
        <f>IF(AND(Home!$A$1&gt;=Leave[[#This Row],[Start Time]],Home!$A$1&lt;=Leave[[#This Row],[End Time]]),"Aplica","No Aplica")</f>
        <v>No Aplica</v>
      </c>
      <c r="M1403" t="str">
        <f>IF(AND(Home!$A$1&gt;=Leave[[#This Row],[Start Time]],Home!$A$1&lt;=Leave[[#This Row],[End Time]]),Home!$A$1,"No Aplica")</f>
        <v>No Aplica</v>
      </c>
      <c r="N1403" t="str">
        <f>Leave[[#This Row],[User Code (Owning User) (Usuario)]]&amp;Leave[[#This Row],[fecha activa]]</f>
        <v>MIE2024101218932No Aplica</v>
      </c>
    </row>
    <row r="1404" spans="1:14" x14ac:dyDescent="0.3">
      <c r="A1404" t="s">
        <v>463</v>
      </c>
      <c r="B1404" s="3">
        <v>45940</v>
      </c>
      <c r="C1404" s="3">
        <v>45940</v>
      </c>
      <c r="D1404" t="s">
        <v>836</v>
      </c>
      <c r="E1404" t="s">
        <v>881</v>
      </c>
      <c r="F1404" t="s">
        <v>882</v>
      </c>
      <c r="G1404">
        <v>60</v>
      </c>
      <c r="H1404">
        <v>60</v>
      </c>
      <c r="I1404" t="s">
        <v>1050</v>
      </c>
      <c r="J1404" t="s">
        <v>1822</v>
      </c>
      <c r="K1404" t="s">
        <v>179</v>
      </c>
      <c r="L1404" t="str">
        <f>IF(AND(Home!$A$1&gt;=Leave[[#This Row],[Start Time]],Home!$A$1&lt;=Leave[[#This Row],[End Time]]),"Aplica","No Aplica")</f>
        <v>No Aplica</v>
      </c>
      <c r="M1404" t="str">
        <f>IF(AND(Home!$A$1&gt;=Leave[[#This Row],[Start Time]],Home!$A$1&lt;=Leave[[#This Row],[End Time]]),Home!$A$1,"No Aplica")</f>
        <v>No Aplica</v>
      </c>
      <c r="N1404" t="str">
        <f>Leave[[#This Row],[User Code (Owning User) (Usuario)]]&amp;Leave[[#This Row],[fecha activa]]</f>
        <v>MIE2024101218932No Aplica</v>
      </c>
    </row>
    <row r="1405" spans="1:14" x14ac:dyDescent="0.3">
      <c r="A1405" t="s">
        <v>463</v>
      </c>
      <c r="B1405" s="3">
        <v>45939</v>
      </c>
      <c r="C1405" s="3">
        <v>45939</v>
      </c>
      <c r="D1405" t="s">
        <v>615</v>
      </c>
      <c r="E1405" t="s">
        <v>881</v>
      </c>
      <c r="F1405" t="s">
        <v>882</v>
      </c>
      <c r="G1405">
        <v>60</v>
      </c>
      <c r="H1405">
        <v>60</v>
      </c>
      <c r="I1405" t="s">
        <v>1050</v>
      </c>
      <c r="J1405" t="s">
        <v>1822</v>
      </c>
      <c r="K1405" t="s">
        <v>179</v>
      </c>
      <c r="L1405" t="str">
        <f>IF(AND(Home!$A$1&gt;=Leave[[#This Row],[Start Time]],Home!$A$1&lt;=Leave[[#This Row],[End Time]]),"Aplica","No Aplica")</f>
        <v>No Aplica</v>
      </c>
      <c r="M1405" t="str">
        <f>IF(AND(Home!$A$1&gt;=Leave[[#This Row],[Start Time]],Home!$A$1&lt;=Leave[[#This Row],[End Time]]),Home!$A$1,"No Aplica")</f>
        <v>No Aplica</v>
      </c>
      <c r="N1405" t="str">
        <f>Leave[[#This Row],[User Code (Owning User) (Usuario)]]&amp;Leave[[#This Row],[fecha activa]]</f>
        <v>MIE2024101218932No Aplica</v>
      </c>
    </row>
    <row r="1406" spans="1:14" x14ac:dyDescent="0.3">
      <c r="A1406" t="s">
        <v>463</v>
      </c>
      <c r="B1406" s="3">
        <v>45938</v>
      </c>
      <c r="C1406" s="3">
        <v>45938</v>
      </c>
      <c r="D1406" t="s">
        <v>468</v>
      </c>
      <c r="E1406" t="s">
        <v>881</v>
      </c>
      <c r="F1406" t="s">
        <v>882</v>
      </c>
      <c r="G1406">
        <v>540</v>
      </c>
      <c r="H1406">
        <v>540</v>
      </c>
      <c r="I1406" t="s">
        <v>1050</v>
      </c>
      <c r="J1406" t="s">
        <v>1822</v>
      </c>
      <c r="K1406" t="s">
        <v>179</v>
      </c>
      <c r="L1406" t="str">
        <f>IF(AND(Home!$A$1&gt;=Leave[[#This Row],[Start Time]],Home!$A$1&lt;=Leave[[#This Row],[End Time]]),"Aplica","No Aplica")</f>
        <v>No Aplica</v>
      </c>
      <c r="M1406" t="str">
        <f>IF(AND(Home!$A$1&gt;=Leave[[#This Row],[Start Time]],Home!$A$1&lt;=Leave[[#This Row],[End Time]]),Home!$A$1,"No Aplica")</f>
        <v>No Aplica</v>
      </c>
      <c r="N1406" t="str">
        <f>Leave[[#This Row],[User Code (Owning User) (Usuario)]]&amp;Leave[[#This Row],[fecha activa]]</f>
        <v>MIE2024101218932No Aplica</v>
      </c>
    </row>
    <row r="1407" spans="1:14" x14ac:dyDescent="0.3">
      <c r="A1407" t="s">
        <v>463</v>
      </c>
      <c r="B1407" s="3">
        <v>45937</v>
      </c>
      <c r="C1407" s="3">
        <v>45937</v>
      </c>
      <c r="D1407" t="s">
        <v>615</v>
      </c>
      <c r="E1407" t="s">
        <v>881</v>
      </c>
      <c r="F1407" t="s">
        <v>882</v>
      </c>
      <c r="G1407">
        <v>60</v>
      </c>
      <c r="H1407">
        <v>60</v>
      </c>
      <c r="I1407" t="s">
        <v>1050</v>
      </c>
      <c r="J1407" t="s">
        <v>1822</v>
      </c>
      <c r="K1407" t="s">
        <v>179</v>
      </c>
      <c r="L1407" t="str">
        <f>IF(AND(Home!$A$1&gt;=Leave[[#This Row],[Start Time]],Home!$A$1&lt;=Leave[[#This Row],[End Time]]),"Aplica","No Aplica")</f>
        <v>No Aplica</v>
      </c>
      <c r="M1407" t="str">
        <f>IF(AND(Home!$A$1&gt;=Leave[[#This Row],[Start Time]],Home!$A$1&lt;=Leave[[#This Row],[End Time]]),Home!$A$1,"No Aplica")</f>
        <v>No Aplica</v>
      </c>
      <c r="N1407" t="str">
        <f>Leave[[#This Row],[User Code (Owning User) (Usuario)]]&amp;Leave[[#This Row],[fecha activa]]</f>
        <v>MIE2024101218932No Aplica</v>
      </c>
    </row>
    <row r="1408" spans="1:14" x14ac:dyDescent="0.3">
      <c r="A1408" t="s">
        <v>463</v>
      </c>
      <c r="B1408" s="3">
        <v>45933</v>
      </c>
      <c r="C1408" s="3">
        <v>45933</v>
      </c>
      <c r="D1408" t="s">
        <v>615</v>
      </c>
      <c r="E1408" t="s">
        <v>881</v>
      </c>
      <c r="F1408" t="s">
        <v>882</v>
      </c>
      <c r="G1408">
        <v>60</v>
      </c>
      <c r="H1408">
        <v>60</v>
      </c>
      <c r="I1408" t="s">
        <v>1050</v>
      </c>
      <c r="J1408" t="s">
        <v>1822</v>
      </c>
      <c r="K1408" t="s">
        <v>179</v>
      </c>
      <c r="L1408" t="str">
        <f>IF(AND(Home!$A$1&gt;=Leave[[#This Row],[Start Time]],Home!$A$1&lt;=Leave[[#This Row],[End Time]]),"Aplica","No Aplica")</f>
        <v>No Aplica</v>
      </c>
      <c r="M1408" t="str">
        <f>IF(AND(Home!$A$1&gt;=Leave[[#This Row],[Start Time]],Home!$A$1&lt;=Leave[[#This Row],[End Time]]),Home!$A$1,"No Aplica")</f>
        <v>No Aplica</v>
      </c>
      <c r="N1408" t="str">
        <f>Leave[[#This Row],[User Code (Owning User) (Usuario)]]&amp;Leave[[#This Row],[fecha activa]]</f>
        <v>MIE2024101218932No Aplica</v>
      </c>
    </row>
    <row r="1409" spans="1:14" x14ac:dyDescent="0.3">
      <c r="A1409" t="s">
        <v>463</v>
      </c>
      <c r="B1409" s="3">
        <v>45932</v>
      </c>
      <c r="C1409" s="3">
        <v>45932</v>
      </c>
      <c r="D1409" t="s">
        <v>615</v>
      </c>
      <c r="E1409" t="s">
        <v>881</v>
      </c>
      <c r="F1409" t="s">
        <v>882</v>
      </c>
      <c r="G1409">
        <v>60</v>
      </c>
      <c r="H1409">
        <v>60</v>
      </c>
      <c r="I1409" t="s">
        <v>1050</v>
      </c>
      <c r="J1409" t="s">
        <v>1822</v>
      </c>
      <c r="K1409" t="s">
        <v>179</v>
      </c>
      <c r="L1409" t="str">
        <f>IF(AND(Home!$A$1&gt;=Leave[[#This Row],[Start Time]],Home!$A$1&lt;=Leave[[#This Row],[End Time]]),"Aplica","No Aplica")</f>
        <v>No Aplica</v>
      </c>
      <c r="M1409" t="str">
        <f>IF(AND(Home!$A$1&gt;=Leave[[#This Row],[Start Time]],Home!$A$1&lt;=Leave[[#This Row],[End Time]]),Home!$A$1,"No Aplica")</f>
        <v>No Aplica</v>
      </c>
      <c r="N1409" t="str">
        <f>Leave[[#This Row],[User Code (Owning User) (Usuario)]]&amp;Leave[[#This Row],[fecha activa]]</f>
        <v>MIE2024101218932No Aplica</v>
      </c>
    </row>
    <row r="1410" spans="1:14" x14ac:dyDescent="0.3">
      <c r="A1410" t="s">
        <v>463</v>
      </c>
      <c r="B1410" s="3">
        <v>45931</v>
      </c>
      <c r="C1410" s="3">
        <v>45931</v>
      </c>
      <c r="D1410" t="s">
        <v>615</v>
      </c>
      <c r="E1410" t="s">
        <v>881</v>
      </c>
      <c r="F1410" t="s">
        <v>882</v>
      </c>
      <c r="G1410">
        <v>60</v>
      </c>
      <c r="H1410">
        <v>60</v>
      </c>
      <c r="I1410" t="s">
        <v>1050</v>
      </c>
      <c r="J1410" t="s">
        <v>1822</v>
      </c>
      <c r="K1410" t="s">
        <v>179</v>
      </c>
      <c r="L1410" t="str">
        <f>IF(AND(Home!$A$1&gt;=Leave[[#This Row],[Start Time]],Home!$A$1&lt;=Leave[[#This Row],[End Time]]),"Aplica","No Aplica")</f>
        <v>Aplica</v>
      </c>
      <c r="M1410">
        <f>IF(AND(Home!$A$1&gt;=Leave[[#This Row],[Start Time]],Home!$A$1&lt;=Leave[[#This Row],[End Time]]),Home!$A$1,"No Aplica")</f>
        <v>45931</v>
      </c>
      <c r="N1410" t="str">
        <f>Leave[[#This Row],[User Code (Owning User) (Usuario)]]&amp;Leave[[#This Row],[fecha activa]]</f>
        <v>MIE202410121893245931</v>
      </c>
    </row>
    <row r="1411" spans="1:14" x14ac:dyDescent="0.3">
      <c r="A1411" t="s">
        <v>463</v>
      </c>
      <c r="B1411" s="3">
        <v>45932</v>
      </c>
      <c r="C1411" s="3">
        <v>45932</v>
      </c>
      <c r="D1411" t="s">
        <v>1524</v>
      </c>
      <c r="E1411" t="s">
        <v>2211</v>
      </c>
      <c r="F1411" t="s">
        <v>2213</v>
      </c>
      <c r="G1411">
        <v>1380</v>
      </c>
      <c r="H1411">
        <v>540</v>
      </c>
      <c r="I1411" t="s">
        <v>2212</v>
      </c>
      <c r="J1411" t="s">
        <v>2674</v>
      </c>
      <c r="K1411" t="s">
        <v>179</v>
      </c>
      <c r="L1411" t="str">
        <f>IF(AND(Home!$A$1&gt;=Leave[[#This Row],[Start Time]],Home!$A$1&lt;=Leave[[#This Row],[End Time]]),"Aplica","No Aplica")</f>
        <v>No Aplica</v>
      </c>
      <c r="M1411" t="str">
        <f>IF(AND(Home!$A$1&gt;=Leave[[#This Row],[Start Time]],Home!$A$1&lt;=Leave[[#This Row],[End Time]]),Home!$A$1,"No Aplica")</f>
        <v>No Aplica</v>
      </c>
      <c r="N1411" t="str">
        <f>Leave[[#This Row],[User Code (Owning User) (Usuario)]]&amp;Leave[[#This Row],[fecha activa]]</f>
        <v>MIE2025050823914No Aplica</v>
      </c>
    </row>
    <row r="1412" spans="1:14" x14ac:dyDescent="0.3">
      <c r="A1412" t="s">
        <v>463</v>
      </c>
      <c r="B1412" s="3">
        <v>45942</v>
      </c>
      <c r="C1412" s="3">
        <v>45942</v>
      </c>
      <c r="D1412" t="s">
        <v>2927</v>
      </c>
      <c r="E1412" t="s">
        <v>2750</v>
      </c>
      <c r="F1412" t="s">
        <v>2752</v>
      </c>
      <c r="G1412">
        <v>540</v>
      </c>
      <c r="H1412">
        <v>540</v>
      </c>
      <c r="I1412" t="s">
        <v>2751</v>
      </c>
      <c r="J1412" t="s">
        <v>1126</v>
      </c>
      <c r="K1412" t="s">
        <v>178</v>
      </c>
      <c r="L1412" t="str">
        <f>IF(AND(Home!$A$1&gt;=Leave[[#This Row],[Start Time]],Home!$A$1&lt;=Leave[[#This Row],[End Time]]),"Aplica","No Aplica")</f>
        <v>No Aplica</v>
      </c>
      <c r="M1412" t="str">
        <f>IF(AND(Home!$A$1&gt;=Leave[[#This Row],[Start Time]],Home!$A$1&lt;=Leave[[#This Row],[End Time]]),Home!$A$1,"No Aplica")</f>
        <v>No Aplica</v>
      </c>
      <c r="N1412" t="str">
        <f>Leave[[#This Row],[User Code (Owning User) (Usuario)]]&amp;Leave[[#This Row],[fecha activa]]</f>
        <v>MIE2025240924610No Aplica</v>
      </c>
    </row>
    <row r="1413" spans="1:14" x14ac:dyDescent="0.3">
      <c r="A1413" t="s">
        <v>463</v>
      </c>
      <c r="B1413" s="3">
        <v>45940</v>
      </c>
      <c r="C1413" s="3">
        <v>45940</v>
      </c>
      <c r="D1413" t="s">
        <v>615</v>
      </c>
      <c r="E1413" t="s">
        <v>2750</v>
      </c>
      <c r="F1413" t="s">
        <v>2752</v>
      </c>
      <c r="G1413">
        <v>60</v>
      </c>
      <c r="H1413">
        <v>60</v>
      </c>
      <c r="I1413" t="s">
        <v>2751</v>
      </c>
      <c r="J1413" t="s">
        <v>1126</v>
      </c>
      <c r="K1413" t="s">
        <v>178</v>
      </c>
      <c r="L1413" t="str">
        <f>IF(AND(Home!$A$1&gt;=Leave[[#This Row],[Start Time]],Home!$A$1&lt;=Leave[[#This Row],[End Time]]),"Aplica","No Aplica")</f>
        <v>No Aplica</v>
      </c>
      <c r="M1413" t="str">
        <f>IF(AND(Home!$A$1&gt;=Leave[[#This Row],[Start Time]],Home!$A$1&lt;=Leave[[#This Row],[End Time]]),Home!$A$1,"No Aplica")</f>
        <v>No Aplica</v>
      </c>
      <c r="N1413" t="str">
        <f>Leave[[#This Row],[User Code (Owning User) (Usuario)]]&amp;Leave[[#This Row],[fecha activa]]</f>
        <v>MIE2025240924610No Aplica</v>
      </c>
    </row>
    <row r="1414" spans="1:14" x14ac:dyDescent="0.3">
      <c r="A1414" t="s">
        <v>463</v>
      </c>
      <c r="B1414" s="3">
        <v>45939</v>
      </c>
      <c r="C1414" s="3">
        <v>45939</v>
      </c>
      <c r="D1414" t="s">
        <v>615</v>
      </c>
      <c r="E1414" t="s">
        <v>2750</v>
      </c>
      <c r="F1414" t="s">
        <v>2752</v>
      </c>
      <c r="G1414">
        <v>60</v>
      </c>
      <c r="H1414">
        <v>60</v>
      </c>
      <c r="I1414" t="s">
        <v>2751</v>
      </c>
      <c r="J1414" t="s">
        <v>1126</v>
      </c>
      <c r="K1414" t="s">
        <v>178</v>
      </c>
      <c r="L1414" t="str">
        <f>IF(AND(Home!$A$1&gt;=Leave[[#This Row],[Start Time]],Home!$A$1&lt;=Leave[[#This Row],[End Time]]),"Aplica","No Aplica")</f>
        <v>No Aplica</v>
      </c>
      <c r="M1414" t="str">
        <f>IF(AND(Home!$A$1&gt;=Leave[[#This Row],[Start Time]],Home!$A$1&lt;=Leave[[#This Row],[End Time]]),Home!$A$1,"No Aplica")</f>
        <v>No Aplica</v>
      </c>
      <c r="N1414" t="str">
        <f>Leave[[#This Row],[User Code (Owning User) (Usuario)]]&amp;Leave[[#This Row],[fecha activa]]</f>
        <v>MIE2025240924610No Aplica</v>
      </c>
    </row>
    <row r="1415" spans="1:14" x14ac:dyDescent="0.3">
      <c r="A1415" t="s">
        <v>463</v>
      </c>
      <c r="B1415" s="3">
        <v>45938</v>
      </c>
      <c r="C1415" s="3">
        <v>45938</v>
      </c>
      <c r="D1415" t="s">
        <v>1393</v>
      </c>
      <c r="E1415" t="s">
        <v>2750</v>
      </c>
      <c r="F1415" t="s">
        <v>2752</v>
      </c>
      <c r="G1415">
        <v>60</v>
      </c>
      <c r="H1415">
        <v>60</v>
      </c>
      <c r="I1415" t="s">
        <v>2751</v>
      </c>
      <c r="J1415" t="s">
        <v>1126</v>
      </c>
      <c r="K1415" t="s">
        <v>178</v>
      </c>
      <c r="L1415" t="str">
        <f>IF(AND(Home!$A$1&gt;=Leave[[#This Row],[Start Time]],Home!$A$1&lt;=Leave[[#This Row],[End Time]]),"Aplica","No Aplica")</f>
        <v>No Aplica</v>
      </c>
      <c r="M1415" t="str">
        <f>IF(AND(Home!$A$1&gt;=Leave[[#This Row],[Start Time]],Home!$A$1&lt;=Leave[[#This Row],[End Time]]),Home!$A$1,"No Aplica")</f>
        <v>No Aplica</v>
      </c>
      <c r="N1415" t="str">
        <f>Leave[[#This Row],[User Code (Owning User) (Usuario)]]&amp;Leave[[#This Row],[fecha activa]]</f>
        <v>MIE2025240924610No Aplica</v>
      </c>
    </row>
    <row r="1416" spans="1:14" x14ac:dyDescent="0.3">
      <c r="A1416" t="s">
        <v>469</v>
      </c>
      <c r="B1416" s="3">
        <v>45936</v>
      </c>
      <c r="C1416" s="3">
        <v>45936</v>
      </c>
      <c r="D1416" t="s">
        <v>718</v>
      </c>
      <c r="E1416" t="s">
        <v>2750</v>
      </c>
      <c r="F1416" t="s">
        <v>2752</v>
      </c>
      <c r="G1416">
        <v>510</v>
      </c>
      <c r="H1416">
        <v>510</v>
      </c>
      <c r="I1416" t="s">
        <v>2751</v>
      </c>
      <c r="J1416" t="s">
        <v>1126</v>
      </c>
      <c r="K1416" t="s">
        <v>178</v>
      </c>
      <c r="L1416" t="str">
        <f>IF(AND(Home!$A$1&gt;=Leave[[#This Row],[Start Time]],Home!$A$1&lt;=Leave[[#This Row],[End Time]]),"Aplica","No Aplica")</f>
        <v>No Aplica</v>
      </c>
      <c r="M1416" t="str">
        <f>IF(AND(Home!$A$1&gt;=Leave[[#This Row],[Start Time]],Home!$A$1&lt;=Leave[[#This Row],[End Time]]),Home!$A$1,"No Aplica")</f>
        <v>No Aplica</v>
      </c>
      <c r="N1416" t="str">
        <f>Leave[[#This Row],[User Code (Owning User) (Usuario)]]&amp;Leave[[#This Row],[fecha activa]]</f>
        <v>MIE2025240924610No Aplica</v>
      </c>
    </row>
    <row r="1417" spans="1:14" x14ac:dyDescent="0.3">
      <c r="A1417" t="s">
        <v>463</v>
      </c>
      <c r="B1417" s="3">
        <v>45935</v>
      </c>
      <c r="C1417" s="3">
        <v>45935</v>
      </c>
      <c r="D1417" t="s">
        <v>468</v>
      </c>
      <c r="E1417" t="s">
        <v>2750</v>
      </c>
      <c r="F1417" t="s">
        <v>2752</v>
      </c>
      <c r="G1417">
        <v>540</v>
      </c>
      <c r="H1417">
        <v>540</v>
      </c>
      <c r="I1417" t="s">
        <v>2751</v>
      </c>
      <c r="J1417" t="s">
        <v>1126</v>
      </c>
      <c r="K1417" t="s">
        <v>178</v>
      </c>
      <c r="L1417" t="str">
        <f>IF(AND(Home!$A$1&gt;=Leave[[#This Row],[Start Time]],Home!$A$1&lt;=Leave[[#This Row],[End Time]]),"Aplica","No Aplica")</f>
        <v>No Aplica</v>
      </c>
      <c r="M1417" t="str">
        <f>IF(AND(Home!$A$1&gt;=Leave[[#This Row],[Start Time]],Home!$A$1&lt;=Leave[[#This Row],[End Time]]),Home!$A$1,"No Aplica")</f>
        <v>No Aplica</v>
      </c>
      <c r="N1417" t="str">
        <f>Leave[[#This Row],[User Code (Owning User) (Usuario)]]&amp;Leave[[#This Row],[fecha activa]]</f>
        <v>MIE2025240924610No Aplica</v>
      </c>
    </row>
    <row r="1418" spans="1:14" x14ac:dyDescent="0.3">
      <c r="A1418" t="s">
        <v>469</v>
      </c>
      <c r="B1418" s="3">
        <v>45934</v>
      </c>
      <c r="C1418" s="3">
        <v>45934</v>
      </c>
      <c r="D1418" t="s">
        <v>615</v>
      </c>
      <c r="E1418" t="s">
        <v>2750</v>
      </c>
      <c r="F1418" t="s">
        <v>2752</v>
      </c>
      <c r="G1418">
        <v>60</v>
      </c>
      <c r="H1418">
        <v>60</v>
      </c>
      <c r="I1418" t="s">
        <v>2751</v>
      </c>
      <c r="J1418" t="s">
        <v>1126</v>
      </c>
      <c r="K1418" t="s">
        <v>178</v>
      </c>
      <c r="L1418" t="str">
        <f>IF(AND(Home!$A$1&gt;=Leave[[#This Row],[Start Time]],Home!$A$1&lt;=Leave[[#This Row],[End Time]]),"Aplica","No Aplica")</f>
        <v>No Aplica</v>
      </c>
      <c r="M1418" t="str">
        <f>IF(AND(Home!$A$1&gt;=Leave[[#This Row],[Start Time]],Home!$A$1&lt;=Leave[[#This Row],[End Time]]),Home!$A$1,"No Aplica")</f>
        <v>No Aplica</v>
      </c>
      <c r="N1418" t="str">
        <f>Leave[[#This Row],[User Code (Owning User) (Usuario)]]&amp;Leave[[#This Row],[fecha activa]]</f>
        <v>MIE2025240924610No Aplica</v>
      </c>
    </row>
    <row r="1419" spans="1:14" x14ac:dyDescent="0.3">
      <c r="A1419" t="s">
        <v>469</v>
      </c>
      <c r="B1419" s="3">
        <v>45933</v>
      </c>
      <c r="C1419" s="3">
        <v>45933</v>
      </c>
      <c r="D1419" t="s">
        <v>615</v>
      </c>
      <c r="E1419" t="s">
        <v>2750</v>
      </c>
      <c r="F1419" t="s">
        <v>2752</v>
      </c>
      <c r="G1419">
        <v>60</v>
      </c>
      <c r="H1419">
        <v>60</v>
      </c>
      <c r="I1419" t="s">
        <v>2751</v>
      </c>
      <c r="J1419" t="s">
        <v>1126</v>
      </c>
      <c r="K1419" t="s">
        <v>178</v>
      </c>
      <c r="L1419" t="str">
        <f>IF(AND(Home!$A$1&gt;=Leave[[#This Row],[Start Time]],Home!$A$1&lt;=Leave[[#This Row],[End Time]]),"Aplica","No Aplica")</f>
        <v>No Aplica</v>
      </c>
      <c r="M1419" t="str">
        <f>IF(AND(Home!$A$1&gt;=Leave[[#This Row],[Start Time]],Home!$A$1&lt;=Leave[[#This Row],[End Time]]),Home!$A$1,"No Aplica")</f>
        <v>No Aplica</v>
      </c>
      <c r="N1419" t="str">
        <f>Leave[[#This Row],[User Code (Owning User) (Usuario)]]&amp;Leave[[#This Row],[fecha activa]]</f>
        <v>MIE2025240924610No Aplica</v>
      </c>
    </row>
    <row r="1420" spans="1:14" x14ac:dyDescent="0.3">
      <c r="A1420" t="s">
        <v>469</v>
      </c>
      <c r="B1420" s="3">
        <v>45932</v>
      </c>
      <c r="C1420" s="3">
        <v>45932</v>
      </c>
      <c r="D1420" t="s">
        <v>615</v>
      </c>
      <c r="E1420" t="s">
        <v>2750</v>
      </c>
      <c r="F1420" t="s">
        <v>2752</v>
      </c>
      <c r="G1420">
        <v>60</v>
      </c>
      <c r="H1420">
        <v>60</v>
      </c>
      <c r="I1420" t="s">
        <v>2751</v>
      </c>
      <c r="J1420" t="s">
        <v>1126</v>
      </c>
      <c r="K1420" t="s">
        <v>178</v>
      </c>
      <c r="L1420" t="str">
        <f>IF(AND(Home!$A$1&gt;=Leave[[#This Row],[Start Time]],Home!$A$1&lt;=Leave[[#This Row],[End Time]]),"Aplica","No Aplica")</f>
        <v>No Aplica</v>
      </c>
      <c r="M1420" t="str">
        <f>IF(AND(Home!$A$1&gt;=Leave[[#This Row],[Start Time]],Home!$A$1&lt;=Leave[[#This Row],[End Time]]),Home!$A$1,"No Aplica")</f>
        <v>No Aplica</v>
      </c>
      <c r="N1420" t="str">
        <f>Leave[[#This Row],[User Code (Owning User) (Usuario)]]&amp;Leave[[#This Row],[fecha activa]]</f>
        <v>MIE2025240924610No Aplica</v>
      </c>
    </row>
    <row r="1421" spans="1:14" x14ac:dyDescent="0.3">
      <c r="A1421" t="s">
        <v>469</v>
      </c>
      <c r="B1421" s="3">
        <v>45931</v>
      </c>
      <c r="C1421" s="3">
        <v>45931</v>
      </c>
      <c r="D1421" t="s">
        <v>615</v>
      </c>
      <c r="E1421" t="s">
        <v>2750</v>
      </c>
      <c r="F1421" t="s">
        <v>2752</v>
      </c>
      <c r="G1421">
        <v>60</v>
      </c>
      <c r="H1421">
        <v>60</v>
      </c>
      <c r="I1421" t="s">
        <v>2751</v>
      </c>
      <c r="J1421" t="s">
        <v>1126</v>
      </c>
      <c r="K1421" t="s">
        <v>178</v>
      </c>
      <c r="L1421" t="str">
        <f>IF(AND(Home!$A$1&gt;=Leave[[#This Row],[Start Time]],Home!$A$1&lt;=Leave[[#This Row],[End Time]]),"Aplica","No Aplica")</f>
        <v>Aplica</v>
      </c>
      <c r="M1421">
        <f>IF(AND(Home!$A$1&gt;=Leave[[#This Row],[Start Time]],Home!$A$1&lt;=Leave[[#This Row],[End Time]]),Home!$A$1,"No Aplica")</f>
        <v>45931</v>
      </c>
      <c r="N1421" t="str">
        <f>Leave[[#This Row],[User Code (Owning User) (Usuario)]]&amp;Leave[[#This Row],[fecha activa]]</f>
        <v>MIE202524092461045931</v>
      </c>
    </row>
    <row r="1422" spans="1:14" x14ac:dyDescent="0.3">
      <c r="A1422" t="s">
        <v>463</v>
      </c>
      <c r="B1422" s="3">
        <v>45933</v>
      </c>
      <c r="C1422" s="3">
        <v>45933</v>
      </c>
      <c r="D1422" t="s">
        <v>664</v>
      </c>
      <c r="E1422" t="s">
        <v>2378</v>
      </c>
      <c r="F1422" t="s">
        <v>2380</v>
      </c>
      <c r="G1422">
        <v>60</v>
      </c>
      <c r="H1422">
        <v>60</v>
      </c>
      <c r="I1422" t="s">
        <v>2379</v>
      </c>
      <c r="J1422" t="s">
        <v>1028</v>
      </c>
      <c r="K1422" t="s">
        <v>178</v>
      </c>
      <c r="L1422" t="str">
        <f>IF(AND(Home!$A$1&gt;=Leave[[#This Row],[Start Time]],Home!$A$1&lt;=Leave[[#This Row],[End Time]]),"Aplica","No Aplica")</f>
        <v>No Aplica</v>
      </c>
      <c r="M1422" t="str">
        <f>IF(AND(Home!$A$1&gt;=Leave[[#This Row],[Start Time]],Home!$A$1&lt;=Leave[[#This Row],[End Time]]),Home!$A$1,"No Aplica")</f>
        <v>No Aplica</v>
      </c>
      <c r="N1422" t="str">
        <f>Leave[[#This Row],[User Code (Owning User) (Usuario)]]&amp;Leave[[#This Row],[fecha activa]]</f>
        <v>MIE2025270824215No Aplica</v>
      </c>
    </row>
    <row r="1423" spans="1:14" x14ac:dyDescent="0.3">
      <c r="A1423" t="s">
        <v>463</v>
      </c>
      <c r="B1423" s="3">
        <v>45932</v>
      </c>
      <c r="C1423" s="3">
        <v>45932</v>
      </c>
      <c r="D1423" t="s">
        <v>664</v>
      </c>
      <c r="E1423" t="s">
        <v>2378</v>
      </c>
      <c r="F1423" t="s">
        <v>2380</v>
      </c>
      <c r="G1423">
        <v>60</v>
      </c>
      <c r="H1423">
        <v>60</v>
      </c>
      <c r="I1423" t="s">
        <v>2379</v>
      </c>
      <c r="J1423" t="s">
        <v>1028</v>
      </c>
      <c r="K1423" t="s">
        <v>178</v>
      </c>
      <c r="L1423" t="str">
        <f>IF(AND(Home!$A$1&gt;=Leave[[#This Row],[Start Time]],Home!$A$1&lt;=Leave[[#This Row],[End Time]]),"Aplica","No Aplica")</f>
        <v>No Aplica</v>
      </c>
      <c r="M1423" t="str">
        <f>IF(AND(Home!$A$1&gt;=Leave[[#This Row],[Start Time]],Home!$A$1&lt;=Leave[[#This Row],[End Time]]),Home!$A$1,"No Aplica")</f>
        <v>No Aplica</v>
      </c>
      <c r="N1423" t="str">
        <f>Leave[[#This Row],[User Code (Owning User) (Usuario)]]&amp;Leave[[#This Row],[fecha activa]]</f>
        <v>MIE2025270824215No Aplica</v>
      </c>
    </row>
    <row r="1424" spans="1:14" x14ac:dyDescent="0.3">
      <c r="A1424" t="s">
        <v>463</v>
      </c>
      <c r="B1424" s="3">
        <v>45931</v>
      </c>
      <c r="C1424" s="3">
        <v>45931</v>
      </c>
      <c r="D1424" t="s">
        <v>664</v>
      </c>
      <c r="E1424" t="s">
        <v>2378</v>
      </c>
      <c r="F1424" t="s">
        <v>2380</v>
      </c>
      <c r="G1424">
        <v>60</v>
      </c>
      <c r="H1424">
        <v>60</v>
      </c>
      <c r="I1424" t="s">
        <v>2379</v>
      </c>
      <c r="J1424" t="s">
        <v>1028</v>
      </c>
      <c r="K1424" t="s">
        <v>178</v>
      </c>
      <c r="L1424" t="str">
        <f>IF(AND(Home!$A$1&gt;=Leave[[#This Row],[Start Time]],Home!$A$1&lt;=Leave[[#This Row],[End Time]]),"Aplica","No Aplica")</f>
        <v>Aplica</v>
      </c>
      <c r="M1424">
        <f>IF(AND(Home!$A$1&gt;=Leave[[#This Row],[Start Time]],Home!$A$1&lt;=Leave[[#This Row],[End Time]]),Home!$A$1,"No Aplica")</f>
        <v>45931</v>
      </c>
      <c r="N1424" t="str">
        <f>Leave[[#This Row],[User Code (Owning User) (Usuario)]]&amp;Leave[[#This Row],[fecha activa]]</f>
        <v>MIE202527082421545931</v>
      </c>
    </row>
    <row r="1425" spans="1:14" x14ac:dyDescent="0.3">
      <c r="A1425" t="s">
        <v>469</v>
      </c>
      <c r="B1425" s="3">
        <v>45934</v>
      </c>
      <c r="C1425" s="3">
        <v>45934</v>
      </c>
      <c r="D1425" t="s">
        <v>2662</v>
      </c>
      <c r="E1425" t="s">
        <v>401</v>
      </c>
      <c r="F1425" t="s">
        <v>402</v>
      </c>
      <c r="G1425">
        <v>330</v>
      </c>
      <c r="H1425">
        <v>330</v>
      </c>
      <c r="I1425" t="s">
        <v>1090</v>
      </c>
      <c r="J1425" t="s">
        <v>978</v>
      </c>
      <c r="K1425" t="s">
        <v>179</v>
      </c>
      <c r="L1425" t="str">
        <f>IF(AND(Home!$A$1&gt;=Leave[[#This Row],[Start Time]],Home!$A$1&lt;=Leave[[#This Row],[End Time]]),"Aplica","No Aplica")</f>
        <v>No Aplica</v>
      </c>
      <c r="M1425" t="str">
        <f>IF(AND(Home!$A$1&gt;=Leave[[#This Row],[Start Time]],Home!$A$1&lt;=Leave[[#This Row],[End Time]]),Home!$A$1,"No Aplica")</f>
        <v>No Aplica</v>
      </c>
      <c r="N1425" t="str">
        <f>Leave[[#This Row],[User Code (Owning User) (Usuario)]]&amp;Leave[[#This Row],[fecha activa]]</f>
        <v>MIE2023101113280No Aplica</v>
      </c>
    </row>
    <row r="1426" spans="1:14" x14ac:dyDescent="0.3">
      <c r="A1426" t="s">
        <v>469</v>
      </c>
      <c r="B1426" s="3">
        <v>45933</v>
      </c>
      <c r="C1426" s="3">
        <v>45933</v>
      </c>
      <c r="D1426" t="s">
        <v>2469</v>
      </c>
      <c r="E1426" t="s">
        <v>401</v>
      </c>
      <c r="F1426" t="s">
        <v>402</v>
      </c>
      <c r="G1426">
        <v>90</v>
      </c>
      <c r="H1426">
        <v>90</v>
      </c>
      <c r="I1426" t="s">
        <v>1090</v>
      </c>
      <c r="J1426" t="s">
        <v>978</v>
      </c>
      <c r="K1426" t="s">
        <v>179</v>
      </c>
      <c r="L1426" t="str">
        <f>IF(AND(Home!$A$1&gt;=Leave[[#This Row],[Start Time]],Home!$A$1&lt;=Leave[[#This Row],[End Time]]),"Aplica","No Aplica")</f>
        <v>No Aplica</v>
      </c>
      <c r="M1426" t="str">
        <f>IF(AND(Home!$A$1&gt;=Leave[[#This Row],[Start Time]],Home!$A$1&lt;=Leave[[#This Row],[End Time]]),Home!$A$1,"No Aplica")</f>
        <v>No Aplica</v>
      </c>
      <c r="N1426" t="str">
        <f>Leave[[#This Row],[User Code (Owning User) (Usuario)]]&amp;Leave[[#This Row],[fecha activa]]</f>
        <v>MIE2023101113280No Aplica</v>
      </c>
    </row>
    <row r="1427" spans="1:14" x14ac:dyDescent="0.3">
      <c r="A1427" t="s">
        <v>469</v>
      </c>
      <c r="B1427" s="3">
        <v>45932</v>
      </c>
      <c r="C1427" s="3">
        <v>45932</v>
      </c>
      <c r="D1427" t="s">
        <v>2469</v>
      </c>
      <c r="E1427" t="s">
        <v>401</v>
      </c>
      <c r="F1427" t="s">
        <v>402</v>
      </c>
      <c r="G1427">
        <v>90</v>
      </c>
      <c r="H1427">
        <v>90</v>
      </c>
      <c r="I1427" t="s">
        <v>1090</v>
      </c>
      <c r="J1427" t="s">
        <v>978</v>
      </c>
      <c r="K1427" t="s">
        <v>179</v>
      </c>
      <c r="L1427" t="str">
        <f>IF(AND(Home!$A$1&gt;=Leave[[#This Row],[Start Time]],Home!$A$1&lt;=Leave[[#This Row],[End Time]]),"Aplica","No Aplica")</f>
        <v>No Aplica</v>
      </c>
      <c r="M1427" t="str">
        <f>IF(AND(Home!$A$1&gt;=Leave[[#This Row],[Start Time]],Home!$A$1&lt;=Leave[[#This Row],[End Time]]),Home!$A$1,"No Aplica")</f>
        <v>No Aplica</v>
      </c>
      <c r="N1427" t="str">
        <f>Leave[[#This Row],[User Code (Owning User) (Usuario)]]&amp;Leave[[#This Row],[fecha activa]]</f>
        <v>MIE2023101113280No Aplica</v>
      </c>
    </row>
    <row r="1428" spans="1:14" x14ac:dyDescent="0.3">
      <c r="A1428" t="s">
        <v>469</v>
      </c>
      <c r="B1428" s="3">
        <v>45931</v>
      </c>
      <c r="C1428" s="3">
        <v>45931</v>
      </c>
      <c r="D1428" t="s">
        <v>2469</v>
      </c>
      <c r="E1428" t="s">
        <v>401</v>
      </c>
      <c r="F1428" t="s">
        <v>402</v>
      </c>
      <c r="G1428">
        <v>90</v>
      </c>
      <c r="H1428">
        <v>90</v>
      </c>
      <c r="I1428" t="s">
        <v>1090</v>
      </c>
      <c r="J1428" t="s">
        <v>978</v>
      </c>
      <c r="K1428" t="s">
        <v>179</v>
      </c>
      <c r="L1428" t="str">
        <f>IF(AND(Home!$A$1&gt;=Leave[[#This Row],[Start Time]],Home!$A$1&lt;=Leave[[#This Row],[End Time]]),"Aplica","No Aplica")</f>
        <v>Aplica</v>
      </c>
      <c r="M1428">
        <f>IF(AND(Home!$A$1&gt;=Leave[[#This Row],[Start Time]],Home!$A$1&lt;=Leave[[#This Row],[End Time]]),Home!$A$1,"No Aplica")</f>
        <v>45931</v>
      </c>
      <c r="N1428" t="str">
        <f>Leave[[#This Row],[User Code (Owning User) (Usuario)]]&amp;Leave[[#This Row],[fecha activa]]</f>
        <v>MIE202310111328045931</v>
      </c>
    </row>
    <row r="1429" spans="1:14" x14ac:dyDescent="0.3">
      <c r="A1429" t="s">
        <v>463</v>
      </c>
      <c r="B1429" s="3">
        <v>45942</v>
      </c>
      <c r="C1429" s="3">
        <v>45942</v>
      </c>
      <c r="D1429" t="s">
        <v>2969</v>
      </c>
      <c r="E1429" t="s">
        <v>401</v>
      </c>
      <c r="F1429" t="s">
        <v>402</v>
      </c>
      <c r="G1429">
        <v>540</v>
      </c>
      <c r="H1429">
        <v>540</v>
      </c>
      <c r="I1429" t="s">
        <v>1090</v>
      </c>
      <c r="J1429" t="s">
        <v>978</v>
      </c>
      <c r="K1429" t="s">
        <v>179</v>
      </c>
      <c r="L1429" t="str">
        <f>IF(AND(Home!$A$1&gt;=Leave[[#This Row],[Start Time]],Home!$A$1&lt;=Leave[[#This Row],[End Time]]),"Aplica","No Aplica")</f>
        <v>No Aplica</v>
      </c>
      <c r="M1429" t="str">
        <f>IF(AND(Home!$A$1&gt;=Leave[[#This Row],[Start Time]],Home!$A$1&lt;=Leave[[#This Row],[End Time]]),Home!$A$1,"No Aplica")</f>
        <v>No Aplica</v>
      </c>
      <c r="N1429" t="str">
        <f>Leave[[#This Row],[User Code (Owning User) (Usuario)]]&amp;Leave[[#This Row],[fecha activa]]</f>
        <v>MIE2023101113280No Aplica</v>
      </c>
    </row>
    <row r="1430" spans="1:14" x14ac:dyDescent="0.3">
      <c r="A1430" t="s">
        <v>469</v>
      </c>
      <c r="B1430" s="3">
        <v>45937</v>
      </c>
      <c r="C1430" s="3">
        <v>45937</v>
      </c>
      <c r="D1430" t="s">
        <v>494</v>
      </c>
      <c r="E1430" t="s">
        <v>401</v>
      </c>
      <c r="F1430" t="s">
        <v>402</v>
      </c>
      <c r="G1430">
        <v>540</v>
      </c>
      <c r="H1430">
        <v>540</v>
      </c>
      <c r="I1430" t="s">
        <v>1090</v>
      </c>
      <c r="J1430" t="s">
        <v>978</v>
      </c>
      <c r="K1430" t="s">
        <v>179</v>
      </c>
      <c r="L1430" t="str">
        <f>IF(AND(Home!$A$1&gt;=Leave[[#This Row],[Start Time]],Home!$A$1&lt;=Leave[[#This Row],[End Time]]),"Aplica","No Aplica")</f>
        <v>No Aplica</v>
      </c>
      <c r="M1430" t="str">
        <f>IF(AND(Home!$A$1&gt;=Leave[[#This Row],[Start Time]],Home!$A$1&lt;=Leave[[#This Row],[End Time]]),Home!$A$1,"No Aplica")</f>
        <v>No Aplica</v>
      </c>
      <c r="N1430" t="str">
        <f>Leave[[#This Row],[User Code (Owning User) (Usuario)]]&amp;Leave[[#This Row],[fecha activa]]</f>
        <v>MIE2023101113280No Aplica</v>
      </c>
    </row>
    <row r="1431" spans="1:14" x14ac:dyDescent="0.3">
      <c r="A1431" t="s">
        <v>463</v>
      </c>
      <c r="B1431" s="3">
        <v>45935</v>
      </c>
      <c r="C1431" s="3">
        <v>45935</v>
      </c>
      <c r="D1431" t="s">
        <v>468</v>
      </c>
      <c r="E1431" t="s">
        <v>401</v>
      </c>
      <c r="F1431" t="s">
        <v>402</v>
      </c>
      <c r="G1431">
        <v>540</v>
      </c>
      <c r="H1431">
        <v>540</v>
      </c>
      <c r="I1431" t="s">
        <v>1090</v>
      </c>
      <c r="J1431" t="s">
        <v>978</v>
      </c>
      <c r="K1431" t="s">
        <v>179</v>
      </c>
      <c r="L1431" t="str">
        <f>IF(AND(Home!$A$1&gt;=Leave[[#This Row],[Start Time]],Home!$A$1&lt;=Leave[[#This Row],[End Time]]),"Aplica","No Aplica")</f>
        <v>No Aplica</v>
      </c>
      <c r="M1431" t="str">
        <f>IF(AND(Home!$A$1&gt;=Leave[[#This Row],[Start Time]],Home!$A$1&lt;=Leave[[#This Row],[End Time]]),Home!$A$1,"No Aplica")</f>
        <v>No Aplica</v>
      </c>
      <c r="N1431" t="str">
        <f>Leave[[#This Row],[User Code (Owning User) (Usuario)]]&amp;Leave[[#This Row],[fecha activa]]</f>
        <v>MIE2023101113280No Aplica</v>
      </c>
    </row>
    <row r="1432" spans="1:14" x14ac:dyDescent="0.3">
      <c r="A1432" t="s">
        <v>474</v>
      </c>
      <c r="B1432" s="3">
        <v>45934</v>
      </c>
      <c r="C1432" s="3">
        <v>45934</v>
      </c>
      <c r="D1432" t="s">
        <v>488</v>
      </c>
      <c r="E1432" t="s">
        <v>299</v>
      </c>
      <c r="F1432" t="s">
        <v>300</v>
      </c>
      <c r="G1432">
        <v>180</v>
      </c>
      <c r="H1432">
        <v>180</v>
      </c>
      <c r="I1432" t="s">
        <v>981</v>
      </c>
      <c r="J1432" t="s">
        <v>976</v>
      </c>
      <c r="K1432" t="s">
        <v>223</v>
      </c>
      <c r="L1432" t="str">
        <f>IF(AND(Home!$A$1&gt;=Leave[[#This Row],[Start Time]],Home!$A$1&lt;=Leave[[#This Row],[End Time]]),"Aplica","No Aplica")</f>
        <v>No Aplica</v>
      </c>
      <c r="M1432" t="str">
        <f>IF(AND(Home!$A$1&gt;=Leave[[#This Row],[Start Time]],Home!$A$1&lt;=Leave[[#This Row],[End Time]]),Home!$A$1,"No Aplica")</f>
        <v>No Aplica</v>
      </c>
      <c r="N1432" t="str">
        <f>Leave[[#This Row],[User Code (Owning User) (Usuario)]]&amp;Leave[[#This Row],[fecha activa]]</f>
        <v>MIE2023090511248No Aplica</v>
      </c>
    </row>
    <row r="1433" spans="1:14" x14ac:dyDescent="0.3">
      <c r="A1433" t="s">
        <v>463</v>
      </c>
      <c r="B1433" s="3">
        <v>45935</v>
      </c>
      <c r="C1433" s="3">
        <v>45935</v>
      </c>
      <c r="D1433" t="s">
        <v>493</v>
      </c>
      <c r="E1433" t="s">
        <v>299</v>
      </c>
      <c r="F1433" t="s">
        <v>300</v>
      </c>
      <c r="G1433">
        <v>540</v>
      </c>
      <c r="H1433">
        <v>540</v>
      </c>
      <c r="I1433" t="s">
        <v>981</v>
      </c>
      <c r="J1433" t="s">
        <v>976</v>
      </c>
      <c r="K1433" t="s">
        <v>223</v>
      </c>
      <c r="L1433" t="str">
        <f>IF(AND(Home!$A$1&gt;=Leave[[#This Row],[Start Time]],Home!$A$1&lt;=Leave[[#This Row],[End Time]]),"Aplica","No Aplica")</f>
        <v>No Aplica</v>
      </c>
      <c r="M1433" t="str">
        <f>IF(AND(Home!$A$1&gt;=Leave[[#This Row],[Start Time]],Home!$A$1&lt;=Leave[[#This Row],[End Time]]),Home!$A$1,"No Aplica")</f>
        <v>No Aplica</v>
      </c>
      <c r="N1433" t="str">
        <f>Leave[[#This Row],[User Code (Owning User) (Usuario)]]&amp;Leave[[#This Row],[fecha activa]]</f>
        <v>MIE2023090511248No Aplica</v>
      </c>
    </row>
    <row r="1434" spans="1:14" x14ac:dyDescent="0.3">
      <c r="A1434" t="s">
        <v>463</v>
      </c>
      <c r="B1434" s="3">
        <v>45935</v>
      </c>
      <c r="C1434" s="3">
        <v>45935</v>
      </c>
      <c r="D1434" t="s">
        <v>2566</v>
      </c>
      <c r="E1434" t="s">
        <v>2140</v>
      </c>
      <c r="F1434" t="s">
        <v>2142</v>
      </c>
      <c r="G1434">
        <v>60</v>
      </c>
      <c r="H1434">
        <v>60</v>
      </c>
      <c r="I1434" t="s">
        <v>2141</v>
      </c>
      <c r="J1434" t="s">
        <v>967</v>
      </c>
      <c r="K1434" t="s">
        <v>177</v>
      </c>
      <c r="L1434" t="str">
        <f>IF(AND(Home!$A$1&gt;=Leave[[#This Row],[Start Time]],Home!$A$1&lt;=Leave[[#This Row],[End Time]]),"Aplica","No Aplica")</f>
        <v>No Aplica</v>
      </c>
      <c r="M1434" t="str">
        <f>IF(AND(Home!$A$1&gt;=Leave[[#This Row],[Start Time]],Home!$A$1&lt;=Leave[[#This Row],[End Time]]),Home!$A$1,"No Aplica")</f>
        <v>No Aplica</v>
      </c>
      <c r="N1434" t="str">
        <f>Leave[[#This Row],[User Code (Owning User) (Usuario)]]&amp;Leave[[#This Row],[fecha activa]]</f>
        <v>MIE2025300723874No Aplica</v>
      </c>
    </row>
    <row r="1435" spans="1:14" x14ac:dyDescent="0.3">
      <c r="A1435" t="s">
        <v>463</v>
      </c>
      <c r="B1435" s="3">
        <v>45934</v>
      </c>
      <c r="C1435" s="3">
        <v>45934</v>
      </c>
      <c r="D1435" t="s">
        <v>2566</v>
      </c>
      <c r="E1435" t="s">
        <v>2140</v>
      </c>
      <c r="F1435" t="s">
        <v>2142</v>
      </c>
      <c r="G1435">
        <v>60</v>
      </c>
      <c r="H1435">
        <v>60</v>
      </c>
      <c r="I1435" t="s">
        <v>2141</v>
      </c>
      <c r="J1435" t="s">
        <v>967</v>
      </c>
      <c r="K1435" t="s">
        <v>177</v>
      </c>
      <c r="L1435" t="str">
        <f>IF(AND(Home!$A$1&gt;=Leave[[#This Row],[Start Time]],Home!$A$1&lt;=Leave[[#This Row],[End Time]]),"Aplica","No Aplica")</f>
        <v>No Aplica</v>
      </c>
      <c r="M1435" t="str">
        <f>IF(AND(Home!$A$1&gt;=Leave[[#This Row],[Start Time]],Home!$A$1&lt;=Leave[[#This Row],[End Time]]),Home!$A$1,"No Aplica")</f>
        <v>No Aplica</v>
      </c>
      <c r="N1435" t="str">
        <f>Leave[[#This Row],[User Code (Owning User) (Usuario)]]&amp;Leave[[#This Row],[fecha activa]]</f>
        <v>MIE2025300723874No Aplica</v>
      </c>
    </row>
    <row r="1436" spans="1:14" x14ac:dyDescent="0.3">
      <c r="A1436" t="s">
        <v>463</v>
      </c>
      <c r="B1436" s="3">
        <v>45933</v>
      </c>
      <c r="C1436" s="3">
        <v>45933</v>
      </c>
      <c r="D1436" t="s">
        <v>2637</v>
      </c>
      <c r="E1436" t="s">
        <v>2140</v>
      </c>
      <c r="F1436" t="s">
        <v>2142</v>
      </c>
      <c r="G1436">
        <v>60</v>
      </c>
      <c r="H1436">
        <v>60</v>
      </c>
      <c r="I1436" t="s">
        <v>2141</v>
      </c>
      <c r="J1436" t="s">
        <v>967</v>
      </c>
      <c r="K1436" t="s">
        <v>177</v>
      </c>
      <c r="L1436" t="str">
        <f>IF(AND(Home!$A$1&gt;=Leave[[#This Row],[Start Time]],Home!$A$1&lt;=Leave[[#This Row],[End Time]]),"Aplica","No Aplica")</f>
        <v>No Aplica</v>
      </c>
      <c r="M1436" t="str">
        <f>IF(AND(Home!$A$1&gt;=Leave[[#This Row],[Start Time]],Home!$A$1&lt;=Leave[[#This Row],[End Time]]),Home!$A$1,"No Aplica")</f>
        <v>No Aplica</v>
      </c>
      <c r="N1436" t="str">
        <f>Leave[[#This Row],[User Code (Owning User) (Usuario)]]&amp;Leave[[#This Row],[fecha activa]]</f>
        <v>MIE2025300723874No Aplica</v>
      </c>
    </row>
    <row r="1437" spans="1:14" x14ac:dyDescent="0.3">
      <c r="A1437" t="s">
        <v>463</v>
      </c>
      <c r="B1437" s="3">
        <v>45932</v>
      </c>
      <c r="C1437" s="3">
        <v>45932</v>
      </c>
      <c r="D1437" t="s">
        <v>2566</v>
      </c>
      <c r="E1437" t="s">
        <v>2140</v>
      </c>
      <c r="F1437" t="s">
        <v>2142</v>
      </c>
      <c r="G1437">
        <v>60</v>
      </c>
      <c r="H1437">
        <v>60</v>
      </c>
      <c r="I1437" t="s">
        <v>2141</v>
      </c>
      <c r="J1437" t="s">
        <v>967</v>
      </c>
      <c r="K1437" t="s">
        <v>177</v>
      </c>
      <c r="L1437" t="str">
        <f>IF(AND(Home!$A$1&gt;=Leave[[#This Row],[Start Time]],Home!$A$1&lt;=Leave[[#This Row],[End Time]]),"Aplica","No Aplica")</f>
        <v>No Aplica</v>
      </c>
      <c r="M1437" t="str">
        <f>IF(AND(Home!$A$1&gt;=Leave[[#This Row],[Start Time]],Home!$A$1&lt;=Leave[[#This Row],[End Time]]),Home!$A$1,"No Aplica")</f>
        <v>No Aplica</v>
      </c>
      <c r="N1437" t="str">
        <f>Leave[[#This Row],[User Code (Owning User) (Usuario)]]&amp;Leave[[#This Row],[fecha activa]]</f>
        <v>MIE2025300723874No Aplica</v>
      </c>
    </row>
    <row r="1438" spans="1:14" x14ac:dyDescent="0.3">
      <c r="A1438" t="s">
        <v>463</v>
      </c>
      <c r="B1438" s="3">
        <v>45931</v>
      </c>
      <c r="C1438" s="3">
        <v>45931</v>
      </c>
      <c r="D1438" t="s">
        <v>2637</v>
      </c>
      <c r="E1438" t="s">
        <v>2140</v>
      </c>
      <c r="F1438" t="s">
        <v>2142</v>
      </c>
      <c r="G1438">
        <v>60</v>
      </c>
      <c r="H1438">
        <v>60</v>
      </c>
      <c r="I1438" t="s">
        <v>2141</v>
      </c>
      <c r="J1438" t="s">
        <v>967</v>
      </c>
      <c r="K1438" t="s">
        <v>177</v>
      </c>
      <c r="L1438" t="str">
        <f>IF(AND(Home!$A$1&gt;=Leave[[#This Row],[Start Time]],Home!$A$1&lt;=Leave[[#This Row],[End Time]]),"Aplica","No Aplica")</f>
        <v>Aplica</v>
      </c>
      <c r="M1438">
        <f>IF(AND(Home!$A$1&gt;=Leave[[#This Row],[Start Time]],Home!$A$1&lt;=Leave[[#This Row],[End Time]]),Home!$A$1,"No Aplica")</f>
        <v>45931</v>
      </c>
      <c r="N1438" t="str">
        <f>Leave[[#This Row],[User Code (Owning User) (Usuario)]]&amp;Leave[[#This Row],[fecha activa]]</f>
        <v>MIE202530072387445931</v>
      </c>
    </row>
    <row r="1439" spans="1:14" x14ac:dyDescent="0.3">
      <c r="A1439" t="s">
        <v>469</v>
      </c>
      <c r="B1439" s="3">
        <v>45940</v>
      </c>
      <c r="C1439" s="3">
        <v>45940</v>
      </c>
      <c r="D1439" t="s">
        <v>491</v>
      </c>
      <c r="E1439" t="s">
        <v>309</v>
      </c>
      <c r="F1439" t="s">
        <v>310</v>
      </c>
      <c r="G1439">
        <v>60</v>
      </c>
      <c r="H1439">
        <v>60</v>
      </c>
      <c r="I1439" t="s">
        <v>1222</v>
      </c>
      <c r="J1439" t="s">
        <v>1098</v>
      </c>
      <c r="K1439" t="s">
        <v>177</v>
      </c>
      <c r="L1439" t="str">
        <f>IF(AND(Home!$A$1&gt;=Leave[[#This Row],[Start Time]],Home!$A$1&lt;=Leave[[#This Row],[End Time]]),"Aplica","No Aplica")</f>
        <v>No Aplica</v>
      </c>
      <c r="M1439" t="str">
        <f>IF(AND(Home!$A$1&gt;=Leave[[#This Row],[Start Time]],Home!$A$1&lt;=Leave[[#This Row],[End Time]]),Home!$A$1,"No Aplica")</f>
        <v>No Aplica</v>
      </c>
      <c r="N1439" t="str">
        <f>Leave[[#This Row],[User Code (Owning User) (Usuario)]]&amp;Leave[[#This Row],[fecha activa]]</f>
        <v>MIE2023250511409No Aplica</v>
      </c>
    </row>
    <row r="1440" spans="1:14" x14ac:dyDescent="0.3">
      <c r="A1440" t="s">
        <v>469</v>
      </c>
      <c r="B1440" s="3">
        <v>45939</v>
      </c>
      <c r="C1440" s="3">
        <v>45939</v>
      </c>
      <c r="D1440" t="s">
        <v>491</v>
      </c>
      <c r="E1440" t="s">
        <v>309</v>
      </c>
      <c r="F1440" t="s">
        <v>310</v>
      </c>
      <c r="G1440">
        <v>60</v>
      </c>
      <c r="H1440">
        <v>60</v>
      </c>
      <c r="I1440" t="s">
        <v>1222</v>
      </c>
      <c r="J1440" t="s">
        <v>1098</v>
      </c>
      <c r="K1440" t="s">
        <v>177</v>
      </c>
      <c r="L1440" t="str">
        <f>IF(AND(Home!$A$1&gt;=Leave[[#This Row],[Start Time]],Home!$A$1&lt;=Leave[[#This Row],[End Time]]),"Aplica","No Aplica")</f>
        <v>No Aplica</v>
      </c>
      <c r="M1440" t="str">
        <f>IF(AND(Home!$A$1&gt;=Leave[[#This Row],[Start Time]],Home!$A$1&lt;=Leave[[#This Row],[End Time]]),Home!$A$1,"No Aplica")</f>
        <v>No Aplica</v>
      </c>
      <c r="N1440" t="str">
        <f>Leave[[#This Row],[User Code (Owning User) (Usuario)]]&amp;Leave[[#This Row],[fecha activa]]</f>
        <v>MIE2023250511409No Aplica</v>
      </c>
    </row>
    <row r="1441" spans="1:14" x14ac:dyDescent="0.3">
      <c r="A1441" t="s">
        <v>469</v>
      </c>
      <c r="B1441" s="3">
        <v>45938</v>
      </c>
      <c r="C1441" s="3">
        <v>45938</v>
      </c>
      <c r="D1441" t="s">
        <v>491</v>
      </c>
      <c r="E1441" t="s">
        <v>309</v>
      </c>
      <c r="F1441" t="s">
        <v>310</v>
      </c>
      <c r="G1441">
        <v>60</v>
      </c>
      <c r="H1441">
        <v>60</v>
      </c>
      <c r="I1441" t="s">
        <v>1222</v>
      </c>
      <c r="J1441" t="s">
        <v>1098</v>
      </c>
      <c r="K1441" t="s">
        <v>177</v>
      </c>
      <c r="L1441" t="str">
        <f>IF(AND(Home!$A$1&gt;=Leave[[#This Row],[Start Time]],Home!$A$1&lt;=Leave[[#This Row],[End Time]]),"Aplica","No Aplica")</f>
        <v>No Aplica</v>
      </c>
      <c r="M1441" t="str">
        <f>IF(AND(Home!$A$1&gt;=Leave[[#This Row],[Start Time]],Home!$A$1&lt;=Leave[[#This Row],[End Time]]),Home!$A$1,"No Aplica")</f>
        <v>No Aplica</v>
      </c>
      <c r="N1441" t="str">
        <f>Leave[[#This Row],[User Code (Owning User) (Usuario)]]&amp;Leave[[#This Row],[fecha activa]]</f>
        <v>MIE2023250511409No Aplica</v>
      </c>
    </row>
    <row r="1442" spans="1:14" x14ac:dyDescent="0.3">
      <c r="A1442" t="s">
        <v>466</v>
      </c>
      <c r="B1442" s="3">
        <v>45937</v>
      </c>
      <c r="C1442" s="3">
        <v>45937</v>
      </c>
      <c r="D1442" t="s">
        <v>465</v>
      </c>
      <c r="E1442" t="s">
        <v>309</v>
      </c>
      <c r="F1442" t="s">
        <v>310</v>
      </c>
      <c r="G1442">
        <v>1410</v>
      </c>
      <c r="H1442">
        <v>540</v>
      </c>
      <c r="I1442" t="s">
        <v>1222</v>
      </c>
      <c r="J1442" t="s">
        <v>1098</v>
      </c>
      <c r="K1442" t="s">
        <v>177</v>
      </c>
      <c r="L1442" t="str">
        <f>IF(AND(Home!$A$1&gt;=Leave[[#This Row],[Start Time]],Home!$A$1&lt;=Leave[[#This Row],[End Time]]),"Aplica","No Aplica")</f>
        <v>No Aplica</v>
      </c>
      <c r="M1442" t="str">
        <f>IF(AND(Home!$A$1&gt;=Leave[[#This Row],[Start Time]],Home!$A$1&lt;=Leave[[#This Row],[End Time]]),Home!$A$1,"No Aplica")</f>
        <v>No Aplica</v>
      </c>
      <c r="N1442" t="str">
        <f>Leave[[#This Row],[User Code (Owning User) (Usuario)]]&amp;Leave[[#This Row],[fecha activa]]</f>
        <v>MIE2023250511409No Aplica</v>
      </c>
    </row>
    <row r="1443" spans="1:14" x14ac:dyDescent="0.3">
      <c r="A1443" t="s">
        <v>469</v>
      </c>
      <c r="B1443" s="3">
        <v>45936</v>
      </c>
      <c r="C1443" s="3">
        <v>45936</v>
      </c>
      <c r="D1443" t="s">
        <v>491</v>
      </c>
      <c r="E1443" t="s">
        <v>309</v>
      </c>
      <c r="F1443" t="s">
        <v>310</v>
      </c>
      <c r="G1443">
        <v>60</v>
      </c>
      <c r="H1443">
        <v>60</v>
      </c>
      <c r="I1443" t="s">
        <v>1222</v>
      </c>
      <c r="J1443" t="s">
        <v>1098</v>
      </c>
      <c r="K1443" t="s">
        <v>177</v>
      </c>
      <c r="L1443" t="str">
        <f>IF(AND(Home!$A$1&gt;=Leave[[#This Row],[Start Time]],Home!$A$1&lt;=Leave[[#This Row],[End Time]]),"Aplica","No Aplica")</f>
        <v>No Aplica</v>
      </c>
      <c r="M1443" t="str">
        <f>IF(AND(Home!$A$1&gt;=Leave[[#This Row],[Start Time]],Home!$A$1&lt;=Leave[[#This Row],[End Time]]),Home!$A$1,"No Aplica")</f>
        <v>No Aplica</v>
      </c>
      <c r="N1443" t="str">
        <f>Leave[[#This Row],[User Code (Owning User) (Usuario)]]&amp;Leave[[#This Row],[fecha activa]]</f>
        <v>MIE2023250511409No Aplica</v>
      </c>
    </row>
    <row r="1444" spans="1:14" x14ac:dyDescent="0.3">
      <c r="A1444" t="s">
        <v>469</v>
      </c>
      <c r="B1444" s="3">
        <v>45933</v>
      </c>
      <c r="C1444" s="3">
        <v>45933</v>
      </c>
      <c r="D1444" t="s">
        <v>491</v>
      </c>
      <c r="E1444" t="s">
        <v>309</v>
      </c>
      <c r="F1444" t="s">
        <v>310</v>
      </c>
      <c r="G1444">
        <v>60</v>
      </c>
      <c r="H1444">
        <v>60</v>
      </c>
      <c r="I1444" t="s">
        <v>1222</v>
      </c>
      <c r="J1444" t="s">
        <v>1098</v>
      </c>
      <c r="K1444" t="s">
        <v>177</v>
      </c>
      <c r="L1444" t="str">
        <f>IF(AND(Home!$A$1&gt;=Leave[[#This Row],[Start Time]],Home!$A$1&lt;=Leave[[#This Row],[End Time]]),"Aplica","No Aplica")</f>
        <v>No Aplica</v>
      </c>
      <c r="M1444" t="str">
        <f>IF(AND(Home!$A$1&gt;=Leave[[#This Row],[Start Time]],Home!$A$1&lt;=Leave[[#This Row],[End Time]]),Home!$A$1,"No Aplica")</f>
        <v>No Aplica</v>
      </c>
      <c r="N1444" t="str">
        <f>Leave[[#This Row],[User Code (Owning User) (Usuario)]]&amp;Leave[[#This Row],[fecha activa]]</f>
        <v>MIE2023250511409No Aplica</v>
      </c>
    </row>
    <row r="1445" spans="1:14" x14ac:dyDescent="0.3">
      <c r="A1445" t="s">
        <v>469</v>
      </c>
      <c r="B1445" s="3">
        <v>45932</v>
      </c>
      <c r="C1445" s="3">
        <v>45932</v>
      </c>
      <c r="D1445" t="s">
        <v>491</v>
      </c>
      <c r="E1445" t="s">
        <v>309</v>
      </c>
      <c r="F1445" t="s">
        <v>310</v>
      </c>
      <c r="G1445">
        <v>60</v>
      </c>
      <c r="H1445">
        <v>60</v>
      </c>
      <c r="I1445" t="s">
        <v>1222</v>
      </c>
      <c r="J1445" t="s">
        <v>1098</v>
      </c>
      <c r="K1445" t="s">
        <v>177</v>
      </c>
      <c r="L1445" t="str">
        <f>IF(AND(Home!$A$1&gt;=Leave[[#This Row],[Start Time]],Home!$A$1&lt;=Leave[[#This Row],[End Time]]),"Aplica","No Aplica")</f>
        <v>No Aplica</v>
      </c>
      <c r="M1445" t="str">
        <f>IF(AND(Home!$A$1&gt;=Leave[[#This Row],[Start Time]],Home!$A$1&lt;=Leave[[#This Row],[End Time]]),Home!$A$1,"No Aplica")</f>
        <v>No Aplica</v>
      </c>
      <c r="N1445" t="str">
        <f>Leave[[#This Row],[User Code (Owning User) (Usuario)]]&amp;Leave[[#This Row],[fecha activa]]</f>
        <v>MIE2023250511409No Aplica</v>
      </c>
    </row>
    <row r="1446" spans="1:14" x14ac:dyDescent="0.3">
      <c r="A1446" t="s">
        <v>469</v>
      </c>
      <c r="B1446" s="3">
        <v>45931</v>
      </c>
      <c r="C1446" s="3">
        <v>45931</v>
      </c>
      <c r="D1446" t="s">
        <v>491</v>
      </c>
      <c r="E1446" t="s">
        <v>309</v>
      </c>
      <c r="F1446" t="s">
        <v>310</v>
      </c>
      <c r="G1446">
        <v>60</v>
      </c>
      <c r="H1446">
        <v>60</v>
      </c>
      <c r="I1446" t="s">
        <v>1222</v>
      </c>
      <c r="J1446" t="s">
        <v>1098</v>
      </c>
      <c r="K1446" t="s">
        <v>177</v>
      </c>
      <c r="L1446" t="str">
        <f>IF(AND(Home!$A$1&gt;=Leave[[#This Row],[Start Time]],Home!$A$1&lt;=Leave[[#This Row],[End Time]]),"Aplica","No Aplica")</f>
        <v>Aplica</v>
      </c>
      <c r="M1446">
        <f>IF(AND(Home!$A$1&gt;=Leave[[#This Row],[Start Time]],Home!$A$1&lt;=Leave[[#This Row],[End Time]]),Home!$A$1,"No Aplica")</f>
        <v>45931</v>
      </c>
      <c r="N1446" t="str">
        <f>Leave[[#This Row],[User Code (Owning User) (Usuario)]]&amp;Leave[[#This Row],[fecha activa]]</f>
        <v>MIE202325051140945931</v>
      </c>
    </row>
    <row r="1447" spans="1:14" x14ac:dyDescent="0.3">
      <c r="A1447" t="s">
        <v>469</v>
      </c>
      <c r="B1447" s="3">
        <v>45934</v>
      </c>
      <c r="C1447" s="3">
        <v>45934</v>
      </c>
      <c r="D1447" t="s">
        <v>836</v>
      </c>
      <c r="E1447" t="s">
        <v>1369</v>
      </c>
      <c r="F1447" t="s">
        <v>1371</v>
      </c>
      <c r="G1447">
        <v>150</v>
      </c>
      <c r="H1447">
        <v>150</v>
      </c>
      <c r="I1447" t="s">
        <v>1370</v>
      </c>
      <c r="J1447" t="s">
        <v>965</v>
      </c>
      <c r="K1447" t="s">
        <v>178</v>
      </c>
      <c r="L1447" t="str">
        <f>IF(AND(Home!$A$1&gt;=Leave[[#This Row],[Start Time]],Home!$A$1&lt;=Leave[[#This Row],[End Time]]),"Aplica","No Aplica")</f>
        <v>No Aplica</v>
      </c>
      <c r="M1447" t="str">
        <f>IF(AND(Home!$A$1&gt;=Leave[[#This Row],[Start Time]],Home!$A$1&lt;=Leave[[#This Row],[End Time]]),Home!$A$1,"No Aplica")</f>
        <v>No Aplica</v>
      </c>
      <c r="N1447" t="str">
        <f>Leave[[#This Row],[User Code (Owning User) (Usuario)]]&amp;Leave[[#This Row],[fecha activa]]</f>
        <v>MIE2025300120672No Aplica</v>
      </c>
    </row>
    <row r="1448" spans="1:14" x14ac:dyDescent="0.3">
      <c r="A1448" t="s">
        <v>469</v>
      </c>
      <c r="B1448" s="3">
        <v>45931</v>
      </c>
      <c r="C1448" s="3">
        <v>45931</v>
      </c>
      <c r="D1448" t="s">
        <v>2947</v>
      </c>
      <c r="E1448" t="s">
        <v>1369</v>
      </c>
      <c r="F1448" t="s">
        <v>1371</v>
      </c>
      <c r="G1448">
        <v>180</v>
      </c>
      <c r="H1448">
        <v>180</v>
      </c>
      <c r="I1448" t="s">
        <v>1370</v>
      </c>
      <c r="J1448" t="s">
        <v>965</v>
      </c>
      <c r="K1448" t="s">
        <v>178</v>
      </c>
      <c r="L1448" t="str">
        <f>IF(AND(Home!$A$1&gt;=Leave[[#This Row],[Start Time]],Home!$A$1&lt;=Leave[[#This Row],[End Time]]),"Aplica","No Aplica")</f>
        <v>Aplica</v>
      </c>
      <c r="M1448">
        <f>IF(AND(Home!$A$1&gt;=Leave[[#This Row],[Start Time]],Home!$A$1&lt;=Leave[[#This Row],[End Time]]),Home!$A$1,"No Aplica")</f>
        <v>45931</v>
      </c>
      <c r="N1448" t="str">
        <f>Leave[[#This Row],[User Code (Owning User) (Usuario)]]&amp;Leave[[#This Row],[fecha activa]]</f>
        <v>MIE202530012067245931</v>
      </c>
    </row>
    <row r="1449" spans="1:14" x14ac:dyDescent="0.3">
      <c r="A1449" t="s">
        <v>466</v>
      </c>
      <c r="B1449" s="3">
        <v>45943</v>
      </c>
      <c r="C1449" s="3">
        <v>45943</v>
      </c>
      <c r="D1449" t="s">
        <v>573</v>
      </c>
      <c r="E1449" t="s">
        <v>1369</v>
      </c>
      <c r="F1449" t="s">
        <v>1371</v>
      </c>
      <c r="G1449">
        <v>1410</v>
      </c>
      <c r="H1449">
        <v>540</v>
      </c>
      <c r="I1449" t="s">
        <v>1370</v>
      </c>
      <c r="J1449" t="s">
        <v>965</v>
      </c>
      <c r="K1449" t="s">
        <v>178</v>
      </c>
      <c r="L1449" t="str">
        <f>IF(AND(Home!$A$1&gt;=Leave[[#This Row],[Start Time]],Home!$A$1&lt;=Leave[[#This Row],[End Time]]),"Aplica","No Aplica")</f>
        <v>No Aplica</v>
      </c>
      <c r="M1449" t="str">
        <f>IF(AND(Home!$A$1&gt;=Leave[[#This Row],[Start Time]],Home!$A$1&lt;=Leave[[#This Row],[End Time]]),Home!$A$1,"No Aplica")</f>
        <v>No Aplica</v>
      </c>
      <c r="N1449" t="str">
        <f>Leave[[#This Row],[User Code (Owning User) (Usuario)]]&amp;Leave[[#This Row],[fecha activa]]</f>
        <v>MIE2025300120672No Aplica</v>
      </c>
    </row>
    <row r="1450" spans="1:14" x14ac:dyDescent="0.3">
      <c r="A1450" t="s">
        <v>474</v>
      </c>
      <c r="B1450" s="3">
        <v>45942</v>
      </c>
      <c r="C1450" s="3">
        <v>45942</v>
      </c>
      <c r="D1450" t="s">
        <v>489</v>
      </c>
      <c r="E1450" t="s">
        <v>1369</v>
      </c>
      <c r="F1450" t="s">
        <v>1371</v>
      </c>
      <c r="G1450">
        <v>1410</v>
      </c>
      <c r="H1450">
        <v>540</v>
      </c>
      <c r="I1450" t="s">
        <v>1370</v>
      </c>
      <c r="J1450" t="s">
        <v>965</v>
      </c>
      <c r="K1450" t="s">
        <v>178</v>
      </c>
      <c r="L1450" t="str">
        <f>IF(AND(Home!$A$1&gt;=Leave[[#This Row],[Start Time]],Home!$A$1&lt;=Leave[[#This Row],[End Time]]),"Aplica","No Aplica")</f>
        <v>No Aplica</v>
      </c>
      <c r="M1450" t="str">
        <f>IF(AND(Home!$A$1&gt;=Leave[[#This Row],[Start Time]],Home!$A$1&lt;=Leave[[#This Row],[End Time]]),Home!$A$1,"No Aplica")</f>
        <v>No Aplica</v>
      </c>
      <c r="N1450" t="str">
        <f>Leave[[#This Row],[User Code (Owning User) (Usuario)]]&amp;Leave[[#This Row],[fecha activa]]</f>
        <v>MIE2025300120672No Aplica</v>
      </c>
    </row>
    <row r="1451" spans="1:14" x14ac:dyDescent="0.3">
      <c r="A1451" t="s">
        <v>474</v>
      </c>
      <c r="B1451" s="3">
        <v>45935</v>
      </c>
      <c r="C1451" s="3">
        <v>45935</v>
      </c>
      <c r="D1451" t="s">
        <v>573</v>
      </c>
      <c r="E1451" t="s">
        <v>1369</v>
      </c>
      <c r="F1451" t="s">
        <v>1371</v>
      </c>
      <c r="G1451">
        <v>1410</v>
      </c>
      <c r="H1451">
        <v>540</v>
      </c>
      <c r="I1451" t="s">
        <v>1370</v>
      </c>
      <c r="J1451" t="s">
        <v>965</v>
      </c>
      <c r="K1451" t="s">
        <v>178</v>
      </c>
      <c r="L1451" t="str">
        <f>IF(AND(Home!$A$1&gt;=Leave[[#This Row],[Start Time]],Home!$A$1&lt;=Leave[[#This Row],[End Time]]),"Aplica","No Aplica")</f>
        <v>No Aplica</v>
      </c>
      <c r="M1451" t="str">
        <f>IF(AND(Home!$A$1&gt;=Leave[[#This Row],[Start Time]],Home!$A$1&lt;=Leave[[#This Row],[End Time]]),Home!$A$1,"No Aplica")</f>
        <v>No Aplica</v>
      </c>
      <c r="N1451" t="str">
        <f>Leave[[#This Row],[User Code (Owning User) (Usuario)]]&amp;Leave[[#This Row],[fecha activa]]</f>
        <v>MIE2025300120672No Aplica</v>
      </c>
    </row>
    <row r="1452" spans="1:14" x14ac:dyDescent="0.3">
      <c r="A1452" t="s">
        <v>463</v>
      </c>
      <c r="B1452" s="3">
        <v>45935</v>
      </c>
      <c r="C1452" s="3">
        <v>45935</v>
      </c>
      <c r="D1452" t="s">
        <v>467</v>
      </c>
      <c r="E1452" t="s">
        <v>1657</v>
      </c>
      <c r="F1452" t="s">
        <v>1659</v>
      </c>
      <c r="G1452">
        <v>720</v>
      </c>
      <c r="H1452">
        <v>540</v>
      </c>
      <c r="I1452" t="s">
        <v>1658</v>
      </c>
      <c r="J1452" t="s">
        <v>1026</v>
      </c>
      <c r="K1452" t="s">
        <v>178</v>
      </c>
      <c r="L1452" t="str">
        <f>IF(AND(Home!$A$1&gt;=Leave[[#This Row],[Start Time]],Home!$A$1&lt;=Leave[[#This Row],[End Time]]),"Aplica","No Aplica")</f>
        <v>No Aplica</v>
      </c>
      <c r="M1452" t="str">
        <f>IF(AND(Home!$A$1&gt;=Leave[[#This Row],[Start Time]],Home!$A$1&lt;=Leave[[#This Row],[End Time]]),Home!$A$1,"No Aplica")</f>
        <v>No Aplica</v>
      </c>
      <c r="N1452" t="str">
        <f>Leave[[#This Row],[User Code (Owning User) (Usuario)]]&amp;Leave[[#This Row],[fecha activa]]</f>
        <v>MIE2025290422819No Aplica</v>
      </c>
    </row>
    <row r="1453" spans="1:14" x14ac:dyDescent="0.3">
      <c r="A1453" t="s">
        <v>466</v>
      </c>
      <c r="B1453" s="3">
        <v>45938</v>
      </c>
      <c r="C1453" s="3">
        <v>45938</v>
      </c>
      <c r="D1453" t="s">
        <v>467</v>
      </c>
      <c r="E1453" t="s">
        <v>1616</v>
      </c>
      <c r="F1453" t="s">
        <v>1618</v>
      </c>
      <c r="G1453">
        <v>1410</v>
      </c>
      <c r="H1453">
        <v>540</v>
      </c>
      <c r="I1453" t="s">
        <v>1617</v>
      </c>
      <c r="J1453" t="s">
        <v>1098</v>
      </c>
      <c r="K1453" t="s">
        <v>177</v>
      </c>
      <c r="L1453" t="str">
        <f>IF(AND(Home!$A$1&gt;=Leave[[#This Row],[Start Time]],Home!$A$1&lt;=Leave[[#This Row],[End Time]]),"Aplica","No Aplica")</f>
        <v>No Aplica</v>
      </c>
      <c r="M1453" t="str">
        <f>IF(AND(Home!$A$1&gt;=Leave[[#This Row],[Start Time]],Home!$A$1&lt;=Leave[[#This Row],[End Time]]),Home!$A$1,"No Aplica")</f>
        <v>No Aplica</v>
      </c>
      <c r="N1453" t="str">
        <f>Leave[[#This Row],[User Code (Owning User) (Usuario)]]&amp;Leave[[#This Row],[fecha activa]]</f>
        <v>MIE2025110422252No Aplica</v>
      </c>
    </row>
    <row r="1454" spans="1:14" x14ac:dyDescent="0.3">
      <c r="A1454" t="s">
        <v>469</v>
      </c>
      <c r="B1454" s="3">
        <v>45940</v>
      </c>
      <c r="C1454" s="3">
        <v>45940</v>
      </c>
      <c r="D1454" t="s">
        <v>491</v>
      </c>
      <c r="E1454" t="s">
        <v>1616</v>
      </c>
      <c r="F1454" t="s">
        <v>1618</v>
      </c>
      <c r="G1454">
        <v>60</v>
      </c>
      <c r="H1454">
        <v>60</v>
      </c>
      <c r="I1454" t="s">
        <v>1617</v>
      </c>
      <c r="J1454" t="s">
        <v>1098</v>
      </c>
      <c r="K1454" t="s">
        <v>177</v>
      </c>
      <c r="L1454" t="str">
        <f>IF(AND(Home!$A$1&gt;=Leave[[#This Row],[Start Time]],Home!$A$1&lt;=Leave[[#This Row],[End Time]]),"Aplica","No Aplica")</f>
        <v>No Aplica</v>
      </c>
      <c r="M1454" t="str">
        <f>IF(AND(Home!$A$1&gt;=Leave[[#This Row],[Start Time]],Home!$A$1&lt;=Leave[[#This Row],[End Time]]),Home!$A$1,"No Aplica")</f>
        <v>No Aplica</v>
      </c>
      <c r="N1454" t="str">
        <f>Leave[[#This Row],[User Code (Owning User) (Usuario)]]&amp;Leave[[#This Row],[fecha activa]]</f>
        <v>MIE2025110422252No Aplica</v>
      </c>
    </row>
    <row r="1455" spans="1:14" x14ac:dyDescent="0.3">
      <c r="A1455" t="s">
        <v>469</v>
      </c>
      <c r="B1455" s="3">
        <v>45939</v>
      </c>
      <c r="C1455" s="3">
        <v>45939</v>
      </c>
      <c r="D1455" t="s">
        <v>2026</v>
      </c>
      <c r="E1455" t="s">
        <v>1616</v>
      </c>
      <c r="F1455" t="s">
        <v>1618</v>
      </c>
      <c r="G1455">
        <v>60</v>
      </c>
      <c r="H1455">
        <v>60</v>
      </c>
      <c r="I1455" t="s">
        <v>1617</v>
      </c>
      <c r="J1455" t="s">
        <v>1098</v>
      </c>
      <c r="K1455" t="s">
        <v>177</v>
      </c>
      <c r="L1455" t="str">
        <f>IF(AND(Home!$A$1&gt;=Leave[[#This Row],[Start Time]],Home!$A$1&lt;=Leave[[#This Row],[End Time]]),"Aplica","No Aplica")</f>
        <v>No Aplica</v>
      </c>
      <c r="M1455" t="str">
        <f>IF(AND(Home!$A$1&gt;=Leave[[#This Row],[Start Time]],Home!$A$1&lt;=Leave[[#This Row],[End Time]]),Home!$A$1,"No Aplica")</f>
        <v>No Aplica</v>
      </c>
      <c r="N1455" t="str">
        <f>Leave[[#This Row],[User Code (Owning User) (Usuario)]]&amp;Leave[[#This Row],[fecha activa]]</f>
        <v>MIE2025110422252No Aplica</v>
      </c>
    </row>
    <row r="1456" spans="1:14" x14ac:dyDescent="0.3">
      <c r="A1456" t="s">
        <v>469</v>
      </c>
      <c r="B1456" s="3">
        <v>45937</v>
      </c>
      <c r="C1456" s="3">
        <v>45937</v>
      </c>
      <c r="D1456" t="s">
        <v>2026</v>
      </c>
      <c r="E1456" t="s">
        <v>1616</v>
      </c>
      <c r="F1456" t="s">
        <v>1618</v>
      </c>
      <c r="G1456">
        <v>60</v>
      </c>
      <c r="H1456">
        <v>60</v>
      </c>
      <c r="I1456" t="s">
        <v>1617</v>
      </c>
      <c r="J1456" t="s">
        <v>1098</v>
      </c>
      <c r="K1456" t="s">
        <v>177</v>
      </c>
      <c r="L1456" t="str">
        <f>IF(AND(Home!$A$1&gt;=Leave[[#This Row],[Start Time]],Home!$A$1&lt;=Leave[[#This Row],[End Time]]),"Aplica","No Aplica")</f>
        <v>No Aplica</v>
      </c>
      <c r="M1456" t="str">
        <f>IF(AND(Home!$A$1&gt;=Leave[[#This Row],[Start Time]],Home!$A$1&lt;=Leave[[#This Row],[End Time]]),Home!$A$1,"No Aplica")</f>
        <v>No Aplica</v>
      </c>
      <c r="N1456" t="str">
        <f>Leave[[#This Row],[User Code (Owning User) (Usuario)]]&amp;Leave[[#This Row],[fecha activa]]</f>
        <v>MIE2025110422252No Aplica</v>
      </c>
    </row>
    <row r="1457" spans="1:14" x14ac:dyDescent="0.3">
      <c r="A1457" t="s">
        <v>469</v>
      </c>
      <c r="B1457" s="3">
        <v>45936</v>
      </c>
      <c r="C1457" s="3">
        <v>45936</v>
      </c>
      <c r="D1457" t="s">
        <v>2026</v>
      </c>
      <c r="E1457" t="s">
        <v>1616</v>
      </c>
      <c r="F1457" t="s">
        <v>1618</v>
      </c>
      <c r="G1457">
        <v>60</v>
      </c>
      <c r="H1457">
        <v>60</v>
      </c>
      <c r="I1457" t="s">
        <v>1617</v>
      </c>
      <c r="J1457" t="s">
        <v>1098</v>
      </c>
      <c r="K1457" t="s">
        <v>177</v>
      </c>
      <c r="L1457" t="str">
        <f>IF(AND(Home!$A$1&gt;=Leave[[#This Row],[Start Time]],Home!$A$1&lt;=Leave[[#This Row],[End Time]]),"Aplica","No Aplica")</f>
        <v>No Aplica</v>
      </c>
      <c r="M1457" t="str">
        <f>IF(AND(Home!$A$1&gt;=Leave[[#This Row],[Start Time]],Home!$A$1&lt;=Leave[[#This Row],[End Time]]),Home!$A$1,"No Aplica")</f>
        <v>No Aplica</v>
      </c>
      <c r="N1457" t="str">
        <f>Leave[[#This Row],[User Code (Owning User) (Usuario)]]&amp;Leave[[#This Row],[fecha activa]]</f>
        <v>MIE2025110422252No Aplica</v>
      </c>
    </row>
    <row r="1458" spans="1:14" x14ac:dyDescent="0.3">
      <c r="A1458" t="s">
        <v>466</v>
      </c>
      <c r="B1458" s="3">
        <v>45931</v>
      </c>
      <c r="C1458" s="3">
        <v>45931</v>
      </c>
      <c r="D1458" t="s">
        <v>467</v>
      </c>
      <c r="E1458" t="s">
        <v>1616</v>
      </c>
      <c r="F1458" t="s">
        <v>1618</v>
      </c>
      <c r="G1458">
        <v>1410</v>
      </c>
      <c r="H1458">
        <v>540</v>
      </c>
      <c r="I1458" t="s">
        <v>1617</v>
      </c>
      <c r="J1458" t="s">
        <v>1098</v>
      </c>
      <c r="K1458" t="s">
        <v>177</v>
      </c>
      <c r="L1458" t="str">
        <f>IF(AND(Home!$A$1&gt;=Leave[[#This Row],[Start Time]],Home!$A$1&lt;=Leave[[#This Row],[End Time]]),"Aplica","No Aplica")</f>
        <v>Aplica</v>
      </c>
      <c r="M1458">
        <f>IF(AND(Home!$A$1&gt;=Leave[[#This Row],[Start Time]],Home!$A$1&lt;=Leave[[#This Row],[End Time]]),Home!$A$1,"No Aplica")</f>
        <v>45931</v>
      </c>
      <c r="N1458" t="str">
        <f>Leave[[#This Row],[User Code (Owning User) (Usuario)]]&amp;Leave[[#This Row],[fecha activa]]</f>
        <v>MIE202511042225245931</v>
      </c>
    </row>
    <row r="1459" spans="1:14" x14ac:dyDescent="0.3">
      <c r="A1459" t="s">
        <v>469</v>
      </c>
      <c r="B1459" s="3">
        <v>45933</v>
      </c>
      <c r="C1459" s="3">
        <v>45933</v>
      </c>
      <c r="D1459" t="s">
        <v>1641</v>
      </c>
      <c r="E1459" t="s">
        <v>1616</v>
      </c>
      <c r="F1459" t="s">
        <v>1618</v>
      </c>
      <c r="G1459">
        <v>60</v>
      </c>
      <c r="H1459">
        <v>60</v>
      </c>
      <c r="I1459" t="s">
        <v>1617</v>
      </c>
      <c r="J1459" t="s">
        <v>1098</v>
      </c>
      <c r="K1459" t="s">
        <v>177</v>
      </c>
      <c r="L1459" t="str">
        <f>IF(AND(Home!$A$1&gt;=Leave[[#This Row],[Start Time]],Home!$A$1&lt;=Leave[[#This Row],[End Time]]),"Aplica","No Aplica")</f>
        <v>No Aplica</v>
      </c>
      <c r="M1459" t="str">
        <f>IF(AND(Home!$A$1&gt;=Leave[[#This Row],[Start Time]],Home!$A$1&lt;=Leave[[#This Row],[End Time]]),Home!$A$1,"No Aplica")</f>
        <v>No Aplica</v>
      </c>
      <c r="N1459" t="str">
        <f>Leave[[#This Row],[User Code (Owning User) (Usuario)]]&amp;Leave[[#This Row],[fecha activa]]</f>
        <v>MIE2025110422252No Aplica</v>
      </c>
    </row>
    <row r="1460" spans="1:14" x14ac:dyDescent="0.3">
      <c r="A1460" t="s">
        <v>469</v>
      </c>
      <c r="B1460" s="3">
        <v>45932</v>
      </c>
      <c r="C1460" s="3">
        <v>45932</v>
      </c>
      <c r="D1460" t="s">
        <v>1641</v>
      </c>
      <c r="E1460" t="s">
        <v>1616</v>
      </c>
      <c r="F1460" t="s">
        <v>1618</v>
      </c>
      <c r="G1460">
        <v>60</v>
      </c>
      <c r="H1460">
        <v>60</v>
      </c>
      <c r="I1460" t="s">
        <v>1617</v>
      </c>
      <c r="J1460" t="s">
        <v>1098</v>
      </c>
      <c r="K1460" t="s">
        <v>177</v>
      </c>
      <c r="L1460" t="str">
        <f>IF(AND(Home!$A$1&gt;=Leave[[#This Row],[Start Time]],Home!$A$1&lt;=Leave[[#This Row],[End Time]]),"Aplica","No Aplica")</f>
        <v>No Aplica</v>
      </c>
      <c r="M1460" t="str">
        <f>IF(AND(Home!$A$1&gt;=Leave[[#This Row],[Start Time]],Home!$A$1&lt;=Leave[[#This Row],[End Time]]),Home!$A$1,"No Aplica")</f>
        <v>No Aplica</v>
      </c>
      <c r="N1460" t="str">
        <f>Leave[[#This Row],[User Code (Owning User) (Usuario)]]&amp;Leave[[#This Row],[fecha activa]]</f>
        <v>MIE2025110422252No Aplica</v>
      </c>
    </row>
    <row r="1461" spans="1:14" x14ac:dyDescent="0.3">
      <c r="A1461" t="s">
        <v>474</v>
      </c>
      <c r="B1461" s="3">
        <v>45934</v>
      </c>
      <c r="C1461" s="3">
        <v>45934</v>
      </c>
      <c r="D1461" t="s">
        <v>489</v>
      </c>
      <c r="E1461" t="s">
        <v>345</v>
      </c>
      <c r="F1461" t="s">
        <v>346</v>
      </c>
      <c r="G1461">
        <v>180</v>
      </c>
      <c r="H1461">
        <v>180</v>
      </c>
      <c r="I1461" t="s">
        <v>1094</v>
      </c>
      <c r="J1461" t="s">
        <v>976</v>
      </c>
      <c r="K1461" t="s">
        <v>223</v>
      </c>
      <c r="L1461" t="str">
        <f>IF(AND(Home!$A$1&gt;=Leave[[#This Row],[Start Time]],Home!$A$1&lt;=Leave[[#This Row],[End Time]]),"Aplica","No Aplica")</f>
        <v>No Aplica</v>
      </c>
      <c r="M1461" t="str">
        <f>IF(AND(Home!$A$1&gt;=Leave[[#This Row],[Start Time]],Home!$A$1&lt;=Leave[[#This Row],[End Time]]),Home!$A$1,"No Aplica")</f>
        <v>No Aplica</v>
      </c>
      <c r="N1461" t="str">
        <f>Leave[[#This Row],[User Code (Owning User) (Usuario)]]&amp;Leave[[#This Row],[fecha activa]]</f>
        <v>MIE2023140812248No Aplica</v>
      </c>
    </row>
    <row r="1462" spans="1:14" x14ac:dyDescent="0.3">
      <c r="A1462" t="s">
        <v>463</v>
      </c>
      <c r="B1462" s="3">
        <v>45935</v>
      </c>
      <c r="C1462" s="3">
        <v>45935</v>
      </c>
      <c r="D1462" t="s">
        <v>496</v>
      </c>
      <c r="E1462" t="s">
        <v>345</v>
      </c>
      <c r="F1462" t="s">
        <v>346</v>
      </c>
      <c r="G1462">
        <v>540</v>
      </c>
      <c r="H1462">
        <v>540</v>
      </c>
      <c r="I1462" t="s">
        <v>1094</v>
      </c>
      <c r="J1462" t="s">
        <v>976</v>
      </c>
      <c r="K1462" t="s">
        <v>223</v>
      </c>
      <c r="L1462" t="str">
        <f>IF(AND(Home!$A$1&gt;=Leave[[#This Row],[Start Time]],Home!$A$1&lt;=Leave[[#This Row],[End Time]]),"Aplica","No Aplica")</f>
        <v>No Aplica</v>
      </c>
      <c r="M1462" t="str">
        <f>IF(AND(Home!$A$1&gt;=Leave[[#This Row],[Start Time]],Home!$A$1&lt;=Leave[[#This Row],[End Time]]),Home!$A$1,"No Aplica")</f>
        <v>No Aplica</v>
      </c>
      <c r="N1462" t="str">
        <f>Leave[[#This Row],[User Code (Owning User) (Usuario)]]&amp;Leave[[#This Row],[fecha activa]]</f>
        <v>MIE2023140812248No Aplica</v>
      </c>
    </row>
    <row r="1463" spans="1:14" x14ac:dyDescent="0.3">
      <c r="A1463" t="s">
        <v>466</v>
      </c>
      <c r="B1463" s="3">
        <v>45938</v>
      </c>
      <c r="C1463" s="3">
        <v>45938</v>
      </c>
      <c r="D1463" t="s">
        <v>2981</v>
      </c>
      <c r="E1463" t="s">
        <v>1785</v>
      </c>
      <c r="F1463" t="s">
        <v>1787</v>
      </c>
      <c r="G1463">
        <v>480</v>
      </c>
      <c r="H1463">
        <v>480</v>
      </c>
      <c r="I1463" t="s">
        <v>1786</v>
      </c>
      <c r="J1463" t="s">
        <v>1098</v>
      </c>
      <c r="K1463" t="s">
        <v>177</v>
      </c>
      <c r="L1463" t="str">
        <f>IF(AND(Home!$A$1&gt;=Leave[[#This Row],[Start Time]],Home!$A$1&lt;=Leave[[#This Row],[End Time]]),"Aplica","No Aplica")</f>
        <v>No Aplica</v>
      </c>
      <c r="M1463" t="str">
        <f>IF(AND(Home!$A$1&gt;=Leave[[#This Row],[Start Time]],Home!$A$1&lt;=Leave[[#This Row],[End Time]]),Home!$A$1,"No Aplica")</f>
        <v>No Aplica</v>
      </c>
      <c r="N1463" t="str">
        <f>Leave[[#This Row],[User Code (Owning User) (Usuario)]]&amp;Leave[[#This Row],[fecha activa]]</f>
        <v>MIE2025210523153No Aplica</v>
      </c>
    </row>
    <row r="1464" spans="1:14" x14ac:dyDescent="0.3">
      <c r="A1464" t="s">
        <v>466</v>
      </c>
      <c r="B1464" s="3">
        <v>45931</v>
      </c>
      <c r="C1464" s="3">
        <v>45931</v>
      </c>
      <c r="D1464" t="s">
        <v>467</v>
      </c>
      <c r="E1464" t="s">
        <v>1785</v>
      </c>
      <c r="F1464" t="s">
        <v>1787</v>
      </c>
      <c r="G1464">
        <v>480</v>
      </c>
      <c r="H1464">
        <v>480</v>
      </c>
      <c r="I1464" t="s">
        <v>1786</v>
      </c>
      <c r="J1464" t="s">
        <v>1098</v>
      </c>
      <c r="K1464" t="s">
        <v>177</v>
      </c>
      <c r="L1464" t="str">
        <f>IF(AND(Home!$A$1&gt;=Leave[[#This Row],[Start Time]],Home!$A$1&lt;=Leave[[#This Row],[End Time]]),"Aplica","No Aplica")</f>
        <v>Aplica</v>
      </c>
      <c r="M1464">
        <f>IF(AND(Home!$A$1&gt;=Leave[[#This Row],[Start Time]],Home!$A$1&lt;=Leave[[#This Row],[End Time]]),Home!$A$1,"No Aplica")</f>
        <v>45931</v>
      </c>
      <c r="N1464" t="str">
        <f>Leave[[#This Row],[User Code (Owning User) (Usuario)]]&amp;Leave[[#This Row],[fecha activa]]</f>
        <v>MIE202521052315345931</v>
      </c>
    </row>
    <row r="1465" spans="1:14" x14ac:dyDescent="0.3">
      <c r="A1465" t="s">
        <v>475</v>
      </c>
      <c r="B1465" s="3">
        <v>45931</v>
      </c>
      <c r="C1465" s="3">
        <v>45931</v>
      </c>
      <c r="D1465" t="s">
        <v>1825</v>
      </c>
      <c r="E1465" t="s">
        <v>538</v>
      </c>
      <c r="F1465" t="s">
        <v>539</v>
      </c>
      <c r="G1465">
        <v>540</v>
      </c>
      <c r="H1465">
        <v>540</v>
      </c>
      <c r="I1465" t="s">
        <v>1081</v>
      </c>
      <c r="J1465" t="s">
        <v>555</v>
      </c>
      <c r="K1465" t="s">
        <v>556</v>
      </c>
      <c r="L1465" t="str">
        <f>IF(AND(Home!$A$1&gt;=Leave[[#This Row],[Start Time]],Home!$A$1&lt;=Leave[[#This Row],[End Time]]),"Aplica","No Aplica")</f>
        <v>Aplica</v>
      </c>
      <c r="M1465">
        <f>IF(AND(Home!$A$1&gt;=Leave[[#This Row],[Start Time]],Home!$A$1&lt;=Leave[[#This Row],[End Time]]),Home!$A$1,"No Aplica")</f>
        <v>45931</v>
      </c>
      <c r="N1465" t="str">
        <f>Leave[[#This Row],[User Code (Owning User) (Usuario)]]&amp;Leave[[#This Row],[fecha activa]]</f>
        <v>MIE202420041519345931</v>
      </c>
    </row>
    <row r="1466" spans="1:14" x14ac:dyDescent="0.3">
      <c r="A1466" t="s">
        <v>466</v>
      </c>
      <c r="B1466" s="3">
        <v>45943</v>
      </c>
      <c r="C1466" s="3">
        <v>45943</v>
      </c>
      <c r="D1466" t="s">
        <v>2896</v>
      </c>
      <c r="E1466" t="s">
        <v>538</v>
      </c>
      <c r="F1466" t="s">
        <v>539</v>
      </c>
      <c r="G1466">
        <v>540</v>
      </c>
      <c r="H1466">
        <v>540</v>
      </c>
      <c r="I1466" t="s">
        <v>1081</v>
      </c>
      <c r="J1466" t="s">
        <v>555</v>
      </c>
      <c r="K1466" t="s">
        <v>556</v>
      </c>
      <c r="L1466" t="str">
        <f>IF(AND(Home!$A$1&gt;=Leave[[#This Row],[Start Time]],Home!$A$1&lt;=Leave[[#This Row],[End Time]]),"Aplica","No Aplica")</f>
        <v>No Aplica</v>
      </c>
      <c r="M1466" t="str">
        <f>IF(AND(Home!$A$1&gt;=Leave[[#This Row],[Start Time]],Home!$A$1&lt;=Leave[[#This Row],[End Time]]),Home!$A$1,"No Aplica")</f>
        <v>No Aplica</v>
      </c>
      <c r="N1466" t="str">
        <f>Leave[[#This Row],[User Code (Owning User) (Usuario)]]&amp;Leave[[#This Row],[fecha activa]]</f>
        <v>MIE2024200415193No Aplica</v>
      </c>
    </row>
    <row r="1467" spans="1:14" x14ac:dyDescent="0.3">
      <c r="A1467" t="s">
        <v>466</v>
      </c>
      <c r="B1467" s="3">
        <v>45942</v>
      </c>
      <c r="C1467" s="3">
        <v>45942</v>
      </c>
      <c r="D1467" t="s">
        <v>467</v>
      </c>
      <c r="E1467" t="s">
        <v>538</v>
      </c>
      <c r="F1467" t="s">
        <v>539</v>
      </c>
      <c r="G1467">
        <v>540</v>
      </c>
      <c r="H1467">
        <v>540</v>
      </c>
      <c r="I1467" t="s">
        <v>1081</v>
      </c>
      <c r="J1467" t="s">
        <v>555</v>
      </c>
      <c r="K1467" t="s">
        <v>556</v>
      </c>
      <c r="L1467" t="str">
        <f>IF(AND(Home!$A$1&gt;=Leave[[#This Row],[Start Time]],Home!$A$1&lt;=Leave[[#This Row],[End Time]]),"Aplica","No Aplica")</f>
        <v>No Aplica</v>
      </c>
      <c r="M1467" t="str">
        <f>IF(AND(Home!$A$1&gt;=Leave[[#This Row],[Start Time]],Home!$A$1&lt;=Leave[[#This Row],[End Time]]),Home!$A$1,"No Aplica")</f>
        <v>No Aplica</v>
      </c>
      <c r="N1467" t="str">
        <f>Leave[[#This Row],[User Code (Owning User) (Usuario)]]&amp;Leave[[#This Row],[fecha activa]]</f>
        <v>MIE2024200415193No Aplica</v>
      </c>
    </row>
    <row r="1468" spans="1:14" x14ac:dyDescent="0.3">
      <c r="A1468" t="s">
        <v>463</v>
      </c>
      <c r="B1468" s="3">
        <v>45941</v>
      </c>
      <c r="C1468" s="3">
        <v>45941</v>
      </c>
      <c r="D1468" t="s">
        <v>2973</v>
      </c>
      <c r="E1468" t="s">
        <v>538</v>
      </c>
      <c r="F1468" t="s">
        <v>539</v>
      </c>
      <c r="G1468">
        <v>540</v>
      </c>
      <c r="H1468">
        <v>540</v>
      </c>
      <c r="I1468" t="s">
        <v>1081</v>
      </c>
      <c r="J1468" t="s">
        <v>555</v>
      </c>
      <c r="K1468" t="s">
        <v>556</v>
      </c>
      <c r="L1468" t="str">
        <f>IF(AND(Home!$A$1&gt;=Leave[[#This Row],[Start Time]],Home!$A$1&lt;=Leave[[#This Row],[End Time]]),"Aplica","No Aplica")</f>
        <v>No Aplica</v>
      </c>
      <c r="M1468" t="str">
        <f>IF(AND(Home!$A$1&gt;=Leave[[#This Row],[Start Time]],Home!$A$1&lt;=Leave[[#This Row],[End Time]]),Home!$A$1,"No Aplica")</f>
        <v>No Aplica</v>
      </c>
      <c r="N1468" t="str">
        <f>Leave[[#This Row],[User Code (Owning User) (Usuario)]]&amp;Leave[[#This Row],[fecha activa]]</f>
        <v>MIE2024200415193No Aplica</v>
      </c>
    </row>
    <row r="1469" spans="1:14" x14ac:dyDescent="0.3">
      <c r="A1469" t="s">
        <v>469</v>
      </c>
      <c r="B1469" s="3">
        <v>45936</v>
      </c>
      <c r="C1469" s="3">
        <v>45936</v>
      </c>
      <c r="D1469" t="s">
        <v>470</v>
      </c>
      <c r="E1469" t="s">
        <v>538</v>
      </c>
      <c r="F1469" t="s">
        <v>539</v>
      </c>
      <c r="G1469">
        <v>540</v>
      </c>
      <c r="H1469">
        <v>540</v>
      </c>
      <c r="I1469" t="s">
        <v>1081</v>
      </c>
      <c r="J1469" t="s">
        <v>555</v>
      </c>
      <c r="K1469" t="s">
        <v>556</v>
      </c>
      <c r="L1469" t="str">
        <f>IF(AND(Home!$A$1&gt;=Leave[[#This Row],[Start Time]],Home!$A$1&lt;=Leave[[#This Row],[End Time]]),"Aplica","No Aplica")</f>
        <v>No Aplica</v>
      </c>
      <c r="M1469" t="str">
        <f>IF(AND(Home!$A$1&gt;=Leave[[#This Row],[Start Time]],Home!$A$1&lt;=Leave[[#This Row],[End Time]]),Home!$A$1,"No Aplica")</f>
        <v>No Aplica</v>
      </c>
      <c r="N1469" t="str">
        <f>Leave[[#This Row],[User Code (Owning User) (Usuario)]]&amp;Leave[[#This Row],[fecha activa]]</f>
        <v>MIE2024200415193No Aplica</v>
      </c>
    </row>
    <row r="1470" spans="1:14" x14ac:dyDescent="0.3">
      <c r="A1470" t="s">
        <v>466</v>
      </c>
      <c r="B1470" s="3">
        <v>45935</v>
      </c>
      <c r="C1470" s="3">
        <v>45935</v>
      </c>
      <c r="D1470" t="s">
        <v>467</v>
      </c>
      <c r="E1470" t="s">
        <v>538</v>
      </c>
      <c r="F1470" t="s">
        <v>539</v>
      </c>
      <c r="G1470">
        <v>540</v>
      </c>
      <c r="H1470">
        <v>540</v>
      </c>
      <c r="I1470" t="s">
        <v>1081</v>
      </c>
      <c r="J1470" t="s">
        <v>555</v>
      </c>
      <c r="K1470" t="s">
        <v>556</v>
      </c>
      <c r="L1470" t="str">
        <f>IF(AND(Home!$A$1&gt;=Leave[[#This Row],[Start Time]],Home!$A$1&lt;=Leave[[#This Row],[End Time]]),"Aplica","No Aplica")</f>
        <v>No Aplica</v>
      </c>
      <c r="M1470" t="str">
        <f>IF(AND(Home!$A$1&gt;=Leave[[#This Row],[Start Time]],Home!$A$1&lt;=Leave[[#This Row],[End Time]]),Home!$A$1,"No Aplica")</f>
        <v>No Aplica</v>
      </c>
      <c r="N1470" t="str">
        <f>Leave[[#This Row],[User Code (Owning User) (Usuario)]]&amp;Leave[[#This Row],[fecha activa]]</f>
        <v>MIE2024200415193No Aplica</v>
      </c>
    </row>
    <row r="1471" spans="1:14" x14ac:dyDescent="0.3">
      <c r="A1471" t="s">
        <v>463</v>
      </c>
      <c r="B1471" s="3">
        <v>45934</v>
      </c>
      <c r="C1471" s="3">
        <v>45934</v>
      </c>
      <c r="D1471" t="s">
        <v>3053</v>
      </c>
      <c r="E1471" t="s">
        <v>538</v>
      </c>
      <c r="F1471" t="s">
        <v>539</v>
      </c>
      <c r="G1471">
        <v>540</v>
      </c>
      <c r="H1471">
        <v>540</v>
      </c>
      <c r="I1471" t="s">
        <v>1081</v>
      </c>
      <c r="J1471" t="s">
        <v>555</v>
      </c>
      <c r="K1471" t="s">
        <v>556</v>
      </c>
      <c r="L1471" t="str">
        <f>IF(AND(Home!$A$1&gt;=Leave[[#This Row],[Start Time]],Home!$A$1&lt;=Leave[[#This Row],[End Time]]),"Aplica","No Aplica")</f>
        <v>No Aplica</v>
      </c>
      <c r="M1471" t="str">
        <f>IF(AND(Home!$A$1&gt;=Leave[[#This Row],[Start Time]],Home!$A$1&lt;=Leave[[#This Row],[End Time]]),Home!$A$1,"No Aplica")</f>
        <v>No Aplica</v>
      </c>
      <c r="N1471" t="str">
        <f>Leave[[#This Row],[User Code (Owning User) (Usuario)]]&amp;Leave[[#This Row],[fecha activa]]</f>
        <v>MIE2024200415193No Aplica</v>
      </c>
    </row>
    <row r="1472" spans="1:14" x14ac:dyDescent="0.3">
      <c r="A1472" t="s">
        <v>474</v>
      </c>
      <c r="B1472" s="3">
        <v>45933</v>
      </c>
      <c r="C1472" s="3">
        <v>45933</v>
      </c>
      <c r="D1472" t="s">
        <v>1394</v>
      </c>
      <c r="E1472" t="s">
        <v>1338</v>
      </c>
      <c r="F1472" t="s">
        <v>1340</v>
      </c>
      <c r="G1472">
        <v>60</v>
      </c>
      <c r="H1472">
        <v>60</v>
      </c>
      <c r="I1472" t="s">
        <v>1339</v>
      </c>
      <c r="J1472" t="s">
        <v>1025</v>
      </c>
      <c r="K1472" t="s">
        <v>177</v>
      </c>
      <c r="L1472" t="str">
        <f>IF(AND(Home!$A$1&gt;=Leave[[#This Row],[Start Time]],Home!$A$1&lt;=Leave[[#This Row],[End Time]]),"Aplica","No Aplica")</f>
        <v>No Aplica</v>
      </c>
      <c r="M1472" t="str">
        <f>IF(AND(Home!$A$1&gt;=Leave[[#This Row],[Start Time]],Home!$A$1&lt;=Leave[[#This Row],[End Time]]),Home!$A$1,"No Aplica")</f>
        <v>No Aplica</v>
      </c>
      <c r="N1472" t="str">
        <f>Leave[[#This Row],[User Code (Owning User) (Usuario)]]&amp;Leave[[#This Row],[fecha activa]]</f>
        <v>MIE2025200120415No Aplica</v>
      </c>
    </row>
    <row r="1473" spans="1:14" x14ac:dyDescent="0.3">
      <c r="A1473" t="s">
        <v>474</v>
      </c>
      <c r="B1473" s="3">
        <v>45932</v>
      </c>
      <c r="C1473" s="3">
        <v>45932</v>
      </c>
      <c r="D1473" t="s">
        <v>1394</v>
      </c>
      <c r="E1473" t="s">
        <v>1338</v>
      </c>
      <c r="F1473" t="s">
        <v>1340</v>
      </c>
      <c r="G1473">
        <v>60</v>
      </c>
      <c r="H1473">
        <v>60</v>
      </c>
      <c r="I1473" t="s">
        <v>1339</v>
      </c>
      <c r="J1473" t="s">
        <v>1025</v>
      </c>
      <c r="K1473" t="s">
        <v>177</v>
      </c>
      <c r="L1473" t="str">
        <f>IF(AND(Home!$A$1&gt;=Leave[[#This Row],[Start Time]],Home!$A$1&lt;=Leave[[#This Row],[End Time]]),"Aplica","No Aplica")</f>
        <v>No Aplica</v>
      </c>
      <c r="M1473" t="str">
        <f>IF(AND(Home!$A$1&gt;=Leave[[#This Row],[Start Time]],Home!$A$1&lt;=Leave[[#This Row],[End Time]]),Home!$A$1,"No Aplica")</f>
        <v>No Aplica</v>
      </c>
      <c r="N1473" t="str">
        <f>Leave[[#This Row],[User Code (Owning User) (Usuario)]]&amp;Leave[[#This Row],[fecha activa]]</f>
        <v>MIE2025200120415No Aplica</v>
      </c>
    </row>
    <row r="1474" spans="1:14" x14ac:dyDescent="0.3">
      <c r="A1474" t="s">
        <v>474</v>
      </c>
      <c r="B1474" s="3">
        <v>45931</v>
      </c>
      <c r="C1474" s="3">
        <v>45931</v>
      </c>
      <c r="D1474" t="s">
        <v>1394</v>
      </c>
      <c r="E1474" t="s">
        <v>1338</v>
      </c>
      <c r="F1474" t="s">
        <v>1340</v>
      </c>
      <c r="G1474">
        <v>60</v>
      </c>
      <c r="H1474">
        <v>60</v>
      </c>
      <c r="I1474" t="s">
        <v>1339</v>
      </c>
      <c r="J1474" t="s">
        <v>1025</v>
      </c>
      <c r="K1474" t="s">
        <v>177</v>
      </c>
      <c r="L1474" t="str">
        <f>IF(AND(Home!$A$1&gt;=Leave[[#This Row],[Start Time]],Home!$A$1&lt;=Leave[[#This Row],[End Time]]),"Aplica","No Aplica")</f>
        <v>Aplica</v>
      </c>
      <c r="M1474">
        <f>IF(AND(Home!$A$1&gt;=Leave[[#This Row],[Start Time]],Home!$A$1&lt;=Leave[[#This Row],[End Time]]),Home!$A$1,"No Aplica")</f>
        <v>45931</v>
      </c>
      <c r="N1474" t="str">
        <f>Leave[[#This Row],[User Code (Owning User) (Usuario)]]&amp;Leave[[#This Row],[fecha activa]]</f>
        <v>MIE202520012041545931</v>
      </c>
    </row>
    <row r="1475" spans="1:14" x14ac:dyDescent="0.3">
      <c r="A1475" t="s">
        <v>466</v>
      </c>
      <c r="B1475" s="3">
        <v>45932</v>
      </c>
      <c r="C1475" s="3">
        <v>45932</v>
      </c>
      <c r="D1475" t="s">
        <v>467</v>
      </c>
      <c r="E1475" t="s">
        <v>321</v>
      </c>
      <c r="F1475" t="s">
        <v>322</v>
      </c>
      <c r="G1475">
        <v>480</v>
      </c>
      <c r="H1475">
        <v>480</v>
      </c>
      <c r="I1475" t="s">
        <v>1219</v>
      </c>
      <c r="J1475" t="s">
        <v>967</v>
      </c>
      <c r="K1475" t="s">
        <v>177</v>
      </c>
      <c r="L1475" t="str">
        <f>IF(AND(Home!$A$1&gt;=Leave[[#This Row],[Start Time]],Home!$A$1&lt;=Leave[[#This Row],[End Time]]),"Aplica","No Aplica")</f>
        <v>No Aplica</v>
      </c>
      <c r="M1475" t="str">
        <f>IF(AND(Home!$A$1&gt;=Leave[[#This Row],[Start Time]],Home!$A$1&lt;=Leave[[#This Row],[End Time]]),Home!$A$1,"No Aplica")</f>
        <v>No Aplica</v>
      </c>
      <c r="N1475" t="str">
        <f>Leave[[#This Row],[User Code (Owning User) (Usuario)]]&amp;Leave[[#This Row],[fecha activa]]</f>
        <v>MIE2023140611614No Aplica</v>
      </c>
    </row>
    <row r="1476" spans="1:14" x14ac:dyDescent="0.3">
      <c r="A1476" t="s">
        <v>474</v>
      </c>
      <c r="B1476" s="3">
        <v>45942</v>
      </c>
      <c r="C1476" s="3">
        <v>45942</v>
      </c>
      <c r="D1476" t="s">
        <v>485</v>
      </c>
      <c r="E1476" t="s">
        <v>419</v>
      </c>
      <c r="F1476" t="s">
        <v>420</v>
      </c>
      <c r="G1476">
        <v>540</v>
      </c>
      <c r="H1476">
        <v>540</v>
      </c>
      <c r="I1476" t="s">
        <v>2084</v>
      </c>
      <c r="J1476" t="s">
        <v>1028</v>
      </c>
      <c r="K1476" t="s">
        <v>178</v>
      </c>
      <c r="L1476" t="str">
        <f>IF(AND(Home!$A$1&gt;=Leave[[#This Row],[Start Time]],Home!$A$1&lt;=Leave[[#This Row],[End Time]]),"Aplica","No Aplica")</f>
        <v>No Aplica</v>
      </c>
      <c r="M1476" t="str">
        <f>IF(AND(Home!$A$1&gt;=Leave[[#This Row],[Start Time]],Home!$A$1&lt;=Leave[[#This Row],[End Time]]),Home!$A$1,"No Aplica")</f>
        <v>No Aplica</v>
      </c>
      <c r="N1476" t="str">
        <f>Leave[[#This Row],[User Code (Owning User) (Usuario)]]&amp;Leave[[#This Row],[fecha activa]]</f>
        <v>MIE2023181213833No Aplica</v>
      </c>
    </row>
    <row r="1477" spans="1:14" x14ac:dyDescent="0.3">
      <c r="A1477" t="s">
        <v>474</v>
      </c>
      <c r="B1477" s="3">
        <v>45935</v>
      </c>
      <c r="C1477" s="3">
        <v>45935</v>
      </c>
      <c r="D1477" t="s">
        <v>490</v>
      </c>
      <c r="E1477" t="s">
        <v>419</v>
      </c>
      <c r="F1477" t="s">
        <v>420</v>
      </c>
      <c r="G1477">
        <v>540</v>
      </c>
      <c r="H1477">
        <v>540</v>
      </c>
      <c r="I1477" t="s">
        <v>2084</v>
      </c>
      <c r="J1477" t="s">
        <v>1028</v>
      </c>
      <c r="K1477" t="s">
        <v>178</v>
      </c>
      <c r="L1477" t="str">
        <f>IF(AND(Home!$A$1&gt;=Leave[[#This Row],[Start Time]],Home!$A$1&lt;=Leave[[#This Row],[End Time]]),"Aplica","No Aplica")</f>
        <v>No Aplica</v>
      </c>
      <c r="M1477" t="str">
        <f>IF(AND(Home!$A$1&gt;=Leave[[#This Row],[Start Time]],Home!$A$1&lt;=Leave[[#This Row],[End Time]]),Home!$A$1,"No Aplica")</f>
        <v>No Aplica</v>
      </c>
      <c r="N1477" t="str">
        <f>Leave[[#This Row],[User Code (Owning User) (Usuario)]]&amp;Leave[[#This Row],[fecha activa]]</f>
        <v>MIE2023181213833No Aplica</v>
      </c>
    </row>
    <row r="1478" spans="1:14" x14ac:dyDescent="0.3">
      <c r="A1478" t="s">
        <v>2430</v>
      </c>
      <c r="B1478" s="3">
        <v>45931</v>
      </c>
      <c r="C1478" s="3">
        <v>45961</v>
      </c>
      <c r="D1478" t="s">
        <v>2781</v>
      </c>
      <c r="E1478" t="s">
        <v>1780</v>
      </c>
      <c r="F1478" t="s">
        <v>1781</v>
      </c>
      <c r="G1478">
        <v>13020</v>
      </c>
      <c r="H1478">
        <v>540</v>
      </c>
      <c r="I1478" t="s">
        <v>1280</v>
      </c>
      <c r="J1478" t="s">
        <v>1038</v>
      </c>
      <c r="K1478" t="s">
        <v>177</v>
      </c>
      <c r="L1478" t="str">
        <f>IF(AND(Home!$A$1&gt;=Leave[[#This Row],[Start Time]],Home!$A$1&lt;=Leave[[#This Row],[End Time]]),"Aplica","No Aplica")</f>
        <v>Aplica</v>
      </c>
      <c r="M1478">
        <f>IF(AND(Home!$A$1&gt;=Leave[[#This Row],[Start Time]],Home!$A$1&lt;=Leave[[#This Row],[End Time]]),Home!$A$1,"No Aplica")</f>
        <v>45931</v>
      </c>
      <c r="N1478" t="str">
        <f>Leave[[#This Row],[User Code (Owning User) (Usuario)]]&amp;Leave[[#This Row],[fecha activa]]</f>
        <v>MIE202520052315045931</v>
      </c>
    </row>
    <row r="1479" spans="1:14" x14ac:dyDescent="0.3">
      <c r="A1479" t="s">
        <v>463</v>
      </c>
      <c r="B1479" s="3">
        <v>45931</v>
      </c>
      <c r="C1479" s="3">
        <v>45931</v>
      </c>
      <c r="D1479" t="s">
        <v>2968</v>
      </c>
      <c r="E1479" t="s">
        <v>67</v>
      </c>
      <c r="F1479" t="s">
        <v>68</v>
      </c>
      <c r="G1479">
        <v>90</v>
      </c>
      <c r="H1479">
        <v>90</v>
      </c>
      <c r="I1479" t="s">
        <v>959</v>
      </c>
      <c r="J1479" t="s">
        <v>970</v>
      </c>
      <c r="K1479" t="s">
        <v>179</v>
      </c>
      <c r="L1479" t="str">
        <f>IF(AND(Home!$A$1&gt;=Leave[[#This Row],[Start Time]],Home!$A$1&lt;=Leave[[#This Row],[End Time]]),"Aplica","No Aplica")</f>
        <v>Aplica</v>
      </c>
      <c r="M1479">
        <f>IF(AND(Home!$A$1&gt;=Leave[[#This Row],[Start Time]],Home!$A$1&lt;=Leave[[#This Row],[End Time]]),Home!$A$1,"No Aplica")</f>
        <v>45931</v>
      </c>
      <c r="N1479" t="str">
        <f>Leave[[#This Row],[User Code (Owning User) (Usuario)]]&amp;Leave[[#This Row],[fecha activa]]</f>
        <v>MIE20221509855545931</v>
      </c>
    </row>
    <row r="1480" spans="1:14" x14ac:dyDescent="0.3">
      <c r="A1480" t="s">
        <v>466</v>
      </c>
      <c r="B1480" s="3">
        <v>45942</v>
      </c>
      <c r="C1480" s="3">
        <v>45942</v>
      </c>
      <c r="D1480" t="s">
        <v>467</v>
      </c>
      <c r="E1480" t="s">
        <v>67</v>
      </c>
      <c r="F1480" t="s">
        <v>68</v>
      </c>
      <c r="G1480">
        <v>1350</v>
      </c>
      <c r="H1480">
        <v>540</v>
      </c>
      <c r="I1480" t="s">
        <v>959</v>
      </c>
      <c r="J1480" t="s">
        <v>970</v>
      </c>
      <c r="K1480" t="s">
        <v>179</v>
      </c>
      <c r="L1480" t="str">
        <f>IF(AND(Home!$A$1&gt;=Leave[[#This Row],[Start Time]],Home!$A$1&lt;=Leave[[#This Row],[End Time]]),"Aplica","No Aplica")</f>
        <v>No Aplica</v>
      </c>
      <c r="M1480" t="str">
        <f>IF(AND(Home!$A$1&gt;=Leave[[#This Row],[Start Time]],Home!$A$1&lt;=Leave[[#This Row],[End Time]]),Home!$A$1,"No Aplica")</f>
        <v>No Aplica</v>
      </c>
      <c r="N1480" t="str">
        <f>Leave[[#This Row],[User Code (Owning User) (Usuario)]]&amp;Leave[[#This Row],[fecha activa]]</f>
        <v>MIE202215098555No Aplica</v>
      </c>
    </row>
    <row r="1481" spans="1:14" x14ac:dyDescent="0.3">
      <c r="A1481" t="s">
        <v>466</v>
      </c>
      <c r="B1481" s="3">
        <v>45935</v>
      </c>
      <c r="C1481" s="3">
        <v>45935</v>
      </c>
      <c r="D1481" t="s">
        <v>467</v>
      </c>
      <c r="E1481" t="s">
        <v>67</v>
      </c>
      <c r="F1481" t="s">
        <v>68</v>
      </c>
      <c r="G1481">
        <v>1350</v>
      </c>
      <c r="H1481">
        <v>540</v>
      </c>
      <c r="I1481" t="s">
        <v>959</v>
      </c>
      <c r="J1481" t="s">
        <v>970</v>
      </c>
      <c r="K1481" t="s">
        <v>179</v>
      </c>
      <c r="L1481" t="str">
        <f>IF(AND(Home!$A$1&gt;=Leave[[#This Row],[Start Time]],Home!$A$1&lt;=Leave[[#This Row],[End Time]]),"Aplica","No Aplica")</f>
        <v>No Aplica</v>
      </c>
      <c r="M1481" t="str">
        <f>IF(AND(Home!$A$1&gt;=Leave[[#This Row],[Start Time]],Home!$A$1&lt;=Leave[[#This Row],[End Time]]),Home!$A$1,"No Aplica")</f>
        <v>No Aplica</v>
      </c>
      <c r="N1481" t="str">
        <f>Leave[[#This Row],[User Code (Owning User) (Usuario)]]&amp;Leave[[#This Row],[fecha activa]]</f>
        <v>MIE202215098555No Aplica</v>
      </c>
    </row>
    <row r="1482" spans="1:14" x14ac:dyDescent="0.3">
      <c r="A1482" t="s">
        <v>469</v>
      </c>
      <c r="B1482" s="3">
        <v>45931</v>
      </c>
      <c r="C1482" s="3">
        <v>45931</v>
      </c>
      <c r="D1482" t="s">
        <v>2905</v>
      </c>
      <c r="E1482" t="s">
        <v>732</v>
      </c>
      <c r="F1482" t="s">
        <v>733</v>
      </c>
      <c r="G1482">
        <v>150</v>
      </c>
      <c r="H1482">
        <v>150</v>
      </c>
      <c r="I1482" t="s">
        <v>1144</v>
      </c>
      <c r="J1482" t="s">
        <v>2462</v>
      </c>
      <c r="K1482" t="s">
        <v>178</v>
      </c>
      <c r="L1482" t="str">
        <f>IF(AND(Home!$A$1&gt;=Leave[[#This Row],[Start Time]],Home!$A$1&lt;=Leave[[#This Row],[End Time]]),"Aplica","No Aplica")</f>
        <v>Aplica</v>
      </c>
      <c r="M1482">
        <f>IF(AND(Home!$A$1&gt;=Leave[[#This Row],[Start Time]],Home!$A$1&lt;=Leave[[#This Row],[End Time]]),Home!$A$1,"No Aplica")</f>
        <v>45931</v>
      </c>
      <c r="N1482" t="str">
        <f>Leave[[#This Row],[User Code (Owning User) (Usuario)]]&amp;Leave[[#This Row],[fecha activa]]</f>
        <v>MIE202409101779145931</v>
      </c>
    </row>
    <row r="1483" spans="1:14" x14ac:dyDescent="0.3">
      <c r="A1483" t="s">
        <v>469</v>
      </c>
      <c r="B1483" s="3">
        <v>45940</v>
      </c>
      <c r="C1483" s="3">
        <v>45940</v>
      </c>
      <c r="D1483" t="s">
        <v>641</v>
      </c>
      <c r="E1483" t="s">
        <v>1826</v>
      </c>
      <c r="F1483" t="s">
        <v>1828</v>
      </c>
      <c r="G1483">
        <v>60</v>
      </c>
      <c r="H1483">
        <v>60</v>
      </c>
      <c r="I1483" t="s">
        <v>1827</v>
      </c>
      <c r="J1483" t="s">
        <v>1098</v>
      </c>
      <c r="K1483" t="s">
        <v>177</v>
      </c>
      <c r="L1483" t="str">
        <f>IF(AND(Home!$A$1&gt;=Leave[[#This Row],[Start Time]],Home!$A$1&lt;=Leave[[#This Row],[End Time]]),"Aplica","No Aplica")</f>
        <v>No Aplica</v>
      </c>
      <c r="M1483" t="str">
        <f>IF(AND(Home!$A$1&gt;=Leave[[#This Row],[Start Time]],Home!$A$1&lt;=Leave[[#This Row],[End Time]]),Home!$A$1,"No Aplica")</f>
        <v>No Aplica</v>
      </c>
      <c r="N1483" t="str">
        <f>Leave[[#This Row],[User Code (Owning User) (Usuario)]]&amp;Leave[[#This Row],[fecha activa]]</f>
        <v>MIE2025040623292No Aplica</v>
      </c>
    </row>
    <row r="1484" spans="1:14" x14ac:dyDescent="0.3">
      <c r="A1484" t="s">
        <v>469</v>
      </c>
      <c r="B1484" s="3">
        <v>45939</v>
      </c>
      <c r="C1484" s="3">
        <v>45939</v>
      </c>
      <c r="D1484" t="s">
        <v>1614</v>
      </c>
      <c r="E1484" t="s">
        <v>1826</v>
      </c>
      <c r="F1484" t="s">
        <v>1828</v>
      </c>
      <c r="G1484">
        <v>60</v>
      </c>
      <c r="H1484">
        <v>60</v>
      </c>
      <c r="I1484" t="s">
        <v>1827</v>
      </c>
      <c r="J1484" t="s">
        <v>1098</v>
      </c>
      <c r="K1484" t="s">
        <v>177</v>
      </c>
      <c r="L1484" t="str">
        <f>IF(AND(Home!$A$1&gt;=Leave[[#This Row],[Start Time]],Home!$A$1&lt;=Leave[[#This Row],[End Time]]),"Aplica","No Aplica")</f>
        <v>No Aplica</v>
      </c>
      <c r="M1484" t="str">
        <f>IF(AND(Home!$A$1&gt;=Leave[[#This Row],[Start Time]],Home!$A$1&lt;=Leave[[#This Row],[End Time]]),Home!$A$1,"No Aplica")</f>
        <v>No Aplica</v>
      </c>
      <c r="N1484" t="str">
        <f>Leave[[#This Row],[User Code (Owning User) (Usuario)]]&amp;Leave[[#This Row],[fecha activa]]</f>
        <v>MIE2025040623292No Aplica</v>
      </c>
    </row>
    <row r="1485" spans="1:14" x14ac:dyDescent="0.3">
      <c r="A1485" t="s">
        <v>469</v>
      </c>
      <c r="B1485" s="3">
        <v>45937</v>
      </c>
      <c r="C1485" s="3">
        <v>45937</v>
      </c>
      <c r="D1485" t="s">
        <v>641</v>
      </c>
      <c r="E1485" t="s">
        <v>1826</v>
      </c>
      <c r="F1485" t="s">
        <v>1828</v>
      </c>
      <c r="G1485">
        <v>60</v>
      </c>
      <c r="H1485">
        <v>60</v>
      </c>
      <c r="I1485" t="s">
        <v>1827</v>
      </c>
      <c r="J1485" t="s">
        <v>1098</v>
      </c>
      <c r="K1485" t="s">
        <v>177</v>
      </c>
      <c r="L1485" t="str">
        <f>IF(AND(Home!$A$1&gt;=Leave[[#This Row],[Start Time]],Home!$A$1&lt;=Leave[[#This Row],[End Time]]),"Aplica","No Aplica")</f>
        <v>No Aplica</v>
      </c>
      <c r="M1485" t="str">
        <f>IF(AND(Home!$A$1&gt;=Leave[[#This Row],[Start Time]],Home!$A$1&lt;=Leave[[#This Row],[End Time]]),Home!$A$1,"No Aplica")</f>
        <v>No Aplica</v>
      </c>
      <c r="N1485" t="str">
        <f>Leave[[#This Row],[User Code (Owning User) (Usuario)]]&amp;Leave[[#This Row],[fecha activa]]</f>
        <v>MIE2025040623292No Aplica</v>
      </c>
    </row>
    <row r="1486" spans="1:14" x14ac:dyDescent="0.3">
      <c r="A1486" t="s">
        <v>469</v>
      </c>
      <c r="B1486" s="3">
        <v>45936</v>
      </c>
      <c r="C1486" s="3">
        <v>45936</v>
      </c>
      <c r="D1486" t="s">
        <v>641</v>
      </c>
      <c r="E1486" t="s">
        <v>1826</v>
      </c>
      <c r="F1486" t="s">
        <v>1828</v>
      </c>
      <c r="G1486">
        <v>60</v>
      </c>
      <c r="H1486">
        <v>60</v>
      </c>
      <c r="I1486" t="s">
        <v>1827</v>
      </c>
      <c r="J1486" t="s">
        <v>1098</v>
      </c>
      <c r="K1486" t="s">
        <v>177</v>
      </c>
      <c r="L1486" t="str">
        <f>IF(AND(Home!$A$1&gt;=Leave[[#This Row],[Start Time]],Home!$A$1&lt;=Leave[[#This Row],[End Time]]),"Aplica","No Aplica")</f>
        <v>No Aplica</v>
      </c>
      <c r="M1486" t="str">
        <f>IF(AND(Home!$A$1&gt;=Leave[[#This Row],[Start Time]],Home!$A$1&lt;=Leave[[#This Row],[End Time]]),Home!$A$1,"No Aplica")</f>
        <v>No Aplica</v>
      </c>
      <c r="N1486" t="str">
        <f>Leave[[#This Row],[User Code (Owning User) (Usuario)]]&amp;Leave[[#This Row],[fecha activa]]</f>
        <v>MIE2025040623292No Aplica</v>
      </c>
    </row>
    <row r="1487" spans="1:14" x14ac:dyDescent="0.3">
      <c r="A1487" t="s">
        <v>466</v>
      </c>
      <c r="B1487" s="3">
        <v>45938</v>
      </c>
      <c r="C1487" s="3">
        <v>45938</v>
      </c>
      <c r="D1487" t="s">
        <v>465</v>
      </c>
      <c r="E1487" t="s">
        <v>1826</v>
      </c>
      <c r="F1487" t="s">
        <v>1828</v>
      </c>
      <c r="G1487">
        <v>1410</v>
      </c>
      <c r="H1487">
        <v>540</v>
      </c>
      <c r="I1487" t="s">
        <v>1827</v>
      </c>
      <c r="J1487" t="s">
        <v>1098</v>
      </c>
      <c r="K1487" t="s">
        <v>177</v>
      </c>
      <c r="L1487" t="str">
        <f>IF(AND(Home!$A$1&gt;=Leave[[#This Row],[Start Time]],Home!$A$1&lt;=Leave[[#This Row],[End Time]]),"Aplica","No Aplica")</f>
        <v>No Aplica</v>
      </c>
      <c r="M1487" t="str">
        <f>IF(AND(Home!$A$1&gt;=Leave[[#This Row],[Start Time]],Home!$A$1&lt;=Leave[[#This Row],[End Time]]),Home!$A$1,"No Aplica")</f>
        <v>No Aplica</v>
      </c>
      <c r="N1487" t="str">
        <f>Leave[[#This Row],[User Code (Owning User) (Usuario)]]&amp;Leave[[#This Row],[fecha activa]]</f>
        <v>MIE2025040623292No Aplica</v>
      </c>
    </row>
    <row r="1488" spans="1:14" x14ac:dyDescent="0.3">
      <c r="A1488" t="s">
        <v>463</v>
      </c>
      <c r="B1488" s="3">
        <v>45931</v>
      </c>
      <c r="C1488" s="3">
        <v>45931</v>
      </c>
      <c r="D1488" t="s">
        <v>467</v>
      </c>
      <c r="E1488" t="s">
        <v>1357</v>
      </c>
      <c r="F1488" t="s">
        <v>1359</v>
      </c>
      <c r="G1488">
        <v>540</v>
      </c>
      <c r="H1488">
        <v>540</v>
      </c>
      <c r="I1488" t="s">
        <v>1358</v>
      </c>
      <c r="J1488" t="s">
        <v>844</v>
      </c>
      <c r="K1488" t="s">
        <v>177</v>
      </c>
      <c r="L1488" t="str">
        <f>IF(AND(Home!$A$1&gt;=Leave[[#This Row],[Start Time]],Home!$A$1&lt;=Leave[[#This Row],[End Time]]),"Aplica","No Aplica")</f>
        <v>Aplica</v>
      </c>
      <c r="M1488">
        <f>IF(AND(Home!$A$1&gt;=Leave[[#This Row],[Start Time]],Home!$A$1&lt;=Leave[[#This Row],[End Time]]),Home!$A$1,"No Aplica")</f>
        <v>45931</v>
      </c>
      <c r="N1488" t="str">
        <f>Leave[[#This Row],[User Code (Owning User) (Usuario)]]&amp;Leave[[#This Row],[fecha activa]]</f>
        <v>MIE202531012068145931</v>
      </c>
    </row>
    <row r="1489" spans="1:14" x14ac:dyDescent="0.3">
      <c r="A1489" t="s">
        <v>463</v>
      </c>
      <c r="B1489" s="3">
        <v>45942</v>
      </c>
      <c r="C1489" s="3">
        <v>45942</v>
      </c>
      <c r="D1489" t="s">
        <v>465</v>
      </c>
      <c r="E1489" t="s">
        <v>1021</v>
      </c>
      <c r="F1489" t="s">
        <v>1023</v>
      </c>
      <c r="G1489">
        <v>540</v>
      </c>
      <c r="H1489">
        <v>540</v>
      </c>
      <c r="I1489" t="s">
        <v>1022</v>
      </c>
      <c r="J1489" t="s">
        <v>2756</v>
      </c>
      <c r="K1489" t="s">
        <v>178</v>
      </c>
      <c r="L1489" t="str">
        <f>IF(AND(Home!$A$1&gt;=Leave[[#This Row],[Start Time]],Home!$A$1&lt;=Leave[[#This Row],[End Time]]),"Aplica","No Aplica")</f>
        <v>No Aplica</v>
      </c>
      <c r="M1489" t="str">
        <f>IF(AND(Home!$A$1&gt;=Leave[[#This Row],[Start Time]],Home!$A$1&lt;=Leave[[#This Row],[End Time]]),Home!$A$1,"No Aplica")</f>
        <v>No Aplica</v>
      </c>
      <c r="N1489" t="str">
        <f>Leave[[#This Row],[User Code (Owning User) (Usuario)]]&amp;Leave[[#This Row],[fecha activa]]</f>
        <v>MIE2024231220068No Aplica</v>
      </c>
    </row>
    <row r="1490" spans="1:14" x14ac:dyDescent="0.3">
      <c r="A1490" t="s">
        <v>463</v>
      </c>
      <c r="B1490" s="3">
        <v>45935</v>
      </c>
      <c r="C1490" s="3">
        <v>45935</v>
      </c>
      <c r="D1490" t="s">
        <v>465</v>
      </c>
      <c r="E1490" t="s">
        <v>1021</v>
      </c>
      <c r="F1490" t="s">
        <v>1023</v>
      </c>
      <c r="G1490">
        <v>540</v>
      </c>
      <c r="H1490">
        <v>540</v>
      </c>
      <c r="I1490" t="s">
        <v>1022</v>
      </c>
      <c r="J1490" t="s">
        <v>2756</v>
      </c>
      <c r="K1490" t="s">
        <v>178</v>
      </c>
      <c r="L1490" t="str">
        <f>IF(AND(Home!$A$1&gt;=Leave[[#This Row],[Start Time]],Home!$A$1&lt;=Leave[[#This Row],[End Time]]),"Aplica","No Aplica")</f>
        <v>No Aplica</v>
      </c>
      <c r="M1490" t="str">
        <f>IF(AND(Home!$A$1&gt;=Leave[[#This Row],[Start Time]],Home!$A$1&lt;=Leave[[#This Row],[End Time]]),Home!$A$1,"No Aplica")</f>
        <v>No Aplica</v>
      </c>
      <c r="N1490" t="str">
        <f>Leave[[#This Row],[User Code (Owning User) (Usuario)]]&amp;Leave[[#This Row],[fecha activa]]</f>
        <v>MIE2024231220068No Aplica</v>
      </c>
    </row>
    <row r="1491" spans="1:14" x14ac:dyDescent="0.3">
      <c r="A1491" t="s">
        <v>469</v>
      </c>
      <c r="B1491" s="3">
        <v>45933</v>
      </c>
      <c r="C1491" s="3">
        <v>45933</v>
      </c>
      <c r="D1491" t="s">
        <v>596</v>
      </c>
      <c r="E1491" t="s">
        <v>846</v>
      </c>
      <c r="F1491" t="s">
        <v>847</v>
      </c>
      <c r="G1491">
        <v>60</v>
      </c>
      <c r="H1491">
        <v>60</v>
      </c>
      <c r="I1491" t="s">
        <v>1051</v>
      </c>
      <c r="J1491" t="s">
        <v>1349</v>
      </c>
      <c r="K1491" t="s">
        <v>178</v>
      </c>
      <c r="L1491" t="str">
        <f>IF(AND(Home!$A$1&gt;=Leave[[#This Row],[Start Time]],Home!$A$1&lt;=Leave[[#This Row],[End Time]]),"Aplica","No Aplica")</f>
        <v>No Aplica</v>
      </c>
      <c r="M1491" t="str">
        <f>IF(AND(Home!$A$1&gt;=Leave[[#This Row],[Start Time]],Home!$A$1&lt;=Leave[[#This Row],[End Time]]),Home!$A$1,"No Aplica")</f>
        <v>No Aplica</v>
      </c>
      <c r="N1491" t="str">
        <f>Leave[[#This Row],[User Code (Owning User) (Usuario)]]&amp;Leave[[#This Row],[fecha activa]]</f>
        <v>MIE2024061218604No Aplica</v>
      </c>
    </row>
    <row r="1492" spans="1:14" x14ac:dyDescent="0.3">
      <c r="A1492" t="s">
        <v>469</v>
      </c>
      <c r="B1492" s="3">
        <v>45932</v>
      </c>
      <c r="C1492" s="3">
        <v>45932</v>
      </c>
      <c r="D1492" t="s">
        <v>596</v>
      </c>
      <c r="E1492" t="s">
        <v>846</v>
      </c>
      <c r="F1492" t="s">
        <v>847</v>
      </c>
      <c r="G1492">
        <v>60</v>
      </c>
      <c r="H1492">
        <v>60</v>
      </c>
      <c r="I1492" t="s">
        <v>1051</v>
      </c>
      <c r="J1492" t="s">
        <v>1349</v>
      </c>
      <c r="K1492" t="s">
        <v>178</v>
      </c>
      <c r="L1492" t="str">
        <f>IF(AND(Home!$A$1&gt;=Leave[[#This Row],[Start Time]],Home!$A$1&lt;=Leave[[#This Row],[End Time]]),"Aplica","No Aplica")</f>
        <v>No Aplica</v>
      </c>
      <c r="M1492" t="str">
        <f>IF(AND(Home!$A$1&gt;=Leave[[#This Row],[Start Time]],Home!$A$1&lt;=Leave[[#This Row],[End Time]]),Home!$A$1,"No Aplica")</f>
        <v>No Aplica</v>
      </c>
      <c r="N1492" t="str">
        <f>Leave[[#This Row],[User Code (Owning User) (Usuario)]]&amp;Leave[[#This Row],[fecha activa]]</f>
        <v>MIE2024061218604No Aplica</v>
      </c>
    </row>
    <row r="1493" spans="1:14" x14ac:dyDescent="0.3">
      <c r="A1493" t="s">
        <v>463</v>
      </c>
      <c r="B1493" s="3">
        <v>45931</v>
      </c>
      <c r="C1493" s="3">
        <v>45931</v>
      </c>
      <c r="D1493" t="s">
        <v>593</v>
      </c>
      <c r="E1493" t="s">
        <v>846</v>
      </c>
      <c r="F1493" t="s">
        <v>847</v>
      </c>
      <c r="G1493">
        <v>540</v>
      </c>
      <c r="H1493">
        <v>540</v>
      </c>
      <c r="I1493" t="s">
        <v>1051</v>
      </c>
      <c r="J1493" t="s">
        <v>1349</v>
      </c>
      <c r="K1493" t="s">
        <v>178</v>
      </c>
      <c r="L1493" t="str">
        <f>IF(AND(Home!$A$1&gt;=Leave[[#This Row],[Start Time]],Home!$A$1&lt;=Leave[[#This Row],[End Time]]),"Aplica","No Aplica")</f>
        <v>Aplica</v>
      </c>
      <c r="M1493">
        <f>IF(AND(Home!$A$1&gt;=Leave[[#This Row],[Start Time]],Home!$A$1&lt;=Leave[[#This Row],[End Time]]),Home!$A$1,"No Aplica")</f>
        <v>45931</v>
      </c>
      <c r="N1493" t="str">
        <f>Leave[[#This Row],[User Code (Owning User) (Usuario)]]&amp;Leave[[#This Row],[fecha activa]]</f>
        <v>MIE202406121860445931</v>
      </c>
    </row>
    <row r="1494" spans="1:14" x14ac:dyDescent="0.3">
      <c r="A1494" t="s">
        <v>463</v>
      </c>
      <c r="B1494" s="3">
        <v>45940</v>
      </c>
      <c r="C1494" s="3">
        <v>45940</v>
      </c>
      <c r="D1494" t="s">
        <v>491</v>
      </c>
      <c r="E1494" t="s">
        <v>2399</v>
      </c>
      <c r="F1494" t="s">
        <v>2401</v>
      </c>
      <c r="G1494">
        <v>60</v>
      </c>
      <c r="H1494">
        <v>60</v>
      </c>
      <c r="I1494" t="s">
        <v>2400</v>
      </c>
      <c r="J1494" t="s">
        <v>1482</v>
      </c>
      <c r="K1494" t="s">
        <v>177</v>
      </c>
      <c r="L1494" t="str">
        <f>IF(AND(Home!$A$1&gt;=Leave[[#This Row],[Start Time]],Home!$A$1&lt;=Leave[[#This Row],[End Time]]),"Aplica","No Aplica")</f>
        <v>No Aplica</v>
      </c>
      <c r="M1494" t="str">
        <f>IF(AND(Home!$A$1&gt;=Leave[[#This Row],[Start Time]],Home!$A$1&lt;=Leave[[#This Row],[End Time]]),Home!$A$1,"No Aplica")</f>
        <v>No Aplica</v>
      </c>
      <c r="N1494" t="str">
        <f>Leave[[#This Row],[User Code (Owning User) (Usuario)]]&amp;Leave[[#This Row],[fecha activa]]</f>
        <v>MIE2025280824231No Aplica</v>
      </c>
    </row>
    <row r="1495" spans="1:14" x14ac:dyDescent="0.3">
      <c r="A1495" t="s">
        <v>463</v>
      </c>
      <c r="B1495" s="3">
        <v>45939</v>
      </c>
      <c r="C1495" s="3">
        <v>45939</v>
      </c>
      <c r="D1495" t="s">
        <v>491</v>
      </c>
      <c r="E1495" t="s">
        <v>2399</v>
      </c>
      <c r="F1495" t="s">
        <v>2401</v>
      </c>
      <c r="G1495">
        <v>60</v>
      </c>
      <c r="H1495">
        <v>60</v>
      </c>
      <c r="I1495" t="s">
        <v>2400</v>
      </c>
      <c r="J1495" t="s">
        <v>1482</v>
      </c>
      <c r="K1495" t="s">
        <v>177</v>
      </c>
      <c r="L1495" t="str">
        <f>IF(AND(Home!$A$1&gt;=Leave[[#This Row],[Start Time]],Home!$A$1&lt;=Leave[[#This Row],[End Time]]),"Aplica","No Aplica")</f>
        <v>No Aplica</v>
      </c>
      <c r="M1495" t="str">
        <f>IF(AND(Home!$A$1&gt;=Leave[[#This Row],[Start Time]],Home!$A$1&lt;=Leave[[#This Row],[End Time]]),Home!$A$1,"No Aplica")</f>
        <v>No Aplica</v>
      </c>
      <c r="N1495" t="str">
        <f>Leave[[#This Row],[User Code (Owning User) (Usuario)]]&amp;Leave[[#This Row],[fecha activa]]</f>
        <v>MIE2025280824231No Aplica</v>
      </c>
    </row>
    <row r="1496" spans="1:14" x14ac:dyDescent="0.3">
      <c r="A1496" t="s">
        <v>463</v>
      </c>
      <c r="B1496" s="3">
        <v>45938</v>
      </c>
      <c r="C1496" s="3">
        <v>45938</v>
      </c>
      <c r="D1496" t="s">
        <v>2966</v>
      </c>
      <c r="E1496" t="s">
        <v>2399</v>
      </c>
      <c r="F1496" t="s">
        <v>2401</v>
      </c>
      <c r="G1496">
        <v>60</v>
      </c>
      <c r="H1496">
        <v>60</v>
      </c>
      <c r="I1496" t="s">
        <v>2400</v>
      </c>
      <c r="J1496" t="s">
        <v>1482</v>
      </c>
      <c r="K1496" t="s">
        <v>177</v>
      </c>
      <c r="L1496" t="str">
        <f>IF(AND(Home!$A$1&gt;=Leave[[#This Row],[Start Time]],Home!$A$1&lt;=Leave[[#This Row],[End Time]]),"Aplica","No Aplica")</f>
        <v>No Aplica</v>
      </c>
      <c r="M1496" t="str">
        <f>IF(AND(Home!$A$1&gt;=Leave[[#This Row],[Start Time]],Home!$A$1&lt;=Leave[[#This Row],[End Time]]),Home!$A$1,"No Aplica")</f>
        <v>No Aplica</v>
      </c>
      <c r="N1496" t="str">
        <f>Leave[[#This Row],[User Code (Owning User) (Usuario)]]&amp;Leave[[#This Row],[fecha activa]]</f>
        <v>MIE2025280824231No Aplica</v>
      </c>
    </row>
    <row r="1497" spans="1:14" x14ac:dyDescent="0.3">
      <c r="A1497" t="s">
        <v>466</v>
      </c>
      <c r="B1497" s="3">
        <v>45937</v>
      </c>
      <c r="C1497" s="3">
        <v>45937</v>
      </c>
      <c r="D1497" t="s">
        <v>493</v>
      </c>
      <c r="E1497" t="s">
        <v>2399</v>
      </c>
      <c r="F1497" t="s">
        <v>2401</v>
      </c>
      <c r="G1497">
        <v>540</v>
      </c>
      <c r="H1497">
        <v>540</v>
      </c>
      <c r="I1497" t="s">
        <v>2400</v>
      </c>
      <c r="J1497" t="s">
        <v>1482</v>
      </c>
      <c r="K1497" t="s">
        <v>177</v>
      </c>
      <c r="L1497" t="str">
        <f>IF(AND(Home!$A$1&gt;=Leave[[#This Row],[Start Time]],Home!$A$1&lt;=Leave[[#This Row],[End Time]]),"Aplica","No Aplica")</f>
        <v>No Aplica</v>
      </c>
      <c r="M1497" t="str">
        <f>IF(AND(Home!$A$1&gt;=Leave[[#This Row],[Start Time]],Home!$A$1&lt;=Leave[[#This Row],[End Time]]),Home!$A$1,"No Aplica")</f>
        <v>No Aplica</v>
      </c>
      <c r="N1497" t="str">
        <f>Leave[[#This Row],[User Code (Owning User) (Usuario)]]&amp;Leave[[#This Row],[fecha activa]]</f>
        <v>MIE2025280824231No Aplica</v>
      </c>
    </row>
    <row r="1498" spans="1:14" x14ac:dyDescent="0.3">
      <c r="A1498" t="s">
        <v>463</v>
      </c>
      <c r="B1498" s="3">
        <v>45933</v>
      </c>
      <c r="C1498" s="3">
        <v>45933</v>
      </c>
      <c r="D1498" t="s">
        <v>491</v>
      </c>
      <c r="E1498" t="s">
        <v>2399</v>
      </c>
      <c r="F1498" t="s">
        <v>2401</v>
      </c>
      <c r="G1498">
        <v>60</v>
      </c>
      <c r="H1498">
        <v>60</v>
      </c>
      <c r="I1498" t="s">
        <v>2400</v>
      </c>
      <c r="J1498" t="s">
        <v>1482</v>
      </c>
      <c r="K1498" t="s">
        <v>177</v>
      </c>
      <c r="L1498" t="str">
        <f>IF(AND(Home!$A$1&gt;=Leave[[#This Row],[Start Time]],Home!$A$1&lt;=Leave[[#This Row],[End Time]]),"Aplica","No Aplica")</f>
        <v>No Aplica</v>
      </c>
      <c r="M1498" t="str">
        <f>IF(AND(Home!$A$1&gt;=Leave[[#This Row],[Start Time]],Home!$A$1&lt;=Leave[[#This Row],[End Time]]),Home!$A$1,"No Aplica")</f>
        <v>No Aplica</v>
      </c>
      <c r="N1498" t="str">
        <f>Leave[[#This Row],[User Code (Owning User) (Usuario)]]&amp;Leave[[#This Row],[fecha activa]]</f>
        <v>MIE2025280824231No Aplica</v>
      </c>
    </row>
    <row r="1499" spans="1:14" x14ac:dyDescent="0.3">
      <c r="A1499" t="s">
        <v>463</v>
      </c>
      <c r="B1499" s="3">
        <v>45932</v>
      </c>
      <c r="C1499" s="3">
        <v>45932</v>
      </c>
      <c r="D1499" t="s">
        <v>491</v>
      </c>
      <c r="E1499" t="s">
        <v>2399</v>
      </c>
      <c r="F1499" t="s">
        <v>2401</v>
      </c>
      <c r="G1499">
        <v>60</v>
      </c>
      <c r="H1499">
        <v>60</v>
      </c>
      <c r="I1499" t="s">
        <v>2400</v>
      </c>
      <c r="J1499" t="s">
        <v>1482</v>
      </c>
      <c r="K1499" t="s">
        <v>177</v>
      </c>
      <c r="L1499" t="str">
        <f>IF(AND(Home!$A$1&gt;=Leave[[#This Row],[Start Time]],Home!$A$1&lt;=Leave[[#This Row],[End Time]]),"Aplica","No Aplica")</f>
        <v>No Aplica</v>
      </c>
      <c r="M1499" t="str">
        <f>IF(AND(Home!$A$1&gt;=Leave[[#This Row],[Start Time]],Home!$A$1&lt;=Leave[[#This Row],[End Time]]),Home!$A$1,"No Aplica")</f>
        <v>No Aplica</v>
      </c>
      <c r="N1499" t="str">
        <f>Leave[[#This Row],[User Code (Owning User) (Usuario)]]&amp;Leave[[#This Row],[fecha activa]]</f>
        <v>MIE2025280824231No Aplica</v>
      </c>
    </row>
    <row r="1500" spans="1:14" x14ac:dyDescent="0.3">
      <c r="A1500" t="s">
        <v>463</v>
      </c>
      <c r="B1500" s="3">
        <v>45931</v>
      </c>
      <c r="C1500" s="3">
        <v>45931</v>
      </c>
      <c r="D1500" t="s">
        <v>491</v>
      </c>
      <c r="E1500" t="s">
        <v>2399</v>
      </c>
      <c r="F1500" t="s">
        <v>2401</v>
      </c>
      <c r="G1500">
        <v>60</v>
      </c>
      <c r="H1500">
        <v>60</v>
      </c>
      <c r="I1500" t="s">
        <v>2400</v>
      </c>
      <c r="J1500" t="s">
        <v>1482</v>
      </c>
      <c r="K1500" t="s">
        <v>177</v>
      </c>
      <c r="L1500" t="str">
        <f>IF(AND(Home!$A$1&gt;=Leave[[#This Row],[Start Time]],Home!$A$1&lt;=Leave[[#This Row],[End Time]]),"Aplica","No Aplica")</f>
        <v>Aplica</v>
      </c>
      <c r="M1500">
        <f>IF(AND(Home!$A$1&gt;=Leave[[#This Row],[Start Time]],Home!$A$1&lt;=Leave[[#This Row],[End Time]]),Home!$A$1,"No Aplica")</f>
        <v>45931</v>
      </c>
      <c r="N1500" t="str">
        <f>Leave[[#This Row],[User Code (Owning User) (Usuario)]]&amp;Leave[[#This Row],[fecha activa]]</f>
        <v>MIE202528082423145931</v>
      </c>
    </row>
    <row r="1501" spans="1:14" x14ac:dyDescent="0.3">
      <c r="A1501" t="s">
        <v>463</v>
      </c>
      <c r="B1501" s="3">
        <v>45938</v>
      </c>
      <c r="C1501" s="3">
        <v>45938</v>
      </c>
      <c r="D1501" t="s">
        <v>2982</v>
      </c>
      <c r="E1501" t="s">
        <v>719</v>
      </c>
      <c r="F1501" t="s">
        <v>720</v>
      </c>
      <c r="G1501">
        <v>540</v>
      </c>
      <c r="H1501">
        <v>540</v>
      </c>
      <c r="I1501" t="s">
        <v>1342</v>
      </c>
      <c r="J1501" t="s">
        <v>2274</v>
      </c>
      <c r="K1501" t="s">
        <v>177</v>
      </c>
      <c r="L1501" t="str">
        <f>IF(AND(Home!$A$1&gt;=Leave[[#This Row],[Start Time]],Home!$A$1&lt;=Leave[[#This Row],[End Time]]),"Aplica","No Aplica")</f>
        <v>No Aplica</v>
      </c>
      <c r="M1501" t="str">
        <f>IF(AND(Home!$A$1&gt;=Leave[[#This Row],[Start Time]],Home!$A$1&lt;=Leave[[#This Row],[End Time]]),Home!$A$1,"No Aplica")</f>
        <v>No Aplica</v>
      </c>
      <c r="N1501" t="str">
        <f>Leave[[#This Row],[User Code (Owning User) (Usuario)]]&amp;Leave[[#This Row],[fecha activa]]</f>
        <v>MIE2024031017729No Aplica</v>
      </c>
    </row>
    <row r="1502" spans="1:14" x14ac:dyDescent="0.3">
      <c r="A1502" t="s">
        <v>463</v>
      </c>
      <c r="B1502" s="3">
        <v>45932</v>
      </c>
      <c r="C1502" s="3">
        <v>45932</v>
      </c>
      <c r="D1502" t="s">
        <v>467</v>
      </c>
      <c r="E1502" t="s">
        <v>719</v>
      </c>
      <c r="F1502" t="s">
        <v>720</v>
      </c>
      <c r="G1502">
        <v>540</v>
      </c>
      <c r="H1502">
        <v>540</v>
      </c>
      <c r="I1502" t="s">
        <v>1342</v>
      </c>
      <c r="J1502" t="s">
        <v>2274</v>
      </c>
      <c r="K1502" t="s">
        <v>177</v>
      </c>
      <c r="L1502" t="str">
        <f>IF(AND(Home!$A$1&gt;=Leave[[#This Row],[Start Time]],Home!$A$1&lt;=Leave[[#This Row],[End Time]]),"Aplica","No Aplica")</f>
        <v>No Aplica</v>
      </c>
      <c r="M1502" t="str">
        <f>IF(AND(Home!$A$1&gt;=Leave[[#This Row],[Start Time]],Home!$A$1&lt;=Leave[[#This Row],[End Time]]),Home!$A$1,"No Aplica")</f>
        <v>No Aplica</v>
      </c>
      <c r="N1502" t="str">
        <f>Leave[[#This Row],[User Code (Owning User) (Usuario)]]&amp;Leave[[#This Row],[fecha activa]]</f>
        <v>MIE2024031017729No Aplica</v>
      </c>
    </row>
    <row r="1503" spans="1:14" x14ac:dyDescent="0.3">
      <c r="A1503" t="s">
        <v>474</v>
      </c>
      <c r="B1503" s="3">
        <v>45934</v>
      </c>
      <c r="C1503" s="3">
        <v>45934</v>
      </c>
      <c r="D1503" t="s">
        <v>642</v>
      </c>
      <c r="E1503" t="s">
        <v>230</v>
      </c>
      <c r="F1503" t="s">
        <v>231</v>
      </c>
      <c r="G1503">
        <v>180</v>
      </c>
      <c r="H1503">
        <v>180</v>
      </c>
      <c r="I1503" t="s">
        <v>1114</v>
      </c>
      <c r="J1503" t="s">
        <v>976</v>
      </c>
      <c r="K1503" t="s">
        <v>223</v>
      </c>
      <c r="L1503" t="str">
        <f>IF(AND(Home!$A$1&gt;=Leave[[#This Row],[Start Time]],Home!$A$1&lt;=Leave[[#This Row],[End Time]]),"Aplica","No Aplica")</f>
        <v>No Aplica</v>
      </c>
      <c r="M1503" t="str">
        <f>IF(AND(Home!$A$1&gt;=Leave[[#This Row],[Start Time]],Home!$A$1&lt;=Leave[[#This Row],[End Time]]),Home!$A$1,"No Aplica")</f>
        <v>No Aplica</v>
      </c>
      <c r="N1503" t="str">
        <f>Leave[[#This Row],[User Code (Owning User) (Usuario)]]&amp;Leave[[#This Row],[fecha activa]]</f>
        <v>MIE2023230110105No Aplica</v>
      </c>
    </row>
    <row r="1504" spans="1:14" x14ac:dyDescent="0.3">
      <c r="A1504" t="s">
        <v>463</v>
      </c>
      <c r="B1504" s="3">
        <v>45935</v>
      </c>
      <c r="C1504" s="3">
        <v>45935</v>
      </c>
      <c r="D1504" t="s">
        <v>471</v>
      </c>
      <c r="E1504" t="s">
        <v>230</v>
      </c>
      <c r="F1504" t="s">
        <v>231</v>
      </c>
      <c r="G1504">
        <v>540</v>
      </c>
      <c r="H1504">
        <v>540</v>
      </c>
      <c r="I1504" t="s">
        <v>1114</v>
      </c>
      <c r="J1504" t="s">
        <v>976</v>
      </c>
      <c r="K1504" t="s">
        <v>223</v>
      </c>
      <c r="L1504" t="str">
        <f>IF(AND(Home!$A$1&gt;=Leave[[#This Row],[Start Time]],Home!$A$1&lt;=Leave[[#This Row],[End Time]]),"Aplica","No Aplica")</f>
        <v>No Aplica</v>
      </c>
      <c r="M1504" t="str">
        <f>IF(AND(Home!$A$1&gt;=Leave[[#This Row],[Start Time]],Home!$A$1&lt;=Leave[[#This Row],[End Time]]),Home!$A$1,"No Aplica")</f>
        <v>No Aplica</v>
      </c>
      <c r="N1504" t="str">
        <f>Leave[[#This Row],[User Code (Owning User) (Usuario)]]&amp;Leave[[#This Row],[fecha activa]]</f>
        <v>MIE2023230110105No Aplica</v>
      </c>
    </row>
    <row r="1505" spans="1:14" x14ac:dyDescent="0.3">
      <c r="A1505" t="s">
        <v>463</v>
      </c>
      <c r="B1505" s="3">
        <v>45942</v>
      </c>
      <c r="C1505" s="3">
        <v>45942</v>
      </c>
      <c r="D1505" t="s">
        <v>473</v>
      </c>
      <c r="E1505" t="s">
        <v>413</v>
      </c>
      <c r="F1505" t="s">
        <v>414</v>
      </c>
      <c r="G1505">
        <v>540</v>
      </c>
      <c r="H1505">
        <v>540</v>
      </c>
      <c r="I1505" t="s">
        <v>1186</v>
      </c>
      <c r="J1505" t="s">
        <v>1033</v>
      </c>
      <c r="K1505" t="s">
        <v>179</v>
      </c>
      <c r="L1505" t="str">
        <f>IF(AND(Home!$A$1&gt;=Leave[[#This Row],[Start Time]],Home!$A$1&lt;=Leave[[#This Row],[End Time]]),"Aplica","No Aplica")</f>
        <v>No Aplica</v>
      </c>
      <c r="M1505" t="str">
        <f>IF(AND(Home!$A$1&gt;=Leave[[#This Row],[Start Time]],Home!$A$1&lt;=Leave[[#This Row],[End Time]]),Home!$A$1,"No Aplica")</f>
        <v>No Aplica</v>
      </c>
      <c r="N1505" t="str">
        <f>Leave[[#This Row],[User Code (Owning User) (Usuario)]]&amp;Leave[[#This Row],[fecha activa]]</f>
        <v>MIE2023011213611No Aplica</v>
      </c>
    </row>
    <row r="1506" spans="1:14" x14ac:dyDescent="0.3">
      <c r="A1506" t="s">
        <v>469</v>
      </c>
      <c r="B1506" s="3">
        <v>45941</v>
      </c>
      <c r="C1506" s="3">
        <v>45941</v>
      </c>
      <c r="D1506" t="s">
        <v>1832</v>
      </c>
      <c r="E1506" t="s">
        <v>413</v>
      </c>
      <c r="F1506" t="s">
        <v>414</v>
      </c>
      <c r="G1506">
        <v>240</v>
      </c>
      <c r="H1506">
        <v>240</v>
      </c>
      <c r="I1506" t="s">
        <v>1186</v>
      </c>
      <c r="J1506" t="s">
        <v>1033</v>
      </c>
      <c r="K1506" t="s">
        <v>179</v>
      </c>
      <c r="L1506" t="str">
        <f>IF(AND(Home!$A$1&gt;=Leave[[#This Row],[Start Time]],Home!$A$1&lt;=Leave[[#This Row],[End Time]]),"Aplica","No Aplica")</f>
        <v>No Aplica</v>
      </c>
      <c r="M1506" t="str">
        <f>IF(AND(Home!$A$1&gt;=Leave[[#This Row],[Start Time]],Home!$A$1&lt;=Leave[[#This Row],[End Time]]),Home!$A$1,"No Aplica")</f>
        <v>No Aplica</v>
      </c>
      <c r="N1506" t="str">
        <f>Leave[[#This Row],[User Code (Owning User) (Usuario)]]&amp;Leave[[#This Row],[fecha activa]]</f>
        <v>MIE2023011213611No Aplica</v>
      </c>
    </row>
    <row r="1507" spans="1:14" x14ac:dyDescent="0.3">
      <c r="A1507" t="s">
        <v>463</v>
      </c>
      <c r="B1507" s="3">
        <v>45935</v>
      </c>
      <c r="C1507" s="3">
        <v>45935</v>
      </c>
      <c r="D1507" t="s">
        <v>468</v>
      </c>
      <c r="E1507" t="s">
        <v>413</v>
      </c>
      <c r="F1507" t="s">
        <v>414</v>
      </c>
      <c r="G1507">
        <v>540</v>
      </c>
      <c r="H1507">
        <v>540</v>
      </c>
      <c r="I1507" t="s">
        <v>1186</v>
      </c>
      <c r="J1507" t="s">
        <v>1033</v>
      </c>
      <c r="K1507" t="s">
        <v>179</v>
      </c>
      <c r="L1507" t="str">
        <f>IF(AND(Home!$A$1&gt;=Leave[[#This Row],[Start Time]],Home!$A$1&lt;=Leave[[#This Row],[End Time]]),"Aplica","No Aplica")</f>
        <v>No Aplica</v>
      </c>
      <c r="M1507" t="str">
        <f>IF(AND(Home!$A$1&gt;=Leave[[#This Row],[Start Time]],Home!$A$1&lt;=Leave[[#This Row],[End Time]]),Home!$A$1,"No Aplica")</f>
        <v>No Aplica</v>
      </c>
      <c r="N1507" t="str">
        <f>Leave[[#This Row],[User Code (Owning User) (Usuario)]]&amp;Leave[[#This Row],[fecha activa]]</f>
        <v>MIE2023011213611No Aplica</v>
      </c>
    </row>
    <row r="1508" spans="1:14" x14ac:dyDescent="0.3">
      <c r="A1508" t="s">
        <v>469</v>
      </c>
      <c r="B1508" s="3">
        <v>45934</v>
      </c>
      <c r="C1508" s="3">
        <v>45934</v>
      </c>
      <c r="D1508" t="s">
        <v>1832</v>
      </c>
      <c r="E1508" t="s">
        <v>413</v>
      </c>
      <c r="F1508" t="s">
        <v>414</v>
      </c>
      <c r="G1508">
        <v>240</v>
      </c>
      <c r="H1508">
        <v>240</v>
      </c>
      <c r="I1508" t="s">
        <v>1186</v>
      </c>
      <c r="J1508" t="s">
        <v>1033</v>
      </c>
      <c r="K1508" t="s">
        <v>179</v>
      </c>
      <c r="L1508" t="str">
        <f>IF(AND(Home!$A$1&gt;=Leave[[#This Row],[Start Time]],Home!$A$1&lt;=Leave[[#This Row],[End Time]]),"Aplica","No Aplica")</f>
        <v>No Aplica</v>
      </c>
      <c r="M1508" t="str">
        <f>IF(AND(Home!$A$1&gt;=Leave[[#This Row],[Start Time]],Home!$A$1&lt;=Leave[[#This Row],[End Time]]),Home!$A$1,"No Aplica")</f>
        <v>No Aplica</v>
      </c>
      <c r="N1508" t="str">
        <f>Leave[[#This Row],[User Code (Owning User) (Usuario)]]&amp;Leave[[#This Row],[fecha activa]]</f>
        <v>MIE2023011213611No Aplica</v>
      </c>
    </row>
    <row r="1509" spans="1:14" x14ac:dyDescent="0.3">
      <c r="A1509" t="s">
        <v>469</v>
      </c>
      <c r="B1509" s="3">
        <v>45931</v>
      </c>
      <c r="C1509" s="3">
        <v>45931</v>
      </c>
      <c r="D1509" t="s">
        <v>2958</v>
      </c>
      <c r="E1509" t="s">
        <v>2499</v>
      </c>
      <c r="F1509" t="s">
        <v>2501</v>
      </c>
      <c r="G1509">
        <v>180</v>
      </c>
      <c r="H1509">
        <v>180</v>
      </c>
      <c r="I1509" t="s">
        <v>2500</v>
      </c>
      <c r="J1509" t="s">
        <v>2462</v>
      </c>
      <c r="K1509" t="s">
        <v>178</v>
      </c>
      <c r="L1509" t="str">
        <f>IF(AND(Home!$A$1&gt;=Leave[[#This Row],[Start Time]],Home!$A$1&lt;=Leave[[#This Row],[End Time]]),"Aplica","No Aplica")</f>
        <v>Aplica</v>
      </c>
      <c r="M1509">
        <f>IF(AND(Home!$A$1&gt;=Leave[[#This Row],[Start Time]],Home!$A$1&lt;=Leave[[#This Row],[End Time]]),Home!$A$1,"No Aplica")</f>
        <v>45931</v>
      </c>
      <c r="N1509" t="str">
        <f>Leave[[#This Row],[User Code (Owning User) (Usuario)]]&amp;Leave[[#This Row],[fecha activa]]</f>
        <v>MIE202504092429245931</v>
      </c>
    </row>
    <row r="1510" spans="1:14" x14ac:dyDescent="0.3">
      <c r="A1510" t="s">
        <v>466</v>
      </c>
      <c r="B1510" s="3">
        <v>45942</v>
      </c>
      <c r="C1510" s="3">
        <v>45942</v>
      </c>
      <c r="D1510" t="s">
        <v>468</v>
      </c>
      <c r="E1510" t="s">
        <v>2499</v>
      </c>
      <c r="F1510" t="s">
        <v>2501</v>
      </c>
      <c r="G1510">
        <v>540</v>
      </c>
      <c r="H1510">
        <v>540</v>
      </c>
      <c r="I1510" t="s">
        <v>2500</v>
      </c>
      <c r="J1510" t="s">
        <v>2462</v>
      </c>
      <c r="K1510" t="s">
        <v>178</v>
      </c>
      <c r="L1510" t="str">
        <f>IF(AND(Home!$A$1&gt;=Leave[[#This Row],[Start Time]],Home!$A$1&lt;=Leave[[#This Row],[End Time]]),"Aplica","No Aplica")</f>
        <v>No Aplica</v>
      </c>
      <c r="M1510" t="str">
        <f>IF(AND(Home!$A$1&gt;=Leave[[#This Row],[Start Time]],Home!$A$1&lt;=Leave[[#This Row],[End Time]]),Home!$A$1,"No Aplica")</f>
        <v>No Aplica</v>
      </c>
      <c r="N1510" t="str">
        <f>Leave[[#This Row],[User Code (Owning User) (Usuario)]]&amp;Leave[[#This Row],[fecha activa]]</f>
        <v>MIE2025040924292No Aplica</v>
      </c>
    </row>
    <row r="1511" spans="1:14" x14ac:dyDescent="0.3">
      <c r="A1511" t="s">
        <v>466</v>
      </c>
      <c r="B1511" s="3">
        <v>45935</v>
      </c>
      <c r="C1511" s="3">
        <v>45935</v>
      </c>
      <c r="D1511" t="s">
        <v>473</v>
      </c>
      <c r="E1511" t="s">
        <v>2499</v>
      </c>
      <c r="F1511" t="s">
        <v>2501</v>
      </c>
      <c r="G1511">
        <v>540</v>
      </c>
      <c r="H1511">
        <v>540</v>
      </c>
      <c r="I1511" t="s">
        <v>2500</v>
      </c>
      <c r="J1511" t="s">
        <v>2462</v>
      </c>
      <c r="K1511" t="s">
        <v>178</v>
      </c>
      <c r="L1511" t="str">
        <f>IF(AND(Home!$A$1&gt;=Leave[[#This Row],[Start Time]],Home!$A$1&lt;=Leave[[#This Row],[End Time]]),"Aplica","No Aplica")</f>
        <v>No Aplica</v>
      </c>
      <c r="M1511" t="str">
        <f>IF(AND(Home!$A$1&gt;=Leave[[#This Row],[Start Time]],Home!$A$1&lt;=Leave[[#This Row],[End Time]]),Home!$A$1,"No Aplica")</f>
        <v>No Aplica</v>
      </c>
      <c r="N1511" t="str">
        <f>Leave[[#This Row],[User Code (Owning User) (Usuario)]]&amp;Leave[[#This Row],[fecha activa]]</f>
        <v>MIE2025040924292No Aplica</v>
      </c>
    </row>
    <row r="1512" spans="1:14" x14ac:dyDescent="0.3">
      <c r="A1512" t="s">
        <v>463</v>
      </c>
      <c r="B1512" s="3">
        <v>45942</v>
      </c>
      <c r="C1512" s="3">
        <v>45942</v>
      </c>
      <c r="D1512" t="s">
        <v>493</v>
      </c>
      <c r="E1512" t="s">
        <v>2308</v>
      </c>
      <c r="F1512" t="s">
        <v>2310</v>
      </c>
      <c r="G1512">
        <v>1080</v>
      </c>
      <c r="H1512">
        <v>540</v>
      </c>
      <c r="I1512" t="s">
        <v>2309</v>
      </c>
      <c r="J1512" t="s">
        <v>968</v>
      </c>
      <c r="K1512" t="s">
        <v>178</v>
      </c>
      <c r="L1512" t="str">
        <f>IF(AND(Home!$A$1&gt;=Leave[[#This Row],[Start Time]],Home!$A$1&lt;=Leave[[#This Row],[End Time]]),"Aplica","No Aplica")</f>
        <v>No Aplica</v>
      </c>
      <c r="M1512" t="str">
        <f>IF(AND(Home!$A$1&gt;=Leave[[#This Row],[Start Time]],Home!$A$1&lt;=Leave[[#This Row],[End Time]]),Home!$A$1,"No Aplica")</f>
        <v>No Aplica</v>
      </c>
      <c r="N1512" t="str">
        <f>Leave[[#This Row],[User Code (Owning User) (Usuario)]]&amp;Leave[[#This Row],[fecha activa]]</f>
        <v>MIE2025190824124No Aplica</v>
      </c>
    </row>
    <row r="1513" spans="1:14" x14ac:dyDescent="0.3">
      <c r="A1513" t="s">
        <v>463</v>
      </c>
      <c r="B1513" s="3">
        <v>45941</v>
      </c>
      <c r="C1513" s="3">
        <v>45941</v>
      </c>
      <c r="D1513" t="s">
        <v>2636</v>
      </c>
      <c r="E1513" t="s">
        <v>2308</v>
      </c>
      <c r="F1513" t="s">
        <v>2310</v>
      </c>
      <c r="G1513">
        <v>330</v>
      </c>
      <c r="H1513">
        <v>330</v>
      </c>
      <c r="I1513" t="s">
        <v>2309</v>
      </c>
      <c r="J1513" t="s">
        <v>968</v>
      </c>
      <c r="K1513" t="s">
        <v>178</v>
      </c>
      <c r="L1513" t="str">
        <f>IF(AND(Home!$A$1&gt;=Leave[[#This Row],[Start Time]],Home!$A$1&lt;=Leave[[#This Row],[End Time]]),"Aplica","No Aplica")</f>
        <v>No Aplica</v>
      </c>
      <c r="M1513" t="str">
        <f>IF(AND(Home!$A$1&gt;=Leave[[#This Row],[Start Time]],Home!$A$1&lt;=Leave[[#This Row],[End Time]]),Home!$A$1,"No Aplica")</f>
        <v>No Aplica</v>
      </c>
      <c r="N1513" t="str">
        <f>Leave[[#This Row],[User Code (Owning User) (Usuario)]]&amp;Leave[[#This Row],[fecha activa]]</f>
        <v>MIE2025190824124No Aplica</v>
      </c>
    </row>
    <row r="1514" spans="1:14" x14ac:dyDescent="0.3">
      <c r="A1514" t="s">
        <v>463</v>
      </c>
      <c r="B1514" s="3">
        <v>45935</v>
      </c>
      <c r="C1514" s="3">
        <v>45935</v>
      </c>
      <c r="D1514" t="s">
        <v>493</v>
      </c>
      <c r="E1514" t="s">
        <v>2308</v>
      </c>
      <c r="F1514" t="s">
        <v>2310</v>
      </c>
      <c r="G1514">
        <v>1380</v>
      </c>
      <c r="H1514">
        <v>540</v>
      </c>
      <c r="I1514" t="s">
        <v>2309</v>
      </c>
      <c r="J1514" t="s">
        <v>968</v>
      </c>
      <c r="K1514" t="s">
        <v>178</v>
      </c>
      <c r="L1514" t="str">
        <f>IF(AND(Home!$A$1&gt;=Leave[[#This Row],[Start Time]],Home!$A$1&lt;=Leave[[#This Row],[End Time]]),"Aplica","No Aplica")</f>
        <v>No Aplica</v>
      </c>
      <c r="M1514" t="str">
        <f>IF(AND(Home!$A$1&gt;=Leave[[#This Row],[Start Time]],Home!$A$1&lt;=Leave[[#This Row],[End Time]]),Home!$A$1,"No Aplica")</f>
        <v>No Aplica</v>
      </c>
      <c r="N1514" t="str">
        <f>Leave[[#This Row],[User Code (Owning User) (Usuario)]]&amp;Leave[[#This Row],[fecha activa]]</f>
        <v>MIE2025190824124No Aplica</v>
      </c>
    </row>
    <row r="1515" spans="1:14" x14ac:dyDescent="0.3">
      <c r="A1515" t="s">
        <v>463</v>
      </c>
      <c r="B1515" s="3">
        <v>45934</v>
      </c>
      <c r="C1515" s="3">
        <v>45934</v>
      </c>
      <c r="D1515" t="s">
        <v>2545</v>
      </c>
      <c r="E1515" t="s">
        <v>2308</v>
      </c>
      <c r="F1515" t="s">
        <v>2310</v>
      </c>
      <c r="G1515">
        <v>330</v>
      </c>
      <c r="H1515">
        <v>330</v>
      </c>
      <c r="I1515" t="s">
        <v>2309</v>
      </c>
      <c r="J1515" t="s">
        <v>968</v>
      </c>
      <c r="K1515" t="s">
        <v>178</v>
      </c>
      <c r="L1515" t="str">
        <f>IF(AND(Home!$A$1&gt;=Leave[[#This Row],[Start Time]],Home!$A$1&lt;=Leave[[#This Row],[End Time]]),"Aplica","No Aplica")</f>
        <v>No Aplica</v>
      </c>
      <c r="M1515" t="str">
        <f>IF(AND(Home!$A$1&gt;=Leave[[#This Row],[Start Time]],Home!$A$1&lt;=Leave[[#This Row],[End Time]]),Home!$A$1,"No Aplica")</f>
        <v>No Aplica</v>
      </c>
      <c r="N1515" t="str">
        <f>Leave[[#This Row],[User Code (Owning User) (Usuario)]]&amp;Leave[[#This Row],[fecha activa]]</f>
        <v>MIE2025190824124No Aplica</v>
      </c>
    </row>
    <row r="1516" spans="1:14" x14ac:dyDescent="0.3">
      <c r="A1516" t="s">
        <v>474</v>
      </c>
      <c r="B1516" s="3">
        <v>45942</v>
      </c>
      <c r="C1516" s="3">
        <v>45942</v>
      </c>
      <c r="D1516" t="s">
        <v>489</v>
      </c>
      <c r="E1516" t="s">
        <v>2037</v>
      </c>
      <c r="F1516" t="s">
        <v>2039</v>
      </c>
      <c r="G1516">
        <v>540</v>
      </c>
      <c r="H1516">
        <v>540</v>
      </c>
      <c r="I1516" t="s">
        <v>2038</v>
      </c>
      <c r="J1516" t="s">
        <v>2136</v>
      </c>
      <c r="K1516" t="s">
        <v>178</v>
      </c>
      <c r="L1516" t="str">
        <f>IF(AND(Home!$A$1&gt;=Leave[[#This Row],[Start Time]],Home!$A$1&lt;=Leave[[#This Row],[End Time]]),"Aplica","No Aplica")</f>
        <v>No Aplica</v>
      </c>
      <c r="M1516" t="str">
        <f>IF(AND(Home!$A$1&gt;=Leave[[#This Row],[Start Time]],Home!$A$1&lt;=Leave[[#This Row],[End Time]]),Home!$A$1,"No Aplica")</f>
        <v>No Aplica</v>
      </c>
      <c r="N1516" t="str">
        <f>Leave[[#This Row],[User Code (Owning User) (Usuario)]]&amp;Leave[[#This Row],[fecha activa]]</f>
        <v>MIE2025170723736No Aplica</v>
      </c>
    </row>
    <row r="1517" spans="1:14" x14ac:dyDescent="0.3">
      <c r="A1517" t="s">
        <v>474</v>
      </c>
      <c r="B1517" s="3">
        <v>45935</v>
      </c>
      <c r="C1517" s="3">
        <v>45935</v>
      </c>
      <c r="D1517" t="s">
        <v>489</v>
      </c>
      <c r="E1517" t="s">
        <v>2037</v>
      </c>
      <c r="F1517" t="s">
        <v>2039</v>
      </c>
      <c r="G1517">
        <v>540</v>
      </c>
      <c r="H1517">
        <v>540</v>
      </c>
      <c r="I1517" t="s">
        <v>2038</v>
      </c>
      <c r="J1517" t="s">
        <v>2136</v>
      </c>
      <c r="K1517" t="s">
        <v>178</v>
      </c>
      <c r="L1517" t="str">
        <f>IF(AND(Home!$A$1&gt;=Leave[[#This Row],[Start Time]],Home!$A$1&lt;=Leave[[#This Row],[End Time]]),"Aplica","No Aplica")</f>
        <v>No Aplica</v>
      </c>
      <c r="M1517" t="str">
        <f>IF(AND(Home!$A$1&gt;=Leave[[#This Row],[Start Time]],Home!$A$1&lt;=Leave[[#This Row],[End Time]]),Home!$A$1,"No Aplica")</f>
        <v>No Aplica</v>
      </c>
      <c r="N1517" t="str">
        <f>Leave[[#This Row],[User Code (Owning User) (Usuario)]]&amp;Leave[[#This Row],[fecha activa]]</f>
        <v>MIE2025170723736No Aplica</v>
      </c>
    </row>
    <row r="1518" spans="1:14" x14ac:dyDescent="0.3">
      <c r="A1518" t="s">
        <v>469</v>
      </c>
      <c r="B1518" s="3">
        <v>45931</v>
      </c>
      <c r="C1518" s="3">
        <v>45931</v>
      </c>
      <c r="D1518" t="s">
        <v>1823</v>
      </c>
      <c r="E1518" t="s">
        <v>728</v>
      </c>
      <c r="F1518" t="s">
        <v>729</v>
      </c>
      <c r="G1518">
        <v>180</v>
      </c>
      <c r="H1518">
        <v>180</v>
      </c>
      <c r="I1518" t="s">
        <v>1145</v>
      </c>
      <c r="J1518" t="s">
        <v>1035</v>
      </c>
      <c r="K1518" t="s">
        <v>178</v>
      </c>
      <c r="L1518" t="str">
        <f>IF(AND(Home!$A$1&gt;=Leave[[#This Row],[Start Time]],Home!$A$1&lt;=Leave[[#This Row],[End Time]]),"Aplica","No Aplica")</f>
        <v>Aplica</v>
      </c>
      <c r="M1518">
        <f>IF(AND(Home!$A$1&gt;=Leave[[#This Row],[Start Time]],Home!$A$1&lt;=Leave[[#This Row],[End Time]]),Home!$A$1,"No Aplica")</f>
        <v>45931</v>
      </c>
      <c r="N1518" t="str">
        <f>Leave[[#This Row],[User Code (Owning User) (Usuario)]]&amp;Leave[[#This Row],[fecha activa]]</f>
        <v>MIE202408101776345931</v>
      </c>
    </row>
    <row r="1519" spans="1:14" x14ac:dyDescent="0.3">
      <c r="A1519" t="s">
        <v>474</v>
      </c>
      <c r="B1519" s="3">
        <v>45942</v>
      </c>
      <c r="C1519" s="3">
        <v>45942</v>
      </c>
      <c r="D1519" t="s">
        <v>473</v>
      </c>
      <c r="E1519" t="s">
        <v>728</v>
      </c>
      <c r="F1519" t="s">
        <v>729</v>
      </c>
      <c r="G1519">
        <v>540</v>
      </c>
      <c r="H1519">
        <v>540</v>
      </c>
      <c r="I1519" t="s">
        <v>1145</v>
      </c>
      <c r="J1519" t="s">
        <v>1035</v>
      </c>
      <c r="K1519" t="s">
        <v>178</v>
      </c>
      <c r="L1519" t="str">
        <f>IF(AND(Home!$A$1&gt;=Leave[[#This Row],[Start Time]],Home!$A$1&lt;=Leave[[#This Row],[End Time]]),"Aplica","No Aplica")</f>
        <v>No Aplica</v>
      </c>
      <c r="M1519" t="str">
        <f>IF(AND(Home!$A$1&gt;=Leave[[#This Row],[Start Time]],Home!$A$1&lt;=Leave[[#This Row],[End Time]]),Home!$A$1,"No Aplica")</f>
        <v>No Aplica</v>
      </c>
      <c r="N1519" t="str">
        <f>Leave[[#This Row],[User Code (Owning User) (Usuario)]]&amp;Leave[[#This Row],[fecha activa]]</f>
        <v>MIE2024081017763No Aplica</v>
      </c>
    </row>
    <row r="1520" spans="1:14" x14ac:dyDescent="0.3">
      <c r="A1520" t="s">
        <v>474</v>
      </c>
      <c r="B1520" s="3">
        <v>45935</v>
      </c>
      <c r="C1520" s="3">
        <v>45935</v>
      </c>
      <c r="D1520" t="s">
        <v>473</v>
      </c>
      <c r="E1520" t="s">
        <v>728</v>
      </c>
      <c r="F1520" t="s">
        <v>729</v>
      </c>
      <c r="G1520">
        <v>540</v>
      </c>
      <c r="H1520">
        <v>540</v>
      </c>
      <c r="I1520" t="s">
        <v>1145</v>
      </c>
      <c r="J1520" t="s">
        <v>1035</v>
      </c>
      <c r="K1520" t="s">
        <v>178</v>
      </c>
      <c r="L1520" t="str">
        <f>IF(AND(Home!$A$1&gt;=Leave[[#This Row],[Start Time]],Home!$A$1&lt;=Leave[[#This Row],[End Time]]),"Aplica","No Aplica")</f>
        <v>No Aplica</v>
      </c>
      <c r="M1520" t="str">
        <f>IF(AND(Home!$A$1&gt;=Leave[[#This Row],[Start Time]],Home!$A$1&lt;=Leave[[#This Row],[End Time]]),Home!$A$1,"No Aplica")</f>
        <v>No Aplica</v>
      </c>
      <c r="N1520" t="str">
        <f>Leave[[#This Row],[User Code (Owning User) (Usuario)]]&amp;Leave[[#This Row],[fecha activa]]</f>
        <v>MIE2024081017763No Aplica</v>
      </c>
    </row>
    <row r="1521" spans="1:14" x14ac:dyDescent="0.3">
      <c r="A1521" t="s">
        <v>595</v>
      </c>
      <c r="B1521" s="3">
        <v>45931</v>
      </c>
      <c r="C1521" s="3">
        <v>45931</v>
      </c>
      <c r="D1521" t="s">
        <v>2897</v>
      </c>
      <c r="E1521" t="s">
        <v>1608</v>
      </c>
      <c r="F1521" t="s">
        <v>1610</v>
      </c>
      <c r="G1521">
        <v>180</v>
      </c>
      <c r="H1521">
        <v>180</v>
      </c>
      <c r="I1521" t="s">
        <v>1609</v>
      </c>
      <c r="J1521" t="s">
        <v>2462</v>
      </c>
      <c r="K1521" t="s">
        <v>178</v>
      </c>
      <c r="L1521" t="str">
        <f>IF(AND(Home!$A$1&gt;=Leave[[#This Row],[Start Time]],Home!$A$1&lt;=Leave[[#This Row],[End Time]]),"Aplica","No Aplica")</f>
        <v>Aplica</v>
      </c>
      <c r="M1521">
        <f>IF(AND(Home!$A$1&gt;=Leave[[#This Row],[Start Time]],Home!$A$1&lt;=Leave[[#This Row],[End Time]]),Home!$A$1,"No Aplica")</f>
        <v>45931</v>
      </c>
      <c r="N1521" t="str">
        <f>Leave[[#This Row],[User Code (Owning User) (Usuario)]]&amp;Leave[[#This Row],[fecha activa]]</f>
        <v>MIE202509042219945931</v>
      </c>
    </row>
    <row r="1522" spans="1:14" x14ac:dyDescent="0.3">
      <c r="A1522" t="s">
        <v>466</v>
      </c>
      <c r="B1522" s="3">
        <v>45942</v>
      </c>
      <c r="C1522" s="3">
        <v>45942</v>
      </c>
      <c r="D1522" t="s">
        <v>465</v>
      </c>
      <c r="E1522" t="s">
        <v>1608</v>
      </c>
      <c r="F1522" t="s">
        <v>1610</v>
      </c>
      <c r="G1522">
        <v>540</v>
      </c>
      <c r="H1522">
        <v>540</v>
      </c>
      <c r="I1522" t="s">
        <v>1609</v>
      </c>
      <c r="J1522" t="s">
        <v>2462</v>
      </c>
      <c r="K1522" t="s">
        <v>178</v>
      </c>
      <c r="L1522" t="str">
        <f>IF(AND(Home!$A$1&gt;=Leave[[#This Row],[Start Time]],Home!$A$1&lt;=Leave[[#This Row],[End Time]]),"Aplica","No Aplica")</f>
        <v>No Aplica</v>
      </c>
      <c r="M1522" t="str">
        <f>IF(AND(Home!$A$1&gt;=Leave[[#This Row],[Start Time]],Home!$A$1&lt;=Leave[[#This Row],[End Time]]),Home!$A$1,"No Aplica")</f>
        <v>No Aplica</v>
      </c>
      <c r="N1522" t="str">
        <f>Leave[[#This Row],[User Code (Owning User) (Usuario)]]&amp;Leave[[#This Row],[fecha activa]]</f>
        <v>MIE2025090422199No Aplica</v>
      </c>
    </row>
    <row r="1523" spans="1:14" x14ac:dyDescent="0.3">
      <c r="A1523" t="s">
        <v>466</v>
      </c>
      <c r="B1523" s="3">
        <v>45935</v>
      </c>
      <c r="C1523" s="3">
        <v>45935</v>
      </c>
      <c r="D1523" t="s">
        <v>467</v>
      </c>
      <c r="E1523" t="s">
        <v>1608</v>
      </c>
      <c r="F1523" t="s">
        <v>1610</v>
      </c>
      <c r="G1523">
        <v>540</v>
      </c>
      <c r="H1523">
        <v>540</v>
      </c>
      <c r="I1523" t="s">
        <v>1609</v>
      </c>
      <c r="J1523" t="s">
        <v>2462</v>
      </c>
      <c r="K1523" t="s">
        <v>178</v>
      </c>
      <c r="L1523" t="str">
        <f>IF(AND(Home!$A$1&gt;=Leave[[#This Row],[Start Time]],Home!$A$1&lt;=Leave[[#This Row],[End Time]]),"Aplica","No Aplica")</f>
        <v>No Aplica</v>
      </c>
      <c r="M1523" t="str">
        <f>IF(AND(Home!$A$1&gt;=Leave[[#This Row],[Start Time]],Home!$A$1&lt;=Leave[[#This Row],[End Time]]),Home!$A$1,"No Aplica")</f>
        <v>No Aplica</v>
      </c>
      <c r="N1523" t="str">
        <f>Leave[[#This Row],[User Code (Owning User) (Usuario)]]&amp;Leave[[#This Row],[fecha activa]]</f>
        <v>MIE2025090422199No Aplica</v>
      </c>
    </row>
    <row r="1524" spans="1:14" x14ac:dyDescent="0.3">
      <c r="A1524" t="s">
        <v>469</v>
      </c>
      <c r="B1524" s="3">
        <v>45934</v>
      </c>
      <c r="C1524" s="3">
        <v>45934</v>
      </c>
      <c r="D1524" t="s">
        <v>615</v>
      </c>
      <c r="E1524" t="s">
        <v>1476</v>
      </c>
      <c r="F1524" t="s">
        <v>1478</v>
      </c>
      <c r="G1524">
        <v>60</v>
      </c>
      <c r="H1524">
        <v>60</v>
      </c>
      <c r="I1524" t="s">
        <v>1477</v>
      </c>
      <c r="J1524" t="s">
        <v>1099</v>
      </c>
      <c r="K1524" t="s">
        <v>178</v>
      </c>
      <c r="L1524" t="str">
        <f>IF(AND(Home!$A$1&gt;=Leave[[#This Row],[Start Time]],Home!$A$1&lt;=Leave[[#This Row],[End Time]]),"Aplica","No Aplica")</f>
        <v>No Aplica</v>
      </c>
      <c r="M1524" t="str">
        <f>IF(AND(Home!$A$1&gt;=Leave[[#This Row],[Start Time]],Home!$A$1&lt;=Leave[[#This Row],[End Time]]),Home!$A$1,"No Aplica")</f>
        <v>No Aplica</v>
      </c>
      <c r="N1524" t="str">
        <f>Leave[[#This Row],[User Code (Owning User) (Usuario)]]&amp;Leave[[#This Row],[fecha activa]]</f>
        <v>MIE2025030321158No Aplica</v>
      </c>
    </row>
    <row r="1525" spans="1:14" x14ac:dyDescent="0.3">
      <c r="A1525" t="s">
        <v>469</v>
      </c>
      <c r="B1525" s="3">
        <v>45933</v>
      </c>
      <c r="C1525" s="3">
        <v>45933</v>
      </c>
      <c r="D1525" t="s">
        <v>615</v>
      </c>
      <c r="E1525" t="s">
        <v>1476</v>
      </c>
      <c r="F1525" t="s">
        <v>1478</v>
      </c>
      <c r="G1525">
        <v>60</v>
      </c>
      <c r="H1525">
        <v>60</v>
      </c>
      <c r="I1525" t="s">
        <v>1477</v>
      </c>
      <c r="J1525" t="s">
        <v>1099</v>
      </c>
      <c r="K1525" t="s">
        <v>178</v>
      </c>
      <c r="L1525" t="str">
        <f>IF(AND(Home!$A$1&gt;=Leave[[#This Row],[Start Time]],Home!$A$1&lt;=Leave[[#This Row],[End Time]]),"Aplica","No Aplica")</f>
        <v>No Aplica</v>
      </c>
      <c r="M1525" t="str">
        <f>IF(AND(Home!$A$1&gt;=Leave[[#This Row],[Start Time]],Home!$A$1&lt;=Leave[[#This Row],[End Time]]),Home!$A$1,"No Aplica")</f>
        <v>No Aplica</v>
      </c>
      <c r="N1525" t="str">
        <f>Leave[[#This Row],[User Code (Owning User) (Usuario)]]&amp;Leave[[#This Row],[fecha activa]]</f>
        <v>MIE2025030321158No Aplica</v>
      </c>
    </row>
    <row r="1526" spans="1:14" x14ac:dyDescent="0.3">
      <c r="A1526" t="s">
        <v>469</v>
      </c>
      <c r="B1526" s="3">
        <v>45932</v>
      </c>
      <c r="C1526" s="3">
        <v>45932</v>
      </c>
      <c r="D1526" t="s">
        <v>615</v>
      </c>
      <c r="E1526" t="s">
        <v>1476</v>
      </c>
      <c r="F1526" t="s">
        <v>1478</v>
      </c>
      <c r="G1526">
        <v>60</v>
      </c>
      <c r="H1526">
        <v>60</v>
      </c>
      <c r="I1526" t="s">
        <v>1477</v>
      </c>
      <c r="J1526" t="s">
        <v>1099</v>
      </c>
      <c r="K1526" t="s">
        <v>178</v>
      </c>
      <c r="L1526" t="str">
        <f>IF(AND(Home!$A$1&gt;=Leave[[#This Row],[Start Time]],Home!$A$1&lt;=Leave[[#This Row],[End Time]]),"Aplica","No Aplica")</f>
        <v>No Aplica</v>
      </c>
      <c r="M1526" t="str">
        <f>IF(AND(Home!$A$1&gt;=Leave[[#This Row],[Start Time]],Home!$A$1&lt;=Leave[[#This Row],[End Time]]),Home!$A$1,"No Aplica")</f>
        <v>No Aplica</v>
      </c>
      <c r="N1526" t="str">
        <f>Leave[[#This Row],[User Code (Owning User) (Usuario)]]&amp;Leave[[#This Row],[fecha activa]]</f>
        <v>MIE2025030321158No Aplica</v>
      </c>
    </row>
    <row r="1527" spans="1:14" x14ac:dyDescent="0.3">
      <c r="A1527" t="s">
        <v>463</v>
      </c>
      <c r="B1527" s="3">
        <v>45931</v>
      </c>
      <c r="C1527" s="3">
        <v>45931</v>
      </c>
      <c r="D1527" t="s">
        <v>468</v>
      </c>
      <c r="E1527" t="s">
        <v>1476</v>
      </c>
      <c r="F1527" t="s">
        <v>1478</v>
      </c>
      <c r="G1527">
        <v>540</v>
      </c>
      <c r="H1527">
        <v>540</v>
      </c>
      <c r="I1527" t="s">
        <v>1477</v>
      </c>
      <c r="J1527" t="s">
        <v>1099</v>
      </c>
      <c r="K1527" t="s">
        <v>178</v>
      </c>
      <c r="L1527" t="str">
        <f>IF(AND(Home!$A$1&gt;=Leave[[#This Row],[Start Time]],Home!$A$1&lt;=Leave[[#This Row],[End Time]]),"Aplica","No Aplica")</f>
        <v>Aplica</v>
      </c>
      <c r="M1527">
        <f>IF(AND(Home!$A$1&gt;=Leave[[#This Row],[Start Time]],Home!$A$1&lt;=Leave[[#This Row],[End Time]]),Home!$A$1,"No Aplica")</f>
        <v>45931</v>
      </c>
      <c r="N1527" t="str">
        <f>Leave[[#This Row],[User Code (Owning User) (Usuario)]]&amp;Leave[[#This Row],[fecha activa]]</f>
        <v>MIE202503032115845931</v>
      </c>
    </row>
    <row r="1528" spans="1:14" x14ac:dyDescent="0.3">
      <c r="A1528" t="s">
        <v>463</v>
      </c>
      <c r="B1528" s="3">
        <v>45938</v>
      </c>
      <c r="C1528" s="3">
        <v>45938</v>
      </c>
      <c r="D1528" t="s">
        <v>467</v>
      </c>
      <c r="E1528" t="s">
        <v>1651</v>
      </c>
      <c r="F1528" t="s">
        <v>1653</v>
      </c>
      <c r="G1528">
        <v>540</v>
      </c>
      <c r="H1528">
        <v>540</v>
      </c>
      <c r="I1528" t="s">
        <v>1652</v>
      </c>
      <c r="J1528" t="s">
        <v>2274</v>
      </c>
      <c r="K1528" t="s">
        <v>177</v>
      </c>
      <c r="L1528" t="str">
        <f>IF(AND(Home!$A$1&gt;=Leave[[#This Row],[Start Time]],Home!$A$1&lt;=Leave[[#This Row],[End Time]]),"Aplica","No Aplica")</f>
        <v>No Aplica</v>
      </c>
      <c r="M1528" t="str">
        <f>IF(AND(Home!$A$1&gt;=Leave[[#This Row],[Start Time]],Home!$A$1&lt;=Leave[[#This Row],[End Time]]),Home!$A$1,"No Aplica")</f>
        <v>No Aplica</v>
      </c>
      <c r="N1528" t="str">
        <f>Leave[[#This Row],[User Code (Owning User) (Usuario)]]&amp;Leave[[#This Row],[fecha activa]]</f>
        <v>MIE2025300422823No Aplica</v>
      </c>
    </row>
    <row r="1529" spans="1:14" x14ac:dyDescent="0.3">
      <c r="A1529" t="s">
        <v>466</v>
      </c>
      <c r="B1529" s="3">
        <v>45940</v>
      </c>
      <c r="C1529" s="3">
        <v>45940</v>
      </c>
      <c r="D1529" t="s">
        <v>491</v>
      </c>
      <c r="E1529" t="s">
        <v>1464</v>
      </c>
      <c r="F1529" t="s">
        <v>1466</v>
      </c>
      <c r="G1529">
        <v>60</v>
      </c>
      <c r="H1529">
        <v>60</v>
      </c>
      <c r="I1529" t="s">
        <v>1465</v>
      </c>
      <c r="J1529" t="s">
        <v>1098</v>
      </c>
      <c r="K1529" t="s">
        <v>177</v>
      </c>
      <c r="L1529" t="str">
        <f>IF(AND(Home!$A$1&gt;=Leave[[#This Row],[Start Time]],Home!$A$1&lt;=Leave[[#This Row],[End Time]]),"Aplica","No Aplica")</f>
        <v>No Aplica</v>
      </c>
      <c r="M1529" t="str">
        <f>IF(AND(Home!$A$1&gt;=Leave[[#This Row],[Start Time]],Home!$A$1&lt;=Leave[[#This Row],[End Time]]),Home!$A$1,"No Aplica")</f>
        <v>No Aplica</v>
      </c>
      <c r="N1529" t="str">
        <f>Leave[[#This Row],[User Code (Owning User) (Usuario)]]&amp;Leave[[#This Row],[fecha activa]]</f>
        <v>MIE2025250221082No Aplica</v>
      </c>
    </row>
    <row r="1530" spans="1:14" x14ac:dyDescent="0.3">
      <c r="A1530" t="s">
        <v>466</v>
      </c>
      <c r="B1530" s="3">
        <v>45939</v>
      </c>
      <c r="C1530" s="3">
        <v>45939</v>
      </c>
      <c r="D1530" t="s">
        <v>491</v>
      </c>
      <c r="E1530" t="s">
        <v>1464</v>
      </c>
      <c r="F1530" t="s">
        <v>1466</v>
      </c>
      <c r="G1530">
        <v>60</v>
      </c>
      <c r="H1530">
        <v>60</v>
      </c>
      <c r="I1530" t="s">
        <v>1465</v>
      </c>
      <c r="J1530" t="s">
        <v>1098</v>
      </c>
      <c r="K1530" t="s">
        <v>177</v>
      </c>
      <c r="L1530" t="str">
        <f>IF(AND(Home!$A$1&gt;=Leave[[#This Row],[Start Time]],Home!$A$1&lt;=Leave[[#This Row],[End Time]]),"Aplica","No Aplica")</f>
        <v>No Aplica</v>
      </c>
      <c r="M1530" t="str">
        <f>IF(AND(Home!$A$1&gt;=Leave[[#This Row],[Start Time]],Home!$A$1&lt;=Leave[[#This Row],[End Time]]),Home!$A$1,"No Aplica")</f>
        <v>No Aplica</v>
      </c>
      <c r="N1530" t="str">
        <f>Leave[[#This Row],[User Code (Owning User) (Usuario)]]&amp;Leave[[#This Row],[fecha activa]]</f>
        <v>MIE2025250221082No Aplica</v>
      </c>
    </row>
    <row r="1531" spans="1:14" x14ac:dyDescent="0.3">
      <c r="A1531" t="s">
        <v>469</v>
      </c>
      <c r="B1531" s="3">
        <v>45938</v>
      </c>
      <c r="C1531" s="3">
        <v>45938</v>
      </c>
      <c r="D1531" t="s">
        <v>491</v>
      </c>
      <c r="E1531" t="s">
        <v>1464</v>
      </c>
      <c r="F1531" t="s">
        <v>1466</v>
      </c>
      <c r="G1531">
        <v>60</v>
      </c>
      <c r="H1531">
        <v>60</v>
      </c>
      <c r="I1531" t="s">
        <v>1465</v>
      </c>
      <c r="J1531" t="s">
        <v>1098</v>
      </c>
      <c r="K1531" t="s">
        <v>177</v>
      </c>
      <c r="L1531" t="str">
        <f>IF(AND(Home!$A$1&gt;=Leave[[#This Row],[Start Time]],Home!$A$1&lt;=Leave[[#This Row],[End Time]]),"Aplica","No Aplica")</f>
        <v>No Aplica</v>
      </c>
      <c r="M1531" t="str">
        <f>IF(AND(Home!$A$1&gt;=Leave[[#This Row],[Start Time]],Home!$A$1&lt;=Leave[[#This Row],[End Time]]),Home!$A$1,"No Aplica")</f>
        <v>No Aplica</v>
      </c>
      <c r="N1531" t="str">
        <f>Leave[[#This Row],[User Code (Owning User) (Usuario)]]&amp;Leave[[#This Row],[fecha activa]]</f>
        <v>MIE2025250221082No Aplica</v>
      </c>
    </row>
    <row r="1532" spans="1:14" x14ac:dyDescent="0.3">
      <c r="A1532" t="s">
        <v>466</v>
      </c>
      <c r="B1532" s="3">
        <v>45937</v>
      </c>
      <c r="C1532" s="3">
        <v>45937</v>
      </c>
      <c r="D1532" t="s">
        <v>465</v>
      </c>
      <c r="E1532" t="s">
        <v>1464</v>
      </c>
      <c r="F1532" t="s">
        <v>1466</v>
      </c>
      <c r="G1532">
        <v>1380</v>
      </c>
      <c r="H1532">
        <v>540</v>
      </c>
      <c r="I1532" t="s">
        <v>1465</v>
      </c>
      <c r="J1532" t="s">
        <v>1098</v>
      </c>
      <c r="K1532" t="s">
        <v>177</v>
      </c>
      <c r="L1532" t="str">
        <f>IF(AND(Home!$A$1&gt;=Leave[[#This Row],[Start Time]],Home!$A$1&lt;=Leave[[#This Row],[End Time]]),"Aplica","No Aplica")</f>
        <v>No Aplica</v>
      </c>
      <c r="M1532" t="str">
        <f>IF(AND(Home!$A$1&gt;=Leave[[#This Row],[Start Time]],Home!$A$1&lt;=Leave[[#This Row],[End Time]]),Home!$A$1,"No Aplica")</f>
        <v>No Aplica</v>
      </c>
      <c r="N1532" t="str">
        <f>Leave[[#This Row],[User Code (Owning User) (Usuario)]]&amp;Leave[[#This Row],[fecha activa]]</f>
        <v>MIE2025250221082No Aplica</v>
      </c>
    </row>
    <row r="1533" spans="1:14" x14ac:dyDescent="0.3">
      <c r="A1533" t="s">
        <v>469</v>
      </c>
      <c r="B1533" s="3">
        <v>45936</v>
      </c>
      <c r="C1533" s="3">
        <v>45936</v>
      </c>
      <c r="D1533" t="s">
        <v>491</v>
      </c>
      <c r="E1533" t="s">
        <v>1464</v>
      </c>
      <c r="F1533" t="s">
        <v>1466</v>
      </c>
      <c r="G1533">
        <v>60</v>
      </c>
      <c r="H1533">
        <v>60</v>
      </c>
      <c r="I1533" t="s">
        <v>1465</v>
      </c>
      <c r="J1533" t="s">
        <v>1098</v>
      </c>
      <c r="K1533" t="s">
        <v>177</v>
      </c>
      <c r="L1533" t="str">
        <f>IF(AND(Home!$A$1&gt;=Leave[[#This Row],[Start Time]],Home!$A$1&lt;=Leave[[#This Row],[End Time]]),"Aplica","No Aplica")</f>
        <v>No Aplica</v>
      </c>
      <c r="M1533" t="str">
        <f>IF(AND(Home!$A$1&gt;=Leave[[#This Row],[Start Time]],Home!$A$1&lt;=Leave[[#This Row],[End Time]]),Home!$A$1,"No Aplica")</f>
        <v>No Aplica</v>
      </c>
      <c r="N1533" t="str">
        <f>Leave[[#This Row],[User Code (Owning User) (Usuario)]]&amp;Leave[[#This Row],[fecha activa]]</f>
        <v>MIE2025250221082No Aplica</v>
      </c>
    </row>
    <row r="1534" spans="1:14" x14ac:dyDescent="0.3">
      <c r="A1534" t="s">
        <v>469</v>
      </c>
      <c r="B1534" s="3">
        <v>45933</v>
      </c>
      <c r="C1534" s="3">
        <v>45933</v>
      </c>
      <c r="D1534" t="s">
        <v>491</v>
      </c>
      <c r="E1534" t="s">
        <v>1464</v>
      </c>
      <c r="F1534" t="s">
        <v>1466</v>
      </c>
      <c r="G1534">
        <v>60</v>
      </c>
      <c r="H1534">
        <v>60</v>
      </c>
      <c r="I1534" t="s">
        <v>1465</v>
      </c>
      <c r="J1534" t="s">
        <v>1098</v>
      </c>
      <c r="K1534" t="s">
        <v>177</v>
      </c>
      <c r="L1534" t="str">
        <f>IF(AND(Home!$A$1&gt;=Leave[[#This Row],[Start Time]],Home!$A$1&lt;=Leave[[#This Row],[End Time]]),"Aplica","No Aplica")</f>
        <v>No Aplica</v>
      </c>
      <c r="M1534" t="str">
        <f>IF(AND(Home!$A$1&gt;=Leave[[#This Row],[Start Time]],Home!$A$1&lt;=Leave[[#This Row],[End Time]]),Home!$A$1,"No Aplica")</f>
        <v>No Aplica</v>
      </c>
      <c r="N1534" t="str">
        <f>Leave[[#This Row],[User Code (Owning User) (Usuario)]]&amp;Leave[[#This Row],[fecha activa]]</f>
        <v>MIE2025250221082No Aplica</v>
      </c>
    </row>
    <row r="1535" spans="1:14" x14ac:dyDescent="0.3">
      <c r="A1535" t="s">
        <v>469</v>
      </c>
      <c r="B1535" s="3">
        <v>45932</v>
      </c>
      <c r="C1535" s="3">
        <v>45932</v>
      </c>
      <c r="D1535" t="s">
        <v>491</v>
      </c>
      <c r="E1535" t="s">
        <v>1464</v>
      </c>
      <c r="F1535" t="s">
        <v>1466</v>
      </c>
      <c r="G1535">
        <v>60</v>
      </c>
      <c r="H1535">
        <v>60</v>
      </c>
      <c r="I1535" t="s">
        <v>1465</v>
      </c>
      <c r="J1535" t="s">
        <v>1098</v>
      </c>
      <c r="K1535" t="s">
        <v>177</v>
      </c>
      <c r="L1535" t="str">
        <f>IF(AND(Home!$A$1&gt;=Leave[[#This Row],[Start Time]],Home!$A$1&lt;=Leave[[#This Row],[End Time]]),"Aplica","No Aplica")</f>
        <v>No Aplica</v>
      </c>
      <c r="M1535" t="str">
        <f>IF(AND(Home!$A$1&gt;=Leave[[#This Row],[Start Time]],Home!$A$1&lt;=Leave[[#This Row],[End Time]]),Home!$A$1,"No Aplica")</f>
        <v>No Aplica</v>
      </c>
      <c r="N1535" t="str">
        <f>Leave[[#This Row],[User Code (Owning User) (Usuario)]]&amp;Leave[[#This Row],[fecha activa]]</f>
        <v>MIE2025250221082No Aplica</v>
      </c>
    </row>
    <row r="1536" spans="1:14" x14ac:dyDescent="0.3">
      <c r="A1536" t="s">
        <v>466</v>
      </c>
      <c r="B1536" s="3">
        <v>45931</v>
      </c>
      <c r="C1536" s="3">
        <v>45931</v>
      </c>
      <c r="D1536" t="s">
        <v>467</v>
      </c>
      <c r="E1536" t="s">
        <v>1464</v>
      </c>
      <c r="F1536" t="s">
        <v>1466</v>
      </c>
      <c r="G1536">
        <v>1380</v>
      </c>
      <c r="H1536">
        <v>540</v>
      </c>
      <c r="I1536" t="s">
        <v>1465</v>
      </c>
      <c r="J1536" t="s">
        <v>1098</v>
      </c>
      <c r="K1536" t="s">
        <v>177</v>
      </c>
      <c r="L1536" t="str">
        <f>IF(AND(Home!$A$1&gt;=Leave[[#This Row],[Start Time]],Home!$A$1&lt;=Leave[[#This Row],[End Time]]),"Aplica","No Aplica")</f>
        <v>Aplica</v>
      </c>
      <c r="M1536">
        <f>IF(AND(Home!$A$1&gt;=Leave[[#This Row],[Start Time]],Home!$A$1&lt;=Leave[[#This Row],[End Time]]),Home!$A$1,"No Aplica")</f>
        <v>45931</v>
      </c>
      <c r="N1536" t="str">
        <f>Leave[[#This Row],[User Code (Owning User) (Usuario)]]&amp;Leave[[#This Row],[fecha activa]]</f>
        <v>MIE202525022108245931</v>
      </c>
    </row>
    <row r="1537" spans="1:14" x14ac:dyDescent="0.3">
      <c r="A1537" t="s">
        <v>469</v>
      </c>
      <c r="B1537" s="3">
        <v>45933</v>
      </c>
      <c r="C1537" s="3">
        <v>45933</v>
      </c>
      <c r="D1537" t="s">
        <v>706</v>
      </c>
      <c r="E1537" t="s">
        <v>329</v>
      </c>
      <c r="F1537" t="s">
        <v>332</v>
      </c>
      <c r="G1537">
        <v>60</v>
      </c>
      <c r="H1537">
        <v>60</v>
      </c>
      <c r="I1537" t="s">
        <v>1216</v>
      </c>
      <c r="J1537" t="s">
        <v>2152</v>
      </c>
      <c r="K1537" t="s">
        <v>177</v>
      </c>
      <c r="L1537" t="str">
        <f>IF(AND(Home!$A$1&gt;=Leave[[#This Row],[Start Time]],Home!$A$1&lt;=Leave[[#This Row],[End Time]]),"Aplica","No Aplica")</f>
        <v>No Aplica</v>
      </c>
      <c r="M1537" t="str">
        <f>IF(AND(Home!$A$1&gt;=Leave[[#This Row],[Start Time]],Home!$A$1&lt;=Leave[[#This Row],[End Time]]),Home!$A$1,"No Aplica")</f>
        <v>No Aplica</v>
      </c>
      <c r="N1537" t="str">
        <f>Leave[[#This Row],[User Code (Owning User) (Usuario)]]&amp;Leave[[#This Row],[fecha activa]]</f>
        <v>MIE2023050711825No Aplica</v>
      </c>
    </row>
    <row r="1538" spans="1:14" x14ac:dyDescent="0.3">
      <c r="A1538" t="s">
        <v>469</v>
      </c>
      <c r="B1538" s="3">
        <v>45932</v>
      </c>
      <c r="C1538" s="3">
        <v>45932</v>
      </c>
      <c r="D1538" t="s">
        <v>706</v>
      </c>
      <c r="E1538" t="s">
        <v>329</v>
      </c>
      <c r="F1538" t="s">
        <v>332</v>
      </c>
      <c r="G1538">
        <v>60</v>
      </c>
      <c r="H1538">
        <v>60</v>
      </c>
      <c r="I1538" t="s">
        <v>1216</v>
      </c>
      <c r="J1538" t="s">
        <v>2152</v>
      </c>
      <c r="K1538" t="s">
        <v>177</v>
      </c>
      <c r="L1538" t="str">
        <f>IF(AND(Home!$A$1&gt;=Leave[[#This Row],[Start Time]],Home!$A$1&lt;=Leave[[#This Row],[End Time]]),"Aplica","No Aplica")</f>
        <v>No Aplica</v>
      </c>
      <c r="M1538" t="str">
        <f>IF(AND(Home!$A$1&gt;=Leave[[#This Row],[Start Time]],Home!$A$1&lt;=Leave[[#This Row],[End Time]]),Home!$A$1,"No Aplica")</f>
        <v>No Aplica</v>
      </c>
      <c r="N1538" t="str">
        <f>Leave[[#This Row],[User Code (Owning User) (Usuario)]]&amp;Leave[[#This Row],[fecha activa]]</f>
        <v>MIE2023050711825No Aplica</v>
      </c>
    </row>
    <row r="1539" spans="1:14" x14ac:dyDescent="0.3">
      <c r="A1539" t="s">
        <v>463</v>
      </c>
      <c r="B1539" s="3">
        <v>45931</v>
      </c>
      <c r="C1539" s="3">
        <v>45931</v>
      </c>
      <c r="D1539" t="s">
        <v>465</v>
      </c>
      <c r="E1539" t="s">
        <v>329</v>
      </c>
      <c r="F1539" t="s">
        <v>332</v>
      </c>
      <c r="G1539">
        <v>1380</v>
      </c>
      <c r="H1539">
        <v>540</v>
      </c>
      <c r="I1539" t="s">
        <v>1216</v>
      </c>
      <c r="J1539" t="s">
        <v>2152</v>
      </c>
      <c r="K1539" t="s">
        <v>177</v>
      </c>
      <c r="L1539" t="str">
        <f>IF(AND(Home!$A$1&gt;=Leave[[#This Row],[Start Time]],Home!$A$1&lt;=Leave[[#This Row],[End Time]]),"Aplica","No Aplica")</f>
        <v>Aplica</v>
      </c>
      <c r="M1539">
        <f>IF(AND(Home!$A$1&gt;=Leave[[#This Row],[Start Time]],Home!$A$1&lt;=Leave[[#This Row],[End Time]]),Home!$A$1,"No Aplica")</f>
        <v>45931</v>
      </c>
      <c r="N1539" t="str">
        <f>Leave[[#This Row],[User Code (Owning User) (Usuario)]]&amp;Leave[[#This Row],[fecha activa]]</f>
        <v>MIE202305071182545931</v>
      </c>
    </row>
    <row r="1540" spans="1:14" x14ac:dyDescent="0.3">
      <c r="A1540" t="s">
        <v>463</v>
      </c>
      <c r="B1540" s="3">
        <v>45940</v>
      </c>
      <c r="C1540" s="3">
        <v>45940</v>
      </c>
      <c r="D1540" t="s">
        <v>491</v>
      </c>
      <c r="E1540" t="s">
        <v>325</v>
      </c>
      <c r="F1540" t="s">
        <v>328</v>
      </c>
      <c r="G1540">
        <v>60</v>
      </c>
      <c r="H1540">
        <v>60</v>
      </c>
      <c r="I1540" t="s">
        <v>1217</v>
      </c>
      <c r="J1540" t="s">
        <v>2274</v>
      </c>
      <c r="K1540" t="s">
        <v>177</v>
      </c>
      <c r="L1540" t="str">
        <f>IF(AND(Home!$A$1&gt;=Leave[[#This Row],[Start Time]],Home!$A$1&lt;=Leave[[#This Row],[End Time]]),"Aplica","No Aplica")</f>
        <v>No Aplica</v>
      </c>
      <c r="M1540" t="str">
        <f>IF(AND(Home!$A$1&gt;=Leave[[#This Row],[Start Time]],Home!$A$1&lt;=Leave[[#This Row],[End Time]]),Home!$A$1,"No Aplica")</f>
        <v>No Aplica</v>
      </c>
      <c r="N1540" t="str">
        <f>Leave[[#This Row],[User Code (Owning User) (Usuario)]]&amp;Leave[[#This Row],[fecha activa]]</f>
        <v>MIE2023270611723No Aplica</v>
      </c>
    </row>
    <row r="1541" spans="1:14" x14ac:dyDescent="0.3">
      <c r="A1541" t="s">
        <v>463</v>
      </c>
      <c r="B1541" s="3">
        <v>45939</v>
      </c>
      <c r="C1541" s="3">
        <v>45939</v>
      </c>
      <c r="D1541" t="s">
        <v>491</v>
      </c>
      <c r="E1541" t="s">
        <v>325</v>
      </c>
      <c r="F1541" t="s">
        <v>328</v>
      </c>
      <c r="G1541">
        <v>60</v>
      </c>
      <c r="H1541">
        <v>60</v>
      </c>
      <c r="I1541" t="s">
        <v>1217</v>
      </c>
      <c r="J1541" t="s">
        <v>2274</v>
      </c>
      <c r="K1541" t="s">
        <v>177</v>
      </c>
      <c r="L1541" t="str">
        <f>IF(AND(Home!$A$1&gt;=Leave[[#This Row],[Start Time]],Home!$A$1&lt;=Leave[[#This Row],[End Time]]),"Aplica","No Aplica")</f>
        <v>No Aplica</v>
      </c>
      <c r="M1541" t="str">
        <f>IF(AND(Home!$A$1&gt;=Leave[[#This Row],[Start Time]],Home!$A$1&lt;=Leave[[#This Row],[End Time]]),Home!$A$1,"No Aplica")</f>
        <v>No Aplica</v>
      </c>
      <c r="N1541" t="str">
        <f>Leave[[#This Row],[User Code (Owning User) (Usuario)]]&amp;Leave[[#This Row],[fecha activa]]</f>
        <v>MIE2023270611723No Aplica</v>
      </c>
    </row>
    <row r="1542" spans="1:14" x14ac:dyDescent="0.3">
      <c r="A1542" t="s">
        <v>463</v>
      </c>
      <c r="B1542" s="3">
        <v>45938</v>
      </c>
      <c r="C1542" s="3">
        <v>45938</v>
      </c>
      <c r="D1542" t="s">
        <v>491</v>
      </c>
      <c r="E1542" t="s">
        <v>325</v>
      </c>
      <c r="F1542" t="s">
        <v>328</v>
      </c>
      <c r="G1542">
        <v>60</v>
      </c>
      <c r="H1542">
        <v>60</v>
      </c>
      <c r="I1542" t="s">
        <v>1217</v>
      </c>
      <c r="J1542" t="s">
        <v>2274</v>
      </c>
      <c r="K1542" t="s">
        <v>177</v>
      </c>
      <c r="L1542" t="str">
        <f>IF(AND(Home!$A$1&gt;=Leave[[#This Row],[Start Time]],Home!$A$1&lt;=Leave[[#This Row],[End Time]]),"Aplica","No Aplica")</f>
        <v>No Aplica</v>
      </c>
      <c r="M1542" t="str">
        <f>IF(AND(Home!$A$1&gt;=Leave[[#This Row],[Start Time]],Home!$A$1&lt;=Leave[[#This Row],[End Time]]),Home!$A$1,"No Aplica")</f>
        <v>No Aplica</v>
      </c>
      <c r="N1542" t="str">
        <f>Leave[[#This Row],[User Code (Owning User) (Usuario)]]&amp;Leave[[#This Row],[fecha activa]]</f>
        <v>MIE2023270611723No Aplica</v>
      </c>
    </row>
    <row r="1543" spans="1:14" x14ac:dyDescent="0.3">
      <c r="A1543" t="s">
        <v>463</v>
      </c>
      <c r="B1543" s="3">
        <v>45937</v>
      </c>
      <c r="C1543" s="3">
        <v>45937</v>
      </c>
      <c r="D1543" t="s">
        <v>465</v>
      </c>
      <c r="E1543" t="s">
        <v>325</v>
      </c>
      <c r="F1543" t="s">
        <v>328</v>
      </c>
      <c r="G1543">
        <v>540</v>
      </c>
      <c r="H1543">
        <v>540</v>
      </c>
      <c r="I1543" t="s">
        <v>1217</v>
      </c>
      <c r="J1543" t="s">
        <v>2274</v>
      </c>
      <c r="K1543" t="s">
        <v>177</v>
      </c>
      <c r="L1543" t="str">
        <f>IF(AND(Home!$A$1&gt;=Leave[[#This Row],[Start Time]],Home!$A$1&lt;=Leave[[#This Row],[End Time]]),"Aplica","No Aplica")</f>
        <v>No Aplica</v>
      </c>
      <c r="M1543" t="str">
        <f>IF(AND(Home!$A$1&gt;=Leave[[#This Row],[Start Time]],Home!$A$1&lt;=Leave[[#This Row],[End Time]]),Home!$A$1,"No Aplica")</f>
        <v>No Aplica</v>
      </c>
      <c r="N1543" t="str">
        <f>Leave[[#This Row],[User Code (Owning User) (Usuario)]]&amp;Leave[[#This Row],[fecha activa]]</f>
        <v>MIE2023270611723No Aplica</v>
      </c>
    </row>
    <row r="1544" spans="1:14" x14ac:dyDescent="0.3">
      <c r="A1544" t="s">
        <v>463</v>
      </c>
      <c r="B1544" s="3">
        <v>45936</v>
      </c>
      <c r="C1544" s="3">
        <v>45936</v>
      </c>
      <c r="D1544" t="s">
        <v>491</v>
      </c>
      <c r="E1544" t="s">
        <v>325</v>
      </c>
      <c r="F1544" t="s">
        <v>328</v>
      </c>
      <c r="G1544">
        <v>60</v>
      </c>
      <c r="H1544">
        <v>60</v>
      </c>
      <c r="I1544" t="s">
        <v>1217</v>
      </c>
      <c r="J1544" t="s">
        <v>2274</v>
      </c>
      <c r="K1544" t="s">
        <v>177</v>
      </c>
      <c r="L1544" t="str">
        <f>IF(AND(Home!$A$1&gt;=Leave[[#This Row],[Start Time]],Home!$A$1&lt;=Leave[[#This Row],[End Time]]),"Aplica","No Aplica")</f>
        <v>No Aplica</v>
      </c>
      <c r="M1544" t="str">
        <f>IF(AND(Home!$A$1&gt;=Leave[[#This Row],[Start Time]],Home!$A$1&lt;=Leave[[#This Row],[End Time]]),Home!$A$1,"No Aplica")</f>
        <v>No Aplica</v>
      </c>
      <c r="N1544" t="str">
        <f>Leave[[#This Row],[User Code (Owning User) (Usuario)]]&amp;Leave[[#This Row],[fecha activa]]</f>
        <v>MIE2023270611723No Aplica</v>
      </c>
    </row>
    <row r="1545" spans="1:14" x14ac:dyDescent="0.3">
      <c r="A1545" t="s">
        <v>463</v>
      </c>
      <c r="B1545" s="3">
        <v>45933</v>
      </c>
      <c r="C1545" s="3">
        <v>45933</v>
      </c>
      <c r="D1545" t="s">
        <v>2431</v>
      </c>
      <c r="E1545" t="s">
        <v>325</v>
      </c>
      <c r="F1545" t="s">
        <v>328</v>
      </c>
      <c r="G1545">
        <v>540</v>
      </c>
      <c r="H1545">
        <v>540</v>
      </c>
      <c r="I1545" t="s">
        <v>1217</v>
      </c>
      <c r="J1545" t="s">
        <v>2274</v>
      </c>
      <c r="K1545" t="s">
        <v>177</v>
      </c>
      <c r="L1545" t="str">
        <f>IF(AND(Home!$A$1&gt;=Leave[[#This Row],[Start Time]],Home!$A$1&lt;=Leave[[#This Row],[End Time]]),"Aplica","No Aplica")</f>
        <v>No Aplica</v>
      </c>
      <c r="M1545" t="str">
        <f>IF(AND(Home!$A$1&gt;=Leave[[#This Row],[Start Time]],Home!$A$1&lt;=Leave[[#This Row],[End Time]]),Home!$A$1,"No Aplica")</f>
        <v>No Aplica</v>
      </c>
      <c r="N1545" t="str">
        <f>Leave[[#This Row],[User Code (Owning User) (Usuario)]]&amp;Leave[[#This Row],[fecha activa]]</f>
        <v>MIE2023270611723No Aplica</v>
      </c>
    </row>
    <row r="1546" spans="1:14" x14ac:dyDescent="0.3">
      <c r="A1546" t="s">
        <v>463</v>
      </c>
      <c r="B1546" s="3">
        <v>45932</v>
      </c>
      <c r="C1546" s="3">
        <v>45932</v>
      </c>
      <c r="D1546" t="s">
        <v>491</v>
      </c>
      <c r="E1546" t="s">
        <v>325</v>
      </c>
      <c r="F1546" t="s">
        <v>328</v>
      </c>
      <c r="G1546">
        <v>60</v>
      </c>
      <c r="H1546">
        <v>60</v>
      </c>
      <c r="I1546" t="s">
        <v>1217</v>
      </c>
      <c r="J1546" t="s">
        <v>2274</v>
      </c>
      <c r="K1546" t="s">
        <v>177</v>
      </c>
      <c r="L1546" t="str">
        <f>IF(AND(Home!$A$1&gt;=Leave[[#This Row],[Start Time]],Home!$A$1&lt;=Leave[[#This Row],[End Time]]),"Aplica","No Aplica")</f>
        <v>No Aplica</v>
      </c>
      <c r="M1546" t="str">
        <f>IF(AND(Home!$A$1&gt;=Leave[[#This Row],[Start Time]],Home!$A$1&lt;=Leave[[#This Row],[End Time]]),Home!$A$1,"No Aplica")</f>
        <v>No Aplica</v>
      </c>
      <c r="N1546" t="str">
        <f>Leave[[#This Row],[User Code (Owning User) (Usuario)]]&amp;Leave[[#This Row],[fecha activa]]</f>
        <v>MIE2023270611723No Aplica</v>
      </c>
    </row>
    <row r="1547" spans="1:14" x14ac:dyDescent="0.3">
      <c r="A1547" t="s">
        <v>463</v>
      </c>
      <c r="B1547" s="3">
        <v>45931</v>
      </c>
      <c r="C1547" s="3">
        <v>45931</v>
      </c>
      <c r="D1547" t="s">
        <v>491</v>
      </c>
      <c r="E1547" t="s">
        <v>325</v>
      </c>
      <c r="F1547" t="s">
        <v>328</v>
      </c>
      <c r="G1547">
        <v>60</v>
      </c>
      <c r="H1547">
        <v>60</v>
      </c>
      <c r="I1547" t="s">
        <v>1217</v>
      </c>
      <c r="J1547" t="s">
        <v>2274</v>
      </c>
      <c r="K1547" t="s">
        <v>177</v>
      </c>
      <c r="L1547" t="str">
        <f>IF(AND(Home!$A$1&gt;=Leave[[#This Row],[Start Time]],Home!$A$1&lt;=Leave[[#This Row],[End Time]]),"Aplica","No Aplica")</f>
        <v>Aplica</v>
      </c>
      <c r="M1547">
        <f>IF(AND(Home!$A$1&gt;=Leave[[#This Row],[Start Time]],Home!$A$1&lt;=Leave[[#This Row],[End Time]]),Home!$A$1,"No Aplica")</f>
        <v>45931</v>
      </c>
      <c r="N1547" t="str">
        <f>Leave[[#This Row],[User Code (Owning User) (Usuario)]]&amp;Leave[[#This Row],[fecha activa]]</f>
        <v>MIE202327061172345931</v>
      </c>
    </row>
    <row r="1548" spans="1:14" x14ac:dyDescent="0.3">
      <c r="A1548" t="s">
        <v>469</v>
      </c>
      <c r="B1548" s="3">
        <v>45931</v>
      </c>
      <c r="C1548" s="3">
        <v>45931</v>
      </c>
      <c r="D1548" t="s">
        <v>2943</v>
      </c>
      <c r="E1548" t="s">
        <v>869</v>
      </c>
      <c r="F1548" t="s">
        <v>870</v>
      </c>
      <c r="G1548">
        <v>120</v>
      </c>
      <c r="H1548">
        <v>120</v>
      </c>
      <c r="I1548" t="s">
        <v>1135</v>
      </c>
      <c r="J1548" t="s">
        <v>2136</v>
      </c>
      <c r="K1548" t="s">
        <v>178</v>
      </c>
      <c r="L1548" t="str">
        <f>IF(AND(Home!$A$1&gt;=Leave[[#This Row],[Start Time]],Home!$A$1&lt;=Leave[[#This Row],[End Time]]),"Aplica","No Aplica")</f>
        <v>Aplica</v>
      </c>
      <c r="M1548">
        <f>IF(AND(Home!$A$1&gt;=Leave[[#This Row],[Start Time]],Home!$A$1&lt;=Leave[[#This Row],[End Time]]),Home!$A$1,"No Aplica")</f>
        <v>45931</v>
      </c>
      <c r="N1548" t="str">
        <f>Leave[[#This Row],[User Code (Owning User) (Usuario)]]&amp;Leave[[#This Row],[fecha activa]]</f>
        <v>MIE202410121908845931</v>
      </c>
    </row>
    <row r="1549" spans="1:14" x14ac:dyDescent="0.3">
      <c r="A1549" t="s">
        <v>474</v>
      </c>
      <c r="B1549" s="3">
        <v>45942</v>
      </c>
      <c r="C1549" s="3">
        <v>45942</v>
      </c>
      <c r="D1549" t="s">
        <v>490</v>
      </c>
      <c r="E1549" t="s">
        <v>869</v>
      </c>
      <c r="F1549" t="s">
        <v>870</v>
      </c>
      <c r="G1549">
        <v>540</v>
      </c>
      <c r="H1549">
        <v>540</v>
      </c>
      <c r="I1549" t="s">
        <v>1135</v>
      </c>
      <c r="J1549" t="s">
        <v>2136</v>
      </c>
      <c r="K1549" t="s">
        <v>178</v>
      </c>
      <c r="L1549" t="str">
        <f>IF(AND(Home!$A$1&gt;=Leave[[#This Row],[Start Time]],Home!$A$1&lt;=Leave[[#This Row],[End Time]]),"Aplica","No Aplica")</f>
        <v>No Aplica</v>
      </c>
      <c r="M1549" t="str">
        <f>IF(AND(Home!$A$1&gt;=Leave[[#This Row],[Start Time]],Home!$A$1&lt;=Leave[[#This Row],[End Time]]),Home!$A$1,"No Aplica")</f>
        <v>No Aplica</v>
      </c>
      <c r="N1549" t="str">
        <f>Leave[[#This Row],[User Code (Owning User) (Usuario)]]&amp;Leave[[#This Row],[fecha activa]]</f>
        <v>MIE2024101219088No Aplica</v>
      </c>
    </row>
    <row r="1550" spans="1:14" x14ac:dyDescent="0.3">
      <c r="A1550" t="s">
        <v>474</v>
      </c>
      <c r="B1550" s="3">
        <v>45935</v>
      </c>
      <c r="C1550" s="3">
        <v>45935</v>
      </c>
      <c r="D1550" t="s">
        <v>2191</v>
      </c>
      <c r="E1550" t="s">
        <v>869</v>
      </c>
      <c r="F1550" t="s">
        <v>870</v>
      </c>
      <c r="G1550">
        <v>540</v>
      </c>
      <c r="H1550">
        <v>540</v>
      </c>
      <c r="I1550" t="s">
        <v>1135</v>
      </c>
      <c r="J1550" t="s">
        <v>2136</v>
      </c>
      <c r="K1550" t="s">
        <v>178</v>
      </c>
      <c r="L1550" t="str">
        <f>IF(AND(Home!$A$1&gt;=Leave[[#This Row],[Start Time]],Home!$A$1&lt;=Leave[[#This Row],[End Time]]),"Aplica","No Aplica")</f>
        <v>No Aplica</v>
      </c>
      <c r="M1550" t="str">
        <f>IF(AND(Home!$A$1&gt;=Leave[[#This Row],[Start Time]],Home!$A$1&lt;=Leave[[#This Row],[End Time]]),Home!$A$1,"No Aplica")</f>
        <v>No Aplica</v>
      </c>
      <c r="N1550" t="str">
        <f>Leave[[#This Row],[User Code (Owning User) (Usuario)]]&amp;Leave[[#This Row],[fecha activa]]</f>
        <v>MIE2024101219088No Aplica</v>
      </c>
    </row>
    <row r="1551" spans="1:14" x14ac:dyDescent="0.3">
      <c r="A1551" t="s">
        <v>463</v>
      </c>
      <c r="B1551" s="3">
        <v>45931</v>
      </c>
      <c r="C1551" s="3">
        <v>45931</v>
      </c>
      <c r="D1551" t="s">
        <v>2921</v>
      </c>
      <c r="E1551" t="s">
        <v>2792</v>
      </c>
      <c r="F1551" t="s">
        <v>2794</v>
      </c>
      <c r="G1551">
        <v>540</v>
      </c>
      <c r="H1551">
        <v>540</v>
      </c>
      <c r="I1551" t="s">
        <v>2793</v>
      </c>
      <c r="J1551" t="s">
        <v>1036</v>
      </c>
      <c r="K1551" t="s">
        <v>177</v>
      </c>
      <c r="L1551" t="str">
        <f>IF(AND(Home!$A$1&gt;=Leave[[#This Row],[Start Time]],Home!$A$1&lt;=Leave[[#This Row],[End Time]]),"Aplica","No Aplica")</f>
        <v>Aplica</v>
      </c>
      <c r="M1551">
        <f>IF(AND(Home!$A$1&gt;=Leave[[#This Row],[Start Time]],Home!$A$1&lt;=Leave[[#This Row],[End Time]]),Home!$A$1,"No Aplica")</f>
        <v>45931</v>
      </c>
      <c r="N1551" t="str">
        <f>Leave[[#This Row],[User Code (Owning User) (Usuario)]]&amp;Leave[[#This Row],[fecha activa]]</f>
        <v>MIE202525092462645931</v>
      </c>
    </row>
    <row r="1552" spans="1:14" x14ac:dyDescent="0.3">
      <c r="A1552" t="s">
        <v>463</v>
      </c>
      <c r="B1552" s="3">
        <v>45942</v>
      </c>
      <c r="C1552" s="3">
        <v>45942</v>
      </c>
      <c r="D1552" t="s">
        <v>472</v>
      </c>
      <c r="E1552" t="s">
        <v>2406</v>
      </c>
      <c r="F1552" t="s">
        <v>2408</v>
      </c>
      <c r="G1552">
        <v>540</v>
      </c>
      <c r="H1552">
        <v>540</v>
      </c>
      <c r="I1552" t="s">
        <v>2407</v>
      </c>
      <c r="J1552" t="s">
        <v>1039</v>
      </c>
      <c r="K1552" t="s">
        <v>179</v>
      </c>
      <c r="L1552" t="str">
        <f>IF(AND(Home!$A$1&gt;=Leave[[#This Row],[Start Time]],Home!$A$1&lt;=Leave[[#This Row],[End Time]]),"Aplica","No Aplica")</f>
        <v>No Aplica</v>
      </c>
      <c r="M1552" t="str">
        <f>IF(AND(Home!$A$1&gt;=Leave[[#This Row],[Start Time]],Home!$A$1&lt;=Leave[[#This Row],[End Time]]),Home!$A$1,"No Aplica")</f>
        <v>No Aplica</v>
      </c>
      <c r="N1552" t="str">
        <f>Leave[[#This Row],[User Code (Owning User) (Usuario)]]&amp;Leave[[#This Row],[fecha activa]]</f>
        <v>MIE2025010924257No Aplica</v>
      </c>
    </row>
    <row r="1553" spans="1:14" x14ac:dyDescent="0.3">
      <c r="A1553" t="s">
        <v>466</v>
      </c>
      <c r="B1553" s="3">
        <v>45942</v>
      </c>
      <c r="C1553" s="3">
        <v>45942</v>
      </c>
      <c r="D1553" t="s">
        <v>467</v>
      </c>
      <c r="E1553" t="s">
        <v>1427</v>
      </c>
      <c r="F1553" t="s">
        <v>1429</v>
      </c>
      <c r="G1553">
        <v>1410</v>
      </c>
      <c r="H1553">
        <v>540</v>
      </c>
      <c r="I1553" t="s">
        <v>1428</v>
      </c>
      <c r="J1553" t="s">
        <v>2508</v>
      </c>
      <c r="K1553" t="s">
        <v>179</v>
      </c>
      <c r="L1553" t="str">
        <f>IF(AND(Home!$A$1&gt;=Leave[[#This Row],[Start Time]],Home!$A$1&lt;=Leave[[#This Row],[End Time]]),"Aplica","No Aplica")</f>
        <v>No Aplica</v>
      </c>
      <c r="M1553" t="str">
        <f>IF(AND(Home!$A$1&gt;=Leave[[#This Row],[Start Time]],Home!$A$1&lt;=Leave[[#This Row],[End Time]]),Home!$A$1,"No Aplica")</f>
        <v>No Aplica</v>
      </c>
      <c r="N1553" t="str">
        <f>Leave[[#This Row],[User Code (Owning User) (Usuario)]]&amp;Leave[[#This Row],[fecha activa]]</f>
        <v>MIE2025190220998No Aplica</v>
      </c>
    </row>
    <row r="1554" spans="1:14" x14ac:dyDescent="0.3">
      <c r="A1554" t="s">
        <v>469</v>
      </c>
      <c r="B1554" s="3">
        <v>45937</v>
      </c>
      <c r="C1554" s="3">
        <v>45937</v>
      </c>
      <c r="D1554" t="s">
        <v>470</v>
      </c>
      <c r="E1554" t="s">
        <v>1427</v>
      </c>
      <c r="F1554" t="s">
        <v>1429</v>
      </c>
      <c r="G1554">
        <v>600</v>
      </c>
      <c r="H1554">
        <v>540</v>
      </c>
      <c r="I1554" t="s">
        <v>1428</v>
      </c>
      <c r="J1554" t="s">
        <v>2508</v>
      </c>
      <c r="K1554" t="s">
        <v>179</v>
      </c>
      <c r="L1554" t="str">
        <f>IF(AND(Home!$A$1&gt;=Leave[[#This Row],[Start Time]],Home!$A$1&lt;=Leave[[#This Row],[End Time]]),"Aplica","No Aplica")</f>
        <v>No Aplica</v>
      </c>
      <c r="M1554" t="str">
        <f>IF(AND(Home!$A$1&gt;=Leave[[#This Row],[Start Time]],Home!$A$1&lt;=Leave[[#This Row],[End Time]]),Home!$A$1,"No Aplica")</f>
        <v>No Aplica</v>
      </c>
      <c r="N1554" t="str">
        <f>Leave[[#This Row],[User Code (Owning User) (Usuario)]]&amp;Leave[[#This Row],[fecha activa]]</f>
        <v>MIE2025190220998No Aplica</v>
      </c>
    </row>
    <row r="1555" spans="1:14" x14ac:dyDescent="0.3">
      <c r="A1555" t="s">
        <v>466</v>
      </c>
      <c r="B1555" s="3">
        <v>45935</v>
      </c>
      <c r="C1555" s="3">
        <v>45935</v>
      </c>
      <c r="D1555" t="s">
        <v>467</v>
      </c>
      <c r="E1555" t="s">
        <v>1427</v>
      </c>
      <c r="F1555" t="s">
        <v>1429</v>
      </c>
      <c r="G1555">
        <v>1410</v>
      </c>
      <c r="H1555">
        <v>540</v>
      </c>
      <c r="I1555" t="s">
        <v>1428</v>
      </c>
      <c r="J1555" t="s">
        <v>2508</v>
      </c>
      <c r="K1555" t="s">
        <v>179</v>
      </c>
      <c r="L1555" t="str">
        <f>IF(AND(Home!$A$1&gt;=Leave[[#This Row],[Start Time]],Home!$A$1&lt;=Leave[[#This Row],[End Time]]),"Aplica","No Aplica")</f>
        <v>No Aplica</v>
      </c>
      <c r="M1555" t="str">
        <f>IF(AND(Home!$A$1&gt;=Leave[[#This Row],[Start Time]],Home!$A$1&lt;=Leave[[#This Row],[End Time]]),Home!$A$1,"No Aplica")</f>
        <v>No Aplica</v>
      </c>
      <c r="N1555" t="str">
        <f>Leave[[#This Row],[User Code (Owning User) (Usuario)]]&amp;Leave[[#This Row],[fecha activa]]</f>
        <v>MIE2025190220998No Aplica</v>
      </c>
    </row>
    <row r="1556" spans="1:14" x14ac:dyDescent="0.3">
      <c r="A1556" t="s">
        <v>469</v>
      </c>
      <c r="B1556" s="3">
        <v>45940</v>
      </c>
      <c r="C1556" s="3">
        <v>45940</v>
      </c>
      <c r="D1556" t="s">
        <v>836</v>
      </c>
      <c r="E1556" t="s">
        <v>1536</v>
      </c>
      <c r="F1556" t="s">
        <v>1538</v>
      </c>
      <c r="G1556">
        <v>60</v>
      </c>
      <c r="H1556">
        <v>60</v>
      </c>
      <c r="I1556" t="s">
        <v>1537</v>
      </c>
      <c r="J1556" t="s">
        <v>1040</v>
      </c>
      <c r="K1556" t="s">
        <v>178</v>
      </c>
      <c r="L1556" t="str">
        <f>IF(AND(Home!$A$1&gt;=Leave[[#This Row],[Start Time]],Home!$A$1&lt;=Leave[[#This Row],[End Time]]),"Aplica","No Aplica")</f>
        <v>No Aplica</v>
      </c>
      <c r="M1556" t="str">
        <f>IF(AND(Home!$A$1&gt;=Leave[[#This Row],[Start Time]],Home!$A$1&lt;=Leave[[#This Row],[End Time]]),Home!$A$1,"No Aplica")</f>
        <v>No Aplica</v>
      </c>
      <c r="N1556" t="str">
        <f>Leave[[#This Row],[User Code (Owning User) (Usuario)]]&amp;Leave[[#This Row],[fecha activa]]</f>
        <v>MIE2025140321682No Aplica</v>
      </c>
    </row>
    <row r="1557" spans="1:14" x14ac:dyDescent="0.3">
      <c r="A1557" t="s">
        <v>469</v>
      </c>
      <c r="B1557" s="3">
        <v>45939</v>
      </c>
      <c r="C1557" s="3">
        <v>45939</v>
      </c>
      <c r="D1557" t="s">
        <v>836</v>
      </c>
      <c r="E1557" t="s">
        <v>1536</v>
      </c>
      <c r="F1557" t="s">
        <v>1538</v>
      </c>
      <c r="G1557">
        <v>60</v>
      </c>
      <c r="H1557">
        <v>60</v>
      </c>
      <c r="I1557" t="s">
        <v>1537</v>
      </c>
      <c r="J1557" t="s">
        <v>1040</v>
      </c>
      <c r="K1557" t="s">
        <v>178</v>
      </c>
      <c r="L1557" t="str">
        <f>IF(AND(Home!$A$1&gt;=Leave[[#This Row],[Start Time]],Home!$A$1&lt;=Leave[[#This Row],[End Time]]),"Aplica","No Aplica")</f>
        <v>No Aplica</v>
      </c>
      <c r="M1557" t="str">
        <f>IF(AND(Home!$A$1&gt;=Leave[[#This Row],[Start Time]],Home!$A$1&lt;=Leave[[#This Row],[End Time]]),Home!$A$1,"No Aplica")</f>
        <v>No Aplica</v>
      </c>
      <c r="N1557" t="str">
        <f>Leave[[#This Row],[User Code (Owning User) (Usuario)]]&amp;Leave[[#This Row],[fecha activa]]</f>
        <v>MIE2025140321682No Aplica</v>
      </c>
    </row>
    <row r="1558" spans="1:14" x14ac:dyDescent="0.3">
      <c r="A1558" t="s">
        <v>469</v>
      </c>
      <c r="B1558" s="3">
        <v>45938</v>
      </c>
      <c r="C1558" s="3">
        <v>45938</v>
      </c>
      <c r="D1558" t="s">
        <v>836</v>
      </c>
      <c r="E1558" t="s">
        <v>1536</v>
      </c>
      <c r="F1558" t="s">
        <v>1538</v>
      </c>
      <c r="G1558">
        <v>60</v>
      </c>
      <c r="H1558">
        <v>60</v>
      </c>
      <c r="I1558" t="s">
        <v>1537</v>
      </c>
      <c r="J1558" t="s">
        <v>1040</v>
      </c>
      <c r="K1558" t="s">
        <v>178</v>
      </c>
      <c r="L1558" t="str">
        <f>IF(AND(Home!$A$1&gt;=Leave[[#This Row],[Start Time]],Home!$A$1&lt;=Leave[[#This Row],[End Time]]),"Aplica","No Aplica")</f>
        <v>No Aplica</v>
      </c>
      <c r="M1558" t="str">
        <f>IF(AND(Home!$A$1&gt;=Leave[[#This Row],[Start Time]],Home!$A$1&lt;=Leave[[#This Row],[End Time]]),Home!$A$1,"No Aplica")</f>
        <v>No Aplica</v>
      </c>
      <c r="N1558" t="str">
        <f>Leave[[#This Row],[User Code (Owning User) (Usuario)]]&amp;Leave[[#This Row],[fecha activa]]</f>
        <v>MIE2025140321682No Aplica</v>
      </c>
    </row>
    <row r="1559" spans="1:14" x14ac:dyDescent="0.3">
      <c r="A1559" t="s">
        <v>469</v>
      </c>
      <c r="B1559" s="3">
        <v>45937</v>
      </c>
      <c r="C1559" s="3">
        <v>45937</v>
      </c>
      <c r="D1559" t="s">
        <v>1972</v>
      </c>
      <c r="E1559" t="s">
        <v>1536</v>
      </c>
      <c r="F1559" t="s">
        <v>1538</v>
      </c>
      <c r="G1559">
        <v>60</v>
      </c>
      <c r="H1559">
        <v>60</v>
      </c>
      <c r="I1559" t="s">
        <v>1537</v>
      </c>
      <c r="J1559" t="s">
        <v>1040</v>
      </c>
      <c r="K1559" t="s">
        <v>178</v>
      </c>
      <c r="L1559" t="str">
        <f>IF(AND(Home!$A$1&gt;=Leave[[#This Row],[Start Time]],Home!$A$1&lt;=Leave[[#This Row],[End Time]]),"Aplica","No Aplica")</f>
        <v>No Aplica</v>
      </c>
      <c r="M1559" t="str">
        <f>IF(AND(Home!$A$1&gt;=Leave[[#This Row],[Start Time]],Home!$A$1&lt;=Leave[[#This Row],[End Time]]),Home!$A$1,"No Aplica")</f>
        <v>No Aplica</v>
      </c>
      <c r="N1559" t="str">
        <f>Leave[[#This Row],[User Code (Owning User) (Usuario)]]&amp;Leave[[#This Row],[fecha activa]]</f>
        <v>MIE2025140321682No Aplica</v>
      </c>
    </row>
    <row r="1560" spans="1:14" x14ac:dyDescent="0.3">
      <c r="A1560" t="s">
        <v>463</v>
      </c>
      <c r="B1560" s="3">
        <v>45942</v>
      </c>
      <c r="C1560" s="3">
        <v>45942</v>
      </c>
      <c r="D1560" t="s">
        <v>473</v>
      </c>
      <c r="E1560" t="s">
        <v>1536</v>
      </c>
      <c r="F1560" t="s">
        <v>1538</v>
      </c>
      <c r="G1560">
        <v>540</v>
      </c>
      <c r="H1560">
        <v>540</v>
      </c>
      <c r="I1560" t="s">
        <v>1537</v>
      </c>
      <c r="J1560" t="s">
        <v>1040</v>
      </c>
      <c r="K1560" t="s">
        <v>178</v>
      </c>
      <c r="L1560" t="str">
        <f>IF(AND(Home!$A$1&gt;=Leave[[#This Row],[Start Time]],Home!$A$1&lt;=Leave[[#This Row],[End Time]]),"Aplica","No Aplica")</f>
        <v>No Aplica</v>
      </c>
      <c r="M1560" t="str">
        <f>IF(AND(Home!$A$1&gt;=Leave[[#This Row],[Start Time]],Home!$A$1&lt;=Leave[[#This Row],[End Time]]),Home!$A$1,"No Aplica")</f>
        <v>No Aplica</v>
      </c>
      <c r="N1560" t="str">
        <f>Leave[[#This Row],[User Code (Owning User) (Usuario)]]&amp;Leave[[#This Row],[fecha activa]]</f>
        <v>MIE2025140321682No Aplica</v>
      </c>
    </row>
    <row r="1561" spans="1:14" x14ac:dyDescent="0.3">
      <c r="A1561" t="s">
        <v>469</v>
      </c>
      <c r="B1561" s="3">
        <v>45933</v>
      </c>
      <c r="C1561" s="3">
        <v>45933</v>
      </c>
      <c r="D1561" t="s">
        <v>2192</v>
      </c>
      <c r="E1561" t="s">
        <v>1536</v>
      </c>
      <c r="F1561" t="s">
        <v>1538</v>
      </c>
      <c r="G1561">
        <v>60</v>
      </c>
      <c r="H1561">
        <v>60</v>
      </c>
      <c r="I1561" t="s">
        <v>1537</v>
      </c>
      <c r="J1561" t="s">
        <v>1040</v>
      </c>
      <c r="K1561" t="s">
        <v>178</v>
      </c>
      <c r="L1561" t="str">
        <f>IF(AND(Home!$A$1&gt;=Leave[[#This Row],[Start Time]],Home!$A$1&lt;=Leave[[#This Row],[End Time]]),"Aplica","No Aplica")</f>
        <v>No Aplica</v>
      </c>
      <c r="M1561" t="str">
        <f>IF(AND(Home!$A$1&gt;=Leave[[#This Row],[Start Time]],Home!$A$1&lt;=Leave[[#This Row],[End Time]]),Home!$A$1,"No Aplica")</f>
        <v>No Aplica</v>
      </c>
      <c r="N1561" t="str">
        <f>Leave[[#This Row],[User Code (Owning User) (Usuario)]]&amp;Leave[[#This Row],[fecha activa]]</f>
        <v>MIE2025140321682No Aplica</v>
      </c>
    </row>
    <row r="1562" spans="1:14" x14ac:dyDescent="0.3">
      <c r="A1562" t="s">
        <v>469</v>
      </c>
      <c r="B1562" s="3">
        <v>45932</v>
      </c>
      <c r="C1562" s="3">
        <v>45932</v>
      </c>
      <c r="D1562" t="s">
        <v>2001</v>
      </c>
      <c r="E1562" t="s">
        <v>1536</v>
      </c>
      <c r="F1562" t="s">
        <v>1538</v>
      </c>
      <c r="G1562">
        <v>60</v>
      </c>
      <c r="H1562">
        <v>60</v>
      </c>
      <c r="I1562" t="s">
        <v>1537</v>
      </c>
      <c r="J1562" t="s">
        <v>1040</v>
      </c>
      <c r="K1562" t="s">
        <v>178</v>
      </c>
      <c r="L1562" t="str">
        <f>IF(AND(Home!$A$1&gt;=Leave[[#This Row],[Start Time]],Home!$A$1&lt;=Leave[[#This Row],[End Time]]),"Aplica","No Aplica")</f>
        <v>No Aplica</v>
      </c>
      <c r="M1562" t="str">
        <f>IF(AND(Home!$A$1&gt;=Leave[[#This Row],[Start Time]],Home!$A$1&lt;=Leave[[#This Row],[End Time]]),Home!$A$1,"No Aplica")</f>
        <v>No Aplica</v>
      </c>
      <c r="N1562" t="str">
        <f>Leave[[#This Row],[User Code (Owning User) (Usuario)]]&amp;Leave[[#This Row],[fecha activa]]</f>
        <v>MIE2025140321682No Aplica</v>
      </c>
    </row>
    <row r="1563" spans="1:14" x14ac:dyDescent="0.3">
      <c r="A1563" t="s">
        <v>469</v>
      </c>
      <c r="B1563" s="3">
        <v>45931</v>
      </c>
      <c r="C1563" s="3">
        <v>45931</v>
      </c>
      <c r="D1563" t="s">
        <v>836</v>
      </c>
      <c r="E1563" t="s">
        <v>1536</v>
      </c>
      <c r="F1563" t="s">
        <v>1538</v>
      </c>
      <c r="G1563">
        <v>60</v>
      </c>
      <c r="H1563">
        <v>60</v>
      </c>
      <c r="I1563" t="s">
        <v>1537</v>
      </c>
      <c r="J1563" t="s">
        <v>1040</v>
      </c>
      <c r="K1563" t="s">
        <v>178</v>
      </c>
      <c r="L1563" t="str">
        <f>IF(AND(Home!$A$1&gt;=Leave[[#This Row],[Start Time]],Home!$A$1&lt;=Leave[[#This Row],[End Time]]),"Aplica","No Aplica")</f>
        <v>Aplica</v>
      </c>
      <c r="M1563">
        <f>IF(AND(Home!$A$1&gt;=Leave[[#This Row],[Start Time]],Home!$A$1&lt;=Leave[[#This Row],[End Time]]),Home!$A$1,"No Aplica")</f>
        <v>45931</v>
      </c>
      <c r="N1563" t="str">
        <f>Leave[[#This Row],[User Code (Owning User) (Usuario)]]&amp;Leave[[#This Row],[fecha activa]]</f>
        <v>MIE202514032168245931</v>
      </c>
    </row>
    <row r="1564" spans="1:14" x14ac:dyDescent="0.3">
      <c r="A1564" t="s">
        <v>463</v>
      </c>
      <c r="B1564" s="3">
        <v>45935</v>
      </c>
      <c r="C1564" s="3">
        <v>45935</v>
      </c>
      <c r="D1564" t="s">
        <v>473</v>
      </c>
      <c r="E1564" t="s">
        <v>1536</v>
      </c>
      <c r="F1564" t="s">
        <v>1538</v>
      </c>
      <c r="G1564">
        <v>540</v>
      </c>
      <c r="H1564">
        <v>540</v>
      </c>
      <c r="I1564" t="s">
        <v>1537</v>
      </c>
      <c r="J1564" t="s">
        <v>1040</v>
      </c>
      <c r="K1564" t="s">
        <v>178</v>
      </c>
      <c r="L1564" t="str">
        <f>IF(AND(Home!$A$1&gt;=Leave[[#This Row],[Start Time]],Home!$A$1&lt;=Leave[[#This Row],[End Time]]),"Aplica","No Aplica")</f>
        <v>No Aplica</v>
      </c>
      <c r="M1564" t="str">
        <f>IF(AND(Home!$A$1&gt;=Leave[[#This Row],[Start Time]],Home!$A$1&lt;=Leave[[#This Row],[End Time]]),Home!$A$1,"No Aplica")</f>
        <v>No Aplica</v>
      </c>
      <c r="N1564" t="str">
        <f>Leave[[#This Row],[User Code (Owning User) (Usuario)]]&amp;Leave[[#This Row],[fecha activa]]</f>
        <v>MIE2025140321682No Aplica</v>
      </c>
    </row>
    <row r="1565" spans="1:14" x14ac:dyDescent="0.3">
      <c r="A1565" t="s">
        <v>469</v>
      </c>
      <c r="B1565" s="3">
        <v>45935</v>
      </c>
      <c r="C1565" s="3">
        <v>45935</v>
      </c>
      <c r="D1565" t="s">
        <v>495</v>
      </c>
      <c r="E1565" t="s">
        <v>744</v>
      </c>
      <c r="F1565" t="s">
        <v>745</v>
      </c>
      <c r="G1565">
        <v>540</v>
      </c>
      <c r="H1565">
        <v>540</v>
      </c>
      <c r="I1565" t="s">
        <v>1137</v>
      </c>
      <c r="J1565" t="s">
        <v>1099</v>
      </c>
      <c r="K1565" t="s">
        <v>178</v>
      </c>
      <c r="L1565" t="str">
        <f>IF(AND(Home!$A$1&gt;=Leave[[#This Row],[Start Time]],Home!$A$1&lt;=Leave[[#This Row],[End Time]]),"Aplica","No Aplica")</f>
        <v>No Aplica</v>
      </c>
      <c r="M1565" t="str">
        <f>IF(AND(Home!$A$1&gt;=Leave[[#This Row],[Start Time]],Home!$A$1&lt;=Leave[[#This Row],[End Time]]),Home!$A$1,"No Aplica")</f>
        <v>No Aplica</v>
      </c>
      <c r="N1565" t="str">
        <f>Leave[[#This Row],[User Code (Owning User) (Usuario)]]&amp;Leave[[#This Row],[fecha activa]]</f>
        <v>MIE2024151017856No Aplica</v>
      </c>
    </row>
    <row r="1566" spans="1:14" x14ac:dyDescent="0.3">
      <c r="A1566" t="s">
        <v>463</v>
      </c>
      <c r="B1566" s="3">
        <v>45934</v>
      </c>
      <c r="C1566" s="3">
        <v>45934</v>
      </c>
      <c r="D1566" t="s">
        <v>615</v>
      </c>
      <c r="E1566" t="s">
        <v>744</v>
      </c>
      <c r="F1566" t="s">
        <v>745</v>
      </c>
      <c r="G1566">
        <v>240</v>
      </c>
      <c r="H1566">
        <v>240</v>
      </c>
      <c r="I1566" t="s">
        <v>1137</v>
      </c>
      <c r="J1566" t="s">
        <v>1099</v>
      </c>
      <c r="K1566" t="s">
        <v>178</v>
      </c>
      <c r="L1566" t="str">
        <f>IF(AND(Home!$A$1&gt;=Leave[[#This Row],[Start Time]],Home!$A$1&lt;=Leave[[#This Row],[End Time]]),"Aplica","No Aplica")</f>
        <v>No Aplica</v>
      </c>
      <c r="M1566" t="str">
        <f>IF(AND(Home!$A$1&gt;=Leave[[#This Row],[Start Time]],Home!$A$1&lt;=Leave[[#This Row],[End Time]]),Home!$A$1,"No Aplica")</f>
        <v>No Aplica</v>
      </c>
      <c r="N1566" t="str">
        <f>Leave[[#This Row],[User Code (Owning User) (Usuario)]]&amp;Leave[[#This Row],[fecha activa]]</f>
        <v>MIE2024151017856No Aplica</v>
      </c>
    </row>
    <row r="1567" spans="1:14" x14ac:dyDescent="0.3">
      <c r="A1567" t="s">
        <v>463</v>
      </c>
      <c r="B1567" s="3">
        <v>45941</v>
      </c>
      <c r="C1567" s="3">
        <v>45941</v>
      </c>
      <c r="D1567" t="s">
        <v>615</v>
      </c>
      <c r="E1567" t="s">
        <v>92</v>
      </c>
      <c r="F1567" t="s">
        <v>93</v>
      </c>
      <c r="G1567">
        <v>60</v>
      </c>
      <c r="H1567">
        <v>60</v>
      </c>
      <c r="I1567" t="s">
        <v>992</v>
      </c>
      <c r="J1567" t="s">
        <v>1126</v>
      </c>
      <c r="K1567" t="s">
        <v>178</v>
      </c>
      <c r="L1567" t="str">
        <f>IF(AND(Home!$A$1&gt;=Leave[[#This Row],[Start Time]],Home!$A$1&lt;=Leave[[#This Row],[End Time]]),"Aplica","No Aplica")</f>
        <v>No Aplica</v>
      </c>
      <c r="M1567" t="str">
        <f>IF(AND(Home!$A$1&gt;=Leave[[#This Row],[Start Time]],Home!$A$1&lt;=Leave[[#This Row],[End Time]]),Home!$A$1,"No Aplica")</f>
        <v>No Aplica</v>
      </c>
      <c r="N1567" t="str">
        <f>Leave[[#This Row],[User Code (Owning User) (Usuario)]]&amp;Leave[[#This Row],[fecha activa]]</f>
        <v>MIE202220015425No Aplica</v>
      </c>
    </row>
    <row r="1568" spans="1:14" x14ac:dyDescent="0.3">
      <c r="A1568" t="s">
        <v>463</v>
      </c>
      <c r="B1568" s="3">
        <v>45940</v>
      </c>
      <c r="C1568" s="3">
        <v>45940</v>
      </c>
      <c r="D1568" t="s">
        <v>615</v>
      </c>
      <c r="E1568" t="s">
        <v>92</v>
      </c>
      <c r="F1568" t="s">
        <v>93</v>
      </c>
      <c r="G1568">
        <v>60</v>
      </c>
      <c r="H1568">
        <v>60</v>
      </c>
      <c r="I1568" t="s">
        <v>992</v>
      </c>
      <c r="J1568" t="s">
        <v>1126</v>
      </c>
      <c r="K1568" t="s">
        <v>178</v>
      </c>
      <c r="L1568" t="str">
        <f>IF(AND(Home!$A$1&gt;=Leave[[#This Row],[Start Time]],Home!$A$1&lt;=Leave[[#This Row],[End Time]]),"Aplica","No Aplica")</f>
        <v>No Aplica</v>
      </c>
      <c r="M1568" t="str">
        <f>IF(AND(Home!$A$1&gt;=Leave[[#This Row],[Start Time]],Home!$A$1&lt;=Leave[[#This Row],[End Time]]),Home!$A$1,"No Aplica")</f>
        <v>No Aplica</v>
      </c>
      <c r="N1568" t="str">
        <f>Leave[[#This Row],[User Code (Owning User) (Usuario)]]&amp;Leave[[#This Row],[fecha activa]]</f>
        <v>MIE202220015425No Aplica</v>
      </c>
    </row>
    <row r="1569" spans="1:14" x14ac:dyDescent="0.3">
      <c r="A1569" t="s">
        <v>463</v>
      </c>
      <c r="B1569" s="3">
        <v>45939</v>
      </c>
      <c r="C1569" s="3">
        <v>45939</v>
      </c>
      <c r="D1569" t="s">
        <v>615</v>
      </c>
      <c r="E1569" t="s">
        <v>92</v>
      </c>
      <c r="F1569" t="s">
        <v>93</v>
      </c>
      <c r="G1569">
        <v>60</v>
      </c>
      <c r="H1569">
        <v>60</v>
      </c>
      <c r="I1569" t="s">
        <v>992</v>
      </c>
      <c r="J1569" t="s">
        <v>1126</v>
      </c>
      <c r="K1569" t="s">
        <v>178</v>
      </c>
      <c r="L1569" t="str">
        <f>IF(AND(Home!$A$1&gt;=Leave[[#This Row],[Start Time]],Home!$A$1&lt;=Leave[[#This Row],[End Time]]),"Aplica","No Aplica")</f>
        <v>No Aplica</v>
      </c>
      <c r="M1569" t="str">
        <f>IF(AND(Home!$A$1&gt;=Leave[[#This Row],[Start Time]],Home!$A$1&lt;=Leave[[#This Row],[End Time]]),Home!$A$1,"No Aplica")</f>
        <v>No Aplica</v>
      </c>
      <c r="N1569" t="str">
        <f>Leave[[#This Row],[User Code (Owning User) (Usuario)]]&amp;Leave[[#This Row],[fecha activa]]</f>
        <v>MIE202220015425No Aplica</v>
      </c>
    </row>
    <row r="1570" spans="1:14" x14ac:dyDescent="0.3">
      <c r="A1570" t="s">
        <v>463</v>
      </c>
      <c r="B1570" s="3">
        <v>45938</v>
      </c>
      <c r="C1570" s="3">
        <v>45938</v>
      </c>
      <c r="D1570" t="s">
        <v>615</v>
      </c>
      <c r="E1570" t="s">
        <v>92</v>
      </c>
      <c r="F1570" t="s">
        <v>93</v>
      </c>
      <c r="G1570">
        <v>60</v>
      </c>
      <c r="H1570">
        <v>60</v>
      </c>
      <c r="I1570" t="s">
        <v>992</v>
      </c>
      <c r="J1570" t="s">
        <v>1126</v>
      </c>
      <c r="K1570" t="s">
        <v>178</v>
      </c>
      <c r="L1570" t="str">
        <f>IF(AND(Home!$A$1&gt;=Leave[[#This Row],[Start Time]],Home!$A$1&lt;=Leave[[#This Row],[End Time]]),"Aplica","No Aplica")</f>
        <v>No Aplica</v>
      </c>
      <c r="M1570" t="str">
        <f>IF(AND(Home!$A$1&gt;=Leave[[#This Row],[Start Time]],Home!$A$1&lt;=Leave[[#This Row],[End Time]]),Home!$A$1,"No Aplica")</f>
        <v>No Aplica</v>
      </c>
      <c r="N1570" t="str">
        <f>Leave[[#This Row],[User Code (Owning User) (Usuario)]]&amp;Leave[[#This Row],[fecha activa]]</f>
        <v>MIE202220015425No Aplica</v>
      </c>
    </row>
    <row r="1571" spans="1:14" x14ac:dyDescent="0.3">
      <c r="A1571" t="s">
        <v>463</v>
      </c>
      <c r="B1571" s="3">
        <v>45942</v>
      </c>
      <c r="C1571" s="3">
        <v>45942</v>
      </c>
      <c r="D1571" t="s">
        <v>465</v>
      </c>
      <c r="E1571" t="s">
        <v>92</v>
      </c>
      <c r="F1571" t="s">
        <v>93</v>
      </c>
      <c r="G1571">
        <v>540</v>
      </c>
      <c r="H1571">
        <v>540</v>
      </c>
      <c r="I1571" t="s">
        <v>992</v>
      </c>
      <c r="J1571" t="s">
        <v>1126</v>
      </c>
      <c r="K1571" t="s">
        <v>178</v>
      </c>
      <c r="L1571" t="str">
        <f>IF(AND(Home!$A$1&gt;=Leave[[#This Row],[Start Time]],Home!$A$1&lt;=Leave[[#This Row],[End Time]]),"Aplica","No Aplica")</f>
        <v>No Aplica</v>
      </c>
      <c r="M1571" t="str">
        <f>IF(AND(Home!$A$1&gt;=Leave[[#This Row],[Start Time]],Home!$A$1&lt;=Leave[[#This Row],[End Time]]),Home!$A$1,"No Aplica")</f>
        <v>No Aplica</v>
      </c>
      <c r="N1571" t="str">
        <f>Leave[[#This Row],[User Code (Owning User) (Usuario)]]&amp;Leave[[#This Row],[fecha activa]]</f>
        <v>MIE202220015425No Aplica</v>
      </c>
    </row>
    <row r="1572" spans="1:14" x14ac:dyDescent="0.3">
      <c r="A1572" t="s">
        <v>463</v>
      </c>
      <c r="B1572" s="3">
        <v>45936</v>
      </c>
      <c r="C1572" s="3">
        <v>45936</v>
      </c>
      <c r="D1572" t="s">
        <v>494</v>
      </c>
      <c r="E1572" t="s">
        <v>92</v>
      </c>
      <c r="F1572" t="s">
        <v>93</v>
      </c>
      <c r="G1572">
        <v>540</v>
      </c>
      <c r="H1572">
        <v>540</v>
      </c>
      <c r="I1572" t="s">
        <v>992</v>
      </c>
      <c r="J1572" t="s">
        <v>1126</v>
      </c>
      <c r="K1572" t="s">
        <v>178</v>
      </c>
      <c r="L1572" t="str">
        <f>IF(AND(Home!$A$1&gt;=Leave[[#This Row],[Start Time]],Home!$A$1&lt;=Leave[[#This Row],[End Time]]),"Aplica","No Aplica")</f>
        <v>No Aplica</v>
      </c>
      <c r="M1572" t="str">
        <f>IF(AND(Home!$A$1&gt;=Leave[[#This Row],[Start Time]],Home!$A$1&lt;=Leave[[#This Row],[End Time]]),Home!$A$1,"No Aplica")</f>
        <v>No Aplica</v>
      </c>
      <c r="N1572" t="str">
        <f>Leave[[#This Row],[User Code (Owning User) (Usuario)]]&amp;Leave[[#This Row],[fecha activa]]</f>
        <v>MIE202220015425No Aplica</v>
      </c>
    </row>
    <row r="1573" spans="1:14" x14ac:dyDescent="0.3">
      <c r="A1573" t="s">
        <v>463</v>
      </c>
      <c r="B1573" s="3">
        <v>45934</v>
      </c>
      <c r="C1573" s="3">
        <v>45934</v>
      </c>
      <c r="D1573" t="s">
        <v>615</v>
      </c>
      <c r="E1573" t="s">
        <v>92</v>
      </c>
      <c r="F1573" t="s">
        <v>93</v>
      </c>
      <c r="G1573">
        <v>60</v>
      </c>
      <c r="H1573">
        <v>60</v>
      </c>
      <c r="I1573" t="s">
        <v>992</v>
      </c>
      <c r="J1573" t="s">
        <v>1126</v>
      </c>
      <c r="K1573" t="s">
        <v>178</v>
      </c>
      <c r="L1573" t="str">
        <f>IF(AND(Home!$A$1&gt;=Leave[[#This Row],[Start Time]],Home!$A$1&lt;=Leave[[#This Row],[End Time]]),"Aplica","No Aplica")</f>
        <v>No Aplica</v>
      </c>
      <c r="M1573" t="str">
        <f>IF(AND(Home!$A$1&gt;=Leave[[#This Row],[Start Time]],Home!$A$1&lt;=Leave[[#This Row],[End Time]]),Home!$A$1,"No Aplica")</f>
        <v>No Aplica</v>
      </c>
      <c r="N1573" t="str">
        <f>Leave[[#This Row],[User Code (Owning User) (Usuario)]]&amp;Leave[[#This Row],[fecha activa]]</f>
        <v>MIE202220015425No Aplica</v>
      </c>
    </row>
    <row r="1574" spans="1:14" x14ac:dyDescent="0.3">
      <c r="A1574" t="s">
        <v>463</v>
      </c>
      <c r="B1574" s="3">
        <v>45933</v>
      </c>
      <c r="C1574" s="3">
        <v>45933</v>
      </c>
      <c r="D1574" t="s">
        <v>615</v>
      </c>
      <c r="E1574" t="s">
        <v>92</v>
      </c>
      <c r="F1574" t="s">
        <v>93</v>
      </c>
      <c r="G1574">
        <v>60</v>
      </c>
      <c r="H1574">
        <v>60</v>
      </c>
      <c r="I1574" t="s">
        <v>992</v>
      </c>
      <c r="J1574" t="s">
        <v>1126</v>
      </c>
      <c r="K1574" t="s">
        <v>178</v>
      </c>
      <c r="L1574" t="str">
        <f>IF(AND(Home!$A$1&gt;=Leave[[#This Row],[Start Time]],Home!$A$1&lt;=Leave[[#This Row],[End Time]]),"Aplica","No Aplica")</f>
        <v>No Aplica</v>
      </c>
      <c r="M1574" t="str">
        <f>IF(AND(Home!$A$1&gt;=Leave[[#This Row],[Start Time]],Home!$A$1&lt;=Leave[[#This Row],[End Time]]),Home!$A$1,"No Aplica")</f>
        <v>No Aplica</v>
      </c>
      <c r="N1574" t="str">
        <f>Leave[[#This Row],[User Code (Owning User) (Usuario)]]&amp;Leave[[#This Row],[fecha activa]]</f>
        <v>MIE202220015425No Aplica</v>
      </c>
    </row>
    <row r="1575" spans="1:14" x14ac:dyDescent="0.3">
      <c r="A1575" t="s">
        <v>463</v>
      </c>
      <c r="B1575" s="3">
        <v>45932</v>
      </c>
      <c r="C1575" s="3">
        <v>45932</v>
      </c>
      <c r="D1575" t="s">
        <v>615</v>
      </c>
      <c r="E1575" t="s">
        <v>92</v>
      </c>
      <c r="F1575" t="s">
        <v>93</v>
      </c>
      <c r="G1575">
        <v>60</v>
      </c>
      <c r="H1575">
        <v>60</v>
      </c>
      <c r="I1575" t="s">
        <v>992</v>
      </c>
      <c r="J1575" t="s">
        <v>1126</v>
      </c>
      <c r="K1575" t="s">
        <v>178</v>
      </c>
      <c r="L1575" t="str">
        <f>IF(AND(Home!$A$1&gt;=Leave[[#This Row],[Start Time]],Home!$A$1&lt;=Leave[[#This Row],[End Time]]),"Aplica","No Aplica")</f>
        <v>No Aplica</v>
      </c>
      <c r="M1575" t="str">
        <f>IF(AND(Home!$A$1&gt;=Leave[[#This Row],[Start Time]],Home!$A$1&lt;=Leave[[#This Row],[End Time]]),Home!$A$1,"No Aplica")</f>
        <v>No Aplica</v>
      </c>
      <c r="N1575" t="str">
        <f>Leave[[#This Row],[User Code (Owning User) (Usuario)]]&amp;Leave[[#This Row],[fecha activa]]</f>
        <v>MIE202220015425No Aplica</v>
      </c>
    </row>
    <row r="1576" spans="1:14" x14ac:dyDescent="0.3">
      <c r="A1576" t="s">
        <v>463</v>
      </c>
      <c r="B1576" s="3">
        <v>45931</v>
      </c>
      <c r="C1576" s="3">
        <v>45931</v>
      </c>
      <c r="D1576" t="s">
        <v>615</v>
      </c>
      <c r="E1576" t="s">
        <v>92</v>
      </c>
      <c r="F1576" t="s">
        <v>93</v>
      </c>
      <c r="G1576">
        <v>60</v>
      </c>
      <c r="H1576">
        <v>60</v>
      </c>
      <c r="I1576" t="s">
        <v>992</v>
      </c>
      <c r="J1576" t="s">
        <v>1126</v>
      </c>
      <c r="K1576" t="s">
        <v>178</v>
      </c>
      <c r="L1576" t="str">
        <f>IF(AND(Home!$A$1&gt;=Leave[[#This Row],[Start Time]],Home!$A$1&lt;=Leave[[#This Row],[End Time]]),"Aplica","No Aplica")</f>
        <v>Aplica</v>
      </c>
      <c r="M1576">
        <f>IF(AND(Home!$A$1&gt;=Leave[[#This Row],[Start Time]],Home!$A$1&lt;=Leave[[#This Row],[End Time]]),Home!$A$1,"No Aplica")</f>
        <v>45931</v>
      </c>
      <c r="N1576" t="str">
        <f>Leave[[#This Row],[User Code (Owning User) (Usuario)]]&amp;Leave[[#This Row],[fecha activa]]</f>
        <v>MIE20222001542545931</v>
      </c>
    </row>
    <row r="1577" spans="1:14" x14ac:dyDescent="0.3">
      <c r="A1577" t="s">
        <v>463</v>
      </c>
      <c r="B1577" s="3">
        <v>45935</v>
      </c>
      <c r="C1577" s="3">
        <v>45935</v>
      </c>
      <c r="D1577" t="s">
        <v>465</v>
      </c>
      <c r="E1577" t="s">
        <v>92</v>
      </c>
      <c r="F1577" t="s">
        <v>93</v>
      </c>
      <c r="G1577">
        <v>540</v>
      </c>
      <c r="H1577">
        <v>540</v>
      </c>
      <c r="I1577" t="s">
        <v>992</v>
      </c>
      <c r="J1577" t="s">
        <v>1126</v>
      </c>
      <c r="K1577" t="s">
        <v>178</v>
      </c>
      <c r="L1577" t="str">
        <f>IF(AND(Home!$A$1&gt;=Leave[[#This Row],[Start Time]],Home!$A$1&lt;=Leave[[#This Row],[End Time]]),"Aplica","No Aplica")</f>
        <v>No Aplica</v>
      </c>
      <c r="M1577" t="str">
        <f>IF(AND(Home!$A$1&gt;=Leave[[#This Row],[Start Time]],Home!$A$1&lt;=Leave[[#This Row],[End Time]]),Home!$A$1,"No Aplica")</f>
        <v>No Aplica</v>
      </c>
      <c r="N1577" t="str">
        <f>Leave[[#This Row],[User Code (Owning User) (Usuario)]]&amp;Leave[[#This Row],[fecha activa]]</f>
        <v>MIE202220015425No Aplica</v>
      </c>
    </row>
    <row r="1578" spans="1:14" x14ac:dyDescent="0.3">
      <c r="A1578" t="s">
        <v>474</v>
      </c>
      <c r="B1578" s="3">
        <v>45942</v>
      </c>
      <c r="C1578" s="3">
        <v>45942</v>
      </c>
      <c r="D1578" t="s">
        <v>489</v>
      </c>
      <c r="E1578" t="s">
        <v>569</v>
      </c>
      <c r="F1578" t="s">
        <v>572</v>
      </c>
      <c r="G1578">
        <v>60</v>
      </c>
      <c r="H1578">
        <v>60</v>
      </c>
      <c r="I1578" t="s">
        <v>1288</v>
      </c>
      <c r="J1578" t="s">
        <v>1025</v>
      </c>
      <c r="K1578" t="s">
        <v>177</v>
      </c>
      <c r="L1578" t="str">
        <f>IF(AND(Home!$A$1&gt;=Leave[[#This Row],[Start Time]],Home!$A$1&lt;=Leave[[#This Row],[End Time]]),"Aplica","No Aplica")</f>
        <v>No Aplica</v>
      </c>
      <c r="M1578" t="str">
        <f>IF(AND(Home!$A$1&gt;=Leave[[#This Row],[Start Time]],Home!$A$1&lt;=Leave[[#This Row],[End Time]]),Home!$A$1,"No Aplica")</f>
        <v>No Aplica</v>
      </c>
      <c r="N1578" t="str">
        <f>Leave[[#This Row],[User Code (Owning User) (Usuario)]]&amp;Leave[[#This Row],[fecha activa]]</f>
        <v>MIE2024290415306No Aplica</v>
      </c>
    </row>
    <row r="1579" spans="1:14" x14ac:dyDescent="0.3">
      <c r="A1579" t="s">
        <v>469</v>
      </c>
      <c r="B1579" s="3">
        <v>45939</v>
      </c>
      <c r="C1579" s="3">
        <v>45939</v>
      </c>
      <c r="D1579" t="s">
        <v>1813</v>
      </c>
      <c r="E1579" t="s">
        <v>569</v>
      </c>
      <c r="F1579" t="s">
        <v>572</v>
      </c>
      <c r="G1579">
        <v>120</v>
      </c>
      <c r="H1579">
        <v>120</v>
      </c>
      <c r="I1579" t="s">
        <v>1288</v>
      </c>
      <c r="J1579" t="s">
        <v>1025</v>
      </c>
      <c r="K1579" t="s">
        <v>177</v>
      </c>
      <c r="L1579" t="str">
        <f>IF(AND(Home!$A$1&gt;=Leave[[#This Row],[Start Time]],Home!$A$1&lt;=Leave[[#This Row],[End Time]]),"Aplica","No Aplica")</f>
        <v>No Aplica</v>
      </c>
      <c r="M1579" t="str">
        <f>IF(AND(Home!$A$1&gt;=Leave[[#This Row],[Start Time]],Home!$A$1&lt;=Leave[[#This Row],[End Time]]),Home!$A$1,"No Aplica")</f>
        <v>No Aplica</v>
      </c>
      <c r="N1579" t="str">
        <f>Leave[[#This Row],[User Code (Owning User) (Usuario)]]&amp;Leave[[#This Row],[fecha activa]]</f>
        <v>MIE2024290415306No Aplica</v>
      </c>
    </row>
    <row r="1580" spans="1:14" x14ac:dyDescent="0.3">
      <c r="A1580" t="s">
        <v>466</v>
      </c>
      <c r="B1580" s="3">
        <v>45934</v>
      </c>
      <c r="C1580" s="3">
        <v>45934</v>
      </c>
      <c r="D1580" t="s">
        <v>465</v>
      </c>
      <c r="E1580" t="s">
        <v>569</v>
      </c>
      <c r="F1580" t="s">
        <v>572</v>
      </c>
      <c r="G1580">
        <v>540</v>
      </c>
      <c r="H1580">
        <v>540</v>
      </c>
      <c r="I1580" t="s">
        <v>1288</v>
      </c>
      <c r="J1580" t="s">
        <v>1025</v>
      </c>
      <c r="K1580" t="s">
        <v>177</v>
      </c>
      <c r="L1580" t="str">
        <f>IF(AND(Home!$A$1&gt;=Leave[[#This Row],[Start Time]],Home!$A$1&lt;=Leave[[#This Row],[End Time]]),"Aplica","No Aplica")</f>
        <v>No Aplica</v>
      </c>
      <c r="M1580" t="str">
        <f>IF(AND(Home!$A$1&gt;=Leave[[#This Row],[Start Time]],Home!$A$1&lt;=Leave[[#This Row],[End Time]]),Home!$A$1,"No Aplica")</f>
        <v>No Aplica</v>
      </c>
      <c r="N1580" t="str">
        <f>Leave[[#This Row],[User Code (Owning User) (Usuario)]]&amp;Leave[[#This Row],[fecha activa]]</f>
        <v>MIE2024290415306No Aplica</v>
      </c>
    </row>
    <row r="1581" spans="1:14" x14ac:dyDescent="0.3">
      <c r="A1581" t="s">
        <v>469</v>
      </c>
      <c r="B1581" s="3">
        <v>45936</v>
      </c>
      <c r="C1581" s="3">
        <v>45936</v>
      </c>
      <c r="D1581" t="s">
        <v>1813</v>
      </c>
      <c r="E1581" t="s">
        <v>569</v>
      </c>
      <c r="F1581" t="s">
        <v>572</v>
      </c>
      <c r="G1581">
        <v>120</v>
      </c>
      <c r="H1581">
        <v>120</v>
      </c>
      <c r="I1581" t="s">
        <v>1288</v>
      </c>
      <c r="J1581" t="s">
        <v>1025</v>
      </c>
      <c r="K1581" t="s">
        <v>177</v>
      </c>
      <c r="L1581" t="str">
        <f>IF(AND(Home!$A$1&gt;=Leave[[#This Row],[Start Time]],Home!$A$1&lt;=Leave[[#This Row],[End Time]]),"Aplica","No Aplica")</f>
        <v>No Aplica</v>
      </c>
      <c r="M1581" t="str">
        <f>IF(AND(Home!$A$1&gt;=Leave[[#This Row],[Start Time]],Home!$A$1&lt;=Leave[[#This Row],[End Time]]),Home!$A$1,"No Aplica")</f>
        <v>No Aplica</v>
      </c>
      <c r="N1581" t="str">
        <f>Leave[[#This Row],[User Code (Owning User) (Usuario)]]&amp;Leave[[#This Row],[fecha activa]]</f>
        <v>MIE2024290415306No Aplica</v>
      </c>
    </row>
    <row r="1582" spans="1:14" x14ac:dyDescent="0.3">
      <c r="A1582" t="s">
        <v>474</v>
      </c>
      <c r="B1582" s="3">
        <v>45935</v>
      </c>
      <c r="C1582" s="3">
        <v>45935</v>
      </c>
      <c r="D1582" t="s">
        <v>489</v>
      </c>
      <c r="E1582" t="s">
        <v>569</v>
      </c>
      <c r="F1582" t="s">
        <v>572</v>
      </c>
      <c r="G1582">
        <v>60</v>
      </c>
      <c r="H1582">
        <v>60</v>
      </c>
      <c r="I1582" t="s">
        <v>1288</v>
      </c>
      <c r="J1582" t="s">
        <v>1025</v>
      </c>
      <c r="K1582" t="s">
        <v>177</v>
      </c>
      <c r="L1582" t="str">
        <f>IF(AND(Home!$A$1&gt;=Leave[[#This Row],[Start Time]],Home!$A$1&lt;=Leave[[#This Row],[End Time]]),"Aplica","No Aplica")</f>
        <v>No Aplica</v>
      </c>
      <c r="M1582" t="str">
        <f>IF(AND(Home!$A$1&gt;=Leave[[#This Row],[Start Time]],Home!$A$1&lt;=Leave[[#This Row],[End Time]]),Home!$A$1,"No Aplica")</f>
        <v>No Aplica</v>
      </c>
      <c r="N1582" t="str">
        <f>Leave[[#This Row],[User Code (Owning User) (Usuario)]]&amp;Leave[[#This Row],[fecha activa]]</f>
        <v>MIE2024290415306No Aplica</v>
      </c>
    </row>
    <row r="1583" spans="1:14" x14ac:dyDescent="0.3">
      <c r="A1583" t="s">
        <v>469</v>
      </c>
      <c r="B1583" s="3">
        <v>45932</v>
      </c>
      <c r="C1583" s="3">
        <v>45932</v>
      </c>
      <c r="D1583" t="s">
        <v>1813</v>
      </c>
      <c r="E1583" t="s">
        <v>569</v>
      </c>
      <c r="F1583" t="s">
        <v>572</v>
      </c>
      <c r="G1583">
        <v>120</v>
      </c>
      <c r="H1583">
        <v>120</v>
      </c>
      <c r="I1583" t="s">
        <v>1288</v>
      </c>
      <c r="J1583" t="s">
        <v>1025</v>
      </c>
      <c r="K1583" t="s">
        <v>177</v>
      </c>
      <c r="L1583" t="str">
        <f>IF(AND(Home!$A$1&gt;=Leave[[#This Row],[Start Time]],Home!$A$1&lt;=Leave[[#This Row],[End Time]]),"Aplica","No Aplica")</f>
        <v>No Aplica</v>
      </c>
      <c r="M1583" t="str">
        <f>IF(AND(Home!$A$1&gt;=Leave[[#This Row],[Start Time]],Home!$A$1&lt;=Leave[[#This Row],[End Time]]),Home!$A$1,"No Aplica")</f>
        <v>No Aplica</v>
      </c>
      <c r="N1583" t="str">
        <f>Leave[[#This Row],[User Code (Owning User) (Usuario)]]&amp;Leave[[#This Row],[fecha activa]]</f>
        <v>MIE2024290415306No Aplica</v>
      </c>
    </row>
    <row r="1584" spans="1:14" x14ac:dyDescent="0.3">
      <c r="A1584" t="s">
        <v>595</v>
      </c>
      <c r="B1584" s="3">
        <v>45932</v>
      </c>
      <c r="C1584" s="3">
        <v>45932</v>
      </c>
      <c r="D1584" t="s">
        <v>615</v>
      </c>
      <c r="E1584" t="s">
        <v>1420</v>
      </c>
      <c r="F1584" t="s">
        <v>1422</v>
      </c>
      <c r="G1584">
        <v>60</v>
      </c>
      <c r="H1584">
        <v>60</v>
      </c>
      <c r="I1584" t="s">
        <v>1421</v>
      </c>
      <c r="J1584" t="s">
        <v>966</v>
      </c>
      <c r="K1584" t="s">
        <v>177</v>
      </c>
      <c r="L1584" t="str">
        <f>IF(AND(Home!$A$1&gt;=Leave[[#This Row],[Start Time]],Home!$A$1&lt;=Leave[[#This Row],[End Time]]),"Aplica","No Aplica")</f>
        <v>No Aplica</v>
      </c>
      <c r="M1584" t="str">
        <f>IF(AND(Home!$A$1&gt;=Leave[[#This Row],[Start Time]],Home!$A$1&lt;=Leave[[#This Row],[End Time]]),Home!$A$1,"No Aplica")</f>
        <v>No Aplica</v>
      </c>
      <c r="N1584" t="str">
        <f>Leave[[#This Row],[User Code (Owning User) (Usuario)]]&amp;Leave[[#This Row],[fecha activa]]</f>
        <v>MIE2025110220851No Aplica</v>
      </c>
    </row>
    <row r="1585" spans="1:14" x14ac:dyDescent="0.3">
      <c r="A1585" t="s">
        <v>595</v>
      </c>
      <c r="B1585" s="3">
        <v>45931</v>
      </c>
      <c r="C1585" s="3">
        <v>45931</v>
      </c>
      <c r="D1585" t="s">
        <v>615</v>
      </c>
      <c r="E1585" t="s">
        <v>1420</v>
      </c>
      <c r="F1585" t="s">
        <v>1422</v>
      </c>
      <c r="G1585">
        <v>60</v>
      </c>
      <c r="H1585">
        <v>60</v>
      </c>
      <c r="I1585" t="s">
        <v>1421</v>
      </c>
      <c r="J1585" t="s">
        <v>966</v>
      </c>
      <c r="K1585" t="s">
        <v>177</v>
      </c>
      <c r="L1585" t="str">
        <f>IF(AND(Home!$A$1&gt;=Leave[[#This Row],[Start Time]],Home!$A$1&lt;=Leave[[#This Row],[End Time]]),"Aplica","No Aplica")</f>
        <v>Aplica</v>
      </c>
      <c r="M1585">
        <f>IF(AND(Home!$A$1&gt;=Leave[[#This Row],[Start Time]],Home!$A$1&lt;=Leave[[#This Row],[End Time]]),Home!$A$1,"No Aplica")</f>
        <v>45931</v>
      </c>
      <c r="N1585" t="str">
        <f>Leave[[#This Row],[User Code (Owning User) (Usuario)]]&amp;Leave[[#This Row],[fecha activa]]</f>
        <v>MIE202511022085145931</v>
      </c>
    </row>
    <row r="1586" spans="1:14" x14ac:dyDescent="0.3">
      <c r="A1586" t="s">
        <v>463</v>
      </c>
      <c r="B1586" s="3">
        <v>45933</v>
      </c>
      <c r="C1586" s="3">
        <v>45933</v>
      </c>
      <c r="D1586" t="s">
        <v>615</v>
      </c>
      <c r="E1586" t="s">
        <v>1360</v>
      </c>
      <c r="F1586" t="s">
        <v>1362</v>
      </c>
      <c r="G1586">
        <v>120</v>
      </c>
      <c r="H1586">
        <v>120</v>
      </c>
      <c r="I1586" t="s">
        <v>1361</v>
      </c>
      <c r="J1586" t="s">
        <v>2136</v>
      </c>
      <c r="K1586" t="s">
        <v>178</v>
      </c>
      <c r="L1586" t="str">
        <f>IF(AND(Home!$A$1&gt;=Leave[[#This Row],[Start Time]],Home!$A$1&lt;=Leave[[#This Row],[End Time]]),"Aplica","No Aplica")</f>
        <v>No Aplica</v>
      </c>
      <c r="M1586" t="str">
        <f>IF(AND(Home!$A$1&gt;=Leave[[#This Row],[Start Time]],Home!$A$1&lt;=Leave[[#This Row],[End Time]]),Home!$A$1,"No Aplica")</f>
        <v>No Aplica</v>
      </c>
      <c r="N1586" t="str">
        <f>Leave[[#This Row],[User Code (Owning User) (Usuario)]]&amp;Leave[[#This Row],[fecha activa]]</f>
        <v>MIE2025300120675No Aplica</v>
      </c>
    </row>
    <row r="1587" spans="1:14" x14ac:dyDescent="0.3">
      <c r="A1587" t="s">
        <v>466</v>
      </c>
      <c r="B1587" s="3">
        <v>45932</v>
      </c>
      <c r="C1587" s="3">
        <v>45932</v>
      </c>
      <c r="D1587" t="s">
        <v>467</v>
      </c>
      <c r="E1587" t="s">
        <v>1360</v>
      </c>
      <c r="F1587" t="s">
        <v>1362</v>
      </c>
      <c r="G1587">
        <v>540</v>
      </c>
      <c r="H1587">
        <v>540</v>
      </c>
      <c r="I1587" t="s">
        <v>1361</v>
      </c>
      <c r="J1587" t="s">
        <v>2136</v>
      </c>
      <c r="K1587" t="s">
        <v>178</v>
      </c>
      <c r="L1587" t="str">
        <f>IF(AND(Home!$A$1&gt;=Leave[[#This Row],[Start Time]],Home!$A$1&lt;=Leave[[#This Row],[End Time]]),"Aplica","No Aplica")</f>
        <v>No Aplica</v>
      </c>
      <c r="M1587" t="str">
        <f>IF(AND(Home!$A$1&gt;=Leave[[#This Row],[Start Time]],Home!$A$1&lt;=Leave[[#This Row],[End Time]]),Home!$A$1,"No Aplica")</f>
        <v>No Aplica</v>
      </c>
      <c r="N1587" t="str">
        <f>Leave[[#This Row],[User Code (Owning User) (Usuario)]]&amp;Leave[[#This Row],[fecha activa]]</f>
        <v>MIE2025300120675No Aplica</v>
      </c>
    </row>
    <row r="1588" spans="1:14" x14ac:dyDescent="0.3">
      <c r="A1588" t="s">
        <v>469</v>
      </c>
      <c r="B1588" s="3">
        <v>45933</v>
      </c>
      <c r="C1588" s="3">
        <v>45933</v>
      </c>
      <c r="D1588" t="s">
        <v>1394</v>
      </c>
      <c r="E1588" t="s">
        <v>1458</v>
      </c>
      <c r="F1588" t="s">
        <v>1460</v>
      </c>
      <c r="G1588">
        <v>120</v>
      </c>
      <c r="H1588">
        <v>120</v>
      </c>
      <c r="I1588" t="s">
        <v>1459</v>
      </c>
      <c r="J1588" t="s">
        <v>2756</v>
      </c>
      <c r="K1588" t="s">
        <v>178</v>
      </c>
      <c r="L1588" t="str">
        <f>IF(AND(Home!$A$1&gt;=Leave[[#This Row],[Start Time]],Home!$A$1&lt;=Leave[[#This Row],[End Time]]),"Aplica","No Aplica")</f>
        <v>No Aplica</v>
      </c>
      <c r="M1588" t="str">
        <f>IF(AND(Home!$A$1&gt;=Leave[[#This Row],[Start Time]],Home!$A$1&lt;=Leave[[#This Row],[End Time]]),Home!$A$1,"No Aplica")</f>
        <v>No Aplica</v>
      </c>
      <c r="N1588" t="str">
        <f>Leave[[#This Row],[User Code (Owning User) (Usuario)]]&amp;Leave[[#This Row],[fecha activa]]</f>
        <v>MIE2025240221028No Aplica</v>
      </c>
    </row>
    <row r="1589" spans="1:14" x14ac:dyDescent="0.3">
      <c r="A1589" t="s">
        <v>466</v>
      </c>
      <c r="B1589" s="3">
        <v>45932</v>
      </c>
      <c r="C1589" s="3">
        <v>45932</v>
      </c>
      <c r="D1589" t="s">
        <v>465</v>
      </c>
      <c r="E1589" t="s">
        <v>1458</v>
      </c>
      <c r="F1589" t="s">
        <v>1460</v>
      </c>
      <c r="G1589">
        <v>540</v>
      </c>
      <c r="H1589">
        <v>540</v>
      </c>
      <c r="I1589" t="s">
        <v>1459</v>
      </c>
      <c r="J1589" t="s">
        <v>2756</v>
      </c>
      <c r="K1589" t="s">
        <v>178</v>
      </c>
      <c r="L1589" t="str">
        <f>IF(AND(Home!$A$1&gt;=Leave[[#This Row],[Start Time]],Home!$A$1&lt;=Leave[[#This Row],[End Time]]),"Aplica","No Aplica")</f>
        <v>No Aplica</v>
      </c>
      <c r="M1589" t="str">
        <f>IF(AND(Home!$A$1&gt;=Leave[[#This Row],[Start Time]],Home!$A$1&lt;=Leave[[#This Row],[End Time]]),Home!$A$1,"No Aplica")</f>
        <v>No Aplica</v>
      </c>
      <c r="N1589" t="str">
        <f>Leave[[#This Row],[User Code (Owning User) (Usuario)]]&amp;Leave[[#This Row],[fecha activa]]</f>
        <v>MIE2025240221028No Aplica</v>
      </c>
    </row>
    <row r="1590" spans="1:14" x14ac:dyDescent="0.3">
      <c r="A1590" t="s">
        <v>595</v>
      </c>
      <c r="B1590" s="3">
        <v>45932</v>
      </c>
      <c r="C1590" s="3">
        <v>45932</v>
      </c>
      <c r="D1590" t="s">
        <v>3033</v>
      </c>
      <c r="E1590" t="s">
        <v>2786</v>
      </c>
      <c r="F1590" t="s">
        <v>2788</v>
      </c>
      <c r="G1590">
        <v>120</v>
      </c>
      <c r="H1590">
        <v>120</v>
      </c>
      <c r="I1590" t="s">
        <v>2787</v>
      </c>
      <c r="J1590" t="s">
        <v>966</v>
      </c>
      <c r="K1590" t="s">
        <v>177</v>
      </c>
      <c r="L1590" t="str">
        <f>IF(AND(Home!$A$1&gt;=Leave[[#This Row],[Start Time]],Home!$A$1&lt;=Leave[[#This Row],[End Time]]),"Aplica","No Aplica")</f>
        <v>No Aplica</v>
      </c>
      <c r="M1590" t="str">
        <f>IF(AND(Home!$A$1&gt;=Leave[[#This Row],[Start Time]],Home!$A$1&lt;=Leave[[#This Row],[End Time]]),Home!$A$1,"No Aplica")</f>
        <v>No Aplica</v>
      </c>
      <c r="N1590" t="str">
        <f>Leave[[#This Row],[User Code (Owning User) (Usuario)]]&amp;Leave[[#This Row],[fecha activa]]</f>
        <v>MIE2025250924628No Aplica</v>
      </c>
    </row>
    <row r="1591" spans="1:14" x14ac:dyDescent="0.3">
      <c r="A1591" t="s">
        <v>469</v>
      </c>
      <c r="B1591" s="3">
        <v>45931</v>
      </c>
      <c r="C1591" s="3">
        <v>45931</v>
      </c>
      <c r="D1591" t="s">
        <v>2945</v>
      </c>
      <c r="E1591" t="s">
        <v>1366</v>
      </c>
      <c r="F1591" t="s">
        <v>1368</v>
      </c>
      <c r="G1591">
        <v>210</v>
      </c>
      <c r="H1591">
        <v>210</v>
      </c>
      <c r="I1591" t="s">
        <v>1367</v>
      </c>
      <c r="J1591" t="s">
        <v>965</v>
      </c>
      <c r="K1591" t="s">
        <v>178</v>
      </c>
      <c r="L1591" t="str">
        <f>IF(AND(Home!$A$1&gt;=Leave[[#This Row],[Start Time]],Home!$A$1&lt;=Leave[[#This Row],[End Time]]),"Aplica","No Aplica")</f>
        <v>Aplica</v>
      </c>
      <c r="M1591">
        <f>IF(AND(Home!$A$1&gt;=Leave[[#This Row],[Start Time]],Home!$A$1&lt;=Leave[[#This Row],[End Time]]),Home!$A$1,"No Aplica")</f>
        <v>45931</v>
      </c>
      <c r="N1591" t="str">
        <f>Leave[[#This Row],[User Code (Owning User) (Usuario)]]&amp;Leave[[#This Row],[fecha activa]]</f>
        <v>MIE202530012067345931</v>
      </c>
    </row>
    <row r="1592" spans="1:14" x14ac:dyDescent="0.3">
      <c r="A1592" t="s">
        <v>469</v>
      </c>
      <c r="B1592" s="3">
        <v>45940</v>
      </c>
      <c r="C1592" s="3">
        <v>45940</v>
      </c>
      <c r="D1592" t="s">
        <v>491</v>
      </c>
      <c r="E1592" t="s">
        <v>1762</v>
      </c>
      <c r="F1592" t="s">
        <v>1764</v>
      </c>
      <c r="G1592">
        <v>60</v>
      </c>
      <c r="H1592">
        <v>60</v>
      </c>
      <c r="I1592" t="s">
        <v>1763</v>
      </c>
      <c r="J1592" t="s">
        <v>1098</v>
      </c>
      <c r="K1592" t="s">
        <v>177</v>
      </c>
      <c r="L1592" t="str">
        <f>IF(AND(Home!$A$1&gt;=Leave[[#This Row],[Start Time]],Home!$A$1&lt;=Leave[[#This Row],[End Time]]),"Aplica","No Aplica")</f>
        <v>No Aplica</v>
      </c>
      <c r="M1592" t="str">
        <f>IF(AND(Home!$A$1&gt;=Leave[[#This Row],[Start Time]],Home!$A$1&lt;=Leave[[#This Row],[End Time]]),Home!$A$1,"No Aplica")</f>
        <v>No Aplica</v>
      </c>
      <c r="N1592" t="str">
        <f>Leave[[#This Row],[User Code (Owning User) (Usuario)]]&amp;Leave[[#This Row],[fecha activa]]</f>
        <v>MIE2025150523070No Aplica</v>
      </c>
    </row>
    <row r="1593" spans="1:14" x14ac:dyDescent="0.3">
      <c r="A1593" t="s">
        <v>469</v>
      </c>
      <c r="B1593" s="3">
        <v>45939</v>
      </c>
      <c r="C1593" s="3">
        <v>45939</v>
      </c>
      <c r="D1593" t="s">
        <v>491</v>
      </c>
      <c r="E1593" t="s">
        <v>1762</v>
      </c>
      <c r="F1593" t="s">
        <v>1764</v>
      </c>
      <c r="G1593">
        <v>60</v>
      </c>
      <c r="H1593">
        <v>60</v>
      </c>
      <c r="I1593" t="s">
        <v>1763</v>
      </c>
      <c r="J1593" t="s">
        <v>1098</v>
      </c>
      <c r="K1593" t="s">
        <v>177</v>
      </c>
      <c r="L1593" t="str">
        <f>IF(AND(Home!$A$1&gt;=Leave[[#This Row],[Start Time]],Home!$A$1&lt;=Leave[[#This Row],[End Time]]),"Aplica","No Aplica")</f>
        <v>No Aplica</v>
      </c>
      <c r="M1593" t="str">
        <f>IF(AND(Home!$A$1&gt;=Leave[[#This Row],[Start Time]],Home!$A$1&lt;=Leave[[#This Row],[End Time]]),Home!$A$1,"No Aplica")</f>
        <v>No Aplica</v>
      </c>
      <c r="N1593" t="str">
        <f>Leave[[#This Row],[User Code (Owning User) (Usuario)]]&amp;Leave[[#This Row],[fecha activa]]</f>
        <v>MIE2025150523070No Aplica</v>
      </c>
    </row>
    <row r="1594" spans="1:14" x14ac:dyDescent="0.3">
      <c r="A1594" t="s">
        <v>469</v>
      </c>
      <c r="B1594" s="3">
        <v>45938</v>
      </c>
      <c r="C1594" s="3">
        <v>45938</v>
      </c>
      <c r="D1594" t="s">
        <v>491</v>
      </c>
      <c r="E1594" t="s">
        <v>1762</v>
      </c>
      <c r="F1594" t="s">
        <v>1764</v>
      </c>
      <c r="G1594">
        <v>60</v>
      </c>
      <c r="H1594">
        <v>60</v>
      </c>
      <c r="I1594" t="s">
        <v>1763</v>
      </c>
      <c r="J1594" t="s">
        <v>1098</v>
      </c>
      <c r="K1594" t="s">
        <v>177</v>
      </c>
      <c r="L1594" t="str">
        <f>IF(AND(Home!$A$1&gt;=Leave[[#This Row],[Start Time]],Home!$A$1&lt;=Leave[[#This Row],[End Time]]),"Aplica","No Aplica")</f>
        <v>No Aplica</v>
      </c>
      <c r="M1594" t="str">
        <f>IF(AND(Home!$A$1&gt;=Leave[[#This Row],[Start Time]],Home!$A$1&lt;=Leave[[#This Row],[End Time]]),Home!$A$1,"No Aplica")</f>
        <v>No Aplica</v>
      </c>
      <c r="N1594" t="str">
        <f>Leave[[#This Row],[User Code (Owning User) (Usuario)]]&amp;Leave[[#This Row],[fecha activa]]</f>
        <v>MIE2025150523070No Aplica</v>
      </c>
    </row>
    <row r="1595" spans="1:14" x14ac:dyDescent="0.3">
      <c r="A1595" t="s">
        <v>469</v>
      </c>
      <c r="B1595" s="3">
        <v>45936</v>
      </c>
      <c r="C1595" s="3">
        <v>45936</v>
      </c>
      <c r="D1595" t="s">
        <v>491</v>
      </c>
      <c r="E1595" t="s">
        <v>1762</v>
      </c>
      <c r="F1595" t="s">
        <v>1764</v>
      </c>
      <c r="G1595">
        <v>60</v>
      </c>
      <c r="H1595">
        <v>60</v>
      </c>
      <c r="I1595" t="s">
        <v>1763</v>
      </c>
      <c r="J1595" t="s">
        <v>1098</v>
      </c>
      <c r="K1595" t="s">
        <v>177</v>
      </c>
      <c r="L1595" t="str">
        <f>IF(AND(Home!$A$1&gt;=Leave[[#This Row],[Start Time]],Home!$A$1&lt;=Leave[[#This Row],[End Time]]),"Aplica","No Aplica")</f>
        <v>No Aplica</v>
      </c>
      <c r="M1595" t="str">
        <f>IF(AND(Home!$A$1&gt;=Leave[[#This Row],[Start Time]],Home!$A$1&lt;=Leave[[#This Row],[End Time]]),Home!$A$1,"No Aplica")</f>
        <v>No Aplica</v>
      </c>
      <c r="N1595" t="str">
        <f>Leave[[#This Row],[User Code (Owning User) (Usuario)]]&amp;Leave[[#This Row],[fecha activa]]</f>
        <v>MIE2025150523070No Aplica</v>
      </c>
    </row>
    <row r="1596" spans="1:14" x14ac:dyDescent="0.3">
      <c r="A1596" t="s">
        <v>466</v>
      </c>
      <c r="B1596" s="3">
        <v>45937</v>
      </c>
      <c r="C1596" s="3">
        <v>45937</v>
      </c>
      <c r="D1596" t="s">
        <v>468</v>
      </c>
      <c r="E1596" t="s">
        <v>1762</v>
      </c>
      <c r="F1596" t="s">
        <v>1764</v>
      </c>
      <c r="G1596">
        <v>1410</v>
      </c>
      <c r="H1596">
        <v>540</v>
      </c>
      <c r="I1596" t="s">
        <v>1763</v>
      </c>
      <c r="J1596" t="s">
        <v>1098</v>
      </c>
      <c r="K1596" t="s">
        <v>177</v>
      </c>
      <c r="L1596" t="str">
        <f>IF(AND(Home!$A$1&gt;=Leave[[#This Row],[Start Time]],Home!$A$1&lt;=Leave[[#This Row],[End Time]]),"Aplica","No Aplica")</f>
        <v>No Aplica</v>
      </c>
      <c r="M1596" t="str">
        <f>IF(AND(Home!$A$1&gt;=Leave[[#This Row],[Start Time]],Home!$A$1&lt;=Leave[[#This Row],[End Time]]),Home!$A$1,"No Aplica")</f>
        <v>No Aplica</v>
      </c>
      <c r="N1596" t="str">
        <f>Leave[[#This Row],[User Code (Owning User) (Usuario)]]&amp;Leave[[#This Row],[fecha activa]]</f>
        <v>MIE2025150523070No Aplica</v>
      </c>
    </row>
    <row r="1597" spans="1:14" x14ac:dyDescent="0.3">
      <c r="A1597" t="s">
        <v>469</v>
      </c>
      <c r="B1597" s="3">
        <v>45933</v>
      </c>
      <c r="C1597" s="3">
        <v>45933</v>
      </c>
      <c r="D1597" t="s">
        <v>491</v>
      </c>
      <c r="E1597" t="s">
        <v>1762</v>
      </c>
      <c r="F1597" t="s">
        <v>1764</v>
      </c>
      <c r="G1597">
        <v>60</v>
      </c>
      <c r="H1597">
        <v>60</v>
      </c>
      <c r="I1597" t="s">
        <v>1763</v>
      </c>
      <c r="J1597" t="s">
        <v>1098</v>
      </c>
      <c r="K1597" t="s">
        <v>177</v>
      </c>
      <c r="L1597" t="str">
        <f>IF(AND(Home!$A$1&gt;=Leave[[#This Row],[Start Time]],Home!$A$1&lt;=Leave[[#This Row],[End Time]]),"Aplica","No Aplica")</f>
        <v>No Aplica</v>
      </c>
      <c r="M1597" t="str">
        <f>IF(AND(Home!$A$1&gt;=Leave[[#This Row],[Start Time]],Home!$A$1&lt;=Leave[[#This Row],[End Time]]),Home!$A$1,"No Aplica")</f>
        <v>No Aplica</v>
      </c>
      <c r="N1597" t="str">
        <f>Leave[[#This Row],[User Code (Owning User) (Usuario)]]&amp;Leave[[#This Row],[fecha activa]]</f>
        <v>MIE2025150523070No Aplica</v>
      </c>
    </row>
    <row r="1598" spans="1:14" x14ac:dyDescent="0.3">
      <c r="A1598" t="s">
        <v>469</v>
      </c>
      <c r="B1598" s="3">
        <v>45932</v>
      </c>
      <c r="C1598" s="3">
        <v>45932</v>
      </c>
      <c r="D1598" t="s">
        <v>491</v>
      </c>
      <c r="E1598" t="s">
        <v>1762</v>
      </c>
      <c r="F1598" t="s">
        <v>1764</v>
      </c>
      <c r="G1598">
        <v>60</v>
      </c>
      <c r="H1598">
        <v>60</v>
      </c>
      <c r="I1598" t="s">
        <v>1763</v>
      </c>
      <c r="J1598" t="s">
        <v>1098</v>
      </c>
      <c r="K1598" t="s">
        <v>177</v>
      </c>
      <c r="L1598" t="str">
        <f>IF(AND(Home!$A$1&gt;=Leave[[#This Row],[Start Time]],Home!$A$1&lt;=Leave[[#This Row],[End Time]]),"Aplica","No Aplica")</f>
        <v>No Aplica</v>
      </c>
      <c r="M1598" t="str">
        <f>IF(AND(Home!$A$1&gt;=Leave[[#This Row],[Start Time]],Home!$A$1&lt;=Leave[[#This Row],[End Time]]),Home!$A$1,"No Aplica")</f>
        <v>No Aplica</v>
      </c>
      <c r="N1598" t="str">
        <f>Leave[[#This Row],[User Code (Owning User) (Usuario)]]&amp;Leave[[#This Row],[fecha activa]]</f>
        <v>MIE2025150523070No Aplica</v>
      </c>
    </row>
    <row r="1599" spans="1:14" x14ac:dyDescent="0.3">
      <c r="A1599" t="s">
        <v>469</v>
      </c>
      <c r="B1599" s="3">
        <v>45931</v>
      </c>
      <c r="C1599" s="3">
        <v>45931</v>
      </c>
      <c r="D1599" t="s">
        <v>491</v>
      </c>
      <c r="E1599" t="s">
        <v>1762</v>
      </c>
      <c r="F1599" t="s">
        <v>1764</v>
      </c>
      <c r="G1599">
        <v>60</v>
      </c>
      <c r="H1599">
        <v>60</v>
      </c>
      <c r="I1599" t="s">
        <v>1763</v>
      </c>
      <c r="J1599" t="s">
        <v>1098</v>
      </c>
      <c r="K1599" t="s">
        <v>177</v>
      </c>
      <c r="L1599" t="str">
        <f>IF(AND(Home!$A$1&gt;=Leave[[#This Row],[Start Time]],Home!$A$1&lt;=Leave[[#This Row],[End Time]]),"Aplica","No Aplica")</f>
        <v>Aplica</v>
      </c>
      <c r="M1599">
        <f>IF(AND(Home!$A$1&gt;=Leave[[#This Row],[Start Time]],Home!$A$1&lt;=Leave[[#This Row],[End Time]]),Home!$A$1,"No Aplica")</f>
        <v>45931</v>
      </c>
      <c r="N1599" t="str">
        <f>Leave[[#This Row],[User Code (Owning User) (Usuario)]]&amp;Leave[[#This Row],[fecha activa]]</f>
        <v>MIE202515052307045931</v>
      </c>
    </row>
    <row r="1600" spans="1:14" x14ac:dyDescent="0.3">
      <c r="A1600" t="s">
        <v>469</v>
      </c>
      <c r="B1600" s="3">
        <v>45931</v>
      </c>
      <c r="C1600" s="3">
        <v>45931</v>
      </c>
      <c r="D1600" t="s">
        <v>2929</v>
      </c>
      <c r="E1600" t="s">
        <v>567</v>
      </c>
      <c r="F1600" t="s">
        <v>568</v>
      </c>
      <c r="G1600">
        <v>360</v>
      </c>
      <c r="H1600">
        <v>360</v>
      </c>
      <c r="I1600" t="s">
        <v>996</v>
      </c>
      <c r="J1600" t="s">
        <v>555</v>
      </c>
      <c r="K1600" t="s">
        <v>556</v>
      </c>
      <c r="L1600" t="str">
        <f>IF(AND(Home!$A$1&gt;=Leave[[#This Row],[Start Time]],Home!$A$1&lt;=Leave[[#This Row],[End Time]]),"Aplica","No Aplica")</f>
        <v>Aplica</v>
      </c>
      <c r="M1600">
        <f>IF(AND(Home!$A$1&gt;=Leave[[#This Row],[Start Time]],Home!$A$1&lt;=Leave[[#This Row],[End Time]]),Home!$A$1,"No Aplica")</f>
        <v>45931</v>
      </c>
      <c r="N1600" t="str">
        <f>Leave[[#This Row],[User Code (Owning User) (Usuario)]]&amp;Leave[[#This Row],[fecha activa]]</f>
        <v>MIE20210111411345931</v>
      </c>
    </row>
    <row r="1601" spans="1:14" x14ac:dyDescent="0.3">
      <c r="A1601" t="s">
        <v>463</v>
      </c>
      <c r="B1601" s="3">
        <v>45942</v>
      </c>
      <c r="C1601" s="3">
        <v>45942</v>
      </c>
      <c r="D1601" t="s">
        <v>835</v>
      </c>
      <c r="E1601" t="s">
        <v>567</v>
      </c>
      <c r="F1601" t="s">
        <v>568</v>
      </c>
      <c r="G1601">
        <v>540</v>
      </c>
      <c r="H1601">
        <v>540</v>
      </c>
      <c r="I1601" t="s">
        <v>996</v>
      </c>
      <c r="J1601" t="s">
        <v>555</v>
      </c>
      <c r="K1601" t="s">
        <v>556</v>
      </c>
      <c r="L1601" t="str">
        <f>IF(AND(Home!$A$1&gt;=Leave[[#This Row],[Start Time]],Home!$A$1&lt;=Leave[[#This Row],[End Time]]),"Aplica","No Aplica")</f>
        <v>No Aplica</v>
      </c>
      <c r="M1601" t="str">
        <f>IF(AND(Home!$A$1&gt;=Leave[[#This Row],[Start Time]],Home!$A$1&lt;=Leave[[#This Row],[End Time]]),Home!$A$1,"No Aplica")</f>
        <v>No Aplica</v>
      </c>
      <c r="N1601" t="str">
        <f>Leave[[#This Row],[User Code (Owning User) (Usuario)]]&amp;Leave[[#This Row],[fecha activa]]</f>
        <v>MIE202101114113No Aplica</v>
      </c>
    </row>
    <row r="1602" spans="1:14" x14ac:dyDescent="0.3">
      <c r="A1602" t="s">
        <v>463</v>
      </c>
      <c r="B1602" s="3">
        <v>45935</v>
      </c>
      <c r="C1602" s="3">
        <v>45935</v>
      </c>
      <c r="D1602" t="s">
        <v>3034</v>
      </c>
      <c r="E1602" t="s">
        <v>567</v>
      </c>
      <c r="F1602" t="s">
        <v>568</v>
      </c>
      <c r="G1602">
        <v>540</v>
      </c>
      <c r="H1602">
        <v>540</v>
      </c>
      <c r="I1602" t="s">
        <v>996</v>
      </c>
      <c r="J1602" t="s">
        <v>555</v>
      </c>
      <c r="K1602" t="s">
        <v>556</v>
      </c>
      <c r="L1602" t="str">
        <f>IF(AND(Home!$A$1&gt;=Leave[[#This Row],[Start Time]],Home!$A$1&lt;=Leave[[#This Row],[End Time]]),"Aplica","No Aplica")</f>
        <v>No Aplica</v>
      </c>
      <c r="M1602" t="str">
        <f>IF(AND(Home!$A$1&gt;=Leave[[#This Row],[Start Time]],Home!$A$1&lt;=Leave[[#This Row],[End Time]]),Home!$A$1,"No Aplica")</f>
        <v>No Aplica</v>
      </c>
      <c r="N1602" t="str">
        <f>Leave[[#This Row],[User Code (Owning User) (Usuario)]]&amp;Leave[[#This Row],[fecha activa]]</f>
        <v>MIE202101114113No Aplica</v>
      </c>
    </row>
    <row r="1603" spans="1:14" x14ac:dyDescent="0.3">
      <c r="A1603" t="s">
        <v>469</v>
      </c>
      <c r="B1603" s="3">
        <v>45931</v>
      </c>
      <c r="C1603" s="3">
        <v>45931</v>
      </c>
      <c r="D1603" t="s">
        <v>2965</v>
      </c>
      <c r="E1603" t="s">
        <v>1753</v>
      </c>
      <c r="F1603" t="s">
        <v>1755</v>
      </c>
      <c r="G1603">
        <v>30</v>
      </c>
      <c r="H1603">
        <v>30</v>
      </c>
      <c r="I1603" t="s">
        <v>1754</v>
      </c>
      <c r="J1603" t="s">
        <v>1033</v>
      </c>
      <c r="K1603" t="s">
        <v>179</v>
      </c>
      <c r="L1603" t="str">
        <f>IF(AND(Home!$A$1&gt;=Leave[[#This Row],[Start Time]],Home!$A$1&lt;=Leave[[#This Row],[End Time]]),"Aplica","No Aplica")</f>
        <v>Aplica</v>
      </c>
      <c r="M1603">
        <f>IF(AND(Home!$A$1&gt;=Leave[[#This Row],[Start Time]],Home!$A$1&lt;=Leave[[#This Row],[End Time]]),Home!$A$1,"No Aplica")</f>
        <v>45931</v>
      </c>
      <c r="N1603" t="str">
        <f>Leave[[#This Row],[User Code (Owning User) (Usuario)]]&amp;Leave[[#This Row],[fecha activa]]</f>
        <v>MIE202514052305145931</v>
      </c>
    </row>
    <row r="1604" spans="1:14" x14ac:dyDescent="0.3">
      <c r="A1604" t="s">
        <v>463</v>
      </c>
      <c r="B1604" s="3">
        <v>45941</v>
      </c>
      <c r="C1604" s="3">
        <v>45941</v>
      </c>
      <c r="D1604" t="s">
        <v>1832</v>
      </c>
      <c r="E1604" t="s">
        <v>1753</v>
      </c>
      <c r="F1604" t="s">
        <v>1755</v>
      </c>
      <c r="G1604">
        <v>240</v>
      </c>
      <c r="H1604">
        <v>240</v>
      </c>
      <c r="I1604" t="s">
        <v>1754</v>
      </c>
      <c r="J1604" t="s">
        <v>1033</v>
      </c>
      <c r="K1604" t="s">
        <v>179</v>
      </c>
      <c r="L1604" t="str">
        <f>IF(AND(Home!$A$1&gt;=Leave[[#This Row],[Start Time]],Home!$A$1&lt;=Leave[[#This Row],[End Time]]),"Aplica","No Aplica")</f>
        <v>No Aplica</v>
      </c>
      <c r="M1604" t="str">
        <f>IF(AND(Home!$A$1&gt;=Leave[[#This Row],[Start Time]],Home!$A$1&lt;=Leave[[#This Row],[End Time]]),Home!$A$1,"No Aplica")</f>
        <v>No Aplica</v>
      </c>
      <c r="N1604" t="str">
        <f>Leave[[#This Row],[User Code (Owning User) (Usuario)]]&amp;Leave[[#This Row],[fecha activa]]</f>
        <v>MIE2025140523051No Aplica</v>
      </c>
    </row>
    <row r="1605" spans="1:14" x14ac:dyDescent="0.3">
      <c r="A1605" t="s">
        <v>463</v>
      </c>
      <c r="B1605" s="3">
        <v>45942</v>
      </c>
      <c r="C1605" s="3">
        <v>45942</v>
      </c>
      <c r="D1605" t="s">
        <v>1574</v>
      </c>
      <c r="E1605" t="s">
        <v>1753</v>
      </c>
      <c r="F1605" t="s">
        <v>1755</v>
      </c>
      <c r="G1605">
        <v>540</v>
      </c>
      <c r="H1605">
        <v>540</v>
      </c>
      <c r="I1605" t="s">
        <v>1754</v>
      </c>
      <c r="J1605" t="s">
        <v>1033</v>
      </c>
      <c r="K1605" t="s">
        <v>179</v>
      </c>
      <c r="L1605" t="str">
        <f>IF(AND(Home!$A$1&gt;=Leave[[#This Row],[Start Time]],Home!$A$1&lt;=Leave[[#This Row],[End Time]]),"Aplica","No Aplica")</f>
        <v>No Aplica</v>
      </c>
      <c r="M1605" t="str">
        <f>IF(AND(Home!$A$1&gt;=Leave[[#This Row],[Start Time]],Home!$A$1&lt;=Leave[[#This Row],[End Time]]),Home!$A$1,"No Aplica")</f>
        <v>No Aplica</v>
      </c>
      <c r="N1605" t="str">
        <f>Leave[[#This Row],[User Code (Owning User) (Usuario)]]&amp;Leave[[#This Row],[fecha activa]]</f>
        <v>MIE2025140523051No Aplica</v>
      </c>
    </row>
    <row r="1606" spans="1:14" x14ac:dyDescent="0.3">
      <c r="A1606" t="s">
        <v>463</v>
      </c>
      <c r="B1606" s="3">
        <v>45935</v>
      </c>
      <c r="C1606" s="3">
        <v>45935</v>
      </c>
      <c r="D1606" t="s">
        <v>1574</v>
      </c>
      <c r="E1606" t="s">
        <v>1753</v>
      </c>
      <c r="F1606" t="s">
        <v>1755</v>
      </c>
      <c r="G1606">
        <v>540</v>
      </c>
      <c r="H1606">
        <v>540</v>
      </c>
      <c r="I1606" t="s">
        <v>1754</v>
      </c>
      <c r="J1606" t="s">
        <v>1033</v>
      </c>
      <c r="K1606" t="s">
        <v>179</v>
      </c>
      <c r="L1606" t="str">
        <f>IF(AND(Home!$A$1&gt;=Leave[[#This Row],[Start Time]],Home!$A$1&lt;=Leave[[#This Row],[End Time]]),"Aplica","No Aplica")</f>
        <v>No Aplica</v>
      </c>
      <c r="M1606" t="str">
        <f>IF(AND(Home!$A$1&gt;=Leave[[#This Row],[Start Time]],Home!$A$1&lt;=Leave[[#This Row],[End Time]]),Home!$A$1,"No Aplica")</f>
        <v>No Aplica</v>
      </c>
      <c r="N1606" t="str">
        <f>Leave[[#This Row],[User Code (Owning User) (Usuario)]]&amp;Leave[[#This Row],[fecha activa]]</f>
        <v>MIE2025140523051No Aplica</v>
      </c>
    </row>
    <row r="1607" spans="1:14" x14ac:dyDescent="0.3">
      <c r="A1607" t="s">
        <v>463</v>
      </c>
      <c r="B1607" s="3">
        <v>45934</v>
      </c>
      <c r="C1607" s="3">
        <v>45934</v>
      </c>
      <c r="D1607" t="s">
        <v>1832</v>
      </c>
      <c r="E1607" t="s">
        <v>1753</v>
      </c>
      <c r="F1607" t="s">
        <v>1755</v>
      </c>
      <c r="G1607">
        <v>240</v>
      </c>
      <c r="H1607">
        <v>240</v>
      </c>
      <c r="I1607" t="s">
        <v>1754</v>
      </c>
      <c r="J1607" t="s">
        <v>1033</v>
      </c>
      <c r="K1607" t="s">
        <v>179</v>
      </c>
      <c r="L1607" t="str">
        <f>IF(AND(Home!$A$1&gt;=Leave[[#This Row],[Start Time]],Home!$A$1&lt;=Leave[[#This Row],[End Time]]),"Aplica","No Aplica")</f>
        <v>No Aplica</v>
      </c>
      <c r="M1607" t="str">
        <f>IF(AND(Home!$A$1&gt;=Leave[[#This Row],[Start Time]],Home!$A$1&lt;=Leave[[#This Row],[End Time]]),Home!$A$1,"No Aplica")</f>
        <v>No Aplica</v>
      </c>
      <c r="N1607" t="str">
        <f>Leave[[#This Row],[User Code (Owning User) (Usuario)]]&amp;Leave[[#This Row],[fecha activa]]</f>
        <v>MIE2025140523051No Aplica</v>
      </c>
    </row>
    <row r="1608" spans="1:14" x14ac:dyDescent="0.3">
      <c r="A1608" t="s">
        <v>466</v>
      </c>
      <c r="B1608" s="3">
        <v>45938</v>
      </c>
      <c r="C1608" s="3">
        <v>45938</v>
      </c>
      <c r="D1608" t="s">
        <v>500</v>
      </c>
      <c r="E1608" t="s">
        <v>25</v>
      </c>
      <c r="F1608" t="s">
        <v>26</v>
      </c>
      <c r="G1608">
        <v>540</v>
      </c>
      <c r="H1608">
        <v>540</v>
      </c>
      <c r="I1608" t="s">
        <v>946</v>
      </c>
      <c r="J1608" t="s">
        <v>1038</v>
      </c>
      <c r="K1608" t="s">
        <v>177</v>
      </c>
      <c r="L1608" t="str">
        <f>IF(AND(Home!$A$1&gt;=Leave[[#This Row],[Start Time]],Home!$A$1&lt;=Leave[[#This Row],[End Time]]),"Aplica","No Aplica")</f>
        <v>No Aplica</v>
      </c>
      <c r="M1608" t="str">
        <f>IF(AND(Home!$A$1&gt;=Leave[[#This Row],[Start Time]],Home!$A$1&lt;=Leave[[#This Row],[End Time]]),Home!$A$1,"No Aplica")</f>
        <v>No Aplica</v>
      </c>
      <c r="N1608" t="str">
        <f>Leave[[#This Row],[User Code (Owning User) (Usuario)]]&amp;Leave[[#This Row],[fecha activa]]</f>
        <v>MIE202224119524No Aplica</v>
      </c>
    </row>
    <row r="1609" spans="1:14" x14ac:dyDescent="0.3">
      <c r="A1609" t="s">
        <v>463</v>
      </c>
      <c r="B1609" s="3">
        <v>45932</v>
      </c>
      <c r="C1609" s="3">
        <v>45932</v>
      </c>
      <c r="D1609" t="s">
        <v>1602</v>
      </c>
      <c r="E1609" t="s">
        <v>25</v>
      </c>
      <c r="F1609" t="s">
        <v>26</v>
      </c>
      <c r="G1609">
        <v>60</v>
      </c>
      <c r="H1609">
        <v>60</v>
      </c>
      <c r="I1609" t="s">
        <v>946</v>
      </c>
      <c r="J1609" t="s">
        <v>1038</v>
      </c>
      <c r="K1609" t="s">
        <v>177</v>
      </c>
      <c r="L1609" t="str">
        <f>IF(AND(Home!$A$1&gt;=Leave[[#This Row],[Start Time]],Home!$A$1&lt;=Leave[[#This Row],[End Time]]),"Aplica","No Aplica")</f>
        <v>No Aplica</v>
      </c>
      <c r="M1609" t="str">
        <f>IF(AND(Home!$A$1&gt;=Leave[[#This Row],[Start Time]],Home!$A$1&lt;=Leave[[#This Row],[End Time]]),Home!$A$1,"No Aplica")</f>
        <v>No Aplica</v>
      </c>
      <c r="N1609" t="str">
        <f>Leave[[#This Row],[User Code (Owning User) (Usuario)]]&amp;Leave[[#This Row],[fecha activa]]</f>
        <v>MIE202224119524No Aplica</v>
      </c>
    </row>
    <row r="1610" spans="1:14" x14ac:dyDescent="0.3">
      <c r="A1610" t="s">
        <v>466</v>
      </c>
      <c r="B1610" s="3">
        <v>45931</v>
      </c>
      <c r="C1610" s="3">
        <v>45931</v>
      </c>
      <c r="D1610" t="s">
        <v>500</v>
      </c>
      <c r="E1610" t="s">
        <v>25</v>
      </c>
      <c r="F1610" t="s">
        <v>26</v>
      </c>
      <c r="G1610">
        <v>540</v>
      </c>
      <c r="H1610">
        <v>540</v>
      </c>
      <c r="I1610" t="s">
        <v>946</v>
      </c>
      <c r="J1610" t="s">
        <v>1038</v>
      </c>
      <c r="K1610" t="s">
        <v>177</v>
      </c>
      <c r="L1610" t="str">
        <f>IF(AND(Home!$A$1&gt;=Leave[[#This Row],[Start Time]],Home!$A$1&lt;=Leave[[#This Row],[End Time]]),"Aplica","No Aplica")</f>
        <v>Aplica</v>
      </c>
      <c r="M1610">
        <f>IF(AND(Home!$A$1&gt;=Leave[[#This Row],[Start Time]],Home!$A$1&lt;=Leave[[#This Row],[End Time]]),Home!$A$1,"No Aplica")</f>
        <v>45931</v>
      </c>
      <c r="N1610" t="str">
        <f>Leave[[#This Row],[User Code (Owning User) (Usuario)]]&amp;Leave[[#This Row],[fecha activa]]</f>
        <v>MIE20222411952445931</v>
      </c>
    </row>
    <row r="1611" spans="1:14" x14ac:dyDescent="0.3">
      <c r="A1611" t="s">
        <v>466</v>
      </c>
      <c r="B1611" s="3">
        <v>45942</v>
      </c>
      <c r="C1611" s="3">
        <v>45942</v>
      </c>
      <c r="D1611" t="s">
        <v>493</v>
      </c>
      <c r="E1611" t="s">
        <v>2085</v>
      </c>
      <c r="F1611" t="s">
        <v>2087</v>
      </c>
      <c r="G1611">
        <v>1410</v>
      </c>
      <c r="H1611">
        <v>540</v>
      </c>
      <c r="I1611" t="s">
        <v>2086</v>
      </c>
      <c r="J1611" t="s">
        <v>2508</v>
      </c>
      <c r="K1611" t="s">
        <v>179</v>
      </c>
      <c r="L1611" t="str">
        <f>IF(AND(Home!$A$1&gt;=Leave[[#This Row],[Start Time]],Home!$A$1&lt;=Leave[[#This Row],[End Time]]),"Aplica","No Aplica")</f>
        <v>No Aplica</v>
      </c>
      <c r="M1611" t="str">
        <f>IF(AND(Home!$A$1&gt;=Leave[[#This Row],[Start Time]],Home!$A$1&lt;=Leave[[#This Row],[End Time]]),Home!$A$1,"No Aplica")</f>
        <v>No Aplica</v>
      </c>
      <c r="N1611" t="str">
        <f>Leave[[#This Row],[User Code (Owning User) (Usuario)]]&amp;Leave[[#This Row],[fecha activa]]</f>
        <v>MIE2025230723820No Aplica</v>
      </c>
    </row>
    <row r="1612" spans="1:14" x14ac:dyDescent="0.3">
      <c r="A1612" t="s">
        <v>469</v>
      </c>
      <c r="B1612" s="3">
        <v>45937</v>
      </c>
      <c r="C1612" s="3">
        <v>45937</v>
      </c>
      <c r="D1612" t="s">
        <v>718</v>
      </c>
      <c r="E1612" t="s">
        <v>2085</v>
      </c>
      <c r="F1612" t="s">
        <v>2087</v>
      </c>
      <c r="G1612">
        <v>540</v>
      </c>
      <c r="H1612">
        <v>540</v>
      </c>
      <c r="I1612" t="s">
        <v>2086</v>
      </c>
      <c r="J1612" t="s">
        <v>2508</v>
      </c>
      <c r="K1612" t="s">
        <v>179</v>
      </c>
      <c r="L1612" t="str">
        <f>IF(AND(Home!$A$1&gt;=Leave[[#This Row],[Start Time]],Home!$A$1&lt;=Leave[[#This Row],[End Time]]),"Aplica","No Aplica")</f>
        <v>No Aplica</v>
      </c>
      <c r="M1612" t="str">
        <f>IF(AND(Home!$A$1&gt;=Leave[[#This Row],[Start Time]],Home!$A$1&lt;=Leave[[#This Row],[End Time]]),Home!$A$1,"No Aplica")</f>
        <v>No Aplica</v>
      </c>
      <c r="N1612" t="str">
        <f>Leave[[#This Row],[User Code (Owning User) (Usuario)]]&amp;Leave[[#This Row],[fecha activa]]</f>
        <v>MIE2025230723820No Aplica</v>
      </c>
    </row>
    <row r="1613" spans="1:14" x14ac:dyDescent="0.3">
      <c r="A1613" t="s">
        <v>466</v>
      </c>
      <c r="B1613" s="3">
        <v>45935</v>
      </c>
      <c r="C1613" s="3">
        <v>45935</v>
      </c>
      <c r="D1613" t="s">
        <v>2183</v>
      </c>
      <c r="E1613" t="s">
        <v>2085</v>
      </c>
      <c r="F1613" t="s">
        <v>2087</v>
      </c>
      <c r="G1613">
        <v>1410</v>
      </c>
      <c r="H1613">
        <v>540</v>
      </c>
      <c r="I1613" t="s">
        <v>2086</v>
      </c>
      <c r="J1613" t="s">
        <v>2508</v>
      </c>
      <c r="K1613" t="s">
        <v>179</v>
      </c>
      <c r="L1613" t="str">
        <f>IF(AND(Home!$A$1&gt;=Leave[[#This Row],[Start Time]],Home!$A$1&lt;=Leave[[#This Row],[End Time]]),"Aplica","No Aplica")</f>
        <v>No Aplica</v>
      </c>
      <c r="M1613" t="str">
        <f>IF(AND(Home!$A$1&gt;=Leave[[#This Row],[Start Time]],Home!$A$1&lt;=Leave[[#This Row],[End Time]]),Home!$A$1,"No Aplica")</f>
        <v>No Aplica</v>
      </c>
      <c r="N1613" t="str">
        <f>Leave[[#This Row],[User Code (Owning User) (Usuario)]]&amp;Leave[[#This Row],[fecha activa]]</f>
        <v>MIE2025230723820No Aplica</v>
      </c>
    </row>
    <row r="1614" spans="1:14" x14ac:dyDescent="0.3">
      <c r="A1614" t="s">
        <v>466</v>
      </c>
      <c r="B1614" s="3">
        <v>45942</v>
      </c>
      <c r="C1614" s="3">
        <v>45942</v>
      </c>
      <c r="D1614" t="s">
        <v>573</v>
      </c>
      <c r="E1614" t="s">
        <v>1648</v>
      </c>
      <c r="F1614" t="s">
        <v>1650</v>
      </c>
      <c r="G1614">
        <v>540</v>
      </c>
      <c r="H1614">
        <v>540</v>
      </c>
      <c r="I1614" t="s">
        <v>1649</v>
      </c>
      <c r="J1614" t="s">
        <v>1033</v>
      </c>
      <c r="K1614" t="s">
        <v>179</v>
      </c>
      <c r="L1614" t="str">
        <f>IF(AND(Home!$A$1&gt;=Leave[[#This Row],[Start Time]],Home!$A$1&lt;=Leave[[#This Row],[End Time]]),"Aplica","No Aplica")</f>
        <v>No Aplica</v>
      </c>
      <c r="M1614" t="str">
        <f>IF(AND(Home!$A$1&gt;=Leave[[#This Row],[Start Time]],Home!$A$1&lt;=Leave[[#This Row],[End Time]]),Home!$A$1,"No Aplica")</f>
        <v>No Aplica</v>
      </c>
      <c r="N1614" t="str">
        <f>Leave[[#This Row],[User Code (Owning User) (Usuario)]]&amp;Leave[[#This Row],[fecha activa]]</f>
        <v>MIE2025280422771No Aplica</v>
      </c>
    </row>
    <row r="1615" spans="1:14" x14ac:dyDescent="0.3">
      <c r="A1615" t="s">
        <v>466</v>
      </c>
      <c r="B1615" s="3">
        <v>45935</v>
      </c>
      <c r="C1615" s="3">
        <v>45935</v>
      </c>
      <c r="D1615" t="s">
        <v>593</v>
      </c>
      <c r="E1615" t="s">
        <v>1648</v>
      </c>
      <c r="F1615" t="s">
        <v>1650</v>
      </c>
      <c r="G1615">
        <v>540</v>
      </c>
      <c r="H1615">
        <v>540</v>
      </c>
      <c r="I1615" t="s">
        <v>1649</v>
      </c>
      <c r="J1615" t="s">
        <v>1033</v>
      </c>
      <c r="K1615" t="s">
        <v>179</v>
      </c>
      <c r="L1615" t="str">
        <f>IF(AND(Home!$A$1&gt;=Leave[[#This Row],[Start Time]],Home!$A$1&lt;=Leave[[#This Row],[End Time]]),"Aplica","No Aplica")</f>
        <v>No Aplica</v>
      </c>
      <c r="M1615" t="str">
        <f>IF(AND(Home!$A$1&gt;=Leave[[#This Row],[Start Time]],Home!$A$1&lt;=Leave[[#This Row],[End Time]]),Home!$A$1,"No Aplica")</f>
        <v>No Aplica</v>
      </c>
      <c r="N1615" t="str">
        <f>Leave[[#This Row],[User Code (Owning User) (Usuario)]]&amp;Leave[[#This Row],[fecha activa]]</f>
        <v>MIE2025280422771No Aplica</v>
      </c>
    </row>
    <row r="1616" spans="1:14" x14ac:dyDescent="0.3">
      <c r="A1616" t="s">
        <v>463</v>
      </c>
      <c r="B1616" s="3">
        <v>45946</v>
      </c>
      <c r="C1616" s="3">
        <v>45946</v>
      </c>
      <c r="D1616" t="s">
        <v>2546</v>
      </c>
      <c r="E1616" t="s">
        <v>54</v>
      </c>
      <c r="F1616" t="s">
        <v>55</v>
      </c>
      <c r="G1616">
        <v>540</v>
      </c>
      <c r="H1616">
        <v>540</v>
      </c>
      <c r="I1616" t="s">
        <v>954</v>
      </c>
      <c r="J1616" t="s">
        <v>2748</v>
      </c>
      <c r="K1616" t="s">
        <v>177</v>
      </c>
      <c r="L1616" t="str">
        <f>IF(AND(Home!$A$1&gt;=Leave[[#This Row],[Start Time]],Home!$A$1&lt;=Leave[[#This Row],[End Time]]),"Aplica","No Aplica")</f>
        <v>No Aplica</v>
      </c>
      <c r="M1616" t="str">
        <f>IF(AND(Home!$A$1&gt;=Leave[[#This Row],[Start Time]],Home!$A$1&lt;=Leave[[#This Row],[End Time]]),Home!$A$1,"No Aplica")</f>
        <v>No Aplica</v>
      </c>
      <c r="N1616" t="str">
        <f>Leave[[#This Row],[User Code (Owning User) (Usuario)]]&amp;Leave[[#This Row],[fecha activa]]</f>
        <v>MIE202214109028No Aplica</v>
      </c>
    </row>
    <row r="1617" spans="1:14" x14ac:dyDescent="0.3">
      <c r="A1617" t="s">
        <v>463</v>
      </c>
      <c r="B1617" s="3">
        <v>45939</v>
      </c>
      <c r="C1617" s="3">
        <v>45939</v>
      </c>
      <c r="D1617" t="s">
        <v>2219</v>
      </c>
      <c r="E1617" t="s">
        <v>54</v>
      </c>
      <c r="F1617" t="s">
        <v>55</v>
      </c>
      <c r="G1617">
        <v>540</v>
      </c>
      <c r="H1617">
        <v>540</v>
      </c>
      <c r="I1617" t="s">
        <v>954</v>
      </c>
      <c r="J1617" t="s">
        <v>2748</v>
      </c>
      <c r="K1617" t="s">
        <v>177</v>
      </c>
      <c r="L1617" t="str">
        <f>IF(AND(Home!$A$1&gt;=Leave[[#This Row],[Start Time]],Home!$A$1&lt;=Leave[[#This Row],[End Time]]),"Aplica","No Aplica")</f>
        <v>No Aplica</v>
      </c>
      <c r="M1617" t="str">
        <f>IF(AND(Home!$A$1&gt;=Leave[[#This Row],[Start Time]],Home!$A$1&lt;=Leave[[#This Row],[End Time]]),Home!$A$1,"No Aplica")</f>
        <v>No Aplica</v>
      </c>
      <c r="N1617" t="str">
        <f>Leave[[#This Row],[User Code (Owning User) (Usuario)]]&amp;Leave[[#This Row],[fecha activa]]</f>
        <v>MIE202214109028No Aplica</v>
      </c>
    </row>
    <row r="1618" spans="1:14" x14ac:dyDescent="0.3">
      <c r="A1618" t="s">
        <v>466</v>
      </c>
      <c r="B1618" s="3">
        <v>45935</v>
      </c>
      <c r="C1618" s="3">
        <v>45935</v>
      </c>
      <c r="D1618" t="s">
        <v>467</v>
      </c>
      <c r="E1618" t="s">
        <v>652</v>
      </c>
      <c r="F1618" t="s">
        <v>653</v>
      </c>
      <c r="G1618">
        <v>540</v>
      </c>
      <c r="H1618">
        <v>540</v>
      </c>
      <c r="I1618" t="s">
        <v>1251</v>
      </c>
      <c r="J1618" t="s">
        <v>1026</v>
      </c>
      <c r="K1618" t="s">
        <v>178</v>
      </c>
      <c r="L1618" t="str">
        <f>IF(AND(Home!$A$1&gt;=Leave[[#This Row],[Start Time]],Home!$A$1&lt;=Leave[[#This Row],[End Time]]),"Aplica","No Aplica")</f>
        <v>No Aplica</v>
      </c>
      <c r="M1618" t="str">
        <f>IF(AND(Home!$A$1&gt;=Leave[[#This Row],[Start Time]],Home!$A$1&lt;=Leave[[#This Row],[End Time]]),Home!$A$1,"No Aplica")</f>
        <v>No Aplica</v>
      </c>
      <c r="N1618" t="str">
        <f>Leave[[#This Row],[User Code (Owning User) (Usuario)]]&amp;Leave[[#This Row],[fecha activa]]</f>
        <v>MIE2024240716850No Aplica</v>
      </c>
    </row>
    <row r="1619" spans="1:14" x14ac:dyDescent="0.3">
      <c r="A1619" t="s">
        <v>466</v>
      </c>
      <c r="B1619" s="3">
        <v>45934</v>
      </c>
      <c r="C1619" s="3">
        <v>45934</v>
      </c>
      <c r="D1619" t="s">
        <v>615</v>
      </c>
      <c r="E1619" t="s">
        <v>652</v>
      </c>
      <c r="F1619" t="s">
        <v>653</v>
      </c>
      <c r="G1619">
        <v>60</v>
      </c>
      <c r="H1619">
        <v>60</v>
      </c>
      <c r="I1619" t="s">
        <v>1251</v>
      </c>
      <c r="J1619" t="s">
        <v>1026</v>
      </c>
      <c r="K1619" t="s">
        <v>178</v>
      </c>
      <c r="L1619" t="str">
        <f>IF(AND(Home!$A$1&gt;=Leave[[#This Row],[Start Time]],Home!$A$1&lt;=Leave[[#This Row],[End Time]]),"Aplica","No Aplica")</f>
        <v>No Aplica</v>
      </c>
      <c r="M1619" t="str">
        <f>IF(AND(Home!$A$1&gt;=Leave[[#This Row],[Start Time]],Home!$A$1&lt;=Leave[[#This Row],[End Time]]),Home!$A$1,"No Aplica")</f>
        <v>No Aplica</v>
      </c>
      <c r="N1619" t="str">
        <f>Leave[[#This Row],[User Code (Owning User) (Usuario)]]&amp;Leave[[#This Row],[fecha activa]]</f>
        <v>MIE2024240716850No Aplica</v>
      </c>
    </row>
    <row r="1620" spans="1:14" x14ac:dyDescent="0.3">
      <c r="A1620" t="s">
        <v>463</v>
      </c>
      <c r="B1620" s="3">
        <v>45939</v>
      </c>
      <c r="C1620" s="3">
        <v>45939</v>
      </c>
      <c r="D1620" t="s">
        <v>472</v>
      </c>
      <c r="E1620" t="s">
        <v>295</v>
      </c>
      <c r="F1620" t="s">
        <v>296</v>
      </c>
      <c r="G1620">
        <v>480</v>
      </c>
      <c r="H1620">
        <v>480</v>
      </c>
      <c r="I1620" t="s">
        <v>908</v>
      </c>
      <c r="J1620" t="s">
        <v>1121</v>
      </c>
      <c r="K1620" t="s">
        <v>178</v>
      </c>
      <c r="L1620" t="str">
        <f>IF(AND(Home!$A$1&gt;=Leave[[#This Row],[Start Time]],Home!$A$1&lt;=Leave[[#This Row],[End Time]]),"Aplica","No Aplica")</f>
        <v>No Aplica</v>
      </c>
      <c r="M1620" t="str">
        <f>IF(AND(Home!$A$1&gt;=Leave[[#This Row],[Start Time]],Home!$A$1&lt;=Leave[[#This Row],[End Time]]),Home!$A$1,"No Aplica")</f>
        <v>No Aplica</v>
      </c>
      <c r="N1620" t="str">
        <f>Leave[[#This Row],[User Code (Owning User) (Usuario)]]&amp;Leave[[#This Row],[fecha activa]]</f>
        <v>MIE2023040511224No Aplica</v>
      </c>
    </row>
    <row r="1621" spans="1:14" x14ac:dyDescent="0.3">
      <c r="A1621" t="s">
        <v>463</v>
      </c>
      <c r="B1621" s="3">
        <v>45931</v>
      </c>
      <c r="C1621" s="3">
        <v>45931</v>
      </c>
      <c r="D1621" t="s">
        <v>472</v>
      </c>
      <c r="E1621" t="s">
        <v>295</v>
      </c>
      <c r="F1621" t="s">
        <v>296</v>
      </c>
      <c r="G1621">
        <v>540</v>
      </c>
      <c r="H1621">
        <v>540</v>
      </c>
      <c r="I1621" t="s">
        <v>908</v>
      </c>
      <c r="J1621" t="s">
        <v>1121</v>
      </c>
      <c r="K1621" t="s">
        <v>178</v>
      </c>
      <c r="L1621" t="str">
        <f>IF(AND(Home!$A$1&gt;=Leave[[#This Row],[Start Time]],Home!$A$1&lt;=Leave[[#This Row],[End Time]]),"Aplica","No Aplica")</f>
        <v>Aplica</v>
      </c>
      <c r="M1621">
        <f>IF(AND(Home!$A$1&gt;=Leave[[#This Row],[Start Time]],Home!$A$1&lt;=Leave[[#This Row],[End Time]]),Home!$A$1,"No Aplica")</f>
        <v>45931</v>
      </c>
      <c r="N1621" t="str">
        <f>Leave[[#This Row],[User Code (Owning User) (Usuario)]]&amp;Leave[[#This Row],[fecha activa]]</f>
        <v>MIE202304051122445931</v>
      </c>
    </row>
    <row r="1622" spans="1:14" x14ac:dyDescent="0.3">
      <c r="A1622" t="s">
        <v>474</v>
      </c>
      <c r="B1622" s="3">
        <v>45942</v>
      </c>
      <c r="C1622" s="3">
        <v>45942</v>
      </c>
      <c r="D1622" t="s">
        <v>493</v>
      </c>
      <c r="E1622" t="s">
        <v>447</v>
      </c>
      <c r="F1622" t="s">
        <v>448</v>
      </c>
      <c r="G1622">
        <v>510</v>
      </c>
      <c r="H1622">
        <v>510</v>
      </c>
      <c r="I1622" t="s">
        <v>1172</v>
      </c>
      <c r="J1622" t="s">
        <v>1803</v>
      </c>
      <c r="K1622" t="s">
        <v>179</v>
      </c>
      <c r="L1622" t="str">
        <f>IF(AND(Home!$A$1&gt;=Leave[[#This Row],[Start Time]],Home!$A$1&lt;=Leave[[#This Row],[End Time]]),"Aplica","No Aplica")</f>
        <v>No Aplica</v>
      </c>
      <c r="M1622" t="str">
        <f>IF(AND(Home!$A$1&gt;=Leave[[#This Row],[Start Time]],Home!$A$1&lt;=Leave[[#This Row],[End Time]]),Home!$A$1,"No Aplica")</f>
        <v>No Aplica</v>
      </c>
      <c r="N1622" t="str">
        <f>Leave[[#This Row],[User Code (Owning User) (Usuario)]]&amp;Leave[[#This Row],[fecha activa]]</f>
        <v>MIE2024280214535No Aplica</v>
      </c>
    </row>
    <row r="1623" spans="1:14" x14ac:dyDescent="0.3">
      <c r="A1623" t="s">
        <v>469</v>
      </c>
      <c r="B1623" s="3">
        <v>45941</v>
      </c>
      <c r="C1623" s="3">
        <v>45941</v>
      </c>
      <c r="D1623" t="s">
        <v>854</v>
      </c>
      <c r="E1623" t="s">
        <v>447</v>
      </c>
      <c r="F1623" t="s">
        <v>448</v>
      </c>
      <c r="G1623">
        <v>180</v>
      </c>
      <c r="H1623">
        <v>180</v>
      </c>
      <c r="I1623" t="s">
        <v>1172</v>
      </c>
      <c r="J1623" t="s">
        <v>1803</v>
      </c>
      <c r="K1623" t="s">
        <v>179</v>
      </c>
      <c r="L1623" t="str">
        <f>IF(AND(Home!$A$1&gt;=Leave[[#This Row],[Start Time]],Home!$A$1&lt;=Leave[[#This Row],[End Time]]),"Aplica","No Aplica")</f>
        <v>No Aplica</v>
      </c>
      <c r="M1623" t="str">
        <f>IF(AND(Home!$A$1&gt;=Leave[[#This Row],[Start Time]],Home!$A$1&lt;=Leave[[#This Row],[End Time]]),Home!$A$1,"No Aplica")</f>
        <v>No Aplica</v>
      </c>
      <c r="N1623" t="str">
        <f>Leave[[#This Row],[User Code (Owning User) (Usuario)]]&amp;Leave[[#This Row],[fecha activa]]</f>
        <v>MIE2024280214535No Aplica</v>
      </c>
    </row>
    <row r="1624" spans="1:14" x14ac:dyDescent="0.3">
      <c r="A1624" t="s">
        <v>474</v>
      </c>
      <c r="B1624" s="3">
        <v>45935</v>
      </c>
      <c r="C1624" s="3">
        <v>45935</v>
      </c>
      <c r="D1624" t="s">
        <v>493</v>
      </c>
      <c r="E1624" t="s">
        <v>447</v>
      </c>
      <c r="F1624" t="s">
        <v>448</v>
      </c>
      <c r="G1624">
        <v>510</v>
      </c>
      <c r="H1624">
        <v>510</v>
      </c>
      <c r="I1624" t="s">
        <v>1172</v>
      </c>
      <c r="J1624" t="s">
        <v>1803</v>
      </c>
      <c r="K1624" t="s">
        <v>179</v>
      </c>
      <c r="L1624" t="str">
        <f>IF(AND(Home!$A$1&gt;=Leave[[#This Row],[Start Time]],Home!$A$1&lt;=Leave[[#This Row],[End Time]]),"Aplica","No Aplica")</f>
        <v>No Aplica</v>
      </c>
      <c r="M1624" t="str">
        <f>IF(AND(Home!$A$1&gt;=Leave[[#This Row],[Start Time]],Home!$A$1&lt;=Leave[[#This Row],[End Time]]),Home!$A$1,"No Aplica")</f>
        <v>No Aplica</v>
      </c>
      <c r="N1624" t="str">
        <f>Leave[[#This Row],[User Code (Owning User) (Usuario)]]&amp;Leave[[#This Row],[fecha activa]]</f>
        <v>MIE2024280214535No Aplica</v>
      </c>
    </row>
    <row r="1625" spans="1:14" x14ac:dyDescent="0.3">
      <c r="A1625" t="s">
        <v>469</v>
      </c>
      <c r="B1625" s="3">
        <v>45934</v>
      </c>
      <c r="C1625" s="3">
        <v>45934</v>
      </c>
      <c r="D1625" t="s">
        <v>854</v>
      </c>
      <c r="E1625" t="s">
        <v>447</v>
      </c>
      <c r="F1625" t="s">
        <v>448</v>
      </c>
      <c r="G1625">
        <v>180</v>
      </c>
      <c r="H1625">
        <v>180</v>
      </c>
      <c r="I1625" t="s">
        <v>1172</v>
      </c>
      <c r="J1625" t="s">
        <v>1803</v>
      </c>
      <c r="K1625" t="s">
        <v>179</v>
      </c>
      <c r="L1625" t="str">
        <f>IF(AND(Home!$A$1&gt;=Leave[[#This Row],[Start Time]],Home!$A$1&lt;=Leave[[#This Row],[End Time]]),"Aplica","No Aplica")</f>
        <v>No Aplica</v>
      </c>
      <c r="M1625" t="str">
        <f>IF(AND(Home!$A$1&gt;=Leave[[#This Row],[Start Time]],Home!$A$1&lt;=Leave[[#This Row],[End Time]]),Home!$A$1,"No Aplica")</f>
        <v>No Aplica</v>
      </c>
      <c r="N1625" t="str">
        <f>Leave[[#This Row],[User Code (Owning User) (Usuario)]]&amp;Leave[[#This Row],[fecha activa]]</f>
        <v>MIE2024280214535No Aplica</v>
      </c>
    </row>
    <row r="1626" spans="1:14" x14ac:dyDescent="0.3">
      <c r="A1626" t="s">
        <v>463</v>
      </c>
      <c r="B1626" s="3">
        <v>45932</v>
      </c>
      <c r="C1626" s="3">
        <v>45932</v>
      </c>
      <c r="D1626" t="s">
        <v>468</v>
      </c>
      <c r="E1626" t="s">
        <v>2062</v>
      </c>
      <c r="F1626" t="s">
        <v>2064</v>
      </c>
      <c r="G1626">
        <v>480</v>
      </c>
      <c r="H1626">
        <v>480</v>
      </c>
      <c r="I1626" t="s">
        <v>2063</v>
      </c>
      <c r="J1626" t="s">
        <v>1349</v>
      </c>
      <c r="K1626" t="s">
        <v>178</v>
      </c>
      <c r="L1626" t="str">
        <f>IF(AND(Home!$A$1&gt;=Leave[[#This Row],[Start Time]],Home!$A$1&lt;=Leave[[#This Row],[End Time]]),"Aplica","No Aplica")</f>
        <v>No Aplica</v>
      </c>
      <c r="M1626" t="str">
        <f>IF(AND(Home!$A$1&gt;=Leave[[#This Row],[Start Time]],Home!$A$1&lt;=Leave[[#This Row],[End Time]]),Home!$A$1,"No Aplica")</f>
        <v>No Aplica</v>
      </c>
      <c r="N1626" t="str">
        <f>Leave[[#This Row],[User Code (Owning User) (Usuario)]]&amp;Leave[[#This Row],[fecha activa]]</f>
        <v>MIE2025170723740No Aplica</v>
      </c>
    </row>
    <row r="1627" spans="1:14" x14ac:dyDescent="0.3">
      <c r="A1627" t="s">
        <v>463</v>
      </c>
      <c r="B1627" s="3">
        <v>45935</v>
      </c>
      <c r="C1627" s="3">
        <v>45935</v>
      </c>
      <c r="D1627" t="s">
        <v>467</v>
      </c>
      <c r="E1627" t="s">
        <v>645</v>
      </c>
      <c r="F1627" t="s">
        <v>646</v>
      </c>
      <c r="G1627">
        <v>540</v>
      </c>
      <c r="H1627">
        <v>540</v>
      </c>
      <c r="I1627" t="s">
        <v>1253</v>
      </c>
      <c r="J1627" t="s">
        <v>2700</v>
      </c>
      <c r="K1627" t="s">
        <v>178</v>
      </c>
      <c r="L1627" t="str">
        <f>IF(AND(Home!$A$1&gt;=Leave[[#This Row],[Start Time]],Home!$A$1&lt;=Leave[[#This Row],[End Time]]),"Aplica","No Aplica")</f>
        <v>No Aplica</v>
      </c>
      <c r="M1627" t="str">
        <f>IF(AND(Home!$A$1&gt;=Leave[[#This Row],[Start Time]],Home!$A$1&lt;=Leave[[#This Row],[End Time]]),Home!$A$1,"No Aplica")</f>
        <v>No Aplica</v>
      </c>
      <c r="N1627" t="str">
        <f>Leave[[#This Row],[User Code (Owning User) (Usuario)]]&amp;Leave[[#This Row],[fecha activa]]</f>
        <v>MIE2024190716719No Aplica</v>
      </c>
    </row>
    <row r="1628" spans="1:14" x14ac:dyDescent="0.3">
      <c r="A1628" t="s">
        <v>469</v>
      </c>
      <c r="B1628" s="3">
        <v>45934</v>
      </c>
      <c r="C1628" s="3">
        <v>45934</v>
      </c>
      <c r="D1628" t="s">
        <v>491</v>
      </c>
      <c r="E1628" t="s">
        <v>645</v>
      </c>
      <c r="F1628" t="s">
        <v>646</v>
      </c>
      <c r="G1628">
        <v>60</v>
      </c>
      <c r="H1628">
        <v>60</v>
      </c>
      <c r="I1628" t="s">
        <v>1253</v>
      </c>
      <c r="J1628" t="s">
        <v>2700</v>
      </c>
      <c r="K1628" t="s">
        <v>178</v>
      </c>
      <c r="L1628" t="str">
        <f>IF(AND(Home!$A$1&gt;=Leave[[#This Row],[Start Time]],Home!$A$1&lt;=Leave[[#This Row],[End Time]]),"Aplica","No Aplica")</f>
        <v>No Aplica</v>
      </c>
      <c r="M1628" t="str">
        <f>IF(AND(Home!$A$1&gt;=Leave[[#This Row],[Start Time]],Home!$A$1&lt;=Leave[[#This Row],[End Time]]),Home!$A$1,"No Aplica")</f>
        <v>No Aplica</v>
      </c>
      <c r="N1628" t="str">
        <f>Leave[[#This Row],[User Code (Owning User) (Usuario)]]&amp;Leave[[#This Row],[fecha activa]]</f>
        <v>MIE2024190716719No Aplica</v>
      </c>
    </row>
    <row r="1629" spans="1:14" x14ac:dyDescent="0.3">
      <c r="A1629" t="s">
        <v>466</v>
      </c>
      <c r="B1629" s="3">
        <v>45943</v>
      </c>
      <c r="C1629" s="3">
        <v>45943</v>
      </c>
      <c r="D1629" t="s">
        <v>3012</v>
      </c>
      <c r="E1629" t="s">
        <v>2656</v>
      </c>
      <c r="F1629" t="s">
        <v>2658</v>
      </c>
      <c r="G1629">
        <v>540</v>
      </c>
      <c r="H1629">
        <v>540</v>
      </c>
      <c r="I1629" t="s">
        <v>2657</v>
      </c>
      <c r="J1629" t="s">
        <v>2700</v>
      </c>
      <c r="K1629" t="s">
        <v>178</v>
      </c>
      <c r="L1629" t="str">
        <f>IF(AND(Home!$A$1&gt;=Leave[[#This Row],[Start Time]],Home!$A$1&lt;=Leave[[#This Row],[End Time]]),"Aplica","No Aplica")</f>
        <v>No Aplica</v>
      </c>
      <c r="M1629" t="str">
        <f>IF(AND(Home!$A$1&gt;=Leave[[#This Row],[Start Time]],Home!$A$1&lt;=Leave[[#This Row],[End Time]]),Home!$A$1,"No Aplica")</f>
        <v>No Aplica</v>
      </c>
      <c r="N1629" t="str">
        <f>Leave[[#This Row],[User Code (Owning User) (Usuario)]]&amp;Leave[[#This Row],[fecha activa]]</f>
        <v>MIE2025160924465No Aplica</v>
      </c>
    </row>
    <row r="1630" spans="1:14" x14ac:dyDescent="0.3">
      <c r="A1630" t="s">
        <v>466</v>
      </c>
      <c r="B1630" s="3">
        <v>45942</v>
      </c>
      <c r="C1630" s="3">
        <v>45942</v>
      </c>
      <c r="D1630" t="s">
        <v>495</v>
      </c>
      <c r="E1630" t="s">
        <v>2656</v>
      </c>
      <c r="F1630" t="s">
        <v>2658</v>
      </c>
      <c r="G1630">
        <v>540</v>
      </c>
      <c r="H1630">
        <v>540</v>
      </c>
      <c r="I1630" t="s">
        <v>2657</v>
      </c>
      <c r="J1630" t="s">
        <v>2700</v>
      </c>
      <c r="K1630" t="s">
        <v>178</v>
      </c>
      <c r="L1630" t="str">
        <f>IF(AND(Home!$A$1&gt;=Leave[[#This Row],[Start Time]],Home!$A$1&lt;=Leave[[#This Row],[End Time]]),"Aplica","No Aplica")</f>
        <v>No Aplica</v>
      </c>
      <c r="M1630" t="str">
        <f>IF(AND(Home!$A$1&gt;=Leave[[#This Row],[Start Time]],Home!$A$1&lt;=Leave[[#This Row],[End Time]]),Home!$A$1,"No Aplica")</f>
        <v>No Aplica</v>
      </c>
      <c r="N1630" t="str">
        <f>Leave[[#This Row],[User Code (Owning User) (Usuario)]]&amp;Leave[[#This Row],[fecha activa]]</f>
        <v>MIE2025160924465No Aplica</v>
      </c>
    </row>
    <row r="1631" spans="1:14" x14ac:dyDescent="0.3">
      <c r="A1631" t="s">
        <v>463</v>
      </c>
      <c r="B1631" s="3">
        <v>45940</v>
      </c>
      <c r="C1631" s="3">
        <v>45940</v>
      </c>
      <c r="D1631" t="s">
        <v>2675</v>
      </c>
      <c r="E1631" t="s">
        <v>2656</v>
      </c>
      <c r="F1631" t="s">
        <v>2658</v>
      </c>
      <c r="G1631">
        <v>60</v>
      </c>
      <c r="H1631">
        <v>60</v>
      </c>
      <c r="I1631" t="s">
        <v>2657</v>
      </c>
      <c r="J1631" t="s">
        <v>2700</v>
      </c>
      <c r="K1631" t="s">
        <v>178</v>
      </c>
      <c r="L1631" t="str">
        <f>IF(AND(Home!$A$1&gt;=Leave[[#This Row],[Start Time]],Home!$A$1&lt;=Leave[[#This Row],[End Time]]),"Aplica","No Aplica")</f>
        <v>No Aplica</v>
      </c>
      <c r="M1631" t="str">
        <f>IF(AND(Home!$A$1&gt;=Leave[[#This Row],[Start Time]],Home!$A$1&lt;=Leave[[#This Row],[End Time]]),Home!$A$1,"No Aplica")</f>
        <v>No Aplica</v>
      </c>
      <c r="N1631" t="str">
        <f>Leave[[#This Row],[User Code (Owning User) (Usuario)]]&amp;Leave[[#This Row],[fecha activa]]</f>
        <v>MIE2025160924465No Aplica</v>
      </c>
    </row>
    <row r="1632" spans="1:14" x14ac:dyDescent="0.3">
      <c r="A1632" t="s">
        <v>463</v>
      </c>
      <c r="B1632" s="3">
        <v>45939</v>
      </c>
      <c r="C1632" s="3">
        <v>45939</v>
      </c>
      <c r="D1632" t="s">
        <v>2701</v>
      </c>
      <c r="E1632" t="s">
        <v>2656</v>
      </c>
      <c r="F1632" t="s">
        <v>2658</v>
      </c>
      <c r="G1632">
        <v>60</v>
      </c>
      <c r="H1632">
        <v>60</v>
      </c>
      <c r="I1632" t="s">
        <v>2657</v>
      </c>
      <c r="J1632" t="s">
        <v>2700</v>
      </c>
      <c r="K1632" t="s">
        <v>178</v>
      </c>
      <c r="L1632" t="str">
        <f>IF(AND(Home!$A$1&gt;=Leave[[#This Row],[Start Time]],Home!$A$1&lt;=Leave[[#This Row],[End Time]]),"Aplica","No Aplica")</f>
        <v>No Aplica</v>
      </c>
      <c r="M1632" t="str">
        <f>IF(AND(Home!$A$1&gt;=Leave[[#This Row],[Start Time]],Home!$A$1&lt;=Leave[[#This Row],[End Time]]),Home!$A$1,"No Aplica")</f>
        <v>No Aplica</v>
      </c>
      <c r="N1632" t="str">
        <f>Leave[[#This Row],[User Code (Owning User) (Usuario)]]&amp;Leave[[#This Row],[fecha activa]]</f>
        <v>MIE2025160924465No Aplica</v>
      </c>
    </row>
    <row r="1633" spans="1:14" x14ac:dyDescent="0.3">
      <c r="A1633" t="s">
        <v>463</v>
      </c>
      <c r="B1633" s="3">
        <v>45937</v>
      </c>
      <c r="C1633" s="3">
        <v>45937</v>
      </c>
      <c r="D1633" t="s">
        <v>2701</v>
      </c>
      <c r="E1633" t="s">
        <v>2656</v>
      </c>
      <c r="F1633" t="s">
        <v>2658</v>
      </c>
      <c r="G1633">
        <v>60</v>
      </c>
      <c r="H1633">
        <v>60</v>
      </c>
      <c r="I1633" t="s">
        <v>2657</v>
      </c>
      <c r="J1633" t="s">
        <v>2700</v>
      </c>
      <c r="K1633" t="s">
        <v>178</v>
      </c>
      <c r="L1633" t="str">
        <f>IF(AND(Home!$A$1&gt;=Leave[[#This Row],[Start Time]],Home!$A$1&lt;=Leave[[#This Row],[End Time]]),"Aplica","No Aplica")</f>
        <v>No Aplica</v>
      </c>
      <c r="M1633" t="str">
        <f>IF(AND(Home!$A$1&gt;=Leave[[#This Row],[Start Time]],Home!$A$1&lt;=Leave[[#This Row],[End Time]]),Home!$A$1,"No Aplica")</f>
        <v>No Aplica</v>
      </c>
      <c r="N1633" t="str">
        <f>Leave[[#This Row],[User Code (Owning User) (Usuario)]]&amp;Leave[[#This Row],[fecha activa]]</f>
        <v>MIE2025160924465No Aplica</v>
      </c>
    </row>
    <row r="1634" spans="1:14" x14ac:dyDescent="0.3">
      <c r="A1634" t="s">
        <v>463</v>
      </c>
      <c r="B1634" s="3">
        <v>45936</v>
      </c>
      <c r="C1634" s="3">
        <v>45936</v>
      </c>
      <c r="D1634" t="s">
        <v>2729</v>
      </c>
      <c r="E1634" t="s">
        <v>2656</v>
      </c>
      <c r="F1634" t="s">
        <v>2658</v>
      </c>
      <c r="G1634">
        <v>60</v>
      </c>
      <c r="H1634">
        <v>60</v>
      </c>
      <c r="I1634" t="s">
        <v>2657</v>
      </c>
      <c r="J1634" t="s">
        <v>2700</v>
      </c>
      <c r="K1634" t="s">
        <v>178</v>
      </c>
      <c r="L1634" t="str">
        <f>IF(AND(Home!$A$1&gt;=Leave[[#This Row],[Start Time]],Home!$A$1&lt;=Leave[[#This Row],[End Time]]),"Aplica","No Aplica")</f>
        <v>No Aplica</v>
      </c>
      <c r="M1634" t="str">
        <f>IF(AND(Home!$A$1&gt;=Leave[[#This Row],[Start Time]],Home!$A$1&lt;=Leave[[#This Row],[End Time]]),Home!$A$1,"No Aplica")</f>
        <v>No Aplica</v>
      </c>
      <c r="N1634" t="str">
        <f>Leave[[#This Row],[User Code (Owning User) (Usuario)]]&amp;Leave[[#This Row],[fecha activa]]</f>
        <v>MIE2025160924465No Aplica</v>
      </c>
    </row>
    <row r="1635" spans="1:14" x14ac:dyDescent="0.3">
      <c r="A1635" t="s">
        <v>466</v>
      </c>
      <c r="B1635" s="3">
        <v>45935</v>
      </c>
      <c r="C1635" s="3">
        <v>45935</v>
      </c>
      <c r="D1635" t="s">
        <v>495</v>
      </c>
      <c r="E1635" t="s">
        <v>2656</v>
      </c>
      <c r="F1635" t="s">
        <v>2658</v>
      </c>
      <c r="G1635">
        <v>540</v>
      </c>
      <c r="H1635">
        <v>540</v>
      </c>
      <c r="I1635" t="s">
        <v>2657</v>
      </c>
      <c r="J1635" t="s">
        <v>2700</v>
      </c>
      <c r="K1635" t="s">
        <v>178</v>
      </c>
      <c r="L1635" t="str">
        <f>IF(AND(Home!$A$1&gt;=Leave[[#This Row],[Start Time]],Home!$A$1&lt;=Leave[[#This Row],[End Time]]),"Aplica","No Aplica")</f>
        <v>No Aplica</v>
      </c>
      <c r="M1635" t="str">
        <f>IF(AND(Home!$A$1&gt;=Leave[[#This Row],[Start Time]],Home!$A$1&lt;=Leave[[#This Row],[End Time]]),Home!$A$1,"No Aplica")</f>
        <v>No Aplica</v>
      </c>
      <c r="N1635" t="str">
        <f>Leave[[#This Row],[User Code (Owning User) (Usuario)]]&amp;Leave[[#This Row],[fecha activa]]</f>
        <v>MIE2025160924465No Aplica</v>
      </c>
    </row>
    <row r="1636" spans="1:14" x14ac:dyDescent="0.3">
      <c r="A1636" t="s">
        <v>463</v>
      </c>
      <c r="B1636" s="3">
        <v>45933</v>
      </c>
      <c r="C1636" s="3">
        <v>45933</v>
      </c>
      <c r="D1636" t="s">
        <v>2675</v>
      </c>
      <c r="E1636" t="s">
        <v>2656</v>
      </c>
      <c r="F1636" t="s">
        <v>2658</v>
      </c>
      <c r="G1636">
        <v>60</v>
      </c>
      <c r="H1636">
        <v>60</v>
      </c>
      <c r="I1636" t="s">
        <v>2657</v>
      </c>
      <c r="J1636" t="s">
        <v>2700</v>
      </c>
      <c r="K1636" t="s">
        <v>178</v>
      </c>
      <c r="L1636" t="str">
        <f>IF(AND(Home!$A$1&gt;=Leave[[#This Row],[Start Time]],Home!$A$1&lt;=Leave[[#This Row],[End Time]]),"Aplica","No Aplica")</f>
        <v>No Aplica</v>
      </c>
      <c r="M1636" t="str">
        <f>IF(AND(Home!$A$1&gt;=Leave[[#This Row],[Start Time]],Home!$A$1&lt;=Leave[[#This Row],[End Time]]),Home!$A$1,"No Aplica")</f>
        <v>No Aplica</v>
      </c>
      <c r="N1636" t="str">
        <f>Leave[[#This Row],[User Code (Owning User) (Usuario)]]&amp;Leave[[#This Row],[fecha activa]]</f>
        <v>MIE2025160924465No Aplica</v>
      </c>
    </row>
    <row r="1637" spans="1:14" x14ac:dyDescent="0.3">
      <c r="A1637" t="s">
        <v>463</v>
      </c>
      <c r="B1637" s="3">
        <v>45932</v>
      </c>
      <c r="C1637" s="3">
        <v>45932</v>
      </c>
      <c r="D1637" t="s">
        <v>2675</v>
      </c>
      <c r="E1637" t="s">
        <v>2656</v>
      </c>
      <c r="F1637" t="s">
        <v>2658</v>
      </c>
      <c r="G1637">
        <v>60</v>
      </c>
      <c r="H1637">
        <v>60</v>
      </c>
      <c r="I1637" t="s">
        <v>2657</v>
      </c>
      <c r="J1637" t="s">
        <v>2700</v>
      </c>
      <c r="K1637" t="s">
        <v>178</v>
      </c>
      <c r="L1637" t="str">
        <f>IF(AND(Home!$A$1&gt;=Leave[[#This Row],[Start Time]],Home!$A$1&lt;=Leave[[#This Row],[End Time]]),"Aplica","No Aplica")</f>
        <v>No Aplica</v>
      </c>
      <c r="M1637" t="str">
        <f>IF(AND(Home!$A$1&gt;=Leave[[#This Row],[Start Time]],Home!$A$1&lt;=Leave[[#This Row],[End Time]]),Home!$A$1,"No Aplica")</f>
        <v>No Aplica</v>
      </c>
      <c r="N1637" t="str">
        <f>Leave[[#This Row],[User Code (Owning User) (Usuario)]]&amp;Leave[[#This Row],[fecha activa]]</f>
        <v>MIE2025160924465No Aplica</v>
      </c>
    </row>
    <row r="1638" spans="1:14" x14ac:dyDescent="0.3">
      <c r="A1638" t="s">
        <v>469</v>
      </c>
      <c r="B1638" s="3">
        <v>45931</v>
      </c>
      <c r="C1638" s="3">
        <v>45931</v>
      </c>
      <c r="D1638" t="s">
        <v>2937</v>
      </c>
      <c r="E1638" t="s">
        <v>906</v>
      </c>
      <c r="F1638" t="s">
        <v>907</v>
      </c>
      <c r="G1638">
        <v>120</v>
      </c>
      <c r="H1638">
        <v>120</v>
      </c>
      <c r="I1638" t="s">
        <v>1014</v>
      </c>
      <c r="J1638" t="s">
        <v>1822</v>
      </c>
      <c r="K1638" t="s">
        <v>179</v>
      </c>
      <c r="L1638" t="str">
        <f>IF(AND(Home!$A$1&gt;=Leave[[#This Row],[Start Time]],Home!$A$1&lt;=Leave[[#This Row],[End Time]]),"Aplica","No Aplica")</f>
        <v>Aplica</v>
      </c>
      <c r="M1638">
        <f>IF(AND(Home!$A$1&gt;=Leave[[#This Row],[Start Time]],Home!$A$1&lt;=Leave[[#This Row],[End Time]]),Home!$A$1,"No Aplica")</f>
        <v>45931</v>
      </c>
      <c r="N1638" t="str">
        <f>Leave[[#This Row],[User Code (Owning User) (Usuario)]]&amp;Leave[[#This Row],[fecha activa]]</f>
        <v>MIE202416121995445931</v>
      </c>
    </row>
    <row r="1639" spans="1:14" x14ac:dyDescent="0.3">
      <c r="A1639" t="s">
        <v>463</v>
      </c>
      <c r="B1639" s="3">
        <v>45942</v>
      </c>
      <c r="C1639" s="3">
        <v>45942</v>
      </c>
      <c r="D1639" t="s">
        <v>2938</v>
      </c>
      <c r="E1639" t="s">
        <v>906</v>
      </c>
      <c r="F1639" t="s">
        <v>907</v>
      </c>
      <c r="G1639">
        <v>540</v>
      </c>
      <c r="H1639">
        <v>540</v>
      </c>
      <c r="I1639" t="s">
        <v>1014</v>
      </c>
      <c r="J1639" t="s">
        <v>1822</v>
      </c>
      <c r="K1639" t="s">
        <v>179</v>
      </c>
      <c r="L1639" t="str">
        <f>IF(AND(Home!$A$1&gt;=Leave[[#This Row],[Start Time]],Home!$A$1&lt;=Leave[[#This Row],[End Time]]),"Aplica","No Aplica")</f>
        <v>No Aplica</v>
      </c>
      <c r="M1639" t="str">
        <f>IF(AND(Home!$A$1&gt;=Leave[[#This Row],[Start Time]],Home!$A$1&lt;=Leave[[#This Row],[End Time]]),Home!$A$1,"No Aplica")</f>
        <v>No Aplica</v>
      </c>
      <c r="N1639" t="str">
        <f>Leave[[#This Row],[User Code (Owning User) (Usuario)]]&amp;Leave[[#This Row],[fecha activa]]</f>
        <v>MIE2024161219954No Aplica</v>
      </c>
    </row>
    <row r="1640" spans="1:14" x14ac:dyDescent="0.3">
      <c r="A1640" t="s">
        <v>463</v>
      </c>
      <c r="B1640" s="3">
        <v>45941</v>
      </c>
      <c r="C1640" s="3">
        <v>45941</v>
      </c>
      <c r="D1640" t="s">
        <v>2939</v>
      </c>
      <c r="E1640" t="s">
        <v>906</v>
      </c>
      <c r="F1640" t="s">
        <v>907</v>
      </c>
      <c r="G1640">
        <v>60</v>
      </c>
      <c r="H1640">
        <v>60</v>
      </c>
      <c r="I1640" t="s">
        <v>1014</v>
      </c>
      <c r="J1640" t="s">
        <v>1822</v>
      </c>
      <c r="K1640" t="s">
        <v>179</v>
      </c>
      <c r="L1640" t="str">
        <f>IF(AND(Home!$A$1&gt;=Leave[[#This Row],[Start Time]],Home!$A$1&lt;=Leave[[#This Row],[End Time]]),"Aplica","No Aplica")</f>
        <v>No Aplica</v>
      </c>
      <c r="M1640" t="str">
        <f>IF(AND(Home!$A$1&gt;=Leave[[#This Row],[Start Time]],Home!$A$1&lt;=Leave[[#This Row],[End Time]]),Home!$A$1,"No Aplica")</f>
        <v>No Aplica</v>
      </c>
      <c r="N1640" t="str">
        <f>Leave[[#This Row],[User Code (Owning User) (Usuario)]]&amp;Leave[[#This Row],[fecha activa]]</f>
        <v>MIE2024161219954No Aplica</v>
      </c>
    </row>
    <row r="1641" spans="1:14" x14ac:dyDescent="0.3">
      <c r="A1641" t="s">
        <v>463</v>
      </c>
      <c r="B1641" s="3">
        <v>45940</v>
      </c>
      <c r="C1641" s="3">
        <v>45940</v>
      </c>
      <c r="D1641" t="s">
        <v>2427</v>
      </c>
      <c r="E1641" t="s">
        <v>906</v>
      </c>
      <c r="F1641" t="s">
        <v>907</v>
      </c>
      <c r="G1641">
        <v>60</v>
      </c>
      <c r="H1641">
        <v>60</v>
      </c>
      <c r="I1641" t="s">
        <v>1014</v>
      </c>
      <c r="J1641" t="s">
        <v>1822</v>
      </c>
      <c r="K1641" t="s">
        <v>179</v>
      </c>
      <c r="L1641" t="str">
        <f>IF(AND(Home!$A$1&gt;=Leave[[#This Row],[Start Time]],Home!$A$1&lt;=Leave[[#This Row],[End Time]]),"Aplica","No Aplica")</f>
        <v>No Aplica</v>
      </c>
      <c r="M1641" t="str">
        <f>IF(AND(Home!$A$1&gt;=Leave[[#This Row],[Start Time]],Home!$A$1&lt;=Leave[[#This Row],[End Time]]),Home!$A$1,"No Aplica")</f>
        <v>No Aplica</v>
      </c>
      <c r="N1641" t="str">
        <f>Leave[[#This Row],[User Code (Owning User) (Usuario)]]&amp;Leave[[#This Row],[fecha activa]]</f>
        <v>MIE2024161219954No Aplica</v>
      </c>
    </row>
    <row r="1642" spans="1:14" x14ac:dyDescent="0.3">
      <c r="A1642" t="s">
        <v>463</v>
      </c>
      <c r="B1642" s="3">
        <v>45939</v>
      </c>
      <c r="C1642" s="3">
        <v>45939</v>
      </c>
      <c r="D1642" t="s">
        <v>2427</v>
      </c>
      <c r="E1642" t="s">
        <v>906</v>
      </c>
      <c r="F1642" t="s">
        <v>907</v>
      </c>
      <c r="G1642">
        <v>60</v>
      </c>
      <c r="H1642">
        <v>60</v>
      </c>
      <c r="I1642" t="s">
        <v>1014</v>
      </c>
      <c r="J1642" t="s">
        <v>1822</v>
      </c>
      <c r="K1642" t="s">
        <v>179</v>
      </c>
      <c r="L1642" t="str">
        <f>IF(AND(Home!$A$1&gt;=Leave[[#This Row],[Start Time]],Home!$A$1&lt;=Leave[[#This Row],[End Time]]),"Aplica","No Aplica")</f>
        <v>No Aplica</v>
      </c>
      <c r="M1642" t="str">
        <f>IF(AND(Home!$A$1&gt;=Leave[[#This Row],[Start Time]],Home!$A$1&lt;=Leave[[#This Row],[End Time]]),Home!$A$1,"No Aplica")</f>
        <v>No Aplica</v>
      </c>
      <c r="N1642" t="str">
        <f>Leave[[#This Row],[User Code (Owning User) (Usuario)]]&amp;Leave[[#This Row],[fecha activa]]</f>
        <v>MIE2024161219954No Aplica</v>
      </c>
    </row>
    <row r="1643" spans="1:14" x14ac:dyDescent="0.3">
      <c r="A1643" t="s">
        <v>463</v>
      </c>
      <c r="B1643" s="3">
        <v>45938</v>
      </c>
      <c r="C1643" s="3">
        <v>45938</v>
      </c>
      <c r="D1643" t="s">
        <v>2427</v>
      </c>
      <c r="E1643" t="s">
        <v>906</v>
      </c>
      <c r="F1643" t="s">
        <v>907</v>
      </c>
      <c r="G1643">
        <v>60</v>
      </c>
      <c r="H1643">
        <v>60</v>
      </c>
      <c r="I1643" t="s">
        <v>1014</v>
      </c>
      <c r="J1643" t="s">
        <v>1822</v>
      </c>
      <c r="K1643" t="s">
        <v>179</v>
      </c>
      <c r="L1643" t="str">
        <f>IF(AND(Home!$A$1&gt;=Leave[[#This Row],[Start Time]],Home!$A$1&lt;=Leave[[#This Row],[End Time]]),"Aplica","No Aplica")</f>
        <v>No Aplica</v>
      </c>
      <c r="M1643" t="str">
        <f>IF(AND(Home!$A$1&gt;=Leave[[#This Row],[Start Time]],Home!$A$1&lt;=Leave[[#This Row],[End Time]]),Home!$A$1,"No Aplica")</f>
        <v>No Aplica</v>
      </c>
      <c r="N1643" t="str">
        <f>Leave[[#This Row],[User Code (Owning User) (Usuario)]]&amp;Leave[[#This Row],[fecha activa]]</f>
        <v>MIE2024161219954No Aplica</v>
      </c>
    </row>
    <row r="1644" spans="1:14" x14ac:dyDescent="0.3">
      <c r="A1644" t="s">
        <v>463</v>
      </c>
      <c r="B1644" s="3">
        <v>45937</v>
      </c>
      <c r="C1644" s="3">
        <v>45937</v>
      </c>
      <c r="D1644" t="s">
        <v>2165</v>
      </c>
      <c r="E1644" t="s">
        <v>906</v>
      </c>
      <c r="F1644" t="s">
        <v>907</v>
      </c>
      <c r="G1644">
        <v>540</v>
      </c>
      <c r="H1644">
        <v>540</v>
      </c>
      <c r="I1644" t="s">
        <v>1014</v>
      </c>
      <c r="J1644" t="s">
        <v>1822</v>
      </c>
      <c r="K1644" t="s">
        <v>179</v>
      </c>
      <c r="L1644" t="str">
        <f>IF(AND(Home!$A$1&gt;=Leave[[#This Row],[Start Time]],Home!$A$1&lt;=Leave[[#This Row],[End Time]]),"Aplica","No Aplica")</f>
        <v>No Aplica</v>
      </c>
      <c r="M1644" t="str">
        <f>IF(AND(Home!$A$1&gt;=Leave[[#This Row],[Start Time]],Home!$A$1&lt;=Leave[[#This Row],[End Time]]),Home!$A$1,"No Aplica")</f>
        <v>No Aplica</v>
      </c>
      <c r="N1644" t="str">
        <f>Leave[[#This Row],[User Code (Owning User) (Usuario)]]&amp;Leave[[#This Row],[fecha activa]]</f>
        <v>MIE2024161219954No Aplica</v>
      </c>
    </row>
    <row r="1645" spans="1:14" x14ac:dyDescent="0.3">
      <c r="A1645" t="s">
        <v>463</v>
      </c>
      <c r="B1645" s="3">
        <v>45933</v>
      </c>
      <c r="C1645" s="3">
        <v>45933</v>
      </c>
      <c r="D1645" t="s">
        <v>2427</v>
      </c>
      <c r="E1645" t="s">
        <v>906</v>
      </c>
      <c r="F1645" t="s">
        <v>907</v>
      </c>
      <c r="G1645">
        <v>60</v>
      </c>
      <c r="H1645">
        <v>60</v>
      </c>
      <c r="I1645" t="s">
        <v>1014</v>
      </c>
      <c r="J1645" t="s">
        <v>1822</v>
      </c>
      <c r="K1645" t="s">
        <v>179</v>
      </c>
      <c r="L1645" t="str">
        <f>IF(AND(Home!$A$1&gt;=Leave[[#This Row],[Start Time]],Home!$A$1&lt;=Leave[[#This Row],[End Time]]),"Aplica","No Aplica")</f>
        <v>No Aplica</v>
      </c>
      <c r="M1645" t="str">
        <f>IF(AND(Home!$A$1&gt;=Leave[[#This Row],[Start Time]],Home!$A$1&lt;=Leave[[#This Row],[End Time]]),Home!$A$1,"No Aplica")</f>
        <v>No Aplica</v>
      </c>
      <c r="N1645" t="str">
        <f>Leave[[#This Row],[User Code (Owning User) (Usuario)]]&amp;Leave[[#This Row],[fecha activa]]</f>
        <v>MIE2024161219954No Aplica</v>
      </c>
    </row>
    <row r="1646" spans="1:14" x14ac:dyDescent="0.3">
      <c r="A1646" t="s">
        <v>463</v>
      </c>
      <c r="B1646" s="3">
        <v>45932</v>
      </c>
      <c r="C1646" s="3">
        <v>45932</v>
      </c>
      <c r="D1646" t="s">
        <v>3052</v>
      </c>
      <c r="E1646" t="s">
        <v>906</v>
      </c>
      <c r="F1646" t="s">
        <v>907</v>
      </c>
      <c r="G1646">
        <v>60</v>
      </c>
      <c r="H1646">
        <v>60</v>
      </c>
      <c r="I1646" t="s">
        <v>1014</v>
      </c>
      <c r="J1646" t="s">
        <v>1822</v>
      </c>
      <c r="K1646" t="s">
        <v>179</v>
      </c>
      <c r="L1646" t="str">
        <f>IF(AND(Home!$A$1&gt;=Leave[[#This Row],[Start Time]],Home!$A$1&lt;=Leave[[#This Row],[End Time]]),"Aplica","No Aplica")</f>
        <v>No Aplica</v>
      </c>
      <c r="M1646" t="str">
        <f>IF(AND(Home!$A$1&gt;=Leave[[#This Row],[Start Time]],Home!$A$1&lt;=Leave[[#This Row],[End Time]]),Home!$A$1,"No Aplica")</f>
        <v>No Aplica</v>
      </c>
      <c r="N1646" t="str">
        <f>Leave[[#This Row],[User Code (Owning User) (Usuario)]]&amp;Leave[[#This Row],[fecha activa]]</f>
        <v>MIE2024161219954No Aplica</v>
      </c>
    </row>
    <row r="1647" spans="1:14" x14ac:dyDescent="0.3">
      <c r="A1647" t="s">
        <v>463</v>
      </c>
      <c r="B1647" s="3">
        <v>45931</v>
      </c>
      <c r="C1647" s="3">
        <v>45931</v>
      </c>
      <c r="D1647" t="s">
        <v>2427</v>
      </c>
      <c r="E1647" t="s">
        <v>906</v>
      </c>
      <c r="F1647" t="s">
        <v>907</v>
      </c>
      <c r="G1647">
        <v>60</v>
      </c>
      <c r="H1647">
        <v>60</v>
      </c>
      <c r="I1647" t="s">
        <v>1014</v>
      </c>
      <c r="J1647" t="s">
        <v>1822</v>
      </c>
      <c r="K1647" t="s">
        <v>179</v>
      </c>
      <c r="L1647" t="str">
        <f>IF(AND(Home!$A$1&gt;=Leave[[#This Row],[Start Time]],Home!$A$1&lt;=Leave[[#This Row],[End Time]]),"Aplica","No Aplica")</f>
        <v>Aplica</v>
      </c>
      <c r="M1647">
        <f>IF(AND(Home!$A$1&gt;=Leave[[#This Row],[Start Time]],Home!$A$1&lt;=Leave[[#This Row],[End Time]]),Home!$A$1,"No Aplica")</f>
        <v>45931</v>
      </c>
      <c r="N1647" t="str">
        <f>Leave[[#This Row],[User Code (Owning User) (Usuario)]]&amp;Leave[[#This Row],[fecha activa]]</f>
        <v>MIE202416121995445931</v>
      </c>
    </row>
    <row r="1648" spans="1:14" x14ac:dyDescent="0.3">
      <c r="A1648" t="s">
        <v>474</v>
      </c>
      <c r="B1648" s="3">
        <v>45943</v>
      </c>
      <c r="C1648" s="3">
        <v>45943</v>
      </c>
      <c r="D1648" t="s">
        <v>489</v>
      </c>
      <c r="E1648" t="s">
        <v>898</v>
      </c>
      <c r="F1648" t="s">
        <v>900</v>
      </c>
      <c r="G1648">
        <v>480</v>
      </c>
      <c r="H1648">
        <v>480</v>
      </c>
      <c r="I1648" t="s">
        <v>899</v>
      </c>
      <c r="J1648" t="s">
        <v>1029</v>
      </c>
      <c r="K1648" t="s">
        <v>178</v>
      </c>
      <c r="L1648" t="str">
        <f>IF(AND(Home!$A$1&gt;=Leave[[#This Row],[Start Time]],Home!$A$1&lt;=Leave[[#This Row],[End Time]]),"Aplica","No Aplica")</f>
        <v>No Aplica</v>
      </c>
      <c r="M1648" t="str">
        <f>IF(AND(Home!$A$1&gt;=Leave[[#This Row],[Start Time]],Home!$A$1&lt;=Leave[[#This Row],[End Time]]),Home!$A$1,"No Aplica")</f>
        <v>No Aplica</v>
      </c>
      <c r="N1648" t="str">
        <f>Leave[[#This Row],[User Code (Owning User) (Usuario)]]&amp;Leave[[#This Row],[fecha activa]]</f>
        <v>MIE2024161219961No Aplica</v>
      </c>
    </row>
    <row r="1649" spans="1:14" x14ac:dyDescent="0.3">
      <c r="A1649" t="s">
        <v>474</v>
      </c>
      <c r="B1649" s="3">
        <v>45942</v>
      </c>
      <c r="C1649" s="3">
        <v>45942</v>
      </c>
      <c r="D1649" t="s">
        <v>488</v>
      </c>
      <c r="E1649" t="s">
        <v>898</v>
      </c>
      <c r="F1649" t="s">
        <v>900</v>
      </c>
      <c r="G1649">
        <v>480</v>
      </c>
      <c r="H1649">
        <v>480</v>
      </c>
      <c r="I1649" t="s">
        <v>899</v>
      </c>
      <c r="J1649" t="s">
        <v>1029</v>
      </c>
      <c r="K1649" t="s">
        <v>178</v>
      </c>
      <c r="L1649" t="str">
        <f>IF(AND(Home!$A$1&gt;=Leave[[#This Row],[Start Time]],Home!$A$1&lt;=Leave[[#This Row],[End Time]]),"Aplica","No Aplica")</f>
        <v>No Aplica</v>
      </c>
      <c r="M1649" t="str">
        <f>IF(AND(Home!$A$1&gt;=Leave[[#This Row],[Start Time]],Home!$A$1&lt;=Leave[[#This Row],[End Time]]),Home!$A$1,"No Aplica")</f>
        <v>No Aplica</v>
      </c>
      <c r="N1649" t="str">
        <f>Leave[[#This Row],[User Code (Owning User) (Usuario)]]&amp;Leave[[#This Row],[fecha activa]]</f>
        <v>MIE2024161219961No Aplica</v>
      </c>
    </row>
    <row r="1650" spans="1:14" x14ac:dyDescent="0.3">
      <c r="A1650" t="s">
        <v>474</v>
      </c>
      <c r="B1650" s="3">
        <v>45935</v>
      </c>
      <c r="C1650" s="3">
        <v>45935</v>
      </c>
      <c r="D1650" t="s">
        <v>488</v>
      </c>
      <c r="E1650" t="s">
        <v>898</v>
      </c>
      <c r="F1650" t="s">
        <v>900</v>
      </c>
      <c r="G1650">
        <v>540</v>
      </c>
      <c r="H1650">
        <v>540</v>
      </c>
      <c r="I1650" t="s">
        <v>899</v>
      </c>
      <c r="J1650" t="s">
        <v>1029</v>
      </c>
      <c r="K1650" t="s">
        <v>178</v>
      </c>
      <c r="L1650" t="str">
        <f>IF(AND(Home!$A$1&gt;=Leave[[#This Row],[Start Time]],Home!$A$1&lt;=Leave[[#This Row],[End Time]]),"Aplica","No Aplica")</f>
        <v>No Aplica</v>
      </c>
      <c r="M1650" t="str">
        <f>IF(AND(Home!$A$1&gt;=Leave[[#This Row],[Start Time]],Home!$A$1&lt;=Leave[[#This Row],[End Time]]),Home!$A$1,"No Aplica")</f>
        <v>No Aplica</v>
      </c>
      <c r="N1650" t="str">
        <f>Leave[[#This Row],[User Code (Owning User) (Usuario)]]&amp;Leave[[#This Row],[fecha activa]]</f>
        <v>MIE2024161219961No Aplica</v>
      </c>
    </row>
    <row r="1651" spans="1:14" x14ac:dyDescent="0.3">
      <c r="A1651" t="s">
        <v>466</v>
      </c>
      <c r="B1651" s="3">
        <v>45942</v>
      </c>
      <c r="C1651" s="3">
        <v>45942</v>
      </c>
      <c r="D1651" t="s">
        <v>467</v>
      </c>
      <c r="E1651" t="s">
        <v>1471</v>
      </c>
      <c r="F1651" t="s">
        <v>1473</v>
      </c>
      <c r="G1651">
        <v>540</v>
      </c>
      <c r="H1651">
        <v>540</v>
      </c>
      <c r="I1651" t="s">
        <v>1472</v>
      </c>
      <c r="J1651" t="s">
        <v>1426</v>
      </c>
      <c r="K1651" t="s">
        <v>178</v>
      </c>
      <c r="L1651" t="str">
        <f>IF(AND(Home!$A$1&gt;=Leave[[#This Row],[Start Time]],Home!$A$1&lt;=Leave[[#This Row],[End Time]]),"Aplica","No Aplica")</f>
        <v>No Aplica</v>
      </c>
      <c r="M1651" t="str">
        <f>IF(AND(Home!$A$1&gt;=Leave[[#This Row],[Start Time]],Home!$A$1&lt;=Leave[[#This Row],[End Time]]),Home!$A$1,"No Aplica")</f>
        <v>No Aplica</v>
      </c>
      <c r="N1651" t="str">
        <f>Leave[[#This Row],[User Code (Owning User) (Usuario)]]&amp;Leave[[#This Row],[fecha activa]]</f>
        <v>MIE2025280221142No Aplica</v>
      </c>
    </row>
    <row r="1652" spans="1:14" x14ac:dyDescent="0.3">
      <c r="A1652" t="s">
        <v>469</v>
      </c>
      <c r="B1652" s="3">
        <v>45941</v>
      </c>
      <c r="C1652" s="3">
        <v>45941</v>
      </c>
      <c r="D1652" t="s">
        <v>615</v>
      </c>
      <c r="E1652" t="s">
        <v>1471</v>
      </c>
      <c r="F1652" t="s">
        <v>1473</v>
      </c>
      <c r="G1652">
        <v>300</v>
      </c>
      <c r="H1652">
        <v>300</v>
      </c>
      <c r="I1652" t="s">
        <v>1472</v>
      </c>
      <c r="J1652" t="s">
        <v>1426</v>
      </c>
      <c r="K1652" t="s">
        <v>178</v>
      </c>
      <c r="L1652" t="str">
        <f>IF(AND(Home!$A$1&gt;=Leave[[#This Row],[Start Time]],Home!$A$1&lt;=Leave[[#This Row],[End Time]]),"Aplica","No Aplica")</f>
        <v>No Aplica</v>
      </c>
      <c r="M1652" t="str">
        <f>IF(AND(Home!$A$1&gt;=Leave[[#This Row],[Start Time]],Home!$A$1&lt;=Leave[[#This Row],[End Time]]),Home!$A$1,"No Aplica")</f>
        <v>No Aplica</v>
      </c>
      <c r="N1652" t="str">
        <f>Leave[[#This Row],[User Code (Owning User) (Usuario)]]&amp;Leave[[#This Row],[fecha activa]]</f>
        <v>MIE2025280221142No Aplica</v>
      </c>
    </row>
    <row r="1653" spans="1:14" x14ac:dyDescent="0.3">
      <c r="A1653" t="s">
        <v>469</v>
      </c>
      <c r="B1653" s="3">
        <v>45934</v>
      </c>
      <c r="C1653" s="3">
        <v>45934</v>
      </c>
      <c r="D1653" t="s">
        <v>615</v>
      </c>
      <c r="E1653" t="s">
        <v>1471</v>
      </c>
      <c r="F1653" t="s">
        <v>1473</v>
      </c>
      <c r="G1653">
        <v>300</v>
      </c>
      <c r="H1653">
        <v>300</v>
      </c>
      <c r="I1653" t="s">
        <v>1472</v>
      </c>
      <c r="J1653" t="s">
        <v>1426</v>
      </c>
      <c r="K1653" t="s">
        <v>178</v>
      </c>
      <c r="L1653" t="str">
        <f>IF(AND(Home!$A$1&gt;=Leave[[#This Row],[Start Time]],Home!$A$1&lt;=Leave[[#This Row],[End Time]]),"Aplica","No Aplica")</f>
        <v>No Aplica</v>
      </c>
      <c r="M1653" t="str">
        <f>IF(AND(Home!$A$1&gt;=Leave[[#This Row],[Start Time]],Home!$A$1&lt;=Leave[[#This Row],[End Time]]),Home!$A$1,"No Aplica")</f>
        <v>No Aplica</v>
      </c>
      <c r="N1653" t="str">
        <f>Leave[[#This Row],[User Code (Owning User) (Usuario)]]&amp;Leave[[#This Row],[fecha activa]]</f>
        <v>MIE2025280221142No Aplica</v>
      </c>
    </row>
    <row r="1654" spans="1:14" x14ac:dyDescent="0.3">
      <c r="A1654" t="s">
        <v>466</v>
      </c>
      <c r="B1654" s="3">
        <v>45931</v>
      </c>
      <c r="C1654" s="3">
        <v>45931</v>
      </c>
      <c r="D1654" t="s">
        <v>467</v>
      </c>
      <c r="E1654" t="s">
        <v>2153</v>
      </c>
      <c r="F1654" t="s">
        <v>2155</v>
      </c>
      <c r="G1654">
        <v>540</v>
      </c>
      <c r="H1654">
        <v>540</v>
      </c>
      <c r="I1654" t="s">
        <v>2154</v>
      </c>
      <c r="J1654" t="s">
        <v>1026</v>
      </c>
      <c r="K1654" t="s">
        <v>178</v>
      </c>
      <c r="L1654" t="str">
        <f>IF(AND(Home!$A$1&gt;=Leave[[#This Row],[Start Time]],Home!$A$1&lt;=Leave[[#This Row],[End Time]]),"Aplica","No Aplica")</f>
        <v>Aplica</v>
      </c>
      <c r="M1654">
        <f>IF(AND(Home!$A$1&gt;=Leave[[#This Row],[Start Time]],Home!$A$1&lt;=Leave[[#This Row],[End Time]]),Home!$A$1,"No Aplica")</f>
        <v>45931</v>
      </c>
      <c r="N1654" t="str">
        <f>Leave[[#This Row],[User Code (Owning User) (Usuario)]]&amp;Leave[[#This Row],[fecha activa]]</f>
        <v>MIE202504082388245931</v>
      </c>
    </row>
    <row r="1655" spans="1:14" x14ac:dyDescent="0.3">
      <c r="A1655" t="s">
        <v>469</v>
      </c>
      <c r="B1655" s="3">
        <v>45933</v>
      </c>
      <c r="C1655" s="3">
        <v>45933</v>
      </c>
      <c r="D1655" t="s">
        <v>2635</v>
      </c>
      <c r="E1655" t="s">
        <v>2478</v>
      </c>
      <c r="F1655" t="s">
        <v>2480</v>
      </c>
      <c r="G1655">
        <v>60</v>
      </c>
      <c r="H1655">
        <v>60</v>
      </c>
      <c r="I1655" t="s">
        <v>2479</v>
      </c>
      <c r="J1655" t="s">
        <v>2152</v>
      </c>
      <c r="K1655" t="s">
        <v>177</v>
      </c>
      <c r="L1655" t="str">
        <f>IF(AND(Home!$A$1&gt;=Leave[[#This Row],[Start Time]],Home!$A$1&lt;=Leave[[#This Row],[End Time]]),"Aplica","No Aplica")</f>
        <v>No Aplica</v>
      </c>
      <c r="M1655" t="str">
        <f>IF(AND(Home!$A$1&gt;=Leave[[#This Row],[Start Time]],Home!$A$1&lt;=Leave[[#This Row],[End Time]]),Home!$A$1,"No Aplica")</f>
        <v>No Aplica</v>
      </c>
      <c r="N1655" t="str">
        <f>Leave[[#This Row],[User Code (Owning User) (Usuario)]]&amp;Leave[[#This Row],[fecha activa]]</f>
        <v>MIE2025050924301No Aplica</v>
      </c>
    </row>
    <row r="1656" spans="1:14" x14ac:dyDescent="0.3">
      <c r="A1656" t="s">
        <v>469</v>
      </c>
      <c r="B1656" s="3">
        <v>45932</v>
      </c>
      <c r="C1656" s="3">
        <v>45932</v>
      </c>
      <c r="D1656" t="s">
        <v>2635</v>
      </c>
      <c r="E1656" t="s">
        <v>2478</v>
      </c>
      <c r="F1656" t="s">
        <v>2480</v>
      </c>
      <c r="G1656">
        <v>60</v>
      </c>
      <c r="H1656">
        <v>60</v>
      </c>
      <c r="I1656" t="s">
        <v>2479</v>
      </c>
      <c r="J1656" t="s">
        <v>2152</v>
      </c>
      <c r="K1656" t="s">
        <v>177</v>
      </c>
      <c r="L1656" t="str">
        <f>IF(AND(Home!$A$1&gt;=Leave[[#This Row],[Start Time]],Home!$A$1&lt;=Leave[[#This Row],[End Time]]),"Aplica","No Aplica")</f>
        <v>No Aplica</v>
      </c>
      <c r="M1656" t="str">
        <f>IF(AND(Home!$A$1&gt;=Leave[[#This Row],[Start Time]],Home!$A$1&lt;=Leave[[#This Row],[End Time]]),Home!$A$1,"No Aplica")</f>
        <v>No Aplica</v>
      </c>
      <c r="N1656" t="str">
        <f>Leave[[#This Row],[User Code (Owning User) (Usuario)]]&amp;Leave[[#This Row],[fecha activa]]</f>
        <v>MIE2025050924301No Aplica</v>
      </c>
    </row>
    <row r="1657" spans="1:14" x14ac:dyDescent="0.3">
      <c r="A1657" t="s">
        <v>469</v>
      </c>
      <c r="B1657" s="3">
        <v>45931</v>
      </c>
      <c r="C1657" s="3">
        <v>45931</v>
      </c>
      <c r="D1657" t="s">
        <v>2635</v>
      </c>
      <c r="E1657" t="s">
        <v>2478</v>
      </c>
      <c r="F1657" t="s">
        <v>2480</v>
      </c>
      <c r="G1657">
        <v>60</v>
      </c>
      <c r="H1657">
        <v>60</v>
      </c>
      <c r="I1657" t="s">
        <v>2479</v>
      </c>
      <c r="J1657" t="s">
        <v>2152</v>
      </c>
      <c r="K1657" t="s">
        <v>177</v>
      </c>
      <c r="L1657" t="str">
        <f>IF(AND(Home!$A$1&gt;=Leave[[#This Row],[Start Time]],Home!$A$1&lt;=Leave[[#This Row],[End Time]]),"Aplica","No Aplica")</f>
        <v>Aplica</v>
      </c>
      <c r="M1657">
        <f>IF(AND(Home!$A$1&gt;=Leave[[#This Row],[Start Time]],Home!$A$1&lt;=Leave[[#This Row],[End Time]]),Home!$A$1,"No Aplica")</f>
        <v>45931</v>
      </c>
      <c r="N1657" t="str">
        <f>Leave[[#This Row],[User Code (Owning User) (Usuario)]]&amp;Leave[[#This Row],[fecha activa]]</f>
        <v>MIE202505092430145931</v>
      </c>
    </row>
    <row r="1658" spans="1:14" x14ac:dyDescent="0.3">
      <c r="A1658" t="s">
        <v>463</v>
      </c>
      <c r="B1658" s="3">
        <v>45940</v>
      </c>
      <c r="C1658" s="3">
        <v>45940</v>
      </c>
      <c r="D1658" t="s">
        <v>2032</v>
      </c>
      <c r="E1658" t="s">
        <v>438</v>
      </c>
      <c r="F1658" t="s">
        <v>439</v>
      </c>
      <c r="G1658">
        <v>60</v>
      </c>
      <c r="H1658">
        <v>60</v>
      </c>
      <c r="I1658" t="s">
        <v>1174</v>
      </c>
      <c r="J1658" t="s">
        <v>1044</v>
      </c>
      <c r="K1658" t="s">
        <v>177</v>
      </c>
      <c r="L1658" t="str">
        <f>IF(AND(Home!$A$1&gt;=Leave[[#This Row],[Start Time]],Home!$A$1&lt;=Leave[[#This Row],[End Time]]),"Aplica","No Aplica")</f>
        <v>No Aplica</v>
      </c>
      <c r="M1658" t="str">
        <f>IF(AND(Home!$A$1&gt;=Leave[[#This Row],[Start Time]],Home!$A$1&lt;=Leave[[#This Row],[End Time]]),Home!$A$1,"No Aplica")</f>
        <v>No Aplica</v>
      </c>
      <c r="N1658" t="str">
        <f>Leave[[#This Row],[User Code (Owning User) (Usuario)]]&amp;Leave[[#This Row],[fecha activa]]</f>
        <v>MIE2024190214460No Aplica</v>
      </c>
    </row>
    <row r="1659" spans="1:14" x14ac:dyDescent="0.3">
      <c r="A1659" t="s">
        <v>463</v>
      </c>
      <c r="B1659" s="3">
        <v>45939</v>
      </c>
      <c r="C1659" s="3">
        <v>45939</v>
      </c>
      <c r="D1659" t="s">
        <v>2032</v>
      </c>
      <c r="E1659" t="s">
        <v>438</v>
      </c>
      <c r="F1659" t="s">
        <v>439</v>
      </c>
      <c r="G1659">
        <v>60</v>
      </c>
      <c r="H1659">
        <v>60</v>
      </c>
      <c r="I1659" t="s">
        <v>1174</v>
      </c>
      <c r="J1659" t="s">
        <v>1044</v>
      </c>
      <c r="K1659" t="s">
        <v>177</v>
      </c>
      <c r="L1659" t="str">
        <f>IF(AND(Home!$A$1&gt;=Leave[[#This Row],[Start Time]],Home!$A$1&lt;=Leave[[#This Row],[End Time]]),"Aplica","No Aplica")</f>
        <v>No Aplica</v>
      </c>
      <c r="M1659" t="str">
        <f>IF(AND(Home!$A$1&gt;=Leave[[#This Row],[Start Time]],Home!$A$1&lt;=Leave[[#This Row],[End Time]]),Home!$A$1,"No Aplica")</f>
        <v>No Aplica</v>
      </c>
      <c r="N1659" t="str">
        <f>Leave[[#This Row],[User Code (Owning User) (Usuario)]]&amp;Leave[[#This Row],[fecha activa]]</f>
        <v>MIE2024190214460No Aplica</v>
      </c>
    </row>
    <row r="1660" spans="1:14" x14ac:dyDescent="0.3">
      <c r="A1660" t="s">
        <v>466</v>
      </c>
      <c r="B1660" s="3">
        <v>45938</v>
      </c>
      <c r="C1660" s="3">
        <v>45938</v>
      </c>
      <c r="D1660" t="s">
        <v>465</v>
      </c>
      <c r="E1660" t="s">
        <v>438</v>
      </c>
      <c r="F1660" t="s">
        <v>439</v>
      </c>
      <c r="G1660">
        <v>540</v>
      </c>
      <c r="H1660">
        <v>540</v>
      </c>
      <c r="I1660" t="s">
        <v>1174</v>
      </c>
      <c r="J1660" t="s">
        <v>1044</v>
      </c>
      <c r="K1660" t="s">
        <v>177</v>
      </c>
      <c r="L1660" t="str">
        <f>IF(AND(Home!$A$1&gt;=Leave[[#This Row],[Start Time]],Home!$A$1&lt;=Leave[[#This Row],[End Time]]),"Aplica","No Aplica")</f>
        <v>No Aplica</v>
      </c>
      <c r="M1660" t="str">
        <f>IF(AND(Home!$A$1&gt;=Leave[[#This Row],[Start Time]],Home!$A$1&lt;=Leave[[#This Row],[End Time]]),Home!$A$1,"No Aplica")</f>
        <v>No Aplica</v>
      </c>
      <c r="N1660" t="str">
        <f>Leave[[#This Row],[User Code (Owning User) (Usuario)]]&amp;Leave[[#This Row],[fecha activa]]</f>
        <v>MIE2024190214460No Aplica</v>
      </c>
    </row>
    <row r="1661" spans="1:14" x14ac:dyDescent="0.3">
      <c r="A1661" t="s">
        <v>463</v>
      </c>
      <c r="B1661" s="3">
        <v>45936</v>
      </c>
      <c r="C1661" s="3">
        <v>45936</v>
      </c>
      <c r="D1661" t="s">
        <v>2032</v>
      </c>
      <c r="E1661" t="s">
        <v>438</v>
      </c>
      <c r="F1661" t="s">
        <v>439</v>
      </c>
      <c r="G1661">
        <v>60</v>
      </c>
      <c r="H1661">
        <v>60</v>
      </c>
      <c r="I1661" t="s">
        <v>1174</v>
      </c>
      <c r="J1661" t="s">
        <v>1044</v>
      </c>
      <c r="K1661" t="s">
        <v>177</v>
      </c>
      <c r="L1661" t="str">
        <f>IF(AND(Home!$A$1&gt;=Leave[[#This Row],[Start Time]],Home!$A$1&lt;=Leave[[#This Row],[End Time]]),"Aplica","No Aplica")</f>
        <v>No Aplica</v>
      </c>
      <c r="M1661" t="str">
        <f>IF(AND(Home!$A$1&gt;=Leave[[#This Row],[Start Time]],Home!$A$1&lt;=Leave[[#This Row],[End Time]]),Home!$A$1,"No Aplica")</f>
        <v>No Aplica</v>
      </c>
      <c r="N1661" t="str">
        <f>Leave[[#This Row],[User Code (Owning User) (Usuario)]]&amp;Leave[[#This Row],[fecha activa]]</f>
        <v>MIE2024190214460No Aplica</v>
      </c>
    </row>
    <row r="1662" spans="1:14" x14ac:dyDescent="0.3">
      <c r="A1662" t="s">
        <v>463</v>
      </c>
      <c r="B1662" s="3">
        <v>45933</v>
      </c>
      <c r="C1662" s="3">
        <v>45933</v>
      </c>
      <c r="D1662" t="s">
        <v>2032</v>
      </c>
      <c r="E1662" t="s">
        <v>438</v>
      </c>
      <c r="F1662" t="s">
        <v>439</v>
      </c>
      <c r="G1662">
        <v>60</v>
      </c>
      <c r="H1662">
        <v>60</v>
      </c>
      <c r="I1662" t="s">
        <v>1174</v>
      </c>
      <c r="J1662" t="s">
        <v>1044</v>
      </c>
      <c r="K1662" t="s">
        <v>177</v>
      </c>
      <c r="L1662" t="str">
        <f>IF(AND(Home!$A$1&gt;=Leave[[#This Row],[Start Time]],Home!$A$1&lt;=Leave[[#This Row],[End Time]]),"Aplica","No Aplica")</f>
        <v>No Aplica</v>
      </c>
      <c r="M1662" t="str">
        <f>IF(AND(Home!$A$1&gt;=Leave[[#This Row],[Start Time]],Home!$A$1&lt;=Leave[[#This Row],[End Time]]),Home!$A$1,"No Aplica")</f>
        <v>No Aplica</v>
      </c>
      <c r="N1662" t="str">
        <f>Leave[[#This Row],[User Code (Owning User) (Usuario)]]&amp;Leave[[#This Row],[fecha activa]]</f>
        <v>MIE2024190214460No Aplica</v>
      </c>
    </row>
    <row r="1663" spans="1:14" x14ac:dyDescent="0.3">
      <c r="A1663" t="s">
        <v>463</v>
      </c>
      <c r="B1663" s="3">
        <v>45932</v>
      </c>
      <c r="C1663" s="3">
        <v>45932</v>
      </c>
      <c r="D1663" t="s">
        <v>2032</v>
      </c>
      <c r="E1663" t="s">
        <v>438</v>
      </c>
      <c r="F1663" t="s">
        <v>439</v>
      </c>
      <c r="G1663">
        <v>60</v>
      </c>
      <c r="H1663">
        <v>60</v>
      </c>
      <c r="I1663" t="s">
        <v>1174</v>
      </c>
      <c r="J1663" t="s">
        <v>1044</v>
      </c>
      <c r="K1663" t="s">
        <v>177</v>
      </c>
      <c r="L1663" t="str">
        <f>IF(AND(Home!$A$1&gt;=Leave[[#This Row],[Start Time]],Home!$A$1&lt;=Leave[[#This Row],[End Time]]),"Aplica","No Aplica")</f>
        <v>No Aplica</v>
      </c>
      <c r="M1663" t="str">
        <f>IF(AND(Home!$A$1&gt;=Leave[[#This Row],[Start Time]],Home!$A$1&lt;=Leave[[#This Row],[End Time]]),Home!$A$1,"No Aplica")</f>
        <v>No Aplica</v>
      </c>
      <c r="N1663" t="str">
        <f>Leave[[#This Row],[User Code (Owning User) (Usuario)]]&amp;Leave[[#This Row],[fecha activa]]</f>
        <v>MIE2024190214460No Aplica</v>
      </c>
    </row>
    <row r="1664" spans="1:14" x14ac:dyDescent="0.3">
      <c r="A1664" t="s">
        <v>466</v>
      </c>
      <c r="B1664" s="3">
        <v>45931</v>
      </c>
      <c r="C1664" s="3">
        <v>45931</v>
      </c>
      <c r="D1664" t="s">
        <v>465</v>
      </c>
      <c r="E1664" t="s">
        <v>438</v>
      </c>
      <c r="F1664" t="s">
        <v>439</v>
      </c>
      <c r="G1664">
        <v>540</v>
      </c>
      <c r="H1664">
        <v>540</v>
      </c>
      <c r="I1664" t="s">
        <v>1174</v>
      </c>
      <c r="J1664" t="s">
        <v>1044</v>
      </c>
      <c r="K1664" t="s">
        <v>177</v>
      </c>
      <c r="L1664" t="str">
        <f>IF(AND(Home!$A$1&gt;=Leave[[#This Row],[Start Time]],Home!$A$1&lt;=Leave[[#This Row],[End Time]]),"Aplica","No Aplica")</f>
        <v>Aplica</v>
      </c>
      <c r="M1664">
        <f>IF(AND(Home!$A$1&gt;=Leave[[#This Row],[Start Time]],Home!$A$1&lt;=Leave[[#This Row],[End Time]]),Home!$A$1,"No Aplica")</f>
        <v>45931</v>
      </c>
      <c r="N1664" t="str">
        <f>Leave[[#This Row],[User Code (Owning User) (Usuario)]]&amp;Leave[[#This Row],[fecha activa]]</f>
        <v>MIE202419021446045931</v>
      </c>
    </row>
    <row r="1665" spans="1:14" x14ac:dyDescent="0.3">
      <c r="A1665" t="s">
        <v>464</v>
      </c>
      <c r="B1665" s="3">
        <v>45932</v>
      </c>
      <c r="C1665" s="3">
        <v>45932</v>
      </c>
      <c r="D1665" t="s">
        <v>853</v>
      </c>
      <c r="E1665" t="s">
        <v>583</v>
      </c>
      <c r="F1665" t="s">
        <v>584</v>
      </c>
      <c r="G1665">
        <v>540</v>
      </c>
      <c r="H1665">
        <v>540</v>
      </c>
      <c r="I1665" t="s">
        <v>1276</v>
      </c>
      <c r="J1665" t="s">
        <v>1029</v>
      </c>
      <c r="K1665" t="s">
        <v>178</v>
      </c>
      <c r="L1665" t="str">
        <f>IF(AND(Home!$A$1&gt;=Leave[[#This Row],[Start Time]],Home!$A$1&lt;=Leave[[#This Row],[End Time]]),"Aplica","No Aplica")</f>
        <v>No Aplica</v>
      </c>
      <c r="M1665" t="str">
        <f>IF(AND(Home!$A$1&gt;=Leave[[#This Row],[Start Time]],Home!$A$1&lt;=Leave[[#This Row],[End Time]]),Home!$A$1,"No Aplica")</f>
        <v>No Aplica</v>
      </c>
      <c r="N1665" t="str">
        <f>Leave[[#This Row],[User Code (Owning User) (Usuario)]]&amp;Leave[[#This Row],[fecha activa]]</f>
        <v>MIE2024170515762No Aplica</v>
      </c>
    </row>
    <row r="1666" spans="1:14" x14ac:dyDescent="0.3">
      <c r="A1666" t="s">
        <v>464</v>
      </c>
      <c r="B1666" s="3">
        <v>45935</v>
      </c>
      <c r="C1666" s="3">
        <v>45935</v>
      </c>
      <c r="D1666" t="s">
        <v>2992</v>
      </c>
      <c r="E1666" t="s">
        <v>583</v>
      </c>
      <c r="F1666" t="s">
        <v>584</v>
      </c>
      <c r="G1666">
        <v>540</v>
      </c>
      <c r="H1666">
        <v>540</v>
      </c>
      <c r="I1666" t="s">
        <v>1276</v>
      </c>
      <c r="J1666" t="s">
        <v>1029</v>
      </c>
      <c r="K1666" t="s">
        <v>178</v>
      </c>
      <c r="L1666" t="str">
        <f>IF(AND(Home!$A$1&gt;=Leave[[#This Row],[Start Time]],Home!$A$1&lt;=Leave[[#This Row],[End Time]]),"Aplica","No Aplica")</f>
        <v>No Aplica</v>
      </c>
      <c r="M1666" t="str">
        <f>IF(AND(Home!$A$1&gt;=Leave[[#This Row],[Start Time]],Home!$A$1&lt;=Leave[[#This Row],[End Time]]),Home!$A$1,"No Aplica")</f>
        <v>No Aplica</v>
      </c>
      <c r="N1666" t="str">
        <f>Leave[[#This Row],[User Code (Owning User) (Usuario)]]&amp;Leave[[#This Row],[fecha activa]]</f>
        <v>MIE2024170515762No Aplica</v>
      </c>
    </row>
    <row r="1667" spans="1:14" x14ac:dyDescent="0.3">
      <c r="A1667" t="s">
        <v>464</v>
      </c>
      <c r="B1667" s="3">
        <v>45934</v>
      </c>
      <c r="C1667" s="3">
        <v>45934</v>
      </c>
      <c r="D1667" t="s">
        <v>853</v>
      </c>
      <c r="E1667" t="s">
        <v>583</v>
      </c>
      <c r="F1667" t="s">
        <v>584</v>
      </c>
      <c r="G1667">
        <v>540</v>
      </c>
      <c r="H1667">
        <v>540</v>
      </c>
      <c r="I1667" t="s">
        <v>1276</v>
      </c>
      <c r="J1667" t="s">
        <v>1029</v>
      </c>
      <c r="K1667" t="s">
        <v>178</v>
      </c>
      <c r="L1667" t="str">
        <f>IF(AND(Home!$A$1&gt;=Leave[[#This Row],[Start Time]],Home!$A$1&lt;=Leave[[#This Row],[End Time]]),"Aplica","No Aplica")</f>
        <v>No Aplica</v>
      </c>
      <c r="M1667" t="str">
        <f>IF(AND(Home!$A$1&gt;=Leave[[#This Row],[Start Time]],Home!$A$1&lt;=Leave[[#This Row],[End Time]]),Home!$A$1,"No Aplica")</f>
        <v>No Aplica</v>
      </c>
      <c r="N1667" t="str">
        <f>Leave[[#This Row],[User Code (Owning User) (Usuario)]]&amp;Leave[[#This Row],[fecha activa]]</f>
        <v>MIE2024170515762No Aplica</v>
      </c>
    </row>
    <row r="1668" spans="1:14" x14ac:dyDescent="0.3">
      <c r="A1668" t="s">
        <v>464</v>
      </c>
      <c r="B1668" s="3">
        <v>45933</v>
      </c>
      <c r="C1668" s="3">
        <v>45933</v>
      </c>
      <c r="D1668" t="s">
        <v>853</v>
      </c>
      <c r="E1668" t="s">
        <v>583</v>
      </c>
      <c r="F1668" t="s">
        <v>584</v>
      </c>
      <c r="G1668">
        <v>540</v>
      </c>
      <c r="H1668">
        <v>540</v>
      </c>
      <c r="I1668" t="s">
        <v>1276</v>
      </c>
      <c r="J1668" t="s">
        <v>1029</v>
      </c>
      <c r="K1668" t="s">
        <v>178</v>
      </c>
      <c r="L1668" t="str">
        <f>IF(AND(Home!$A$1&gt;=Leave[[#This Row],[Start Time]],Home!$A$1&lt;=Leave[[#This Row],[End Time]]),"Aplica","No Aplica")</f>
        <v>No Aplica</v>
      </c>
      <c r="M1668" t="str">
        <f>IF(AND(Home!$A$1&gt;=Leave[[#This Row],[Start Time]],Home!$A$1&lt;=Leave[[#This Row],[End Time]]),Home!$A$1,"No Aplica")</f>
        <v>No Aplica</v>
      </c>
      <c r="N1668" t="str">
        <f>Leave[[#This Row],[User Code (Owning User) (Usuario)]]&amp;Leave[[#This Row],[fecha activa]]</f>
        <v>MIE2024170515762No Aplica</v>
      </c>
    </row>
    <row r="1669" spans="1:14" x14ac:dyDescent="0.3">
      <c r="A1669" t="s">
        <v>464</v>
      </c>
      <c r="B1669" s="3">
        <v>45931</v>
      </c>
      <c r="C1669" s="3">
        <v>45931</v>
      </c>
      <c r="D1669" t="s">
        <v>853</v>
      </c>
      <c r="E1669" t="s">
        <v>583</v>
      </c>
      <c r="F1669" t="s">
        <v>584</v>
      </c>
      <c r="G1669">
        <v>540</v>
      </c>
      <c r="H1669">
        <v>540</v>
      </c>
      <c r="I1669" t="s">
        <v>1276</v>
      </c>
      <c r="J1669" t="s">
        <v>1029</v>
      </c>
      <c r="K1669" t="s">
        <v>178</v>
      </c>
      <c r="L1669" t="str">
        <f>IF(AND(Home!$A$1&gt;=Leave[[#This Row],[Start Time]],Home!$A$1&lt;=Leave[[#This Row],[End Time]]),"Aplica","No Aplica")</f>
        <v>Aplica</v>
      </c>
      <c r="M1669">
        <f>IF(AND(Home!$A$1&gt;=Leave[[#This Row],[Start Time]],Home!$A$1&lt;=Leave[[#This Row],[End Time]]),Home!$A$1,"No Aplica")</f>
        <v>45931</v>
      </c>
      <c r="N1669" t="str">
        <f>Leave[[#This Row],[User Code (Owning User) (Usuario)]]&amp;Leave[[#This Row],[fecha activa]]</f>
        <v>MIE202417051576245931</v>
      </c>
    </row>
    <row r="1670" spans="1:14" x14ac:dyDescent="0.3">
      <c r="A1670" t="s">
        <v>464</v>
      </c>
      <c r="B1670" s="3">
        <v>45939</v>
      </c>
      <c r="C1670" s="3">
        <v>45939</v>
      </c>
      <c r="D1670" t="s">
        <v>853</v>
      </c>
      <c r="E1670" t="s">
        <v>583</v>
      </c>
      <c r="F1670" t="s">
        <v>584</v>
      </c>
      <c r="G1670">
        <v>540</v>
      </c>
      <c r="H1670">
        <v>540</v>
      </c>
      <c r="I1670" t="s">
        <v>1276</v>
      </c>
      <c r="J1670" t="s">
        <v>1029</v>
      </c>
      <c r="K1670" t="s">
        <v>178</v>
      </c>
      <c r="L1670" t="str">
        <f>IF(AND(Home!$A$1&gt;=Leave[[#This Row],[Start Time]],Home!$A$1&lt;=Leave[[#This Row],[End Time]]),"Aplica","No Aplica")</f>
        <v>No Aplica</v>
      </c>
      <c r="M1670" t="str">
        <f>IF(AND(Home!$A$1&gt;=Leave[[#This Row],[Start Time]],Home!$A$1&lt;=Leave[[#This Row],[End Time]]),Home!$A$1,"No Aplica")</f>
        <v>No Aplica</v>
      </c>
      <c r="N1670" t="str">
        <f>Leave[[#This Row],[User Code (Owning User) (Usuario)]]&amp;Leave[[#This Row],[fecha activa]]</f>
        <v>MIE2024170515762No Aplica</v>
      </c>
    </row>
    <row r="1671" spans="1:14" x14ac:dyDescent="0.3">
      <c r="A1671" t="s">
        <v>464</v>
      </c>
      <c r="B1671" s="3">
        <v>45938</v>
      </c>
      <c r="C1671" s="3">
        <v>45938</v>
      </c>
      <c r="D1671" t="s">
        <v>2993</v>
      </c>
      <c r="E1671" t="s">
        <v>583</v>
      </c>
      <c r="F1671" t="s">
        <v>584</v>
      </c>
      <c r="G1671">
        <v>540</v>
      </c>
      <c r="H1671">
        <v>540</v>
      </c>
      <c r="I1671" t="s">
        <v>1276</v>
      </c>
      <c r="J1671" t="s">
        <v>1029</v>
      </c>
      <c r="K1671" t="s">
        <v>178</v>
      </c>
      <c r="L1671" t="str">
        <f>IF(AND(Home!$A$1&gt;=Leave[[#This Row],[Start Time]],Home!$A$1&lt;=Leave[[#This Row],[End Time]]),"Aplica","No Aplica")</f>
        <v>No Aplica</v>
      </c>
      <c r="M1671" t="str">
        <f>IF(AND(Home!$A$1&gt;=Leave[[#This Row],[Start Time]],Home!$A$1&lt;=Leave[[#This Row],[End Time]]),Home!$A$1,"No Aplica")</f>
        <v>No Aplica</v>
      </c>
      <c r="N1671" t="str">
        <f>Leave[[#This Row],[User Code (Owning User) (Usuario)]]&amp;Leave[[#This Row],[fecha activa]]</f>
        <v>MIE2024170515762No Aplica</v>
      </c>
    </row>
    <row r="1672" spans="1:14" x14ac:dyDescent="0.3">
      <c r="A1672" t="s">
        <v>464</v>
      </c>
      <c r="B1672" s="3">
        <v>45937</v>
      </c>
      <c r="C1672" s="3">
        <v>45937</v>
      </c>
      <c r="D1672" t="s">
        <v>2994</v>
      </c>
      <c r="E1672" t="s">
        <v>583</v>
      </c>
      <c r="F1672" t="s">
        <v>584</v>
      </c>
      <c r="G1672">
        <v>540</v>
      </c>
      <c r="H1672">
        <v>540</v>
      </c>
      <c r="I1672" t="s">
        <v>1276</v>
      </c>
      <c r="J1672" t="s">
        <v>1029</v>
      </c>
      <c r="K1672" t="s">
        <v>178</v>
      </c>
      <c r="L1672" t="str">
        <f>IF(AND(Home!$A$1&gt;=Leave[[#This Row],[Start Time]],Home!$A$1&lt;=Leave[[#This Row],[End Time]]),"Aplica","No Aplica")</f>
        <v>No Aplica</v>
      </c>
      <c r="M1672" t="str">
        <f>IF(AND(Home!$A$1&gt;=Leave[[#This Row],[Start Time]],Home!$A$1&lt;=Leave[[#This Row],[End Time]]),Home!$A$1,"No Aplica")</f>
        <v>No Aplica</v>
      </c>
      <c r="N1672" t="str">
        <f>Leave[[#This Row],[User Code (Owning User) (Usuario)]]&amp;Leave[[#This Row],[fecha activa]]</f>
        <v>MIE2024170515762No Aplica</v>
      </c>
    </row>
    <row r="1673" spans="1:14" x14ac:dyDescent="0.3">
      <c r="A1673" t="s">
        <v>464</v>
      </c>
      <c r="B1673" s="3">
        <v>45936</v>
      </c>
      <c r="C1673" s="3">
        <v>45936</v>
      </c>
      <c r="D1673" t="s">
        <v>2995</v>
      </c>
      <c r="E1673" t="s">
        <v>583</v>
      </c>
      <c r="F1673" t="s">
        <v>584</v>
      </c>
      <c r="G1673">
        <v>540</v>
      </c>
      <c r="H1673">
        <v>540</v>
      </c>
      <c r="I1673" t="s">
        <v>1276</v>
      </c>
      <c r="J1673" t="s">
        <v>1029</v>
      </c>
      <c r="K1673" t="s">
        <v>178</v>
      </c>
      <c r="L1673" t="str">
        <f>IF(AND(Home!$A$1&gt;=Leave[[#This Row],[Start Time]],Home!$A$1&lt;=Leave[[#This Row],[End Time]]),"Aplica","No Aplica")</f>
        <v>No Aplica</v>
      </c>
      <c r="M1673" t="str">
        <f>IF(AND(Home!$A$1&gt;=Leave[[#This Row],[Start Time]],Home!$A$1&lt;=Leave[[#This Row],[End Time]]),Home!$A$1,"No Aplica")</f>
        <v>No Aplica</v>
      </c>
      <c r="N1673" t="str">
        <f>Leave[[#This Row],[User Code (Owning User) (Usuario)]]&amp;Leave[[#This Row],[fecha activa]]</f>
        <v>MIE2024170515762No Aplica</v>
      </c>
    </row>
    <row r="1674" spans="1:14" x14ac:dyDescent="0.3">
      <c r="A1674" t="s">
        <v>463</v>
      </c>
      <c r="B1674" s="3">
        <v>45939</v>
      </c>
      <c r="C1674" s="3">
        <v>45939</v>
      </c>
      <c r="D1674" t="s">
        <v>465</v>
      </c>
      <c r="E1674" t="s">
        <v>2614</v>
      </c>
      <c r="F1674" t="s">
        <v>2616</v>
      </c>
      <c r="G1674">
        <v>540</v>
      </c>
      <c r="H1674">
        <v>540</v>
      </c>
      <c r="I1674" t="s">
        <v>2615</v>
      </c>
      <c r="J1674" t="s">
        <v>1029</v>
      </c>
      <c r="K1674" t="s">
        <v>178</v>
      </c>
      <c r="L1674" t="str">
        <f>IF(AND(Home!$A$1&gt;=Leave[[#This Row],[Start Time]],Home!$A$1&lt;=Leave[[#This Row],[End Time]]),"Aplica","No Aplica")</f>
        <v>No Aplica</v>
      </c>
      <c r="M1674" t="str">
        <f>IF(AND(Home!$A$1&gt;=Leave[[#This Row],[Start Time]],Home!$A$1&lt;=Leave[[#This Row],[End Time]]),Home!$A$1,"No Aplica")</f>
        <v>No Aplica</v>
      </c>
      <c r="N1674" t="str">
        <f>Leave[[#This Row],[User Code (Owning User) (Usuario)]]&amp;Leave[[#This Row],[fecha activa]]</f>
        <v>MIE2025150924461No Aplica</v>
      </c>
    </row>
    <row r="1675" spans="1:14" x14ac:dyDescent="0.3">
      <c r="A1675" t="s">
        <v>463</v>
      </c>
      <c r="B1675" s="3">
        <v>45932</v>
      </c>
      <c r="C1675" s="3">
        <v>45932</v>
      </c>
      <c r="D1675" t="s">
        <v>472</v>
      </c>
      <c r="E1675" t="s">
        <v>2614</v>
      </c>
      <c r="F1675" t="s">
        <v>2616</v>
      </c>
      <c r="G1675">
        <v>540</v>
      </c>
      <c r="H1675">
        <v>540</v>
      </c>
      <c r="I1675" t="s">
        <v>2615</v>
      </c>
      <c r="J1675" t="s">
        <v>1029</v>
      </c>
      <c r="K1675" t="s">
        <v>178</v>
      </c>
      <c r="L1675" t="str">
        <f>IF(AND(Home!$A$1&gt;=Leave[[#This Row],[Start Time]],Home!$A$1&lt;=Leave[[#This Row],[End Time]]),"Aplica","No Aplica")</f>
        <v>No Aplica</v>
      </c>
      <c r="M1675" t="str">
        <f>IF(AND(Home!$A$1&gt;=Leave[[#This Row],[Start Time]],Home!$A$1&lt;=Leave[[#This Row],[End Time]]),Home!$A$1,"No Aplica")</f>
        <v>No Aplica</v>
      </c>
      <c r="N1675" t="str">
        <f>Leave[[#This Row],[User Code (Owning User) (Usuario)]]&amp;Leave[[#This Row],[fecha activa]]</f>
        <v>MIE2025150924461No Aplica</v>
      </c>
    </row>
    <row r="1676" spans="1:14" x14ac:dyDescent="0.3">
      <c r="A1676" t="s">
        <v>464</v>
      </c>
      <c r="B1676" s="3">
        <v>45931</v>
      </c>
      <c r="C1676" s="3">
        <v>45939</v>
      </c>
      <c r="D1676" t="s">
        <v>853</v>
      </c>
      <c r="E1676" t="s">
        <v>253</v>
      </c>
      <c r="F1676" t="s">
        <v>255</v>
      </c>
      <c r="G1676">
        <v>3780</v>
      </c>
      <c r="H1676">
        <v>540</v>
      </c>
      <c r="I1676" t="s">
        <v>1233</v>
      </c>
      <c r="J1676" t="s">
        <v>1482</v>
      </c>
      <c r="K1676" t="s">
        <v>177</v>
      </c>
      <c r="L1676" t="str">
        <f>IF(AND(Home!$A$1&gt;=Leave[[#This Row],[Start Time]],Home!$A$1&lt;=Leave[[#This Row],[End Time]]),"Aplica","No Aplica")</f>
        <v>Aplica</v>
      </c>
      <c r="M1676">
        <f>IF(AND(Home!$A$1&gt;=Leave[[#This Row],[Start Time]],Home!$A$1&lt;=Leave[[#This Row],[End Time]]),Home!$A$1,"No Aplica")</f>
        <v>45931</v>
      </c>
      <c r="N1676" t="str">
        <f>Leave[[#This Row],[User Code (Owning User) (Usuario)]]&amp;Leave[[#This Row],[fecha activa]]</f>
        <v>MIE202327021045745931</v>
      </c>
    </row>
    <row r="1677" spans="1:14" x14ac:dyDescent="0.3">
      <c r="A1677" t="s">
        <v>463</v>
      </c>
      <c r="B1677" s="3">
        <v>45939</v>
      </c>
      <c r="C1677" s="3">
        <v>45939</v>
      </c>
      <c r="D1677" t="s">
        <v>519</v>
      </c>
      <c r="E1677" t="s">
        <v>1695</v>
      </c>
      <c r="F1677" t="s">
        <v>1697</v>
      </c>
      <c r="G1677">
        <v>60</v>
      </c>
      <c r="H1677">
        <v>60</v>
      </c>
      <c r="I1677" t="s">
        <v>1696</v>
      </c>
      <c r="J1677" t="s">
        <v>1038</v>
      </c>
      <c r="K1677" t="s">
        <v>177</v>
      </c>
      <c r="L1677" t="str">
        <f>IF(AND(Home!$A$1&gt;=Leave[[#This Row],[Start Time]],Home!$A$1&lt;=Leave[[#This Row],[End Time]]),"Aplica","No Aplica")</f>
        <v>No Aplica</v>
      </c>
      <c r="M1677" t="str">
        <f>IF(AND(Home!$A$1&gt;=Leave[[#This Row],[Start Time]],Home!$A$1&lt;=Leave[[#This Row],[End Time]]),Home!$A$1,"No Aplica")</f>
        <v>No Aplica</v>
      </c>
      <c r="N1677" t="str">
        <f>Leave[[#This Row],[User Code (Owning User) (Usuario)]]&amp;Leave[[#This Row],[fecha activa]]</f>
        <v>MIE2025060522952No Aplica</v>
      </c>
    </row>
    <row r="1678" spans="1:14" x14ac:dyDescent="0.3">
      <c r="A1678" t="s">
        <v>463</v>
      </c>
      <c r="B1678" s="3">
        <v>45938</v>
      </c>
      <c r="C1678" s="3">
        <v>45938</v>
      </c>
      <c r="D1678" t="s">
        <v>519</v>
      </c>
      <c r="E1678" t="s">
        <v>1695</v>
      </c>
      <c r="F1678" t="s">
        <v>1697</v>
      </c>
      <c r="G1678">
        <v>60</v>
      </c>
      <c r="H1678">
        <v>60</v>
      </c>
      <c r="I1678" t="s">
        <v>1696</v>
      </c>
      <c r="J1678" t="s">
        <v>1038</v>
      </c>
      <c r="K1678" t="s">
        <v>177</v>
      </c>
      <c r="L1678" t="str">
        <f>IF(AND(Home!$A$1&gt;=Leave[[#This Row],[Start Time]],Home!$A$1&lt;=Leave[[#This Row],[End Time]]),"Aplica","No Aplica")</f>
        <v>No Aplica</v>
      </c>
      <c r="M1678" t="str">
        <f>IF(AND(Home!$A$1&gt;=Leave[[#This Row],[Start Time]],Home!$A$1&lt;=Leave[[#This Row],[End Time]]),Home!$A$1,"No Aplica")</f>
        <v>No Aplica</v>
      </c>
      <c r="N1678" t="str">
        <f>Leave[[#This Row],[User Code (Owning User) (Usuario)]]&amp;Leave[[#This Row],[fecha activa]]</f>
        <v>MIE2025060522952No Aplica</v>
      </c>
    </row>
    <row r="1679" spans="1:14" x14ac:dyDescent="0.3">
      <c r="A1679" t="s">
        <v>463</v>
      </c>
      <c r="B1679" s="3">
        <v>45936</v>
      </c>
      <c r="C1679" s="3">
        <v>45936</v>
      </c>
      <c r="D1679" t="s">
        <v>2561</v>
      </c>
      <c r="E1679" t="s">
        <v>1695</v>
      </c>
      <c r="F1679" t="s">
        <v>1697</v>
      </c>
      <c r="G1679">
        <v>180</v>
      </c>
      <c r="H1679">
        <v>180</v>
      </c>
      <c r="I1679" t="s">
        <v>1696</v>
      </c>
      <c r="J1679" t="s">
        <v>1038</v>
      </c>
      <c r="K1679" t="s">
        <v>177</v>
      </c>
      <c r="L1679" t="str">
        <f>IF(AND(Home!$A$1&gt;=Leave[[#This Row],[Start Time]],Home!$A$1&lt;=Leave[[#This Row],[End Time]]),"Aplica","No Aplica")</f>
        <v>No Aplica</v>
      </c>
      <c r="M1679" t="str">
        <f>IF(AND(Home!$A$1&gt;=Leave[[#This Row],[Start Time]],Home!$A$1&lt;=Leave[[#This Row],[End Time]]),Home!$A$1,"No Aplica")</f>
        <v>No Aplica</v>
      </c>
      <c r="N1679" t="str">
        <f>Leave[[#This Row],[User Code (Owning User) (Usuario)]]&amp;Leave[[#This Row],[fecha activa]]</f>
        <v>MIE2025060522952No Aplica</v>
      </c>
    </row>
    <row r="1680" spans="1:14" x14ac:dyDescent="0.3">
      <c r="A1680" t="s">
        <v>463</v>
      </c>
      <c r="B1680" s="3">
        <v>45937</v>
      </c>
      <c r="C1680" s="3">
        <v>45937</v>
      </c>
      <c r="D1680" t="s">
        <v>467</v>
      </c>
      <c r="E1680" t="s">
        <v>1695</v>
      </c>
      <c r="F1680" t="s">
        <v>1697</v>
      </c>
      <c r="G1680">
        <v>540</v>
      </c>
      <c r="H1680">
        <v>540</v>
      </c>
      <c r="I1680" t="s">
        <v>1696</v>
      </c>
      <c r="J1680" t="s">
        <v>1038</v>
      </c>
      <c r="K1680" t="s">
        <v>177</v>
      </c>
      <c r="L1680" t="str">
        <f>IF(AND(Home!$A$1&gt;=Leave[[#This Row],[Start Time]],Home!$A$1&lt;=Leave[[#This Row],[End Time]]),"Aplica","No Aplica")</f>
        <v>No Aplica</v>
      </c>
      <c r="M1680" t="str">
        <f>IF(AND(Home!$A$1&gt;=Leave[[#This Row],[Start Time]],Home!$A$1&lt;=Leave[[#This Row],[End Time]]),Home!$A$1,"No Aplica")</f>
        <v>No Aplica</v>
      </c>
      <c r="N1680" t="str">
        <f>Leave[[#This Row],[User Code (Owning User) (Usuario)]]&amp;Leave[[#This Row],[fecha activa]]</f>
        <v>MIE2025060522952No Aplica</v>
      </c>
    </row>
    <row r="1681" spans="1:14" x14ac:dyDescent="0.3">
      <c r="A1681" t="s">
        <v>463</v>
      </c>
      <c r="B1681" s="3">
        <v>45932</v>
      </c>
      <c r="C1681" s="3">
        <v>45932</v>
      </c>
      <c r="D1681" t="s">
        <v>519</v>
      </c>
      <c r="E1681" t="s">
        <v>1695</v>
      </c>
      <c r="F1681" t="s">
        <v>1697</v>
      </c>
      <c r="G1681">
        <v>60</v>
      </c>
      <c r="H1681">
        <v>60</v>
      </c>
      <c r="I1681" t="s">
        <v>1696</v>
      </c>
      <c r="J1681" t="s">
        <v>1038</v>
      </c>
      <c r="K1681" t="s">
        <v>177</v>
      </c>
      <c r="L1681" t="str">
        <f>IF(AND(Home!$A$1&gt;=Leave[[#This Row],[Start Time]],Home!$A$1&lt;=Leave[[#This Row],[End Time]]),"Aplica","No Aplica")</f>
        <v>No Aplica</v>
      </c>
      <c r="M1681" t="str">
        <f>IF(AND(Home!$A$1&gt;=Leave[[#This Row],[Start Time]],Home!$A$1&lt;=Leave[[#This Row],[End Time]]),Home!$A$1,"No Aplica")</f>
        <v>No Aplica</v>
      </c>
      <c r="N1681" t="str">
        <f>Leave[[#This Row],[User Code (Owning User) (Usuario)]]&amp;Leave[[#This Row],[fecha activa]]</f>
        <v>MIE2025060522952No Aplica</v>
      </c>
    </row>
    <row r="1682" spans="1:14" x14ac:dyDescent="0.3">
      <c r="A1682" t="s">
        <v>463</v>
      </c>
      <c r="B1682" s="3">
        <v>45931</v>
      </c>
      <c r="C1682" s="3">
        <v>45931</v>
      </c>
      <c r="D1682" t="s">
        <v>519</v>
      </c>
      <c r="E1682" t="s">
        <v>1695</v>
      </c>
      <c r="F1682" t="s">
        <v>1697</v>
      </c>
      <c r="G1682">
        <v>60</v>
      </c>
      <c r="H1682">
        <v>60</v>
      </c>
      <c r="I1682" t="s">
        <v>1696</v>
      </c>
      <c r="J1682" t="s">
        <v>1038</v>
      </c>
      <c r="K1682" t="s">
        <v>177</v>
      </c>
      <c r="L1682" t="str">
        <f>IF(AND(Home!$A$1&gt;=Leave[[#This Row],[Start Time]],Home!$A$1&lt;=Leave[[#This Row],[End Time]]),"Aplica","No Aplica")</f>
        <v>Aplica</v>
      </c>
      <c r="M1682">
        <f>IF(AND(Home!$A$1&gt;=Leave[[#This Row],[Start Time]],Home!$A$1&lt;=Leave[[#This Row],[End Time]]),Home!$A$1,"No Aplica")</f>
        <v>45931</v>
      </c>
      <c r="N1682" t="str">
        <f>Leave[[#This Row],[User Code (Owning User) (Usuario)]]&amp;Leave[[#This Row],[fecha activa]]</f>
        <v>MIE202506052295245931</v>
      </c>
    </row>
    <row r="1683" spans="1:14" x14ac:dyDescent="0.3">
      <c r="A1683" t="s">
        <v>469</v>
      </c>
      <c r="B1683" s="3">
        <v>45931</v>
      </c>
      <c r="C1683" s="3">
        <v>45931</v>
      </c>
      <c r="D1683" t="s">
        <v>1823</v>
      </c>
      <c r="E1683" t="s">
        <v>1452</v>
      </c>
      <c r="F1683" t="s">
        <v>1454</v>
      </c>
      <c r="G1683">
        <v>180</v>
      </c>
      <c r="H1683">
        <v>180</v>
      </c>
      <c r="I1683" t="s">
        <v>1453</v>
      </c>
      <c r="J1683" t="s">
        <v>1035</v>
      </c>
      <c r="K1683" t="s">
        <v>178</v>
      </c>
      <c r="L1683" t="str">
        <f>IF(AND(Home!$A$1&gt;=Leave[[#This Row],[Start Time]],Home!$A$1&lt;=Leave[[#This Row],[End Time]]),"Aplica","No Aplica")</f>
        <v>Aplica</v>
      </c>
      <c r="M1683">
        <f>IF(AND(Home!$A$1&gt;=Leave[[#This Row],[Start Time]],Home!$A$1&lt;=Leave[[#This Row],[End Time]]),Home!$A$1,"No Aplica")</f>
        <v>45931</v>
      </c>
      <c r="N1683" t="str">
        <f>Leave[[#This Row],[User Code (Owning User) (Usuario)]]&amp;Leave[[#This Row],[fecha activa]]</f>
        <v>MIE202524022107445931</v>
      </c>
    </row>
    <row r="1684" spans="1:14" x14ac:dyDescent="0.3">
      <c r="A1684" t="s">
        <v>474</v>
      </c>
      <c r="B1684" s="3">
        <v>45942</v>
      </c>
      <c r="C1684" s="3">
        <v>45942</v>
      </c>
      <c r="D1684" t="s">
        <v>467</v>
      </c>
      <c r="E1684" t="s">
        <v>1452</v>
      </c>
      <c r="F1684" t="s">
        <v>1454</v>
      </c>
      <c r="G1684">
        <v>480</v>
      </c>
      <c r="H1684">
        <v>480</v>
      </c>
      <c r="I1684" t="s">
        <v>1453</v>
      </c>
      <c r="J1684" t="s">
        <v>1035</v>
      </c>
      <c r="K1684" t="s">
        <v>178</v>
      </c>
      <c r="L1684" t="str">
        <f>IF(AND(Home!$A$1&gt;=Leave[[#This Row],[Start Time]],Home!$A$1&lt;=Leave[[#This Row],[End Time]]),"Aplica","No Aplica")</f>
        <v>No Aplica</v>
      </c>
      <c r="M1684" t="str">
        <f>IF(AND(Home!$A$1&gt;=Leave[[#This Row],[Start Time]],Home!$A$1&lt;=Leave[[#This Row],[End Time]]),Home!$A$1,"No Aplica")</f>
        <v>No Aplica</v>
      </c>
      <c r="N1684" t="str">
        <f>Leave[[#This Row],[User Code (Owning User) (Usuario)]]&amp;Leave[[#This Row],[fecha activa]]</f>
        <v>MIE2025240221074No Aplica</v>
      </c>
    </row>
    <row r="1685" spans="1:14" x14ac:dyDescent="0.3">
      <c r="A1685" t="s">
        <v>474</v>
      </c>
      <c r="B1685" s="3">
        <v>45935</v>
      </c>
      <c r="C1685" s="3">
        <v>45935</v>
      </c>
      <c r="D1685" t="s">
        <v>467</v>
      </c>
      <c r="E1685" t="s">
        <v>1452</v>
      </c>
      <c r="F1685" t="s">
        <v>1454</v>
      </c>
      <c r="G1685">
        <v>540</v>
      </c>
      <c r="H1685">
        <v>540</v>
      </c>
      <c r="I1685" t="s">
        <v>1453</v>
      </c>
      <c r="J1685" t="s">
        <v>1035</v>
      </c>
      <c r="K1685" t="s">
        <v>178</v>
      </c>
      <c r="L1685" t="str">
        <f>IF(AND(Home!$A$1&gt;=Leave[[#This Row],[Start Time]],Home!$A$1&lt;=Leave[[#This Row],[End Time]]),"Aplica","No Aplica")</f>
        <v>No Aplica</v>
      </c>
      <c r="M1685" t="str">
        <f>IF(AND(Home!$A$1&gt;=Leave[[#This Row],[Start Time]],Home!$A$1&lt;=Leave[[#This Row],[End Time]]),Home!$A$1,"No Aplica")</f>
        <v>No Aplica</v>
      </c>
      <c r="N1685" t="str">
        <f>Leave[[#This Row],[User Code (Owning User) (Usuario)]]&amp;Leave[[#This Row],[fecha activa]]</f>
        <v>MIE2025240221074No Aplica</v>
      </c>
    </row>
    <row r="1686" spans="1:14" x14ac:dyDescent="0.3">
      <c r="A1686" t="s">
        <v>466</v>
      </c>
      <c r="B1686" s="3">
        <v>45931</v>
      </c>
      <c r="C1686" s="3">
        <v>45931</v>
      </c>
      <c r="D1686" t="s">
        <v>467</v>
      </c>
      <c r="E1686" t="s">
        <v>429</v>
      </c>
      <c r="F1686" t="s">
        <v>430</v>
      </c>
      <c r="G1686">
        <v>540</v>
      </c>
      <c r="H1686">
        <v>540</v>
      </c>
      <c r="I1686" t="s">
        <v>1180</v>
      </c>
      <c r="J1686" t="s">
        <v>1467</v>
      </c>
      <c r="K1686" t="s">
        <v>177</v>
      </c>
      <c r="L1686" t="str">
        <f>IF(AND(Home!$A$1&gt;=Leave[[#This Row],[Start Time]],Home!$A$1&lt;=Leave[[#This Row],[End Time]]),"Aplica","No Aplica")</f>
        <v>Aplica</v>
      </c>
      <c r="M1686">
        <f>IF(AND(Home!$A$1&gt;=Leave[[#This Row],[Start Time]],Home!$A$1&lt;=Leave[[#This Row],[End Time]]),Home!$A$1,"No Aplica")</f>
        <v>45931</v>
      </c>
      <c r="N1686" t="str">
        <f>Leave[[#This Row],[User Code (Owning User) (Usuario)]]&amp;Leave[[#This Row],[fecha activa]]</f>
        <v>MIE202427011417345931</v>
      </c>
    </row>
    <row r="1687" spans="1:14" x14ac:dyDescent="0.3">
      <c r="A1687" t="s">
        <v>466</v>
      </c>
      <c r="B1687" s="3">
        <v>45935</v>
      </c>
      <c r="C1687" s="3">
        <v>45935</v>
      </c>
      <c r="D1687" t="s">
        <v>467</v>
      </c>
      <c r="E1687" t="s">
        <v>2351</v>
      </c>
      <c r="F1687" t="s">
        <v>2353</v>
      </c>
      <c r="G1687">
        <v>540</v>
      </c>
      <c r="H1687">
        <v>540</v>
      </c>
      <c r="I1687" t="s">
        <v>2352</v>
      </c>
      <c r="J1687" t="s">
        <v>1467</v>
      </c>
      <c r="K1687" t="s">
        <v>177</v>
      </c>
      <c r="L1687" t="str">
        <f>IF(AND(Home!$A$1&gt;=Leave[[#This Row],[Start Time]],Home!$A$1&lt;=Leave[[#This Row],[End Time]]),"Aplica","No Aplica")</f>
        <v>No Aplica</v>
      </c>
      <c r="M1687" t="str">
        <f>IF(AND(Home!$A$1&gt;=Leave[[#This Row],[Start Time]],Home!$A$1&lt;=Leave[[#This Row],[End Time]]),Home!$A$1,"No Aplica")</f>
        <v>No Aplica</v>
      </c>
      <c r="N1687" t="str">
        <f>Leave[[#This Row],[User Code (Owning User) (Usuario)]]&amp;Leave[[#This Row],[fecha activa]]</f>
        <v>MIE2025250824178No Aplica</v>
      </c>
    </row>
    <row r="1688" spans="1:14" x14ac:dyDescent="0.3">
      <c r="A1688" t="s">
        <v>466</v>
      </c>
      <c r="B1688" s="3">
        <v>45933</v>
      </c>
      <c r="C1688" s="3">
        <v>45933</v>
      </c>
      <c r="D1688" t="s">
        <v>472</v>
      </c>
      <c r="E1688" t="s">
        <v>2351</v>
      </c>
      <c r="F1688" t="s">
        <v>2353</v>
      </c>
      <c r="G1688">
        <v>540</v>
      </c>
      <c r="H1688">
        <v>540</v>
      </c>
      <c r="I1688" t="s">
        <v>2352</v>
      </c>
      <c r="J1688" t="s">
        <v>1467</v>
      </c>
      <c r="K1688" t="s">
        <v>177</v>
      </c>
      <c r="L1688" t="str">
        <f>IF(AND(Home!$A$1&gt;=Leave[[#This Row],[Start Time]],Home!$A$1&lt;=Leave[[#This Row],[End Time]]),"Aplica","No Aplica")</f>
        <v>No Aplica</v>
      </c>
      <c r="M1688" t="str">
        <f>IF(AND(Home!$A$1&gt;=Leave[[#This Row],[Start Time]],Home!$A$1&lt;=Leave[[#This Row],[End Time]]),Home!$A$1,"No Aplica")</f>
        <v>No Aplica</v>
      </c>
      <c r="N1688" t="str">
        <f>Leave[[#This Row],[User Code (Owning User) (Usuario)]]&amp;Leave[[#This Row],[fecha activa]]</f>
        <v>MIE2025250824178No Aplica</v>
      </c>
    </row>
    <row r="1689" spans="1:14" x14ac:dyDescent="0.3">
      <c r="A1689" t="s">
        <v>595</v>
      </c>
      <c r="B1689" s="3">
        <v>45931</v>
      </c>
      <c r="C1689" s="3">
        <v>45931</v>
      </c>
      <c r="D1689" t="s">
        <v>491</v>
      </c>
      <c r="E1689" t="s">
        <v>2351</v>
      </c>
      <c r="F1689" t="s">
        <v>2353</v>
      </c>
      <c r="G1689">
        <v>60</v>
      </c>
      <c r="H1689">
        <v>60</v>
      </c>
      <c r="I1689" t="s">
        <v>2352</v>
      </c>
      <c r="J1689" t="s">
        <v>1467</v>
      </c>
      <c r="K1689" t="s">
        <v>177</v>
      </c>
      <c r="L1689" t="str">
        <f>IF(AND(Home!$A$1&gt;=Leave[[#This Row],[Start Time]],Home!$A$1&lt;=Leave[[#This Row],[End Time]]),"Aplica","No Aplica")</f>
        <v>Aplica</v>
      </c>
      <c r="M1689">
        <f>IF(AND(Home!$A$1&gt;=Leave[[#This Row],[Start Time]],Home!$A$1&lt;=Leave[[#This Row],[End Time]]),Home!$A$1,"No Aplica")</f>
        <v>45931</v>
      </c>
      <c r="N1689" t="str">
        <f>Leave[[#This Row],[User Code (Owning User) (Usuario)]]&amp;Leave[[#This Row],[fecha activa]]</f>
        <v>MIE202525082417845931</v>
      </c>
    </row>
    <row r="1690" spans="1:14" x14ac:dyDescent="0.3">
      <c r="A1690" t="s">
        <v>466</v>
      </c>
      <c r="B1690" s="3">
        <v>45935</v>
      </c>
      <c r="C1690" s="3">
        <v>45935</v>
      </c>
      <c r="D1690" t="s">
        <v>468</v>
      </c>
      <c r="E1690" t="s">
        <v>680</v>
      </c>
      <c r="F1690" t="s">
        <v>681</v>
      </c>
      <c r="G1690">
        <v>540</v>
      </c>
      <c r="H1690">
        <v>540</v>
      </c>
      <c r="I1690" t="s">
        <v>1162</v>
      </c>
      <c r="J1690" t="s">
        <v>1026</v>
      </c>
      <c r="K1690" t="s">
        <v>178</v>
      </c>
      <c r="L1690" t="str">
        <f>IF(AND(Home!$A$1&gt;=Leave[[#This Row],[Start Time]],Home!$A$1&lt;=Leave[[#This Row],[End Time]]),"Aplica","No Aplica")</f>
        <v>No Aplica</v>
      </c>
      <c r="M1690" t="str">
        <f>IF(AND(Home!$A$1&gt;=Leave[[#This Row],[Start Time]],Home!$A$1&lt;=Leave[[#This Row],[End Time]]),Home!$A$1,"No Aplica")</f>
        <v>No Aplica</v>
      </c>
      <c r="N1690" t="str">
        <f>Leave[[#This Row],[User Code (Owning User) (Usuario)]]&amp;Leave[[#This Row],[fecha activa]]</f>
        <v>MIE2024200817214No Aplica</v>
      </c>
    </row>
    <row r="1691" spans="1:14" x14ac:dyDescent="0.3">
      <c r="A1691" t="s">
        <v>469</v>
      </c>
      <c r="B1691" s="3">
        <v>45940</v>
      </c>
      <c r="C1691" s="3">
        <v>45940</v>
      </c>
      <c r="D1691" t="s">
        <v>1855</v>
      </c>
      <c r="E1691" t="s">
        <v>1509</v>
      </c>
      <c r="F1691" t="s">
        <v>1511</v>
      </c>
      <c r="G1691">
        <v>60</v>
      </c>
      <c r="H1691">
        <v>60</v>
      </c>
      <c r="I1691" t="s">
        <v>1510</v>
      </c>
      <c r="J1691" t="s">
        <v>1098</v>
      </c>
      <c r="K1691" t="s">
        <v>177</v>
      </c>
      <c r="L1691" t="str">
        <f>IF(AND(Home!$A$1&gt;=Leave[[#This Row],[Start Time]],Home!$A$1&lt;=Leave[[#This Row],[End Time]]),"Aplica","No Aplica")</f>
        <v>No Aplica</v>
      </c>
      <c r="M1691" t="str">
        <f>IF(AND(Home!$A$1&gt;=Leave[[#This Row],[Start Time]],Home!$A$1&lt;=Leave[[#This Row],[End Time]]),Home!$A$1,"No Aplica")</f>
        <v>No Aplica</v>
      </c>
      <c r="N1691" t="str">
        <f>Leave[[#This Row],[User Code (Owning User) (Usuario)]]&amp;Leave[[#This Row],[fecha activa]]</f>
        <v>MIE2025070321447No Aplica</v>
      </c>
    </row>
    <row r="1692" spans="1:14" x14ac:dyDescent="0.3">
      <c r="A1692" t="s">
        <v>469</v>
      </c>
      <c r="B1692" s="3">
        <v>45939</v>
      </c>
      <c r="C1692" s="3">
        <v>45939</v>
      </c>
      <c r="D1692" t="s">
        <v>1601</v>
      </c>
      <c r="E1692" t="s">
        <v>1509</v>
      </c>
      <c r="F1692" t="s">
        <v>1511</v>
      </c>
      <c r="G1692">
        <v>60</v>
      </c>
      <c r="H1692">
        <v>60</v>
      </c>
      <c r="I1692" t="s">
        <v>1510</v>
      </c>
      <c r="J1692" t="s">
        <v>1098</v>
      </c>
      <c r="K1692" t="s">
        <v>177</v>
      </c>
      <c r="L1692" t="str">
        <f>IF(AND(Home!$A$1&gt;=Leave[[#This Row],[Start Time]],Home!$A$1&lt;=Leave[[#This Row],[End Time]]),"Aplica","No Aplica")</f>
        <v>No Aplica</v>
      </c>
      <c r="M1692" t="str">
        <f>IF(AND(Home!$A$1&gt;=Leave[[#This Row],[Start Time]],Home!$A$1&lt;=Leave[[#This Row],[End Time]]),Home!$A$1,"No Aplica")</f>
        <v>No Aplica</v>
      </c>
      <c r="N1692" t="str">
        <f>Leave[[#This Row],[User Code (Owning User) (Usuario)]]&amp;Leave[[#This Row],[fecha activa]]</f>
        <v>MIE2025070321447No Aplica</v>
      </c>
    </row>
    <row r="1693" spans="1:14" x14ac:dyDescent="0.3">
      <c r="A1693" t="s">
        <v>469</v>
      </c>
      <c r="B1693" s="3">
        <v>45938</v>
      </c>
      <c r="C1693" s="3">
        <v>45938</v>
      </c>
      <c r="D1693" t="s">
        <v>1601</v>
      </c>
      <c r="E1693" t="s">
        <v>1509</v>
      </c>
      <c r="F1693" t="s">
        <v>1511</v>
      </c>
      <c r="G1693">
        <v>60</v>
      </c>
      <c r="H1693">
        <v>60</v>
      </c>
      <c r="I1693" t="s">
        <v>1510</v>
      </c>
      <c r="J1693" t="s">
        <v>1098</v>
      </c>
      <c r="K1693" t="s">
        <v>177</v>
      </c>
      <c r="L1693" t="str">
        <f>IF(AND(Home!$A$1&gt;=Leave[[#This Row],[Start Time]],Home!$A$1&lt;=Leave[[#This Row],[End Time]]),"Aplica","No Aplica")</f>
        <v>No Aplica</v>
      </c>
      <c r="M1693" t="str">
        <f>IF(AND(Home!$A$1&gt;=Leave[[#This Row],[Start Time]],Home!$A$1&lt;=Leave[[#This Row],[End Time]]),Home!$A$1,"No Aplica")</f>
        <v>No Aplica</v>
      </c>
      <c r="N1693" t="str">
        <f>Leave[[#This Row],[User Code (Owning User) (Usuario)]]&amp;Leave[[#This Row],[fecha activa]]</f>
        <v>MIE2025070321447No Aplica</v>
      </c>
    </row>
    <row r="1694" spans="1:14" x14ac:dyDescent="0.3">
      <c r="A1694" t="s">
        <v>466</v>
      </c>
      <c r="B1694" s="3">
        <v>45937</v>
      </c>
      <c r="C1694" s="3">
        <v>45937</v>
      </c>
      <c r="D1694" t="s">
        <v>468</v>
      </c>
      <c r="E1694" t="s">
        <v>1509</v>
      </c>
      <c r="F1694" t="s">
        <v>1511</v>
      </c>
      <c r="G1694">
        <v>1320</v>
      </c>
      <c r="H1694">
        <v>540</v>
      </c>
      <c r="I1694" t="s">
        <v>1510</v>
      </c>
      <c r="J1694" t="s">
        <v>1098</v>
      </c>
      <c r="K1694" t="s">
        <v>177</v>
      </c>
      <c r="L1694" t="str">
        <f>IF(AND(Home!$A$1&gt;=Leave[[#This Row],[Start Time]],Home!$A$1&lt;=Leave[[#This Row],[End Time]]),"Aplica","No Aplica")</f>
        <v>No Aplica</v>
      </c>
      <c r="M1694" t="str">
        <f>IF(AND(Home!$A$1&gt;=Leave[[#This Row],[Start Time]],Home!$A$1&lt;=Leave[[#This Row],[End Time]]),Home!$A$1,"No Aplica")</f>
        <v>No Aplica</v>
      </c>
      <c r="N1694" t="str">
        <f>Leave[[#This Row],[User Code (Owning User) (Usuario)]]&amp;Leave[[#This Row],[fecha activa]]</f>
        <v>MIE2025070321447No Aplica</v>
      </c>
    </row>
    <row r="1695" spans="1:14" x14ac:dyDescent="0.3">
      <c r="A1695" t="s">
        <v>469</v>
      </c>
      <c r="B1695" s="3">
        <v>45936</v>
      </c>
      <c r="C1695" s="3">
        <v>45936</v>
      </c>
      <c r="D1695" t="s">
        <v>1601</v>
      </c>
      <c r="E1695" t="s">
        <v>1509</v>
      </c>
      <c r="F1695" t="s">
        <v>1511</v>
      </c>
      <c r="G1695">
        <v>60</v>
      </c>
      <c r="H1695">
        <v>60</v>
      </c>
      <c r="I1695" t="s">
        <v>1510</v>
      </c>
      <c r="J1695" t="s">
        <v>1098</v>
      </c>
      <c r="K1695" t="s">
        <v>177</v>
      </c>
      <c r="L1695" t="str">
        <f>IF(AND(Home!$A$1&gt;=Leave[[#This Row],[Start Time]],Home!$A$1&lt;=Leave[[#This Row],[End Time]]),"Aplica","No Aplica")</f>
        <v>No Aplica</v>
      </c>
      <c r="M1695" t="str">
        <f>IF(AND(Home!$A$1&gt;=Leave[[#This Row],[Start Time]],Home!$A$1&lt;=Leave[[#This Row],[End Time]]),Home!$A$1,"No Aplica")</f>
        <v>No Aplica</v>
      </c>
      <c r="N1695" t="str">
        <f>Leave[[#This Row],[User Code (Owning User) (Usuario)]]&amp;Leave[[#This Row],[fecha activa]]</f>
        <v>MIE2025070321447No Aplica</v>
      </c>
    </row>
    <row r="1696" spans="1:14" x14ac:dyDescent="0.3">
      <c r="A1696" t="s">
        <v>469</v>
      </c>
      <c r="B1696" s="3">
        <v>45933</v>
      </c>
      <c r="C1696" s="3">
        <v>45933</v>
      </c>
      <c r="D1696" t="s">
        <v>1601</v>
      </c>
      <c r="E1696" t="s">
        <v>1509</v>
      </c>
      <c r="F1696" t="s">
        <v>1511</v>
      </c>
      <c r="G1696">
        <v>60</v>
      </c>
      <c r="H1696">
        <v>60</v>
      </c>
      <c r="I1696" t="s">
        <v>1510</v>
      </c>
      <c r="J1696" t="s">
        <v>1098</v>
      </c>
      <c r="K1696" t="s">
        <v>177</v>
      </c>
      <c r="L1696" t="str">
        <f>IF(AND(Home!$A$1&gt;=Leave[[#This Row],[Start Time]],Home!$A$1&lt;=Leave[[#This Row],[End Time]]),"Aplica","No Aplica")</f>
        <v>No Aplica</v>
      </c>
      <c r="M1696" t="str">
        <f>IF(AND(Home!$A$1&gt;=Leave[[#This Row],[Start Time]],Home!$A$1&lt;=Leave[[#This Row],[End Time]]),Home!$A$1,"No Aplica")</f>
        <v>No Aplica</v>
      </c>
      <c r="N1696" t="str">
        <f>Leave[[#This Row],[User Code (Owning User) (Usuario)]]&amp;Leave[[#This Row],[fecha activa]]</f>
        <v>MIE2025070321447No Aplica</v>
      </c>
    </row>
    <row r="1697" spans="1:14" x14ac:dyDescent="0.3">
      <c r="A1697" t="s">
        <v>469</v>
      </c>
      <c r="B1697" s="3">
        <v>45932</v>
      </c>
      <c r="C1697" s="3">
        <v>45932</v>
      </c>
      <c r="D1697" t="s">
        <v>1601</v>
      </c>
      <c r="E1697" t="s">
        <v>1509</v>
      </c>
      <c r="F1697" t="s">
        <v>1511</v>
      </c>
      <c r="G1697">
        <v>60</v>
      </c>
      <c r="H1697">
        <v>60</v>
      </c>
      <c r="I1697" t="s">
        <v>1510</v>
      </c>
      <c r="J1697" t="s">
        <v>1098</v>
      </c>
      <c r="K1697" t="s">
        <v>177</v>
      </c>
      <c r="L1697" t="str">
        <f>IF(AND(Home!$A$1&gt;=Leave[[#This Row],[Start Time]],Home!$A$1&lt;=Leave[[#This Row],[End Time]]),"Aplica","No Aplica")</f>
        <v>No Aplica</v>
      </c>
      <c r="M1697" t="str">
        <f>IF(AND(Home!$A$1&gt;=Leave[[#This Row],[Start Time]],Home!$A$1&lt;=Leave[[#This Row],[End Time]]),Home!$A$1,"No Aplica")</f>
        <v>No Aplica</v>
      </c>
      <c r="N1697" t="str">
        <f>Leave[[#This Row],[User Code (Owning User) (Usuario)]]&amp;Leave[[#This Row],[fecha activa]]</f>
        <v>MIE2025070321447No Aplica</v>
      </c>
    </row>
    <row r="1698" spans="1:14" x14ac:dyDescent="0.3">
      <c r="A1698" t="s">
        <v>469</v>
      </c>
      <c r="B1698" s="3">
        <v>45931</v>
      </c>
      <c r="C1698" s="3">
        <v>45931</v>
      </c>
      <c r="D1698" t="s">
        <v>1601</v>
      </c>
      <c r="E1698" t="s">
        <v>1509</v>
      </c>
      <c r="F1698" t="s">
        <v>1511</v>
      </c>
      <c r="G1698">
        <v>60</v>
      </c>
      <c r="H1698">
        <v>60</v>
      </c>
      <c r="I1698" t="s">
        <v>1510</v>
      </c>
      <c r="J1698" t="s">
        <v>1098</v>
      </c>
      <c r="K1698" t="s">
        <v>177</v>
      </c>
      <c r="L1698" t="str">
        <f>IF(AND(Home!$A$1&gt;=Leave[[#This Row],[Start Time]],Home!$A$1&lt;=Leave[[#This Row],[End Time]]),"Aplica","No Aplica")</f>
        <v>Aplica</v>
      </c>
      <c r="M1698">
        <f>IF(AND(Home!$A$1&gt;=Leave[[#This Row],[Start Time]],Home!$A$1&lt;=Leave[[#This Row],[End Time]]),Home!$A$1,"No Aplica")</f>
        <v>45931</v>
      </c>
      <c r="N1698" t="str">
        <f>Leave[[#This Row],[User Code (Owning User) (Usuario)]]&amp;Leave[[#This Row],[fecha activa]]</f>
        <v>MIE202507032144745931</v>
      </c>
    </row>
    <row r="1699" spans="1:14" x14ac:dyDescent="0.3">
      <c r="A1699" t="s">
        <v>469</v>
      </c>
      <c r="B1699" s="3">
        <v>45941</v>
      </c>
      <c r="C1699" s="3">
        <v>45941</v>
      </c>
      <c r="D1699" t="s">
        <v>615</v>
      </c>
      <c r="E1699" t="s">
        <v>1423</v>
      </c>
      <c r="F1699" t="s">
        <v>1425</v>
      </c>
      <c r="G1699">
        <v>300</v>
      </c>
      <c r="H1699">
        <v>300</v>
      </c>
      <c r="I1699" t="s">
        <v>1424</v>
      </c>
      <c r="J1699" t="s">
        <v>1426</v>
      </c>
      <c r="K1699" t="s">
        <v>178</v>
      </c>
      <c r="L1699" t="str">
        <f>IF(AND(Home!$A$1&gt;=Leave[[#This Row],[Start Time]],Home!$A$1&lt;=Leave[[#This Row],[End Time]]),"Aplica","No Aplica")</f>
        <v>No Aplica</v>
      </c>
      <c r="M1699" t="str">
        <f>IF(AND(Home!$A$1&gt;=Leave[[#This Row],[Start Time]],Home!$A$1&lt;=Leave[[#This Row],[End Time]]),Home!$A$1,"No Aplica")</f>
        <v>No Aplica</v>
      </c>
      <c r="N1699" t="str">
        <f>Leave[[#This Row],[User Code (Owning User) (Usuario)]]&amp;Leave[[#This Row],[fecha activa]]</f>
        <v>MIE2025180220968No Aplica</v>
      </c>
    </row>
    <row r="1700" spans="1:14" x14ac:dyDescent="0.3">
      <c r="A1700" t="s">
        <v>466</v>
      </c>
      <c r="B1700" s="3">
        <v>45942</v>
      </c>
      <c r="C1700" s="3">
        <v>45942</v>
      </c>
      <c r="D1700" t="s">
        <v>490</v>
      </c>
      <c r="E1700" t="s">
        <v>1423</v>
      </c>
      <c r="F1700" t="s">
        <v>1425</v>
      </c>
      <c r="G1700">
        <v>540</v>
      </c>
      <c r="H1700">
        <v>540</v>
      </c>
      <c r="I1700" t="s">
        <v>1424</v>
      </c>
      <c r="J1700" t="s">
        <v>1426</v>
      </c>
      <c r="K1700" t="s">
        <v>178</v>
      </c>
      <c r="L1700" t="str">
        <f>IF(AND(Home!$A$1&gt;=Leave[[#This Row],[Start Time]],Home!$A$1&lt;=Leave[[#This Row],[End Time]]),"Aplica","No Aplica")</f>
        <v>No Aplica</v>
      </c>
      <c r="M1700" t="str">
        <f>IF(AND(Home!$A$1&gt;=Leave[[#This Row],[Start Time]],Home!$A$1&lt;=Leave[[#This Row],[End Time]]),Home!$A$1,"No Aplica")</f>
        <v>No Aplica</v>
      </c>
      <c r="N1700" t="str">
        <f>Leave[[#This Row],[User Code (Owning User) (Usuario)]]&amp;Leave[[#This Row],[fecha activa]]</f>
        <v>MIE2025180220968No Aplica</v>
      </c>
    </row>
    <row r="1701" spans="1:14" x14ac:dyDescent="0.3">
      <c r="A1701" t="s">
        <v>469</v>
      </c>
      <c r="B1701" s="3">
        <v>45934</v>
      </c>
      <c r="C1701" s="3">
        <v>45934</v>
      </c>
      <c r="D1701" t="s">
        <v>615</v>
      </c>
      <c r="E1701" t="s">
        <v>1423</v>
      </c>
      <c r="F1701" t="s">
        <v>1425</v>
      </c>
      <c r="G1701">
        <v>300</v>
      </c>
      <c r="H1701">
        <v>300</v>
      </c>
      <c r="I1701" t="s">
        <v>1424</v>
      </c>
      <c r="J1701" t="s">
        <v>1426</v>
      </c>
      <c r="K1701" t="s">
        <v>178</v>
      </c>
      <c r="L1701" t="str">
        <f>IF(AND(Home!$A$1&gt;=Leave[[#This Row],[Start Time]],Home!$A$1&lt;=Leave[[#This Row],[End Time]]),"Aplica","No Aplica")</f>
        <v>No Aplica</v>
      </c>
      <c r="M1701" t="str">
        <f>IF(AND(Home!$A$1&gt;=Leave[[#This Row],[Start Time]],Home!$A$1&lt;=Leave[[#This Row],[End Time]]),Home!$A$1,"No Aplica")</f>
        <v>No Aplica</v>
      </c>
      <c r="N1701" t="str">
        <f>Leave[[#This Row],[User Code (Owning User) (Usuario)]]&amp;Leave[[#This Row],[fecha activa]]</f>
        <v>MIE2025180220968No Aplica</v>
      </c>
    </row>
    <row r="1702" spans="1:14" x14ac:dyDescent="0.3">
      <c r="A1702" t="s">
        <v>466</v>
      </c>
      <c r="B1702" s="3">
        <v>45935</v>
      </c>
      <c r="C1702" s="3">
        <v>45935</v>
      </c>
      <c r="D1702" t="s">
        <v>490</v>
      </c>
      <c r="E1702" t="s">
        <v>1423</v>
      </c>
      <c r="F1702" t="s">
        <v>1425</v>
      </c>
      <c r="G1702">
        <v>540</v>
      </c>
      <c r="H1702">
        <v>540</v>
      </c>
      <c r="I1702" t="s">
        <v>1424</v>
      </c>
      <c r="J1702" t="s">
        <v>1426</v>
      </c>
      <c r="K1702" t="s">
        <v>178</v>
      </c>
      <c r="L1702" t="str">
        <f>IF(AND(Home!$A$1&gt;=Leave[[#This Row],[Start Time]],Home!$A$1&lt;=Leave[[#This Row],[End Time]]),"Aplica","No Aplica")</f>
        <v>No Aplica</v>
      </c>
      <c r="M1702" t="str">
        <f>IF(AND(Home!$A$1&gt;=Leave[[#This Row],[Start Time]],Home!$A$1&lt;=Leave[[#This Row],[End Time]]),Home!$A$1,"No Aplica")</f>
        <v>No Aplica</v>
      </c>
      <c r="N1702" t="str">
        <f>Leave[[#This Row],[User Code (Owning User) (Usuario)]]&amp;Leave[[#This Row],[fecha activa]]</f>
        <v>MIE2025180220968No Aplica</v>
      </c>
    </row>
    <row r="1703" spans="1:14" x14ac:dyDescent="0.3">
      <c r="A1703" t="s">
        <v>469</v>
      </c>
      <c r="B1703" s="3">
        <v>45932</v>
      </c>
      <c r="C1703" s="3">
        <v>45932</v>
      </c>
      <c r="D1703" t="s">
        <v>491</v>
      </c>
      <c r="E1703" t="s">
        <v>43</v>
      </c>
      <c r="F1703" t="s">
        <v>44</v>
      </c>
      <c r="G1703">
        <v>60</v>
      </c>
      <c r="H1703">
        <v>60</v>
      </c>
      <c r="I1703" t="s">
        <v>951</v>
      </c>
      <c r="J1703" t="s">
        <v>2152</v>
      </c>
      <c r="K1703" t="s">
        <v>177</v>
      </c>
      <c r="L1703" t="str">
        <f>IF(AND(Home!$A$1&gt;=Leave[[#This Row],[Start Time]],Home!$A$1&lt;=Leave[[#This Row],[End Time]]),"Aplica","No Aplica")</f>
        <v>No Aplica</v>
      </c>
      <c r="M1703" t="str">
        <f>IF(AND(Home!$A$1&gt;=Leave[[#This Row],[Start Time]],Home!$A$1&lt;=Leave[[#This Row],[End Time]]),Home!$A$1,"No Aplica")</f>
        <v>No Aplica</v>
      </c>
      <c r="N1703" t="str">
        <f>Leave[[#This Row],[User Code (Owning User) (Usuario)]]&amp;Leave[[#This Row],[fecha activa]]</f>
        <v>MIE202214109052No Aplica</v>
      </c>
    </row>
    <row r="1704" spans="1:14" x14ac:dyDescent="0.3">
      <c r="A1704" t="s">
        <v>469</v>
      </c>
      <c r="B1704" s="3">
        <v>45933</v>
      </c>
      <c r="C1704" s="3">
        <v>45933</v>
      </c>
      <c r="D1704" t="s">
        <v>491</v>
      </c>
      <c r="E1704" t="s">
        <v>43</v>
      </c>
      <c r="F1704" t="s">
        <v>44</v>
      </c>
      <c r="G1704">
        <v>60</v>
      </c>
      <c r="H1704">
        <v>60</v>
      </c>
      <c r="I1704" t="s">
        <v>951</v>
      </c>
      <c r="J1704" t="s">
        <v>2152</v>
      </c>
      <c r="K1704" t="s">
        <v>177</v>
      </c>
      <c r="L1704" t="str">
        <f>IF(AND(Home!$A$1&gt;=Leave[[#This Row],[Start Time]],Home!$A$1&lt;=Leave[[#This Row],[End Time]]),"Aplica","No Aplica")</f>
        <v>No Aplica</v>
      </c>
      <c r="M1704" t="str">
        <f>IF(AND(Home!$A$1&gt;=Leave[[#This Row],[Start Time]],Home!$A$1&lt;=Leave[[#This Row],[End Time]]),Home!$A$1,"No Aplica")</f>
        <v>No Aplica</v>
      </c>
      <c r="N1704" t="str">
        <f>Leave[[#This Row],[User Code (Owning User) (Usuario)]]&amp;Leave[[#This Row],[fecha activa]]</f>
        <v>MIE202214109052No Aplica</v>
      </c>
    </row>
    <row r="1705" spans="1:14" x14ac:dyDescent="0.3">
      <c r="A1705" t="s">
        <v>469</v>
      </c>
      <c r="B1705" s="3">
        <v>45931</v>
      </c>
      <c r="C1705" s="3">
        <v>45931</v>
      </c>
      <c r="D1705" t="s">
        <v>491</v>
      </c>
      <c r="E1705" t="s">
        <v>43</v>
      </c>
      <c r="F1705" t="s">
        <v>44</v>
      </c>
      <c r="G1705">
        <v>60</v>
      </c>
      <c r="H1705">
        <v>60</v>
      </c>
      <c r="I1705" t="s">
        <v>951</v>
      </c>
      <c r="J1705" t="s">
        <v>2152</v>
      </c>
      <c r="K1705" t="s">
        <v>177</v>
      </c>
      <c r="L1705" t="str">
        <f>IF(AND(Home!$A$1&gt;=Leave[[#This Row],[Start Time]],Home!$A$1&lt;=Leave[[#This Row],[End Time]]),"Aplica","No Aplica")</f>
        <v>Aplica</v>
      </c>
      <c r="M1705">
        <f>IF(AND(Home!$A$1&gt;=Leave[[#This Row],[Start Time]],Home!$A$1&lt;=Leave[[#This Row],[End Time]]),Home!$A$1,"No Aplica")</f>
        <v>45931</v>
      </c>
      <c r="N1705" t="str">
        <f>Leave[[#This Row],[User Code (Owning User) (Usuario)]]&amp;Leave[[#This Row],[fecha activa]]</f>
        <v>MIE20221410905245931</v>
      </c>
    </row>
    <row r="1706" spans="1:14" x14ac:dyDescent="0.3">
      <c r="A1706" t="s">
        <v>466</v>
      </c>
      <c r="B1706" s="3">
        <v>45942</v>
      </c>
      <c r="C1706" s="3">
        <v>45942</v>
      </c>
      <c r="D1706" t="s">
        <v>467</v>
      </c>
      <c r="E1706" t="s">
        <v>702</v>
      </c>
      <c r="F1706" t="s">
        <v>703</v>
      </c>
      <c r="G1706">
        <v>540</v>
      </c>
      <c r="H1706">
        <v>540</v>
      </c>
      <c r="I1706" t="s">
        <v>1156</v>
      </c>
      <c r="J1706" t="s">
        <v>1426</v>
      </c>
      <c r="K1706" t="s">
        <v>178</v>
      </c>
      <c r="L1706" t="str">
        <f>IF(AND(Home!$A$1&gt;=Leave[[#This Row],[Start Time]],Home!$A$1&lt;=Leave[[#This Row],[End Time]]),"Aplica","No Aplica")</f>
        <v>No Aplica</v>
      </c>
      <c r="M1706" t="str">
        <f>IF(AND(Home!$A$1&gt;=Leave[[#This Row],[Start Time]],Home!$A$1&lt;=Leave[[#This Row],[End Time]]),Home!$A$1,"No Aplica")</f>
        <v>No Aplica</v>
      </c>
      <c r="N1706" t="str">
        <f>Leave[[#This Row],[User Code (Owning User) (Usuario)]]&amp;Leave[[#This Row],[fecha activa]]</f>
        <v>MIE2024130917595No Aplica</v>
      </c>
    </row>
    <row r="1707" spans="1:14" x14ac:dyDescent="0.3">
      <c r="A1707" t="s">
        <v>469</v>
      </c>
      <c r="B1707" s="3">
        <v>45941</v>
      </c>
      <c r="C1707" s="3">
        <v>45941</v>
      </c>
      <c r="D1707" t="s">
        <v>665</v>
      </c>
      <c r="E1707" t="s">
        <v>702</v>
      </c>
      <c r="F1707" t="s">
        <v>703</v>
      </c>
      <c r="G1707">
        <v>300</v>
      </c>
      <c r="H1707">
        <v>300</v>
      </c>
      <c r="I1707" t="s">
        <v>1156</v>
      </c>
      <c r="J1707" t="s">
        <v>1426</v>
      </c>
      <c r="K1707" t="s">
        <v>178</v>
      </c>
      <c r="L1707" t="str">
        <f>IF(AND(Home!$A$1&gt;=Leave[[#This Row],[Start Time]],Home!$A$1&lt;=Leave[[#This Row],[End Time]]),"Aplica","No Aplica")</f>
        <v>No Aplica</v>
      </c>
      <c r="M1707" t="str">
        <f>IF(AND(Home!$A$1&gt;=Leave[[#This Row],[Start Time]],Home!$A$1&lt;=Leave[[#This Row],[End Time]]),Home!$A$1,"No Aplica")</f>
        <v>No Aplica</v>
      </c>
      <c r="N1707" t="str">
        <f>Leave[[#This Row],[User Code (Owning User) (Usuario)]]&amp;Leave[[#This Row],[fecha activa]]</f>
        <v>MIE2024130917595No Aplica</v>
      </c>
    </row>
    <row r="1708" spans="1:14" x14ac:dyDescent="0.3">
      <c r="A1708" t="s">
        <v>469</v>
      </c>
      <c r="B1708" s="3">
        <v>45940</v>
      </c>
      <c r="C1708" s="3">
        <v>45940</v>
      </c>
      <c r="D1708" t="s">
        <v>1947</v>
      </c>
      <c r="E1708" t="s">
        <v>1354</v>
      </c>
      <c r="F1708" t="s">
        <v>1356</v>
      </c>
      <c r="G1708">
        <v>60</v>
      </c>
      <c r="H1708">
        <v>60</v>
      </c>
      <c r="I1708" t="s">
        <v>1355</v>
      </c>
      <c r="J1708" t="s">
        <v>1098</v>
      </c>
      <c r="K1708" t="s">
        <v>177</v>
      </c>
      <c r="L1708" t="str">
        <f>IF(AND(Home!$A$1&gt;=Leave[[#This Row],[Start Time]],Home!$A$1&lt;=Leave[[#This Row],[End Time]]),"Aplica","No Aplica")</f>
        <v>No Aplica</v>
      </c>
      <c r="M1708" t="str">
        <f>IF(AND(Home!$A$1&gt;=Leave[[#This Row],[Start Time]],Home!$A$1&lt;=Leave[[#This Row],[End Time]]),Home!$A$1,"No Aplica")</f>
        <v>No Aplica</v>
      </c>
      <c r="N1708" t="str">
        <f>Leave[[#This Row],[User Code (Owning User) (Usuario)]]&amp;Leave[[#This Row],[fecha activa]]</f>
        <v>MIE2025280120639No Aplica</v>
      </c>
    </row>
    <row r="1709" spans="1:14" x14ac:dyDescent="0.3">
      <c r="A1709" t="s">
        <v>469</v>
      </c>
      <c r="B1709" s="3">
        <v>45939</v>
      </c>
      <c r="C1709" s="3">
        <v>45939</v>
      </c>
      <c r="D1709" t="s">
        <v>2026</v>
      </c>
      <c r="E1709" t="s">
        <v>1354</v>
      </c>
      <c r="F1709" t="s">
        <v>1356</v>
      </c>
      <c r="G1709">
        <v>60</v>
      </c>
      <c r="H1709">
        <v>60</v>
      </c>
      <c r="I1709" t="s">
        <v>1355</v>
      </c>
      <c r="J1709" t="s">
        <v>1098</v>
      </c>
      <c r="K1709" t="s">
        <v>177</v>
      </c>
      <c r="L1709" t="str">
        <f>IF(AND(Home!$A$1&gt;=Leave[[#This Row],[Start Time]],Home!$A$1&lt;=Leave[[#This Row],[End Time]]),"Aplica","No Aplica")</f>
        <v>No Aplica</v>
      </c>
      <c r="M1709" t="str">
        <f>IF(AND(Home!$A$1&gt;=Leave[[#This Row],[Start Time]],Home!$A$1&lt;=Leave[[#This Row],[End Time]]),Home!$A$1,"No Aplica")</f>
        <v>No Aplica</v>
      </c>
      <c r="N1709" t="str">
        <f>Leave[[#This Row],[User Code (Owning User) (Usuario)]]&amp;Leave[[#This Row],[fecha activa]]</f>
        <v>MIE2025280120639No Aplica</v>
      </c>
    </row>
    <row r="1710" spans="1:14" x14ac:dyDescent="0.3">
      <c r="A1710" t="s">
        <v>469</v>
      </c>
      <c r="B1710" s="3">
        <v>45937</v>
      </c>
      <c r="C1710" s="3">
        <v>45937</v>
      </c>
      <c r="D1710" t="s">
        <v>2181</v>
      </c>
      <c r="E1710" t="s">
        <v>1354</v>
      </c>
      <c r="F1710" t="s">
        <v>1356</v>
      </c>
      <c r="G1710">
        <v>90</v>
      </c>
      <c r="H1710">
        <v>90</v>
      </c>
      <c r="I1710" t="s">
        <v>1355</v>
      </c>
      <c r="J1710" t="s">
        <v>1098</v>
      </c>
      <c r="K1710" t="s">
        <v>177</v>
      </c>
      <c r="L1710" t="str">
        <f>IF(AND(Home!$A$1&gt;=Leave[[#This Row],[Start Time]],Home!$A$1&lt;=Leave[[#This Row],[End Time]]),"Aplica","No Aplica")</f>
        <v>No Aplica</v>
      </c>
      <c r="M1710" t="str">
        <f>IF(AND(Home!$A$1&gt;=Leave[[#This Row],[Start Time]],Home!$A$1&lt;=Leave[[#This Row],[End Time]]),Home!$A$1,"No Aplica")</f>
        <v>No Aplica</v>
      </c>
      <c r="N1710" t="str">
        <f>Leave[[#This Row],[User Code (Owning User) (Usuario)]]&amp;Leave[[#This Row],[fecha activa]]</f>
        <v>MIE2025280120639No Aplica</v>
      </c>
    </row>
    <row r="1711" spans="1:14" x14ac:dyDescent="0.3">
      <c r="A1711" t="s">
        <v>469</v>
      </c>
      <c r="B1711" s="3">
        <v>45936</v>
      </c>
      <c r="C1711" s="3">
        <v>45936</v>
      </c>
      <c r="D1711" t="s">
        <v>2181</v>
      </c>
      <c r="E1711" t="s">
        <v>1354</v>
      </c>
      <c r="F1711" t="s">
        <v>1356</v>
      </c>
      <c r="G1711">
        <v>60</v>
      </c>
      <c r="H1711">
        <v>60</v>
      </c>
      <c r="I1711" t="s">
        <v>1355</v>
      </c>
      <c r="J1711" t="s">
        <v>1098</v>
      </c>
      <c r="K1711" t="s">
        <v>177</v>
      </c>
      <c r="L1711" t="str">
        <f>IF(AND(Home!$A$1&gt;=Leave[[#This Row],[Start Time]],Home!$A$1&lt;=Leave[[#This Row],[End Time]]),"Aplica","No Aplica")</f>
        <v>No Aplica</v>
      </c>
      <c r="M1711" t="str">
        <f>IF(AND(Home!$A$1&gt;=Leave[[#This Row],[Start Time]],Home!$A$1&lt;=Leave[[#This Row],[End Time]]),Home!$A$1,"No Aplica")</f>
        <v>No Aplica</v>
      </c>
      <c r="N1711" t="str">
        <f>Leave[[#This Row],[User Code (Owning User) (Usuario)]]&amp;Leave[[#This Row],[fecha activa]]</f>
        <v>MIE2025280120639No Aplica</v>
      </c>
    </row>
    <row r="1712" spans="1:14" x14ac:dyDescent="0.3">
      <c r="A1712" t="s">
        <v>466</v>
      </c>
      <c r="B1712" s="3">
        <v>45938</v>
      </c>
      <c r="C1712" s="3">
        <v>45938</v>
      </c>
      <c r="D1712" t="s">
        <v>467</v>
      </c>
      <c r="E1712" t="s">
        <v>1354</v>
      </c>
      <c r="F1712" t="s">
        <v>1356</v>
      </c>
      <c r="G1712">
        <v>540</v>
      </c>
      <c r="H1712">
        <v>540</v>
      </c>
      <c r="I1712" t="s">
        <v>1355</v>
      </c>
      <c r="J1712" t="s">
        <v>1098</v>
      </c>
      <c r="K1712" t="s">
        <v>177</v>
      </c>
      <c r="L1712" t="str">
        <f>IF(AND(Home!$A$1&gt;=Leave[[#This Row],[Start Time]],Home!$A$1&lt;=Leave[[#This Row],[End Time]]),"Aplica","No Aplica")</f>
        <v>No Aplica</v>
      </c>
      <c r="M1712" t="str">
        <f>IF(AND(Home!$A$1&gt;=Leave[[#This Row],[Start Time]],Home!$A$1&lt;=Leave[[#This Row],[End Time]]),Home!$A$1,"No Aplica")</f>
        <v>No Aplica</v>
      </c>
      <c r="N1712" t="str">
        <f>Leave[[#This Row],[User Code (Owning User) (Usuario)]]&amp;Leave[[#This Row],[fecha activa]]</f>
        <v>MIE2025280120639No Aplica</v>
      </c>
    </row>
    <row r="1713" spans="1:14" x14ac:dyDescent="0.3">
      <c r="A1713" t="s">
        <v>469</v>
      </c>
      <c r="B1713" s="3">
        <v>45933</v>
      </c>
      <c r="C1713" s="3">
        <v>45933</v>
      </c>
      <c r="D1713" t="s">
        <v>1947</v>
      </c>
      <c r="E1713" t="s">
        <v>1354</v>
      </c>
      <c r="F1713" t="s">
        <v>1356</v>
      </c>
      <c r="G1713">
        <v>60</v>
      </c>
      <c r="H1713">
        <v>60</v>
      </c>
      <c r="I1713" t="s">
        <v>1355</v>
      </c>
      <c r="J1713" t="s">
        <v>1098</v>
      </c>
      <c r="K1713" t="s">
        <v>177</v>
      </c>
      <c r="L1713" t="str">
        <f>IF(AND(Home!$A$1&gt;=Leave[[#This Row],[Start Time]],Home!$A$1&lt;=Leave[[#This Row],[End Time]]),"Aplica","No Aplica")</f>
        <v>No Aplica</v>
      </c>
      <c r="M1713" t="str">
        <f>IF(AND(Home!$A$1&gt;=Leave[[#This Row],[Start Time]],Home!$A$1&lt;=Leave[[#This Row],[End Time]]),Home!$A$1,"No Aplica")</f>
        <v>No Aplica</v>
      </c>
      <c r="N1713" t="str">
        <f>Leave[[#This Row],[User Code (Owning User) (Usuario)]]&amp;Leave[[#This Row],[fecha activa]]</f>
        <v>MIE2025280120639No Aplica</v>
      </c>
    </row>
    <row r="1714" spans="1:14" x14ac:dyDescent="0.3">
      <c r="A1714" t="s">
        <v>469</v>
      </c>
      <c r="B1714" s="3">
        <v>45932</v>
      </c>
      <c r="C1714" s="3">
        <v>45932</v>
      </c>
      <c r="D1714" t="s">
        <v>1947</v>
      </c>
      <c r="E1714" t="s">
        <v>1354</v>
      </c>
      <c r="F1714" t="s">
        <v>1356</v>
      </c>
      <c r="G1714">
        <v>60</v>
      </c>
      <c r="H1714">
        <v>60</v>
      </c>
      <c r="I1714" t="s">
        <v>1355</v>
      </c>
      <c r="J1714" t="s">
        <v>1098</v>
      </c>
      <c r="K1714" t="s">
        <v>177</v>
      </c>
      <c r="L1714" t="str">
        <f>IF(AND(Home!$A$1&gt;=Leave[[#This Row],[Start Time]],Home!$A$1&lt;=Leave[[#This Row],[End Time]]),"Aplica","No Aplica")</f>
        <v>No Aplica</v>
      </c>
      <c r="M1714" t="str">
        <f>IF(AND(Home!$A$1&gt;=Leave[[#This Row],[Start Time]],Home!$A$1&lt;=Leave[[#This Row],[End Time]]),Home!$A$1,"No Aplica")</f>
        <v>No Aplica</v>
      </c>
      <c r="N1714" t="str">
        <f>Leave[[#This Row],[User Code (Owning User) (Usuario)]]&amp;Leave[[#This Row],[fecha activa]]</f>
        <v>MIE2025280120639No Aplica</v>
      </c>
    </row>
    <row r="1715" spans="1:14" x14ac:dyDescent="0.3">
      <c r="A1715" t="s">
        <v>466</v>
      </c>
      <c r="B1715" s="3">
        <v>45931</v>
      </c>
      <c r="C1715" s="3">
        <v>45931</v>
      </c>
      <c r="D1715" t="s">
        <v>467</v>
      </c>
      <c r="E1715" t="s">
        <v>1354</v>
      </c>
      <c r="F1715" t="s">
        <v>1356</v>
      </c>
      <c r="G1715">
        <v>540</v>
      </c>
      <c r="H1715">
        <v>540</v>
      </c>
      <c r="I1715" t="s">
        <v>1355</v>
      </c>
      <c r="J1715" t="s">
        <v>1098</v>
      </c>
      <c r="K1715" t="s">
        <v>177</v>
      </c>
      <c r="L1715" t="str">
        <f>IF(AND(Home!$A$1&gt;=Leave[[#This Row],[Start Time]],Home!$A$1&lt;=Leave[[#This Row],[End Time]]),"Aplica","No Aplica")</f>
        <v>Aplica</v>
      </c>
      <c r="M1715">
        <f>IF(AND(Home!$A$1&gt;=Leave[[#This Row],[Start Time]],Home!$A$1&lt;=Leave[[#This Row],[End Time]]),Home!$A$1,"No Aplica")</f>
        <v>45931</v>
      </c>
      <c r="N1715" t="str">
        <f>Leave[[#This Row],[User Code (Owning User) (Usuario)]]&amp;Leave[[#This Row],[fecha activa]]</f>
        <v>MIE202528012063945931</v>
      </c>
    </row>
    <row r="1716" spans="1:14" x14ac:dyDescent="0.3">
      <c r="A1716" t="s">
        <v>469</v>
      </c>
      <c r="B1716" s="3">
        <v>45931</v>
      </c>
      <c r="C1716" s="3">
        <v>45931</v>
      </c>
      <c r="D1716" t="s">
        <v>2905</v>
      </c>
      <c r="E1716" t="s">
        <v>399</v>
      </c>
      <c r="F1716" t="s">
        <v>400</v>
      </c>
      <c r="G1716">
        <v>180</v>
      </c>
      <c r="H1716">
        <v>180</v>
      </c>
      <c r="I1716" t="s">
        <v>1191</v>
      </c>
      <c r="J1716" t="s">
        <v>2462</v>
      </c>
      <c r="K1716" t="s">
        <v>178</v>
      </c>
      <c r="L1716" t="str">
        <f>IF(AND(Home!$A$1&gt;=Leave[[#This Row],[Start Time]],Home!$A$1&lt;=Leave[[#This Row],[End Time]]),"Aplica","No Aplica")</f>
        <v>Aplica</v>
      </c>
      <c r="M1716">
        <f>IF(AND(Home!$A$1&gt;=Leave[[#This Row],[Start Time]],Home!$A$1&lt;=Leave[[#This Row],[End Time]]),Home!$A$1,"No Aplica")</f>
        <v>45931</v>
      </c>
      <c r="N1716" t="str">
        <f>Leave[[#This Row],[User Code (Owning User) (Usuario)]]&amp;Leave[[#This Row],[fecha activa]]</f>
        <v>MIE202315111339845931</v>
      </c>
    </row>
    <row r="1717" spans="1:14" x14ac:dyDescent="0.3">
      <c r="A1717" t="s">
        <v>466</v>
      </c>
      <c r="B1717" s="3">
        <v>45942</v>
      </c>
      <c r="C1717" s="3">
        <v>45942</v>
      </c>
      <c r="D1717" t="s">
        <v>1322</v>
      </c>
      <c r="E1717" t="s">
        <v>399</v>
      </c>
      <c r="F1717" t="s">
        <v>400</v>
      </c>
      <c r="G1717">
        <v>1410</v>
      </c>
      <c r="H1717">
        <v>540</v>
      </c>
      <c r="I1717" t="s">
        <v>1191</v>
      </c>
      <c r="J1717" t="s">
        <v>2462</v>
      </c>
      <c r="K1717" t="s">
        <v>178</v>
      </c>
      <c r="L1717" t="str">
        <f>IF(AND(Home!$A$1&gt;=Leave[[#This Row],[Start Time]],Home!$A$1&lt;=Leave[[#This Row],[End Time]]),"Aplica","No Aplica")</f>
        <v>No Aplica</v>
      </c>
      <c r="M1717" t="str">
        <f>IF(AND(Home!$A$1&gt;=Leave[[#This Row],[Start Time]],Home!$A$1&lt;=Leave[[#This Row],[End Time]]),Home!$A$1,"No Aplica")</f>
        <v>No Aplica</v>
      </c>
      <c r="N1717" t="str">
        <f>Leave[[#This Row],[User Code (Owning User) (Usuario)]]&amp;Leave[[#This Row],[fecha activa]]</f>
        <v>MIE2023151113398No Aplica</v>
      </c>
    </row>
    <row r="1718" spans="1:14" x14ac:dyDescent="0.3">
      <c r="A1718" t="s">
        <v>463</v>
      </c>
      <c r="B1718" s="3">
        <v>45942</v>
      </c>
      <c r="C1718" s="3">
        <v>45942</v>
      </c>
      <c r="D1718" t="s">
        <v>467</v>
      </c>
      <c r="E1718" t="s">
        <v>389</v>
      </c>
      <c r="F1718" t="s">
        <v>390</v>
      </c>
      <c r="G1718">
        <v>540</v>
      </c>
      <c r="H1718">
        <v>540</v>
      </c>
      <c r="I1718" t="s">
        <v>1091</v>
      </c>
      <c r="J1718" t="s">
        <v>977</v>
      </c>
      <c r="K1718" t="s">
        <v>178</v>
      </c>
      <c r="L1718" t="str">
        <f>IF(AND(Home!$A$1&gt;=Leave[[#This Row],[Start Time]],Home!$A$1&lt;=Leave[[#This Row],[End Time]]),"Aplica","No Aplica")</f>
        <v>No Aplica</v>
      </c>
      <c r="M1718" t="str">
        <f>IF(AND(Home!$A$1&gt;=Leave[[#This Row],[Start Time]],Home!$A$1&lt;=Leave[[#This Row],[End Time]]),Home!$A$1,"No Aplica")</f>
        <v>No Aplica</v>
      </c>
      <c r="N1718" t="str">
        <f>Leave[[#This Row],[User Code (Owning User) (Usuario)]]&amp;Leave[[#This Row],[fecha activa]]</f>
        <v>MIE2023241013053No Aplica</v>
      </c>
    </row>
    <row r="1719" spans="1:14" x14ac:dyDescent="0.3">
      <c r="A1719" t="s">
        <v>463</v>
      </c>
      <c r="B1719" s="3">
        <v>45935</v>
      </c>
      <c r="C1719" s="3">
        <v>45935</v>
      </c>
      <c r="D1719" t="s">
        <v>467</v>
      </c>
      <c r="E1719" t="s">
        <v>389</v>
      </c>
      <c r="F1719" t="s">
        <v>390</v>
      </c>
      <c r="G1719">
        <v>540</v>
      </c>
      <c r="H1719">
        <v>540</v>
      </c>
      <c r="I1719" t="s">
        <v>1091</v>
      </c>
      <c r="J1719" t="s">
        <v>977</v>
      </c>
      <c r="K1719" t="s">
        <v>178</v>
      </c>
      <c r="L1719" t="str">
        <f>IF(AND(Home!$A$1&gt;=Leave[[#This Row],[Start Time]],Home!$A$1&lt;=Leave[[#This Row],[End Time]]),"Aplica","No Aplica")</f>
        <v>No Aplica</v>
      </c>
      <c r="M1719" t="str">
        <f>IF(AND(Home!$A$1&gt;=Leave[[#This Row],[Start Time]],Home!$A$1&lt;=Leave[[#This Row],[End Time]]),Home!$A$1,"No Aplica")</f>
        <v>No Aplica</v>
      </c>
      <c r="N1719" t="str">
        <f>Leave[[#This Row],[User Code (Owning User) (Usuario)]]&amp;Leave[[#This Row],[fecha activa]]</f>
        <v>MIE2023241013053No Aplica</v>
      </c>
    </row>
    <row r="1720" spans="1:14" x14ac:dyDescent="0.3">
      <c r="A1720" t="s">
        <v>463</v>
      </c>
      <c r="B1720" s="3">
        <v>45940</v>
      </c>
      <c r="C1720" s="3">
        <v>45940</v>
      </c>
      <c r="D1720" t="s">
        <v>615</v>
      </c>
      <c r="E1720" t="s">
        <v>2597</v>
      </c>
      <c r="F1720" t="s">
        <v>2599</v>
      </c>
      <c r="G1720">
        <v>60</v>
      </c>
      <c r="H1720">
        <v>60</v>
      </c>
      <c r="I1720" t="s">
        <v>2598</v>
      </c>
      <c r="J1720" t="s">
        <v>968</v>
      </c>
      <c r="K1720" t="s">
        <v>178</v>
      </c>
      <c r="L1720" t="str">
        <f>IF(AND(Home!$A$1&gt;=Leave[[#This Row],[Start Time]],Home!$A$1&lt;=Leave[[#This Row],[End Time]]),"Aplica","No Aplica")</f>
        <v>No Aplica</v>
      </c>
      <c r="M1720" t="str">
        <f>IF(AND(Home!$A$1&gt;=Leave[[#This Row],[Start Time]],Home!$A$1&lt;=Leave[[#This Row],[End Time]]),Home!$A$1,"No Aplica")</f>
        <v>No Aplica</v>
      </c>
      <c r="N1720" t="str">
        <f>Leave[[#This Row],[User Code (Owning User) (Usuario)]]&amp;Leave[[#This Row],[fecha activa]]</f>
        <v>MIE2025120924418No Aplica</v>
      </c>
    </row>
    <row r="1721" spans="1:14" x14ac:dyDescent="0.3">
      <c r="A1721" t="s">
        <v>463</v>
      </c>
      <c r="B1721" s="3">
        <v>45939</v>
      </c>
      <c r="C1721" s="3">
        <v>45939</v>
      </c>
      <c r="D1721" t="s">
        <v>615</v>
      </c>
      <c r="E1721" t="s">
        <v>2597</v>
      </c>
      <c r="F1721" t="s">
        <v>2599</v>
      </c>
      <c r="G1721">
        <v>60</v>
      </c>
      <c r="H1721">
        <v>60</v>
      </c>
      <c r="I1721" t="s">
        <v>2598</v>
      </c>
      <c r="J1721" t="s">
        <v>968</v>
      </c>
      <c r="K1721" t="s">
        <v>178</v>
      </c>
      <c r="L1721" t="str">
        <f>IF(AND(Home!$A$1&gt;=Leave[[#This Row],[Start Time]],Home!$A$1&lt;=Leave[[#This Row],[End Time]]),"Aplica","No Aplica")</f>
        <v>No Aplica</v>
      </c>
      <c r="M1721" t="str">
        <f>IF(AND(Home!$A$1&gt;=Leave[[#This Row],[Start Time]],Home!$A$1&lt;=Leave[[#This Row],[End Time]]),Home!$A$1,"No Aplica")</f>
        <v>No Aplica</v>
      </c>
      <c r="N1721" t="str">
        <f>Leave[[#This Row],[User Code (Owning User) (Usuario)]]&amp;Leave[[#This Row],[fecha activa]]</f>
        <v>MIE2025120924418No Aplica</v>
      </c>
    </row>
    <row r="1722" spans="1:14" x14ac:dyDescent="0.3">
      <c r="A1722" t="s">
        <v>463</v>
      </c>
      <c r="B1722" s="3">
        <v>45938</v>
      </c>
      <c r="C1722" s="3">
        <v>45938</v>
      </c>
      <c r="D1722" t="s">
        <v>615</v>
      </c>
      <c r="E1722" t="s">
        <v>2597</v>
      </c>
      <c r="F1722" t="s">
        <v>2599</v>
      </c>
      <c r="G1722">
        <v>60</v>
      </c>
      <c r="H1722">
        <v>60</v>
      </c>
      <c r="I1722" t="s">
        <v>2598</v>
      </c>
      <c r="J1722" t="s">
        <v>968</v>
      </c>
      <c r="K1722" t="s">
        <v>178</v>
      </c>
      <c r="L1722" t="str">
        <f>IF(AND(Home!$A$1&gt;=Leave[[#This Row],[Start Time]],Home!$A$1&lt;=Leave[[#This Row],[End Time]]),"Aplica","No Aplica")</f>
        <v>No Aplica</v>
      </c>
      <c r="M1722" t="str">
        <f>IF(AND(Home!$A$1&gt;=Leave[[#This Row],[Start Time]],Home!$A$1&lt;=Leave[[#This Row],[End Time]]),Home!$A$1,"No Aplica")</f>
        <v>No Aplica</v>
      </c>
      <c r="N1722" t="str">
        <f>Leave[[#This Row],[User Code (Owning User) (Usuario)]]&amp;Leave[[#This Row],[fecha activa]]</f>
        <v>MIE2025120924418No Aplica</v>
      </c>
    </row>
    <row r="1723" spans="1:14" x14ac:dyDescent="0.3">
      <c r="A1723" t="s">
        <v>463</v>
      </c>
      <c r="B1723" s="3">
        <v>45937</v>
      </c>
      <c r="C1723" s="3">
        <v>45937</v>
      </c>
      <c r="D1723" t="s">
        <v>615</v>
      </c>
      <c r="E1723" t="s">
        <v>2597</v>
      </c>
      <c r="F1723" t="s">
        <v>2599</v>
      </c>
      <c r="G1723">
        <v>60</v>
      </c>
      <c r="H1723">
        <v>60</v>
      </c>
      <c r="I1723" t="s">
        <v>2598</v>
      </c>
      <c r="J1723" t="s">
        <v>968</v>
      </c>
      <c r="K1723" t="s">
        <v>178</v>
      </c>
      <c r="L1723" t="str">
        <f>IF(AND(Home!$A$1&gt;=Leave[[#This Row],[Start Time]],Home!$A$1&lt;=Leave[[#This Row],[End Time]]),"Aplica","No Aplica")</f>
        <v>No Aplica</v>
      </c>
      <c r="M1723" t="str">
        <f>IF(AND(Home!$A$1&gt;=Leave[[#This Row],[Start Time]],Home!$A$1&lt;=Leave[[#This Row],[End Time]]),Home!$A$1,"No Aplica")</f>
        <v>No Aplica</v>
      </c>
      <c r="N1723" t="str">
        <f>Leave[[#This Row],[User Code (Owning User) (Usuario)]]&amp;Leave[[#This Row],[fecha activa]]</f>
        <v>MIE2025120924418No Aplica</v>
      </c>
    </row>
    <row r="1724" spans="1:14" x14ac:dyDescent="0.3">
      <c r="A1724" t="s">
        <v>463</v>
      </c>
      <c r="B1724" s="3">
        <v>45933</v>
      </c>
      <c r="C1724" s="3">
        <v>45933</v>
      </c>
      <c r="D1724" t="s">
        <v>615</v>
      </c>
      <c r="E1724" t="s">
        <v>2597</v>
      </c>
      <c r="F1724" t="s">
        <v>2599</v>
      </c>
      <c r="G1724">
        <v>60</v>
      </c>
      <c r="H1724">
        <v>60</v>
      </c>
      <c r="I1724" t="s">
        <v>2598</v>
      </c>
      <c r="J1724" t="s">
        <v>968</v>
      </c>
      <c r="K1724" t="s">
        <v>178</v>
      </c>
      <c r="L1724" t="str">
        <f>IF(AND(Home!$A$1&gt;=Leave[[#This Row],[Start Time]],Home!$A$1&lt;=Leave[[#This Row],[End Time]]),"Aplica","No Aplica")</f>
        <v>No Aplica</v>
      </c>
      <c r="M1724" t="str">
        <f>IF(AND(Home!$A$1&gt;=Leave[[#This Row],[Start Time]],Home!$A$1&lt;=Leave[[#This Row],[End Time]]),Home!$A$1,"No Aplica")</f>
        <v>No Aplica</v>
      </c>
      <c r="N1724" t="str">
        <f>Leave[[#This Row],[User Code (Owning User) (Usuario)]]&amp;Leave[[#This Row],[fecha activa]]</f>
        <v>MIE2025120924418No Aplica</v>
      </c>
    </row>
    <row r="1725" spans="1:14" x14ac:dyDescent="0.3">
      <c r="A1725" t="s">
        <v>463</v>
      </c>
      <c r="B1725" s="3">
        <v>45932</v>
      </c>
      <c r="C1725" s="3">
        <v>45932</v>
      </c>
      <c r="D1725" t="s">
        <v>615</v>
      </c>
      <c r="E1725" t="s">
        <v>2597</v>
      </c>
      <c r="F1725" t="s">
        <v>2599</v>
      </c>
      <c r="G1725">
        <v>60</v>
      </c>
      <c r="H1725">
        <v>60</v>
      </c>
      <c r="I1725" t="s">
        <v>2598</v>
      </c>
      <c r="J1725" t="s">
        <v>968</v>
      </c>
      <c r="K1725" t="s">
        <v>178</v>
      </c>
      <c r="L1725" t="str">
        <f>IF(AND(Home!$A$1&gt;=Leave[[#This Row],[Start Time]],Home!$A$1&lt;=Leave[[#This Row],[End Time]]),"Aplica","No Aplica")</f>
        <v>No Aplica</v>
      </c>
      <c r="M1725" t="str">
        <f>IF(AND(Home!$A$1&gt;=Leave[[#This Row],[Start Time]],Home!$A$1&lt;=Leave[[#This Row],[End Time]]),Home!$A$1,"No Aplica")</f>
        <v>No Aplica</v>
      </c>
      <c r="N1725" t="str">
        <f>Leave[[#This Row],[User Code (Owning User) (Usuario)]]&amp;Leave[[#This Row],[fecha activa]]</f>
        <v>MIE2025120924418No Aplica</v>
      </c>
    </row>
    <row r="1726" spans="1:14" x14ac:dyDescent="0.3">
      <c r="A1726" t="s">
        <v>463</v>
      </c>
      <c r="B1726" s="3">
        <v>45931</v>
      </c>
      <c r="C1726" s="3">
        <v>45931</v>
      </c>
      <c r="D1726" t="s">
        <v>615</v>
      </c>
      <c r="E1726" t="s">
        <v>2597</v>
      </c>
      <c r="F1726" t="s">
        <v>2599</v>
      </c>
      <c r="G1726">
        <v>60</v>
      </c>
      <c r="H1726">
        <v>60</v>
      </c>
      <c r="I1726" t="s">
        <v>2598</v>
      </c>
      <c r="J1726" t="s">
        <v>968</v>
      </c>
      <c r="K1726" t="s">
        <v>178</v>
      </c>
      <c r="L1726" t="str">
        <f>IF(AND(Home!$A$1&gt;=Leave[[#This Row],[Start Time]],Home!$A$1&lt;=Leave[[#This Row],[End Time]]),"Aplica","No Aplica")</f>
        <v>Aplica</v>
      </c>
      <c r="M1726">
        <f>IF(AND(Home!$A$1&gt;=Leave[[#This Row],[Start Time]],Home!$A$1&lt;=Leave[[#This Row],[End Time]]),Home!$A$1,"No Aplica")</f>
        <v>45931</v>
      </c>
      <c r="N1726" t="str">
        <f>Leave[[#This Row],[User Code (Owning User) (Usuario)]]&amp;Leave[[#This Row],[fecha activa]]</f>
        <v>MIE202512092441845931</v>
      </c>
    </row>
    <row r="1727" spans="1:14" x14ac:dyDescent="0.3">
      <c r="A1727" t="s">
        <v>463</v>
      </c>
      <c r="B1727" s="3">
        <v>45942</v>
      </c>
      <c r="C1727" s="3">
        <v>45942</v>
      </c>
      <c r="D1727" t="s">
        <v>468</v>
      </c>
      <c r="E1727" t="s">
        <v>2193</v>
      </c>
      <c r="F1727" t="s">
        <v>2195</v>
      </c>
      <c r="G1727">
        <v>540</v>
      </c>
      <c r="H1727">
        <v>540</v>
      </c>
      <c r="I1727" t="s">
        <v>2194</v>
      </c>
      <c r="J1727" t="s">
        <v>1822</v>
      </c>
      <c r="K1727" t="s">
        <v>179</v>
      </c>
      <c r="L1727" t="str">
        <f>IF(AND(Home!$A$1&gt;=Leave[[#This Row],[Start Time]],Home!$A$1&lt;=Leave[[#This Row],[End Time]]),"Aplica","No Aplica")</f>
        <v>No Aplica</v>
      </c>
      <c r="M1727" t="str">
        <f>IF(AND(Home!$A$1&gt;=Leave[[#This Row],[Start Time]],Home!$A$1&lt;=Leave[[#This Row],[End Time]]),Home!$A$1,"No Aplica")</f>
        <v>No Aplica</v>
      </c>
      <c r="N1727" t="str">
        <f>Leave[[#This Row],[User Code (Owning User) (Usuario)]]&amp;Leave[[#This Row],[fecha activa]]</f>
        <v>MIE2025060823936No Aplica</v>
      </c>
    </row>
    <row r="1728" spans="1:14" x14ac:dyDescent="0.3">
      <c r="A1728" t="s">
        <v>463</v>
      </c>
      <c r="B1728" s="3">
        <v>45941</v>
      </c>
      <c r="C1728" s="3">
        <v>45941</v>
      </c>
      <c r="D1728" t="s">
        <v>615</v>
      </c>
      <c r="E1728" t="s">
        <v>2193</v>
      </c>
      <c r="F1728" t="s">
        <v>2195</v>
      </c>
      <c r="G1728">
        <v>120</v>
      </c>
      <c r="H1728">
        <v>120</v>
      </c>
      <c r="I1728" t="s">
        <v>2194</v>
      </c>
      <c r="J1728" t="s">
        <v>1822</v>
      </c>
      <c r="K1728" t="s">
        <v>179</v>
      </c>
      <c r="L1728" t="str">
        <f>IF(AND(Home!$A$1&gt;=Leave[[#This Row],[Start Time]],Home!$A$1&lt;=Leave[[#This Row],[End Time]]),"Aplica","No Aplica")</f>
        <v>No Aplica</v>
      </c>
      <c r="M1728" t="str">
        <f>IF(AND(Home!$A$1&gt;=Leave[[#This Row],[Start Time]],Home!$A$1&lt;=Leave[[#This Row],[End Time]]),Home!$A$1,"No Aplica")</f>
        <v>No Aplica</v>
      </c>
      <c r="N1728" t="str">
        <f>Leave[[#This Row],[User Code (Owning User) (Usuario)]]&amp;Leave[[#This Row],[fecha activa]]</f>
        <v>MIE2025060823936No Aplica</v>
      </c>
    </row>
    <row r="1729" spans="1:14" x14ac:dyDescent="0.3">
      <c r="A1729" t="s">
        <v>463</v>
      </c>
      <c r="B1729" s="3">
        <v>45938</v>
      </c>
      <c r="C1729" s="3">
        <v>45938</v>
      </c>
      <c r="D1729" t="s">
        <v>615</v>
      </c>
      <c r="E1729" t="s">
        <v>2193</v>
      </c>
      <c r="F1729" t="s">
        <v>2195</v>
      </c>
      <c r="G1729">
        <v>60</v>
      </c>
      <c r="H1729">
        <v>60</v>
      </c>
      <c r="I1729" t="s">
        <v>2194</v>
      </c>
      <c r="J1729" t="s">
        <v>1822</v>
      </c>
      <c r="K1729" t="s">
        <v>179</v>
      </c>
      <c r="L1729" t="str">
        <f>IF(AND(Home!$A$1&gt;=Leave[[#This Row],[Start Time]],Home!$A$1&lt;=Leave[[#This Row],[End Time]]),"Aplica","No Aplica")</f>
        <v>No Aplica</v>
      </c>
      <c r="M1729" t="str">
        <f>IF(AND(Home!$A$1&gt;=Leave[[#This Row],[Start Time]],Home!$A$1&lt;=Leave[[#This Row],[End Time]]),Home!$A$1,"No Aplica")</f>
        <v>No Aplica</v>
      </c>
      <c r="N1729" t="str">
        <f>Leave[[#This Row],[User Code (Owning User) (Usuario)]]&amp;Leave[[#This Row],[fecha activa]]</f>
        <v>MIE2025060823936No Aplica</v>
      </c>
    </row>
    <row r="1730" spans="1:14" x14ac:dyDescent="0.3">
      <c r="A1730" t="s">
        <v>463</v>
      </c>
      <c r="B1730" s="3">
        <v>45937</v>
      </c>
      <c r="C1730" s="3">
        <v>45937</v>
      </c>
      <c r="D1730" t="s">
        <v>615</v>
      </c>
      <c r="E1730" t="s">
        <v>2193</v>
      </c>
      <c r="F1730" t="s">
        <v>2195</v>
      </c>
      <c r="G1730">
        <v>60</v>
      </c>
      <c r="H1730">
        <v>60</v>
      </c>
      <c r="I1730" t="s">
        <v>2194</v>
      </c>
      <c r="J1730" t="s">
        <v>1822</v>
      </c>
      <c r="K1730" t="s">
        <v>179</v>
      </c>
      <c r="L1730" t="str">
        <f>IF(AND(Home!$A$1&gt;=Leave[[#This Row],[Start Time]],Home!$A$1&lt;=Leave[[#This Row],[End Time]]),"Aplica","No Aplica")</f>
        <v>No Aplica</v>
      </c>
      <c r="M1730" t="str">
        <f>IF(AND(Home!$A$1&gt;=Leave[[#This Row],[Start Time]],Home!$A$1&lt;=Leave[[#This Row],[End Time]]),Home!$A$1,"No Aplica")</f>
        <v>No Aplica</v>
      </c>
      <c r="N1730" t="str">
        <f>Leave[[#This Row],[User Code (Owning User) (Usuario)]]&amp;Leave[[#This Row],[fecha activa]]</f>
        <v>MIE2025060823936No Aplica</v>
      </c>
    </row>
    <row r="1731" spans="1:14" x14ac:dyDescent="0.3">
      <c r="A1731" t="s">
        <v>463</v>
      </c>
      <c r="B1731" s="3">
        <v>45934</v>
      </c>
      <c r="C1731" s="3">
        <v>45934</v>
      </c>
      <c r="D1731" t="s">
        <v>2002</v>
      </c>
      <c r="E1731" t="s">
        <v>2193</v>
      </c>
      <c r="F1731" t="s">
        <v>2195</v>
      </c>
      <c r="G1731">
        <v>120</v>
      </c>
      <c r="H1731">
        <v>120</v>
      </c>
      <c r="I1731" t="s">
        <v>2194</v>
      </c>
      <c r="J1731" t="s">
        <v>1822</v>
      </c>
      <c r="K1731" t="s">
        <v>179</v>
      </c>
      <c r="L1731" t="str">
        <f>IF(AND(Home!$A$1&gt;=Leave[[#This Row],[Start Time]],Home!$A$1&lt;=Leave[[#This Row],[End Time]]),"Aplica","No Aplica")</f>
        <v>No Aplica</v>
      </c>
      <c r="M1731" t="str">
        <f>IF(AND(Home!$A$1&gt;=Leave[[#This Row],[Start Time]],Home!$A$1&lt;=Leave[[#This Row],[End Time]]),Home!$A$1,"No Aplica")</f>
        <v>No Aplica</v>
      </c>
      <c r="N1731" t="str">
        <f>Leave[[#This Row],[User Code (Owning User) (Usuario)]]&amp;Leave[[#This Row],[fecha activa]]</f>
        <v>MIE2025060823936No Aplica</v>
      </c>
    </row>
    <row r="1732" spans="1:14" x14ac:dyDescent="0.3">
      <c r="A1732" t="s">
        <v>463</v>
      </c>
      <c r="B1732" s="3">
        <v>45931</v>
      </c>
      <c r="C1732" s="3">
        <v>45931</v>
      </c>
      <c r="D1732" t="s">
        <v>1602</v>
      </c>
      <c r="E1732" t="s">
        <v>2193</v>
      </c>
      <c r="F1732" t="s">
        <v>2195</v>
      </c>
      <c r="G1732">
        <v>60</v>
      </c>
      <c r="H1732">
        <v>60</v>
      </c>
      <c r="I1732" t="s">
        <v>2194</v>
      </c>
      <c r="J1732" t="s">
        <v>1822</v>
      </c>
      <c r="K1732" t="s">
        <v>179</v>
      </c>
      <c r="L1732" t="str">
        <f>IF(AND(Home!$A$1&gt;=Leave[[#This Row],[Start Time]],Home!$A$1&lt;=Leave[[#This Row],[End Time]]),"Aplica","No Aplica")</f>
        <v>Aplica</v>
      </c>
      <c r="M1732">
        <f>IF(AND(Home!$A$1&gt;=Leave[[#This Row],[Start Time]],Home!$A$1&lt;=Leave[[#This Row],[End Time]]),Home!$A$1,"No Aplica")</f>
        <v>45931</v>
      </c>
      <c r="N1732" t="str">
        <f>Leave[[#This Row],[User Code (Owning User) (Usuario)]]&amp;Leave[[#This Row],[fecha activa]]</f>
        <v>MIE202506082393645931</v>
      </c>
    </row>
    <row r="1733" spans="1:14" x14ac:dyDescent="0.3">
      <c r="A1733" t="s">
        <v>469</v>
      </c>
      <c r="B1733" s="3">
        <v>45940</v>
      </c>
      <c r="C1733" s="3">
        <v>45940</v>
      </c>
      <c r="D1733" t="s">
        <v>467</v>
      </c>
      <c r="E1733" t="s">
        <v>524</v>
      </c>
      <c r="F1733" t="s">
        <v>525</v>
      </c>
      <c r="G1733">
        <v>60</v>
      </c>
      <c r="H1733">
        <v>60</v>
      </c>
      <c r="I1733" t="s">
        <v>1297</v>
      </c>
      <c r="J1733" t="s">
        <v>1098</v>
      </c>
      <c r="K1733" t="s">
        <v>177</v>
      </c>
      <c r="L1733" t="str">
        <f>IF(AND(Home!$A$1&gt;=Leave[[#This Row],[Start Time]],Home!$A$1&lt;=Leave[[#This Row],[End Time]]),"Aplica","No Aplica")</f>
        <v>No Aplica</v>
      </c>
      <c r="M1733" t="str">
        <f>IF(AND(Home!$A$1&gt;=Leave[[#This Row],[Start Time]],Home!$A$1&lt;=Leave[[#This Row],[End Time]]),Home!$A$1,"No Aplica")</f>
        <v>No Aplica</v>
      </c>
      <c r="N1733" t="str">
        <f>Leave[[#This Row],[User Code (Owning User) (Usuario)]]&amp;Leave[[#This Row],[fecha activa]]</f>
        <v>MIE2024160415085No Aplica</v>
      </c>
    </row>
    <row r="1734" spans="1:14" x14ac:dyDescent="0.3">
      <c r="A1734" t="s">
        <v>469</v>
      </c>
      <c r="B1734" s="3">
        <v>45939</v>
      </c>
      <c r="C1734" s="3">
        <v>45939</v>
      </c>
      <c r="D1734" t="s">
        <v>615</v>
      </c>
      <c r="E1734" t="s">
        <v>524</v>
      </c>
      <c r="F1734" t="s">
        <v>525</v>
      </c>
      <c r="G1734">
        <v>60</v>
      </c>
      <c r="H1734">
        <v>60</v>
      </c>
      <c r="I1734" t="s">
        <v>1297</v>
      </c>
      <c r="J1734" t="s">
        <v>1098</v>
      </c>
      <c r="K1734" t="s">
        <v>177</v>
      </c>
      <c r="L1734" t="str">
        <f>IF(AND(Home!$A$1&gt;=Leave[[#This Row],[Start Time]],Home!$A$1&lt;=Leave[[#This Row],[End Time]]),"Aplica","No Aplica")</f>
        <v>No Aplica</v>
      </c>
      <c r="M1734" t="str">
        <f>IF(AND(Home!$A$1&gt;=Leave[[#This Row],[Start Time]],Home!$A$1&lt;=Leave[[#This Row],[End Time]]),Home!$A$1,"No Aplica")</f>
        <v>No Aplica</v>
      </c>
      <c r="N1734" t="str">
        <f>Leave[[#This Row],[User Code (Owning User) (Usuario)]]&amp;Leave[[#This Row],[fecha activa]]</f>
        <v>MIE2024160415085No Aplica</v>
      </c>
    </row>
    <row r="1735" spans="1:14" x14ac:dyDescent="0.3">
      <c r="A1735" t="s">
        <v>469</v>
      </c>
      <c r="B1735" s="3">
        <v>45938</v>
      </c>
      <c r="C1735" s="3">
        <v>45938</v>
      </c>
      <c r="D1735" t="s">
        <v>467</v>
      </c>
      <c r="E1735" t="s">
        <v>524</v>
      </c>
      <c r="F1735" t="s">
        <v>525</v>
      </c>
      <c r="G1735">
        <v>60</v>
      </c>
      <c r="H1735">
        <v>60</v>
      </c>
      <c r="I1735" t="s">
        <v>1297</v>
      </c>
      <c r="J1735" t="s">
        <v>1098</v>
      </c>
      <c r="K1735" t="s">
        <v>177</v>
      </c>
      <c r="L1735" t="str">
        <f>IF(AND(Home!$A$1&gt;=Leave[[#This Row],[Start Time]],Home!$A$1&lt;=Leave[[#This Row],[End Time]]),"Aplica","No Aplica")</f>
        <v>No Aplica</v>
      </c>
      <c r="M1735" t="str">
        <f>IF(AND(Home!$A$1&gt;=Leave[[#This Row],[Start Time]],Home!$A$1&lt;=Leave[[#This Row],[End Time]]),Home!$A$1,"No Aplica")</f>
        <v>No Aplica</v>
      </c>
      <c r="N1735" t="str">
        <f>Leave[[#This Row],[User Code (Owning User) (Usuario)]]&amp;Leave[[#This Row],[fecha activa]]</f>
        <v>MIE2024160415085No Aplica</v>
      </c>
    </row>
    <row r="1736" spans="1:14" x14ac:dyDescent="0.3">
      <c r="A1736" t="s">
        <v>469</v>
      </c>
      <c r="B1736" s="3">
        <v>45937</v>
      </c>
      <c r="C1736" s="3">
        <v>45937</v>
      </c>
      <c r="D1736" t="s">
        <v>615</v>
      </c>
      <c r="E1736" t="s">
        <v>524</v>
      </c>
      <c r="F1736" t="s">
        <v>525</v>
      </c>
      <c r="G1736">
        <v>60</v>
      </c>
      <c r="H1736">
        <v>60</v>
      </c>
      <c r="I1736" t="s">
        <v>1297</v>
      </c>
      <c r="J1736" t="s">
        <v>1098</v>
      </c>
      <c r="K1736" t="s">
        <v>177</v>
      </c>
      <c r="L1736" t="str">
        <f>IF(AND(Home!$A$1&gt;=Leave[[#This Row],[Start Time]],Home!$A$1&lt;=Leave[[#This Row],[End Time]]),"Aplica","No Aplica")</f>
        <v>No Aplica</v>
      </c>
      <c r="M1736" t="str">
        <f>IF(AND(Home!$A$1&gt;=Leave[[#This Row],[Start Time]],Home!$A$1&lt;=Leave[[#This Row],[End Time]]),Home!$A$1,"No Aplica")</f>
        <v>No Aplica</v>
      </c>
      <c r="N1736" t="str">
        <f>Leave[[#This Row],[User Code (Owning User) (Usuario)]]&amp;Leave[[#This Row],[fecha activa]]</f>
        <v>MIE2024160415085No Aplica</v>
      </c>
    </row>
    <row r="1737" spans="1:14" x14ac:dyDescent="0.3">
      <c r="A1737" t="s">
        <v>466</v>
      </c>
      <c r="B1737" s="3">
        <v>45936</v>
      </c>
      <c r="C1737" s="3">
        <v>45936</v>
      </c>
      <c r="D1737" t="s">
        <v>467</v>
      </c>
      <c r="E1737" t="s">
        <v>524</v>
      </c>
      <c r="F1737" t="s">
        <v>525</v>
      </c>
      <c r="G1737">
        <v>540</v>
      </c>
      <c r="H1737">
        <v>540</v>
      </c>
      <c r="I1737" t="s">
        <v>1297</v>
      </c>
      <c r="J1737" t="s">
        <v>1098</v>
      </c>
      <c r="K1737" t="s">
        <v>177</v>
      </c>
      <c r="L1737" t="str">
        <f>IF(AND(Home!$A$1&gt;=Leave[[#This Row],[Start Time]],Home!$A$1&lt;=Leave[[#This Row],[End Time]]),"Aplica","No Aplica")</f>
        <v>No Aplica</v>
      </c>
      <c r="M1737" t="str">
        <f>IF(AND(Home!$A$1&gt;=Leave[[#This Row],[Start Time]],Home!$A$1&lt;=Leave[[#This Row],[End Time]]),Home!$A$1,"No Aplica")</f>
        <v>No Aplica</v>
      </c>
      <c r="N1737" t="str">
        <f>Leave[[#This Row],[User Code (Owning User) (Usuario)]]&amp;Leave[[#This Row],[fecha activa]]</f>
        <v>MIE2024160415085No Aplica</v>
      </c>
    </row>
    <row r="1738" spans="1:14" x14ac:dyDescent="0.3">
      <c r="A1738" t="s">
        <v>469</v>
      </c>
      <c r="B1738" s="3">
        <v>45933</v>
      </c>
      <c r="C1738" s="3">
        <v>45933</v>
      </c>
      <c r="D1738" t="s">
        <v>1393</v>
      </c>
      <c r="E1738" t="s">
        <v>524</v>
      </c>
      <c r="F1738" t="s">
        <v>525</v>
      </c>
      <c r="G1738">
        <v>60</v>
      </c>
      <c r="H1738">
        <v>60</v>
      </c>
      <c r="I1738" t="s">
        <v>1297</v>
      </c>
      <c r="J1738" t="s">
        <v>1098</v>
      </c>
      <c r="K1738" t="s">
        <v>177</v>
      </c>
      <c r="L1738" t="str">
        <f>IF(AND(Home!$A$1&gt;=Leave[[#This Row],[Start Time]],Home!$A$1&lt;=Leave[[#This Row],[End Time]]),"Aplica","No Aplica")</f>
        <v>No Aplica</v>
      </c>
      <c r="M1738" t="str">
        <f>IF(AND(Home!$A$1&gt;=Leave[[#This Row],[Start Time]],Home!$A$1&lt;=Leave[[#This Row],[End Time]]),Home!$A$1,"No Aplica")</f>
        <v>No Aplica</v>
      </c>
      <c r="N1738" t="str">
        <f>Leave[[#This Row],[User Code (Owning User) (Usuario)]]&amp;Leave[[#This Row],[fecha activa]]</f>
        <v>MIE2024160415085No Aplica</v>
      </c>
    </row>
    <row r="1739" spans="1:14" x14ac:dyDescent="0.3">
      <c r="A1739" t="s">
        <v>469</v>
      </c>
      <c r="B1739" s="3">
        <v>45932</v>
      </c>
      <c r="C1739" s="3">
        <v>45932</v>
      </c>
      <c r="D1739" t="s">
        <v>1393</v>
      </c>
      <c r="E1739" t="s">
        <v>524</v>
      </c>
      <c r="F1739" t="s">
        <v>525</v>
      </c>
      <c r="G1739">
        <v>60</v>
      </c>
      <c r="H1739">
        <v>60</v>
      </c>
      <c r="I1739" t="s">
        <v>1297</v>
      </c>
      <c r="J1739" t="s">
        <v>1098</v>
      </c>
      <c r="K1739" t="s">
        <v>177</v>
      </c>
      <c r="L1739" t="str">
        <f>IF(AND(Home!$A$1&gt;=Leave[[#This Row],[Start Time]],Home!$A$1&lt;=Leave[[#This Row],[End Time]]),"Aplica","No Aplica")</f>
        <v>No Aplica</v>
      </c>
      <c r="M1739" t="str">
        <f>IF(AND(Home!$A$1&gt;=Leave[[#This Row],[Start Time]],Home!$A$1&lt;=Leave[[#This Row],[End Time]]),Home!$A$1,"No Aplica")</f>
        <v>No Aplica</v>
      </c>
      <c r="N1739" t="str">
        <f>Leave[[#This Row],[User Code (Owning User) (Usuario)]]&amp;Leave[[#This Row],[fecha activa]]</f>
        <v>MIE2024160415085No Aplica</v>
      </c>
    </row>
    <row r="1740" spans="1:14" x14ac:dyDescent="0.3">
      <c r="A1740" t="s">
        <v>469</v>
      </c>
      <c r="B1740" s="3">
        <v>45931</v>
      </c>
      <c r="C1740" s="3">
        <v>45931</v>
      </c>
      <c r="D1740" t="s">
        <v>1393</v>
      </c>
      <c r="E1740" t="s">
        <v>524</v>
      </c>
      <c r="F1740" t="s">
        <v>525</v>
      </c>
      <c r="G1740">
        <v>60</v>
      </c>
      <c r="H1740">
        <v>60</v>
      </c>
      <c r="I1740" t="s">
        <v>1297</v>
      </c>
      <c r="J1740" t="s">
        <v>1098</v>
      </c>
      <c r="K1740" t="s">
        <v>177</v>
      </c>
      <c r="L1740" t="str">
        <f>IF(AND(Home!$A$1&gt;=Leave[[#This Row],[Start Time]],Home!$A$1&lt;=Leave[[#This Row],[End Time]]),"Aplica","No Aplica")</f>
        <v>Aplica</v>
      </c>
      <c r="M1740">
        <f>IF(AND(Home!$A$1&gt;=Leave[[#This Row],[Start Time]],Home!$A$1&lt;=Leave[[#This Row],[End Time]]),Home!$A$1,"No Aplica")</f>
        <v>45931</v>
      </c>
      <c r="N1740" t="str">
        <f>Leave[[#This Row],[User Code (Owning User) (Usuario)]]&amp;Leave[[#This Row],[fecha activa]]</f>
        <v>MIE202416041508545931</v>
      </c>
    </row>
    <row r="1741" spans="1:14" x14ac:dyDescent="0.3">
      <c r="A1741" t="s">
        <v>466</v>
      </c>
      <c r="B1741" s="3">
        <v>45942</v>
      </c>
      <c r="C1741" s="3">
        <v>45942</v>
      </c>
      <c r="D1741" t="s">
        <v>1574</v>
      </c>
      <c r="E1741" t="s">
        <v>80</v>
      </c>
      <c r="F1741" t="s">
        <v>81</v>
      </c>
      <c r="G1741">
        <v>1380</v>
      </c>
      <c r="H1741">
        <v>540</v>
      </c>
      <c r="I1741" t="s">
        <v>964</v>
      </c>
      <c r="J1741" t="s">
        <v>967</v>
      </c>
      <c r="K1741" t="s">
        <v>177</v>
      </c>
      <c r="L1741" t="str">
        <f>IF(AND(Home!$A$1&gt;=Leave[[#This Row],[Start Time]],Home!$A$1&lt;=Leave[[#This Row],[End Time]]),"Aplica","No Aplica")</f>
        <v>No Aplica</v>
      </c>
      <c r="M1741" t="str">
        <f>IF(AND(Home!$A$1&gt;=Leave[[#This Row],[Start Time]],Home!$A$1&lt;=Leave[[#This Row],[End Time]]),Home!$A$1,"No Aplica")</f>
        <v>No Aplica</v>
      </c>
      <c r="N1741" t="str">
        <f>Leave[[#This Row],[User Code (Owning User) (Usuario)]]&amp;Leave[[#This Row],[fecha activa]]</f>
        <v>MIE202215067206No Aplica</v>
      </c>
    </row>
    <row r="1742" spans="1:14" x14ac:dyDescent="0.3">
      <c r="A1742" t="s">
        <v>463</v>
      </c>
      <c r="B1742" s="3">
        <v>45941</v>
      </c>
      <c r="C1742" s="3">
        <v>45941</v>
      </c>
      <c r="D1742" t="s">
        <v>3000</v>
      </c>
      <c r="E1742" t="s">
        <v>80</v>
      </c>
      <c r="F1742" t="s">
        <v>81</v>
      </c>
      <c r="G1742">
        <v>1380</v>
      </c>
      <c r="H1742">
        <v>540</v>
      </c>
      <c r="I1742" t="s">
        <v>964</v>
      </c>
      <c r="J1742" t="s">
        <v>967</v>
      </c>
      <c r="K1742" t="s">
        <v>177</v>
      </c>
      <c r="L1742" t="str">
        <f>IF(AND(Home!$A$1&gt;=Leave[[#This Row],[Start Time]],Home!$A$1&lt;=Leave[[#This Row],[End Time]]),"Aplica","No Aplica")</f>
        <v>No Aplica</v>
      </c>
      <c r="M1742" t="str">
        <f>IF(AND(Home!$A$1&gt;=Leave[[#This Row],[Start Time]],Home!$A$1&lt;=Leave[[#This Row],[End Time]]),Home!$A$1,"No Aplica")</f>
        <v>No Aplica</v>
      </c>
      <c r="N1742" t="str">
        <f>Leave[[#This Row],[User Code (Owning User) (Usuario)]]&amp;Leave[[#This Row],[fecha activa]]</f>
        <v>MIE202215067206No Aplica</v>
      </c>
    </row>
    <row r="1743" spans="1:14" x14ac:dyDescent="0.3">
      <c r="A1743" t="s">
        <v>463</v>
      </c>
      <c r="B1743" s="3">
        <v>45940</v>
      </c>
      <c r="C1743" s="3">
        <v>45940</v>
      </c>
      <c r="D1743" t="s">
        <v>467</v>
      </c>
      <c r="E1743" t="s">
        <v>80</v>
      </c>
      <c r="F1743" t="s">
        <v>81</v>
      </c>
      <c r="G1743">
        <v>1380</v>
      </c>
      <c r="H1743">
        <v>540</v>
      </c>
      <c r="I1743" t="s">
        <v>964</v>
      </c>
      <c r="J1743" t="s">
        <v>967</v>
      </c>
      <c r="K1743" t="s">
        <v>177</v>
      </c>
      <c r="L1743" t="str">
        <f>IF(AND(Home!$A$1&gt;=Leave[[#This Row],[Start Time]],Home!$A$1&lt;=Leave[[#This Row],[End Time]]),"Aplica","No Aplica")</f>
        <v>No Aplica</v>
      </c>
      <c r="M1743" t="str">
        <f>IF(AND(Home!$A$1&gt;=Leave[[#This Row],[Start Time]],Home!$A$1&lt;=Leave[[#This Row],[End Time]]),Home!$A$1,"No Aplica")</f>
        <v>No Aplica</v>
      </c>
      <c r="N1743" t="str">
        <f>Leave[[#This Row],[User Code (Owning User) (Usuario)]]&amp;Leave[[#This Row],[fecha activa]]</f>
        <v>MIE202215067206No Aplica</v>
      </c>
    </row>
    <row r="1744" spans="1:14" x14ac:dyDescent="0.3">
      <c r="A1744" t="s">
        <v>463</v>
      </c>
      <c r="B1744" s="3">
        <v>45931</v>
      </c>
      <c r="C1744" s="3">
        <v>45931</v>
      </c>
      <c r="D1744" t="s">
        <v>467</v>
      </c>
      <c r="E1744" t="s">
        <v>80</v>
      </c>
      <c r="F1744" t="s">
        <v>81</v>
      </c>
      <c r="G1744">
        <v>1380</v>
      </c>
      <c r="H1744">
        <v>540</v>
      </c>
      <c r="I1744" t="s">
        <v>964</v>
      </c>
      <c r="J1744" t="s">
        <v>967</v>
      </c>
      <c r="K1744" t="s">
        <v>177</v>
      </c>
      <c r="L1744" t="str">
        <f>IF(AND(Home!$A$1&gt;=Leave[[#This Row],[Start Time]],Home!$A$1&lt;=Leave[[#This Row],[End Time]]),"Aplica","No Aplica")</f>
        <v>Aplica</v>
      </c>
      <c r="M1744">
        <f>IF(AND(Home!$A$1&gt;=Leave[[#This Row],[Start Time]],Home!$A$1&lt;=Leave[[#This Row],[End Time]]),Home!$A$1,"No Aplica")</f>
        <v>45931</v>
      </c>
      <c r="N1744" t="str">
        <f>Leave[[#This Row],[User Code (Owning User) (Usuario)]]&amp;Leave[[#This Row],[fecha activa]]</f>
        <v>MIE20221506720645931</v>
      </c>
    </row>
    <row r="1745" spans="1:14" x14ac:dyDescent="0.3">
      <c r="A1745" t="s">
        <v>463</v>
      </c>
      <c r="B1745" s="3">
        <v>45939</v>
      </c>
      <c r="C1745" s="3">
        <v>45939</v>
      </c>
      <c r="D1745" t="s">
        <v>473</v>
      </c>
      <c r="E1745" t="s">
        <v>74</v>
      </c>
      <c r="F1745" t="s">
        <v>75</v>
      </c>
      <c r="G1745">
        <v>540</v>
      </c>
      <c r="H1745">
        <v>540</v>
      </c>
      <c r="I1745" t="s">
        <v>961</v>
      </c>
      <c r="J1745" t="s">
        <v>1822</v>
      </c>
      <c r="K1745" t="s">
        <v>179</v>
      </c>
      <c r="L1745" t="str">
        <f>IF(AND(Home!$A$1&gt;=Leave[[#This Row],[Start Time]],Home!$A$1&lt;=Leave[[#This Row],[End Time]]),"Aplica","No Aplica")</f>
        <v>No Aplica</v>
      </c>
      <c r="M1745" t="str">
        <f>IF(AND(Home!$A$1&gt;=Leave[[#This Row],[Start Time]],Home!$A$1&lt;=Leave[[#This Row],[End Time]]),Home!$A$1,"No Aplica")</f>
        <v>No Aplica</v>
      </c>
      <c r="N1745" t="str">
        <f>Leave[[#This Row],[User Code (Owning User) (Usuario)]]&amp;Leave[[#This Row],[fecha activa]]</f>
        <v>MIE202209088023No Aplica</v>
      </c>
    </row>
    <row r="1746" spans="1:14" x14ac:dyDescent="0.3">
      <c r="A1746" t="s">
        <v>475</v>
      </c>
      <c r="B1746" s="3">
        <v>45932</v>
      </c>
      <c r="C1746" s="3">
        <v>45932</v>
      </c>
      <c r="D1746" t="s">
        <v>1825</v>
      </c>
      <c r="E1746" t="s">
        <v>74</v>
      </c>
      <c r="F1746" t="s">
        <v>75</v>
      </c>
      <c r="G1746">
        <v>540</v>
      </c>
      <c r="H1746">
        <v>540</v>
      </c>
      <c r="I1746" t="s">
        <v>961</v>
      </c>
      <c r="J1746" t="s">
        <v>1822</v>
      </c>
      <c r="K1746" t="s">
        <v>179</v>
      </c>
      <c r="L1746" t="str">
        <f>IF(AND(Home!$A$1&gt;=Leave[[#This Row],[Start Time]],Home!$A$1&lt;=Leave[[#This Row],[End Time]]),"Aplica","No Aplica")</f>
        <v>No Aplica</v>
      </c>
      <c r="M1746" t="str">
        <f>IF(AND(Home!$A$1&gt;=Leave[[#This Row],[Start Time]],Home!$A$1&lt;=Leave[[#This Row],[End Time]]),Home!$A$1,"No Aplica")</f>
        <v>No Aplica</v>
      </c>
      <c r="N1746" t="str">
        <f>Leave[[#This Row],[User Code (Owning User) (Usuario)]]&amp;Leave[[#This Row],[fecha activa]]</f>
        <v>MIE202209088023No Aplica</v>
      </c>
    </row>
    <row r="1747" spans="1:14" x14ac:dyDescent="0.3">
      <c r="A1747" t="s">
        <v>475</v>
      </c>
      <c r="B1747" s="3">
        <v>45931</v>
      </c>
      <c r="C1747" s="3">
        <v>45931</v>
      </c>
      <c r="D1747" t="s">
        <v>1825</v>
      </c>
      <c r="E1747" t="s">
        <v>74</v>
      </c>
      <c r="F1747" t="s">
        <v>75</v>
      </c>
      <c r="G1747">
        <v>540</v>
      </c>
      <c r="H1747">
        <v>540</v>
      </c>
      <c r="I1747" t="s">
        <v>961</v>
      </c>
      <c r="J1747" t="s">
        <v>1822</v>
      </c>
      <c r="K1747" t="s">
        <v>179</v>
      </c>
      <c r="L1747" t="str">
        <f>IF(AND(Home!$A$1&gt;=Leave[[#This Row],[Start Time]],Home!$A$1&lt;=Leave[[#This Row],[End Time]]),"Aplica","No Aplica")</f>
        <v>Aplica</v>
      </c>
      <c r="M1747">
        <f>IF(AND(Home!$A$1&gt;=Leave[[#This Row],[Start Time]],Home!$A$1&lt;=Leave[[#This Row],[End Time]]),Home!$A$1,"No Aplica")</f>
        <v>45931</v>
      </c>
      <c r="N1747" t="str">
        <f>Leave[[#This Row],[User Code (Owning User) (Usuario)]]&amp;Leave[[#This Row],[fecha activa]]</f>
        <v>MIE20220908802345931</v>
      </c>
    </row>
    <row r="1748" spans="1:14" x14ac:dyDescent="0.3">
      <c r="A1748" t="s">
        <v>463</v>
      </c>
      <c r="B1748" s="3">
        <v>45942</v>
      </c>
      <c r="C1748" s="3">
        <v>45942</v>
      </c>
      <c r="D1748" t="s">
        <v>3019</v>
      </c>
      <c r="E1748" t="s">
        <v>74</v>
      </c>
      <c r="F1748" t="s">
        <v>75</v>
      </c>
      <c r="G1748">
        <v>540</v>
      </c>
      <c r="H1748">
        <v>540</v>
      </c>
      <c r="I1748" t="s">
        <v>961</v>
      </c>
      <c r="J1748" t="s">
        <v>1822</v>
      </c>
      <c r="K1748" t="s">
        <v>179</v>
      </c>
      <c r="L1748" t="str">
        <f>IF(AND(Home!$A$1&gt;=Leave[[#This Row],[Start Time]],Home!$A$1&lt;=Leave[[#This Row],[End Time]]),"Aplica","No Aplica")</f>
        <v>No Aplica</v>
      </c>
      <c r="M1748" t="str">
        <f>IF(AND(Home!$A$1&gt;=Leave[[#This Row],[Start Time]],Home!$A$1&lt;=Leave[[#This Row],[End Time]]),Home!$A$1,"No Aplica")</f>
        <v>No Aplica</v>
      </c>
      <c r="N1748" t="str">
        <f>Leave[[#This Row],[User Code (Owning User) (Usuario)]]&amp;Leave[[#This Row],[fecha activa]]</f>
        <v>MIE202209088023No Aplica</v>
      </c>
    </row>
    <row r="1749" spans="1:14" x14ac:dyDescent="0.3">
      <c r="A1749" t="s">
        <v>463</v>
      </c>
      <c r="B1749" s="3">
        <v>45940</v>
      </c>
      <c r="C1749" s="3">
        <v>45940</v>
      </c>
      <c r="D1749" t="s">
        <v>1394</v>
      </c>
      <c r="E1749" t="s">
        <v>74</v>
      </c>
      <c r="F1749" t="s">
        <v>75</v>
      </c>
      <c r="G1749">
        <v>120</v>
      </c>
      <c r="H1749">
        <v>120</v>
      </c>
      <c r="I1749" t="s">
        <v>961</v>
      </c>
      <c r="J1749" t="s">
        <v>1822</v>
      </c>
      <c r="K1749" t="s">
        <v>179</v>
      </c>
      <c r="L1749" t="str">
        <f>IF(AND(Home!$A$1&gt;=Leave[[#This Row],[Start Time]],Home!$A$1&lt;=Leave[[#This Row],[End Time]]),"Aplica","No Aplica")</f>
        <v>No Aplica</v>
      </c>
      <c r="M1749" t="str">
        <f>IF(AND(Home!$A$1&gt;=Leave[[#This Row],[Start Time]],Home!$A$1&lt;=Leave[[#This Row],[End Time]]),Home!$A$1,"No Aplica")</f>
        <v>No Aplica</v>
      </c>
      <c r="N1749" t="str">
        <f>Leave[[#This Row],[User Code (Owning User) (Usuario)]]&amp;Leave[[#This Row],[fecha activa]]</f>
        <v>MIE202209088023No Aplica</v>
      </c>
    </row>
    <row r="1750" spans="1:14" x14ac:dyDescent="0.3">
      <c r="A1750" t="s">
        <v>463</v>
      </c>
      <c r="B1750" s="3">
        <v>45938</v>
      </c>
      <c r="C1750" s="3">
        <v>45938</v>
      </c>
      <c r="D1750" t="s">
        <v>1394</v>
      </c>
      <c r="E1750" t="s">
        <v>74</v>
      </c>
      <c r="F1750" t="s">
        <v>75</v>
      </c>
      <c r="G1750">
        <v>120</v>
      </c>
      <c r="H1750">
        <v>120</v>
      </c>
      <c r="I1750" t="s">
        <v>961</v>
      </c>
      <c r="J1750" t="s">
        <v>1822</v>
      </c>
      <c r="K1750" t="s">
        <v>179</v>
      </c>
      <c r="L1750" t="str">
        <f>IF(AND(Home!$A$1&gt;=Leave[[#This Row],[Start Time]],Home!$A$1&lt;=Leave[[#This Row],[End Time]]),"Aplica","No Aplica")</f>
        <v>No Aplica</v>
      </c>
      <c r="M1750" t="str">
        <f>IF(AND(Home!$A$1&gt;=Leave[[#This Row],[Start Time]],Home!$A$1&lt;=Leave[[#This Row],[End Time]]),Home!$A$1,"No Aplica")</f>
        <v>No Aplica</v>
      </c>
      <c r="N1750" t="str">
        <f>Leave[[#This Row],[User Code (Owning User) (Usuario)]]&amp;Leave[[#This Row],[fecha activa]]</f>
        <v>MIE202209088023No Aplica</v>
      </c>
    </row>
    <row r="1751" spans="1:14" x14ac:dyDescent="0.3">
      <c r="A1751" t="s">
        <v>474</v>
      </c>
      <c r="B1751" s="3">
        <v>45936</v>
      </c>
      <c r="C1751" s="3">
        <v>45936</v>
      </c>
      <c r="D1751" t="s">
        <v>488</v>
      </c>
      <c r="E1751" t="s">
        <v>74</v>
      </c>
      <c r="F1751" t="s">
        <v>75</v>
      </c>
      <c r="G1751">
        <v>120</v>
      </c>
      <c r="H1751">
        <v>120</v>
      </c>
      <c r="I1751" t="s">
        <v>961</v>
      </c>
      <c r="J1751" t="s">
        <v>1822</v>
      </c>
      <c r="K1751" t="s">
        <v>179</v>
      </c>
      <c r="L1751" t="str">
        <f>IF(AND(Home!$A$1&gt;=Leave[[#This Row],[Start Time]],Home!$A$1&lt;=Leave[[#This Row],[End Time]]),"Aplica","No Aplica")</f>
        <v>No Aplica</v>
      </c>
      <c r="M1751" t="str">
        <f>IF(AND(Home!$A$1&gt;=Leave[[#This Row],[Start Time]],Home!$A$1&lt;=Leave[[#This Row],[End Time]]),Home!$A$1,"No Aplica")</f>
        <v>No Aplica</v>
      </c>
      <c r="N1751" t="str">
        <f>Leave[[#This Row],[User Code (Owning User) (Usuario)]]&amp;Leave[[#This Row],[fecha activa]]</f>
        <v>MIE202209088023No Aplica</v>
      </c>
    </row>
    <row r="1752" spans="1:14" x14ac:dyDescent="0.3">
      <c r="A1752" t="s">
        <v>474</v>
      </c>
      <c r="B1752" s="3">
        <v>45935</v>
      </c>
      <c r="C1752" s="3">
        <v>45935</v>
      </c>
      <c r="D1752" t="s">
        <v>489</v>
      </c>
      <c r="E1752" t="s">
        <v>74</v>
      </c>
      <c r="F1752" t="s">
        <v>75</v>
      </c>
      <c r="G1752">
        <v>60</v>
      </c>
      <c r="H1752">
        <v>60</v>
      </c>
      <c r="I1752" t="s">
        <v>961</v>
      </c>
      <c r="J1752" t="s">
        <v>1822</v>
      </c>
      <c r="K1752" t="s">
        <v>179</v>
      </c>
      <c r="L1752" t="str">
        <f>IF(AND(Home!$A$1&gt;=Leave[[#This Row],[Start Time]],Home!$A$1&lt;=Leave[[#This Row],[End Time]]),"Aplica","No Aplica")</f>
        <v>No Aplica</v>
      </c>
      <c r="M1752" t="str">
        <f>IF(AND(Home!$A$1&gt;=Leave[[#This Row],[Start Time]],Home!$A$1&lt;=Leave[[#This Row],[End Time]]),Home!$A$1,"No Aplica")</f>
        <v>No Aplica</v>
      </c>
      <c r="N1752" t="str">
        <f>Leave[[#This Row],[User Code (Owning User) (Usuario)]]&amp;Leave[[#This Row],[fecha activa]]</f>
        <v>MIE202209088023No Aplica</v>
      </c>
    </row>
    <row r="1753" spans="1:14" x14ac:dyDescent="0.3">
      <c r="A1753" t="s">
        <v>463</v>
      </c>
      <c r="B1753" s="3">
        <v>45933</v>
      </c>
      <c r="C1753" s="3">
        <v>45933</v>
      </c>
      <c r="D1753" t="s">
        <v>1394</v>
      </c>
      <c r="E1753" t="s">
        <v>74</v>
      </c>
      <c r="F1753" t="s">
        <v>75</v>
      </c>
      <c r="G1753">
        <v>120</v>
      </c>
      <c r="H1753">
        <v>120</v>
      </c>
      <c r="I1753" t="s">
        <v>961</v>
      </c>
      <c r="J1753" t="s">
        <v>1822</v>
      </c>
      <c r="K1753" t="s">
        <v>179</v>
      </c>
      <c r="L1753" t="str">
        <f>IF(AND(Home!$A$1&gt;=Leave[[#This Row],[Start Time]],Home!$A$1&lt;=Leave[[#This Row],[End Time]]),"Aplica","No Aplica")</f>
        <v>No Aplica</v>
      </c>
      <c r="M1753" t="str">
        <f>IF(AND(Home!$A$1&gt;=Leave[[#This Row],[Start Time]],Home!$A$1&lt;=Leave[[#This Row],[End Time]]),Home!$A$1,"No Aplica")</f>
        <v>No Aplica</v>
      </c>
      <c r="N1753" t="str">
        <f>Leave[[#This Row],[User Code (Owning User) (Usuario)]]&amp;Leave[[#This Row],[fecha activa]]</f>
        <v>MIE202209088023No Aplica</v>
      </c>
    </row>
    <row r="1754" spans="1:14" x14ac:dyDescent="0.3">
      <c r="A1754" t="s">
        <v>474</v>
      </c>
      <c r="B1754" s="3">
        <v>45934</v>
      </c>
      <c r="C1754" s="3">
        <v>45934</v>
      </c>
      <c r="D1754" t="s">
        <v>489</v>
      </c>
      <c r="E1754" t="s">
        <v>224</v>
      </c>
      <c r="F1754" t="s">
        <v>225</v>
      </c>
      <c r="G1754">
        <v>180</v>
      </c>
      <c r="H1754">
        <v>180</v>
      </c>
      <c r="I1754" t="s">
        <v>985</v>
      </c>
      <c r="J1754" t="s">
        <v>976</v>
      </c>
      <c r="K1754" t="s">
        <v>223</v>
      </c>
      <c r="L1754" t="str">
        <f>IF(AND(Home!$A$1&gt;=Leave[[#This Row],[Start Time]],Home!$A$1&lt;=Leave[[#This Row],[End Time]]),"Aplica","No Aplica")</f>
        <v>No Aplica</v>
      </c>
      <c r="M1754" t="str">
        <f>IF(AND(Home!$A$1&gt;=Leave[[#This Row],[Start Time]],Home!$A$1&lt;=Leave[[#This Row],[End Time]]),Home!$A$1,"No Aplica")</f>
        <v>No Aplica</v>
      </c>
      <c r="N1754" t="str">
        <f>Leave[[#This Row],[User Code (Owning User) (Usuario)]]&amp;Leave[[#This Row],[fecha activa]]</f>
        <v>MIE2023230110110No Aplica</v>
      </c>
    </row>
    <row r="1755" spans="1:14" x14ac:dyDescent="0.3">
      <c r="A1755" t="s">
        <v>463</v>
      </c>
      <c r="B1755" s="3">
        <v>45935</v>
      </c>
      <c r="C1755" s="3">
        <v>45935</v>
      </c>
      <c r="D1755" t="s">
        <v>493</v>
      </c>
      <c r="E1755" t="s">
        <v>224</v>
      </c>
      <c r="F1755" t="s">
        <v>225</v>
      </c>
      <c r="G1755">
        <v>540</v>
      </c>
      <c r="H1755">
        <v>540</v>
      </c>
      <c r="I1755" t="s">
        <v>985</v>
      </c>
      <c r="J1755" t="s">
        <v>976</v>
      </c>
      <c r="K1755" t="s">
        <v>223</v>
      </c>
      <c r="L1755" t="str">
        <f>IF(AND(Home!$A$1&gt;=Leave[[#This Row],[Start Time]],Home!$A$1&lt;=Leave[[#This Row],[End Time]]),"Aplica","No Aplica")</f>
        <v>No Aplica</v>
      </c>
      <c r="M1755" t="str">
        <f>IF(AND(Home!$A$1&gt;=Leave[[#This Row],[Start Time]],Home!$A$1&lt;=Leave[[#This Row],[End Time]]),Home!$A$1,"No Aplica")</f>
        <v>No Aplica</v>
      </c>
      <c r="N1755" t="str">
        <f>Leave[[#This Row],[User Code (Owning User) (Usuario)]]&amp;Leave[[#This Row],[fecha activa]]</f>
        <v>MIE2023230110110No Aplica</v>
      </c>
    </row>
    <row r="1756" spans="1:14" x14ac:dyDescent="0.3">
      <c r="A1756" t="s">
        <v>475</v>
      </c>
      <c r="B1756" s="3">
        <v>45939</v>
      </c>
      <c r="C1756" s="3">
        <v>45939</v>
      </c>
      <c r="D1756" t="s">
        <v>636</v>
      </c>
      <c r="E1756" t="s">
        <v>2156</v>
      </c>
      <c r="F1756" t="s">
        <v>2158</v>
      </c>
      <c r="G1756">
        <v>120</v>
      </c>
      <c r="H1756">
        <v>120</v>
      </c>
      <c r="I1756" t="s">
        <v>2157</v>
      </c>
      <c r="J1756" t="s">
        <v>1038</v>
      </c>
      <c r="K1756" t="s">
        <v>177</v>
      </c>
      <c r="L1756" t="str">
        <f>IF(AND(Home!$A$1&gt;=Leave[[#This Row],[Start Time]],Home!$A$1&lt;=Leave[[#This Row],[End Time]]),"Aplica","No Aplica")</f>
        <v>No Aplica</v>
      </c>
      <c r="M1756" t="str">
        <f>IF(AND(Home!$A$1&gt;=Leave[[#This Row],[Start Time]],Home!$A$1&lt;=Leave[[#This Row],[End Time]]),Home!$A$1,"No Aplica")</f>
        <v>No Aplica</v>
      </c>
      <c r="N1756" t="str">
        <f>Leave[[#This Row],[User Code (Owning User) (Usuario)]]&amp;Leave[[#This Row],[fecha activa]]</f>
        <v>MIE2025040823880No Aplica</v>
      </c>
    </row>
    <row r="1757" spans="1:14" x14ac:dyDescent="0.3">
      <c r="A1757" t="s">
        <v>475</v>
      </c>
      <c r="B1757" s="3">
        <v>45936</v>
      </c>
      <c r="C1757" s="3">
        <v>45936</v>
      </c>
      <c r="D1757" t="s">
        <v>636</v>
      </c>
      <c r="E1757" t="s">
        <v>2156</v>
      </c>
      <c r="F1757" t="s">
        <v>2158</v>
      </c>
      <c r="G1757">
        <v>120</v>
      </c>
      <c r="H1757">
        <v>120</v>
      </c>
      <c r="I1757" t="s">
        <v>2157</v>
      </c>
      <c r="J1757" t="s">
        <v>1038</v>
      </c>
      <c r="K1757" t="s">
        <v>177</v>
      </c>
      <c r="L1757" t="str">
        <f>IF(AND(Home!$A$1&gt;=Leave[[#This Row],[Start Time]],Home!$A$1&lt;=Leave[[#This Row],[End Time]]),"Aplica","No Aplica")</f>
        <v>No Aplica</v>
      </c>
      <c r="M1757" t="str">
        <f>IF(AND(Home!$A$1&gt;=Leave[[#This Row],[Start Time]],Home!$A$1&lt;=Leave[[#This Row],[End Time]]),Home!$A$1,"No Aplica")</f>
        <v>No Aplica</v>
      </c>
      <c r="N1757" t="str">
        <f>Leave[[#This Row],[User Code (Owning User) (Usuario)]]&amp;Leave[[#This Row],[fecha activa]]</f>
        <v>MIE2025040823880No Aplica</v>
      </c>
    </row>
    <row r="1758" spans="1:14" x14ac:dyDescent="0.3">
      <c r="A1758" t="s">
        <v>475</v>
      </c>
      <c r="B1758" s="3">
        <v>45937</v>
      </c>
      <c r="C1758" s="3">
        <v>45937</v>
      </c>
      <c r="D1758" t="s">
        <v>467</v>
      </c>
      <c r="E1758" t="s">
        <v>2156</v>
      </c>
      <c r="F1758" t="s">
        <v>2158</v>
      </c>
      <c r="G1758">
        <v>540</v>
      </c>
      <c r="H1758">
        <v>540</v>
      </c>
      <c r="I1758" t="s">
        <v>2157</v>
      </c>
      <c r="J1758" t="s">
        <v>1038</v>
      </c>
      <c r="K1758" t="s">
        <v>177</v>
      </c>
      <c r="L1758" t="str">
        <f>IF(AND(Home!$A$1&gt;=Leave[[#This Row],[Start Time]],Home!$A$1&lt;=Leave[[#This Row],[End Time]]),"Aplica","No Aplica")</f>
        <v>No Aplica</v>
      </c>
      <c r="M1758" t="str">
        <f>IF(AND(Home!$A$1&gt;=Leave[[#This Row],[Start Time]],Home!$A$1&lt;=Leave[[#This Row],[End Time]]),Home!$A$1,"No Aplica")</f>
        <v>No Aplica</v>
      </c>
      <c r="N1758" t="str">
        <f>Leave[[#This Row],[User Code (Owning User) (Usuario)]]&amp;Leave[[#This Row],[fecha activa]]</f>
        <v>MIE2025040823880No Aplica</v>
      </c>
    </row>
    <row r="1759" spans="1:14" x14ac:dyDescent="0.3">
      <c r="A1759" t="s">
        <v>463</v>
      </c>
      <c r="B1759" s="3">
        <v>45932</v>
      </c>
      <c r="C1759" s="3">
        <v>45932</v>
      </c>
      <c r="D1759" t="s">
        <v>1855</v>
      </c>
      <c r="E1759" t="s">
        <v>2156</v>
      </c>
      <c r="F1759" t="s">
        <v>2158</v>
      </c>
      <c r="G1759">
        <v>180</v>
      </c>
      <c r="H1759">
        <v>180</v>
      </c>
      <c r="I1759" t="s">
        <v>2157</v>
      </c>
      <c r="J1759" t="s">
        <v>1038</v>
      </c>
      <c r="K1759" t="s">
        <v>177</v>
      </c>
      <c r="L1759" t="str">
        <f>IF(AND(Home!$A$1&gt;=Leave[[#This Row],[Start Time]],Home!$A$1&lt;=Leave[[#This Row],[End Time]]),"Aplica","No Aplica")</f>
        <v>No Aplica</v>
      </c>
      <c r="M1759" t="str">
        <f>IF(AND(Home!$A$1&gt;=Leave[[#This Row],[Start Time]],Home!$A$1&lt;=Leave[[#This Row],[End Time]]),Home!$A$1,"No Aplica")</f>
        <v>No Aplica</v>
      </c>
      <c r="N1759" t="str">
        <f>Leave[[#This Row],[User Code (Owning User) (Usuario)]]&amp;Leave[[#This Row],[fecha activa]]</f>
        <v>MIE2025040823880No Aplica</v>
      </c>
    </row>
    <row r="1760" spans="1:14" x14ac:dyDescent="0.3">
      <c r="A1760" t="s">
        <v>463</v>
      </c>
      <c r="B1760" s="3">
        <v>45936</v>
      </c>
      <c r="C1760" s="3">
        <v>45936</v>
      </c>
      <c r="D1760" t="s">
        <v>2859</v>
      </c>
      <c r="E1760" t="s">
        <v>516</v>
      </c>
      <c r="F1760" t="s">
        <v>517</v>
      </c>
      <c r="G1760">
        <v>60</v>
      </c>
      <c r="H1760">
        <v>60</v>
      </c>
      <c r="I1760" t="s">
        <v>1301</v>
      </c>
      <c r="J1760" t="s">
        <v>1044</v>
      </c>
      <c r="K1760" t="s">
        <v>177</v>
      </c>
      <c r="L1760" t="str">
        <f>IF(AND(Home!$A$1&gt;=Leave[[#This Row],[Start Time]],Home!$A$1&lt;=Leave[[#This Row],[End Time]]),"Aplica","No Aplica")</f>
        <v>No Aplica</v>
      </c>
      <c r="M1760" t="str">
        <f>IF(AND(Home!$A$1&gt;=Leave[[#This Row],[Start Time]],Home!$A$1&lt;=Leave[[#This Row],[End Time]]),Home!$A$1,"No Aplica")</f>
        <v>No Aplica</v>
      </c>
      <c r="N1760" t="str">
        <f>Leave[[#This Row],[User Code (Owning User) (Usuario)]]&amp;Leave[[#This Row],[fecha activa]]</f>
        <v>MIE2024090414932No Aplica</v>
      </c>
    </row>
    <row r="1761" spans="1:14" x14ac:dyDescent="0.3">
      <c r="A1761" t="s">
        <v>463</v>
      </c>
      <c r="B1761" s="3">
        <v>45935</v>
      </c>
      <c r="C1761" s="3">
        <v>45935</v>
      </c>
      <c r="D1761" t="s">
        <v>2998</v>
      </c>
      <c r="E1761" t="s">
        <v>516</v>
      </c>
      <c r="F1761" t="s">
        <v>517</v>
      </c>
      <c r="G1761">
        <v>60</v>
      </c>
      <c r="H1761">
        <v>60</v>
      </c>
      <c r="I1761" t="s">
        <v>1301</v>
      </c>
      <c r="J1761" t="s">
        <v>1044</v>
      </c>
      <c r="K1761" t="s">
        <v>177</v>
      </c>
      <c r="L1761" t="str">
        <f>IF(AND(Home!$A$1&gt;=Leave[[#This Row],[Start Time]],Home!$A$1&lt;=Leave[[#This Row],[End Time]]),"Aplica","No Aplica")</f>
        <v>No Aplica</v>
      </c>
      <c r="M1761" t="str">
        <f>IF(AND(Home!$A$1&gt;=Leave[[#This Row],[Start Time]],Home!$A$1&lt;=Leave[[#This Row],[End Time]]),Home!$A$1,"No Aplica")</f>
        <v>No Aplica</v>
      </c>
      <c r="N1761" t="str">
        <f>Leave[[#This Row],[User Code (Owning User) (Usuario)]]&amp;Leave[[#This Row],[fecha activa]]</f>
        <v>MIE2024090414932No Aplica</v>
      </c>
    </row>
    <row r="1762" spans="1:14" x14ac:dyDescent="0.3">
      <c r="A1762" t="s">
        <v>466</v>
      </c>
      <c r="B1762" s="3">
        <v>45938</v>
      </c>
      <c r="C1762" s="3">
        <v>45938</v>
      </c>
      <c r="D1762" t="s">
        <v>468</v>
      </c>
      <c r="E1762" t="s">
        <v>516</v>
      </c>
      <c r="F1762" t="s">
        <v>517</v>
      </c>
      <c r="G1762">
        <v>540</v>
      </c>
      <c r="H1762">
        <v>540</v>
      </c>
      <c r="I1762" t="s">
        <v>1301</v>
      </c>
      <c r="J1762" t="s">
        <v>1044</v>
      </c>
      <c r="K1762" t="s">
        <v>177</v>
      </c>
      <c r="L1762" t="str">
        <f>IF(AND(Home!$A$1&gt;=Leave[[#This Row],[Start Time]],Home!$A$1&lt;=Leave[[#This Row],[End Time]]),"Aplica","No Aplica")</f>
        <v>No Aplica</v>
      </c>
      <c r="M1762" t="str">
        <f>IF(AND(Home!$A$1&gt;=Leave[[#This Row],[Start Time]],Home!$A$1&lt;=Leave[[#This Row],[End Time]]),Home!$A$1,"No Aplica")</f>
        <v>No Aplica</v>
      </c>
      <c r="N1762" t="str">
        <f>Leave[[#This Row],[User Code (Owning User) (Usuario)]]&amp;Leave[[#This Row],[fecha activa]]</f>
        <v>MIE2024090414932No Aplica</v>
      </c>
    </row>
    <row r="1763" spans="1:14" x14ac:dyDescent="0.3">
      <c r="A1763" t="s">
        <v>469</v>
      </c>
      <c r="B1763" s="3">
        <v>45931</v>
      </c>
      <c r="C1763" s="3">
        <v>45931</v>
      </c>
      <c r="D1763" t="s">
        <v>2913</v>
      </c>
      <c r="E1763" t="s">
        <v>682</v>
      </c>
      <c r="F1763" t="s">
        <v>683</v>
      </c>
      <c r="G1763">
        <v>540</v>
      </c>
      <c r="H1763">
        <v>540</v>
      </c>
      <c r="I1763" t="s">
        <v>1163</v>
      </c>
      <c r="J1763" t="s">
        <v>1556</v>
      </c>
      <c r="K1763" t="s">
        <v>163</v>
      </c>
      <c r="L1763" t="str">
        <f>IF(AND(Home!$A$1&gt;=Leave[[#This Row],[Start Time]],Home!$A$1&lt;=Leave[[#This Row],[End Time]]),"Aplica","No Aplica")</f>
        <v>Aplica</v>
      </c>
      <c r="M1763">
        <f>IF(AND(Home!$A$1&gt;=Leave[[#This Row],[Start Time]],Home!$A$1&lt;=Leave[[#This Row],[End Time]]),Home!$A$1,"No Aplica")</f>
        <v>45931</v>
      </c>
      <c r="N1763" t="str">
        <f>Leave[[#This Row],[User Code (Owning User) (Usuario)]]&amp;Leave[[#This Row],[fecha activa]]</f>
        <v>MIE202420081721145931</v>
      </c>
    </row>
    <row r="1764" spans="1:14" x14ac:dyDescent="0.3">
      <c r="A1764" t="s">
        <v>463</v>
      </c>
      <c r="B1764" s="3">
        <v>45942</v>
      </c>
      <c r="C1764" s="3">
        <v>45942</v>
      </c>
      <c r="D1764" t="s">
        <v>468</v>
      </c>
      <c r="E1764" t="s">
        <v>682</v>
      </c>
      <c r="F1764" t="s">
        <v>683</v>
      </c>
      <c r="G1764">
        <v>540</v>
      </c>
      <c r="H1764">
        <v>540</v>
      </c>
      <c r="I1764" t="s">
        <v>1163</v>
      </c>
      <c r="J1764" t="s">
        <v>1556</v>
      </c>
      <c r="K1764" t="s">
        <v>163</v>
      </c>
      <c r="L1764" t="str">
        <f>IF(AND(Home!$A$1&gt;=Leave[[#This Row],[Start Time]],Home!$A$1&lt;=Leave[[#This Row],[End Time]]),"Aplica","No Aplica")</f>
        <v>No Aplica</v>
      </c>
      <c r="M1764" t="str">
        <f>IF(AND(Home!$A$1&gt;=Leave[[#This Row],[Start Time]],Home!$A$1&lt;=Leave[[#This Row],[End Time]]),Home!$A$1,"No Aplica")</f>
        <v>No Aplica</v>
      </c>
      <c r="N1764" t="str">
        <f>Leave[[#This Row],[User Code (Owning User) (Usuario)]]&amp;Leave[[#This Row],[fecha activa]]</f>
        <v>MIE2024200817211No Aplica</v>
      </c>
    </row>
    <row r="1765" spans="1:14" x14ac:dyDescent="0.3">
      <c r="A1765" t="s">
        <v>469</v>
      </c>
      <c r="B1765" s="3">
        <v>45941</v>
      </c>
      <c r="C1765" s="3">
        <v>45941</v>
      </c>
      <c r="D1765" t="s">
        <v>470</v>
      </c>
      <c r="E1765" t="s">
        <v>682</v>
      </c>
      <c r="F1765" t="s">
        <v>683</v>
      </c>
      <c r="G1765">
        <v>540</v>
      </c>
      <c r="H1765">
        <v>540</v>
      </c>
      <c r="I1765" t="s">
        <v>1163</v>
      </c>
      <c r="J1765" t="s">
        <v>1556</v>
      </c>
      <c r="K1765" t="s">
        <v>163</v>
      </c>
      <c r="L1765" t="str">
        <f>IF(AND(Home!$A$1&gt;=Leave[[#This Row],[Start Time]],Home!$A$1&lt;=Leave[[#This Row],[End Time]]),"Aplica","No Aplica")</f>
        <v>No Aplica</v>
      </c>
      <c r="M1765" t="str">
        <f>IF(AND(Home!$A$1&gt;=Leave[[#This Row],[Start Time]],Home!$A$1&lt;=Leave[[#This Row],[End Time]]),Home!$A$1,"No Aplica")</f>
        <v>No Aplica</v>
      </c>
      <c r="N1765" t="str">
        <f>Leave[[#This Row],[User Code (Owning User) (Usuario)]]&amp;Leave[[#This Row],[fecha activa]]</f>
        <v>MIE2024200817211No Aplica</v>
      </c>
    </row>
    <row r="1766" spans="1:14" x14ac:dyDescent="0.3">
      <c r="A1766" t="s">
        <v>595</v>
      </c>
      <c r="B1766" s="3">
        <v>45932</v>
      </c>
      <c r="C1766" s="3">
        <v>45932</v>
      </c>
      <c r="D1766" t="s">
        <v>615</v>
      </c>
      <c r="E1766" t="s">
        <v>581</v>
      </c>
      <c r="F1766" t="s">
        <v>582</v>
      </c>
      <c r="G1766">
        <v>60</v>
      </c>
      <c r="H1766">
        <v>60</v>
      </c>
      <c r="I1766" t="s">
        <v>1277</v>
      </c>
      <c r="J1766" t="s">
        <v>966</v>
      </c>
      <c r="K1766" t="s">
        <v>177</v>
      </c>
      <c r="L1766" t="str">
        <f>IF(AND(Home!$A$1&gt;=Leave[[#This Row],[Start Time]],Home!$A$1&lt;=Leave[[#This Row],[End Time]]),"Aplica","No Aplica")</f>
        <v>No Aplica</v>
      </c>
      <c r="M1766" t="str">
        <f>IF(AND(Home!$A$1&gt;=Leave[[#This Row],[Start Time]],Home!$A$1&lt;=Leave[[#This Row],[End Time]]),Home!$A$1,"No Aplica")</f>
        <v>No Aplica</v>
      </c>
      <c r="N1766" t="str">
        <f>Leave[[#This Row],[User Code (Owning User) (Usuario)]]&amp;Leave[[#This Row],[fecha activa]]</f>
        <v>MIE2024150515741No Aplica</v>
      </c>
    </row>
    <row r="1767" spans="1:14" x14ac:dyDescent="0.3">
      <c r="A1767" t="s">
        <v>595</v>
      </c>
      <c r="B1767" s="3">
        <v>45931</v>
      </c>
      <c r="C1767" s="3">
        <v>45931</v>
      </c>
      <c r="D1767" t="s">
        <v>615</v>
      </c>
      <c r="E1767" t="s">
        <v>581</v>
      </c>
      <c r="F1767" t="s">
        <v>582</v>
      </c>
      <c r="G1767">
        <v>60</v>
      </c>
      <c r="H1767">
        <v>60</v>
      </c>
      <c r="I1767" t="s">
        <v>1277</v>
      </c>
      <c r="J1767" t="s">
        <v>966</v>
      </c>
      <c r="K1767" t="s">
        <v>177</v>
      </c>
      <c r="L1767" t="str">
        <f>IF(AND(Home!$A$1&gt;=Leave[[#This Row],[Start Time]],Home!$A$1&lt;=Leave[[#This Row],[End Time]]),"Aplica","No Aplica")</f>
        <v>Aplica</v>
      </c>
      <c r="M1767">
        <f>IF(AND(Home!$A$1&gt;=Leave[[#This Row],[Start Time]],Home!$A$1&lt;=Leave[[#This Row],[End Time]]),Home!$A$1,"No Aplica")</f>
        <v>45931</v>
      </c>
      <c r="N1767" t="str">
        <f>Leave[[#This Row],[User Code (Owning User) (Usuario)]]&amp;Leave[[#This Row],[fecha activa]]</f>
        <v>MIE202415051574145931</v>
      </c>
    </row>
    <row r="1768" spans="1:14" x14ac:dyDescent="0.3">
      <c r="A1768" t="s">
        <v>474</v>
      </c>
      <c r="B1768" s="3">
        <v>45942</v>
      </c>
      <c r="C1768" s="3">
        <v>45942</v>
      </c>
      <c r="D1768" t="s">
        <v>489</v>
      </c>
      <c r="E1768" t="s">
        <v>2339</v>
      </c>
      <c r="F1768" t="s">
        <v>2341</v>
      </c>
      <c r="G1768">
        <v>540</v>
      </c>
      <c r="H1768">
        <v>540</v>
      </c>
      <c r="I1768" t="s">
        <v>2340</v>
      </c>
      <c r="J1768" t="s">
        <v>1803</v>
      </c>
      <c r="K1768" t="s">
        <v>179</v>
      </c>
      <c r="L1768" t="str">
        <f>IF(AND(Home!$A$1&gt;=Leave[[#This Row],[Start Time]],Home!$A$1&lt;=Leave[[#This Row],[End Time]]),"Aplica","No Aplica")</f>
        <v>No Aplica</v>
      </c>
      <c r="M1768" t="str">
        <f>IF(AND(Home!$A$1&gt;=Leave[[#This Row],[Start Time]],Home!$A$1&lt;=Leave[[#This Row],[End Time]]),Home!$A$1,"No Aplica")</f>
        <v>No Aplica</v>
      </c>
      <c r="N1768" t="str">
        <f>Leave[[#This Row],[User Code (Owning User) (Usuario)]]&amp;Leave[[#This Row],[fecha activa]]</f>
        <v>MIE2025220824162No Aplica</v>
      </c>
    </row>
    <row r="1769" spans="1:14" x14ac:dyDescent="0.3">
      <c r="A1769" t="s">
        <v>463</v>
      </c>
      <c r="B1769" s="3">
        <v>45941</v>
      </c>
      <c r="C1769" s="3">
        <v>45941</v>
      </c>
      <c r="D1769" t="s">
        <v>615</v>
      </c>
      <c r="E1769" t="s">
        <v>2339</v>
      </c>
      <c r="F1769" t="s">
        <v>2341</v>
      </c>
      <c r="G1769">
        <v>240</v>
      </c>
      <c r="H1769">
        <v>240</v>
      </c>
      <c r="I1769" t="s">
        <v>2340</v>
      </c>
      <c r="J1769" t="s">
        <v>1803</v>
      </c>
      <c r="K1769" t="s">
        <v>179</v>
      </c>
      <c r="L1769" t="str">
        <f>IF(AND(Home!$A$1&gt;=Leave[[#This Row],[Start Time]],Home!$A$1&lt;=Leave[[#This Row],[End Time]]),"Aplica","No Aplica")</f>
        <v>No Aplica</v>
      </c>
      <c r="M1769" t="str">
        <f>IF(AND(Home!$A$1&gt;=Leave[[#This Row],[Start Time]],Home!$A$1&lt;=Leave[[#This Row],[End Time]]),Home!$A$1,"No Aplica")</f>
        <v>No Aplica</v>
      </c>
      <c r="N1769" t="str">
        <f>Leave[[#This Row],[User Code (Owning User) (Usuario)]]&amp;Leave[[#This Row],[fecha activa]]</f>
        <v>MIE2025220824162No Aplica</v>
      </c>
    </row>
    <row r="1770" spans="1:14" x14ac:dyDescent="0.3">
      <c r="A1770" t="s">
        <v>474</v>
      </c>
      <c r="B1770" s="3">
        <v>45935</v>
      </c>
      <c r="C1770" s="3">
        <v>45935</v>
      </c>
      <c r="D1770" t="s">
        <v>489</v>
      </c>
      <c r="E1770" t="s">
        <v>2339</v>
      </c>
      <c r="F1770" t="s">
        <v>2341</v>
      </c>
      <c r="G1770">
        <v>540</v>
      </c>
      <c r="H1770">
        <v>540</v>
      </c>
      <c r="I1770" t="s">
        <v>2340</v>
      </c>
      <c r="J1770" t="s">
        <v>1803</v>
      </c>
      <c r="K1770" t="s">
        <v>179</v>
      </c>
      <c r="L1770" t="str">
        <f>IF(AND(Home!$A$1&gt;=Leave[[#This Row],[Start Time]],Home!$A$1&lt;=Leave[[#This Row],[End Time]]),"Aplica","No Aplica")</f>
        <v>No Aplica</v>
      </c>
      <c r="M1770" t="str">
        <f>IF(AND(Home!$A$1&gt;=Leave[[#This Row],[Start Time]],Home!$A$1&lt;=Leave[[#This Row],[End Time]]),Home!$A$1,"No Aplica")</f>
        <v>No Aplica</v>
      </c>
      <c r="N1770" t="str">
        <f>Leave[[#This Row],[User Code (Owning User) (Usuario)]]&amp;Leave[[#This Row],[fecha activa]]</f>
        <v>MIE2025220824162No Aplica</v>
      </c>
    </row>
    <row r="1771" spans="1:14" x14ac:dyDescent="0.3">
      <c r="A1771" t="s">
        <v>463</v>
      </c>
      <c r="B1771" s="3">
        <v>45934</v>
      </c>
      <c r="C1771" s="3">
        <v>45934</v>
      </c>
      <c r="D1771" t="s">
        <v>1394</v>
      </c>
      <c r="E1771" t="s">
        <v>2339</v>
      </c>
      <c r="F1771" t="s">
        <v>2341</v>
      </c>
      <c r="G1771">
        <v>240</v>
      </c>
      <c r="H1771">
        <v>240</v>
      </c>
      <c r="I1771" t="s">
        <v>2340</v>
      </c>
      <c r="J1771" t="s">
        <v>1803</v>
      </c>
      <c r="K1771" t="s">
        <v>179</v>
      </c>
      <c r="L1771" t="str">
        <f>IF(AND(Home!$A$1&gt;=Leave[[#This Row],[Start Time]],Home!$A$1&lt;=Leave[[#This Row],[End Time]]),"Aplica","No Aplica")</f>
        <v>No Aplica</v>
      </c>
      <c r="M1771" t="str">
        <f>IF(AND(Home!$A$1&gt;=Leave[[#This Row],[Start Time]],Home!$A$1&lt;=Leave[[#This Row],[End Time]]),Home!$A$1,"No Aplica")</f>
        <v>No Aplica</v>
      </c>
      <c r="N1771" t="str">
        <f>Leave[[#This Row],[User Code (Owning User) (Usuario)]]&amp;Leave[[#This Row],[fecha activa]]</f>
        <v>MIE2025220824162No Aplica</v>
      </c>
    </row>
    <row r="1772" spans="1:14" x14ac:dyDescent="0.3">
      <c r="A1772" t="s">
        <v>463</v>
      </c>
      <c r="B1772" s="3">
        <v>45931</v>
      </c>
      <c r="C1772" s="3">
        <v>45931</v>
      </c>
      <c r="D1772" t="s">
        <v>2470</v>
      </c>
      <c r="E1772" t="s">
        <v>839</v>
      </c>
      <c r="F1772" t="s">
        <v>841</v>
      </c>
      <c r="G1772">
        <v>90</v>
      </c>
      <c r="H1772">
        <v>90</v>
      </c>
      <c r="I1772" t="s">
        <v>840</v>
      </c>
      <c r="J1772" t="s">
        <v>1018</v>
      </c>
      <c r="K1772" t="s">
        <v>177</v>
      </c>
      <c r="L1772" t="str">
        <f>IF(AND(Home!$A$1&gt;=Leave[[#This Row],[Start Time]],Home!$A$1&lt;=Leave[[#This Row],[End Time]]),"Aplica","No Aplica")</f>
        <v>Aplica</v>
      </c>
      <c r="M1772">
        <f>IF(AND(Home!$A$1&gt;=Leave[[#This Row],[Start Time]],Home!$A$1&lt;=Leave[[#This Row],[End Time]]),Home!$A$1,"No Aplica")</f>
        <v>45931</v>
      </c>
      <c r="N1772" t="str">
        <f>Leave[[#This Row],[User Code (Owning User) (Usuario)]]&amp;Leave[[#This Row],[fecha activa]]</f>
        <v>MIE202404121856945931</v>
      </c>
    </row>
    <row r="1773" spans="1:14" x14ac:dyDescent="0.3">
      <c r="A1773" t="s">
        <v>466</v>
      </c>
      <c r="B1773" s="3">
        <v>45939</v>
      </c>
      <c r="C1773" s="3">
        <v>45939</v>
      </c>
      <c r="D1773" t="s">
        <v>2919</v>
      </c>
      <c r="E1773" t="s">
        <v>839</v>
      </c>
      <c r="F1773" t="s">
        <v>841</v>
      </c>
      <c r="G1773">
        <v>540</v>
      </c>
      <c r="H1773">
        <v>540</v>
      </c>
      <c r="I1773" t="s">
        <v>840</v>
      </c>
      <c r="J1773" t="s">
        <v>1018</v>
      </c>
      <c r="K1773" t="s">
        <v>177</v>
      </c>
      <c r="L1773" t="str">
        <f>IF(AND(Home!$A$1&gt;=Leave[[#This Row],[Start Time]],Home!$A$1&lt;=Leave[[#This Row],[End Time]]),"Aplica","No Aplica")</f>
        <v>No Aplica</v>
      </c>
      <c r="M1773" t="str">
        <f>IF(AND(Home!$A$1&gt;=Leave[[#This Row],[Start Time]],Home!$A$1&lt;=Leave[[#This Row],[End Time]]),Home!$A$1,"No Aplica")</f>
        <v>No Aplica</v>
      </c>
      <c r="N1773" t="str">
        <f>Leave[[#This Row],[User Code (Owning User) (Usuario)]]&amp;Leave[[#This Row],[fecha activa]]</f>
        <v>MIE2024041218569No Aplica</v>
      </c>
    </row>
    <row r="1774" spans="1:14" x14ac:dyDescent="0.3">
      <c r="A1774" t="s">
        <v>466</v>
      </c>
      <c r="B1774" s="3">
        <v>45932</v>
      </c>
      <c r="C1774" s="3">
        <v>45932</v>
      </c>
      <c r="D1774" t="s">
        <v>487</v>
      </c>
      <c r="E1774" t="s">
        <v>839</v>
      </c>
      <c r="F1774" t="s">
        <v>841</v>
      </c>
      <c r="G1774">
        <v>540</v>
      </c>
      <c r="H1774">
        <v>540</v>
      </c>
      <c r="I1774" t="s">
        <v>840</v>
      </c>
      <c r="J1774" t="s">
        <v>1018</v>
      </c>
      <c r="K1774" t="s">
        <v>177</v>
      </c>
      <c r="L1774" t="str">
        <f>IF(AND(Home!$A$1&gt;=Leave[[#This Row],[Start Time]],Home!$A$1&lt;=Leave[[#This Row],[End Time]]),"Aplica","No Aplica")</f>
        <v>No Aplica</v>
      </c>
      <c r="M1774" t="str">
        <f>IF(AND(Home!$A$1&gt;=Leave[[#This Row],[Start Time]],Home!$A$1&lt;=Leave[[#This Row],[End Time]]),Home!$A$1,"No Aplica")</f>
        <v>No Aplica</v>
      </c>
      <c r="N1774" t="str">
        <f>Leave[[#This Row],[User Code (Owning User) (Usuario)]]&amp;Leave[[#This Row],[fecha activa]]</f>
        <v>MIE2024041218569No Aplica</v>
      </c>
    </row>
    <row r="1775" spans="1:14" x14ac:dyDescent="0.3">
      <c r="A1775" t="s">
        <v>463</v>
      </c>
      <c r="B1775" s="3">
        <v>45941</v>
      </c>
      <c r="C1775" s="3">
        <v>45941</v>
      </c>
      <c r="D1775" t="s">
        <v>2474</v>
      </c>
      <c r="E1775" t="s">
        <v>2199</v>
      </c>
      <c r="F1775" t="s">
        <v>2201</v>
      </c>
      <c r="G1775">
        <v>60</v>
      </c>
      <c r="H1775">
        <v>60</v>
      </c>
      <c r="I1775" t="s">
        <v>2200</v>
      </c>
      <c r="J1775" t="s">
        <v>1822</v>
      </c>
      <c r="K1775" t="s">
        <v>179</v>
      </c>
      <c r="L1775" t="str">
        <f>IF(AND(Home!$A$1&gt;=Leave[[#This Row],[Start Time]],Home!$A$1&lt;=Leave[[#This Row],[End Time]]),"Aplica","No Aplica")</f>
        <v>No Aplica</v>
      </c>
      <c r="M1775" t="str">
        <f>IF(AND(Home!$A$1&gt;=Leave[[#This Row],[Start Time]],Home!$A$1&lt;=Leave[[#This Row],[End Time]]),Home!$A$1,"No Aplica")</f>
        <v>No Aplica</v>
      </c>
      <c r="N1775" t="str">
        <f>Leave[[#This Row],[User Code (Owning User) (Usuario)]]&amp;Leave[[#This Row],[fecha activa]]</f>
        <v>MIE2025060823934No Aplica</v>
      </c>
    </row>
    <row r="1776" spans="1:14" x14ac:dyDescent="0.3">
      <c r="A1776" t="s">
        <v>463</v>
      </c>
      <c r="B1776" s="3">
        <v>45940</v>
      </c>
      <c r="C1776" s="3">
        <v>45940</v>
      </c>
      <c r="D1776" t="s">
        <v>2474</v>
      </c>
      <c r="E1776" t="s">
        <v>2199</v>
      </c>
      <c r="F1776" t="s">
        <v>2201</v>
      </c>
      <c r="G1776">
        <v>60</v>
      </c>
      <c r="H1776">
        <v>60</v>
      </c>
      <c r="I1776" t="s">
        <v>2200</v>
      </c>
      <c r="J1776" t="s">
        <v>1822</v>
      </c>
      <c r="K1776" t="s">
        <v>179</v>
      </c>
      <c r="L1776" t="str">
        <f>IF(AND(Home!$A$1&gt;=Leave[[#This Row],[Start Time]],Home!$A$1&lt;=Leave[[#This Row],[End Time]]),"Aplica","No Aplica")</f>
        <v>No Aplica</v>
      </c>
      <c r="M1776" t="str">
        <f>IF(AND(Home!$A$1&gt;=Leave[[#This Row],[Start Time]],Home!$A$1&lt;=Leave[[#This Row],[End Time]]),Home!$A$1,"No Aplica")</f>
        <v>No Aplica</v>
      </c>
      <c r="N1776" t="str">
        <f>Leave[[#This Row],[User Code (Owning User) (Usuario)]]&amp;Leave[[#This Row],[fecha activa]]</f>
        <v>MIE2025060823934No Aplica</v>
      </c>
    </row>
    <row r="1777" spans="1:14" x14ac:dyDescent="0.3">
      <c r="A1777" t="s">
        <v>463</v>
      </c>
      <c r="B1777" s="3">
        <v>45938</v>
      </c>
      <c r="C1777" s="3">
        <v>45938</v>
      </c>
      <c r="D1777" t="s">
        <v>2474</v>
      </c>
      <c r="E1777" t="s">
        <v>2199</v>
      </c>
      <c r="F1777" t="s">
        <v>2201</v>
      </c>
      <c r="G1777">
        <v>60</v>
      </c>
      <c r="H1777">
        <v>60</v>
      </c>
      <c r="I1777" t="s">
        <v>2200</v>
      </c>
      <c r="J1777" t="s">
        <v>1822</v>
      </c>
      <c r="K1777" t="s">
        <v>179</v>
      </c>
      <c r="L1777" t="str">
        <f>IF(AND(Home!$A$1&gt;=Leave[[#This Row],[Start Time]],Home!$A$1&lt;=Leave[[#This Row],[End Time]]),"Aplica","No Aplica")</f>
        <v>No Aplica</v>
      </c>
      <c r="M1777" t="str">
        <f>IF(AND(Home!$A$1&gt;=Leave[[#This Row],[Start Time]],Home!$A$1&lt;=Leave[[#This Row],[End Time]]),Home!$A$1,"No Aplica")</f>
        <v>No Aplica</v>
      </c>
      <c r="N1777" t="str">
        <f>Leave[[#This Row],[User Code (Owning User) (Usuario)]]&amp;Leave[[#This Row],[fecha activa]]</f>
        <v>MIE2025060823934No Aplica</v>
      </c>
    </row>
    <row r="1778" spans="1:14" x14ac:dyDescent="0.3">
      <c r="A1778" t="s">
        <v>463</v>
      </c>
      <c r="B1778" s="3">
        <v>45937</v>
      </c>
      <c r="C1778" s="3">
        <v>45937</v>
      </c>
      <c r="D1778" t="s">
        <v>2474</v>
      </c>
      <c r="E1778" t="s">
        <v>2199</v>
      </c>
      <c r="F1778" t="s">
        <v>2201</v>
      </c>
      <c r="G1778">
        <v>60</v>
      </c>
      <c r="H1778">
        <v>60</v>
      </c>
      <c r="I1778" t="s">
        <v>2200</v>
      </c>
      <c r="J1778" t="s">
        <v>1822</v>
      </c>
      <c r="K1778" t="s">
        <v>179</v>
      </c>
      <c r="L1778" t="str">
        <f>IF(AND(Home!$A$1&gt;=Leave[[#This Row],[Start Time]],Home!$A$1&lt;=Leave[[#This Row],[End Time]]),"Aplica","No Aplica")</f>
        <v>No Aplica</v>
      </c>
      <c r="M1778" t="str">
        <f>IF(AND(Home!$A$1&gt;=Leave[[#This Row],[Start Time]],Home!$A$1&lt;=Leave[[#This Row],[End Time]]),Home!$A$1,"No Aplica")</f>
        <v>No Aplica</v>
      </c>
      <c r="N1778" t="str">
        <f>Leave[[#This Row],[User Code (Owning User) (Usuario)]]&amp;Leave[[#This Row],[fecha activa]]</f>
        <v>MIE2025060823934No Aplica</v>
      </c>
    </row>
    <row r="1779" spans="1:14" x14ac:dyDescent="0.3">
      <c r="A1779" t="s">
        <v>474</v>
      </c>
      <c r="B1779" s="3">
        <v>45939</v>
      </c>
      <c r="C1779" s="3">
        <v>45939</v>
      </c>
      <c r="D1779" t="s">
        <v>2784</v>
      </c>
      <c r="E1779" t="s">
        <v>2199</v>
      </c>
      <c r="F1779" t="s">
        <v>2201</v>
      </c>
      <c r="G1779">
        <v>540</v>
      </c>
      <c r="H1779">
        <v>540</v>
      </c>
      <c r="I1779" t="s">
        <v>2200</v>
      </c>
      <c r="J1779" t="s">
        <v>1822</v>
      </c>
      <c r="K1779" t="s">
        <v>179</v>
      </c>
      <c r="L1779" t="str">
        <f>IF(AND(Home!$A$1&gt;=Leave[[#This Row],[Start Time]],Home!$A$1&lt;=Leave[[#This Row],[End Time]]),"Aplica","No Aplica")</f>
        <v>No Aplica</v>
      </c>
      <c r="M1779" t="str">
        <f>IF(AND(Home!$A$1&gt;=Leave[[#This Row],[Start Time]],Home!$A$1&lt;=Leave[[#This Row],[End Time]]),Home!$A$1,"No Aplica")</f>
        <v>No Aplica</v>
      </c>
      <c r="N1779" t="str">
        <f>Leave[[#This Row],[User Code (Owning User) (Usuario)]]&amp;Leave[[#This Row],[fecha activa]]</f>
        <v>MIE2025060823934No Aplica</v>
      </c>
    </row>
    <row r="1780" spans="1:14" x14ac:dyDescent="0.3">
      <c r="A1780" t="s">
        <v>463</v>
      </c>
      <c r="B1780" s="3">
        <v>45932</v>
      </c>
      <c r="C1780" s="3">
        <v>45932</v>
      </c>
      <c r="D1780" t="s">
        <v>2474</v>
      </c>
      <c r="E1780" t="s">
        <v>2199</v>
      </c>
      <c r="F1780" t="s">
        <v>2201</v>
      </c>
      <c r="G1780">
        <v>60</v>
      </c>
      <c r="H1780">
        <v>60</v>
      </c>
      <c r="I1780" t="s">
        <v>2200</v>
      </c>
      <c r="J1780" t="s">
        <v>1822</v>
      </c>
      <c r="K1780" t="s">
        <v>179</v>
      </c>
      <c r="L1780" t="str">
        <f>IF(AND(Home!$A$1&gt;=Leave[[#This Row],[Start Time]],Home!$A$1&lt;=Leave[[#This Row],[End Time]]),"Aplica","No Aplica")</f>
        <v>No Aplica</v>
      </c>
      <c r="M1780" t="str">
        <f>IF(AND(Home!$A$1&gt;=Leave[[#This Row],[Start Time]],Home!$A$1&lt;=Leave[[#This Row],[End Time]]),Home!$A$1,"No Aplica")</f>
        <v>No Aplica</v>
      </c>
      <c r="N1780" t="str">
        <f>Leave[[#This Row],[User Code (Owning User) (Usuario)]]&amp;Leave[[#This Row],[fecha activa]]</f>
        <v>MIE2025060823934No Aplica</v>
      </c>
    </row>
    <row r="1781" spans="1:14" x14ac:dyDescent="0.3">
      <c r="A1781" t="s">
        <v>463</v>
      </c>
      <c r="B1781" s="3">
        <v>45933</v>
      </c>
      <c r="C1781" s="3">
        <v>45933</v>
      </c>
      <c r="D1781" t="s">
        <v>2474</v>
      </c>
      <c r="E1781" t="s">
        <v>2199</v>
      </c>
      <c r="F1781" t="s">
        <v>2201</v>
      </c>
      <c r="G1781">
        <v>60</v>
      </c>
      <c r="H1781">
        <v>60</v>
      </c>
      <c r="I1781" t="s">
        <v>2200</v>
      </c>
      <c r="J1781" t="s">
        <v>1822</v>
      </c>
      <c r="K1781" t="s">
        <v>179</v>
      </c>
      <c r="L1781" t="str">
        <f>IF(AND(Home!$A$1&gt;=Leave[[#This Row],[Start Time]],Home!$A$1&lt;=Leave[[#This Row],[End Time]]),"Aplica","No Aplica")</f>
        <v>No Aplica</v>
      </c>
      <c r="M1781" t="str">
        <f>IF(AND(Home!$A$1&gt;=Leave[[#This Row],[Start Time]],Home!$A$1&lt;=Leave[[#This Row],[End Time]]),Home!$A$1,"No Aplica")</f>
        <v>No Aplica</v>
      </c>
      <c r="N1781" t="str">
        <f>Leave[[#This Row],[User Code (Owning User) (Usuario)]]&amp;Leave[[#This Row],[fecha activa]]</f>
        <v>MIE2025060823934No Aplica</v>
      </c>
    </row>
    <row r="1782" spans="1:14" x14ac:dyDescent="0.3">
      <c r="A1782" t="s">
        <v>463</v>
      </c>
      <c r="B1782" s="3">
        <v>45931</v>
      </c>
      <c r="C1782" s="3">
        <v>45931</v>
      </c>
      <c r="D1782" t="s">
        <v>2474</v>
      </c>
      <c r="E1782" t="s">
        <v>2199</v>
      </c>
      <c r="F1782" t="s">
        <v>2201</v>
      </c>
      <c r="G1782">
        <v>60</v>
      </c>
      <c r="H1782">
        <v>60</v>
      </c>
      <c r="I1782" t="s">
        <v>2200</v>
      </c>
      <c r="J1782" t="s">
        <v>1822</v>
      </c>
      <c r="K1782" t="s">
        <v>179</v>
      </c>
      <c r="L1782" t="str">
        <f>IF(AND(Home!$A$1&gt;=Leave[[#This Row],[Start Time]],Home!$A$1&lt;=Leave[[#This Row],[End Time]]),"Aplica","No Aplica")</f>
        <v>Aplica</v>
      </c>
      <c r="M1782">
        <f>IF(AND(Home!$A$1&gt;=Leave[[#This Row],[Start Time]],Home!$A$1&lt;=Leave[[#This Row],[End Time]]),Home!$A$1,"No Aplica")</f>
        <v>45931</v>
      </c>
      <c r="N1782" t="str">
        <f>Leave[[#This Row],[User Code (Owning User) (Usuario)]]&amp;Leave[[#This Row],[fecha activa]]</f>
        <v>MIE202506082393445931</v>
      </c>
    </row>
    <row r="1783" spans="1:14" x14ac:dyDescent="0.3">
      <c r="A1783" t="s">
        <v>466</v>
      </c>
      <c r="B1783" s="3">
        <v>45934</v>
      </c>
      <c r="C1783" s="3">
        <v>45934</v>
      </c>
      <c r="D1783" t="s">
        <v>615</v>
      </c>
      <c r="E1783" t="s">
        <v>574</v>
      </c>
      <c r="F1783" t="s">
        <v>575</v>
      </c>
      <c r="G1783">
        <v>60</v>
      </c>
      <c r="H1783">
        <v>60</v>
      </c>
      <c r="I1783" t="s">
        <v>1281</v>
      </c>
      <c r="J1783" t="s">
        <v>1482</v>
      </c>
      <c r="K1783" t="s">
        <v>177</v>
      </c>
      <c r="L1783" t="str">
        <f>IF(AND(Home!$A$1&gt;=Leave[[#This Row],[Start Time]],Home!$A$1&lt;=Leave[[#This Row],[End Time]]),"Aplica","No Aplica")</f>
        <v>No Aplica</v>
      </c>
      <c r="M1783" t="str">
        <f>IF(AND(Home!$A$1&gt;=Leave[[#This Row],[Start Time]],Home!$A$1&lt;=Leave[[#This Row],[End Time]]),Home!$A$1,"No Aplica")</f>
        <v>No Aplica</v>
      </c>
      <c r="N1783" t="str">
        <f>Leave[[#This Row],[User Code (Owning User) (Usuario)]]&amp;Leave[[#This Row],[fecha activa]]</f>
        <v>MIE2024300415359No Aplica</v>
      </c>
    </row>
    <row r="1784" spans="1:14" x14ac:dyDescent="0.3">
      <c r="A1784" t="s">
        <v>466</v>
      </c>
      <c r="B1784" s="3">
        <v>45932</v>
      </c>
      <c r="C1784" s="3">
        <v>45932</v>
      </c>
      <c r="D1784" t="s">
        <v>615</v>
      </c>
      <c r="E1784" t="s">
        <v>574</v>
      </c>
      <c r="F1784" t="s">
        <v>575</v>
      </c>
      <c r="G1784">
        <v>60</v>
      </c>
      <c r="H1784">
        <v>60</v>
      </c>
      <c r="I1784" t="s">
        <v>1281</v>
      </c>
      <c r="J1784" t="s">
        <v>1482</v>
      </c>
      <c r="K1784" t="s">
        <v>177</v>
      </c>
      <c r="L1784" t="str">
        <f>IF(AND(Home!$A$1&gt;=Leave[[#This Row],[Start Time]],Home!$A$1&lt;=Leave[[#This Row],[End Time]]),"Aplica","No Aplica")</f>
        <v>No Aplica</v>
      </c>
      <c r="M1784" t="str">
        <f>IF(AND(Home!$A$1&gt;=Leave[[#This Row],[Start Time]],Home!$A$1&lt;=Leave[[#This Row],[End Time]]),Home!$A$1,"No Aplica")</f>
        <v>No Aplica</v>
      </c>
      <c r="N1784" t="str">
        <f>Leave[[#This Row],[User Code (Owning User) (Usuario)]]&amp;Leave[[#This Row],[fecha activa]]</f>
        <v>MIE2024300415359No Aplica</v>
      </c>
    </row>
    <row r="1785" spans="1:14" x14ac:dyDescent="0.3">
      <c r="A1785" t="s">
        <v>466</v>
      </c>
      <c r="B1785" s="3">
        <v>45931</v>
      </c>
      <c r="C1785" s="3">
        <v>45931</v>
      </c>
      <c r="D1785" t="s">
        <v>465</v>
      </c>
      <c r="E1785" t="s">
        <v>574</v>
      </c>
      <c r="F1785" t="s">
        <v>575</v>
      </c>
      <c r="G1785">
        <v>540</v>
      </c>
      <c r="H1785">
        <v>540</v>
      </c>
      <c r="I1785" t="s">
        <v>1281</v>
      </c>
      <c r="J1785" t="s">
        <v>1482</v>
      </c>
      <c r="K1785" t="s">
        <v>177</v>
      </c>
      <c r="L1785" t="str">
        <f>IF(AND(Home!$A$1&gt;=Leave[[#This Row],[Start Time]],Home!$A$1&lt;=Leave[[#This Row],[End Time]]),"Aplica","No Aplica")</f>
        <v>Aplica</v>
      </c>
      <c r="M1785">
        <f>IF(AND(Home!$A$1&gt;=Leave[[#This Row],[Start Time]],Home!$A$1&lt;=Leave[[#This Row],[End Time]]),Home!$A$1,"No Aplica")</f>
        <v>45931</v>
      </c>
      <c r="N1785" t="str">
        <f>Leave[[#This Row],[User Code (Owning User) (Usuario)]]&amp;Leave[[#This Row],[fecha activa]]</f>
        <v>MIE202430041535945931</v>
      </c>
    </row>
    <row r="1786" spans="1:14" x14ac:dyDescent="0.3">
      <c r="A1786" t="s">
        <v>595</v>
      </c>
      <c r="B1786" s="3">
        <v>45933</v>
      </c>
      <c r="C1786" s="3">
        <v>45933</v>
      </c>
      <c r="D1786" t="s">
        <v>1394</v>
      </c>
      <c r="E1786" t="s">
        <v>339</v>
      </c>
      <c r="F1786" t="s">
        <v>340</v>
      </c>
      <c r="G1786">
        <v>60</v>
      </c>
      <c r="H1786">
        <v>60</v>
      </c>
      <c r="I1786" t="s">
        <v>1214</v>
      </c>
      <c r="J1786" t="s">
        <v>966</v>
      </c>
      <c r="K1786" t="s">
        <v>177</v>
      </c>
      <c r="L1786" t="str">
        <f>IF(AND(Home!$A$1&gt;=Leave[[#This Row],[Start Time]],Home!$A$1&lt;=Leave[[#This Row],[End Time]]),"Aplica","No Aplica")</f>
        <v>No Aplica</v>
      </c>
      <c r="M1786" t="str">
        <f>IF(AND(Home!$A$1&gt;=Leave[[#This Row],[Start Time]],Home!$A$1&lt;=Leave[[#This Row],[End Time]]),Home!$A$1,"No Aplica")</f>
        <v>No Aplica</v>
      </c>
      <c r="N1786" t="str">
        <f>Leave[[#This Row],[User Code (Owning User) (Usuario)]]&amp;Leave[[#This Row],[fecha activa]]</f>
        <v>MIE2023010812102No Aplica</v>
      </c>
    </row>
    <row r="1787" spans="1:14" x14ac:dyDescent="0.3">
      <c r="A1787" t="s">
        <v>595</v>
      </c>
      <c r="B1787" s="3">
        <v>45932</v>
      </c>
      <c r="C1787" s="3">
        <v>45932</v>
      </c>
      <c r="D1787" t="s">
        <v>1394</v>
      </c>
      <c r="E1787" t="s">
        <v>339</v>
      </c>
      <c r="F1787" t="s">
        <v>340</v>
      </c>
      <c r="G1787">
        <v>60</v>
      </c>
      <c r="H1787">
        <v>60</v>
      </c>
      <c r="I1787" t="s">
        <v>1214</v>
      </c>
      <c r="J1787" t="s">
        <v>966</v>
      </c>
      <c r="K1787" t="s">
        <v>177</v>
      </c>
      <c r="L1787" t="str">
        <f>IF(AND(Home!$A$1&gt;=Leave[[#This Row],[Start Time]],Home!$A$1&lt;=Leave[[#This Row],[End Time]]),"Aplica","No Aplica")</f>
        <v>No Aplica</v>
      </c>
      <c r="M1787" t="str">
        <f>IF(AND(Home!$A$1&gt;=Leave[[#This Row],[Start Time]],Home!$A$1&lt;=Leave[[#This Row],[End Time]]),Home!$A$1,"No Aplica")</f>
        <v>No Aplica</v>
      </c>
      <c r="N1787" t="str">
        <f>Leave[[#This Row],[User Code (Owning User) (Usuario)]]&amp;Leave[[#This Row],[fecha activa]]</f>
        <v>MIE2023010812102No Aplica</v>
      </c>
    </row>
    <row r="1788" spans="1:14" x14ac:dyDescent="0.3">
      <c r="A1788" t="s">
        <v>595</v>
      </c>
      <c r="B1788" s="3">
        <v>45931</v>
      </c>
      <c r="C1788" s="3">
        <v>45931</v>
      </c>
      <c r="D1788" t="s">
        <v>615</v>
      </c>
      <c r="E1788" t="s">
        <v>339</v>
      </c>
      <c r="F1788" t="s">
        <v>340</v>
      </c>
      <c r="G1788">
        <v>60</v>
      </c>
      <c r="H1788">
        <v>60</v>
      </c>
      <c r="I1788" t="s">
        <v>1214</v>
      </c>
      <c r="J1788" t="s">
        <v>966</v>
      </c>
      <c r="K1788" t="s">
        <v>177</v>
      </c>
      <c r="L1788" t="str">
        <f>IF(AND(Home!$A$1&gt;=Leave[[#This Row],[Start Time]],Home!$A$1&lt;=Leave[[#This Row],[End Time]]),"Aplica","No Aplica")</f>
        <v>Aplica</v>
      </c>
      <c r="M1788">
        <f>IF(AND(Home!$A$1&gt;=Leave[[#This Row],[Start Time]],Home!$A$1&lt;=Leave[[#This Row],[End Time]]),Home!$A$1,"No Aplica")</f>
        <v>45931</v>
      </c>
      <c r="N1788" t="str">
        <f>Leave[[#This Row],[User Code (Owning User) (Usuario)]]&amp;Leave[[#This Row],[fecha activa]]</f>
        <v>MIE202301081210245931</v>
      </c>
    </row>
    <row r="1789" spans="1:14" x14ac:dyDescent="0.3">
      <c r="A1789" t="s">
        <v>464</v>
      </c>
      <c r="B1789" s="3">
        <v>45949</v>
      </c>
      <c r="C1789" s="3">
        <v>45949</v>
      </c>
      <c r="D1789" t="s">
        <v>853</v>
      </c>
      <c r="E1789" t="s">
        <v>721</v>
      </c>
      <c r="F1789" t="s">
        <v>722</v>
      </c>
      <c r="G1789">
        <v>540</v>
      </c>
      <c r="H1789">
        <v>540</v>
      </c>
      <c r="I1789" t="s">
        <v>1147</v>
      </c>
      <c r="J1789" t="s">
        <v>1038</v>
      </c>
      <c r="K1789" t="s">
        <v>177</v>
      </c>
      <c r="L1789" t="str">
        <f>IF(AND(Home!$A$1&gt;=Leave[[#This Row],[Start Time]],Home!$A$1&lt;=Leave[[#This Row],[End Time]]),"Aplica","No Aplica")</f>
        <v>No Aplica</v>
      </c>
      <c r="M1789" t="str">
        <f>IF(AND(Home!$A$1&gt;=Leave[[#This Row],[Start Time]],Home!$A$1&lt;=Leave[[#This Row],[End Time]]),Home!$A$1,"No Aplica")</f>
        <v>No Aplica</v>
      </c>
      <c r="N1789" t="str">
        <f>Leave[[#This Row],[User Code (Owning User) (Usuario)]]&amp;Leave[[#This Row],[fecha activa]]</f>
        <v>MIE2024031017728No Aplica</v>
      </c>
    </row>
    <row r="1790" spans="1:14" x14ac:dyDescent="0.3">
      <c r="A1790" t="s">
        <v>464</v>
      </c>
      <c r="B1790" s="3">
        <v>45948</v>
      </c>
      <c r="C1790" s="3">
        <v>45948</v>
      </c>
      <c r="D1790" t="s">
        <v>853</v>
      </c>
      <c r="E1790" t="s">
        <v>721</v>
      </c>
      <c r="F1790" t="s">
        <v>722</v>
      </c>
      <c r="G1790">
        <v>540</v>
      </c>
      <c r="H1790">
        <v>540</v>
      </c>
      <c r="I1790" t="s">
        <v>1147</v>
      </c>
      <c r="J1790" t="s">
        <v>1038</v>
      </c>
      <c r="K1790" t="s">
        <v>177</v>
      </c>
      <c r="L1790" t="str">
        <f>IF(AND(Home!$A$1&gt;=Leave[[#This Row],[Start Time]],Home!$A$1&lt;=Leave[[#This Row],[End Time]]),"Aplica","No Aplica")</f>
        <v>No Aplica</v>
      </c>
      <c r="M1790" t="str">
        <f>IF(AND(Home!$A$1&gt;=Leave[[#This Row],[Start Time]],Home!$A$1&lt;=Leave[[#This Row],[End Time]]),Home!$A$1,"No Aplica")</f>
        <v>No Aplica</v>
      </c>
      <c r="N1790" t="str">
        <f>Leave[[#This Row],[User Code (Owning User) (Usuario)]]&amp;Leave[[#This Row],[fecha activa]]</f>
        <v>MIE2024031017728No Aplica</v>
      </c>
    </row>
    <row r="1791" spans="1:14" x14ac:dyDescent="0.3">
      <c r="A1791" t="s">
        <v>464</v>
      </c>
      <c r="B1791" s="3">
        <v>45947</v>
      </c>
      <c r="C1791" s="3">
        <v>45947</v>
      </c>
      <c r="D1791" t="s">
        <v>853</v>
      </c>
      <c r="E1791" t="s">
        <v>721</v>
      </c>
      <c r="F1791" t="s">
        <v>722</v>
      </c>
      <c r="G1791">
        <v>540</v>
      </c>
      <c r="H1791">
        <v>540</v>
      </c>
      <c r="I1791" t="s">
        <v>1147</v>
      </c>
      <c r="J1791" t="s">
        <v>1038</v>
      </c>
      <c r="K1791" t="s">
        <v>177</v>
      </c>
      <c r="L1791" t="str">
        <f>IF(AND(Home!$A$1&gt;=Leave[[#This Row],[Start Time]],Home!$A$1&lt;=Leave[[#This Row],[End Time]]),"Aplica","No Aplica")</f>
        <v>No Aplica</v>
      </c>
      <c r="M1791" t="str">
        <f>IF(AND(Home!$A$1&gt;=Leave[[#This Row],[Start Time]],Home!$A$1&lt;=Leave[[#This Row],[End Time]]),Home!$A$1,"No Aplica")</f>
        <v>No Aplica</v>
      </c>
      <c r="N1791" t="str">
        <f>Leave[[#This Row],[User Code (Owning User) (Usuario)]]&amp;Leave[[#This Row],[fecha activa]]</f>
        <v>MIE2024031017728No Aplica</v>
      </c>
    </row>
    <row r="1792" spans="1:14" x14ac:dyDescent="0.3">
      <c r="A1792" t="s">
        <v>464</v>
      </c>
      <c r="B1792" s="3">
        <v>45946</v>
      </c>
      <c r="C1792" s="3">
        <v>45946</v>
      </c>
      <c r="D1792" t="s">
        <v>853</v>
      </c>
      <c r="E1792" t="s">
        <v>721</v>
      </c>
      <c r="F1792" t="s">
        <v>722</v>
      </c>
      <c r="G1792">
        <v>540</v>
      </c>
      <c r="H1792">
        <v>540</v>
      </c>
      <c r="I1792" t="s">
        <v>1147</v>
      </c>
      <c r="J1792" t="s">
        <v>1038</v>
      </c>
      <c r="K1792" t="s">
        <v>177</v>
      </c>
      <c r="L1792" t="str">
        <f>IF(AND(Home!$A$1&gt;=Leave[[#This Row],[Start Time]],Home!$A$1&lt;=Leave[[#This Row],[End Time]]),"Aplica","No Aplica")</f>
        <v>No Aplica</v>
      </c>
      <c r="M1792" t="str">
        <f>IF(AND(Home!$A$1&gt;=Leave[[#This Row],[Start Time]],Home!$A$1&lt;=Leave[[#This Row],[End Time]]),Home!$A$1,"No Aplica")</f>
        <v>No Aplica</v>
      </c>
      <c r="N1792" t="str">
        <f>Leave[[#This Row],[User Code (Owning User) (Usuario)]]&amp;Leave[[#This Row],[fecha activa]]</f>
        <v>MIE2024031017728No Aplica</v>
      </c>
    </row>
    <row r="1793" spans="1:14" x14ac:dyDescent="0.3">
      <c r="A1793" t="s">
        <v>464</v>
      </c>
      <c r="B1793" s="3">
        <v>45945</v>
      </c>
      <c r="C1793" s="3">
        <v>45945</v>
      </c>
      <c r="D1793" t="s">
        <v>853</v>
      </c>
      <c r="E1793" t="s">
        <v>721</v>
      </c>
      <c r="F1793" t="s">
        <v>722</v>
      </c>
      <c r="G1793">
        <v>540</v>
      </c>
      <c r="H1793">
        <v>540</v>
      </c>
      <c r="I1793" t="s">
        <v>1147</v>
      </c>
      <c r="J1793" t="s">
        <v>1038</v>
      </c>
      <c r="K1793" t="s">
        <v>177</v>
      </c>
      <c r="L1793" t="str">
        <f>IF(AND(Home!$A$1&gt;=Leave[[#This Row],[Start Time]],Home!$A$1&lt;=Leave[[#This Row],[End Time]]),"Aplica","No Aplica")</f>
        <v>No Aplica</v>
      </c>
      <c r="M1793" t="str">
        <f>IF(AND(Home!$A$1&gt;=Leave[[#This Row],[Start Time]],Home!$A$1&lt;=Leave[[#This Row],[End Time]]),Home!$A$1,"No Aplica")</f>
        <v>No Aplica</v>
      </c>
      <c r="N1793" t="str">
        <f>Leave[[#This Row],[User Code (Owning User) (Usuario)]]&amp;Leave[[#This Row],[fecha activa]]</f>
        <v>MIE2024031017728No Aplica</v>
      </c>
    </row>
    <row r="1794" spans="1:14" x14ac:dyDescent="0.3">
      <c r="A1794" t="s">
        <v>464</v>
      </c>
      <c r="B1794" s="3">
        <v>45944</v>
      </c>
      <c r="C1794" s="3">
        <v>45944</v>
      </c>
      <c r="D1794" t="s">
        <v>853</v>
      </c>
      <c r="E1794" t="s">
        <v>721</v>
      </c>
      <c r="F1794" t="s">
        <v>722</v>
      </c>
      <c r="G1794">
        <v>540</v>
      </c>
      <c r="H1794">
        <v>540</v>
      </c>
      <c r="I1794" t="s">
        <v>1147</v>
      </c>
      <c r="J1794" t="s">
        <v>1038</v>
      </c>
      <c r="K1794" t="s">
        <v>177</v>
      </c>
      <c r="L1794" t="str">
        <f>IF(AND(Home!$A$1&gt;=Leave[[#This Row],[Start Time]],Home!$A$1&lt;=Leave[[#This Row],[End Time]]),"Aplica","No Aplica")</f>
        <v>No Aplica</v>
      </c>
      <c r="M1794" t="str">
        <f>IF(AND(Home!$A$1&gt;=Leave[[#This Row],[Start Time]],Home!$A$1&lt;=Leave[[#This Row],[End Time]]),Home!$A$1,"No Aplica")</f>
        <v>No Aplica</v>
      </c>
      <c r="N1794" t="str">
        <f>Leave[[#This Row],[User Code (Owning User) (Usuario)]]&amp;Leave[[#This Row],[fecha activa]]</f>
        <v>MIE2024031017728No Aplica</v>
      </c>
    </row>
    <row r="1795" spans="1:14" x14ac:dyDescent="0.3">
      <c r="A1795" t="s">
        <v>464</v>
      </c>
      <c r="B1795" s="3">
        <v>45943</v>
      </c>
      <c r="C1795" s="3">
        <v>45943</v>
      </c>
      <c r="D1795" t="s">
        <v>853</v>
      </c>
      <c r="E1795" t="s">
        <v>721</v>
      </c>
      <c r="F1795" t="s">
        <v>722</v>
      </c>
      <c r="G1795">
        <v>540</v>
      </c>
      <c r="H1795">
        <v>540</v>
      </c>
      <c r="I1795" t="s">
        <v>1147</v>
      </c>
      <c r="J1795" t="s">
        <v>1038</v>
      </c>
      <c r="K1795" t="s">
        <v>177</v>
      </c>
      <c r="L1795" t="str">
        <f>IF(AND(Home!$A$1&gt;=Leave[[#This Row],[Start Time]],Home!$A$1&lt;=Leave[[#This Row],[End Time]]),"Aplica","No Aplica")</f>
        <v>No Aplica</v>
      </c>
      <c r="M1795" t="str">
        <f>IF(AND(Home!$A$1&gt;=Leave[[#This Row],[Start Time]],Home!$A$1&lt;=Leave[[#This Row],[End Time]]),Home!$A$1,"No Aplica")</f>
        <v>No Aplica</v>
      </c>
      <c r="N1795" t="str">
        <f>Leave[[#This Row],[User Code (Owning User) (Usuario)]]&amp;Leave[[#This Row],[fecha activa]]</f>
        <v>MIE2024031017728No Aplica</v>
      </c>
    </row>
    <row r="1796" spans="1:14" x14ac:dyDescent="0.3">
      <c r="A1796" t="s">
        <v>464</v>
      </c>
      <c r="B1796" s="3">
        <v>45942</v>
      </c>
      <c r="C1796" s="3">
        <v>45942</v>
      </c>
      <c r="D1796" t="s">
        <v>853</v>
      </c>
      <c r="E1796" t="s">
        <v>721</v>
      </c>
      <c r="F1796" t="s">
        <v>722</v>
      </c>
      <c r="G1796">
        <v>540</v>
      </c>
      <c r="H1796">
        <v>540</v>
      </c>
      <c r="I1796" t="s">
        <v>1147</v>
      </c>
      <c r="J1796" t="s">
        <v>1038</v>
      </c>
      <c r="K1796" t="s">
        <v>177</v>
      </c>
      <c r="L1796" t="str">
        <f>IF(AND(Home!$A$1&gt;=Leave[[#This Row],[Start Time]],Home!$A$1&lt;=Leave[[#This Row],[End Time]]),"Aplica","No Aplica")</f>
        <v>No Aplica</v>
      </c>
      <c r="M1796" t="str">
        <f>IF(AND(Home!$A$1&gt;=Leave[[#This Row],[Start Time]],Home!$A$1&lt;=Leave[[#This Row],[End Time]]),Home!$A$1,"No Aplica")</f>
        <v>No Aplica</v>
      </c>
      <c r="N1796" t="str">
        <f>Leave[[#This Row],[User Code (Owning User) (Usuario)]]&amp;Leave[[#This Row],[fecha activa]]</f>
        <v>MIE2024031017728No Aplica</v>
      </c>
    </row>
    <row r="1797" spans="1:14" x14ac:dyDescent="0.3">
      <c r="A1797" t="s">
        <v>464</v>
      </c>
      <c r="B1797" s="3">
        <v>45941</v>
      </c>
      <c r="C1797" s="3">
        <v>45941</v>
      </c>
      <c r="D1797" t="s">
        <v>853</v>
      </c>
      <c r="E1797" t="s">
        <v>721</v>
      </c>
      <c r="F1797" t="s">
        <v>722</v>
      </c>
      <c r="G1797">
        <v>540</v>
      </c>
      <c r="H1797">
        <v>540</v>
      </c>
      <c r="I1797" t="s">
        <v>1147</v>
      </c>
      <c r="J1797" t="s">
        <v>1038</v>
      </c>
      <c r="K1797" t="s">
        <v>177</v>
      </c>
      <c r="L1797" t="str">
        <f>IF(AND(Home!$A$1&gt;=Leave[[#This Row],[Start Time]],Home!$A$1&lt;=Leave[[#This Row],[End Time]]),"Aplica","No Aplica")</f>
        <v>No Aplica</v>
      </c>
      <c r="M1797" t="str">
        <f>IF(AND(Home!$A$1&gt;=Leave[[#This Row],[Start Time]],Home!$A$1&lt;=Leave[[#This Row],[End Time]]),Home!$A$1,"No Aplica")</f>
        <v>No Aplica</v>
      </c>
      <c r="N1797" t="str">
        <f>Leave[[#This Row],[User Code (Owning User) (Usuario)]]&amp;Leave[[#This Row],[fecha activa]]</f>
        <v>MIE2024031017728No Aplica</v>
      </c>
    </row>
    <row r="1798" spans="1:14" x14ac:dyDescent="0.3">
      <c r="A1798" t="s">
        <v>464</v>
      </c>
      <c r="B1798" s="3">
        <v>45940</v>
      </c>
      <c r="C1798" s="3">
        <v>45940</v>
      </c>
      <c r="D1798" t="s">
        <v>853</v>
      </c>
      <c r="E1798" t="s">
        <v>721</v>
      </c>
      <c r="F1798" t="s">
        <v>722</v>
      </c>
      <c r="G1798">
        <v>540</v>
      </c>
      <c r="H1798">
        <v>540</v>
      </c>
      <c r="I1798" t="s">
        <v>1147</v>
      </c>
      <c r="J1798" t="s">
        <v>1038</v>
      </c>
      <c r="K1798" t="s">
        <v>177</v>
      </c>
      <c r="L1798" t="str">
        <f>IF(AND(Home!$A$1&gt;=Leave[[#This Row],[Start Time]],Home!$A$1&lt;=Leave[[#This Row],[End Time]]),"Aplica","No Aplica")</f>
        <v>No Aplica</v>
      </c>
      <c r="M1798" t="str">
        <f>IF(AND(Home!$A$1&gt;=Leave[[#This Row],[Start Time]],Home!$A$1&lt;=Leave[[#This Row],[End Time]]),Home!$A$1,"No Aplica")</f>
        <v>No Aplica</v>
      </c>
      <c r="N1798" t="str">
        <f>Leave[[#This Row],[User Code (Owning User) (Usuario)]]&amp;Leave[[#This Row],[fecha activa]]</f>
        <v>MIE2024031017728No Aplica</v>
      </c>
    </row>
    <row r="1799" spans="1:14" x14ac:dyDescent="0.3">
      <c r="A1799" t="s">
        <v>464</v>
      </c>
      <c r="B1799" s="3">
        <v>45939</v>
      </c>
      <c r="C1799" s="3">
        <v>45939</v>
      </c>
      <c r="D1799" t="s">
        <v>853</v>
      </c>
      <c r="E1799" t="s">
        <v>721</v>
      </c>
      <c r="F1799" t="s">
        <v>722</v>
      </c>
      <c r="G1799">
        <v>540</v>
      </c>
      <c r="H1799">
        <v>540</v>
      </c>
      <c r="I1799" t="s">
        <v>1147</v>
      </c>
      <c r="J1799" t="s">
        <v>1038</v>
      </c>
      <c r="K1799" t="s">
        <v>177</v>
      </c>
      <c r="L1799" t="str">
        <f>IF(AND(Home!$A$1&gt;=Leave[[#This Row],[Start Time]],Home!$A$1&lt;=Leave[[#This Row],[End Time]]),"Aplica","No Aplica")</f>
        <v>No Aplica</v>
      </c>
      <c r="M1799" t="str">
        <f>IF(AND(Home!$A$1&gt;=Leave[[#This Row],[Start Time]],Home!$A$1&lt;=Leave[[#This Row],[End Time]]),Home!$A$1,"No Aplica")</f>
        <v>No Aplica</v>
      </c>
      <c r="N1799" t="str">
        <f>Leave[[#This Row],[User Code (Owning User) (Usuario)]]&amp;Leave[[#This Row],[fecha activa]]</f>
        <v>MIE2024031017728No Aplica</v>
      </c>
    </row>
    <row r="1800" spans="1:14" x14ac:dyDescent="0.3">
      <c r="A1800" t="s">
        <v>464</v>
      </c>
      <c r="B1800" s="3">
        <v>45938</v>
      </c>
      <c r="C1800" s="3">
        <v>45938</v>
      </c>
      <c r="D1800" t="s">
        <v>853</v>
      </c>
      <c r="E1800" t="s">
        <v>721</v>
      </c>
      <c r="F1800" t="s">
        <v>722</v>
      </c>
      <c r="G1800">
        <v>540</v>
      </c>
      <c r="H1800">
        <v>540</v>
      </c>
      <c r="I1800" t="s">
        <v>1147</v>
      </c>
      <c r="J1800" t="s">
        <v>1038</v>
      </c>
      <c r="K1800" t="s">
        <v>177</v>
      </c>
      <c r="L1800" t="str">
        <f>IF(AND(Home!$A$1&gt;=Leave[[#This Row],[Start Time]],Home!$A$1&lt;=Leave[[#This Row],[End Time]]),"Aplica","No Aplica")</f>
        <v>No Aplica</v>
      </c>
      <c r="M1800" t="str">
        <f>IF(AND(Home!$A$1&gt;=Leave[[#This Row],[Start Time]],Home!$A$1&lt;=Leave[[#This Row],[End Time]]),Home!$A$1,"No Aplica")</f>
        <v>No Aplica</v>
      </c>
      <c r="N1800" t="str">
        <f>Leave[[#This Row],[User Code (Owning User) (Usuario)]]&amp;Leave[[#This Row],[fecha activa]]</f>
        <v>MIE2024031017728No Aplica</v>
      </c>
    </row>
    <row r="1801" spans="1:14" x14ac:dyDescent="0.3">
      <c r="A1801" t="s">
        <v>464</v>
      </c>
      <c r="B1801" s="3">
        <v>45937</v>
      </c>
      <c r="C1801" s="3">
        <v>45937</v>
      </c>
      <c r="D1801" t="s">
        <v>853</v>
      </c>
      <c r="E1801" t="s">
        <v>721</v>
      </c>
      <c r="F1801" t="s">
        <v>722</v>
      </c>
      <c r="G1801">
        <v>540</v>
      </c>
      <c r="H1801">
        <v>540</v>
      </c>
      <c r="I1801" t="s">
        <v>1147</v>
      </c>
      <c r="J1801" t="s">
        <v>1038</v>
      </c>
      <c r="K1801" t="s">
        <v>177</v>
      </c>
      <c r="L1801" t="str">
        <f>IF(AND(Home!$A$1&gt;=Leave[[#This Row],[Start Time]],Home!$A$1&lt;=Leave[[#This Row],[End Time]]),"Aplica","No Aplica")</f>
        <v>No Aplica</v>
      </c>
      <c r="M1801" t="str">
        <f>IF(AND(Home!$A$1&gt;=Leave[[#This Row],[Start Time]],Home!$A$1&lt;=Leave[[#This Row],[End Time]]),Home!$A$1,"No Aplica")</f>
        <v>No Aplica</v>
      </c>
      <c r="N1801" t="str">
        <f>Leave[[#This Row],[User Code (Owning User) (Usuario)]]&amp;Leave[[#This Row],[fecha activa]]</f>
        <v>MIE2024031017728No Aplica</v>
      </c>
    </row>
    <row r="1802" spans="1:14" x14ac:dyDescent="0.3">
      <c r="A1802" t="s">
        <v>464</v>
      </c>
      <c r="B1802" s="3">
        <v>45936</v>
      </c>
      <c r="C1802" s="3">
        <v>45936</v>
      </c>
      <c r="D1802" t="s">
        <v>315</v>
      </c>
      <c r="E1802" t="s">
        <v>721</v>
      </c>
      <c r="F1802" t="s">
        <v>722</v>
      </c>
      <c r="G1802">
        <v>540</v>
      </c>
      <c r="H1802">
        <v>540</v>
      </c>
      <c r="I1802" t="s">
        <v>1147</v>
      </c>
      <c r="J1802" t="s">
        <v>1038</v>
      </c>
      <c r="K1802" t="s">
        <v>177</v>
      </c>
      <c r="L1802" t="str">
        <f>IF(AND(Home!$A$1&gt;=Leave[[#This Row],[Start Time]],Home!$A$1&lt;=Leave[[#This Row],[End Time]]),"Aplica","No Aplica")</f>
        <v>No Aplica</v>
      </c>
      <c r="M1802" t="str">
        <f>IF(AND(Home!$A$1&gt;=Leave[[#This Row],[Start Time]],Home!$A$1&lt;=Leave[[#This Row],[End Time]]),Home!$A$1,"No Aplica")</f>
        <v>No Aplica</v>
      </c>
      <c r="N1802" t="str">
        <f>Leave[[#This Row],[User Code (Owning User) (Usuario)]]&amp;Leave[[#This Row],[fecha activa]]</f>
        <v>MIE2024031017728No Aplica</v>
      </c>
    </row>
    <row r="1803" spans="1:14" x14ac:dyDescent="0.3">
      <c r="A1803" t="s">
        <v>463</v>
      </c>
      <c r="B1803" s="3">
        <v>45932</v>
      </c>
      <c r="C1803" s="3">
        <v>45932</v>
      </c>
      <c r="D1803" t="s">
        <v>1886</v>
      </c>
      <c r="E1803" t="s">
        <v>721</v>
      </c>
      <c r="F1803" t="s">
        <v>722</v>
      </c>
      <c r="G1803">
        <v>60</v>
      </c>
      <c r="H1803">
        <v>60</v>
      </c>
      <c r="I1803" t="s">
        <v>1147</v>
      </c>
      <c r="J1803" t="s">
        <v>1038</v>
      </c>
      <c r="K1803" t="s">
        <v>177</v>
      </c>
      <c r="L1803" t="str">
        <f>IF(AND(Home!$A$1&gt;=Leave[[#This Row],[Start Time]],Home!$A$1&lt;=Leave[[#This Row],[End Time]]),"Aplica","No Aplica")</f>
        <v>No Aplica</v>
      </c>
      <c r="M1803" t="str">
        <f>IF(AND(Home!$A$1&gt;=Leave[[#This Row],[Start Time]],Home!$A$1&lt;=Leave[[#This Row],[End Time]]),Home!$A$1,"No Aplica")</f>
        <v>No Aplica</v>
      </c>
      <c r="N1803" t="str">
        <f>Leave[[#This Row],[User Code (Owning User) (Usuario)]]&amp;Leave[[#This Row],[fecha activa]]</f>
        <v>MIE2024031017728No Aplica</v>
      </c>
    </row>
    <row r="1804" spans="1:14" x14ac:dyDescent="0.3">
      <c r="A1804" t="s">
        <v>463</v>
      </c>
      <c r="B1804" s="3">
        <v>45931</v>
      </c>
      <c r="C1804" s="3">
        <v>45931</v>
      </c>
      <c r="D1804" t="s">
        <v>465</v>
      </c>
      <c r="E1804" t="s">
        <v>721</v>
      </c>
      <c r="F1804" t="s">
        <v>722</v>
      </c>
      <c r="G1804">
        <v>540</v>
      </c>
      <c r="H1804">
        <v>540</v>
      </c>
      <c r="I1804" t="s">
        <v>1147</v>
      </c>
      <c r="J1804" t="s">
        <v>1038</v>
      </c>
      <c r="K1804" t="s">
        <v>177</v>
      </c>
      <c r="L1804" t="str">
        <f>IF(AND(Home!$A$1&gt;=Leave[[#This Row],[Start Time]],Home!$A$1&lt;=Leave[[#This Row],[End Time]]),"Aplica","No Aplica")</f>
        <v>Aplica</v>
      </c>
      <c r="M1804">
        <f>IF(AND(Home!$A$1&gt;=Leave[[#This Row],[Start Time]],Home!$A$1&lt;=Leave[[#This Row],[End Time]]),Home!$A$1,"No Aplica")</f>
        <v>45931</v>
      </c>
      <c r="N1804" t="str">
        <f>Leave[[#This Row],[User Code (Owning User) (Usuario)]]&amp;Leave[[#This Row],[fecha activa]]</f>
        <v>MIE202403101772845931</v>
      </c>
    </row>
    <row r="1805" spans="1:14" x14ac:dyDescent="0.3">
      <c r="A1805" t="s">
        <v>463</v>
      </c>
      <c r="B1805" s="3">
        <v>45942</v>
      </c>
      <c r="C1805" s="3">
        <v>45942</v>
      </c>
      <c r="D1805" t="s">
        <v>468</v>
      </c>
      <c r="E1805" t="s">
        <v>1132</v>
      </c>
      <c r="F1805" t="s">
        <v>1134</v>
      </c>
      <c r="G1805">
        <v>540</v>
      </c>
      <c r="H1805">
        <v>540</v>
      </c>
      <c r="I1805" t="s">
        <v>1133</v>
      </c>
      <c r="J1805" t="s">
        <v>1822</v>
      </c>
      <c r="K1805" t="s">
        <v>179</v>
      </c>
      <c r="L1805" t="str">
        <f>IF(AND(Home!$A$1&gt;=Leave[[#This Row],[Start Time]],Home!$A$1&lt;=Leave[[#This Row],[End Time]]),"Aplica","No Aplica")</f>
        <v>No Aplica</v>
      </c>
      <c r="M1805" t="str">
        <f>IF(AND(Home!$A$1&gt;=Leave[[#This Row],[Start Time]],Home!$A$1&lt;=Leave[[#This Row],[End Time]]),Home!$A$1,"No Aplica")</f>
        <v>No Aplica</v>
      </c>
      <c r="N1805" t="str">
        <f>Leave[[#This Row],[User Code (Owning User) (Usuario)]]&amp;Leave[[#This Row],[fecha activa]]</f>
        <v>MIE2024271220123No Aplica</v>
      </c>
    </row>
    <row r="1806" spans="1:14" x14ac:dyDescent="0.3">
      <c r="A1806" t="s">
        <v>463</v>
      </c>
      <c r="B1806" s="3">
        <v>45941</v>
      </c>
      <c r="C1806" s="3">
        <v>45941</v>
      </c>
      <c r="D1806" t="s">
        <v>615</v>
      </c>
      <c r="E1806" t="s">
        <v>1132</v>
      </c>
      <c r="F1806" t="s">
        <v>1134</v>
      </c>
      <c r="G1806">
        <v>60</v>
      </c>
      <c r="H1806">
        <v>60</v>
      </c>
      <c r="I1806" t="s">
        <v>1133</v>
      </c>
      <c r="J1806" t="s">
        <v>1822</v>
      </c>
      <c r="K1806" t="s">
        <v>179</v>
      </c>
      <c r="L1806" t="str">
        <f>IF(AND(Home!$A$1&gt;=Leave[[#This Row],[Start Time]],Home!$A$1&lt;=Leave[[#This Row],[End Time]]),"Aplica","No Aplica")</f>
        <v>No Aplica</v>
      </c>
      <c r="M1806" t="str">
        <f>IF(AND(Home!$A$1&gt;=Leave[[#This Row],[Start Time]],Home!$A$1&lt;=Leave[[#This Row],[End Time]]),Home!$A$1,"No Aplica")</f>
        <v>No Aplica</v>
      </c>
      <c r="N1806" t="str">
        <f>Leave[[#This Row],[User Code (Owning User) (Usuario)]]&amp;Leave[[#This Row],[fecha activa]]</f>
        <v>MIE2024271220123No Aplica</v>
      </c>
    </row>
    <row r="1807" spans="1:14" x14ac:dyDescent="0.3">
      <c r="A1807" t="s">
        <v>463</v>
      </c>
      <c r="B1807" s="3">
        <v>45940</v>
      </c>
      <c r="C1807" s="3">
        <v>45940</v>
      </c>
      <c r="D1807" t="s">
        <v>615</v>
      </c>
      <c r="E1807" t="s">
        <v>1132</v>
      </c>
      <c r="F1807" t="s">
        <v>1134</v>
      </c>
      <c r="G1807">
        <v>60</v>
      </c>
      <c r="H1807">
        <v>60</v>
      </c>
      <c r="I1807" t="s">
        <v>1133</v>
      </c>
      <c r="J1807" t="s">
        <v>1822</v>
      </c>
      <c r="K1807" t="s">
        <v>179</v>
      </c>
      <c r="L1807" t="str">
        <f>IF(AND(Home!$A$1&gt;=Leave[[#This Row],[Start Time]],Home!$A$1&lt;=Leave[[#This Row],[End Time]]),"Aplica","No Aplica")</f>
        <v>No Aplica</v>
      </c>
      <c r="M1807" t="str">
        <f>IF(AND(Home!$A$1&gt;=Leave[[#This Row],[Start Time]],Home!$A$1&lt;=Leave[[#This Row],[End Time]]),Home!$A$1,"No Aplica")</f>
        <v>No Aplica</v>
      </c>
      <c r="N1807" t="str">
        <f>Leave[[#This Row],[User Code (Owning User) (Usuario)]]&amp;Leave[[#This Row],[fecha activa]]</f>
        <v>MIE2024271220123No Aplica</v>
      </c>
    </row>
    <row r="1808" spans="1:14" x14ac:dyDescent="0.3">
      <c r="A1808" t="s">
        <v>463</v>
      </c>
      <c r="B1808" s="3">
        <v>45939</v>
      </c>
      <c r="C1808" s="3">
        <v>45939</v>
      </c>
      <c r="D1808" t="s">
        <v>468</v>
      </c>
      <c r="E1808" t="s">
        <v>1132</v>
      </c>
      <c r="F1808" t="s">
        <v>1134</v>
      </c>
      <c r="G1808">
        <v>540</v>
      </c>
      <c r="H1808">
        <v>540</v>
      </c>
      <c r="I1808" t="s">
        <v>1133</v>
      </c>
      <c r="J1808" t="s">
        <v>1822</v>
      </c>
      <c r="K1808" t="s">
        <v>179</v>
      </c>
      <c r="L1808" t="str">
        <f>IF(AND(Home!$A$1&gt;=Leave[[#This Row],[Start Time]],Home!$A$1&lt;=Leave[[#This Row],[End Time]]),"Aplica","No Aplica")</f>
        <v>No Aplica</v>
      </c>
      <c r="M1808" t="str">
        <f>IF(AND(Home!$A$1&gt;=Leave[[#This Row],[Start Time]],Home!$A$1&lt;=Leave[[#This Row],[End Time]]),Home!$A$1,"No Aplica")</f>
        <v>No Aplica</v>
      </c>
      <c r="N1808" t="str">
        <f>Leave[[#This Row],[User Code (Owning User) (Usuario)]]&amp;Leave[[#This Row],[fecha activa]]</f>
        <v>MIE2024271220123No Aplica</v>
      </c>
    </row>
    <row r="1809" spans="1:14" x14ac:dyDescent="0.3">
      <c r="A1809" t="s">
        <v>463</v>
      </c>
      <c r="B1809" s="3">
        <v>45938</v>
      </c>
      <c r="C1809" s="3">
        <v>45938</v>
      </c>
      <c r="D1809" t="s">
        <v>615</v>
      </c>
      <c r="E1809" t="s">
        <v>1132</v>
      </c>
      <c r="F1809" t="s">
        <v>1134</v>
      </c>
      <c r="G1809">
        <v>60</v>
      </c>
      <c r="H1809">
        <v>60</v>
      </c>
      <c r="I1809" t="s">
        <v>1133</v>
      </c>
      <c r="J1809" t="s">
        <v>1822</v>
      </c>
      <c r="K1809" t="s">
        <v>179</v>
      </c>
      <c r="L1809" t="str">
        <f>IF(AND(Home!$A$1&gt;=Leave[[#This Row],[Start Time]],Home!$A$1&lt;=Leave[[#This Row],[End Time]]),"Aplica","No Aplica")</f>
        <v>No Aplica</v>
      </c>
      <c r="M1809" t="str">
        <f>IF(AND(Home!$A$1&gt;=Leave[[#This Row],[Start Time]],Home!$A$1&lt;=Leave[[#This Row],[End Time]]),Home!$A$1,"No Aplica")</f>
        <v>No Aplica</v>
      </c>
      <c r="N1809" t="str">
        <f>Leave[[#This Row],[User Code (Owning User) (Usuario)]]&amp;Leave[[#This Row],[fecha activa]]</f>
        <v>MIE2024271220123No Aplica</v>
      </c>
    </row>
    <row r="1810" spans="1:14" x14ac:dyDescent="0.3">
      <c r="A1810" t="s">
        <v>463</v>
      </c>
      <c r="B1810" s="3">
        <v>45937</v>
      </c>
      <c r="C1810" s="3">
        <v>45937</v>
      </c>
      <c r="D1810" t="s">
        <v>615</v>
      </c>
      <c r="E1810" t="s">
        <v>1132</v>
      </c>
      <c r="F1810" t="s">
        <v>1134</v>
      </c>
      <c r="G1810">
        <v>60</v>
      </c>
      <c r="H1810">
        <v>60</v>
      </c>
      <c r="I1810" t="s">
        <v>1133</v>
      </c>
      <c r="J1810" t="s">
        <v>1822</v>
      </c>
      <c r="K1810" t="s">
        <v>179</v>
      </c>
      <c r="L1810" t="str">
        <f>IF(AND(Home!$A$1&gt;=Leave[[#This Row],[Start Time]],Home!$A$1&lt;=Leave[[#This Row],[End Time]]),"Aplica","No Aplica")</f>
        <v>No Aplica</v>
      </c>
      <c r="M1810" t="str">
        <f>IF(AND(Home!$A$1&gt;=Leave[[#This Row],[Start Time]],Home!$A$1&lt;=Leave[[#This Row],[End Time]]),Home!$A$1,"No Aplica")</f>
        <v>No Aplica</v>
      </c>
      <c r="N1810" t="str">
        <f>Leave[[#This Row],[User Code (Owning User) (Usuario)]]&amp;Leave[[#This Row],[fecha activa]]</f>
        <v>MIE2024271220123No Aplica</v>
      </c>
    </row>
    <row r="1811" spans="1:14" x14ac:dyDescent="0.3">
      <c r="A1811" t="s">
        <v>463</v>
      </c>
      <c r="B1811" s="3">
        <v>45933</v>
      </c>
      <c r="C1811" s="3">
        <v>45933</v>
      </c>
      <c r="D1811" t="s">
        <v>615</v>
      </c>
      <c r="E1811" t="s">
        <v>1132</v>
      </c>
      <c r="F1811" t="s">
        <v>1134</v>
      </c>
      <c r="G1811">
        <v>60</v>
      </c>
      <c r="H1811">
        <v>60</v>
      </c>
      <c r="I1811" t="s">
        <v>1133</v>
      </c>
      <c r="J1811" t="s">
        <v>1822</v>
      </c>
      <c r="K1811" t="s">
        <v>179</v>
      </c>
      <c r="L1811" t="str">
        <f>IF(AND(Home!$A$1&gt;=Leave[[#This Row],[Start Time]],Home!$A$1&lt;=Leave[[#This Row],[End Time]]),"Aplica","No Aplica")</f>
        <v>No Aplica</v>
      </c>
      <c r="M1811" t="str">
        <f>IF(AND(Home!$A$1&gt;=Leave[[#This Row],[Start Time]],Home!$A$1&lt;=Leave[[#This Row],[End Time]]),Home!$A$1,"No Aplica")</f>
        <v>No Aplica</v>
      </c>
      <c r="N1811" t="str">
        <f>Leave[[#This Row],[User Code (Owning User) (Usuario)]]&amp;Leave[[#This Row],[fecha activa]]</f>
        <v>MIE2024271220123No Aplica</v>
      </c>
    </row>
    <row r="1812" spans="1:14" x14ac:dyDescent="0.3">
      <c r="A1812" t="s">
        <v>463</v>
      </c>
      <c r="B1812" s="3">
        <v>45932</v>
      </c>
      <c r="C1812" s="3">
        <v>45932</v>
      </c>
      <c r="D1812" t="s">
        <v>615</v>
      </c>
      <c r="E1812" t="s">
        <v>1132</v>
      </c>
      <c r="F1812" t="s">
        <v>1134</v>
      </c>
      <c r="G1812">
        <v>60</v>
      </c>
      <c r="H1812">
        <v>60</v>
      </c>
      <c r="I1812" t="s">
        <v>1133</v>
      </c>
      <c r="J1812" t="s">
        <v>1822</v>
      </c>
      <c r="K1812" t="s">
        <v>179</v>
      </c>
      <c r="L1812" t="str">
        <f>IF(AND(Home!$A$1&gt;=Leave[[#This Row],[Start Time]],Home!$A$1&lt;=Leave[[#This Row],[End Time]]),"Aplica","No Aplica")</f>
        <v>No Aplica</v>
      </c>
      <c r="M1812" t="str">
        <f>IF(AND(Home!$A$1&gt;=Leave[[#This Row],[Start Time]],Home!$A$1&lt;=Leave[[#This Row],[End Time]]),Home!$A$1,"No Aplica")</f>
        <v>No Aplica</v>
      </c>
      <c r="N1812" t="str">
        <f>Leave[[#This Row],[User Code (Owning User) (Usuario)]]&amp;Leave[[#This Row],[fecha activa]]</f>
        <v>MIE2024271220123No Aplica</v>
      </c>
    </row>
    <row r="1813" spans="1:14" x14ac:dyDescent="0.3">
      <c r="A1813" t="s">
        <v>463</v>
      </c>
      <c r="B1813" s="3">
        <v>45931</v>
      </c>
      <c r="C1813" s="3">
        <v>45931</v>
      </c>
      <c r="D1813" t="s">
        <v>615</v>
      </c>
      <c r="E1813" t="s">
        <v>1132</v>
      </c>
      <c r="F1813" t="s">
        <v>1134</v>
      </c>
      <c r="G1813">
        <v>60</v>
      </c>
      <c r="H1813">
        <v>60</v>
      </c>
      <c r="I1813" t="s">
        <v>1133</v>
      </c>
      <c r="J1813" t="s">
        <v>1822</v>
      </c>
      <c r="K1813" t="s">
        <v>179</v>
      </c>
      <c r="L1813" t="str">
        <f>IF(AND(Home!$A$1&gt;=Leave[[#This Row],[Start Time]],Home!$A$1&lt;=Leave[[#This Row],[End Time]]),"Aplica","No Aplica")</f>
        <v>Aplica</v>
      </c>
      <c r="M1813">
        <f>IF(AND(Home!$A$1&gt;=Leave[[#This Row],[Start Time]],Home!$A$1&lt;=Leave[[#This Row],[End Time]]),Home!$A$1,"No Aplica")</f>
        <v>45931</v>
      </c>
      <c r="N1813" t="str">
        <f>Leave[[#This Row],[User Code (Owning User) (Usuario)]]&amp;Leave[[#This Row],[fecha activa]]</f>
        <v>MIE202427122012345931</v>
      </c>
    </row>
    <row r="1814" spans="1:14" x14ac:dyDescent="0.3">
      <c r="A1814" t="s">
        <v>469</v>
      </c>
      <c r="B1814" s="3">
        <v>45940</v>
      </c>
      <c r="C1814" s="3">
        <v>45940</v>
      </c>
      <c r="D1814" t="s">
        <v>2977</v>
      </c>
      <c r="E1814" t="s">
        <v>403</v>
      </c>
      <c r="F1814" t="s">
        <v>404</v>
      </c>
      <c r="G1814">
        <v>60</v>
      </c>
      <c r="H1814">
        <v>60</v>
      </c>
      <c r="I1814" t="s">
        <v>1188</v>
      </c>
      <c r="J1814" t="s">
        <v>1098</v>
      </c>
      <c r="K1814" t="s">
        <v>177</v>
      </c>
      <c r="L1814" t="str">
        <f>IF(AND(Home!$A$1&gt;=Leave[[#This Row],[Start Time]],Home!$A$1&lt;=Leave[[#This Row],[End Time]]),"Aplica","No Aplica")</f>
        <v>No Aplica</v>
      </c>
      <c r="M1814" t="str">
        <f>IF(AND(Home!$A$1&gt;=Leave[[#This Row],[Start Time]],Home!$A$1&lt;=Leave[[#This Row],[End Time]]),Home!$A$1,"No Aplica")</f>
        <v>No Aplica</v>
      </c>
      <c r="N1814" t="str">
        <f>Leave[[#This Row],[User Code (Owning User) (Usuario)]]&amp;Leave[[#This Row],[fecha activa]]</f>
        <v>MIE2023211113495No Aplica</v>
      </c>
    </row>
    <row r="1815" spans="1:14" x14ac:dyDescent="0.3">
      <c r="A1815" t="s">
        <v>469</v>
      </c>
      <c r="B1815" s="3">
        <v>45939</v>
      </c>
      <c r="C1815" s="3">
        <v>45939</v>
      </c>
      <c r="D1815" t="s">
        <v>2978</v>
      </c>
      <c r="E1815" t="s">
        <v>403</v>
      </c>
      <c r="F1815" t="s">
        <v>404</v>
      </c>
      <c r="G1815">
        <v>60</v>
      </c>
      <c r="H1815">
        <v>60</v>
      </c>
      <c r="I1815" t="s">
        <v>1188</v>
      </c>
      <c r="J1815" t="s">
        <v>1098</v>
      </c>
      <c r="K1815" t="s">
        <v>177</v>
      </c>
      <c r="L1815" t="str">
        <f>IF(AND(Home!$A$1&gt;=Leave[[#This Row],[Start Time]],Home!$A$1&lt;=Leave[[#This Row],[End Time]]),"Aplica","No Aplica")</f>
        <v>No Aplica</v>
      </c>
      <c r="M1815" t="str">
        <f>IF(AND(Home!$A$1&gt;=Leave[[#This Row],[Start Time]],Home!$A$1&lt;=Leave[[#This Row],[End Time]]),Home!$A$1,"No Aplica")</f>
        <v>No Aplica</v>
      </c>
      <c r="N1815" t="str">
        <f>Leave[[#This Row],[User Code (Owning User) (Usuario)]]&amp;Leave[[#This Row],[fecha activa]]</f>
        <v>MIE2023211113495No Aplica</v>
      </c>
    </row>
    <row r="1816" spans="1:14" x14ac:dyDescent="0.3">
      <c r="A1816" t="s">
        <v>469</v>
      </c>
      <c r="B1816" s="3">
        <v>45937</v>
      </c>
      <c r="C1816" s="3">
        <v>45937</v>
      </c>
      <c r="D1816" t="s">
        <v>2979</v>
      </c>
      <c r="E1816" t="s">
        <v>403</v>
      </c>
      <c r="F1816" t="s">
        <v>404</v>
      </c>
      <c r="G1816">
        <v>60</v>
      </c>
      <c r="H1816">
        <v>60</v>
      </c>
      <c r="I1816" t="s">
        <v>1188</v>
      </c>
      <c r="J1816" t="s">
        <v>1098</v>
      </c>
      <c r="K1816" t="s">
        <v>177</v>
      </c>
      <c r="L1816" t="str">
        <f>IF(AND(Home!$A$1&gt;=Leave[[#This Row],[Start Time]],Home!$A$1&lt;=Leave[[#This Row],[End Time]]),"Aplica","No Aplica")</f>
        <v>No Aplica</v>
      </c>
      <c r="M1816" t="str">
        <f>IF(AND(Home!$A$1&gt;=Leave[[#This Row],[Start Time]],Home!$A$1&lt;=Leave[[#This Row],[End Time]]),Home!$A$1,"No Aplica")</f>
        <v>No Aplica</v>
      </c>
      <c r="N1816" t="str">
        <f>Leave[[#This Row],[User Code (Owning User) (Usuario)]]&amp;Leave[[#This Row],[fecha activa]]</f>
        <v>MIE2023211113495No Aplica</v>
      </c>
    </row>
    <row r="1817" spans="1:14" x14ac:dyDescent="0.3">
      <c r="A1817" t="s">
        <v>469</v>
      </c>
      <c r="B1817" s="3">
        <v>45936</v>
      </c>
      <c r="C1817" s="3">
        <v>45936</v>
      </c>
      <c r="D1817" t="s">
        <v>2977</v>
      </c>
      <c r="E1817" t="s">
        <v>403</v>
      </c>
      <c r="F1817" t="s">
        <v>404</v>
      </c>
      <c r="G1817">
        <v>60</v>
      </c>
      <c r="H1817">
        <v>60</v>
      </c>
      <c r="I1817" t="s">
        <v>1188</v>
      </c>
      <c r="J1817" t="s">
        <v>1098</v>
      </c>
      <c r="K1817" t="s">
        <v>177</v>
      </c>
      <c r="L1817" t="str">
        <f>IF(AND(Home!$A$1&gt;=Leave[[#This Row],[Start Time]],Home!$A$1&lt;=Leave[[#This Row],[End Time]]),"Aplica","No Aplica")</f>
        <v>No Aplica</v>
      </c>
      <c r="M1817" t="str">
        <f>IF(AND(Home!$A$1&gt;=Leave[[#This Row],[Start Time]],Home!$A$1&lt;=Leave[[#This Row],[End Time]]),Home!$A$1,"No Aplica")</f>
        <v>No Aplica</v>
      </c>
      <c r="N1817" t="str">
        <f>Leave[[#This Row],[User Code (Owning User) (Usuario)]]&amp;Leave[[#This Row],[fecha activa]]</f>
        <v>MIE2023211113495No Aplica</v>
      </c>
    </row>
    <row r="1818" spans="1:14" x14ac:dyDescent="0.3">
      <c r="A1818" t="s">
        <v>466</v>
      </c>
      <c r="B1818" s="3">
        <v>45938</v>
      </c>
      <c r="C1818" s="3">
        <v>45938</v>
      </c>
      <c r="D1818" t="s">
        <v>493</v>
      </c>
      <c r="E1818" t="s">
        <v>403</v>
      </c>
      <c r="F1818" t="s">
        <v>404</v>
      </c>
      <c r="G1818">
        <v>1020</v>
      </c>
      <c r="H1818">
        <v>540</v>
      </c>
      <c r="I1818" t="s">
        <v>1188</v>
      </c>
      <c r="J1818" t="s">
        <v>1098</v>
      </c>
      <c r="K1818" t="s">
        <v>177</v>
      </c>
      <c r="L1818" t="str">
        <f>IF(AND(Home!$A$1&gt;=Leave[[#This Row],[Start Time]],Home!$A$1&lt;=Leave[[#This Row],[End Time]]),"Aplica","No Aplica")</f>
        <v>No Aplica</v>
      </c>
      <c r="M1818" t="str">
        <f>IF(AND(Home!$A$1&gt;=Leave[[#This Row],[Start Time]],Home!$A$1&lt;=Leave[[#This Row],[End Time]]),Home!$A$1,"No Aplica")</f>
        <v>No Aplica</v>
      </c>
      <c r="N1818" t="str">
        <f>Leave[[#This Row],[User Code (Owning User) (Usuario)]]&amp;Leave[[#This Row],[fecha activa]]</f>
        <v>MIE2023211113495No Aplica</v>
      </c>
    </row>
    <row r="1819" spans="1:14" x14ac:dyDescent="0.3">
      <c r="A1819" t="s">
        <v>469</v>
      </c>
      <c r="B1819" s="3">
        <v>45933</v>
      </c>
      <c r="C1819" s="3">
        <v>45933</v>
      </c>
      <c r="D1819" t="s">
        <v>2323</v>
      </c>
      <c r="E1819" t="s">
        <v>403</v>
      </c>
      <c r="F1819" t="s">
        <v>404</v>
      </c>
      <c r="G1819">
        <v>60</v>
      </c>
      <c r="H1819">
        <v>60</v>
      </c>
      <c r="I1819" t="s">
        <v>1188</v>
      </c>
      <c r="J1819" t="s">
        <v>1098</v>
      </c>
      <c r="K1819" t="s">
        <v>177</v>
      </c>
      <c r="L1819" t="str">
        <f>IF(AND(Home!$A$1&gt;=Leave[[#This Row],[Start Time]],Home!$A$1&lt;=Leave[[#This Row],[End Time]]),"Aplica","No Aplica")</f>
        <v>No Aplica</v>
      </c>
      <c r="M1819" t="str">
        <f>IF(AND(Home!$A$1&gt;=Leave[[#This Row],[Start Time]],Home!$A$1&lt;=Leave[[#This Row],[End Time]]),Home!$A$1,"No Aplica")</f>
        <v>No Aplica</v>
      </c>
      <c r="N1819" t="str">
        <f>Leave[[#This Row],[User Code (Owning User) (Usuario)]]&amp;Leave[[#This Row],[fecha activa]]</f>
        <v>MIE2023211113495No Aplica</v>
      </c>
    </row>
    <row r="1820" spans="1:14" x14ac:dyDescent="0.3">
      <c r="A1820" t="s">
        <v>469</v>
      </c>
      <c r="B1820" s="3">
        <v>45932</v>
      </c>
      <c r="C1820" s="3">
        <v>45932</v>
      </c>
      <c r="D1820" t="s">
        <v>2323</v>
      </c>
      <c r="E1820" t="s">
        <v>403</v>
      </c>
      <c r="F1820" t="s">
        <v>404</v>
      </c>
      <c r="G1820">
        <v>0</v>
      </c>
      <c r="H1820">
        <v>0</v>
      </c>
      <c r="I1820" t="s">
        <v>1188</v>
      </c>
      <c r="J1820" t="s">
        <v>1098</v>
      </c>
      <c r="K1820" t="s">
        <v>177</v>
      </c>
      <c r="L1820" t="str">
        <f>IF(AND(Home!$A$1&gt;=Leave[[#This Row],[Start Time]],Home!$A$1&lt;=Leave[[#This Row],[End Time]]),"Aplica","No Aplica")</f>
        <v>No Aplica</v>
      </c>
      <c r="M1820" t="str">
        <f>IF(AND(Home!$A$1&gt;=Leave[[#This Row],[Start Time]],Home!$A$1&lt;=Leave[[#This Row],[End Time]]),Home!$A$1,"No Aplica")</f>
        <v>No Aplica</v>
      </c>
      <c r="N1820" t="str">
        <f>Leave[[#This Row],[User Code (Owning User) (Usuario)]]&amp;Leave[[#This Row],[fecha activa]]</f>
        <v>MIE2023211113495No Aplica</v>
      </c>
    </row>
    <row r="1821" spans="1:14" x14ac:dyDescent="0.3">
      <c r="A1821" t="s">
        <v>466</v>
      </c>
      <c r="B1821" s="3">
        <v>45931</v>
      </c>
      <c r="C1821" s="3">
        <v>45931</v>
      </c>
      <c r="D1821" t="s">
        <v>493</v>
      </c>
      <c r="E1821" t="s">
        <v>403</v>
      </c>
      <c r="F1821" t="s">
        <v>404</v>
      </c>
      <c r="G1821">
        <v>1020</v>
      </c>
      <c r="H1821">
        <v>540</v>
      </c>
      <c r="I1821" t="s">
        <v>1188</v>
      </c>
      <c r="J1821" t="s">
        <v>1098</v>
      </c>
      <c r="K1821" t="s">
        <v>177</v>
      </c>
      <c r="L1821" t="str">
        <f>IF(AND(Home!$A$1&gt;=Leave[[#This Row],[Start Time]],Home!$A$1&lt;=Leave[[#This Row],[End Time]]),"Aplica","No Aplica")</f>
        <v>Aplica</v>
      </c>
      <c r="M1821">
        <f>IF(AND(Home!$A$1&gt;=Leave[[#This Row],[Start Time]],Home!$A$1&lt;=Leave[[#This Row],[End Time]]),Home!$A$1,"No Aplica")</f>
        <v>45931</v>
      </c>
      <c r="N1821" t="str">
        <f>Leave[[#This Row],[User Code (Owning User) (Usuario)]]&amp;Leave[[#This Row],[fecha activa]]</f>
        <v>MIE202321111349545931</v>
      </c>
    </row>
    <row r="1822" spans="1:14" x14ac:dyDescent="0.3">
      <c r="A1822" t="s">
        <v>469</v>
      </c>
      <c r="B1822" s="3">
        <v>45931</v>
      </c>
      <c r="C1822" s="3">
        <v>45931</v>
      </c>
      <c r="D1822" t="s">
        <v>2322</v>
      </c>
      <c r="E1822" t="s">
        <v>1868</v>
      </c>
      <c r="F1822" t="s">
        <v>1870</v>
      </c>
      <c r="G1822">
        <v>180</v>
      </c>
      <c r="H1822">
        <v>180</v>
      </c>
      <c r="I1822" t="s">
        <v>1869</v>
      </c>
      <c r="J1822" t="s">
        <v>1027</v>
      </c>
      <c r="K1822" t="s">
        <v>178</v>
      </c>
      <c r="L1822" t="str">
        <f>IF(AND(Home!$A$1&gt;=Leave[[#This Row],[Start Time]],Home!$A$1&lt;=Leave[[#This Row],[End Time]]),"Aplica","No Aplica")</f>
        <v>Aplica</v>
      </c>
      <c r="M1822">
        <f>IF(AND(Home!$A$1&gt;=Leave[[#This Row],[Start Time]],Home!$A$1&lt;=Leave[[#This Row],[End Time]]),Home!$A$1,"No Aplica")</f>
        <v>45931</v>
      </c>
      <c r="N1822" t="str">
        <f>Leave[[#This Row],[User Code (Owning User) (Usuario)]]&amp;Leave[[#This Row],[fecha activa]]</f>
        <v>MIE202517062340145931</v>
      </c>
    </row>
    <row r="1823" spans="1:14" x14ac:dyDescent="0.3">
      <c r="A1823" t="s">
        <v>595</v>
      </c>
      <c r="B1823" s="3">
        <v>45932</v>
      </c>
      <c r="C1823" s="3">
        <v>45932</v>
      </c>
      <c r="D1823" t="s">
        <v>467</v>
      </c>
      <c r="E1823" t="s">
        <v>324</v>
      </c>
      <c r="F1823" t="s">
        <v>326</v>
      </c>
      <c r="G1823">
        <v>540</v>
      </c>
      <c r="H1823">
        <v>540</v>
      </c>
      <c r="I1823" t="s">
        <v>327</v>
      </c>
      <c r="J1823" t="s">
        <v>1036</v>
      </c>
      <c r="K1823" t="s">
        <v>177</v>
      </c>
      <c r="L1823" t="str">
        <f>IF(AND(Home!$A$1&gt;=Leave[[#This Row],[Start Time]],Home!$A$1&lt;=Leave[[#This Row],[End Time]]),"Aplica","No Aplica")</f>
        <v>No Aplica</v>
      </c>
      <c r="M1823" t="str">
        <f>IF(AND(Home!$A$1&gt;=Leave[[#This Row],[Start Time]],Home!$A$1&lt;=Leave[[#This Row],[End Time]]),Home!$A$1,"No Aplica")</f>
        <v>No Aplica</v>
      </c>
      <c r="N1823" t="str">
        <f>Leave[[#This Row],[User Code (Owning User) (Usuario)]]&amp;Leave[[#This Row],[fecha activa]]</f>
        <v>MIE2023280611725No Aplica</v>
      </c>
    </row>
    <row r="1824" spans="1:14" x14ac:dyDescent="0.3">
      <c r="A1824" t="s">
        <v>595</v>
      </c>
      <c r="B1824" s="3">
        <v>45931</v>
      </c>
      <c r="C1824" s="3">
        <v>45931</v>
      </c>
      <c r="D1824" t="s">
        <v>1979</v>
      </c>
      <c r="E1824" t="s">
        <v>324</v>
      </c>
      <c r="F1824" t="s">
        <v>326</v>
      </c>
      <c r="G1824">
        <v>60</v>
      </c>
      <c r="H1824">
        <v>60</v>
      </c>
      <c r="I1824" t="s">
        <v>327</v>
      </c>
      <c r="J1824" t="s">
        <v>1036</v>
      </c>
      <c r="K1824" t="s">
        <v>177</v>
      </c>
      <c r="L1824" t="str">
        <f>IF(AND(Home!$A$1&gt;=Leave[[#This Row],[Start Time]],Home!$A$1&lt;=Leave[[#This Row],[End Time]]),"Aplica","No Aplica")</f>
        <v>Aplica</v>
      </c>
      <c r="M1824">
        <f>IF(AND(Home!$A$1&gt;=Leave[[#This Row],[Start Time]],Home!$A$1&lt;=Leave[[#This Row],[End Time]]),Home!$A$1,"No Aplica")</f>
        <v>45931</v>
      </c>
      <c r="N1824" t="str">
        <f>Leave[[#This Row],[User Code (Owning User) (Usuario)]]&amp;Leave[[#This Row],[fecha activa]]</f>
        <v>MIE202328061172545931</v>
      </c>
    </row>
    <row r="1825" spans="1:14" x14ac:dyDescent="0.3">
      <c r="A1825" t="s">
        <v>475</v>
      </c>
      <c r="B1825" s="3">
        <v>45947</v>
      </c>
      <c r="C1825" s="3">
        <v>45947</v>
      </c>
      <c r="D1825" t="s">
        <v>1825</v>
      </c>
      <c r="E1825" t="s">
        <v>246</v>
      </c>
      <c r="F1825" t="s">
        <v>247</v>
      </c>
      <c r="G1825">
        <v>540</v>
      </c>
      <c r="H1825">
        <v>540</v>
      </c>
      <c r="I1825" t="s">
        <v>922</v>
      </c>
      <c r="J1825" t="s">
        <v>1033</v>
      </c>
      <c r="K1825" t="s">
        <v>179</v>
      </c>
      <c r="L1825" t="str">
        <f>IF(AND(Home!$A$1&gt;=Leave[[#This Row],[Start Time]],Home!$A$1&lt;=Leave[[#This Row],[End Time]]),"Aplica","No Aplica")</f>
        <v>No Aplica</v>
      </c>
      <c r="M1825" t="str">
        <f>IF(AND(Home!$A$1&gt;=Leave[[#This Row],[Start Time]],Home!$A$1&lt;=Leave[[#This Row],[End Time]]),Home!$A$1,"No Aplica")</f>
        <v>No Aplica</v>
      </c>
      <c r="N1825" t="str">
        <f>Leave[[#This Row],[User Code (Owning User) (Usuario)]]&amp;Leave[[#This Row],[fecha activa]]</f>
        <v>MIE2023130210308No Aplica</v>
      </c>
    </row>
    <row r="1826" spans="1:14" x14ac:dyDescent="0.3">
      <c r="A1826" t="s">
        <v>475</v>
      </c>
      <c r="B1826" s="3">
        <v>45946</v>
      </c>
      <c r="C1826" s="3">
        <v>45946</v>
      </c>
      <c r="D1826" t="s">
        <v>1825</v>
      </c>
      <c r="E1826" t="s">
        <v>246</v>
      </c>
      <c r="F1826" t="s">
        <v>247</v>
      </c>
      <c r="G1826">
        <v>540</v>
      </c>
      <c r="H1826">
        <v>540</v>
      </c>
      <c r="I1826" t="s">
        <v>922</v>
      </c>
      <c r="J1826" t="s">
        <v>1033</v>
      </c>
      <c r="K1826" t="s">
        <v>179</v>
      </c>
      <c r="L1826" t="str">
        <f>IF(AND(Home!$A$1&gt;=Leave[[#This Row],[Start Time]],Home!$A$1&lt;=Leave[[#This Row],[End Time]]),"Aplica","No Aplica")</f>
        <v>No Aplica</v>
      </c>
      <c r="M1826" t="str">
        <f>IF(AND(Home!$A$1&gt;=Leave[[#This Row],[Start Time]],Home!$A$1&lt;=Leave[[#This Row],[End Time]]),Home!$A$1,"No Aplica")</f>
        <v>No Aplica</v>
      </c>
      <c r="N1826" t="str">
        <f>Leave[[#This Row],[User Code (Owning User) (Usuario)]]&amp;Leave[[#This Row],[fecha activa]]</f>
        <v>MIE2023130210308No Aplica</v>
      </c>
    </row>
    <row r="1827" spans="1:14" x14ac:dyDescent="0.3">
      <c r="A1827" t="s">
        <v>475</v>
      </c>
      <c r="B1827" s="3">
        <v>45945</v>
      </c>
      <c r="C1827" s="3">
        <v>45945</v>
      </c>
      <c r="D1827" t="s">
        <v>1825</v>
      </c>
      <c r="E1827" t="s">
        <v>246</v>
      </c>
      <c r="F1827" t="s">
        <v>247</v>
      </c>
      <c r="G1827">
        <v>540</v>
      </c>
      <c r="H1827">
        <v>540</v>
      </c>
      <c r="I1827" t="s">
        <v>922</v>
      </c>
      <c r="J1827" t="s">
        <v>1033</v>
      </c>
      <c r="K1827" t="s">
        <v>179</v>
      </c>
      <c r="L1827" t="str">
        <f>IF(AND(Home!$A$1&gt;=Leave[[#This Row],[Start Time]],Home!$A$1&lt;=Leave[[#This Row],[End Time]]),"Aplica","No Aplica")</f>
        <v>No Aplica</v>
      </c>
      <c r="M1827" t="str">
        <f>IF(AND(Home!$A$1&gt;=Leave[[#This Row],[Start Time]],Home!$A$1&lt;=Leave[[#This Row],[End Time]]),Home!$A$1,"No Aplica")</f>
        <v>No Aplica</v>
      </c>
      <c r="N1827" t="str">
        <f>Leave[[#This Row],[User Code (Owning User) (Usuario)]]&amp;Leave[[#This Row],[fecha activa]]</f>
        <v>MIE2023130210308No Aplica</v>
      </c>
    </row>
    <row r="1828" spans="1:14" x14ac:dyDescent="0.3">
      <c r="A1828" t="s">
        <v>475</v>
      </c>
      <c r="B1828" s="3">
        <v>45944</v>
      </c>
      <c r="C1828" s="3">
        <v>45944</v>
      </c>
      <c r="D1828" t="s">
        <v>1825</v>
      </c>
      <c r="E1828" t="s">
        <v>246</v>
      </c>
      <c r="F1828" t="s">
        <v>247</v>
      </c>
      <c r="G1828">
        <v>540</v>
      </c>
      <c r="H1828">
        <v>540</v>
      </c>
      <c r="I1828" t="s">
        <v>922</v>
      </c>
      <c r="J1828" t="s">
        <v>1033</v>
      </c>
      <c r="K1828" t="s">
        <v>179</v>
      </c>
      <c r="L1828" t="str">
        <f>IF(AND(Home!$A$1&gt;=Leave[[#This Row],[Start Time]],Home!$A$1&lt;=Leave[[#This Row],[End Time]]),"Aplica","No Aplica")</f>
        <v>No Aplica</v>
      </c>
      <c r="M1828" t="str">
        <f>IF(AND(Home!$A$1&gt;=Leave[[#This Row],[Start Time]],Home!$A$1&lt;=Leave[[#This Row],[End Time]]),Home!$A$1,"No Aplica")</f>
        <v>No Aplica</v>
      </c>
      <c r="N1828" t="str">
        <f>Leave[[#This Row],[User Code (Owning User) (Usuario)]]&amp;Leave[[#This Row],[fecha activa]]</f>
        <v>MIE2023130210308No Aplica</v>
      </c>
    </row>
    <row r="1829" spans="1:14" x14ac:dyDescent="0.3">
      <c r="A1829" t="s">
        <v>475</v>
      </c>
      <c r="B1829" s="3">
        <v>45943</v>
      </c>
      <c r="C1829" s="3">
        <v>45943</v>
      </c>
      <c r="D1829" t="s">
        <v>1825</v>
      </c>
      <c r="E1829" t="s">
        <v>246</v>
      </c>
      <c r="F1829" t="s">
        <v>247</v>
      </c>
      <c r="G1829">
        <v>540</v>
      </c>
      <c r="H1829">
        <v>540</v>
      </c>
      <c r="I1829" t="s">
        <v>922</v>
      </c>
      <c r="J1829" t="s">
        <v>1033</v>
      </c>
      <c r="K1829" t="s">
        <v>179</v>
      </c>
      <c r="L1829" t="str">
        <f>IF(AND(Home!$A$1&gt;=Leave[[#This Row],[Start Time]],Home!$A$1&lt;=Leave[[#This Row],[End Time]]),"Aplica","No Aplica")</f>
        <v>No Aplica</v>
      </c>
      <c r="M1829" t="str">
        <f>IF(AND(Home!$A$1&gt;=Leave[[#This Row],[Start Time]],Home!$A$1&lt;=Leave[[#This Row],[End Time]]),Home!$A$1,"No Aplica")</f>
        <v>No Aplica</v>
      </c>
      <c r="N1829" t="str">
        <f>Leave[[#This Row],[User Code (Owning User) (Usuario)]]&amp;Leave[[#This Row],[fecha activa]]</f>
        <v>MIE2023130210308No Aplica</v>
      </c>
    </row>
    <row r="1830" spans="1:14" x14ac:dyDescent="0.3">
      <c r="A1830" t="s">
        <v>475</v>
      </c>
      <c r="B1830" s="3">
        <v>45942</v>
      </c>
      <c r="C1830" s="3">
        <v>45942</v>
      </c>
      <c r="D1830" t="s">
        <v>1825</v>
      </c>
      <c r="E1830" t="s">
        <v>246</v>
      </c>
      <c r="F1830" t="s">
        <v>247</v>
      </c>
      <c r="G1830">
        <v>540</v>
      </c>
      <c r="H1830">
        <v>540</v>
      </c>
      <c r="I1830" t="s">
        <v>922</v>
      </c>
      <c r="J1830" t="s">
        <v>1033</v>
      </c>
      <c r="K1830" t="s">
        <v>179</v>
      </c>
      <c r="L1830" t="str">
        <f>IF(AND(Home!$A$1&gt;=Leave[[#This Row],[Start Time]],Home!$A$1&lt;=Leave[[#This Row],[End Time]]),"Aplica","No Aplica")</f>
        <v>No Aplica</v>
      </c>
      <c r="M1830" t="str">
        <f>IF(AND(Home!$A$1&gt;=Leave[[#This Row],[Start Time]],Home!$A$1&lt;=Leave[[#This Row],[End Time]]),Home!$A$1,"No Aplica")</f>
        <v>No Aplica</v>
      </c>
      <c r="N1830" t="str">
        <f>Leave[[#This Row],[User Code (Owning User) (Usuario)]]&amp;Leave[[#This Row],[fecha activa]]</f>
        <v>MIE2023130210308No Aplica</v>
      </c>
    </row>
    <row r="1831" spans="1:14" x14ac:dyDescent="0.3">
      <c r="A1831" t="s">
        <v>475</v>
      </c>
      <c r="B1831" s="3">
        <v>45941</v>
      </c>
      <c r="C1831" s="3">
        <v>45941</v>
      </c>
      <c r="D1831" t="s">
        <v>1825</v>
      </c>
      <c r="E1831" t="s">
        <v>246</v>
      </c>
      <c r="F1831" t="s">
        <v>247</v>
      </c>
      <c r="G1831">
        <v>240</v>
      </c>
      <c r="H1831">
        <v>240</v>
      </c>
      <c r="I1831" t="s">
        <v>922</v>
      </c>
      <c r="J1831" t="s">
        <v>1033</v>
      </c>
      <c r="K1831" t="s">
        <v>179</v>
      </c>
      <c r="L1831" t="str">
        <f>IF(AND(Home!$A$1&gt;=Leave[[#This Row],[Start Time]],Home!$A$1&lt;=Leave[[#This Row],[End Time]]),"Aplica","No Aplica")</f>
        <v>No Aplica</v>
      </c>
      <c r="M1831" t="str">
        <f>IF(AND(Home!$A$1&gt;=Leave[[#This Row],[Start Time]],Home!$A$1&lt;=Leave[[#This Row],[End Time]]),Home!$A$1,"No Aplica")</f>
        <v>No Aplica</v>
      </c>
      <c r="N1831" t="str">
        <f>Leave[[#This Row],[User Code (Owning User) (Usuario)]]&amp;Leave[[#This Row],[fecha activa]]</f>
        <v>MIE2023130210308No Aplica</v>
      </c>
    </row>
    <row r="1832" spans="1:14" x14ac:dyDescent="0.3">
      <c r="A1832" t="s">
        <v>475</v>
      </c>
      <c r="B1832" s="3">
        <v>45940</v>
      </c>
      <c r="C1832" s="3">
        <v>45940</v>
      </c>
      <c r="D1832" t="s">
        <v>1825</v>
      </c>
      <c r="E1832" t="s">
        <v>246</v>
      </c>
      <c r="F1832" t="s">
        <v>247</v>
      </c>
      <c r="G1832">
        <v>540</v>
      </c>
      <c r="H1832">
        <v>540</v>
      </c>
      <c r="I1832" t="s">
        <v>922</v>
      </c>
      <c r="J1832" t="s">
        <v>1033</v>
      </c>
      <c r="K1832" t="s">
        <v>179</v>
      </c>
      <c r="L1832" t="str">
        <f>IF(AND(Home!$A$1&gt;=Leave[[#This Row],[Start Time]],Home!$A$1&lt;=Leave[[#This Row],[End Time]]),"Aplica","No Aplica")</f>
        <v>No Aplica</v>
      </c>
      <c r="M1832" t="str">
        <f>IF(AND(Home!$A$1&gt;=Leave[[#This Row],[Start Time]],Home!$A$1&lt;=Leave[[#This Row],[End Time]]),Home!$A$1,"No Aplica")</f>
        <v>No Aplica</v>
      </c>
      <c r="N1832" t="str">
        <f>Leave[[#This Row],[User Code (Owning User) (Usuario)]]&amp;Leave[[#This Row],[fecha activa]]</f>
        <v>MIE2023130210308No Aplica</v>
      </c>
    </row>
    <row r="1833" spans="1:14" x14ac:dyDescent="0.3">
      <c r="A1833" t="s">
        <v>475</v>
      </c>
      <c r="B1833" s="3">
        <v>45939</v>
      </c>
      <c r="C1833" s="3">
        <v>45939</v>
      </c>
      <c r="D1833" t="s">
        <v>1825</v>
      </c>
      <c r="E1833" t="s">
        <v>246</v>
      </c>
      <c r="F1833" t="s">
        <v>247</v>
      </c>
      <c r="G1833">
        <v>540</v>
      </c>
      <c r="H1833">
        <v>540</v>
      </c>
      <c r="I1833" t="s">
        <v>922</v>
      </c>
      <c r="J1833" t="s">
        <v>1033</v>
      </c>
      <c r="K1833" t="s">
        <v>179</v>
      </c>
      <c r="L1833" t="str">
        <f>IF(AND(Home!$A$1&gt;=Leave[[#This Row],[Start Time]],Home!$A$1&lt;=Leave[[#This Row],[End Time]]),"Aplica","No Aplica")</f>
        <v>No Aplica</v>
      </c>
      <c r="M1833" t="str">
        <f>IF(AND(Home!$A$1&gt;=Leave[[#This Row],[Start Time]],Home!$A$1&lt;=Leave[[#This Row],[End Time]]),Home!$A$1,"No Aplica")</f>
        <v>No Aplica</v>
      </c>
      <c r="N1833" t="str">
        <f>Leave[[#This Row],[User Code (Owning User) (Usuario)]]&amp;Leave[[#This Row],[fecha activa]]</f>
        <v>MIE2023130210308No Aplica</v>
      </c>
    </row>
    <row r="1834" spans="1:14" x14ac:dyDescent="0.3">
      <c r="A1834" t="s">
        <v>475</v>
      </c>
      <c r="B1834" s="3">
        <v>45938</v>
      </c>
      <c r="C1834" s="3">
        <v>45938</v>
      </c>
      <c r="D1834" t="s">
        <v>1825</v>
      </c>
      <c r="E1834" t="s">
        <v>246</v>
      </c>
      <c r="F1834" t="s">
        <v>247</v>
      </c>
      <c r="G1834">
        <v>540</v>
      </c>
      <c r="H1834">
        <v>540</v>
      </c>
      <c r="I1834" t="s">
        <v>922</v>
      </c>
      <c r="J1834" t="s">
        <v>1033</v>
      </c>
      <c r="K1834" t="s">
        <v>179</v>
      </c>
      <c r="L1834" t="str">
        <f>IF(AND(Home!$A$1&gt;=Leave[[#This Row],[Start Time]],Home!$A$1&lt;=Leave[[#This Row],[End Time]]),"Aplica","No Aplica")</f>
        <v>No Aplica</v>
      </c>
      <c r="M1834" t="str">
        <f>IF(AND(Home!$A$1&gt;=Leave[[#This Row],[Start Time]],Home!$A$1&lt;=Leave[[#This Row],[End Time]]),Home!$A$1,"No Aplica")</f>
        <v>No Aplica</v>
      </c>
      <c r="N1834" t="str">
        <f>Leave[[#This Row],[User Code (Owning User) (Usuario)]]&amp;Leave[[#This Row],[fecha activa]]</f>
        <v>MIE2023130210308No Aplica</v>
      </c>
    </row>
    <row r="1835" spans="1:14" x14ac:dyDescent="0.3">
      <c r="A1835" t="s">
        <v>475</v>
      </c>
      <c r="B1835" s="3">
        <v>45937</v>
      </c>
      <c r="C1835" s="3">
        <v>45937</v>
      </c>
      <c r="D1835" t="s">
        <v>1825</v>
      </c>
      <c r="E1835" t="s">
        <v>246</v>
      </c>
      <c r="F1835" t="s">
        <v>247</v>
      </c>
      <c r="G1835">
        <v>540</v>
      </c>
      <c r="H1835">
        <v>540</v>
      </c>
      <c r="I1835" t="s">
        <v>922</v>
      </c>
      <c r="J1835" t="s">
        <v>1033</v>
      </c>
      <c r="K1835" t="s">
        <v>179</v>
      </c>
      <c r="L1835" t="str">
        <f>IF(AND(Home!$A$1&gt;=Leave[[#This Row],[Start Time]],Home!$A$1&lt;=Leave[[#This Row],[End Time]]),"Aplica","No Aplica")</f>
        <v>No Aplica</v>
      </c>
      <c r="M1835" t="str">
        <f>IF(AND(Home!$A$1&gt;=Leave[[#This Row],[Start Time]],Home!$A$1&lt;=Leave[[#This Row],[End Time]]),Home!$A$1,"No Aplica")</f>
        <v>No Aplica</v>
      </c>
      <c r="N1835" t="str">
        <f>Leave[[#This Row],[User Code (Owning User) (Usuario)]]&amp;Leave[[#This Row],[fecha activa]]</f>
        <v>MIE2023130210308No Aplica</v>
      </c>
    </row>
    <row r="1836" spans="1:14" x14ac:dyDescent="0.3">
      <c r="A1836" t="s">
        <v>475</v>
      </c>
      <c r="B1836" s="3">
        <v>45936</v>
      </c>
      <c r="C1836" s="3">
        <v>45936</v>
      </c>
      <c r="D1836" t="s">
        <v>1825</v>
      </c>
      <c r="E1836" t="s">
        <v>246</v>
      </c>
      <c r="F1836" t="s">
        <v>247</v>
      </c>
      <c r="G1836">
        <v>540</v>
      </c>
      <c r="H1836">
        <v>540</v>
      </c>
      <c r="I1836" t="s">
        <v>922</v>
      </c>
      <c r="J1836" t="s">
        <v>1033</v>
      </c>
      <c r="K1836" t="s">
        <v>179</v>
      </c>
      <c r="L1836" t="str">
        <f>IF(AND(Home!$A$1&gt;=Leave[[#This Row],[Start Time]],Home!$A$1&lt;=Leave[[#This Row],[End Time]]),"Aplica","No Aplica")</f>
        <v>No Aplica</v>
      </c>
      <c r="M1836" t="str">
        <f>IF(AND(Home!$A$1&gt;=Leave[[#This Row],[Start Time]],Home!$A$1&lt;=Leave[[#This Row],[End Time]]),Home!$A$1,"No Aplica")</f>
        <v>No Aplica</v>
      </c>
      <c r="N1836" t="str">
        <f>Leave[[#This Row],[User Code (Owning User) (Usuario)]]&amp;Leave[[#This Row],[fecha activa]]</f>
        <v>MIE2023130210308No Aplica</v>
      </c>
    </row>
    <row r="1837" spans="1:14" x14ac:dyDescent="0.3">
      <c r="A1837" t="s">
        <v>475</v>
      </c>
      <c r="B1837" s="3">
        <v>45935</v>
      </c>
      <c r="C1837" s="3">
        <v>45935</v>
      </c>
      <c r="D1837" t="s">
        <v>1825</v>
      </c>
      <c r="E1837" t="s">
        <v>246</v>
      </c>
      <c r="F1837" t="s">
        <v>247</v>
      </c>
      <c r="G1837">
        <v>540</v>
      </c>
      <c r="H1837">
        <v>540</v>
      </c>
      <c r="I1837" t="s">
        <v>922</v>
      </c>
      <c r="J1837" t="s">
        <v>1033</v>
      </c>
      <c r="K1837" t="s">
        <v>179</v>
      </c>
      <c r="L1837" t="str">
        <f>IF(AND(Home!$A$1&gt;=Leave[[#This Row],[Start Time]],Home!$A$1&lt;=Leave[[#This Row],[End Time]]),"Aplica","No Aplica")</f>
        <v>No Aplica</v>
      </c>
      <c r="M1837" t="str">
        <f>IF(AND(Home!$A$1&gt;=Leave[[#This Row],[Start Time]],Home!$A$1&lt;=Leave[[#This Row],[End Time]]),Home!$A$1,"No Aplica")</f>
        <v>No Aplica</v>
      </c>
      <c r="N1837" t="str">
        <f>Leave[[#This Row],[User Code (Owning User) (Usuario)]]&amp;Leave[[#This Row],[fecha activa]]</f>
        <v>MIE2023130210308No Aplica</v>
      </c>
    </row>
    <row r="1838" spans="1:14" x14ac:dyDescent="0.3">
      <c r="A1838" t="s">
        <v>475</v>
      </c>
      <c r="B1838" s="3">
        <v>45934</v>
      </c>
      <c r="C1838" s="3">
        <v>45934</v>
      </c>
      <c r="D1838" t="s">
        <v>1825</v>
      </c>
      <c r="E1838" t="s">
        <v>246</v>
      </c>
      <c r="F1838" t="s">
        <v>247</v>
      </c>
      <c r="G1838">
        <v>240</v>
      </c>
      <c r="H1838">
        <v>240</v>
      </c>
      <c r="I1838" t="s">
        <v>922</v>
      </c>
      <c r="J1838" t="s">
        <v>1033</v>
      </c>
      <c r="K1838" t="s">
        <v>179</v>
      </c>
      <c r="L1838" t="str">
        <f>IF(AND(Home!$A$1&gt;=Leave[[#This Row],[Start Time]],Home!$A$1&lt;=Leave[[#This Row],[End Time]]),"Aplica","No Aplica")</f>
        <v>No Aplica</v>
      </c>
      <c r="M1838" t="str">
        <f>IF(AND(Home!$A$1&gt;=Leave[[#This Row],[Start Time]],Home!$A$1&lt;=Leave[[#This Row],[End Time]]),Home!$A$1,"No Aplica")</f>
        <v>No Aplica</v>
      </c>
      <c r="N1838" t="str">
        <f>Leave[[#This Row],[User Code (Owning User) (Usuario)]]&amp;Leave[[#This Row],[fecha activa]]</f>
        <v>MIE2023130210308No Aplica</v>
      </c>
    </row>
    <row r="1839" spans="1:14" x14ac:dyDescent="0.3">
      <c r="A1839" t="s">
        <v>475</v>
      </c>
      <c r="B1839" s="3">
        <v>45933</v>
      </c>
      <c r="C1839" s="3">
        <v>45933</v>
      </c>
      <c r="D1839" t="s">
        <v>1825</v>
      </c>
      <c r="E1839" t="s">
        <v>246</v>
      </c>
      <c r="F1839" t="s">
        <v>247</v>
      </c>
      <c r="G1839">
        <v>540</v>
      </c>
      <c r="H1839">
        <v>540</v>
      </c>
      <c r="I1839" t="s">
        <v>922</v>
      </c>
      <c r="J1839" t="s">
        <v>1033</v>
      </c>
      <c r="K1839" t="s">
        <v>179</v>
      </c>
      <c r="L1839" t="str">
        <f>IF(AND(Home!$A$1&gt;=Leave[[#This Row],[Start Time]],Home!$A$1&lt;=Leave[[#This Row],[End Time]]),"Aplica","No Aplica")</f>
        <v>No Aplica</v>
      </c>
      <c r="M1839" t="str">
        <f>IF(AND(Home!$A$1&gt;=Leave[[#This Row],[Start Time]],Home!$A$1&lt;=Leave[[#This Row],[End Time]]),Home!$A$1,"No Aplica")</f>
        <v>No Aplica</v>
      </c>
      <c r="N1839" t="str">
        <f>Leave[[#This Row],[User Code (Owning User) (Usuario)]]&amp;Leave[[#This Row],[fecha activa]]</f>
        <v>MIE2023130210308No Aplica</v>
      </c>
    </row>
    <row r="1840" spans="1:14" x14ac:dyDescent="0.3">
      <c r="A1840" t="s">
        <v>475</v>
      </c>
      <c r="B1840" s="3">
        <v>45932</v>
      </c>
      <c r="C1840" s="3">
        <v>45932</v>
      </c>
      <c r="D1840" t="s">
        <v>1825</v>
      </c>
      <c r="E1840" t="s">
        <v>246</v>
      </c>
      <c r="F1840" t="s">
        <v>247</v>
      </c>
      <c r="G1840">
        <v>540</v>
      </c>
      <c r="H1840">
        <v>540</v>
      </c>
      <c r="I1840" t="s">
        <v>922</v>
      </c>
      <c r="J1840" t="s">
        <v>1033</v>
      </c>
      <c r="K1840" t="s">
        <v>179</v>
      </c>
      <c r="L1840" t="str">
        <f>IF(AND(Home!$A$1&gt;=Leave[[#This Row],[Start Time]],Home!$A$1&lt;=Leave[[#This Row],[End Time]]),"Aplica","No Aplica")</f>
        <v>No Aplica</v>
      </c>
      <c r="M1840" t="str">
        <f>IF(AND(Home!$A$1&gt;=Leave[[#This Row],[Start Time]],Home!$A$1&lt;=Leave[[#This Row],[End Time]]),Home!$A$1,"No Aplica")</f>
        <v>No Aplica</v>
      </c>
      <c r="N1840" t="str">
        <f>Leave[[#This Row],[User Code (Owning User) (Usuario)]]&amp;Leave[[#This Row],[fecha activa]]</f>
        <v>MIE2023130210308No Aplica</v>
      </c>
    </row>
    <row r="1841" spans="1:14" x14ac:dyDescent="0.3">
      <c r="A1841" t="s">
        <v>475</v>
      </c>
      <c r="B1841" s="3">
        <v>45931</v>
      </c>
      <c r="C1841" s="3">
        <v>45931</v>
      </c>
      <c r="D1841" t="s">
        <v>1825</v>
      </c>
      <c r="E1841" t="s">
        <v>246</v>
      </c>
      <c r="F1841" t="s">
        <v>247</v>
      </c>
      <c r="G1841">
        <v>540</v>
      </c>
      <c r="H1841">
        <v>540</v>
      </c>
      <c r="I1841" t="s">
        <v>922</v>
      </c>
      <c r="J1841" t="s">
        <v>1033</v>
      </c>
      <c r="K1841" t="s">
        <v>179</v>
      </c>
      <c r="L1841" t="str">
        <f>IF(AND(Home!$A$1&gt;=Leave[[#This Row],[Start Time]],Home!$A$1&lt;=Leave[[#This Row],[End Time]]),"Aplica","No Aplica")</f>
        <v>Aplica</v>
      </c>
      <c r="M1841">
        <f>IF(AND(Home!$A$1&gt;=Leave[[#This Row],[Start Time]],Home!$A$1&lt;=Leave[[#This Row],[End Time]]),Home!$A$1,"No Aplica")</f>
        <v>45931</v>
      </c>
      <c r="N1841" t="str">
        <f>Leave[[#This Row],[User Code (Owning User) (Usuario)]]&amp;Leave[[#This Row],[fecha activa]]</f>
        <v>MIE202313021030845931</v>
      </c>
    </row>
    <row r="1842" spans="1:14" x14ac:dyDescent="0.3">
      <c r="A1842" t="s">
        <v>466</v>
      </c>
      <c r="B1842" s="3">
        <v>45942</v>
      </c>
      <c r="C1842" s="3">
        <v>45942</v>
      </c>
      <c r="D1842" t="s">
        <v>3021</v>
      </c>
      <c r="E1842" t="s">
        <v>1500</v>
      </c>
      <c r="F1842" t="s">
        <v>1502</v>
      </c>
      <c r="G1842">
        <v>540</v>
      </c>
      <c r="H1842">
        <v>540</v>
      </c>
      <c r="I1842" t="s">
        <v>1501</v>
      </c>
      <c r="J1842" t="s">
        <v>1029</v>
      </c>
      <c r="K1842" t="s">
        <v>178</v>
      </c>
      <c r="L1842" t="str">
        <f>IF(AND(Home!$A$1&gt;=Leave[[#This Row],[Start Time]],Home!$A$1&lt;=Leave[[#This Row],[End Time]]),"Aplica","No Aplica")</f>
        <v>No Aplica</v>
      </c>
      <c r="M1842" t="str">
        <f>IF(AND(Home!$A$1&gt;=Leave[[#This Row],[Start Time]],Home!$A$1&lt;=Leave[[#This Row],[End Time]]),Home!$A$1,"No Aplica")</f>
        <v>No Aplica</v>
      </c>
      <c r="N1842" t="str">
        <f>Leave[[#This Row],[User Code (Owning User) (Usuario)]]&amp;Leave[[#This Row],[fecha activa]]</f>
        <v>MIE2025050321271No Aplica</v>
      </c>
    </row>
    <row r="1843" spans="1:14" x14ac:dyDescent="0.3">
      <c r="A1843" t="s">
        <v>466</v>
      </c>
      <c r="B1843" s="3">
        <v>45935</v>
      </c>
      <c r="C1843" s="3">
        <v>45935</v>
      </c>
      <c r="D1843" t="s">
        <v>489</v>
      </c>
      <c r="E1843" t="s">
        <v>1500</v>
      </c>
      <c r="F1843" t="s">
        <v>1502</v>
      </c>
      <c r="G1843">
        <v>540</v>
      </c>
      <c r="H1843">
        <v>540</v>
      </c>
      <c r="I1843" t="s">
        <v>1501</v>
      </c>
      <c r="J1843" t="s">
        <v>1029</v>
      </c>
      <c r="K1843" t="s">
        <v>178</v>
      </c>
      <c r="L1843" t="str">
        <f>IF(AND(Home!$A$1&gt;=Leave[[#This Row],[Start Time]],Home!$A$1&lt;=Leave[[#This Row],[End Time]]),"Aplica","No Aplica")</f>
        <v>No Aplica</v>
      </c>
      <c r="M1843" t="str">
        <f>IF(AND(Home!$A$1&gt;=Leave[[#This Row],[Start Time]],Home!$A$1&lt;=Leave[[#This Row],[End Time]]),Home!$A$1,"No Aplica")</f>
        <v>No Aplica</v>
      </c>
      <c r="N1843" t="str">
        <f>Leave[[#This Row],[User Code (Owning User) (Usuario)]]&amp;Leave[[#This Row],[fecha activa]]</f>
        <v>MIE2025050321271No Aplica</v>
      </c>
    </row>
    <row r="1844" spans="1:14" x14ac:dyDescent="0.3">
      <c r="A1844" t="s">
        <v>469</v>
      </c>
      <c r="B1844" s="3">
        <v>45931</v>
      </c>
      <c r="C1844" s="3">
        <v>45931</v>
      </c>
      <c r="D1844" t="s">
        <v>2951</v>
      </c>
      <c r="E1844" t="s">
        <v>1692</v>
      </c>
      <c r="F1844" t="s">
        <v>1694</v>
      </c>
      <c r="G1844">
        <v>120</v>
      </c>
      <c r="H1844">
        <v>120</v>
      </c>
      <c r="I1844" t="s">
        <v>1693</v>
      </c>
      <c r="J1844" t="s">
        <v>1822</v>
      </c>
      <c r="K1844" t="s">
        <v>179</v>
      </c>
      <c r="L1844" t="str">
        <f>IF(AND(Home!$A$1&gt;=Leave[[#This Row],[Start Time]],Home!$A$1&lt;=Leave[[#This Row],[End Time]]),"Aplica","No Aplica")</f>
        <v>Aplica</v>
      </c>
      <c r="M1844">
        <f>IF(AND(Home!$A$1&gt;=Leave[[#This Row],[Start Time]],Home!$A$1&lt;=Leave[[#This Row],[End Time]]),Home!$A$1,"No Aplica")</f>
        <v>45931</v>
      </c>
      <c r="N1844" t="str">
        <f>Leave[[#This Row],[User Code (Owning User) (Usuario)]]&amp;Leave[[#This Row],[fecha activa]]</f>
        <v>MIE202506052295545931</v>
      </c>
    </row>
    <row r="1845" spans="1:14" x14ac:dyDescent="0.3">
      <c r="A1845" t="s">
        <v>463</v>
      </c>
      <c r="B1845" s="3">
        <v>45941</v>
      </c>
      <c r="C1845" s="3">
        <v>45941</v>
      </c>
      <c r="D1845" t="s">
        <v>1315</v>
      </c>
      <c r="E1845" t="s">
        <v>1692</v>
      </c>
      <c r="F1845" t="s">
        <v>1694</v>
      </c>
      <c r="G1845">
        <v>60</v>
      </c>
      <c r="H1845">
        <v>60</v>
      </c>
      <c r="I1845" t="s">
        <v>1693</v>
      </c>
      <c r="J1845" t="s">
        <v>1822</v>
      </c>
      <c r="K1845" t="s">
        <v>179</v>
      </c>
      <c r="L1845" t="str">
        <f>IF(AND(Home!$A$1&gt;=Leave[[#This Row],[Start Time]],Home!$A$1&lt;=Leave[[#This Row],[End Time]]),"Aplica","No Aplica")</f>
        <v>No Aplica</v>
      </c>
      <c r="M1845" t="str">
        <f>IF(AND(Home!$A$1&gt;=Leave[[#This Row],[Start Time]],Home!$A$1&lt;=Leave[[#This Row],[End Time]]),Home!$A$1,"No Aplica")</f>
        <v>No Aplica</v>
      </c>
      <c r="N1845" t="str">
        <f>Leave[[#This Row],[User Code (Owning User) (Usuario)]]&amp;Leave[[#This Row],[fecha activa]]</f>
        <v>MIE2025060522955No Aplica</v>
      </c>
    </row>
    <row r="1846" spans="1:14" x14ac:dyDescent="0.3">
      <c r="A1846" t="s">
        <v>463</v>
      </c>
      <c r="B1846" s="3">
        <v>45940</v>
      </c>
      <c r="C1846" s="3">
        <v>45940</v>
      </c>
      <c r="D1846" t="s">
        <v>1315</v>
      </c>
      <c r="E1846" t="s">
        <v>1692</v>
      </c>
      <c r="F1846" t="s">
        <v>1694</v>
      </c>
      <c r="G1846">
        <v>60</v>
      </c>
      <c r="H1846">
        <v>60</v>
      </c>
      <c r="I1846" t="s">
        <v>1693</v>
      </c>
      <c r="J1846" t="s">
        <v>1822</v>
      </c>
      <c r="K1846" t="s">
        <v>179</v>
      </c>
      <c r="L1846" t="str">
        <f>IF(AND(Home!$A$1&gt;=Leave[[#This Row],[Start Time]],Home!$A$1&lt;=Leave[[#This Row],[End Time]]),"Aplica","No Aplica")</f>
        <v>No Aplica</v>
      </c>
      <c r="M1846" t="str">
        <f>IF(AND(Home!$A$1&gt;=Leave[[#This Row],[Start Time]],Home!$A$1&lt;=Leave[[#This Row],[End Time]]),Home!$A$1,"No Aplica")</f>
        <v>No Aplica</v>
      </c>
      <c r="N1846" t="str">
        <f>Leave[[#This Row],[User Code (Owning User) (Usuario)]]&amp;Leave[[#This Row],[fecha activa]]</f>
        <v>MIE2025060522955No Aplica</v>
      </c>
    </row>
    <row r="1847" spans="1:14" x14ac:dyDescent="0.3">
      <c r="A1847" t="s">
        <v>463</v>
      </c>
      <c r="B1847" s="3">
        <v>45939</v>
      </c>
      <c r="C1847" s="3">
        <v>45939</v>
      </c>
      <c r="D1847" t="s">
        <v>1315</v>
      </c>
      <c r="E1847" t="s">
        <v>1692</v>
      </c>
      <c r="F1847" t="s">
        <v>1694</v>
      </c>
      <c r="G1847">
        <v>60</v>
      </c>
      <c r="H1847">
        <v>60</v>
      </c>
      <c r="I1847" t="s">
        <v>1693</v>
      </c>
      <c r="J1847" t="s">
        <v>1822</v>
      </c>
      <c r="K1847" t="s">
        <v>179</v>
      </c>
      <c r="L1847" t="str">
        <f>IF(AND(Home!$A$1&gt;=Leave[[#This Row],[Start Time]],Home!$A$1&lt;=Leave[[#This Row],[End Time]]),"Aplica","No Aplica")</f>
        <v>No Aplica</v>
      </c>
      <c r="M1847" t="str">
        <f>IF(AND(Home!$A$1&gt;=Leave[[#This Row],[Start Time]],Home!$A$1&lt;=Leave[[#This Row],[End Time]]),Home!$A$1,"No Aplica")</f>
        <v>No Aplica</v>
      </c>
      <c r="N1847" t="str">
        <f>Leave[[#This Row],[User Code (Owning User) (Usuario)]]&amp;Leave[[#This Row],[fecha activa]]</f>
        <v>MIE2025060522955No Aplica</v>
      </c>
    </row>
    <row r="1848" spans="1:14" x14ac:dyDescent="0.3">
      <c r="A1848" t="s">
        <v>463</v>
      </c>
      <c r="B1848" s="3">
        <v>45937</v>
      </c>
      <c r="C1848" s="3">
        <v>45937</v>
      </c>
      <c r="D1848" t="s">
        <v>1315</v>
      </c>
      <c r="E1848" t="s">
        <v>1692</v>
      </c>
      <c r="F1848" t="s">
        <v>1694</v>
      </c>
      <c r="G1848">
        <v>60</v>
      </c>
      <c r="H1848">
        <v>60</v>
      </c>
      <c r="I1848" t="s">
        <v>1693</v>
      </c>
      <c r="J1848" t="s">
        <v>1822</v>
      </c>
      <c r="K1848" t="s">
        <v>179</v>
      </c>
      <c r="L1848" t="str">
        <f>IF(AND(Home!$A$1&gt;=Leave[[#This Row],[Start Time]],Home!$A$1&lt;=Leave[[#This Row],[End Time]]),"Aplica","No Aplica")</f>
        <v>No Aplica</v>
      </c>
      <c r="M1848" t="str">
        <f>IF(AND(Home!$A$1&gt;=Leave[[#This Row],[Start Time]],Home!$A$1&lt;=Leave[[#This Row],[End Time]]),Home!$A$1,"No Aplica")</f>
        <v>No Aplica</v>
      </c>
      <c r="N1848" t="str">
        <f>Leave[[#This Row],[User Code (Owning User) (Usuario)]]&amp;Leave[[#This Row],[fecha activa]]</f>
        <v>MIE2025060522955No Aplica</v>
      </c>
    </row>
    <row r="1849" spans="1:14" x14ac:dyDescent="0.3">
      <c r="A1849" t="s">
        <v>463</v>
      </c>
      <c r="B1849" s="3">
        <v>45942</v>
      </c>
      <c r="C1849" s="3">
        <v>45942</v>
      </c>
      <c r="D1849" t="s">
        <v>2785</v>
      </c>
      <c r="E1849" t="s">
        <v>1692</v>
      </c>
      <c r="F1849" t="s">
        <v>1694</v>
      </c>
      <c r="G1849">
        <v>540</v>
      </c>
      <c r="H1849">
        <v>540</v>
      </c>
      <c r="I1849" t="s">
        <v>1693</v>
      </c>
      <c r="J1849" t="s">
        <v>1822</v>
      </c>
      <c r="K1849" t="s">
        <v>179</v>
      </c>
      <c r="L1849" t="str">
        <f>IF(AND(Home!$A$1&gt;=Leave[[#This Row],[Start Time]],Home!$A$1&lt;=Leave[[#This Row],[End Time]]),"Aplica","No Aplica")</f>
        <v>No Aplica</v>
      </c>
      <c r="M1849" t="str">
        <f>IF(AND(Home!$A$1&gt;=Leave[[#This Row],[Start Time]],Home!$A$1&lt;=Leave[[#This Row],[End Time]]),Home!$A$1,"No Aplica")</f>
        <v>No Aplica</v>
      </c>
      <c r="N1849" t="str">
        <f>Leave[[#This Row],[User Code (Owning User) (Usuario)]]&amp;Leave[[#This Row],[fecha activa]]</f>
        <v>MIE2025060522955No Aplica</v>
      </c>
    </row>
    <row r="1850" spans="1:14" x14ac:dyDescent="0.3">
      <c r="A1850" t="s">
        <v>463</v>
      </c>
      <c r="B1850" s="3">
        <v>45938</v>
      </c>
      <c r="C1850" s="3">
        <v>45938</v>
      </c>
      <c r="D1850" t="s">
        <v>472</v>
      </c>
      <c r="E1850" t="s">
        <v>1692</v>
      </c>
      <c r="F1850" t="s">
        <v>1694</v>
      </c>
      <c r="G1850">
        <v>540</v>
      </c>
      <c r="H1850">
        <v>540</v>
      </c>
      <c r="I1850" t="s">
        <v>1693</v>
      </c>
      <c r="J1850" t="s">
        <v>1822</v>
      </c>
      <c r="K1850" t="s">
        <v>179</v>
      </c>
      <c r="L1850" t="str">
        <f>IF(AND(Home!$A$1&gt;=Leave[[#This Row],[Start Time]],Home!$A$1&lt;=Leave[[#This Row],[End Time]]),"Aplica","No Aplica")</f>
        <v>No Aplica</v>
      </c>
      <c r="M1850" t="str">
        <f>IF(AND(Home!$A$1&gt;=Leave[[#This Row],[Start Time]],Home!$A$1&lt;=Leave[[#This Row],[End Time]]),Home!$A$1,"No Aplica")</f>
        <v>No Aplica</v>
      </c>
      <c r="N1850" t="str">
        <f>Leave[[#This Row],[User Code (Owning User) (Usuario)]]&amp;Leave[[#This Row],[fecha activa]]</f>
        <v>MIE2025060522955No Aplica</v>
      </c>
    </row>
    <row r="1851" spans="1:14" x14ac:dyDescent="0.3">
      <c r="A1851" t="s">
        <v>463</v>
      </c>
      <c r="B1851" s="3">
        <v>45933</v>
      </c>
      <c r="C1851" s="3">
        <v>45933</v>
      </c>
      <c r="D1851" t="s">
        <v>1315</v>
      </c>
      <c r="E1851" t="s">
        <v>1692</v>
      </c>
      <c r="F1851" t="s">
        <v>1694</v>
      </c>
      <c r="G1851">
        <v>60</v>
      </c>
      <c r="H1851">
        <v>60</v>
      </c>
      <c r="I1851" t="s">
        <v>1693</v>
      </c>
      <c r="J1851" t="s">
        <v>1822</v>
      </c>
      <c r="K1851" t="s">
        <v>179</v>
      </c>
      <c r="L1851" t="str">
        <f>IF(AND(Home!$A$1&gt;=Leave[[#This Row],[Start Time]],Home!$A$1&lt;=Leave[[#This Row],[End Time]]),"Aplica","No Aplica")</f>
        <v>No Aplica</v>
      </c>
      <c r="M1851" t="str">
        <f>IF(AND(Home!$A$1&gt;=Leave[[#This Row],[Start Time]],Home!$A$1&lt;=Leave[[#This Row],[End Time]]),Home!$A$1,"No Aplica")</f>
        <v>No Aplica</v>
      </c>
      <c r="N1851" t="str">
        <f>Leave[[#This Row],[User Code (Owning User) (Usuario)]]&amp;Leave[[#This Row],[fecha activa]]</f>
        <v>MIE2025060522955No Aplica</v>
      </c>
    </row>
    <row r="1852" spans="1:14" x14ac:dyDescent="0.3">
      <c r="A1852" t="s">
        <v>463</v>
      </c>
      <c r="B1852" s="3">
        <v>45932</v>
      </c>
      <c r="C1852" s="3">
        <v>45932</v>
      </c>
      <c r="D1852" t="s">
        <v>1315</v>
      </c>
      <c r="E1852" t="s">
        <v>1692</v>
      </c>
      <c r="F1852" t="s">
        <v>1694</v>
      </c>
      <c r="G1852">
        <v>60</v>
      </c>
      <c r="H1852">
        <v>60</v>
      </c>
      <c r="I1852" t="s">
        <v>1693</v>
      </c>
      <c r="J1852" t="s">
        <v>1822</v>
      </c>
      <c r="K1852" t="s">
        <v>179</v>
      </c>
      <c r="L1852" t="str">
        <f>IF(AND(Home!$A$1&gt;=Leave[[#This Row],[Start Time]],Home!$A$1&lt;=Leave[[#This Row],[End Time]]),"Aplica","No Aplica")</f>
        <v>No Aplica</v>
      </c>
      <c r="M1852" t="str">
        <f>IF(AND(Home!$A$1&gt;=Leave[[#This Row],[Start Time]],Home!$A$1&lt;=Leave[[#This Row],[End Time]]),Home!$A$1,"No Aplica")</f>
        <v>No Aplica</v>
      </c>
      <c r="N1852" t="str">
        <f>Leave[[#This Row],[User Code (Owning User) (Usuario)]]&amp;Leave[[#This Row],[fecha activa]]</f>
        <v>MIE2025060522955No Aplica</v>
      </c>
    </row>
    <row r="1853" spans="1:14" x14ac:dyDescent="0.3">
      <c r="A1853" t="s">
        <v>463</v>
      </c>
      <c r="B1853" s="3">
        <v>45931</v>
      </c>
      <c r="C1853" s="3">
        <v>45931</v>
      </c>
      <c r="D1853" t="s">
        <v>1315</v>
      </c>
      <c r="E1853" t="s">
        <v>1692</v>
      </c>
      <c r="F1853" t="s">
        <v>1694</v>
      </c>
      <c r="G1853">
        <v>60</v>
      </c>
      <c r="H1853">
        <v>60</v>
      </c>
      <c r="I1853" t="s">
        <v>1693</v>
      </c>
      <c r="J1853" t="s">
        <v>1822</v>
      </c>
      <c r="K1853" t="s">
        <v>179</v>
      </c>
      <c r="L1853" t="str">
        <f>IF(AND(Home!$A$1&gt;=Leave[[#This Row],[Start Time]],Home!$A$1&lt;=Leave[[#This Row],[End Time]]),"Aplica","No Aplica")</f>
        <v>Aplica</v>
      </c>
      <c r="M1853">
        <f>IF(AND(Home!$A$1&gt;=Leave[[#This Row],[Start Time]],Home!$A$1&lt;=Leave[[#This Row],[End Time]]),Home!$A$1,"No Aplica")</f>
        <v>45931</v>
      </c>
      <c r="N1853" t="str">
        <f>Leave[[#This Row],[User Code (Owning User) (Usuario)]]&amp;Leave[[#This Row],[fecha activa]]</f>
        <v>MIE202506052295545931</v>
      </c>
    </row>
    <row r="1854" spans="1:14" x14ac:dyDescent="0.3">
      <c r="A1854" t="s">
        <v>463</v>
      </c>
      <c r="B1854" s="3">
        <v>45935</v>
      </c>
      <c r="C1854" s="3">
        <v>45935</v>
      </c>
      <c r="D1854" t="s">
        <v>1439</v>
      </c>
      <c r="E1854" t="s">
        <v>1692</v>
      </c>
      <c r="F1854" t="s">
        <v>1694</v>
      </c>
      <c r="G1854">
        <v>210</v>
      </c>
      <c r="H1854">
        <v>210</v>
      </c>
      <c r="I1854" t="s">
        <v>1693</v>
      </c>
      <c r="J1854" t="s">
        <v>1822</v>
      </c>
      <c r="K1854" t="s">
        <v>179</v>
      </c>
      <c r="L1854" t="str">
        <f>IF(AND(Home!$A$1&gt;=Leave[[#This Row],[Start Time]],Home!$A$1&lt;=Leave[[#This Row],[End Time]]),"Aplica","No Aplica")</f>
        <v>No Aplica</v>
      </c>
      <c r="M1854" t="str">
        <f>IF(AND(Home!$A$1&gt;=Leave[[#This Row],[Start Time]],Home!$A$1&lt;=Leave[[#This Row],[End Time]]),Home!$A$1,"No Aplica")</f>
        <v>No Aplica</v>
      </c>
      <c r="N1854" t="str">
        <f>Leave[[#This Row],[User Code (Owning User) (Usuario)]]&amp;Leave[[#This Row],[fecha activa]]</f>
        <v>MIE2025060522955No Aplica</v>
      </c>
    </row>
    <row r="1855" spans="1:14" x14ac:dyDescent="0.3">
      <c r="A1855" t="s">
        <v>466</v>
      </c>
      <c r="B1855" s="3">
        <v>45935</v>
      </c>
      <c r="C1855" s="3">
        <v>45935</v>
      </c>
      <c r="D1855" t="s">
        <v>485</v>
      </c>
      <c r="E1855" t="s">
        <v>2724</v>
      </c>
      <c r="F1855" t="s">
        <v>2726</v>
      </c>
      <c r="G1855">
        <v>540</v>
      </c>
      <c r="H1855">
        <v>540</v>
      </c>
      <c r="I1855" t="s">
        <v>2725</v>
      </c>
      <c r="J1855" t="s">
        <v>2136</v>
      </c>
      <c r="K1855" t="s">
        <v>178</v>
      </c>
      <c r="L1855" t="str">
        <f>IF(AND(Home!$A$1&gt;=Leave[[#This Row],[Start Time]],Home!$A$1&lt;=Leave[[#This Row],[End Time]]),"Aplica","No Aplica")</f>
        <v>No Aplica</v>
      </c>
      <c r="M1855" t="str">
        <f>IF(AND(Home!$A$1&gt;=Leave[[#This Row],[Start Time]],Home!$A$1&lt;=Leave[[#This Row],[End Time]]),Home!$A$1,"No Aplica")</f>
        <v>No Aplica</v>
      </c>
      <c r="N1855" t="str">
        <f>Leave[[#This Row],[User Code (Owning User) (Usuario)]]&amp;Leave[[#This Row],[fecha activa]]</f>
        <v>MIE2025220924548No Aplica</v>
      </c>
    </row>
    <row r="1856" spans="1:14" x14ac:dyDescent="0.3">
      <c r="A1856" t="s">
        <v>469</v>
      </c>
      <c r="B1856" s="3">
        <v>45933</v>
      </c>
      <c r="C1856" s="3">
        <v>45933</v>
      </c>
      <c r="D1856" t="s">
        <v>615</v>
      </c>
      <c r="E1856" t="s">
        <v>292</v>
      </c>
      <c r="F1856" t="s">
        <v>294</v>
      </c>
      <c r="G1856">
        <v>30</v>
      </c>
      <c r="H1856">
        <v>30</v>
      </c>
      <c r="I1856" t="s">
        <v>909</v>
      </c>
      <c r="J1856" t="s">
        <v>1099</v>
      </c>
      <c r="K1856" t="s">
        <v>178</v>
      </c>
      <c r="L1856" t="str">
        <f>IF(AND(Home!$A$1&gt;=Leave[[#This Row],[Start Time]],Home!$A$1&lt;=Leave[[#This Row],[End Time]]),"Aplica","No Aplica")</f>
        <v>No Aplica</v>
      </c>
      <c r="M1856" t="str">
        <f>IF(AND(Home!$A$1&gt;=Leave[[#This Row],[Start Time]],Home!$A$1&lt;=Leave[[#This Row],[End Time]]),Home!$A$1,"No Aplica")</f>
        <v>No Aplica</v>
      </c>
      <c r="N1856" t="str">
        <f>Leave[[#This Row],[User Code (Owning User) (Usuario)]]&amp;Leave[[#This Row],[fecha activa]]</f>
        <v>MIE2023180411020No Aplica</v>
      </c>
    </row>
    <row r="1857" spans="1:14" x14ac:dyDescent="0.3">
      <c r="A1857" t="s">
        <v>469</v>
      </c>
      <c r="B1857" s="3">
        <v>45934</v>
      </c>
      <c r="C1857" s="3">
        <v>45934</v>
      </c>
      <c r="D1857" t="s">
        <v>615</v>
      </c>
      <c r="E1857" t="s">
        <v>292</v>
      </c>
      <c r="F1857" t="s">
        <v>294</v>
      </c>
      <c r="G1857">
        <v>60</v>
      </c>
      <c r="H1857">
        <v>60</v>
      </c>
      <c r="I1857" t="s">
        <v>909</v>
      </c>
      <c r="J1857" t="s">
        <v>1099</v>
      </c>
      <c r="K1857" t="s">
        <v>178</v>
      </c>
      <c r="L1857" t="str">
        <f>IF(AND(Home!$A$1&gt;=Leave[[#This Row],[Start Time]],Home!$A$1&lt;=Leave[[#This Row],[End Time]]),"Aplica","No Aplica")</f>
        <v>No Aplica</v>
      </c>
      <c r="M1857" t="str">
        <f>IF(AND(Home!$A$1&gt;=Leave[[#This Row],[Start Time]],Home!$A$1&lt;=Leave[[#This Row],[End Time]]),Home!$A$1,"No Aplica")</f>
        <v>No Aplica</v>
      </c>
      <c r="N1857" t="str">
        <f>Leave[[#This Row],[User Code (Owning User) (Usuario)]]&amp;Leave[[#This Row],[fecha activa]]</f>
        <v>MIE2023180411020No Aplica</v>
      </c>
    </row>
    <row r="1858" spans="1:14" x14ac:dyDescent="0.3">
      <c r="A1858" t="s">
        <v>469</v>
      </c>
      <c r="B1858" s="3">
        <v>45932</v>
      </c>
      <c r="C1858" s="3">
        <v>45932</v>
      </c>
      <c r="D1858" t="s">
        <v>615</v>
      </c>
      <c r="E1858" t="s">
        <v>292</v>
      </c>
      <c r="F1858" t="s">
        <v>294</v>
      </c>
      <c r="G1858">
        <v>30</v>
      </c>
      <c r="H1858">
        <v>30</v>
      </c>
      <c r="I1858" t="s">
        <v>909</v>
      </c>
      <c r="J1858" t="s">
        <v>1099</v>
      </c>
      <c r="K1858" t="s">
        <v>178</v>
      </c>
      <c r="L1858" t="str">
        <f>IF(AND(Home!$A$1&gt;=Leave[[#This Row],[Start Time]],Home!$A$1&lt;=Leave[[#This Row],[End Time]]),"Aplica","No Aplica")</f>
        <v>No Aplica</v>
      </c>
      <c r="M1858" t="str">
        <f>IF(AND(Home!$A$1&gt;=Leave[[#This Row],[Start Time]],Home!$A$1&lt;=Leave[[#This Row],[End Time]]),Home!$A$1,"No Aplica")</f>
        <v>No Aplica</v>
      </c>
      <c r="N1858" t="str">
        <f>Leave[[#This Row],[User Code (Owning User) (Usuario)]]&amp;Leave[[#This Row],[fecha activa]]</f>
        <v>MIE2023180411020No Aplica</v>
      </c>
    </row>
    <row r="1859" spans="1:14" x14ac:dyDescent="0.3">
      <c r="A1859" t="s">
        <v>595</v>
      </c>
      <c r="B1859" s="3">
        <v>45933</v>
      </c>
      <c r="C1859" s="3">
        <v>45933</v>
      </c>
      <c r="D1859" t="s">
        <v>1485</v>
      </c>
      <c r="E1859" t="s">
        <v>1407</v>
      </c>
      <c r="F1859" t="s">
        <v>1409</v>
      </c>
      <c r="G1859">
        <v>60</v>
      </c>
      <c r="H1859">
        <v>60</v>
      </c>
      <c r="I1859" t="s">
        <v>1408</v>
      </c>
      <c r="J1859" t="s">
        <v>966</v>
      </c>
      <c r="K1859" t="s">
        <v>177</v>
      </c>
      <c r="L1859" t="str">
        <f>IF(AND(Home!$A$1&gt;=Leave[[#This Row],[Start Time]],Home!$A$1&lt;=Leave[[#This Row],[End Time]]),"Aplica","No Aplica")</f>
        <v>No Aplica</v>
      </c>
      <c r="M1859" t="str">
        <f>IF(AND(Home!$A$1&gt;=Leave[[#This Row],[Start Time]],Home!$A$1&lt;=Leave[[#This Row],[End Time]]),Home!$A$1,"No Aplica")</f>
        <v>No Aplica</v>
      </c>
      <c r="N1859" t="str">
        <f>Leave[[#This Row],[User Code (Owning User) (Usuario)]]&amp;Leave[[#This Row],[fecha activa]]</f>
        <v>MIE2025070220787No Aplica</v>
      </c>
    </row>
    <row r="1860" spans="1:14" x14ac:dyDescent="0.3">
      <c r="A1860" t="s">
        <v>595</v>
      </c>
      <c r="B1860" s="3">
        <v>45932</v>
      </c>
      <c r="C1860" s="3">
        <v>45932</v>
      </c>
      <c r="D1860" t="s">
        <v>1485</v>
      </c>
      <c r="E1860" t="s">
        <v>1407</v>
      </c>
      <c r="F1860" t="s">
        <v>1409</v>
      </c>
      <c r="G1860">
        <v>60</v>
      </c>
      <c r="H1860">
        <v>60</v>
      </c>
      <c r="I1860" t="s">
        <v>1408</v>
      </c>
      <c r="J1860" t="s">
        <v>966</v>
      </c>
      <c r="K1860" t="s">
        <v>177</v>
      </c>
      <c r="L1860" t="str">
        <f>IF(AND(Home!$A$1&gt;=Leave[[#This Row],[Start Time]],Home!$A$1&lt;=Leave[[#This Row],[End Time]]),"Aplica","No Aplica")</f>
        <v>No Aplica</v>
      </c>
      <c r="M1860" t="str">
        <f>IF(AND(Home!$A$1&gt;=Leave[[#This Row],[Start Time]],Home!$A$1&lt;=Leave[[#This Row],[End Time]]),Home!$A$1,"No Aplica")</f>
        <v>No Aplica</v>
      </c>
      <c r="N1860" t="str">
        <f>Leave[[#This Row],[User Code (Owning User) (Usuario)]]&amp;Leave[[#This Row],[fecha activa]]</f>
        <v>MIE2025070220787No Aplica</v>
      </c>
    </row>
    <row r="1861" spans="1:14" x14ac:dyDescent="0.3">
      <c r="A1861" t="s">
        <v>595</v>
      </c>
      <c r="B1861" s="3">
        <v>45931</v>
      </c>
      <c r="C1861" s="3">
        <v>45931</v>
      </c>
      <c r="D1861" t="s">
        <v>1485</v>
      </c>
      <c r="E1861" t="s">
        <v>1407</v>
      </c>
      <c r="F1861" t="s">
        <v>1409</v>
      </c>
      <c r="G1861">
        <v>60</v>
      </c>
      <c r="H1861">
        <v>60</v>
      </c>
      <c r="I1861" t="s">
        <v>1408</v>
      </c>
      <c r="J1861" t="s">
        <v>966</v>
      </c>
      <c r="K1861" t="s">
        <v>177</v>
      </c>
      <c r="L1861" t="str">
        <f>IF(AND(Home!$A$1&gt;=Leave[[#This Row],[Start Time]],Home!$A$1&lt;=Leave[[#This Row],[End Time]]),"Aplica","No Aplica")</f>
        <v>Aplica</v>
      </c>
      <c r="M1861">
        <f>IF(AND(Home!$A$1&gt;=Leave[[#This Row],[Start Time]],Home!$A$1&lt;=Leave[[#This Row],[End Time]]),Home!$A$1,"No Aplica")</f>
        <v>45931</v>
      </c>
      <c r="N1861" t="str">
        <f>Leave[[#This Row],[User Code (Owning User) (Usuario)]]&amp;Leave[[#This Row],[fecha activa]]</f>
        <v>MIE202507022078745931</v>
      </c>
    </row>
    <row r="1862" spans="1:14" x14ac:dyDescent="0.3">
      <c r="A1862" t="s">
        <v>474</v>
      </c>
      <c r="B1862" s="3">
        <v>45942</v>
      </c>
      <c r="C1862" s="3">
        <v>45942</v>
      </c>
      <c r="D1862" t="s">
        <v>489</v>
      </c>
      <c r="E1862" t="s">
        <v>23</v>
      </c>
      <c r="F1862" t="s">
        <v>24</v>
      </c>
      <c r="G1862">
        <v>540</v>
      </c>
      <c r="H1862">
        <v>540</v>
      </c>
      <c r="I1862" t="s">
        <v>945</v>
      </c>
      <c r="J1862" t="s">
        <v>965</v>
      </c>
      <c r="K1862" t="s">
        <v>178</v>
      </c>
      <c r="L1862" t="str">
        <f>IF(AND(Home!$A$1&gt;=Leave[[#This Row],[Start Time]],Home!$A$1&lt;=Leave[[#This Row],[End Time]]),"Aplica","No Aplica")</f>
        <v>No Aplica</v>
      </c>
      <c r="M1862" t="str">
        <f>IF(AND(Home!$A$1&gt;=Leave[[#This Row],[Start Time]],Home!$A$1&lt;=Leave[[#This Row],[End Time]]),Home!$A$1,"No Aplica")</f>
        <v>No Aplica</v>
      </c>
      <c r="N1862" t="str">
        <f>Leave[[#This Row],[User Code (Owning User) (Usuario)]]&amp;Leave[[#This Row],[fecha activa]]</f>
        <v>MIE202225119541No Aplica</v>
      </c>
    </row>
    <row r="1863" spans="1:14" x14ac:dyDescent="0.3">
      <c r="A1863" t="s">
        <v>469</v>
      </c>
      <c r="B1863" s="3">
        <v>45941</v>
      </c>
      <c r="C1863" s="3">
        <v>45941</v>
      </c>
      <c r="D1863" t="s">
        <v>1484</v>
      </c>
      <c r="E1863" t="s">
        <v>23</v>
      </c>
      <c r="F1863" t="s">
        <v>24</v>
      </c>
      <c r="G1863">
        <v>240</v>
      </c>
      <c r="H1863">
        <v>240</v>
      </c>
      <c r="I1863" t="s">
        <v>945</v>
      </c>
      <c r="J1863" t="s">
        <v>965</v>
      </c>
      <c r="K1863" t="s">
        <v>178</v>
      </c>
      <c r="L1863" t="str">
        <f>IF(AND(Home!$A$1&gt;=Leave[[#This Row],[Start Time]],Home!$A$1&lt;=Leave[[#This Row],[End Time]]),"Aplica","No Aplica")</f>
        <v>No Aplica</v>
      </c>
      <c r="M1863" t="str">
        <f>IF(AND(Home!$A$1&gt;=Leave[[#This Row],[Start Time]],Home!$A$1&lt;=Leave[[#This Row],[End Time]]),Home!$A$1,"No Aplica")</f>
        <v>No Aplica</v>
      </c>
      <c r="N1863" t="str">
        <f>Leave[[#This Row],[User Code (Owning User) (Usuario)]]&amp;Leave[[#This Row],[fecha activa]]</f>
        <v>MIE202225119541No Aplica</v>
      </c>
    </row>
    <row r="1864" spans="1:14" x14ac:dyDescent="0.3">
      <c r="A1864" t="s">
        <v>474</v>
      </c>
      <c r="B1864" s="3">
        <v>45935</v>
      </c>
      <c r="C1864" s="3">
        <v>45935</v>
      </c>
      <c r="D1864" t="s">
        <v>489</v>
      </c>
      <c r="E1864" t="s">
        <v>23</v>
      </c>
      <c r="F1864" t="s">
        <v>24</v>
      </c>
      <c r="G1864">
        <v>540</v>
      </c>
      <c r="H1864">
        <v>540</v>
      </c>
      <c r="I1864" t="s">
        <v>945</v>
      </c>
      <c r="J1864" t="s">
        <v>965</v>
      </c>
      <c r="K1864" t="s">
        <v>178</v>
      </c>
      <c r="L1864" t="str">
        <f>IF(AND(Home!$A$1&gt;=Leave[[#This Row],[Start Time]],Home!$A$1&lt;=Leave[[#This Row],[End Time]]),"Aplica","No Aplica")</f>
        <v>No Aplica</v>
      </c>
      <c r="M1864" t="str">
        <f>IF(AND(Home!$A$1&gt;=Leave[[#This Row],[Start Time]],Home!$A$1&lt;=Leave[[#This Row],[End Time]]),Home!$A$1,"No Aplica")</f>
        <v>No Aplica</v>
      </c>
      <c r="N1864" t="str">
        <f>Leave[[#This Row],[User Code (Owning User) (Usuario)]]&amp;Leave[[#This Row],[fecha activa]]</f>
        <v>MIE202225119541No Aplica</v>
      </c>
    </row>
    <row r="1865" spans="1:14" x14ac:dyDescent="0.3">
      <c r="A1865" t="s">
        <v>469</v>
      </c>
      <c r="B1865" s="3">
        <v>45934</v>
      </c>
      <c r="C1865" s="3">
        <v>45934</v>
      </c>
      <c r="D1865" t="s">
        <v>1484</v>
      </c>
      <c r="E1865" t="s">
        <v>23</v>
      </c>
      <c r="F1865" t="s">
        <v>24</v>
      </c>
      <c r="G1865">
        <v>240</v>
      </c>
      <c r="H1865">
        <v>240</v>
      </c>
      <c r="I1865" t="s">
        <v>945</v>
      </c>
      <c r="J1865" t="s">
        <v>965</v>
      </c>
      <c r="K1865" t="s">
        <v>178</v>
      </c>
      <c r="L1865" t="str">
        <f>IF(AND(Home!$A$1&gt;=Leave[[#This Row],[Start Time]],Home!$A$1&lt;=Leave[[#This Row],[End Time]]),"Aplica","No Aplica")</f>
        <v>No Aplica</v>
      </c>
      <c r="M1865" t="str">
        <f>IF(AND(Home!$A$1&gt;=Leave[[#This Row],[Start Time]],Home!$A$1&lt;=Leave[[#This Row],[End Time]]),Home!$A$1,"No Aplica")</f>
        <v>No Aplica</v>
      </c>
      <c r="N1865" t="str">
        <f>Leave[[#This Row],[User Code (Owning User) (Usuario)]]&amp;Leave[[#This Row],[fecha activa]]</f>
        <v>MIE202225119541No Aplica</v>
      </c>
    </row>
    <row r="1866" spans="1:14" x14ac:dyDescent="0.3">
      <c r="A1866" t="s">
        <v>466</v>
      </c>
      <c r="B1866" s="3">
        <v>45932</v>
      </c>
      <c r="C1866" s="3">
        <v>45932</v>
      </c>
      <c r="D1866" t="s">
        <v>1406</v>
      </c>
      <c r="E1866" t="s">
        <v>2316</v>
      </c>
      <c r="F1866" t="s">
        <v>2318</v>
      </c>
      <c r="G1866">
        <v>0</v>
      </c>
      <c r="H1866">
        <v>0</v>
      </c>
      <c r="I1866" t="s">
        <v>2317</v>
      </c>
      <c r="J1866" t="s">
        <v>2152</v>
      </c>
      <c r="K1866" t="s">
        <v>177</v>
      </c>
      <c r="L1866" t="str">
        <f>IF(AND(Home!$A$1&gt;=Leave[[#This Row],[Start Time]],Home!$A$1&lt;=Leave[[#This Row],[End Time]]),"Aplica","No Aplica")</f>
        <v>No Aplica</v>
      </c>
      <c r="M1866" t="str">
        <f>IF(AND(Home!$A$1&gt;=Leave[[#This Row],[Start Time]],Home!$A$1&lt;=Leave[[#This Row],[End Time]]),Home!$A$1,"No Aplica")</f>
        <v>No Aplica</v>
      </c>
      <c r="N1866" t="str">
        <f>Leave[[#This Row],[User Code (Owning User) (Usuario)]]&amp;Leave[[#This Row],[fecha activa]]</f>
        <v>MIE2025210824155No Aplica</v>
      </c>
    </row>
    <row r="1867" spans="1:14" x14ac:dyDescent="0.3">
      <c r="A1867" t="s">
        <v>469</v>
      </c>
      <c r="B1867" s="3">
        <v>45933</v>
      </c>
      <c r="C1867" s="3">
        <v>45933</v>
      </c>
      <c r="D1867" t="s">
        <v>615</v>
      </c>
      <c r="E1867" t="s">
        <v>2316</v>
      </c>
      <c r="F1867" t="s">
        <v>2318</v>
      </c>
      <c r="G1867">
        <v>60</v>
      </c>
      <c r="H1867">
        <v>60</v>
      </c>
      <c r="I1867" t="s">
        <v>2317</v>
      </c>
      <c r="J1867" t="s">
        <v>2152</v>
      </c>
      <c r="K1867" t="s">
        <v>177</v>
      </c>
      <c r="L1867" t="str">
        <f>IF(AND(Home!$A$1&gt;=Leave[[#This Row],[Start Time]],Home!$A$1&lt;=Leave[[#This Row],[End Time]]),"Aplica","No Aplica")</f>
        <v>No Aplica</v>
      </c>
      <c r="M1867" t="str">
        <f>IF(AND(Home!$A$1&gt;=Leave[[#This Row],[Start Time]],Home!$A$1&lt;=Leave[[#This Row],[End Time]]),Home!$A$1,"No Aplica")</f>
        <v>No Aplica</v>
      </c>
      <c r="N1867" t="str">
        <f>Leave[[#This Row],[User Code (Owning User) (Usuario)]]&amp;Leave[[#This Row],[fecha activa]]</f>
        <v>MIE2025210824155No Aplica</v>
      </c>
    </row>
    <row r="1868" spans="1:14" x14ac:dyDescent="0.3">
      <c r="A1868" t="s">
        <v>469</v>
      </c>
      <c r="B1868" s="3">
        <v>45931</v>
      </c>
      <c r="C1868" s="3">
        <v>45931</v>
      </c>
      <c r="D1868" t="s">
        <v>615</v>
      </c>
      <c r="E1868" t="s">
        <v>2316</v>
      </c>
      <c r="F1868" t="s">
        <v>2318</v>
      </c>
      <c r="G1868">
        <v>60</v>
      </c>
      <c r="H1868">
        <v>60</v>
      </c>
      <c r="I1868" t="s">
        <v>2317</v>
      </c>
      <c r="J1868" t="s">
        <v>2152</v>
      </c>
      <c r="K1868" t="s">
        <v>177</v>
      </c>
      <c r="L1868" t="str">
        <f>IF(AND(Home!$A$1&gt;=Leave[[#This Row],[Start Time]],Home!$A$1&lt;=Leave[[#This Row],[End Time]]),"Aplica","No Aplica")</f>
        <v>Aplica</v>
      </c>
      <c r="M1868">
        <f>IF(AND(Home!$A$1&gt;=Leave[[#This Row],[Start Time]],Home!$A$1&lt;=Leave[[#This Row],[End Time]]),Home!$A$1,"No Aplica")</f>
        <v>45931</v>
      </c>
      <c r="N1868" t="str">
        <f>Leave[[#This Row],[User Code (Owning User) (Usuario)]]&amp;Leave[[#This Row],[fecha activa]]</f>
        <v>MIE202521082415545931</v>
      </c>
    </row>
    <row r="1869" spans="1:14" x14ac:dyDescent="0.3">
      <c r="A1869" t="s">
        <v>463</v>
      </c>
      <c r="B1869" s="3">
        <v>45942</v>
      </c>
      <c r="C1869" s="3">
        <v>45942</v>
      </c>
      <c r="D1869" t="s">
        <v>467</v>
      </c>
      <c r="E1869" t="s">
        <v>280</v>
      </c>
      <c r="F1869" t="s">
        <v>281</v>
      </c>
      <c r="G1869">
        <v>540</v>
      </c>
      <c r="H1869">
        <v>540</v>
      </c>
      <c r="I1869" t="s">
        <v>1229</v>
      </c>
      <c r="J1869" t="s">
        <v>1121</v>
      </c>
      <c r="K1869" t="s">
        <v>178</v>
      </c>
      <c r="L1869" t="str">
        <f>IF(AND(Home!$A$1&gt;=Leave[[#This Row],[Start Time]],Home!$A$1&lt;=Leave[[#This Row],[End Time]]),"Aplica","No Aplica")</f>
        <v>No Aplica</v>
      </c>
      <c r="M1869" t="str">
        <f>IF(AND(Home!$A$1&gt;=Leave[[#This Row],[Start Time]],Home!$A$1&lt;=Leave[[#This Row],[End Time]]),Home!$A$1,"No Aplica")</f>
        <v>No Aplica</v>
      </c>
      <c r="N1869" t="str">
        <f>Leave[[#This Row],[User Code (Owning User) (Usuario)]]&amp;Leave[[#This Row],[fecha activa]]</f>
        <v>MIE2023130410985No Aplica</v>
      </c>
    </row>
    <row r="1870" spans="1:14" x14ac:dyDescent="0.3">
      <c r="A1870" t="s">
        <v>463</v>
      </c>
      <c r="B1870" s="3">
        <v>45940</v>
      </c>
      <c r="C1870" s="3">
        <v>45940</v>
      </c>
      <c r="D1870" t="s">
        <v>3001</v>
      </c>
      <c r="E1870" t="s">
        <v>280</v>
      </c>
      <c r="F1870" t="s">
        <v>281</v>
      </c>
      <c r="G1870">
        <v>240</v>
      </c>
      <c r="H1870">
        <v>240</v>
      </c>
      <c r="I1870" t="s">
        <v>1229</v>
      </c>
      <c r="J1870" t="s">
        <v>1121</v>
      </c>
      <c r="K1870" t="s">
        <v>178</v>
      </c>
      <c r="L1870" t="str">
        <f>IF(AND(Home!$A$1&gt;=Leave[[#This Row],[Start Time]],Home!$A$1&lt;=Leave[[#This Row],[End Time]]),"Aplica","No Aplica")</f>
        <v>No Aplica</v>
      </c>
      <c r="M1870" t="str">
        <f>IF(AND(Home!$A$1&gt;=Leave[[#This Row],[Start Time]],Home!$A$1&lt;=Leave[[#This Row],[End Time]]),Home!$A$1,"No Aplica")</f>
        <v>No Aplica</v>
      </c>
      <c r="N1870" t="str">
        <f>Leave[[#This Row],[User Code (Owning User) (Usuario)]]&amp;Leave[[#This Row],[fecha activa]]</f>
        <v>MIE2023130410985No Aplica</v>
      </c>
    </row>
    <row r="1871" spans="1:14" x14ac:dyDescent="0.3">
      <c r="A1871" t="s">
        <v>463</v>
      </c>
      <c r="B1871" s="3">
        <v>45935</v>
      </c>
      <c r="C1871" s="3">
        <v>45935</v>
      </c>
      <c r="D1871" t="s">
        <v>467</v>
      </c>
      <c r="E1871" t="s">
        <v>280</v>
      </c>
      <c r="F1871" t="s">
        <v>281</v>
      </c>
      <c r="G1871">
        <v>540</v>
      </c>
      <c r="H1871">
        <v>540</v>
      </c>
      <c r="I1871" t="s">
        <v>1229</v>
      </c>
      <c r="J1871" t="s">
        <v>1121</v>
      </c>
      <c r="K1871" t="s">
        <v>178</v>
      </c>
      <c r="L1871" t="str">
        <f>IF(AND(Home!$A$1&gt;=Leave[[#This Row],[Start Time]],Home!$A$1&lt;=Leave[[#This Row],[End Time]]),"Aplica","No Aplica")</f>
        <v>No Aplica</v>
      </c>
      <c r="M1871" t="str">
        <f>IF(AND(Home!$A$1&gt;=Leave[[#This Row],[Start Time]],Home!$A$1&lt;=Leave[[#This Row],[End Time]]),Home!$A$1,"No Aplica")</f>
        <v>No Aplica</v>
      </c>
      <c r="N1871" t="str">
        <f>Leave[[#This Row],[User Code (Owning User) (Usuario)]]&amp;Leave[[#This Row],[fecha activa]]</f>
        <v>MIE2023130410985No Aplica</v>
      </c>
    </row>
    <row r="1872" spans="1:14" x14ac:dyDescent="0.3">
      <c r="A1872" t="s">
        <v>463</v>
      </c>
      <c r="B1872" s="3">
        <v>45934</v>
      </c>
      <c r="C1872" s="3">
        <v>45934</v>
      </c>
      <c r="D1872" t="s">
        <v>1313</v>
      </c>
      <c r="E1872" t="s">
        <v>280</v>
      </c>
      <c r="F1872" t="s">
        <v>281</v>
      </c>
      <c r="G1872">
        <v>240</v>
      </c>
      <c r="H1872">
        <v>240</v>
      </c>
      <c r="I1872" t="s">
        <v>1229</v>
      </c>
      <c r="J1872" t="s">
        <v>1121</v>
      </c>
      <c r="K1872" t="s">
        <v>178</v>
      </c>
      <c r="L1872" t="str">
        <f>IF(AND(Home!$A$1&gt;=Leave[[#This Row],[Start Time]],Home!$A$1&lt;=Leave[[#This Row],[End Time]]),"Aplica","No Aplica")</f>
        <v>No Aplica</v>
      </c>
      <c r="M1872" t="str">
        <f>IF(AND(Home!$A$1&gt;=Leave[[#This Row],[Start Time]],Home!$A$1&lt;=Leave[[#This Row],[End Time]]),Home!$A$1,"No Aplica")</f>
        <v>No Aplica</v>
      </c>
      <c r="N1872" t="str">
        <f>Leave[[#This Row],[User Code (Owning User) (Usuario)]]&amp;Leave[[#This Row],[fecha activa]]</f>
        <v>MIE2023130410985No Aplica</v>
      </c>
    </row>
    <row r="1873" spans="1:14" x14ac:dyDescent="0.3">
      <c r="A1873" t="s">
        <v>464</v>
      </c>
      <c r="B1873" s="3">
        <v>45942</v>
      </c>
      <c r="C1873" s="3">
        <v>45942</v>
      </c>
      <c r="D1873" t="s">
        <v>468</v>
      </c>
      <c r="E1873" t="s">
        <v>2611</v>
      </c>
      <c r="F1873" t="s">
        <v>2613</v>
      </c>
      <c r="G1873">
        <v>540</v>
      </c>
      <c r="H1873">
        <v>540</v>
      </c>
      <c r="I1873" t="s">
        <v>2612</v>
      </c>
      <c r="J1873" t="s">
        <v>1029</v>
      </c>
      <c r="K1873" t="s">
        <v>178</v>
      </c>
      <c r="L1873" t="str">
        <f>IF(AND(Home!$A$1&gt;=Leave[[#This Row],[Start Time]],Home!$A$1&lt;=Leave[[#This Row],[End Time]]),"Aplica","No Aplica")</f>
        <v>No Aplica</v>
      </c>
      <c r="M1873" t="str">
        <f>IF(AND(Home!$A$1&gt;=Leave[[#This Row],[Start Time]],Home!$A$1&lt;=Leave[[#This Row],[End Time]]),Home!$A$1,"No Aplica")</f>
        <v>No Aplica</v>
      </c>
      <c r="N1873" t="str">
        <f>Leave[[#This Row],[User Code (Owning User) (Usuario)]]&amp;Leave[[#This Row],[fecha activa]]</f>
        <v>MIE2025150924462No Aplica</v>
      </c>
    </row>
    <row r="1874" spans="1:14" x14ac:dyDescent="0.3">
      <c r="A1874" t="s">
        <v>595</v>
      </c>
      <c r="B1874" s="3">
        <v>45940</v>
      </c>
      <c r="C1874" s="3">
        <v>45940</v>
      </c>
      <c r="D1874" t="s">
        <v>615</v>
      </c>
      <c r="E1874" t="s">
        <v>258</v>
      </c>
      <c r="F1874" t="s">
        <v>259</v>
      </c>
      <c r="G1874">
        <v>60</v>
      </c>
      <c r="H1874">
        <v>60</v>
      </c>
      <c r="I1874" t="s">
        <v>917</v>
      </c>
      <c r="J1874" t="s">
        <v>1036</v>
      </c>
      <c r="K1874" t="s">
        <v>177</v>
      </c>
      <c r="L1874" t="str">
        <f>IF(AND(Home!$A$1&gt;=Leave[[#This Row],[Start Time]],Home!$A$1&lt;=Leave[[#This Row],[End Time]]),"Aplica","No Aplica")</f>
        <v>No Aplica</v>
      </c>
      <c r="M1874" t="str">
        <f>IF(AND(Home!$A$1&gt;=Leave[[#This Row],[Start Time]],Home!$A$1&lt;=Leave[[#This Row],[End Time]]),Home!$A$1,"No Aplica")</f>
        <v>No Aplica</v>
      </c>
      <c r="N1874" t="str">
        <f>Leave[[#This Row],[User Code (Owning User) (Usuario)]]&amp;Leave[[#This Row],[fecha activa]]</f>
        <v>MIE2023110310581No Aplica</v>
      </c>
    </row>
    <row r="1875" spans="1:14" x14ac:dyDescent="0.3">
      <c r="A1875" t="s">
        <v>463</v>
      </c>
      <c r="B1875" s="3">
        <v>45939</v>
      </c>
      <c r="C1875" s="3">
        <v>45939</v>
      </c>
      <c r="D1875" t="s">
        <v>465</v>
      </c>
      <c r="E1875" t="s">
        <v>258</v>
      </c>
      <c r="F1875" t="s">
        <v>259</v>
      </c>
      <c r="G1875">
        <v>540</v>
      </c>
      <c r="H1875">
        <v>540</v>
      </c>
      <c r="I1875" t="s">
        <v>917</v>
      </c>
      <c r="J1875" t="s">
        <v>1036</v>
      </c>
      <c r="K1875" t="s">
        <v>177</v>
      </c>
      <c r="L1875" t="str">
        <f>IF(AND(Home!$A$1&gt;=Leave[[#This Row],[Start Time]],Home!$A$1&lt;=Leave[[#This Row],[End Time]]),"Aplica","No Aplica")</f>
        <v>No Aplica</v>
      </c>
      <c r="M1875" t="str">
        <f>IF(AND(Home!$A$1&gt;=Leave[[#This Row],[Start Time]],Home!$A$1&lt;=Leave[[#This Row],[End Time]]),Home!$A$1,"No Aplica")</f>
        <v>No Aplica</v>
      </c>
      <c r="N1875" t="str">
        <f>Leave[[#This Row],[User Code (Owning User) (Usuario)]]&amp;Leave[[#This Row],[fecha activa]]</f>
        <v>MIE2023110310581No Aplica</v>
      </c>
    </row>
    <row r="1876" spans="1:14" x14ac:dyDescent="0.3">
      <c r="A1876" t="s">
        <v>595</v>
      </c>
      <c r="B1876" s="3">
        <v>45938</v>
      </c>
      <c r="C1876" s="3">
        <v>45938</v>
      </c>
      <c r="D1876" t="s">
        <v>615</v>
      </c>
      <c r="E1876" t="s">
        <v>258</v>
      </c>
      <c r="F1876" t="s">
        <v>259</v>
      </c>
      <c r="G1876">
        <v>60</v>
      </c>
      <c r="H1876">
        <v>60</v>
      </c>
      <c r="I1876" t="s">
        <v>917</v>
      </c>
      <c r="J1876" t="s">
        <v>1036</v>
      </c>
      <c r="K1876" t="s">
        <v>177</v>
      </c>
      <c r="L1876" t="str">
        <f>IF(AND(Home!$A$1&gt;=Leave[[#This Row],[Start Time]],Home!$A$1&lt;=Leave[[#This Row],[End Time]]),"Aplica","No Aplica")</f>
        <v>No Aplica</v>
      </c>
      <c r="M1876" t="str">
        <f>IF(AND(Home!$A$1&gt;=Leave[[#This Row],[Start Time]],Home!$A$1&lt;=Leave[[#This Row],[End Time]]),Home!$A$1,"No Aplica")</f>
        <v>No Aplica</v>
      </c>
      <c r="N1876" t="str">
        <f>Leave[[#This Row],[User Code (Owning User) (Usuario)]]&amp;Leave[[#This Row],[fecha activa]]</f>
        <v>MIE2023110310581No Aplica</v>
      </c>
    </row>
    <row r="1877" spans="1:14" x14ac:dyDescent="0.3">
      <c r="A1877" t="s">
        <v>595</v>
      </c>
      <c r="B1877" s="3">
        <v>45937</v>
      </c>
      <c r="C1877" s="3">
        <v>45937</v>
      </c>
      <c r="D1877" t="s">
        <v>615</v>
      </c>
      <c r="E1877" t="s">
        <v>258</v>
      </c>
      <c r="F1877" t="s">
        <v>259</v>
      </c>
      <c r="G1877">
        <v>60</v>
      </c>
      <c r="H1877">
        <v>60</v>
      </c>
      <c r="I1877" t="s">
        <v>917</v>
      </c>
      <c r="J1877" t="s">
        <v>1036</v>
      </c>
      <c r="K1877" t="s">
        <v>177</v>
      </c>
      <c r="L1877" t="str">
        <f>IF(AND(Home!$A$1&gt;=Leave[[#This Row],[Start Time]],Home!$A$1&lt;=Leave[[#This Row],[End Time]]),"Aplica","No Aplica")</f>
        <v>No Aplica</v>
      </c>
      <c r="M1877" t="str">
        <f>IF(AND(Home!$A$1&gt;=Leave[[#This Row],[Start Time]],Home!$A$1&lt;=Leave[[#This Row],[End Time]]),Home!$A$1,"No Aplica")</f>
        <v>No Aplica</v>
      </c>
      <c r="N1877" t="str">
        <f>Leave[[#This Row],[User Code (Owning User) (Usuario)]]&amp;Leave[[#This Row],[fecha activa]]</f>
        <v>MIE2023110310581No Aplica</v>
      </c>
    </row>
    <row r="1878" spans="1:14" x14ac:dyDescent="0.3">
      <c r="A1878" t="s">
        <v>595</v>
      </c>
      <c r="B1878" s="3">
        <v>45936</v>
      </c>
      <c r="C1878" s="3">
        <v>45936</v>
      </c>
      <c r="D1878" t="s">
        <v>615</v>
      </c>
      <c r="E1878" t="s">
        <v>258</v>
      </c>
      <c r="F1878" t="s">
        <v>259</v>
      </c>
      <c r="G1878">
        <v>60</v>
      </c>
      <c r="H1878">
        <v>60</v>
      </c>
      <c r="I1878" t="s">
        <v>917</v>
      </c>
      <c r="J1878" t="s">
        <v>1036</v>
      </c>
      <c r="K1878" t="s">
        <v>177</v>
      </c>
      <c r="L1878" t="str">
        <f>IF(AND(Home!$A$1&gt;=Leave[[#This Row],[Start Time]],Home!$A$1&lt;=Leave[[#This Row],[End Time]]),"Aplica","No Aplica")</f>
        <v>No Aplica</v>
      </c>
      <c r="M1878" t="str">
        <f>IF(AND(Home!$A$1&gt;=Leave[[#This Row],[Start Time]],Home!$A$1&lt;=Leave[[#This Row],[End Time]]),Home!$A$1,"No Aplica")</f>
        <v>No Aplica</v>
      </c>
      <c r="N1878" t="str">
        <f>Leave[[#This Row],[User Code (Owning User) (Usuario)]]&amp;Leave[[#This Row],[fecha activa]]</f>
        <v>MIE2023110310581No Aplica</v>
      </c>
    </row>
    <row r="1879" spans="1:14" x14ac:dyDescent="0.3">
      <c r="A1879" t="s">
        <v>469</v>
      </c>
      <c r="B1879" s="3">
        <v>45931</v>
      </c>
      <c r="C1879" s="3">
        <v>45931</v>
      </c>
      <c r="D1879" t="s">
        <v>1823</v>
      </c>
      <c r="E1879" t="s">
        <v>2302</v>
      </c>
      <c r="F1879" t="s">
        <v>2304</v>
      </c>
      <c r="G1879">
        <v>60</v>
      </c>
      <c r="H1879">
        <v>60</v>
      </c>
      <c r="I1879" t="s">
        <v>2303</v>
      </c>
      <c r="J1879" t="s">
        <v>1822</v>
      </c>
      <c r="K1879" t="s">
        <v>179</v>
      </c>
      <c r="L1879" t="str">
        <f>IF(AND(Home!$A$1&gt;=Leave[[#This Row],[Start Time]],Home!$A$1&lt;=Leave[[#This Row],[End Time]]),"Aplica","No Aplica")</f>
        <v>Aplica</v>
      </c>
      <c r="M1879">
        <f>IF(AND(Home!$A$1&gt;=Leave[[#This Row],[Start Time]],Home!$A$1&lt;=Leave[[#This Row],[End Time]]),Home!$A$1,"No Aplica")</f>
        <v>45931</v>
      </c>
      <c r="N1879" t="str">
        <f>Leave[[#This Row],[User Code (Owning User) (Usuario)]]&amp;Leave[[#This Row],[fecha activa]]</f>
        <v>MIE202519082412645931</v>
      </c>
    </row>
    <row r="1880" spans="1:14" x14ac:dyDescent="0.3">
      <c r="A1880" t="s">
        <v>474</v>
      </c>
      <c r="B1880" s="3">
        <v>45942</v>
      </c>
      <c r="C1880" s="3">
        <v>45942</v>
      </c>
      <c r="D1880" t="s">
        <v>490</v>
      </c>
      <c r="E1880" t="s">
        <v>2302</v>
      </c>
      <c r="F1880" t="s">
        <v>2304</v>
      </c>
      <c r="G1880">
        <v>540</v>
      </c>
      <c r="H1880">
        <v>540</v>
      </c>
      <c r="I1880" t="s">
        <v>2303</v>
      </c>
      <c r="J1880" t="s">
        <v>1822</v>
      </c>
      <c r="K1880" t="s">
        <v>179</v>
      </c>
      <c r="L1880" t="str">
        <f>IF(AND(Home!$A$1&gt;=Leave[[#This Row],[Start Time]],Home!$A$1&lt;=Leave[[#This Row],[End Time]]),"Aplica","No Aplica")</f>
        <v>No Aplica</v>
      </c>
      <c r="M1880" t="str">
        <f>IF(AND(Home!$A$1&gt;=Leave[[#This Row],[Start Time]],Home!$A$1&lt;=Leave[[#This Row],[End Time]]),Home!$A$1,"No Aplica")</f>
        <v>No Aplica</v>
      </c>
      <c r="N1880" t="str">
        <f>Leave[[#This Row],[User Code (Owning User) (Usuario)]]&amp;Leave[[#This Row],[fecha activa]]</f>
        <v>MIE2025190824126No Aplica</v>
      </c>
    </row>
    <row r="1881" spans="1:14" x14ac:dyDescent="0.3">
      <c r="A1881" t="s">
        <v>463</v>
      </c>
      <c r="B1881" s="3">
        <v>45941</v>
      </c>
      <c r="C1881" s="3">
        <v>45941</v>
      </c>
      <c r="D1881" t="s">
        <v>615</v>
      </c>
      <c r="E1881" t="s">
        <v>2302</v>
      </c>
      <c r="F1881" t="s">
        <v>2304</v>
      </c>
      <c r="G1881">
        <v>60</v>
      </c>
      <c r="H1881">
        <v>60</v>
      </c>
      <c r="I1881" t="s">
        <v>2303</v>
      </c>
      <c r="J1881" t="s">
        <v>1822</v>
      </c>
      <c r="K1881" t="s">
        <v>179</v>
      </c>
      <c r="L1881" t="str">
        <f>IF(AND(Home!$A$1&gt;=Leave[[#This Row],[Start Time]],Home!$A$1&lt;=Leave[[#This Row],[End Time]]),"Aplica","No Aplica")</f>
        <v>No Aplica</v>
      </c>
      <c r="M1881" t="str">
        <f>IF(AND(Home!$A$1&gt;=Leave[[#This Row],[Start Time]],Home!$A$1&lt;=Leave[[#This Row],[End Time]]),Home!$A$1,"No Aplica")</f>
        <v>No Aplica</v>
      </c>
      <c r="N1881" t="str">
        <f>Leave[[#This Row],[User Code (Owning User) (Usuario)]]&amp;Leave[[#This Row],[fecha activa]]</f>
        <v>MIE2025190824126No Aplica</v>
      </c>
    </row>
    <row r="1882" spans="1:14" x14ac:dyDescent="0.3">
      <c r="A1882" t="s">
        <v>463</v>
      </c>
      <c r="B1882" s="3">
        <v>45939</v>
      </c>
      <c r="C1882" s="3">
        <v>45939</v>
      </c>
      <c r="D1882" t="s">
        <v>615</v>
      </c>
      <c r="E1882" t="s">
        <v>2302</v>
      </c>
      <c r="F1882" t="s">
        <v>2304</v>
      </c>
      <c r="G1882">
        <v>60</v>
      </c>
      <c r="H1882">
        <v>60</v>
      </c>
      <c r="I1882" t="s">
        <v>2303</v>
      </c>
      <c r="J1882" t="s">
        <v>1822</v>
      </c>
      <c r="K1882" t="s">
        <v>179</v>
      </c>
      <c r="L1882" t="str">
        <f>IF(AND(Home!$A$1&gt;=Leave[[#This Row],[Start Time]],Home!$A$1&lt;=Leave[[#This Row],[End Time]]),"Aplica","No Aplica")</f>
        <v>No Aplica</v>
      </c>
      <c r="M1882" t="str">
        <f>IF(AND(Home!$A$1&gt;=Leave[[#This Row],[Start Time]],Home!$A$1&lt;=Leave[[#This Row],[End Time]]),Home!$A$1,"No Aplica")</f>
        <v>No Aplica</v>
      </c>
      <c r="N1882" t="str">
        <f>Leave[[#This Row],[User Code (Owning User) (Usuario)]]&amp;Leave[[#This Row],[fecha activa]]</f>
        <v>MIE2025190824126No Aplica</v>
      </c>
    </row>
    <row r="1883" spans="1:14" x14ac:dyDescent="0.3">
      <c r="A1883" t="s">
        <v>463</v>
      </c>
      <c r="B1883" s="3">
        <v>45938</v>
      </c>
      <c r="C1883" s="3">
        <v>45938</v>
      </c>
      <c r="D1883" t="s">
        <v>615</v>
      </c>
      <c r="E1883" t="s">
        <v>2302</v>
      </c>
      <c r="F1883" t="s">
        <v>2304</v>
      </c>
      <c r="G1883">
        <v>60</v>
      </c>
      <c r="H1883">
        <v>60</v>
      </c>
      <c r="I1883" t="s">
        <v>2303</v>
      </c>
      <c r="J1883" t="s">
        <v>1822</v>
      </c>
      <c r="K1883" t="s">
        <v>179</v>
      </c>
      <c r="L1883" t="str">
        <f>IF(AND(Home!$A$1&gt;=Leave[[#This Row],[Start Time]],Home!$A$1&lt;=Leave[[#This Row],[End Time]]),"Aplica","No Aplica")</f>
        <v>No Aplica</v>
      </c>
      <c r="M1883" t="str">
        <f>IF(AND(Home!$A$1&gt;=Leave[[#This Row],[Start Time]],Home!$A$1&lt;=Leave[[#This Row],[End Time]]),Home!$A$1,"No Aplica")</f>
        <v>No Aplica</v>
      </c>
      <c r="N1883" t="str">
        <f>Leave[[#This Row],[User Code (Owning User) (Usuario)]]&amp;Leave[[#This Row],[fecha activa]]</f>
        <v>MIE2025190824126No Aplica</v>
      </c>
    </row>
    <row r="1884" spans="1:14" x14ac:dyDescent="0.3">
      <c r="A1884" t="s">
        <v>463</v>
      </c>
      <c r="B1884" s="3">
        <v>45937</v>
      </c>
      <c r="C1884" s="3">
        <v>45937</v>
      </c>
      <c r="D1884" t="s">
        <v>615</v>
      </c>
      <c r="E1884" t="s">
        <v>2302</v>
      </c>
      <c r="F1884" t="s">
        <v>2304</v>
      </c>
      <c r="G1884">
        <v>60</v>
      </c>
      <c r="H1884">
        <v>60</v>
      </c>
      <c r="I1884" t="s">
        <v>2303</v>
      </c>
      <c r="J1884" t="s">
        <v>1822</v>
      </c>
      <c r="K1884" t="s">
        <v>179</v>
      </c>
      <c r="L1884" t="str">
        <f>IF(AND(Home!$A$1&gt;=Leave[[#This Row],[Start Time]],Home!$A$1&lt;=Leave[[#This Row],[End Time]]),"Aplica","No Aplica")</f>
        <v>No Aplica</v>
      </c>
      <c r="M1884" t="str">
        <f>IF(AND(Home!$A$1&gt;=Leave[[#This Row],[Start Time]],Home!$A$1&lt;=Leave[[#This Row],[End Time]]),Home!$A$1,"No Aplica")</f>
        <v>No Aplica</v>
      </c>
      <c r="N1884" t="str">
        <f>Leave[[#This Row],[User Code (Owning User) (Usuario)]]&amp;Leave[[#This Row],[fecha activa]]</f>
        <v>MIE2025190824126No Aplica</v>
      </c>
    </row>
    <row r="1885" spans="1:14" x14ac:dyDescent="0.3">
      <c r="A1885" t="s">
        <v>474</v>
      </c>
      <c r="B1885" s="3">
        <v>45935</v>
      </c>
      <c r="C1885" s="3">
        <v>45935</v>
      </c>
      <c r="D1885" t="s">
        <v>1739</v>
      </c>
      <c r="E1885" t="s">
        <v>2302</v>
      </c>
      <c r="F1885" t="s">
        <v>2304</v>
      </c>
      <c r="G1885">
        <v>540</v>
      </c>
      <c r="H1885">
        <v>540</v>
      </c>
      <c r="I1885" t="s">
        <v>2303</v>
      </c>
      <c r="J1885" t="s">
        <v>1822</v>
      </c>
      <c r="K1885" t="s">
        <v>179</v>
      </c>
      <c r="L1885" t="str">
        <f>IF(AND(Home!$A$1&gt;=Leave[[#This Row],[Start Time]],Home!$A$1&lt;=Leave[[#This Row],[End Time]]),"Aplica","No Aplica")</f>
        <v>No Aplica</v>
      </c>
      <c r="M1885" t="str">
        <f>IF(AND(Home!$A$1&gt;=Leave[[#This Row],[Start Time]],Home!$A$1&lt;=Leave[[#This Row],[End Time]]),Home!$A$1,"No Aplica")</f>
        <v>No Aplica</v>
      </c>
      <c r="N1885" t="str">
        <f>Leave[[#This Row],[User Code (Owning User) (Usuario)]]&amp;Leave[[#This Row],[fecha activa]]</f>
        <v>MIE2025190824126No Aplica</v>
      </c>
    </row>
    <row r="1886" spans="1:14" x14ac:dyDescent="0.3">
      <c r="A1886" t="s">
        <v>463</v>
      </c>
      <c r="B1886" s="3">
        <v>45933</v>
      </c>
      <c r="C1886" s="3">
        <v>45933</v>
      </c>
      <c r="D1886" t="s">
        <v>615</v>
      </c>
      <c r="E1886" t="s">
        <v>2302</v>
      </c>
      <c r="F1886" t="s">
        <v>2304</v>
      </c>
      <c r="G1886">
        <v>60</v>
      </c>
      <c r="H1886">
        <v>60</v>
      </c>
      <c r="I1886" t="s">
        <v>2303</v>
      </c>
      <c r="J1886" t="s">
        <v>1822</v>
      </c>
      <c r="K1886" t="s">
        <v>179</v>
      </c>
      <c r="L1886" t="str">
        <f>IF(AND(Home!$A$1&gt;=Leave[[#This Row],[Start Time]],Home!$A$1&lt;=Leave[[#This Row],[End Time]]),"Aplica","No Aplica")</f>
        <v>No Aplica</v>
      </c>
      <c r="M1886" t="str">
        <f>IF(AND(Home!$A$1&gt;=Leave[[#This Row],[Start Time]],Home!$A$1&lt;=Leave[[#This Row],[End Time]]),Home!$A$1,"No Aplica")</f>
        <v>No Aplica</v>
      </c>
      <c r="N1886" t="str">
        <f>Leave[[#This Row],[User Code (Owning User) (Usuario)]]&amp;Leave[[#This Row],[fecha activa]]</f>
        <v>MIE2025190824126No Aplica</v>
      </c>
    </row>
    <row r="1887" spans="1:14" x14ac:dyDescent="0.3">
      <c r="A1887" t="s">
        <v>463</v>
      </c>
      <c r="B1887" s="3">
        <v>45932</v>
      </c>
      <c r="C1887" s="3">
        <v>45932</v>
      </c>
      <c r="D1887" t="s">
        <v>615</v>
      </c>
      <c r="E1887" t="s">
        <v>2302</v>
      </c>
      <c r="F1887" t="s">
        <v>2304</v>
      </c>
      <c r="G1887">
        <v>60</v>
      </c>
      <c r="H1887">
        <v>60</v>
      </c>
      <c r="I1887" t="s">
        <v>2303</v>
      </c>
      <c r="J1887" t="s">
        <v>1822</v>
      </c>
      <c r="K1887" t="s">
        <v>179</v>
      </c>
      <c r="L1887" t="str">
        <f>IF(AND(Home!$A$1&gt;=Leave[[#This Row],[Start Time]],Home!$A$1&lt;=Leave[[#This Row],[End Time]]),"Aplica","No Aplica")</f>
        <v>No Aplica</v>
      </c>
      <c r="M1887" t="str">
        <f>IF(AND(Home!$A$1&gt;=Leave[[#This Row],[Start Time]],Home!$A$1&lt;=Leave[[#This Row],[End Time]]),Home!$A$1,"No Aplica")</f>
        <v>No Aplica</v>
      </c>
      <c r="N1887" t="str">
        <f>Leave[[#This Row],[User Code (Owning User) (Usuario)]]&amp;Leave[[#This Row],[fecha activa]]</f>
        <v>MIE2025190824126No Aplica</v>
      </c>
    </row>
    <row r="1888" spans="1:14" x14ac:dyDescent="0.3">
      <c r="A1888" t="s">
        <v>463</v>
      </c>
      <c r="B1888" s="3">
        <v>45931</v>
      </c>
      <c r="C1888" s="3">
        <v>45931</v>
      </c>
      <c r="D1888" t="s">
        <v>615</v>
      </c>
      <c r="E1888" t="s">
        <v>2302</v>
      </c>
      <c r="F1888" t="s">
        <v>2304</v>
      </c>
      <c r="G1888">
        <v>60</v>
      </c>
      <c r="H1888">
        <v>60</v>
      </c>
      <c r="I1888" t="s">
        <v>2303</v>
      </c>
      <c r="J1888" t="s">
        <v>1822</v>
      </c>
      <c r="K1888" t="s">
        <v>179</v>
      </c>
      <c r="L1888" t="str">
        <f>IF(AND(Home!$A$1&gt;=Leave[[#This Row],[Start Time]],Home!$A$1&lt;=Leave[[#This Row],[End Time]]),"Aplica","No Aplica")</f>
        <v>Aplica</v>
      </c>
      <c r="M1888">
        <f>IF(AND(Home!$A$1&gt;=Leave[[#This Row],[Start Time]],Home!$A$1&lt;=Leave[[#This Row],[End Time]]),Home!$A$1,"No Aplica")</f>
        <v>45931</v>
      </c>
      <c r="N1888" t="str">
        <f>Leave[[#This Row],[User Code (Owning User) (Usuario)]]&amp;Leave[[#This Row],[fecha activa]]</f>
        <v>MIE202519082412645931</v>
      </c>
    </row>
    <row r="1889" spans="1:14" x14ac:dyDescent="0.3">
      <c r="A1889" t="s">
        <v>463</v>
      </c>
      <c r="B1889" s="3">
        <v>45940</v>
      </c>
      <c r="C1889" s="3">
        <v>45940</v>
      </c>
      <c r="D1889" t="s">
        <v>1470</v>
      </c>
      <c r="E1889" t="s">
        <v>885</v>
      </c>
      <c r="F1889" t="s">
        <v>887</v>
      </c>
      <c r="G1889">
        <v>60</v>
      </c>
      <c r="H1889">
        <v>60</v>
      </c>
      <c r="I1889" t="s">
        <v>886</v>
      </c>
      <c r="J1889" t="s">
        <v>1025</v>
      </c>
      <c r="K1889" t="s">
        <v>177</v>
      </c>
      <c r="L1889" t="str">
        <f>IF(AND(Home!$A$1&gt;=Leave[[#This Row],[Start Time]],Home!$A$1&lt;=Leave[[#This Row],[End Time]]),"Aplica","No Aplica")</f>
        <v>No Aplica</v>
      </c>
      <c r="M1889" t="str">
        <f>IF(AND(Home!$A$1&gt;=Leave[[#This Row],[Start Time]],Home!$A$1&lt;=Leave[[#This Row],[End Time]]),Home!$A$1,"No Aplica")</f>
        <v>No Aplica</v>
      </c>
      <c r="N1889" t="str">
        <f>Leave[[#This Row],[User Code (Owning User) (Usuario)]]&amp;Leave[[#This Row],[fecha activa]]</f>
        <v>MIE2024111219883No Aplica</v>
      </c>
    </row>
    <row r="1890" spans="1:14" x14ac:dyDescent="0.3">
      <c r="A1890" t="s">
        <v>463</v>
      </c>
      <c r="B1890" s="3">
        <v>45939</v>
      </c>
      <c r="C1890" s="3">
        <v>45939</v>
      </c>
      <c r="D1890" t="s">
        <v>1470</v>
      </c>
      <c r="E1890" t="s">
        <v>885</v>
      </c>
      <c r="F1890" t="s">
        <v>887</v>
      </c>
      <c r="G1890">
        <v>60</v>
      </c>
      <c r="H1890">
        <v>60</v>
      </c>
      <c r="I1890" t="s">
        <v>886</v>
      </c>
      <c r="J1890" t="s">
        <v>1025</v>
      </c>
      <c r="K1890" t="s">
        <v>177</v>
      </c>
      <c r="L1890" t="str">
        <f>IF(AND(Home!$A$1&gt;=Leave[[#This Row],[Start Time]],Home!$A$1&lt;=Leave[[#This Row],[End Time]]),"Aplica","No Aplica")</f>
        <v>No Aplica</v>
      </c>
      <c r="M1890" t="str">
        <f>IF(AND(Home!$A$1&gt;=Leave[[#This Row],[Start Time]],Home!$A$1&lt;=Leave[[#This Row],[End Time]]),Home!$A$1,"No Aplica")</f>
        <v>No Aplica</v>
      </c>
      <c r="N1890" t="str">
        <f>Leave[[#This Row],[User Code (Owning User) (Usuario)]]&amp;Leave[[#This Row],[fecha activa]]</f>
        <v>MIE2024111219883No Aplica</v>
      </c>
    </row>
    <row r="1891" spans="1:14" x14ac:dyDescent="0.3">
      <c r="A1891" t="s">
        <v>463</v>
      </c>
      <c r="B1891" s="3">
        <v>45938</v>
      </c>
      <c r="C1891" s="3">
        <v>45938</v>
      </c>
      <c r="D1891" t="s">
        <v>467</v>
      </c>
      <c r="E1891" t="s">
        <v>885</v>
      </c>
      <c r="F1891" t="s">
        <v>887</v>
      </c>
      <c r="G1891">
        <v>540</v>
      </c>
      <c r="H1891">
        <v>540</v>
      </c>
      <c r="I1891" t="s">
        <v>886</v>
      </c>
      <c r="J1891" t="s">
        <v>1025</v>
      </c>
      <c r="K1891" t="s">
        <v>177</v>
      </c>
      <c r="L1891" t="str">
        <f>IF(AND(Home!$A$1&gt;=Leave[[#This Row],[Start Time]],Home!$A$1&lt;=Leave[[#This Row],[End Time]]),"Aplica","No Aplica")</f>
        <v>No Aplica</v>
      </c>
      <c r="M1891" t="str">
        <f>IF(AND(Home!$A$1&gt;=Leave[[#This Row],[Start Time]],Home!$A$1&lt;=Leave[[#This Row],[End Time]]),Home!$A$1,"No Aplica")</f>
        <v>No Aplica</v>
      </c>
      <c r="N1891" t="str">
        <f>Leave[[#This Row],[User Code (Owning User) (Usuario)]]&amp;Leave[[#This Row],[fecha activa]]</f>
        <v>MIE2024111219883No Aplica</v>
      </c>
    </row>
    <row r="1892" spans="1:14" x14ac:dyDescent="0.3">
      <c r="A1892" t="s">
        <v>463</v>
      </c>
      <c r="B1892" s="3">
        <v>45937</v>
      </c>
      <c r="C1892" s="3">
        <v>45937</v>
      </c>
      <c r="D1892" t="s">
        <v>1470</v>
      </c>
      <c r="E1892" t="s">
        <v>885</v>
      </c>
      <c r="F1892" t="s">
        <v>887</v>
      </c>
      <c r="G1892">
        <v>60</v>
      </c>
      <c r="H1892">
        <v>60</v>
      </c>
      <c r="I1892" t="s">
        <v>886</v>
      </c>
      <c r="J1892" t="s">
        <v>1025</v>
      </c>
      <c r="K1892" t="s">
        <v>177</v>
      </c>
      <c r="L1892" t="str">
        <f>IF(AND(Home!$A$1&gt;=Leave[[#This Row],[Start Time]],Home!$A$1&lt;=Leave[[#This Row],[End Time]]),"Aplica","No Aplica")</f>
        <v>No Aplica</v>
      </c>
      <c r="M1892" t="str">
        <f>IF(AND(Home!$A$1&gt;=Leave[[#This Row],[Start Time]],Home!$A$1&lt;=Leave[[#This Row],[End Time]]),Home!$A$1,"No Aplica")</f>
        <v>No Aplica</v>
      </c>
      <c r="N1892" t="str">
        <f>Leave[[#This Row],[User Code (Owning User) (Usuario)]]&amp;Leave[[#This Row],[fecha activa]]</f>
        <v>MIE2024111219883No Aplica</v>
      </c>
    </row>
    <row r="1893" spans="1:14" x14ac:dyDescent="0.3">
      <c r="A1893" t="s">
        <v>463</v>
      </c>
      <c r="B1893" s="3">
        <v>45936</v>
      </c>
      <c r="C1893" s="3">
        <v>45936</v>
      </c>
      <c r="D1893" t="s">
        <v>1470</v>
      </c>
      <c r="E1893" t="s">
        <v>885</v>
      </c>
      <c r="F1893" t="s">
        <v>887</v>
      </c>
      <c r="G1893">
        <v>60</v>
      </c>
      <c r="H1893">
        <v>60</v>
      </c>
      <c r="I1893" t="s">
        <v>886</v>
      </c>
      <c r="J1893" t="s">
        <v>1025</v>
      </c>
      <c r="K1893" t="s">
        <v>177</v>
      </c>
      <c r="L1893" t="str">
        <f>IF(AND(Home!$A$1&gt;=Leave[[#This Row],[Start Time]],Home!$A$1&lt;=Leave[[#This Row],[End Time]]),"Aplica","No Aplica")</f>
        <v>No Aplica</v>
      </c>
      <c r="M1893" t="str">
        <f>IF(AND(Home!$A$1&gt;=Leave[[#This Row],[Start Time]],Home!$A$1&lt;=Leave[[#This Row],[End Time]]),Home!$A$1,"No Aplica")</f>
        <v>No Aplica</v>
      </c>
      <c r="N1893" t="str">
        <f>Leave[[#This Row],[User Code (Owning User) (Usuario)]]&amp;Leave[[#This Row],[fecha activa]]</f>
        <v>MIE2024111219883No Aplica</v>
      </c>
    </row>
    <row r="1894" spans="1:14" x14ac:dyDescent="0.3">
      <c r="A1894" t="s">
        <v>463</v>
      </c>
      <c r="B1894" s="3">
        <v>45933</v>
      </c>
      <c r="C1894" s="3">
        <v>45933</v>
      </c>
      <c r="D1894" t="s">
        <v>1470</v>
      </c>
      <c r="E1894" t="s">
        <v>885</v>
      </c>
      <c r="F1894" t="s">
        <v>887</v>
      </c>
      <c r="G1894">
        <v>60</v>
      </c>
      <c r="H1894">
        <v>60</v>
      </c>
      <c r="I1894" t="s">
        <v>886</v>
      </c>
      <c r="J1894" t="s">
        <v>1025</v>
      </c>
      <c r="K1894" t="s">
        <v>177</v>
      </c>
      <c r="L1894" t="str">
        <f>IF(AND(Home!$A$1&gt;=Leave[[#This Row],[Start Time]],Home!$A$1&lt;=Leave[[#This Row],[End Time]]),"Aplica","No Aplica")</f>
        <v>No Aplica</v>
      </c>
      <c r="M1894" t="str">
        <f>IF(AND(Home!$A$1&gt;=Leave[[#This Row],[Start Time]],Home!$A$1&lt;=Leave[[#This Row],[End Time]]),Home!$A$1,"No Aplica")</f>
        <v>No Aplica</v>
      </c>
      <c r="N1894" t="str">
        <f>Leave[[#This Row],[User Code (Owning User) (Usuario)]]&amp;Leave[[#This Row],[fecha activa]]</f>
        <v>MIE2024111219883No Aplica</v>
      </c>
    </row>
    <row r="1895" spans="1:14" x14ac:dyDescent="0.3">
      <c r="A1895" t="s">
        <v>463</v>
      </c>
      <c r="B1895" s="3">
        <v>45932</v>
      </c>
      <c r="C1895" s="3">
        <v>45932</v>
      </c>
      <c r="D1895" t="s">
        <v>1470</v>
      </c>
      <c r="E1895" t="s">
        <v>885</v>
      </c>
      <c r="F1895" t="s">
        <v>887</v>
      </c>
      <c r="G1895">
        <v>60</v>
      </c>
      <c r="H1895">
        <v>60</v>
      </c>
      <c r="I1895" t="s">
        <v>886</v>
      </c>
      <c r="J1895" t="s">
        <v>1025</v>
      </c>
      <c r="K1895" t="s">
        <v>177</v>
      </c>
      <c r="L1895" t="str">
        <f>IF(AND(Home!$A$1&gt;=Leave[[#This Row],[Start Time]],Home!$A$1&lt;=Leave[[#This Row],[End Time]]),"Aplica","No Aplica")</f>
        <v>No Aplica</v>
      </c>
      <c r="M1895" t="str">
        <f>IF(AND(Home!$A$1&gt;=Leave[[#This Row],[Start Time]],Home!$A$1&lt;=Leave[[#This Row],[End Time]]),Home!$A$1,"No Aplica")</f>
        <v>No Aplica</v>
      </c>
      <c r="N1895" t="str">
        <f>Leave[[#This Row],[User Code (Owning User) (Usuario)]]&amp;Leave[[#This Row],[fecha activa]]</f>
        <v>MIE2024111219883No Aplica</v>
      </c>
    </row>
    <row r="1896" spans="1:14" x14ac:dyDescent="0.3">
      <c r="A1896" t="s">
        <v>463</v>
      </c>
      <c r="B1896" s="3">
        <v>45931</v>
      </c>
      <c r="C1896" s="3">
        <v>45931</v>
      </c>
      <c r="D1896" t="s">
        <v>1470</v>
      </c>
      <c r="E1896" t="s">
        <v>885</v>
      </c>
      <c r="F1896" t="s">
        <v>887</v>
      </c>
      <c r="G1896">
        <v>60</v>
      </c>
      <c r="H1896">
        <v>60</v>
      </c>
      <c r="I1896" t="s">
        <v>886</v>
      </c>
      <c r="J1896" t="s">
        <v>1025</v>
      </c>
      <c r="K1896" t="s">
        <v>177</v>
      </c>
      <c r="L1896" t="str">
        <f>IF(AND(Home!$A$1&gt;=Leave[[#This Row],[Start Time]],Home!$A$1&lt;=Leave[[#This Row],[End Time]]),"Aplica","No Aplica")</f>
        <v>Aplica</v>
      </c>
      <c r="M1896">
        <f>IF(AND(Home!$A$1&gt;=Leave[[#This Row],[Start Time]],Home!$A$1&lt;=Leave[[#This Row],[End Time]]),Home!$A$1,"No Aplica")</f>
        <v>45931</v>
      </c>
      <c r="N1896" t="str">
        <f>Leave[[#This Row],[User Code (Owning User) (Usuario)]]&amp;Leave[[#This Row],[fecha activa]]</f>
        <v>MIE202411121988345931</v>
      </c>
    </row>
    <row r="1897" spans="1:14" x14ac:dyDescent="0.3">
      <c r="A1897" t="s">
        <v>469</v>
      </c>
      <c r="B1897" s="3">
        <v>45931</v>
      </c>
      <c r="C1897" s="3">
        <v>45931</v>
      </c>
      <c r="D1897" t="s">
        <v>2954</v>
      </c>
      <c r="E1897" t="s">
        <v>349</v>
      </c>
      <c r="F1897" t="s">
        <v>350</v>
      </c>
      <c r="G1897">
        <v>180</v>
      </c>
      <c r="H1897">
        <v>180</v>
      </c>
      <c r="I1897" t="s">
        <v>1210</v>
      </c>
      <c r="J1897" t="s">
        <v>2700</v>
      </c>
      <c r="K1897" t="s">
        <v>178</v>
      </c>
      <c r="L1897" t="str">
        <f>IF(AND(Home!$A$1&gt;=Leave[[#This Row],[Start Time]],Home!$A$1&lt;=Leave[[#This Row],[End Time]]),"Aplica","No Aplica")</f>
        <v>Aplica</v>
      </c>
      <c r="M1897">
        <f>IF(AND(Home!$A$1&gt;=Leave[[#This Row],[Start Time]],Home!$A$1&lt;=Leave[[#This Row],[End Time]]),Home!$A$1,"No Aplica")</f>
        <v>45931</v>
      </c>
      <c r="N1897" t="str">
        <f>Leave[[#This Row],[User Code (Owning User) (Usuario)]]&amp;Leave[[#This Row],[fecha activa]]</f>
        <v>MIE202316081226045931</v>
      </c>
    </row>
    <row r="1898" spans="1:14" x14ac:dyDescent="0.3">
      <c r="A1898" t="s">
        <v>463</v>
      </c>
      <c r="B1898" s="3">
        <v>45943</v>
      </c>
      <c r="C1898" s="3">
        <v>45943</v>
      </c>
      <c r="D1898" t="s">
        <v>3011</v>
      </c>
      <c r="E1898" t="s">
        <v>349</v>
      </c>
      <c r="F1898" t="s">
        <v>350</v>
      </c>
      <c r="G1898">
        <v>540</v>
      </c>
      <c r="H1898">
        <v>540</v>
      </c>
      <c r="I1898" t="s">
        <v>1210</v>
      </c>
      <c r="J1898" t="s">
        <v>2700</v>
      </c>
      <c r="K1898" t="s">
        <v>178</v>
      </c>
      <c r="L1898" t="str">
        <f>IF(AND(Home!$A$1&gt;=Leave[[#This Row],[Start Time]],Home!$A$1&lt;=Leave[[#This Row],[End Time]]),"Aplica","No Aplica")</f>
        <v>No Aplica</v>
      </c>
      <c r="M1898" t="str">
        <f>IF(AND(Home!$A$1&gt;=Leave[[#This Row],[Start Time]],Home!$A$1&lt;=Leave[[#This Row],[End Time]]),Home!$A$1,"No Aplica")</f>
        <v>No Aplica</v>
      </c>
      <c r="N1898" t="str">
        <f>Leave[[#This Row],[User Code (Owning User) (Usuario)]]&amp;Leave[[#This Row],[fecha activa]]</f>
        <v>MIE2023160812260No Aplica</v>
      </c>
    </row>
    <row r="1899" spans="1:14" x14ac:dyDescent="0.3">
      <c r="A1899" t="s">
        <v>463</v>
      </c>
      <c r="B1899" s="3">
        <v>45942</v>
      </c>
      <c r="C1899" s="3">
        <v>45942</v>
      </c>
      <c r="D1899" t="s">
        <v>3025</v>
      </c>
      <c r="E1899" t="s">
        <v>349</v>
      </c>
      <c r="F1899" t="s">
        <v>350</v>
      </c>
      <c r="G1899">
        <v>540</v>
      </c>
      <c r="H1899">
        <v>540</v>
      </c>
      <c r="I1899" t="s">
        <v>1210</v>
      </c>
      <c r="J1899" t="s">
        <v>2700</v>
      </c>
      <c r="K1899" t="s">
        <v>178</v>
      </c>
      <c r="L1899" t="str">
        <f>IF(AND(Home!$A$1&gt;=Leave[[#This Row],[Start Time]],Home!$A$1&lt;=Leave[[#This Row],[End Time]]),"Aplica","No Aplica")</f>
        <v>No Aplica</v>
      </c>
      <c r="M1899" t="str">
        <f>IF(AND(Home!$A$1&gt;=Leave[[#This Row],[Start Time]],Home!$A$1&lt;=Leave[[#This Row],[End Time]]),Home!$A$1,"No Aplica")</f>
        <v>No Aplica</v>
      </c>
      <c r="N1899" t="str">
        <f>Leave[[#This Row],[User Code (Owning User) (Usuario)]]&amp;Leave[[#This Row],[fecha activa]]</f>
        <v>MIE2023160812260No Aplica</v>
      </c>
    </row>
    <row r="1900" spans="1:14" x14ac:dyDescent="0.3">
      <c r="A1900" t="s">
        <v>463</v>
      </c>
      <c r="B1900" s="3">
        <v>45935</v>
      </c>
      <c r="C1900" s="3">
        <v>45935</v>
      </c>
      <c r="D1900" t="s">
        <v>2257</v>
      </c>
      <c r="E1900" t="s">
        <v>349</v>
      </c>
      <c r="F1900" t="s">
        <v>350</v>
      </c>
      <c r="G1900">
        <v>540</v>
      </c>
      <c r="H1900">
        <v>540</v>
      </c>
      <c r="I1900" t="s">
        <v>1210</v>
      </c>
      <c r="J1900" t="s">
        <v>2700</v>
      </c>
      <c r="K1900" t="s">
        <v>178</v>
      </c>
      <c r="L1900" t="str">
        <f>IF(AND(Home!$A$1&gt;=Leave[[#This Row],[Start Time]],Home!$A$1&lt;=Leave[[#This Row],[End Time]]),"Aplica","No Aplica")</f>
        <v>No Aplica</v>
      </c>
      <c r="M1900" t="str">
        <f>IF(AND(Home!$A$1&gt;=Leave[[#This Row],[Start Time]],Home!$A$1&lt;=Leave[[#This Row],[End Time]]),Home!$A$1,"No Aplica")</f>
        <v>No Aplica</v>
      </c>
      <c r="N1900" t="str">
        <f>Leave[[#This Row],[User Code (Owning User) (Usuario)]]&amp;Leave[[#This Row],[fecha activa]]</f>
        <v>MIE2023160812260No Aplica</v>
      </c>
    </row>
    <row r="1901" spans="1:14" x14ac:dyDescent="0.3">
      <c r="A1901" t="s">
        <v>463</v>
      </c>
      <c r="B1901" s="3">
        <v>45942</v>
      </c>
      <c r="C1901" s="3">
        <v>45942</v>
      </c>
      <c r="D1901" t="s">
        <v>467</v>
      </c>
      <c r="E1901" t="s">
        <v>1666</v>
      </c>
      <c r="F1901" t="s">
        <v>1668</v>
      </c>
      <c r="G1901">
        <v>540</v>
      </c>
      <c r="H1901">
        <v>540</v>
      </c>
      <c r="I1901" t="s">
        <v>1667</v>
      </c>
      <c r="J1901" t="s">
        <v>1822</v>
      </c>
      <c r="K1901" t="s">
        <v>179</v>
      </c>
      <c r="L1901" t="str">
        <f>IF(AND(Home!$A$1&gt;=Leave[[#This Row],[Start Time]],Home!$A$1&lt;=Leave[[#This Row],[End Time]]),"Aplica","No Aplica")</f>
        <v>No Aplica</v>
      </c>
      <c r="M1901" t="str">
        <f>IF(AND(Home!$A$1&gt;=Leave[[#This Row],[Start Time]],Home!$A$1&lt;=Leave[[#This Row],[End Time]]),Home!$A$1,"No Aplica")</f>
        <v>No Aplica</v>
      </c>
      <c r="N1901" t="str">
        <f>Leave[[#This Row],[User Code (Owning User) (Usuario)]]&amp;Leave[[#This Row],[fecha activa]]</f>
        <v>MIE2025010522912No Aplica</v>
      </c>
    </row>
    <row r="1902" spans="1:14" x14ac:dyDescent="0.3">
      <c r="A1902" t="s">
        <v>463</v>
      </c>
      <c r="B1902" s="3">
        <v>45941</v>
      </c>
      <c r="C1902" s="3">
        <v>45941</v>
      </c>
      <c r="D1902" t="s">
        <v>596</v>
      </c>
      <c r="E1902" t="s">
        <v>1666</v>
      </c>
      <c r="F1902" t="s">
        <v>1668</v>
      </c>
      <c r="G1902">
        <v>60</v>
      </c>
      <c r="H1902">
        <v>60</v>
      </c>
      <c r="I1902" t="s">
        <v>1667</v>
      </c>
      <c r="J1902" t="s">
        <v>1822</v>
      </c>
      <c r="K1902" t="s">
        <v>179</v>
      </c>
      <c r="L1902" t="str">
        <f>IF(AND(Home!$A$1&gt;=Leave[[#This Row],[Start Time]],Home!$A$1&lt;=Leave[[#This Row],[End Time]]),"Aplica","No Aplica")</f>
        <v>No Aplica</v>
      </c>
      <c r="M1902" t="str">
        <f>IF(AND(Home!$A$1&gt;=Leave[[#This Row],[Start Time]],Home!$A$1&lt;=Leave[[#This Row],[End Time]]),Home!$A$1,"No Aplica")</f>
        <v>No Aplica</v>
      </c>
      <c r="N1902" t="str">
        <f>Leave[[#This Row],[User Code (Owning User) (Usuario)]]&amp;Leave[[#This Row],[fecha activa]]</f>
        <v>MIE2025010522912No Aplica</v>
      </c>
    </row>
    <row r="1903" spans="1:14" x14ac:dyDescent="0.3">
      <c r="A1903" t="s">
        <v>463</v>
      </c>
      <c r="B1903" s="3">
        <v>45940</v>
      </c>
      <c r="C1903" s="3">
        <v>45940</v>
      </c>
      <c r="D1903" t="s">
        <v>596</v>
      </c>
      <c r="E1903" t="s">
        <v>1666</v>
      </c>
      <c r="F1903" t="s">
        <v>1668</v>
      </c>
      <c r="G1903">
        <v>60</v>
      </c>
      <c r="H1903">
        <v>60</v>
      </c>
      <c r="I1903" t="s">
        <v>1667</v>
      </c>
      <c r="J1903" t="s">
        <v>1822</v>
      </c>
      <c r="K1903" t="s">
        <v>179</v>
      </c>
      <c r="L1903" t="str">
        <f>IF(AND(Home!$A$1&gt;=Leave[[#This Row],[Start Time]],Home!$A$1&lt;=Leave[[#This Row],[End Time]]),"Aplica","No Aplica")</f>
        <v>No Aplica</v>
      </c>
      <c r="M1903" t="str">
        <f>IF(AND(Home!$A$1&gt;=Leave[[#This Row],[Start Time]],Home!$A$1&lt;=Leave[[#This Row],[End Time]]),Home!$A$1,"No Aplica")</f>
        <v>No Aplica</v>
      </c>
      <c r="N1903" t="str">
        <f>Leave[[#This Row],[User Code (Owning User) (Usuario)]]&amp;Leave[[#This Row],[fecha activa]]</f>
        <v>MIE2025010522912No Aplica</v>
      </c>
    </row>
    <row r="1904" spans="1:14" x14ac:dyDescent="0.3">
      <c r="A1904" t="s">
        <v>463</v>
      </c>
      <c r="B1904" s="3">
        <v>45939</v>
      </c>
      <c r="C1904" s="3">
        <v>45939</v>
      </c>
      <c r="D1904" t="s">
        <v>596</v>
      </c>
      <c r="E1904" t="s">
        <v>1666</v>
      </c>
      <c r="F1904" t="s">
        <v>1668</v>
      </c>
      <c r="G1904">
        <v>60</v>
      </c>
      <c r="H1904">
        <v>60</v>
      </c>
      <c r="I1904" t="s">
        <v>1667</v>
      </c>
      <c r="J1904" t="s">
        <v>1822</v>
      </c>
      <c r="K1904" t="s">
        <v>179</v>
      </c>
      <c r="L1904" t="str">
        <f>IF(AND(Home!$A$1&gt;=Leave[[#This Row],[Start Time]],Home!$A$1&lt;=Leave[[#This Row],[End Time]]),"Aplica","No Aplica")</f>
        <v>No Aplica</v>
      </c>
      <c r="M1904" t="str">
        <f>IF(AND(Home!$A$1&gt;=Leave[[#This Row],[Start Time]],Home!$A$1&lt;=Leave[[#This Row],[End Time]]),Home!$A$1,"No Aplica")</f>
        <v>No Aplica</v>
      </c>
      <c r="N1904" t="str">
        <f>Leave[[#This Row],[User Code (Owning User) (Usuario)]]&amp;Leave[[#This Row],[fecha activa]]</f>
        <v>MIE2025010522912No Aplica</v>
      </c>
    </row>
    <row r="1905" spans="1:14" x14ac:dyDescent="0.3">
      <c r="A1905" t="s">
        <v>463</v>
      </c>
      <c r="B1905" s="3">
        <v>45938</v>
      </c>
      <c r="C1905" s="3">
        <v>45938</v>
      </c>
      <c r="D1905" t="s">
        <v>615</v>
      </c>
      <c r="E1905" t="s">
        <v>1666</v>
      </c>
      <c r="F1905" t="s">
        <v>1668</v>
      </c>
      <c r="G1905">
        <v>60</v>
      </c>
      <c r="H1905">
        <v>60</v>
      </c>
      <c r="I1905" t="s">
        <v>1667</v>
      </c>
      <c r="J1905" t="s">
        <v>1822</v>
      </c>
      <c r="K1905" t="s">
        <v>179</v>
      </c>
      <c r="L1905" t="str">
        <f>IF(AND(Home!$A$1&gt;=Leave[[#This Row],[Start Time]],Home!$A$1&lt;=Leave[[#This Row],[End Time]]),"Aplica","No Aplica")</f>
        <v>No Aplica</v>
      </c>
      <c r="M1905" t="str">
        <f>IF(AND(Home!$A$1&gt;=Leave[[#This Row],[Start Time]],Home!$A$1&lt;=Leave[[#This Row],[End Time]]),Home!$A$1,"No Aplica")</f>
        <v>No Aplica</v>
      </c>
      <c r="N1905" t="str">
        <f>Leave[[#This Row],[User Code (Owning User) (Usuario)]]&amp;Leave[[#This Row],[fecha activa]]</f>
        <v>MIE2025010522912No Aplica</v>
      </c>
    </row>
    <row r="1906" spans="1:14" x14ac:dyDescent="0.3">
      <c r="A1906" t="s">
        <v>463</v>
      </c>
      <c r="B1906" s="3">
        <v>45937</v>
      </c>
      <c r="C1906" s="3">
        <v>45937</v>
      </c>
      <c r="D1906" t="s">
        <v>467</v>
      </c>
      <c r="E1906" t="s">
        <v>1666</v>
      </c>
      <c r="F1906" t="s">
        <v>1668</v>
      </c>
      <c r="G1906">
        <v>540</v>
      </c>
      <c r="H1906">
        <v>540</v>
      </c>
      <c r="I1906" t="s">
        <v>1667</v>
      </c>
      <c r="J1906" t="s">
        <v>1822</v>
      </c>
      <c r="K1906" t="s">
        <v>179</v>
      </c>
      <c r="L1906" t="str">
        <f>IF(AND(Home!$A$1&gt;=Leave[[#This Row],[Start Time]],Home!$A$1&lt;=Leave[[#This Row],[End Time]]),"Aplica","No Aplica")</f>
        <v>No Aplica</v>
      </c>
      <c r="M1906" t="str">
        <f>IF(AND(Home!$A$1&gt;=Leave[[#This Row],[Start Time]],Home!$A$1&lt;=Leave[[#This Row],[End Time]]),Home!$A$1,"No Aplica")</f>
        <v>No Aplica</v>
      </c>
      <c r="N1906" t="str">
        <f>Leave[[#This Row],[User Code (Owning User) (Usuario)]]&amp;Leave[[#This Row],[fecha activa]]</f>
        <v>MIE2025010522912No Aplica</v>
      </c>
    </row>
    <row r="1907" spans="1:14" x14ac:dyDescent="0.3">
      <c r="A1907" t="s">
        <v>463</v>
      </c>
      <c r="B1907" s="3">
        <v>45935</v>
      </c>
      <c r="C1907" s="3">
        <v>45935</v>
      </c>
      <c r="D1907" t="s">
        <v>3064</v>
      </c>
      <c r="E1907" t="s">
        <v>1666</v>
      </c>
      <c r="F1907" t="s">
        <v>1668</v>
      </c>
      <c r="G1907">
        <v>60</v>
      </c>
      <c r="H1907">
        <v>60</v>
      </c>
      <c r="I1907" t="s">
        <v>1667</v>
      </c>
      <c r="J1907" t="s">
        <v>1822</v>
      </c>
      <c r="K1907" t="s">
        <v>179</v>
      </c>
      <c r="L1907" t="str">
        <f>IF(AND(Home!$A$1&gt;=Leave[[#This Row],[Start Time]],Home!$A$1&lt;=Leave[[#This Row],[End Time]]),"Aplica","No Aplica")</f>
        <v>No Aplica</v>
      </c>
      <c r="M1907" t="str">
        <f>IF(AND(Home!$A$1&gt;=Leave[[#This Row],[Start Time]],Home!$A$1&lt;=Leave[[#This Row],[End Time]]),Home!$A$1,"No Aplica")</f>
        <v>No Aplica</v>
      </c>
      <c r="N1907" t="str">
        <f>Leave[[#This Row],[User Code (Owning User) (Usuario)]]&amp;Leave[[#This Row],[fecha activa]]</f>
        <v>MIE2025010522912No Aplica</v>
      </c>
    </row>
    <row r="1908" spans="1:14" x14ac:dyDescent="0.3">
      <c r="A1908" t="s">
        <v>463</v>
      </c>
      <c r="B1908" s="3">
        <v>45933</v>
      </c>
      <c r="C1908" s="3">
        <v>45933</v>
      </c>
      <c r="D1908" t="s">
        <v>596</v>
      </c>
      <c r="E1908" t="s">
        <v>1666</v>
      </c>
      <c r="F1908" t="s">
        <v>1668</v>
      </c>
      <c r="G1908">
        <v>60</v>
      </c>
      <c r="H1908">
        <v>60</v>
      </c>
      <c r="I1908" t="s">
        <v>1667</v>
      </c>
      <c r="J1908" t="s">
        <v>1822</v>
      </c>
      <c r="K1908" t="s">
        <v>179</v>
      </c>
      <c r="L1908" t="str">
        <f>IF(AND(Home!$A$1&gt;=Leave[[#This Row],[Start Time]],Home!$A$1&lt;=Leave[[#This Row],[End Time]]),"Aplica","No Aplica")</f>
        <v>No Aplica</v>
      </c>
      <c r="M1908" t="str">
        <f>IF(AND(Home!$A$1&gt;=Leave[[#This Row],[Start Time]],Home!$A$1&lt;=Leave[[#This Row],[End Time]]),Home!$A$1,"No Aplica")</f>
        <v>No Aplica</v>
      </c>
      <c r="N1908" t="str">
        <f>Leave[[#This Row],[User Code (Owning User) (Usuario)]]&amp;Leave[[#This Row],[fecha activa]]</f>
        <v>MIE2025010522912No Aplica</v>
      </c>
    </row>
    <row r="1909" spans="1:14" x14ac:dyDescent="0.3">
      <c r="A1909" t="s">
        <v>463</v>
      </c>
      <c r="B1909" s="3">
        <v>45932</v>
      </c>
      <c r="C1909" s="3">
        <v>45932</v>
      </c>
      <c r="D1909" t="s">
        <v>596</v>
      </c>
      <c r="E1909" t="s">
        <v>1666</v>
      </c>
      <c r="F1909" t="s">
        <v>1668</v>
      </c>
      <c r="G1909">
        <v>60</v>
      </c>
      <c r="H1909">
        <v>60</v>
      </c>
      <c r="I1909" t="s">
        <v>1667</v>
      </c>
      <c r="J1909" t="s">
        <v>1822</v>
      </c>
      <c r="K1909" t="s">
        <v>179</v>
      </c>
      <c r="L1909" t="str">
        <f>IF(AND(Home!$A$1&gt;=Leave[[#This Row],[Start Time]],Home!$A$1&lt;=Leave[[#This Row],[End Time]]),"Aplica","No Aplica")</f>
        <v>No Aplica</v>
      </c>
      <c r="M1909" t="str">
        <f>IF(AND(Home!$A$1&gt;=Leave[[#This Row],[Start Time]],Home!$A$1&lt;=Leave[[#This Row],[End Time]]),Home!$A$1,"No Aplica")</f>
        <v>No Aplica</v>
      </c>
      <c r="N1909" t="str">
        <f>Leave[[#This Row],[User Code (Owning User) (Usuario)]]&amp;Leave[[#This Row],[fecha activa]]</f>
        <v>MIE2025010522912No Aplica</v>
      </c>
    </row>
    <row r="1910" spans="1:14" x14ac:dyDescent="0.3">
      <c r="A1910" t="s">
        <v>463</v>
      </c>
      <c r="B1910" s="3">
        <v>45931</v>
      </c>
      <c r="C1910" s="3">
        <v>45931</v>
      </c>
      <c r="D1910" t="s">
        <v>596</v>
      </c>
      <c r="E1910" t="s">
        <v>1666</v>
      </c>
      <c r="F1910" t="s">
        <v>1668</v>
      </c>
      <c r="G1910">
        <v>60</v>
      </c>
      <c r="H1910">
        <v>60</v>
      </c>
      <c r="I1910" t="s">
        <v>1667</v>
      </c>
      <c r="J1910" t="s">
        <v>1822</v>
      </c>
      <c r="K1910" t="s">
        <v>179</v>
      </c>
      <c r="L1910" t="str">
        <f>IF(AND(Home!$A$1&gt;=Leave[[#This Row],[Start Time]],Home!$A$1&lt;=Leave[[#This Row],[End Time]]),"Aplica","No Aplica")</f>
        <v>Aplica</v>
      </c>
      <c r="M1910">
        <f>IF(AND(Home!$A$1&gt;=Leave[[#This Row],[Start Time]],Home!$A$1&lt;=Leave[[#This Row],[End Time]]),Home!$A$1,"No Aplica")</f>
        <v>45931</v>
      </c>
      <c r="N1910" t="str">
        <f>Leave[[#This Row],[User Code (Owning User) (Usuario)]]&amp;Leave[[#This Row],[fecha activa]]</f>
        <v>MIE202501052291245931</v>
      </c>
    </row>
    <row r="1911" spans="1:14" x14ac:dyDescent="0.3">
      <c r="A1911" t="s">
        <v>463</v>
      </c>
      <c r="B1911" s="3">
        <v>45934</v>
      </c>
      <c r="C1911" s="3">
        <v>45934</v>
      </c>
      <c r="D1911" t="s">
        <v>2003</v>
      </c>
      <c r="E1911" t="s">
        <v>1335</v>
      </c>
      <c r="F1911" t="s">
        <v>1337</v>
      </c>
      <c r="G1911">
        <v>60</v>
      </c>
      <c r="H1911">
        <v>60</v>
      </c>
      <c r="I1911" t="s">
        <v>1336</v>
      </c>
      <c r="J1911" t="s">
        <v>1467</v>
      </c>
      <c r="K1911" t="s">
        <v>177</v>
      </c>
      <c r="L1911" t="str">
        <f>IF(AND(Home!$A$1&gt;=Leave[[#This Row],[Start Time]],Home!$A$1&lt;=Leave[[#This Row],[End Time]]),"Aplica","No Aplica")</f>
        <v>No Aplica</v>
      </c>
      <c r="M1911" t="str">
        <f>IF(AND(Home!$A$1&gt;=Leave[[#This Row],[Start Time]],Home!$A$1&lt;=Leave[[#This Row],[End Time]]),Home!$A$1,"No Aplica")</f>
        <v>No Aplica</v>
      </c>
      <c r="N1911" t="str">
        <f>Leave[[#This Row],[User Code (Owning User) (Usuario)]]&amp;Leave[[#This Row],[fecha activa]]</f>
        <v>MIE2025200120505No Aplica</v>
      </c>
    </row>
    <row r="1912" spans="1:14" x14ac:dyDescent="0.3">
      <c r="A1912" t="s">
        <v>463</v>
      </c>
      <c r="B1912" s="3">
        <v>45933</v>
      </c>
      <c r="C1912" s="3">
        <v>45933</v>
      </c>
      <c r="D1912" t="s">
        <v>2003</v>
      </c>
      <c r="E1912" t="s">
        <v>1335</v>
      </c>
      <c r="F1912" t="s">
        <v>1337</v>
      </c>
      <c r="G1912">
        <v>60</v>
      </c>
      <c r="H1912">
        <v>60</v>
      </c>
      <c r="I1912" t="s">
        <v>1336</v>
      </c>
      <c r="J1912" t="s">
        <v>1467</v>
      </c>
      <c r="K1912" t="s">
        <v>177</v>
      </c>
      <c r="L1912" t="str">
        <f>IF(AND(Home!$A$1&gt;=Leave[[#This Row],[Start Time]],Home!$A$1&lt;=Leave[[#This Row],[End Time]]),"Aplica","No Aplica")</f>
        <v>No Aplica</v>
      </c>
      <c r="M1912" t="str">
        <f>IF(AND(Home!$A$1&gt;=Leave[[#This Row],[Start Time]],Home!$A$1&lt;=Leave[[#This Row],[End Time]]),Home!$A$1,"No Aplica")</f>
        <v>No Aplica</v>
      </c>
      <c r="N1912" t="str">
        <f>Leave[[#This Row],[User Code (Owning User) (Usuario)]]&amp;Leave[[#This Row],[fecha activa]]</f>
        <v>MIE2025200120505No Aplica</v>
      </c>
    </row>
    <row r="1913" spans="1:14" x14ac:dyDescent="0.3">
      <c r="A1913" t="s">
        <v>463</v>
      </c>
      <c r="B1913" s="3">
        <v>45931</v>
      </c>
      <c r="C1913" s="3">
        <v>45931</v>
      </c>
      <c r="D1913" t="s">
        <v>2003</v>
      </c>
      <c r="E1913" t="s">
        <v>1335</v>
      </c>
      <c r="F1913" t="s">
        <v>1337</v>
      </c>
      <c r="G1913">
        <v>60</v>
      </c>
      <c r="H1913">
        <v>60</v>
      </c>
      <c r="I1913" t="s">
        <v>1336</v>
      </c>
      <c r="J1913" t="s">
        <v>1467</v>
      </c>
      <c r="K1913" t="s">
        <v>177</v>
      </c>
      <c r="L1913" t="str">
        <f>IF(AND(Home!$A$1&gt;=Leave[[#This Row],[Start Time]],Home!$A$1&lt;=Leave[[#This Row],[End Time]]),"Aplica","No Aplica")</f>
        <v>Aplica</v>
      </c>
      <c r="M1913">
        <f>IF(AND(Home!$A$1&gt;=Leave[[#This Row],[Start Time]],Home!$A$1&lt;=Leave[[#This Row],[End Time]]),Home!$A$1,"No Aplica")</f>
        <v>45931</v>
      </c>
      <c r="N1913" t="str">
        <f>Leave[[#This Row],[User Code (Owning User) (Usuario)]]&amp;Leave[[#This Row],[fecha activa]]</f>
        <v>MIE202520012050545931</v>
      </c>
    </row>
    <row r="1914" spans="1:14" x14ac:dyDescent="0.3">
      <c r="A1914" t="s">
        <v>469</v>
      </c>
      <c r="B1914" s="3">
        <v>45936</v>
      </c>
      <c r="C1914" s="3">
        <v>45936</v>
      </c>
      <c r="D1914" t="s">
        <v>470</v>
      </c>
      <c r="E1914" t="s">
        <v>634</v>
      </c>
      <c r="F1914" t="s">
        <v>635</v>
      </c>
      <c r="G1914">
        <v>540</v>
      </c>
      <c r="H1914">
        <v>540</v>
      </c>
      <c r="I1914" t="s">
        <v>1079</v>
      </c>
      <c r="J1914" t="s">
        <v>1019</v>
      </c>
      <c r="K1914" t="s">
        <v>178</v>
      </c>
      <c r="L1914" t="str">
        <f>IF(AND(Home!$A$1&gt;=Leave[[#This Row],[Start Time]],Home!$A$1&lt;=Leave[[#This Row],[End Time]]),"Aplica","No Aplica")</f>
        <v>No Aplica</v>
      </c>
      <c r="M1914" t="str">
        <f>IF(AND(Home!$A$1&gt;=Leave[[#This Row],[Start Time]],Home!$A$1&lt;=Leave[[#This Row],[End Time]]),Home!$A$1,"No Aplica")</f>
        <v>No Aplica</v>
      </c>
      <c r="N1914" t="str">
        <f>Leave[[#This Row],[User Code (Owning User) (Usuario)]]&amp;Leave[[#This Row],[fecha activa]]</f>
        <v>MIE2024090716440No Aplica</v>
      </c>
    </row>
    <row r="1915" spans="1:14" x14ac:dyDescent="0.3">
      <c r="A1915" t="s">
        <v>466</v>
      </c>
      <c r="B1915" s="3">
        <v>45942</v>
      </c>
      <c r="C1915" s="3">
        <v>45942</v>
      </c>
      <c r="D1915" t="s">
        <v>629</v>
      </c>
      <c r="E1915" t="s">
        <v>634</v>
      </c>
      <c r="F1915" t="s">
        <v>635</v>
      </c>
      <c r="G1915">
        <v>480</v>
      </c>
      <c r="H1915">
        <v>480</v>
      </c>
      <c r="I1915" t="s">
        <v>1079</v>
      </c>
      <c r="J1915" t="s">
        <v>1019</v>
      </c>
      <c r="K1915" t="s">
        <v>178</v>
      </c>
      <c r="L1915" t="str">
        <f>IF(AND(Home!$A$1&gt;=Leave[[#This Row],[Start Time]],Home!$A$1&lt;=Leave[[#This Row],[End Time]]),"Aplica","No Aplica")</f>
        <v>No Aplica</v>
      </c>
      <c r="M1915" t="str">
        <f>IF(AND(Home!$A$1&gt;=Leave[[#This Row],[Start Time]],Home!$A$1&lt;=Leave[[#This Row],[End Time]]),Home!$A$1,"No Aplica")</f>
        <v>No Aplica</v>
      </c>
      <c r="N1915" t="str">
        <f>Leave[[#This Row],[User Code (Owning User) (Usuario)]]&amp;Leave[[#This Row],[fecha activa]]</f>
        <v>MIE2024090716440No Aplica</v>
      </c>
    </row>
    <row r="1916" spans="1:14" x14ac:dyDescent="0.3">
      <c r="A1916" t="s">
        <v>466</v>
      </c>
      <c r="B1916" s="3">
        <v>45935</v>
      </c>
      <c r="C1916" s="3">
        <v>45935</v>
      </c>
      <c r="D1916" t="s">
        <v>629</v>
      </c>
      <c r="E1916" t="s">
        <v>634</v>
      </c>
      <c r="F1916" t="s">
        <v>635</v>
      </c>
      <c r="G1916">
        <v>600</v>
      </c>
      <c r="H1916">
        <v>540</v>
      </c>
      <c r="I1916" t="s">
        <v>1079</v>
      </c>
      <c r="J1916" t="s">
        <v>1019</v>
      </c>
      <c r="K1916" t="s">
        <v>178</v>
      </c>
      <c r="L1916" t="str">
        <f>IF(AND(Home!$A$1&gt;=Leave[[#This Row],[Start Time]],Home!$A$1&lt;=Leave[[#This Row],[End Time]]),"Aplica","No Aplica")</f>
        <v>No Aplica</v>
      </c>
      <c r="M1916" t="str">
        <f>IF(AND(Home!$A$1&gt;=Leave[[#This Row],[Start Time]],Home!$A$1&lt;=Leave[[#This Row],[End Time]]),Home!$A$1,"No Aplica")</f>
        <v>No Aplica</v>
      </c>
      <c r="N1916" t="str">
        <f>Leave[[#This Row],[User Code (Owning User) (Usuario)]]&amp;Leave[[#This Row],[fecha activa]]</f>
        <v>MIE2024090716440No Aplica</v>
      </c>
    </row>
    <row r="1917" spans="1:14" x14ac:dyDescent="0.3">
      <c r="A1917" t="s">
        <v>469</v>
      </c>
      <c r="B1917" s="3">
        <v>45933</v>
      </c>
      <c r="C1917" s="3">
        <v>45933</v>
      </c>
      <c r="D1917" t="s">
        <v>2782</v>
      </c>
      <c r="E1917" t="s">
        <v>2130</v>
      </c>
      <c r="F1917" t="s">
        <v>2132</v>
      </c>
      <c r="G1917">
        <v>60</v>
      </c>
      <c r="H1917">
        <v>60</v>
      </c>
      <c r="I1917" t="s">
        <v>2131</v>
      </c>
      <c r="J1917" t="s">
        <v>2674</v>
      </c>
      <c r="K1917" t="s">
        <v>179</v>
      </c>
      <c r="L1917" t="str">
        <f>IF(AND(Home!$A$1&gt;=Leave[[#This Row],[Start Time]],Home!$A$1&lt;=Leave[[#This Row],[End Time]]),"Aplica","No Aplica")</f>
        <v>No Aplica</v>
      </c>
      <c r="M1917" t="str">
        <f>IF(AND(Home!$A$1&gt;=Leave[[#This Row],[Start Time]],Home!$A$1&lt;=Leave[[#This Row],[End Time]]),Home!$A$1,"No Aplica")</f>
        <v>No Aplica</v>
      </c>
      <c r="N1917" t="str">
        <f>Leave[[#This Row],[User Code (Owning User) (Usuario)]]&amp;Leave[[#This Row],[fecha activa]]</f>
        <v>MIE2025290723860No Aplica</v>
      </c>
    </row>
    <row r="1918" spans="1:14" x14ac:dyDescent="0.3">
      <c r="A1918" t="s">
        <v>469</v>
      </c>
      <c r="B1918" s="3">
        <v>45932</v>
      </c>
      <c r="C1918" s="3">
        <v>45932</v>
      </c>
      <c r="D1918" t="s">
        <v>2782</v>
      </c>
      <c r="E1918" t="s">
        <v>2130</v>
      </c>
      <c r="F1918" t="s">
        <v>2132</v>
      </c>
      <c r="G1918">
        <v>60</v>
      </c>
      <c r="H1918">
        <v>60</v>
      </c>
      <c r="I1918" t="s">
        <v>2131</v>
      </c>
      <c r="J1918" t="s">
        <v>2674</v>
      </c>
      <c r="K1918" t="s">
        <v>179</v>
      </c>
      <c r="L1918" t="str">
        <f>IF(AND(Home!$A$1&gt;=Leave[[#This Row],[Start Time]],Home!$A$1&lt;=Leave[[#This Row],[End Time]]),"Aplica","No Aplica")</f>
        <v>No Aplica</v>
      </c>
      <c r="M1918" t="str">
        <f>IF(AND(Home!$A$1&gt;=Leave[[#This Row],[Start Time]],Home!$A$1&lt;=Leave[[#This Row],[End Time]]),Home!$A$1,"No Aplica")</f>
        <v>No Aplica</v>
      </c>
      <c r="N1918" t="str">
        <f>Leave[[#This Row],[User Code (Owning User) (Usuario)]]&amp;Leave[[#This Row],[fecha activa]]</f>
        <v>MIE2025290723860No Aplica</v>
      </c>
    </row>
    <row r="1919" spans="1:14" x14ac:dyDescent="0.3">
      <c r="A1919" t="s">
        <v>469</v>
      </c>
      <c r="B1919" s="3">
        <v>45931</v>
      </c>
      <c r="C1919" s="3">
        <v>45931</v>
      </c>
      <c r="D1919" t="s">
        <v>2782</v>
      </c>
      <c r="E1919" t="s">
        <v>2130</v>
      </c>
      <c r="F1919" t="s">
        <v>2132</v>
      </c>
      <c r="G1919">
        <v>60</v>
      </c>
      <c r="H1919">
        <v>60</v>
      </c>
      <c r="I1919" t="s">
        <v>2131</v>
      </c>
      <c r="J1919" t="s">
        <v>2674</v>
      </c>
      <c r="K1919" t="s">
        <v>179</v>
      </c>
      <c r="L1919" t="str">
        <f>IF(AND(Home!$A$1&gt;=Leave[[#This Row],[Start Time]],Home!$A$1&lt;=Leave[[#This Row],[End Time]]),"Aplica","No Aplica")</f>
        <v>Aplica</v>
      </c>
      <c r="M1919">
        <f>IF(AND(Home!$A$1&gt;=Leave[[#This Row],[Start Time]],Home!$A$1&lt;=Leave[[#This Row],[End Time]]),Home!$A$1,"No Aplica")</f>
        <v>45931</v>
      </c>
      <c r="N1919" t="str">
        <f>Leave[[#This Row],[User Code (Owning User) (Usuario)]]&amp;Leave[[#This Row],[fecha activa]]</f>
        <v>MIE202529072386045931</v>
      </c>
    </row>
    <row r="1920" spans="1:14" x14ac:dyDescent="0.3">
      <c r="A1920" t="s">
        <v>463</v>
      </c>
      <c r="B1920" s="3">
        <v>45942</v>
      </c>
      <c r="C1920" s="3">
        <v>45942</v>
      </c>
      <c r="D1920" t="s">
        <v>468</v>
      </c>
      <c r="E1920" t="s">
        <v>1443</v>
      </c>
      <c r="F1920" t="s">
        <v>1445</v>
      </c>
      <c r="G1920">
        <v>540</v>
      </c>
      <c r="H1920">
        <v>540</v>
      </c>
      <c r="I1920" t="s">
        <v>1444</v>
      </c>
      <c r="J1920" t="s">
        <v>1822</v>
      </c>
      <c r="K1920" t="s">
        <v>179</v>
      </c>
      <c r="L1920" t="str">
        <f>IF(AND(Home!$A$1&gt;=Leave[[#This Row],[Start Time]],Home!$A$1&lt;=Leave[[#This Row],[End Time]]),"Aplica","No Aplica")</f>
        <v>No Aplica</v>
      </c>
      <c r="M1920" t="str">
        <f>IF(AND(Home!$A$1&gt;=Leave[[#This Row],[Start Time]],Home!$A$1&lt;=Leave[[#This Row],[End Time]]),Home!$A$1,"No Aplica")</f>
        <v>No Aplica</v>
      </c>
      <c r="N1920" t="str">
        <f>Leave[[#This Row],[User Code (Owning User) (Usuario)]]&amp;Leave[[#This Row],[fecha activa]]</f>
        <v>MIE2025250221077No Aplica</v>
      </c>
    </row>
    <row r="1921" spans="1:14" x14ac:dyDescent="0.3">
      <c r="A1921" t="s">
        <v>463</v>
      </c>
      <c r="B1921" s="3">
        <v>45941</v>
      </c>
      <c r="C1921" s="3">
        <v>45941</v>
      </c>
      <c r="D1921" t="s">
        <v>615</v>
      </c>
      <c r="E1921" t="s">
        <v>1443</v>
      </c>
      <c r="F1921" t="s">
        <v>1445</v>
      </c>
      <c r="G1921">
        <v>60</v>
      </c>
      <c r="H1921">
        <v>60</v>
      </c>
      <c r="I1921" t="s">
        <v>1444</v>
      </c>
      <c r="J1921" t="s">
        <v>1822</v>
      </c>
      <c r="K1921" t="s">
        <v>179</v>
      </c>
      <c r="L1921" t="str">
        <f>IF(AND(Home!$A$1&gt;=Leave[[#This Row],[Start Time]],Home!$A$1&lt;=Leave[[#This Row],[End Time]]),"Aplica","No Aplica")</f>
        <v>No Aplica</v>
      </c>
      <c r="M1921" t="str">
        <f>IF(AND(Home!$A$1&gt;=Leave[[#This Row],[Start Time]],Home!$A$1&lt;=Leave[[#This Row],[End Time]]),Home!$A$1,"No Aplica")</f>
        <v>No Aplica</v>
      </c>
      <c r="N1921" t="str">
        <f>Leave[[#This Row],[User Code (Owning User) (Usuario)]]&amp;Leave[[#This Row],[fecha activa]]</f>
        <v>MIE2025250221077No Aplica</v>
      </c>
    </row>
    <row r="1922" spans="1:14" x14ac:dyDescent="0.3">
      <c r="A1922" t="s">
        <v>463</v>
      </c>
      <c r="B1922" s="3">
        <v>45940</v>
      </c>
      <c r="C1922" s="3">
        <v>45940</v>
      </c>
      <c r="D1922" t="s">
        <v>615</v>
      </c>
      <c r="E1922" t="s">
        <v>1443</v>
      </c>
      <c r="F1922" t="s">
        <v>1445</v>
      </c>
      <c r="G1922">
        <v>60</v>
      </c>
      <c r="H1922">
        <v>60</v>
      </c>
      <c r="I1922" t="s">
        <v>1444</v>
      </c>
      <c r="J1922" t="s">
        <v>1822</v>
      </c>
      <c r="K1922" t="s">
        <v>179</v>
      </c>
      <c r="L1922" t="str">
        <f>IF(AND(Home!$A$1&gt;=Leave[[#This Row],[Start Time]],Home!$A$1&lt;=Leave[[#This Row],[End Time]]),"Aplica","No Aplica")</f>
        <v>No Aplica</v>
      </c>
      <c r="M1922" t="str">
        <f>IF(AND(Home!$A$1&gt;=Leave[[#This Row],[Start Time]],Home!$A$1&lt;=Leave[[#This Row],[End Time]]),Home!$A$1,"No Aplica")</f>
        <v>No Aplica</v>
      </c>
      <c r="N1922" t="str">
        <f>Leave[[#This Row],[User Code (Owning User) (Usuario)]]&amp;Leave[[#This Row],[fecha activa]]</f>
        <v>MIE2025250221077No Aplica</v>
      </c>
    </row>
    <row r="1923" spans="1:14" x14ac:dyDescent="0.3">
      <c r="A1923" t="s">
        <v>463</v>
      </c>
      <c r="B1923" s="3">
        <v>45939</v>
      </c>
      <c r="C1923" s="3">
        <v>45939</v>
      </c>
      <c r="D1923" t="s">
        <v>615</v>
      </c>
      <c r="E1923" t="s">
        <v>1443</v>
      </c>
      <c r="F1923" t="s">
        <v>1445</v>
      </c>
      <c r="G1923">
        <v>60</v>
      </c>
      <c r="H1923">
        <v>60</v>
      </c>
      <c r="I1923" t="s">
        <v>1444</v>
      </c>
      <c r="J1923" t="s">
        <v>1822</v>
      </c>
      <c r="K1923" t="s">
        <v>179</v>
      </c>
      <c r="L1923" t="str">
        <f>IF(AND(Home!$A$1&gt;=Leave[[#This Row],[Start Time]],Home!$A$1&lt;=Leave[[#This Row],[End Time]]),"Aplica","No Aplica")</f>
        <v>No Aplica</v>
      </c>
      <c r="M1923" t="str">
        <f>IF(AND(Home!$A$1&gt;=Leave[[#This Row],[Start Time]],Home!$A$1&lt;=Leave[[#This Row],[End Time]]),Home!$A$1,"No Aplica")</f>
        <v>No Aplica</v>
      </c>
      <c r="N1923" t="str">
        <f>Leave[[#This Row],[User Code (Owning User) (Usuario)]]&amp;Leave[[#This Row],[fecha activa]]</f>
        <v>MIE2025250221077No Aplica</v>
      </c>
    </row>
    <row r="1924" spans="1:14" x14ac:dyDescent="0.3">
      <c r="A1924" t="s">
        <v>463</v>
      </c>
      <c r="B1924" s="3">
        <v>45938</v>
      </c>
      <c r="C1924" s="3">
        <v>45938</v>
      </c>
      <c r="D1924" t="s">
        <v>615</v>
      </c>
      <c r="E1924" t="s">
        <v>1443</v>
      </c>
      <c r="F1924" t="s">
        <v>1445</v>
      </c>
      <c r="G1924">
        <v>60</v>
      </c>
      <c r="H1924">
        <v>60</v>
      </c>
      <c r="I1924" t="s">
        <v>1444</v>
      </c>
      <c r="J1924" t="s">
        <v>1822</v>
      </c>
      <c r="K1924" t="s">
        <v>179</v>
      </c>
      <c r="L1924" t="str">
        <f>IF(AND(Home!$A$1&gt;=Leave[[#This Row],[Start Time]],Home!$A$1&lt;=Leave[[#This Row],[End Time]]),"Aplica","No Aplica")</f>
        <v>No Aplica</v>
      </c>
      <c r="M1924" t="str">
        <f>IF(AND(Home!$A$1&gt;=Leave[[#This Row],[Start Time]],Home!$A$1&lt;=Leave[[#This Row],[End Time]]),Home!$A$1,"No Aplica")</f>
        <v>No Aplica</v>
      </c>
      <c r="N1924" t="str">
        <f>Leave[[#This Row],[User Code (Owning User) (Usuario)]]&amp;Leave[[#This Row],[fecha activa]]</f>
        <v>MIE2025250221077No Aplica</v>
      </c>
    </row>
    <row r="1925" spans="1:14" x14ac:dyDescent="0.3">
      <c r="A1925" t="s">
        <v>463</v>
      </c>
      <c r="B1925" s="3">
        <v>45937</v>
      </c>
      <c r="C1925" s="3">
        <v>45937</v>
      </c>
      <c r="D1925" t="s">
        <v>472</v>
      </c>
      <c r="E1925" t="s">
        <v>1443</v>
      </c>
      <c r="F1925" t="s">
        <v>1445</v>
      </c>
      <c r="G1925">
        <v>540</v>
      </c>
      <c r="H1925">
        <v>540</v>
      </c>
      <c r="I1925" t="s">
        <v>1444</v>
      </c>
      <c r="J1925" t="s">
        <v>1822</v>
      </c>
      <c r="K1925" t="s">
        <v>179</v>
      </c>
      <c r="L1925" t="str">
        <f>IF(AND(Home!$A$1&gt;=Leave[[#This Row],[Start Time]],Home!$A$1&lt;=Leave[[#This Row],[End Time]]),"Aplica","No Aplica")</f>
        <v>No Aplica</v>
      </c>
      <c r="M1925" t="str">
        <f>IF(AND(Home!$A$1&gt;=Leave[[#This Row],[Start Time]],Home!$A$1&lt;=Leave[[#This Row],[End Time]]),Home!$A$1,"No Aplica")</f>
        <v>No Aplica</v>
      </c>
      <c r="N1925" t="str">
        <f>Leave[[#This Row],[User Code (Owning User) (Usuario)]]&amp;Leave[[#This Row],[fecha activa]]</f>
        <v>MIE2025250221077No Aplica</v>
      </c>
    </row>
    <row r="1926" spans="1:14" x14ac:dyDescent="0.3">
      <c r="A1926" t="s">
        <v>463</v>
      </c>
      <c r="B1926" s="3">
        <v>45933</v>
      </c>
      <c r="C1926" s="3">
        <v>45933</v>
      </c>
      <c r="D1926" t="s">
        <v>615</v>
      </c>
      <c r="E1926" t="s">
        <v>1443</v>
      </c>
      <c r="F1926" t="s">
        <v>1445</v>
      </c>
      <c r="G1926">
        <v>60</v>
      </c>
      <c r="H1926">
        <v>60</v>
      </c>
      <c r="I1926" t="s">
        <v>1444</v>
      </c>
      <c r="J1926" t="s">
        <v>1822</v>
      </c>
      <c r="K1926" t="s">
        <v>179</v>
      </c>
      <c r="L1926" t="str">
        <f>IF(AND(Home!$A$1&gt;=Leave[[#This Row],[Start Time]],Home!$A$1&lt;=Leave[[#This Row],[End Time]]),"Aplica","No Aplica")</f>
        <v>No Aplica</v>
      </c>
      <c r="M1926" t="str">
        <f>IF(AND(Home!$A$1&gt;=Leave[[#This Row],[Start Time]],Home!$A$1&lt;=Leave[[#This Row],[End Time]]),Home!$A$1,"No Aplica")</f>
        <v>No Aplica</v>
      </c>
      <c r="N1926" t="str">
        <f>Leave[[#This Row],[User Code (Owning User) (Usuario)]]&amp;Leave[[#This Row],[fecha activa]]</f>
        <v>MIE2025250221077No Aplica</v>
      </c>
    </row>
    <row r="1927" spans="1:14" x14ac:dyDescent="0.3">
      <c r="A1927" t="s">
        <v>463</v>
      </c>
      <c r="B1927" s="3">
        <v>45932</v>
      </c>
      <c r="C1927" s="3">
        <v>45932</v>
      </c>
      <c r="D1927" t="s">
        <v>615</v>
      </c>
      <c r="E1927" t="s">
        <v>1443</v>
      </c>
      <c r="F1927" t="s">
        <v>1445</v>
      </c>
      <c r="G1927">
        <v>60</v>
      </c>
      <c r="H1927">
        <v>60</v>
      </c>
      <c r="I1927" t="s">
        <v>1444</v>
      </c>
      <c r="J1927" t="s">
        <v>1822</v>
      </c>
      <c r="K1927" t="s">
        <v>179</v>
      </c>
      <c r="L1927" t="str">
        <f>IF(AND(Home!$A$1&gt;=Leave[[#This Row],[Start Time]],Home!$A$1&lt;=Leave[[#This Row],[End Time]]),"Aplica","No Aplica")</f>
        <v>No Aplica</v>
      </c>
      <c r="M1927" t="str">
        <f>IF(AND(Home!$A$1&gt;=Leave[[#This Row],[Start Time]],Home!$A$1&lt;=Leave[[#This Row],[End Time]]),Home!$A$1,"No Aplica")</f>
        <v>No Aplica</v>
      </c>
      <c r="N1927" t="str">
        <f>Leave[[#This Row],[User Code (Owning User) (Usuario)]]&amp;Leave[[#This Row],[fecha activa]]</f>
        <v>MIE2025250221077No Aplica</v>
      </c>
    </row>
    <row r="1928" spans="1:14" x14ac:dyDescent="0.3">
      <c r="A1928" t="s">
        <v>463</v>
      </c>
      <c r="B1928" s="3">
        <v>45931</v>
      </c>
      <c r="C1928" s="3">
        <v>45931</v>
      </c>
      <c r="D1928" t="s">
        <v>615</v>
      </c>
      <c r="E1928" t="s">
        <v>1443</v>
      </c>
      <c r="F1928" t="s">
        <v>1445</v>
      </c>
      <c r="G1928">
        <v>60</v>
      </c>
      <c r="H1928">
        <v>60</v>
      </c>
      <c r="I1928" t="s">
        <v>1444</v>
      </c>
      <c r="J1928" t="s">
        <v>1822</v>
      </c>
      <c r="K1928" t="s">
        <v>179</v>
      </c>
      <c r="L1928" t="str">
        <f>IF(AND(Home!$A$1&gt;=Leave[[#This Row],[Start Time]],Home!$A$1&lt;=Leave[[#This Row],[End Time]]),"Aplica","No Aplica")</f>
        <v>Aplica</v>
      </c>
      <c r="M1928">
        <f>IF(AND(Home!$A$1&gt;=Leave[[#This Row],[Start Time]],Home!$A$1&lt;=Leave[[#This Row],[End Time]]),Home!$A$1,"No Aplica")</f>
        <v>45931</v>
      </c>
      <c r="N1928" t="str">
        <f>Leave[[#This Row],[User Code (Owning User) (Usuario)]]&amp;Leave[[#This Row],[fecha activa]]</f>
        <v>MIE202525022107745931</v>
      </c>
    </row>
    <row r="1929" spans="1:14" x14ac:dyDescent="0.3">
      <c r="A1929" t="s">
        <v>463</v>
      </c>
      <c r="B1929" s="3">
        <v>45960</v>
      </c>
      <c r="C1929" s="3">
        <v>45960</v>
      </c>
      <c r="D1929" t="s">
        <v>615</v>
      </c>
      <c r="E1929" t="s">
        <v>1443</v>
      </c>
      <c r="F1929" t="s">
        <v>1445</v>
      </c>
      <c r="G1929">
        <v>60</v>
      </c>
      <c r="H1929">
        <v>60</v>
      </c>
      <c r="I1929" t="s">
        <v>1444</v>
      </c>
      <c r="J1929" t="s">
        <v>1822</v>
      </c>
      <c r="K1929" t="s">
        <v>179</v>
      </c>
      <c r="L1929" t="str">
        <f>IF(AND(Home!$A$1&gt;=Leave[[#This Row],[Start Time]],Home!$A$1&lt;=Leave[[#This Row],[End Time]]),"Aplica","No Aplica")</f>
        <v>No Aplica</v>
      </c>
      <c r="M1929" t="str">
        <f>IF(AND(Home!$A$1&gt;=Leave[[#This Row],[Start Time]],Home!$A$1&lt;=Leave[[#This Row],[End Time]]),Home!$A$1,"No Aplica")</f>
        <v>No Aplica</v>
      </c>
      <c r="N1929" t="str">
        <f>Leave[[#This Row],[User Code (Owning User) (Usuario)]]&amp;Leave[[#This Row],[fecha activa]]</f>
        <v>MIE2025250221077No Aplica</v>
      </c>
    </row>
    <row r="1930" spans="1:14" x14ac:dyDescent="0.3">
      <c r="A1930" t="s">
        <v>474</v>
      </c>
      <c r="B1930" s="3">
        <v>45935</v>
      </c>
      <c r="C1930" s="3">
        <v>45935</v>
      </c>
      <c r="D1930" t="s">
        <v>489</v>
      </c>
      <c r="E1930" t="s">
        <v>1443</v>
      </c>
      <c r="F1930" t="s">
        <v>1445</v>
      </c>
      <c r="G1930">
        <v>180</v>
      </c>
      <c r="H1930">
        <v>180</v>
      </c>
      <c r="I1930" t="s">
        <v>1444</v>
      </c>
      <c r="J1930" t="s">
        <v>1822</v>
      </c>
      <c r="K1930" t="s">
        <v>179</v>
      </c>
      <c r="L1930" t="str">
        <f>IF(AND(Home!$A$1&gt;=Leave[[#This Row],[Start Time]],Home!$A$1&lt;=Leave[[#This Row],[End Time]]),"Aplica","No Aplica")</f>
        <v>No Aplica</v>
      </c>
      <c r="M1930" t="str">
        <f>IF(AND(Home!$A$1&gt;=Leave[[#This Row],[Start Time]],Home!$A$1&lt;=Leave[[#This Row],[End Time]]),Home!$A$1,"No Aplica")</f>
        <v>No Aplica</v>
      </c>
      <c r="N1930" t="str">
        <f>Leave[[#This Row],[User Code (Owning User) (Usuario)]]&amp;Leave[[#This Row],[fecha activa]]</f>
        <v>MIE2025250221077No Aplica</v>
      </c>
    </row>
    <row r="1931" spans="1:14" x14ac:dyDescent="0.3">
      <c r="A1931" t="s">
        <v>595</v>
      </c>
      <c r="B1931" s="3">
        <v>45932</v>
      </c>
      <c r="C1931" s="3">
        <v>45932</v>
      </c>
      <c r="D1931" t="s">
        <v>836</v>
      </c>
      <c r="E1931" t="s">
        <v>2484</v>
      </c>
      <c r="F1931" t="s">
        <v>2486</v>
      </c>
      <c r="G1931">
        <v>60</v>
      </c>
      <c r="H1931">
        <v>60</v>
      </c>
      <c r="I1931" t="s">
        <v>2485</v>
      </c>
      <c r="J1931" t="s">
        <v>1036</v>
      </c>
      <c r="K1931" t="s">
        <v>177</v>
      </c>
      <c r="L1931" t="str">
        <f>IF(AND(Home!$A$1&gt;=Leave[[#This Row],[Start Time]],Home!$A$1&lt;=Leave[[#This Row],[End Time]]),"Aplica","No Aplica")</f>
        <v>No Aplica</v>
      </c>
      <c r="M1931" t="str">
        <f>IF(AND(Home!$A$1&gt;=Leave[[#This Row],[Start Time]],Home!$A$1&lt;=Leave[[#This Row],[End Time]]),Home!$A$1,"No Aplica")</f>
        <v>No Aplica</v>
      </c>
      <c r="N1931" t="str">
        <f>Leave[[#This Row],[User Code (Owning User) (Usuario)]]&amp;Leave[[#This Row],[fecha activa]]</f>
        <v>MIE2025040924299No Aplica</v>
      </c>
    </row>
    <row r="1932" spans="1:14" x14ac:dyDescent="0.3">
      <c r="A1932" t="s">
        <v>595</v>
      </c>
      <c r="B1932" s="3">
        <v>45931</v>
      </c>
      <c r="C1932" s="3">
        <v>45931</v>
      </c>
      <c r="D1932" t="s">
        <v>836</v>
      </c>
      <c r="E1932" t="s">
        <v>2484</v>
      </c>
      <c r="F1932" t="s">
        <v>2486</v>
      </c>
      <c r="G1932">
        <v>60</v>
      </c>
      <c r="H1932">
        <v>60</v>
      </c>
      <c r="I1932" t="s">
        <v>2485</v>
      </c>
      <c r="J1932" t="s">
        <v>1036</v>
      </c>
      <c r="K1932" t="s">
        <v>177</v>
      </c>
      <c r="L1932" t="str">
        <f>IF(AND(Home!$A$1&gt;=Leave[[#This Row],[Start Time]],Home!$A$1&lt;=Leave[[#This Row],[End Time]]),"Aplica","No Aplica")</f>
        <v>Aplica</v>
      </c>
      <c r="M1932">
        <f>IF(AND(Home!$A$1&gt;=Leave[[#This Row],[Start Time]],Home!$A$1&lt;=Leave[[#This Row],[End Time]]),Home!$A$1,"No Aplica")</f>
        <v>45931</v>
      </c>
      <c r="N1932" t="str">
        <f>Leave[[#This Row],[User Code (Owning User) (Usuario)]]&amp;Leave[[#This Row],[fecha activa]]</f>
        <v>MIE202504092429945931</v>
      </c>
    </row>
    <row r="1933" spans="1:14" x14ac:dyDescent="0.3">
      <c r="A1933" t="s">
        <v>466</v>
      </c>
      <c r="B1933" s="3">
        <v>45940</v>
      </c>
      <c r="C1933" s="3">
        <v>45940</v>
      </c>
      <c r="D1933" t="s">
        <v>491</v>
      </c>
      <c r="E1933" t="s">
        <v>2034</v>
      </c>
      <c r="F1933" t="s">
        <v>2036</v>
      </c>
      <c r="G1933">
        <v>60</v>
      </c>
      <c r="H1933">
        <v>60</v>
      </c>
      <c r="I1933" t="s">
        <v>2035</v>
      </c>
      <c r="J1933" t="s">
        <v>967</v>
      </c>
      <c r="K1933" t="s">
        <v>177</v>
      </c>
      <c r="L1933" t="str">
        <f>IF(AND(Home!$A$1&gt;=Leave[[#This Row],[Start Time]],Home!$A$1&lt;=Leave[[#This Row],[End Time]]),"Aplica","No Aplica")</f>
        <v>No Aplica</v>
      </c>
      <c r="M1933" t="str">
        <f>IF(AND(Home!$A$1&gt;=Leave[[#This Row],[Start Time]],Home!$A$1&lt;=Leave[[#This Row],[End Time]]),Home!$A$1,"No Aplica")</f>
        <v>No Aplica</v>
      </c>
      <c r="N1933" t="str">
        <f>Leave[[#This Row],[User Code (Owning User) (Usuario)]]&amp;Leave[[#This Row],[fecha activa]]</f>
        <v>MIE2025170723737No Aplica</v>
      </c>
    </row>
    <row r="1934" spans="1:14" x14ac:dyDescent="0.3">
      <c r="A1934" t="s">
        <v>466</v>
      </c>
      <c r="B1934" s="3">
        <v>45939</v>
      </c>
      <c r="C1934" s="3">
        <v>45939</v>
      </c>
      <c r="D1934" t="s">
        <v>491</v>
      </c>
      <c r="E1934" t="s">
        <v>2034</v>
      </c>
      <c r="F1934" t="s">
        <v>2036</v>
      </c>
      <c r="G1934">
        <v>60</v>
      </c>
      <c r="H1934">
        <v>60</v>
      </c>
      <c r="I1934" t="s">
        <v>2035</v>
      </c>
      <c r="J1934" t="s">
        <v>967</v>
      </c>
      <c r="K1934" t="s">
        <v>177</v>
      </c>
      <c r="L1934" t="str">
        <f>IF(AND(Home!$A$1&gt;=Leave[[#This Row],[Start Time]],Home!$A$1&lt;=Leave[[#This Row],[End Time]]),"Aplica","No Aplica")</f>
        <v>No Aplica</v>
      </c>
      <c r="M1934" t="str">
        <f>IF(AND(Home!$A$1&gt;=Leave[[#This Row],[Start Time]],Home!$A$1&lt;=Leave[[#This Row],[End Time]]),Home!$A$1,"No Aplica")</f>
        <v>No Aplica</v>
      </c>
      <c r="N1934" t="str">
        <f>Leave[[#This Row],[User Code (Owning User) (Usuario)]]&amp;Leave[[#This Row],[fecha activa]]</f>
        <v>MIE2025170723737No Aplica</v>
      </c>
    </row>
    <row r="1935" spans="1:14" x14ac:dyDescent="0.3">
      <c r="A1935" t="s">
        <v>466</v>
      </c>
      <c r="B1935" s="3">
        <v>45938</v>
      </c>
      <c r="C1935" s="3">
        <v>45938</v>
      </c>
      <c r="D1935" t="s">
        <v>491</v>
      </c>
      <c r="E1935" t="s">
        <v>2034</v>
      </c>
      <c r="F1935" t="s">
        <v>2036</v>
      </c>
      <c r="G1935">
        <v>60</v>
      </c>
      <c r="H1935">
        <v>60</v>
      </c>
      <c r="I1935" t="s">
        <v>2035</v>
      </c>
      <c r="J1935" t="s">
        <v>967</v>
      </c>
      <c r="K1935" t="s">
        <v>177</v>
      </c>
      <c r="L1935" t="str">
        <f>IF(AND(Home!$A$1&gt;=Leave[[#This Row],[Start Time]],Home!$A$1&lt;=Leave[[#This Row],[End Time]]),"Aplica","No Aplica")</f>
        <v>No Aplica</v>
      </c>
      <c r="M1935" t="str">
        <f>IF(AND(Home!$A$1&gt;=Leave[[#This Row],[Start Time]],Home!$A$1&lt;=Leave[[#This Row],[End Time]]),Home!$A$1,"No Aplica")</f>
        <v>No Aplica</v>
      </c>
      <c r="N1935" t="str">
        <f>Leave[[#This Row],[User Code (Owning User) (Usuario)]]&amp;Leave[[#This Row],[fecha activa]]</f>
        <v>MIE2025170723737No Aplica</v>
      </c>
    </row>
    <row r="1936" spans="1:14" x14ac:dyDescent="0.3">
      <c r="A1936" t="s">
        <v>466</v>
      </c>
      <c r="B1936" s="3">
        <v>45937</v>
      </c>
      <c r="C1936" s="3">
        <v>45937</v>
      </c>
      <c r="D1936" t="s">
        <v>468</v>
      </c>
      <c r="E1936" t="s">
        <v>2034</v>
      </c>
      <c r="F1936" t="s">
        <v>2036</v>
      </c>
      <c r="G1936">
        <v>480</v>
      </c>
      <c r="H1936">
        <v>480</v>
      </c>
      <c r="I1936" t="s">
        <v>2035</v>
      </c>
      <c r="J1936" t="s">
        <v>967</v>
      </c>
      <c r="K1936" t="s">
        <v>177</v>
      </c>
      <c r="L1936" t="str">
        <f>IF(AND(Home!$A$1&gt;=Leave[[#This Row],[Start Time]],Home!$A$1&lt;=Leave[[#This Row],[End Time]]),"Aplica","No Aplica")</f>
        <v>No Aplica</v>
      </c>
      <c r="M1936" t="str">
        <f>IF(AND(Home!$A$1&gt;=Leave[[#This Row],[Start Time]],Home!$A$1&lt;=Leave[[#This Row],[End Time]]),Home!$A$1,"No Aplica")</f>
        <v>No Aplica</v>
      </c>
      <c r="N1936" t="str">
        <f>Leave[[#This Row],[User Code (Owning User) (Usuario)]]&amp;Leave[[#This Row],[fecha activa]]</f>
        <v>MIE2025170723737No Aplica</v>
      </c>
    </row>
    <row r="1937" spans="1:14" x14ac:dyDescent="0.3">
      <c r="A1937" t="s">
        <v>466</v>
      </c>
      <c r="B1937" s="3">
        <v>45936</v>
      </c>
      <c r="C1937" s="3">
        <v>45936</v>
      </c>
      <c r="D1937" t="s">
        <v>491</v>
      </c>
      <c r="E1937" t="s">
        <v>2034</v>
      </c>
      <c r="F1937" t="s">
        <v>2036</v>
      </c>
      <c r="G1937">
        <v>60</v>
      </c>
      <c r="H1937">
        <v>60</v>
      </c>
      <c r="I1937" t="s">
        <v>2035</v>
      </c>
      <c r="J1937" t="s">
        <v>967</v>
      </c>
      <c r="K1937" t="s">
        <v>177</v>
      </c>
      <c r="L1937" t="str">
        <f>IF(AND(Home!$A$1&gt;=Leave[[#This Row],[Start Time]],Home!$A$1&lt;=Leave[[#This Row],[End Time]]),"Aplica","No Aplica")</f>
        <v>No Aplica</v>
      </c>
      <c r="M1937" t="str">
        <f>IF(AND(Home!$A$1&gt;=Leave[[#This Row],[Start Time]],Home!$A$1&lt;=Leave[[#This Row],[End Time]]),Home!$A$1,"No Aplica")</f>
        <v>No Aplica</v>
      </c>
      <c r="N1937" t="str">
        <f>Leave[[#This Row],[User Code (Owning User) (Usuario)]]&amp;Leave[[#This Row],[fecha activa]]</f>
        <v>MIE2025170723737No Aplica</v>
      </c>
    </row>
    <row r="1938" spans="1:14" x14ac:dyDescent="0.3">
      <c r="A1938" t="s">
        <v>466</v>
      </c>
      <c r="B1938" s="3">
        <v>45933</v>
      </c>
      <c r="C1938" s="3">
        <v>45933</v>
      </c>
      <c r="D1938" t="s">
        <v>491</v>
      </c>
      <c r="E1938" t="s">
        <v>2034</v>
      </c>
      <c r="F1938" t="s">
        <v>2036</v>
      </c>
      <c r="G1938">
        <v>60</v>
      </c>
      <c r="H1938">
        <v>60</v>
      </c>
      <c r="I1938" t="s">
        <v>2035</v>
      </c>
      <c r="J1938" t="s">
        <v>967</v>
      </c>
      <c r="K1938" t="s">
        <v>177</v>
      </c>
      <c r="L1938" t="str">
        <f>IF(AND(Home!$A$1&gt;=Leave[[#This Row],[Start Time]],Home!$A$1&lt;=Leave[[#This Row],[End Time]]),"Aplica","No Aplica")</f>
        <v>No Aplica</v>
      </c>
      <c r="M1938" t="str">
        <f>IF(AND(Home!$A$1&gt;=Leave[[#This Row],[Start Time]],Home!$A$1&lt;=Leave[[#This Row],[End Time]]),Home!$A$1,"No Aplica")</f>
        <v>No Aplica</v>
      </c>
      <c r="N1938" t="str">
        <f>Leave[[#This Row],[User Code (Owning User) (Usuario)]]&amp;Leave[[#This Row],[fecha activa]]</f>
        <v>MIE2025170723737No Aplica</v>
      </c>
    </row>
    <row r="1939" spans="1:14" x14ac:dyDescent="0.3">
      <c r="A1939" t="s">
        <v>466</v>
      </c>
      <c r="B1939" s="3">
        <v>45932</v>
      </c>
      <c r="C1939" s="3">
        <v>45932</v>
      </c>
      <c r="D1939" t="s">
        <v>491</v>
      </c>
      <c r="E1939" t="s">
        <v>2034</v>
      </c>
      <c r="F1939" t="s">
        <v>2036</v>
      </c>
      <c r="G1939">
        <v>60</v>
      </c>
      <c r="H1939">
        <v>60</v>
      </c>
      <c r="I1939" t="s">
        <v>2035</v>
      </c>
      <c r="J1939" t="s">
        <v>967</v>
      </c>
      <c r="K1939" t="s">
        <v>177</v>
      </c>
      <c r="L1939" t="str">
        <f>IF(AND(Home!$A$1&gt;=Leave[[#This Row],[Start Time]],Home!$A$1&lt;=Leave[[#This Row],[End Time]]),"Aplica","No Aplica")</f>
        <v>No Aplica</v>
      </c>
      <c r="M1939" t="str">
        <f>IF(AND(Home!$A$1&gt;=Leave[[#This Row],[Start Time]],Home!$A$1&lt;=Leave[[#This Row],[End Time]]),Home!$A$1,"No Aplica")</f>
        <v>No Aplica</v>
      </c>
      <c r="N1939" t="str">
        <f>Leave[[#This Row],[User Code (Owning User) (Usuario)]]&amp;Leave[[#This Row],[fecha activa]]</f>
        <v>MIE2025170723737No Aplica</v>
      </c>
    </row>
    <row r="1940" spans="1:14" x14ac:dyDescent="0.3">
      <c r="A1940" t="s">
        <v>466</v>
      </c>
      <c r="B1940" s="3">
        <v>45931</v>
      </c>
      <c r="C1940" s="3">
        <v>45931</v>
      </c>
      <c r="D1940" t="s">
        <v>491</v>
      </c>
      <c r="E1940" t="s">
        <v>2034</v>
      </c>
      <c r="F1940" t="s">
        <v>2036</v>
      </c>
      <c r="G1940">
        <v>60</v>
      </c>
      <c r="H1940">
        <v>60</v>
      </c>
      <c r="I1940" t="s">
        <v>2035</v>
      </c>
      <c r="J1940" t="s">
        <v>967</v>
      </c>
      <c r="K1940" t="s">
        <v>177</v>
      </c>
      <c r="L1940" t="str">
        <f>IF(AND(Home!$A$1&gt;=Leave[[#This Row],[Start Time]],Home!$A$1&lt;=Leave[[#This Row],[End Time]]),"Aplica","No Aplica")</f>
        <v>Aplica</v>
      </c>
      <c r="M1940">
        <f>IF(AND(Home!$A$1&gt;=Leave[[#This Row],[Start Time]],Home!$A$1&lt;=Leave[[#This Row],[End Time]]),Home!$A$1,"No Aplica")</f>
        <v>45931</v>
      </c>
      <c r="N1940" t="str">
        <f>Leave[[#This Row],[User Code (Owning User) (Usuario)]]&amp;Leave[[#This Row],[fecha activa]]</f>
        <v>MIE202517072373745931</v>
      </c>
    </row>
    <row r="1941" spans="1:14" x14ac:dyDescent="0.3">
      <c r="A1941" t="s">
        <v>463</v>
      </c>
      <c r="B1941" s="3">
        <v>45942</v>
      </c>
      <c r="C1941" s="3">
        <v>45942</v>
      </c>
      <c r="D1941" t="s">
        <v>760</v>
      </c>
      <c r="E1941" t="s">
        <v>347</v>
      </c>
      <c r="F1941" t="s">
        <v>348</v>
      </c>
      <c r="G1941">
        <v>540</v>
      </c>
      <c r="H1941">
        <v>540</v>
      </c>
      <c r="I1941" t="s">
        <v>1211</v>
      </c>
      <c r="J1941" t="s">
        <v>973</v>
      </c>
      <c r="K1941" t="s">
        <v>178</v>
      </c>
      <c r="L1941" t="str">
        <f>IF(AND(Home!$A$1&gt;=Leave[[#This Row],[Start Time]],Home!$A$1&lt;=Leave[[#This Row],[End Time]]),"Aplica","No Aplica")</f>
        <v>No Aplica</v>
      </c>
      <c r="M1941" t="str">
        <f>IF(AND(Home!$A$1&gt;=Leave[[#This Row],[Start Time]],Home!$A$1&lt;=Leave[[#This Row],[End Time]]),Home!$A$1,"No Aplica")</f>
        <v>No Aplica</v>
      </c>
      <c r="N1941" t="str">
        <f>Leave[[#This Row],[User Code (Owning User) (Usuario)]]&amp;Leave[[#This Row],[fecha activa]]</f>
        <v>MIE2023140812242No Aplica</v>
      </c>
    </row>
    <row r="1942" spans="1:14" x14ac:dyDescent="0.3">
      <c r="A1942" t="s">
        <v>463</v>
      </c>
      <c r="B1942" s="3">
        <v>45935</v>
      </c>
      <c r="C1942" s="3">
        <v>45935</v>
      </c>
      <c r="D1942" t="s">
        <v>760</v>
      </c>
      <c r="E1942" t="s">
        <v>347</v>
      </c>
      <c r="F1942" t="s">
        <v>348</v>
      </c>
      <c r="G1942">
        <v>540</v>
      </c>
      <c r="H1942">
        <v>540</v>
      </c>
      <c r="I1942" t="s">
        <v>1211</v>
      </c>
      <c r="J1942" t="s">
        <v>973</v>
      </c>
      <c r="K1942" t="s">
        <v>178</v>
      </c>
      <c r="L1942" t="str">
        <f>IF(AND(Home!$A$1&gt;=Leave[[#This Row],[Start Time]],Home!$A$1&lt;=Leave[[#This Row],[End Time]]),"Aplica","No Aplica")</f>
        <v>No Aplica</v>
      </c>
      <c r="M1942" t="str">
        <f>IF(AND(Home!$A$1&gt;=Leave[[#This Row],[Start Time]],Home!$A$1&lt;=Leave[[#This Row],[End Time]]),Home!$A$1,"No Aplica")</f>
        <v>No Aplica</v>
      </c>
      <c r="N1942" t="str">
        <f>Leave[[#This Row],[User Code (Owning User) (Usuario)]]&amp;Leave[[#This Row],[fecha activa]]</f>
        <v>MIE2023140812242No Aplica</v>
      </c>
    </row>
    <row r="1943" spans="1:14" x14ac:dyDescent="0.3">
      <c r="A1943" t="s">
        <v>469</v>
      </c>
      <c r="B1943" s="3">
        <v>45931</v>
      </c>
      <c r="C1943" s="3">
        <v>45931</v>
      </c>
      <c r="D1943" t="s">
        <v>2468</v>
      </c>
      <c r="E1943" t="s">
        <v>559</v>
      </c>
      <c r="F1943" t="s">
        <v>560</v>
      </c>
      <c r="G1943">
        <v>180</v>
      </c>
      <c r="H1943">
        <v>180</v>
      </c>
      <c r="I1943" t="s">
        <v>980</v>
      </c>
      <c r="J1943" t="s">
        <v>555</v>
      </c>
      <c r="K1943" t="s">
        <v>556</v>
      </c>
      <c r="L1943" t="str">
        <f>IF(AND(Home!$A$1&gt;=Leave[[#This Row],[Start Time]],Home!$A$1&lt;=Leave[[#This Row],[End Time]]),"Aplica","No Aplica")</f>
        <v>Aplica</v>
      </c>
      <c r="M1943">
        <f>IF(AND(Home!$A$1&gt;=Leave[[#This Row],[Start Time]],Home!$A$1&lt;=Leave[[#This Row],[End Time]]),Home!$A$1,"No Aplica")</f>
        <v>45931</v>
      </c>
      <c r="N1943" t="str">
        <f>Leave[[#This Row],[User Code (Owning User) (Usuario)]]&amp;Leave[[#This Row],[fecha activa]]</f>
        <v>MIE202308081217345931</v>
      </c>
    </row>
    <row r="1944" spans="1:14" x14ac:dyDescent="0.3">
      <c r="A1944" t="s">
        <v>469</v>
      </c>
      <c r="B1944" s="3">
        <v>45941</v>
      </c>
      <c r="C1944" s="3">
        <v>45941</v>
      </c>
      <c r="D1944" t="s">
        <v>2922</v>
      </c>
      <c r="E1944" t="s">
        <v>559</v>
      </c>
      <c r="F1944" t="s">
        <v>560</v>
      </c>
      <c r="G1944">
        <v>540</v>
      </c>
      <c r="H1944">
        <v>540</v>
      </c>
      <c r="I1944" t="s">
        <v>980</v>
      </c>
      <c r="J1944" t="s">
        <v>555</v>
      </c>
      <c r="K1944" t="s">
        <v>556</v>
      </c>
      <c r="L1944" t="str">
        <f>IF(AND(Home!$A$1&gt;=Leave[[#This Row],[Start Time]],Home!$A$1&lt;=Leave[[#This Row],[End Time]]),"Aplica","No Aplica")</f>
        <v>No Aplica</v>
      </c>
      <c r="M1944" t="str">
        <f>IF(AND(Home!$A$1&gt;=Leave[[#This Row],[Start Time]],Home!$A$1&lt;=Leave[[#This Row],[End Time]]),Home!$A$1,"No Aplica")</f>
        <v>No Aplica</v>
      </c>
      <c r="N1944" t="str">
        <f>Leave[[#This Row],[User Code (Owning User) (Usuario)]]&amp;Leave[[#This Row],[fecha activa]]</f>
        <v>MIE2023080812173No Aplica</v>
      </c>
    </row>
    <row r="1945" spans="1:14" x14ac:dyDescent="0.3">
      <c r="A1945" t="s">
        <v>466</v>
      </c>
      <c r="B1945" s="3">
        <v>45942</v>
      </c>
      <c r="C1945" s="3">
        <v>45942</v>
      </c>
      <c r="D1945" t="s">
        <v>467</v>
      </c>
      <c r="E1945" t="s">
        <v>559</v>
      </c>
      <c r="F1945" t="s">
        <v>560</v>
      </c>
      <c r="G1945">
        <v>540</v>
      </c>
      <c r="H1945">
        <v>540</v>
      </c>
      <c r="I1945" t="s">
        <v>980</v>
      </c>
      <c r="J1945" t="s">
        <v>555</v>
      </c>
      <c r="K1945" t="s">
        <v>556</v>
      </c>
      <c r="L1945" t="str">
        <f>IF(AND(Home!$A$1&gt;=Leave[[#This Row],[Start Time]],Home!$A$1&lt;=Leave[[#This Row],[End Time]]),"Aplica","No Aplica")</f>
        <v>No Aplica</v>
      </c>
      <c r="M1945" t="str">
        <f>IF(AND(Home!$A$1&gt;=Leave[[#This Row],[Start Time]],Home!$A$1&lt;=Leave[[#This Row],[End Time]]),Home!$A$1,"No Aplica")</f>
        <v>No Aplica</v>
      </c>
      <c r="N1945" t="str">
        <f>Leave[[#This Row],[User Code (Owning User) (Usuario)]]&amp;Leave[[#This Row],[fecha activa]]</f>
        <v>MIE2023080812173No Aplica</v>
      </c>
    </row>
    <row r="1946" spans="1:14" x14ac:dyDescent="0.3">
      <c r="A1946" t="s">
        <v>466</v>
      </c>
      <c r="B1946" s="3">
        <v>45943</v>
      </c>
      <c r="C1946" s="3">
        <v>45943</v>
      </c>
      <c r="D1946" t="s">
        <v>2923</v>
      </c>
      <c r="E1946" t="s">
        <v>559</v>
      </c>
      <c r="F1946" t="s">
        <v>560</v>
      </c>
      <c r="G1946">
        <v>540</v>
      </c>
      <c r="H1946">
        <v>540</v>
      </c>
      <c r="I1946" t="s">
        <v>980</v>
      </c>
      <c r="J1946" t="s">
        <v>555</v>
      </c>
      <c r="K1946" t="s">
        <v>556</v>
      </c>
      <c r="L1946" t="str">
        <f>IF(AND(Home!$A$1&gt;=Leave[[#This Row],[Start Time]],Home!$A$1&lt;=Leave[[#This Row],[End Time]]),"Aplica","No Aplica")</f>
        <v>No Aplica</v>
      </c>
      <c r="M1946" t="str">
        <f>IF(AND(Home!$A$1&gt;=Leave[[#This Row],[Start Time]],Home!$A$1&lt;=Leave[[#This Row],[End Time]]),Home!$A$1,"No Aplica")</f>
        <v>No Aplica</v>
      </c>
      <c r="N1946" t="str">
        <f>Leave[[#This Row],[User Code (Owning User) (Usuario)]]&amp;Leave[[#This Row],[fecha activa]]</f>
        <v>MIE2023080812173No Aplica</v>
      </c>
    </row>
    <row r="1947" spans="1:14" x14ac:dyDescent="0.3">
      <c r="A1947" t="s">
        <v>469</v>
      </c>
      <c r="B1947" s="3">
        <v>45936</v>
      </c>
      <c r="C1947" s="3">
        <v>45936</v>
      </c>
      <c r="D1947" t="s">
        <v>470</v>
      </c>
      <c r="E1947" t="s">
        <v>559</v>
      </c>
      <c r="F1947" t="s">
        <v>560</v>
      </c>
      <c r="G1947">
        <v>540</v>
      </c>
      <c r="H1947">
        <v>540</v>
      </c>
      <c r="I1947" t="s">
        <v>980</v>
      </c>
      <c r="J1947" t="s">
        <v>555</v>
      </c>
      <c r="K1947" t="s">
        <v>556</v>
      </c>
      <c r="L1947" t="str">
        <f>IF(AND(Home!$A$1&gt;=Leave[[#This Row],[Start Time]],Home!$A$1&lt;=Leave[[#This Row],[End Time]]),"Aplica","No Aplica")</f>
        <v>No Aplica</v>
      </c>
      <c r="M1947" t="str">
        <f>IF(AND(Home!$A$1&gt;=Leave[[#This Row],[Start Time]],Home!$A$1&lt;=Leave[[#This Row],[End Time]]),Home!$A$1,"No Aplica")</f>
        <v>No Aplica</v>
      </c>
      <c r="N1947" t="str">
        <f>Leave[[#This Row],[User Code (Owning User) (Usuario)]]&amp;Leave[[#This Row],[fecha activa]]</f>
        <v>MIE2023080812173No Aplica</v>
      </c>
    </row>
    <row r="1948" spans="1:14" x14ac:dyDescent="0.3">
      <c r="A1948" t="s">
        <v>466</v>
      </c>
      <c r="B1948" s="3">
        <v>45935</v>
      </c>
      <c r="C1948" s="3">
        <v>45935</v>
      </c>
      <c r="D1948" t="s">
        <v>2924</v>
      </c>
      <c r="E1948" t="s">
        <v>559</v>
      </c>
      <c r="F1948" t="s">
        <v>560</v>
      </c>
      <c r="G1948">
        <v>540</v>
      </c>
      <c r="H1948">
        <v>540</v>
      </c>
      <c r="I1948" t="s">
        <v>980</v>
      </c>
      <c r="J1948" t="s">
        <v>555</v>
      </c>
      <c r="K1948" t="s">
        <v>556</v>
      </c>
      <c r="L1948" t="str">
        <f>IF(AND(Home!$A$1&gt;=Leave[[#This Row],[Start Time]],Home!$A$1&lt;=Leave[[#This Row],[End Time]]),"Aplica","No Aplica")</f>
        <v>No Aplica</v>
      </c>
      <c r="M1948" t="str">
        <f>IF(AND(Home!$A$1&gt;=Leave[[#This Row],[Start Time]],Home!$A$1&lt;=Leave[[#This Row],[End Time]]),Home!$A$1,"No Aplica")</f>
        <v>No Aplica</v>
      </c>
      <c r="N1948" t="str">
        <f>Leave[[#This Row],[User Code (Owning User) (Usuario)]]&amp;Leave[[#This Row],[fecha activa]]</f>
        <v>MIE2023080812173No Aplica</v>
      </c>
    </row>
    <row r="1949" spans="1:14" x14ac:dyDescent="0.3">
      <c r="A1949" t="s">
        <v>469</v>
      </c>
      <c r="B1949" s="3">
        <v>45934</v>
      </c>
      <c r="C1949" s="3">
        <v>45934</v>
      </c>
      <c r="D1949" t="s">
        <v>2167</v>
      </c>
      <c r="E1949" t="s">
        <v>559</v>
      </c>
      <c r="F1949" t="s">
        <v>560</v>
      </c>
      <c r="G1949">
        <v>540</v>
      </c>
      <c r="H1949">
        <v>540</v>
      </c>
      <c r="I1949" t="s">
        <v>980</v>
      </c>
      <c r="J1949" t="s">
        <v>555</v>
      </c>
      <c r="K1949" t="s">
        <v>556</v>
      </c>
      <c r="L1949" t="str">
        <f>IF(AND(Home!$A$1&gt;=Leave[[#This Row],[Start Time]],Home!$A$1&lt;=Leave[[#This Row],[End Time]]),"Aplica","No Aplica")</f>
        <v>No Aplica</v>
      </c>
      <c r="M1949" t="str">
        <f>IF(AND(Home!$A$1&gt;=Leave[[#This Row],[Start Time]],Home!$A$1&lt;=Leave[[#This Row],[End Time]]),Home!$A$1,"No Aplica")</f>
        <v>No Aplica</v>
      </c>
      <c r="N1949" t="str">
        <f>Leave[[#This Row],[User Code (Owning User) (Usuario)]]&amp;Leave[[#This Row],[fecha activa]]</f>
        <v>MIE2023080812173No Aplica</v>
      </c>
    </row>
    <row r="1950" spans="1:14" x14ac:dyDescent="0.3">
      <c r="A1950" t="s">
        <v>466</v>
      </c>
      <c r="B1950" s="3">
        <v>45931</v>
      </c>
      <c r="C1950" s="3">
        <v>45931</v>
      </c>
      <c r="D1950" t="s">
        <v>501</v>
      </c>
      <c r="E1950" t="s">
        <v>1305</v>
      </c>
      <c r="F1950" t="s">
        <v>1307</v>
      </c>
      <c r="G1950">
        <v>540</v>
      </c>
      <c r="H1950">
        <v>540</v>
      </c>
      <c r="I1950" t="s">
        <v>1306</v>
      </c>
      <c r="J1950" t="s">
        <v>1026</v>
      </c>
      <c r="K1950" t="s">
        <v>178</v>
      </c>
      <c r="L1950" t="str">
        <f>IF(AND(Home!$A$1&gt;=Leave[[#This Row],[Start Time]],Home!$A$1&lt;=Leave[[#This Row],[End Time]]),"Aplica","No Aplica")</f>
        <v>Aplica</v>
      </c>
      <c r="M1950">
        <f>IF(AND(Home!$A$1&gt;=Leave[[#This Row],[Start Time]],Home!$A$1&lt;=Leave[[#This Row],[End Time]]),Home!$A$1,"No Aplica")</f>
        <v>45931</v>
      </c>
      <c r="N1950" t="str">
        <f>Leave[[#This Row],[User Code (Owning User) (Usuario)]]&amp;Leave[[#This Row],[fecha activa]]</f>
        <v>MIE202508012020645931</v>
      </c>
    </row>
    <row r="1951" spans="1:14" x14ac:dyDescent="0.3">
      <c r="A1951" t="s">
        <v>463</v>
      </c>
      <c r="B1951" s="3">
        <v>45939</v>
      </c>
      <c r="C1951" s="3">
        <v>45939</v>
      </c>
      <c r="D1951" t="s">
        <v>518</v>
      </c>
      <c r="E1951" t="s">
        <v>103</v>
      </c>
      <c r="F1951" t="s">
        <v>104</v>
      </c>
      <c r="G1951">
        <v>60</v>
      </c>
      <c r="H1951">
        <v>60</v>
      </c>
      <c r="I1951" t="s">
        <v>997</v>
      </c>
      <c r="J1951" t="s">
        <v>1038</v>
      </c>
      <c r="K1951" t="s">
        <v>177</v>
      </c>
      <c r="L1951" t="str">
        <f>IF(AND(Home!$A$1&gt;=Leave[[#This Row],[Start Time]],Home!$A$1&lt;=Leave[[#This Row],[End Time]]),"Aplica","No Aplica")</f>
        <v>No Aplica</v>
      </c>
      <c r="M1951" t="str">
        <f>IF(AND(Home!$A$1&gt;=Leave[[#This Row],[Start Time]],Home!$A$1&lt;=Leave[[#This Row],[End Time]]),Home!$A$1,"No Aplica")</f>
        <v>No Aplica</v>
      </c>
      <c r="N1951" t="str">
        <f>Leave[[#This Row],[User Code (Owning User) (Usuario)]]&amp;Leave[[#This Row],[fecha activa]]</f>
        <v>MIE202102072961No Aplica</v>
      </c>
    </row>
    <row r="1952" spans="1:14" x14ac:dyDescent="0.3">
      <c r="A1952" t="s">
        <v>463</v>
      </c>
      <c r="B1952" s="3">
        <v>45937</v>
      </c>
      <c r="C1952" s="3">
        <v>45937</v>
      </c>
      <c r="D1952" t="s">
        <v>2646</v>
      </c>
      <c r="E1952" t="s">
        <v>103</v>
      </c>
      <c r="F1952" t="s">
        <v>104</v>
      </c>
      <c r="G1952">
        <v>180</v>
      </c>
      <c r="H1952">
        <v>180</v>
      </c>
      <c r="I1952" t="s">
        <v>997</v>
      </c>
      <c r="J1952" t="s">
        <v>1038</v>
      </c>
      <c r="K1952" t="s">
        <v>177</v>
      </c>
      <c r="L1952" t="str">
        <f>IF(AND(Home!$A$1&gt;=Leave[[#This Row],[Start Time]],Home!$A$1&lt;=Leave[[#This Row],[End Time]]),"Aplica","No Aplica")</f>
        <v>No Aplica</v>
      </c>
      <c r="M1952" t="str">
        <f>IF(AND(Home!$A$1&gt;=Leave[[#This Row],[Start Time]],Home!$A$1&lt;=Leave[[#This Row],[End Time]]),Home!$A$1,"No Aplica")</f>
        <v>No Aplica</v>
      </c>
      <c r="N1952" t="str">
        <f>Leave[[#This Row],[User Code (Owning User) (Usuario)]]&amp;Leave[[#This Row],[fecha activa]]</f>
        <v>MIE202102072961No Aplica</v>
      </c>
    </row>
    <row r="1953" spans="1:14" x14ac:dyDescent="0.3">
      <c r="A1953" t="s">
        <v>463</v>
      </c>
      <c r="B1953" s="3">
        <v>45936</v>
      </c>
      <c r="C1953" s="3">
        <v>45936</v>
      </c>
      <c r="D1953" t="s">
        <v>518</v>
      </c>
      <c r="E1953" t="s">
        <v>103</v>
      </c>
      <c r="F1953" t="s">
        <v>104</v>
      </c>
      <c r="G1953">
        <v>60</v>
      </c>
      <c r="H1953">
        <v>60</v>
      </c>
      <c r="I1953" t="s">
        <v>997</v>
      </c>
      <c r="J1953" t="s">
        <v>1038</v>
      </c>
      <c r="K1953" t="s">
        <v>177</v>
      </c>
      <c r="L1953" t="str">
        <f>IF(AND(Home!$A$1&gt;=Leave[[#This Row],[Start Time]],Home!$A$1&lt;=Leave[[#This Row],[End Time]]),"Aplica","No Aplica")</f>
        <v>No Aplica</v>
      </c>
      <c r="M1953" t="str">
        <f>IF(AND(Home!$A$1&gt;=Leave[[#This Row],[Start Time]],Home!$A$1&lt;=Leave[[#This Row],[End Time]]),Home!$A$1,"No Aplica")</f>
        <v>No Aplica</v>
      </c>
      <c r="N1953" t="str">
        <f>Leave[[#This Row],[User Code (Owning User) (Usuario)]]&amp;Leave[[#This Row],[fecha activa]]</f>
        <v>MIE202102072961No Aplica</v>
      </c>
    </row>
    <row r="1954" spans="1:14" x14ac:dyDescent="0.3">
      <c r="A1954" t="s">
        <v>463</v>
      </c>
      <c r="B1954" s="3">
        <v>45938</v>
      </c>
      <c r="C1954" s="3">
        <v>45938</v>
      </c>
      <c r="D1954" t="s">
        <v>467</v>
      </c>
      <c r="E1954" t="s">
        <v>103</v>
      </c>
      <c r="F1954" t="s">
        <v>104</v>
      </c>
      <c r="G1954">
        <v>540</v>
      </c>
      <c r="H1954">
        <v>540</v>
      </c>
      <c r="I1954" t="s">
        <v>997</v>
      </c>
      <c r="J1954" t="s">
        <v>1038</v>
      </c>
      <c r="K1954" t="s">
        <v>177</v>
      </c>
      <c r="L1954" t="str">
        <f>IF(AND(Home!$A$1&gt;=Leave[[#This Row],[Start Time]],Home!$A$1&lt;=Leave[[#This Row],[End Time]]),"Aplica","No Aplica")</f>
        <v>No Aplica</v>
      </c>
      <c r="M1954" t="str">
        <f>IF(AND(Home!$A$1&gt;=Leave[[#This Row],[Start Time]],Home!$A$1&lt;=Leave[[#This Row],[End Time]]),Home!$A$1,"No Aplica")</f>
        <v>No Aplica</v>
      </c>
      <c r="N1954" t="str">
        <f>Leave[[#This Row],[User Code (Owning User) (Usuario)]]&amp;Leave[[#This Row],[fecha activa]]</f>
        <v>MIE202102072961No Aplica</v>
      </c>
    </row>
    <row r="1955" spans="1:14" x14ac:dyDescent="0.3">
      <c r="A1955" t="s">
        <v>463</v>
      </c>
      <c r="B1955" s="3">
        <v>45932</v>
      </c>
      <c r="C1955" s="3">
        <v>45932</v>
      </c>
      <c r="D1955" t="s">
        <v>491</v>
      </c>
      <c r="E1955" t="s">
        <v>103</v>
      </c>
      <c r="F1955" t="s">
        <v>104</v>
      </c>
      <c r="G1955">
        <v>60</v>
      </c>
      <c r="H1955">
        <v>60</v>
      </c>
      <c r="I1955" t="s">
        <v>997</v>
      </c>
      <c r="J1955" t="s">
        <v>1038</v>
      </c>
      <c r="K1955" t="s">
        <v>177</v>
      </c>
      <c r="L1955" t="str">
        <f>IF(AND(Home!$A$1&gt;=Leave[[#This Row],[Start Time]],Home!$A$1&lt;=Leave[[#This Row],[End Time]]),"Aplica","No Aplica")</f>
        <v>No Aplica</v>
      </c>
      <c r="M1955" t="str">
        <f>IF(AND(Home!$A$1&gt;=Leave[[#This Row],[Start Time]],Home!$A$1&lt;=Leave[[#This Row],[End Time]]),Home!$A$1,"No Aplica")</f>
        <v>No Aplica</v>
      </c>
      <c r="N1955" t="str">
        <f>Leave[[#This Row],[User Code (Owning User) (Usuario)]]&amp;Leave[[#This Row],[fecha activa]]</f>
        <v>MIE202102072961No Aplica</v>
      </c>
    </row>
    <row r="1956" spans="1:14" x14ac:dyDescent="0.3">
      <c r="A1956" t="s">
        <v>463</v>
      </c>
      <c r="B1956" s="3">
        <v>45931</v>
      </c>
      <c r="C1956" s="3">
        <v>45931</v>
      </c>
      <c r="D1956" t="s">
        <v>491</v>
      </c>
      <c r="E1956" t="s">
        <v>103</v>
      </c>
      <c r="F1956" t="s">
        <v>104</v>
      </c>
      <c r="G1956">
        <v>60</v>
      </c>
      <c r="H1956">
        <v>60</v>
      </c>
      <c r="I1956" t="s">
        <v>997</v>
      </c>
      <c r="J1956" t="s">
        <v>1038</v>
      </c>
      <c r="K1956" t="s">
        <v>177</v>
      </c>
      <c r="L1956" t="str">
        <f>IF(AND(Home!$A$1&gt;=Leave[[#This Row],[Start Time]],Home!$A$1&lt;=Leave[[#This Row],[End Time]]),"Aplica","No Aplica")</f>
        <v>Aplica</v>
      </c>
      <c r="M1956">
        <f>IF(AND(Home!$A$1&gt;=Leave[[#This Row],[Start Time]],Home!$A$1&lt;=Leave[[#This Row],[End Time]]),Home!$A$1,"No Aplica")</f>
        <v>45931</v>
      </c>
      <c r="N1956" t="str">
        <f>Leave[[#This Row],[User Code (Owning User) (Usuario)]]&amp;Leave[[#This Row],[fecha activa]]</f>
        <v>MIE20210207296145931</v>
      </c>
    </row>
    <row r="1957" spans="1:14" x14ac:dyDescent="0.3">
      <c r="A1957" t="s">
        <v>463</v>
      </c>
      <c r="B1957" s="3">
        <v>45942</v>
      </c>
      <c r="C1957" s="3">
        <v>45942</v>
      </c>
      <c r="D1957" t="s">
        <v>2608</v>
      </c>
      <c r="E1957" t="s">
        <v>2682</v>
      </c>
      <c r="F1957" t="s">
        <v>2684</v>
      </c>
      <c r="G1957">
        <v>540</v>
      </c>
      <c r="H1957">
        <v>540</v>
      </c>
      <c r="I1957" t="s">
        <v>2683</v>
      </c>
      <c r="J1957" t="s">
        <v>1822</v>
      </c>
      <c r="K1957" t="s">
        <v>179</v>
      </c>
      <c r="L1957" t="str">
        <f>IF(AND(Home!$A$1&gt;=Leave[[#This Row],[Start Time]],Home!$A$1&lt;=Leave[[#This Row],[End Time]]),"Aplica","No Aplica")</f>
        <v>No Aplica</v>
      </c>
      <c r="M1957" t="str">
        <f>IF(AND(Home!$A$1&gt;=Leave[[#This Row],[Start Time]],Home!$A$1&lt;=Leave[[#This Row],[End Time]]),Home!$A$1,"No Aplica")</f>
        <v>No Aplica</v>
      </c>
      <c r="N1957" t="str">
        <f>Leave[[#This Row],[User Code (Owning User) (Usuario)]]&amp;Leave[[#This Row],[fecha activa]]</f>
        <v>MIE2025180924519No Aplica</v>
      </c>
    </row>
    <row r="1958" spans="1:14" x14ac:dyDescent="0.3">
      <c r="A1958" t="s">
        <v>463</v>
      </c>
      <c r="B1958" s="3">
        <v>45939</v>
      </c>
      <c r="C1958" s="3">
        <v>45939</v>
      </c>
      <c r="D1958" t="s">
        <v>465</v>
      </c>
      <c r="E1958" t="s">
        <v>2682</v>
      </c>
      <c r="F1958" t="s">
        <v>2684</v>
      </c>
      <c r="G1958">
        <v>540</v>
      </c>
      <c r="H1958">
        <v>540</v>
      </c>
      <c r="I1958" t="s">
        <v>2683</v>
      </c>
      <c r="J1958" t="s">
        <v>1822</v>
      </c>
      <c r="K1958" t="s">
        <v>179</v>
      </c>
      <c r="L1958" t="str">
        <f>IF(AND(Home!$A$1&gt;=Leave[[#This Row],[Start Time]],Home!$A$1&lt;=Leave[[#This Row],[End Time]]),"Aplica","No Aplica")</f>
        <v>No Aplica</v>
      </c>
      <c r="M1958" t="str">
        <f>IF(AND(Home!$A$1&gt;=Leave[[#This Row],[Start Time]],Home!$A$1&lt;=Leave[[#This Row],[End Time]]),Home!$A$1,"No Aplica")</f>
        <v>No Aplica</v>
      </c>
      <c r="N1958" t="str">
        <f>Leave[[#This Row],[User Code (Owning User) (Usuario)]]&amp;Leave[[#This Row],[fecha activa]]</f>
        <v>MIE2025180924519No Aplica</v>
      </c>
    </row>
    <row r="1959" spans="1:14" x14ac:dyDescent="0.3">
      <c r="A1959" t="s">
        <v>463</v>
      </c>
      <c r="B1959" s="3">
        <v>45941</v>
      </c>
      <c r="C1959" s="3">
        <v>45941</v>
      </c>
      <c r="D1959" t="s">
        <v>615</v>
      </c>
      <c r="E1959" t="s">
        <v>2682</v>
      </c>
      <c r="F1959" t="s">
        <v>2684</v>
      </c>
      <c r="G1959">
        <v>60</v>
      </c>
      <c r="H1959">
        <v>60</v>
      </c>
      <c r="I1959" t="s">
        <v>2683</v>
      </c>
      <c r="J1959" t="s">
        <v>1822</v>
      </c>
      <c r="K1959" t="s">
        <v>179</v>
      </c>
      <c r="L1959" t="str">
        <f>IF(AND(Home!$A$1&gt;=Leave[[#This Row],[Start Time]],Home!$A$1&lt;=Leave[[#This Row],[End Time]]),"Aplica","No Aplica")</f>
        <v>No Aplica</v>
      </c>
      <c r="M1959" t="str">
        <f>IF(AND(Home!$A$1&gt;=Leave[[#This Row],[Start Time]],Home!$A$1&lt;=Leave[[#This Row],[End Time]]),Home!$A$1,"No Aplica")</f>
        <v>No Aplica</v>
      </c>
      <c r="N1959" t="str">
        <f>Leave[[#This Row],[User Code (Owning User) (Usuario)]]&amp;Leave[[#This Row],[fecha activa]]</f>
        <v>MIE2025180924519No Aplica</v>
      </c>
    </row>
    <row r="1960" spans="1:14" x14ac:dyDescent="0.3">
      <c r="A1960" t="s">
        <v>463</v>
      </c>
      <c r="B1960" s="3">
        <v>45940</v>
      </c>
      <c r="C1960" s="3">
        <v>45940</v>
      </c>
      <c r="D1960" t="s">
        <v>615</v>
      </c>
      <c r="E1960" t="s">
        <v>2682</v>
      </c>
      <c r="F1960" t="s">
        <v>2684</v>
      </c>
      <c r="G1960">
        <v>60</v>
      </c>
      <c r="H1960">
        <v>60</v>
      </c>
      <c r="I1960" t="s">
        <v>2683</v>
      </c>
      <c r="J1960" t="s">
        <v>1822</v>
      </c>
      <c r="K1960" t="s">
        <v>179</v>
      </c>
      <c r="L1960" t="str">
        <f>IF(AND(Home!$A$1&gt;=Leave[[#This Row],[Start Time]],Home!$A$1&lt;=Leave[[#This Row],[End Time]]),"Aplica","No Aplica")</f>
        <v>No Aplica</v>
      </c>
      <c r="M1960" t="str">
        <f>IF(AND(Home!$A$1&gt;=Leave[[#This Row],[Start Time]],Home!$A$1&lt;=Leave[[#This Row],[End Time]]),Home!$A$1,"No Aplica")</f>
        <v>No Aplica</v>
      </c>
      <c r="N1960" t="str">
        <f>Leave[[#This Row],[User Code (Owning User) (Usuario)]]&amp;Leave[[#This Row],[fecha activa]]</f>
        <v>MIE2025180924519No Aplica</v>
      </c>
    </row>
    <row r="1961" spans="1:14" x14ac:dyDescent="0.3">
      <c r="A1961" t="s">
        <v>463</v>
      </c>
      <c r="B1961" s="3">
        <v>45938</v>
      </c>
      <c r="C1961" s="3">
        <v>45938</v>
      </c>
      <c r="D1961" t="s">
        <v>615</v>
      </c>
      <c r="E1961" t="s">
        <v>2682</v>
      </c>
      <c r="F1961" t="s">
        <v>2684</v>
      </c>
      <c r="G1961">
        <v>60</v>
      </c>
      <c r="H1961">
        <v>60</v>
      </c>
      <c r="I1961" t="s">
        <v>2683</v>
      </c>
      <c r="J1961" t="s">
        <v>1822</v>
      </c>
      <c r="K1961" t="s">
        <v>179</v>
      </c>
      <c r="L1961" t="str">
        <f>IF(AND(Home!$A$1&gt;=Leave[[#This Row],[Start Time]],Home!$A$1&lt;=Leave[[#This Row],[End Time]]),"Aplica","No Aplica")</f>
        <v>No Aplica</v>
      </c>
      <c r="M1961" t="str">
        <f>IF(AND(Home!$A$1&gt;=Leave[[#This Row],[Start Time]],Home!$A$1&lt;=Leave[[#This Row],[End Time]]),Home!$A$1,"No Aplica")</f>
        <v>No Aplica</v>
      </c>
      <c r="N1961" t="str">
        <f>Leave[[#This Row],[User Code (Owning User) (Usuario)]]&amp;Leave[[#This Row],[fecha activa]]</f>
        <v>MIE2025180924519No Aplica</v>
      </c>
    </row>
    <row r="1962" spans="1:14" x14ac:dyDescent="0.3">
      <c r="A1962" t="s">
        <v>463</v>
      </c>
      <c r="B1962" s="3">
        <v>45937</v>
      </c>
      <c r="C1962" s="3">
        <v>45937</v>
      </c>
      <c r="D1962" t="s">
        <v>615</v>
      </c>
      <c r="E1962" t="s">
        <v>2682</v>
      </c>
      <c r="F1962" t="s">
        <v>2684</v>
      </c>
      <c r="G1962">
        <v>60</v>
      </c>
      <c r="H1962">
        <v>60</v>
      </c>
      <c r="I1962" t="s">
        <v>2683</v>
      </c>
      <c r="J1962" t="s">
        <v>1822</v>
      </c>
      <c r="K1962" t="s">
        <v>179</v>
      </c>
      <c r="L1962" t="str">
        <f>IF(AND(Home!$A$1&gt;=Leave[[#This Row],[Start Time]],Home!$A$1&lt;=Leave[[#This Row],[End Time]]),"Aplica","No Aplica")</f>
        <v>No Aplica</v>
      </c>
      <c r="M1962" t="str">
        <f>IF(AND(Home!$A$1&gt;=Leave[[#This Row],[Start Time]],Home!$A$1&lt;=Leave[[#This Row],[End Time]]),Home!$A$1,"No Aplica")</f>
        <v>No Aplica</v>
      </c>
      <c r="N1962" t="str">
        <f>Leave[[#This Row],[User Code (Owning User) (Usuario)]]&amp;Leave[[#This Row],[fecha activa]]</f>
        <v>MIE2025180924519No Aplica</v>
      </c>
    </row>
    <row r="1963" spans="1:14" x14ac:dyDescent="0.3">
      <c r="A1963" t="s">
        <v>474</v>
      </c>
      <c r="B1963" s="3">
        <v>45935</v>
      </c>
      <c r="C1963" s="3">
        <v>45935</v>
      </c>
      <c r="D1963" t="s">
        <v>489</v>
      </c>
      <c r="E1963" t="s">
        <v>2682</v>
      </c>
      <c r="F1963" t="s">
        <v>2684</v>
      </c>
      <c r="G1963">
        <v>240</v>
      </c>
      <c r="H1963">
        <v>240</v>
      </c>
      <c r="I1963" t="s">
        <v>2683</v>
      </c>
      <c r="J1963" t="s">
        <v>1822</v>
      </c>
      <c r="K1963" t="s">
        <v>179</v>
      </c>
      <c r="L1963" t="str">
        <f>IF(AND(Home!$A$1&gt;=Leave[[#This Row],[Start Time]],Home!$A$1&lt;=Leave[[#This Row],[End Time]]),"Aplica","No Aplica")</f>
        <v>No Aplica</v>
      </c>
      <c r="M1963" t="str">
        <f>IF(AND(Home!$A$1&gt;=Leave[[#This Row],[Start Time]],Home!$A$1&lt;=Leave[[#This Row],[End Time]]),Home!$A$1,"No Aplica")</f>
        <v>No Aplica</v>
      </c>
      <c r="N1963" t="str">
        <f>Leave[[#This Row],[User Code (Owning User) (Usuario)]]&amp;Leave[[#This Row],[fecha activa]]</f>
        <v>MIE2025180924519No Aplica</v>
      </c>
    </row>
    <row r="1964" spans="1:14" x14ac:dyDescent="0.3">
      <c r="A1964" t="s">
        <v>463</v>
      </c>
      <c r="B1964" s="3">
        <v>45933</v>
      </c>
      <c r="C1964" s="3">
        <v>45933</v>
      </c>
      <c r="D1964" t="s">
        <v>615</v>
      </c>
      <c r="E1964" t="s">
        <v>2682</v>
      </c>
      <c r="F1964" t="s">
        <v>2684</v>
      </c>
      <c r="G1964">
        <v>60</v>
      </c>
      <c r="H1964">
        <v>60</v>
      </c>
      <c r="I1964" t="s">
        <v>2683</v>
      </c>
      <c r="J1964" t="s">
        <v>1822</v>
      </c>
      <c r="K1964" t="s">
        <v>179</v>
      </c>
      <c r="L1964" t="str">
        <f>IF(AND(Home!$A$1&gt;=Leave[[#This Row],[Start Time]],Home!$A$1&lt;=Leave[[#This Row],[End Time]]),"Aplica","No Aplica")</f>
        <v>No Aplica</v>
      </c>
      <c r="M1964" t="str">
        <f>IF(AND(Home!$A$1&gt;=Leave[[#This Row],[Start Time]],Home!$A$1&lt;=Leave[[#This Row],[End Time]]),Home!$A$1,"No Aplica")</f>
        <v>No Aplica</v>
      </c>
      <c r="N1964" t="str">
        <f>Leave[[#This Row],[User Code (Owning User) (Usuario)]]&amp;Leave[[#This Row],[fecha activa]]</f>
        <v>MIE2025180924519No Aplica</v>
      </c>
    </row>
    <row r="1965" spans="1:14" x14ac:dyDescent="0.3">
      <c r="A1965" t="s">
        <v>463</v>
      </c>
      <c r="B1965" s="3">
        <v>45932</v>
      </c>
      <c r="C1965" s="3">
        <v>45932</v>
      </c>
      <c r="D1965" t="s">
        <v>615</v>
      </c>
      <c r="E1965" t="s">
        <v>2682</v>
      </c>
      <c r="F1965" t="s">
        <v>2684</v>
      </c>
      <c r="G1965">
        <v>60</v>
      </c>
      <c r="H1965">
        <v>60</v>
      </c>
      <c r="I1965" t="s">
        <v>2683</v>
      </c>
      <c r="J1965" t="s">
        <v>1822</v>
      </c>
      <c r="K1965" t="s">
        <v>179</v>
      </c>
      <c r="L1965" t="str">
        <f>IF(AND(Home!$A$1&gt;=Leave[[#This Row],[Start Time]],Home!$A$1&lt;=Leave[[#This Row],[End Time]]),"Aplica","No Aplica")</f>
        <v>No Aplica</v>
      </c>
      <c r="M1965" t="str">
        <f>IF(AND(Home!$A$1&gt;=Leave[[#This Row],[Start Time]],Home!$A$1&lt;=Leave[[#This Row],[End Time]]),Home!$A$1,"No Aplica")</f>
        <v>No Aplica</v>
      </c>
      <c r="N1965" t="str">
        <f>Leave[[#This Row],[User Code (Owning User) (Usuario)]]&amp;Leave[[#This Row],[fecha activa]]</f>
        <v>MIE2025180924519No Aplica</v>
      </c>
    </row>
    <row r="1966" spans="1:14" x14ac:dyDescent="0.3">
      <c r="A1966" t="s">
        <v>463</v>
      </c>
      <c r="B1966" s="3">
        <v>45931</v>
      </c>
      <c r="C1966" s="3">
        <v>45931</v>
      </c>
      <c r="D1966" t="s">
        <v>615</v>
      </c>
      <c r="E1966" t="s">
        <v>2682</v>
      </c>
      <c r="F1966" t="s">
        <v>2684</v>
      </c>
      <c r="G1966">
        <v>60</v>
      </c>
      <c r="H1966">
        <v>60</v>
      </c>
      <c r="I1966" t="s">
        <v>2683</v>
      </c>
      <c r="J1966" t="s">
        <v>1822</v>
      </c>
      <c r="K1966" t="s">
        <v>179</v>
      </c>
      <c r="L1966" t="str">
        <f>IF(AND(Home!$A$1&gt;=Leave[[#This Row],[Start Time]],Home!$A$1&lt;=Leave[[#This Row],[End Time]]),"Aplica","No Aplica")</f>
        <v>Aplica</v>
      </c>
      <c r="M1966">
        <f>IF(AND(Home!$A$1&gt;=Leave[[#This Row],[Start Time]],Home!$A$1&lt;=Leave[[#This Row],[End Time]]),Home!$A$1,"No Aplica")</f>
        <v>45931</v>
      </c>
      <c r="N1966" t="str">
        <f>Leave[[#This Row],[User Code (Owning User) (Usuario)]]&amp;Leave[[#This Row],[fecha activa]]</f>
        <v>MIE202518092451945931</v>
      </c>
    </row>
    <row r="1967" spans="1:14" x14ac:dyDescent="0.3">
      <c r="A1967" t="s">
        <v>595</v>
      </c>
      <c r="B1967" s="3">
        <v>45933</v>
      </c>
      <c r="C1967" s="3">
        <v>45933</v>
      </c>
      <c r="D1967" t="s">
        <v>491</v>
      </c>
      <c r="E1967" t="s">
        <v>609</v>
      </c>
      <c r="F1967" t="s">
        <v>611</v>
      </c>
      <c r="G1967">
        <v>60</v>
      </c>
      <c r="H1967">
        <v>60</v>
      </c>
      <c r="I1967" t="s">
        <v>1265</v>
      </c>
      <c r="J1967" t="s">
        <v>1036</v>
      </c>
      <c r="K1967" t="s">
        <v>177</v>
      </c>
      <c r="L1967" t="str">
        <f>IF(AND(Home!$A$1&gt;=Leave[[#This Row],[Start Time]],Home!$A$1&lt;=Leave[[#This Row],[End Time]]),"Aplica","No Aplica")</f>
        <v>No Aplica</v>
      </c>
      <c r="M1967" t="str">
        <f>IF(AND(Home!$A$1&gt;=Leave[[#This Row],[Start Time]],Home!$A$1&lt;=Leave[[#This Row],[End Time]]),Home!$A$1,"No Aplica")</f>
        <v>No Aplica</v>
      </c>
      <c r="N1967" t="str">
        <f>Leave[[#This Row],[User Code (Owning User) (Usuario)]]&amp;Leave[[#This Row],[fecha activa]]</f>
        <v>MIE2024170616131No Aplica</v>
      </c>
    </row>
    <row r="1968" spans="1:14" x14ac:dyDescent="0.3">
      <c r="A1968" t="s">
        <v>595</v>
      </c>
      <c r="B1968" s="3">
        <v>45932</v>
      </c>
      <c r="C1968" s="3">
        <v>45932</v>
      </c>
      <c r="D1968" t="s">
        <v>491</v>
      </c>
      <c r="E1968" t="s">
        <v>609</v>
      </c>
      <c r="F1968" t="s">
        <v>611</v>
      </c>
      <c r="G1968">
        <v>60</v>
      </c>
      <c r="H1968">
        <v>60</v>
      </c>
      <c r="I1968" t="s">
        <v>1265</v>
      </c>
      <c r="J1968" t="s">
        <v>1036</v>
      </c>
      <c r="K1968" t="s">
        <v>177</v>
      </c>
      <c r="L1968" t="str">
        <f>IF(AND(Home!$A$1&gt;=Leave[[#This Row],[Start Time]],Home!$A$1&lt;=Leave[[#This Row],[End Time]]),"Aplica","No Aplica")</f>
        <v>No Aplica</v>
      </c>
      <c r="M1968" t="str">
        <f>IF(AND(Home!$A$1&gt;=Leave[[#This Row],[Start Time]],Home!$A$1&lt;=Leave[[#This Row],[End Time]]),Home!$A$1,"No Aplica")</f>
        <v>No Aplica</v>
      </c>
      <c r="N1968" t="str">
        <f>Leave[[#This Row],[User Code (Owning User) (Usuario)]]&amp;Leave[[#This Row],[fecha activa]]</f>
        <v>MIE2024170616131No Aplica</v>
      </c>
    </row>
    <row r="1969" spans="1:14" x14ac:dyDescent="0.3">
      <c r="A1969" t="s">
        <v>595</v>
      </c>
      <c r="B1969" s="3">
        <v>45931</v>
      </c>
      <c r="C1969" s="3">
        <v>45931</v>
      </c>
      <c r="D1969" t="s">
        <v>467</v>
      </c>
      <c r="E1969" t="s">
        <v>609</v>
      </c>
      <c r="F1969" t="s">
        <v>611</v>
      </c>
      <c r="G1969">
        <v>540</v>
      </c>
      <c r="H1969">
        <v>540</v>
      </c>
      <c r="I1969" t="s">
        <v>1265</v>
      </c>
      <c r="J1969" t="s">
        <v>1036</v>
      </c>
      <c r="K1969" t="s">
        <v>177</v>
      </c>
      <c r="L1969" t="str">
        <f>IF(AND(Home!$A$1&gt;=Leave[[#This Row],[Start Time]],Home!$A$1&lt;=Leave[[#This Row],[End Time]]),"Aplica","No Aplica")</f>
        <v>Aplica</v>
      </c>
      <c r="M1969">
        <f>IF(AND(Home!$A$1&gt;=Leave[[#This Row],[Start Time]],Home!$A$1&lt;=Leave[[#This Row],[End Time]]),Home!$A$1,"No Aplica")</f>
        <v>45931</v>
      </c>
      <c r="N1969" t="str">
        <f>Leave[[#This Row],[User Code (Owning User) (Usuario)]]&amp;Leave[[#This Row],[fecha activa]]</f>
        <v>MIE202417061613145931</v>
      </c>
    </row>
    <row r="1970" spans="1:14" x14ac:dyDescent="0.3">
      <c r="A1970" t="s">
        <v>474</v>
      </c>
      <c r="B1970" s="3">
        <v>45942</v>
      </c>
      <c r="C1970" s="3">
        <v>45942</v>
      </c>
      <c r="D1970" t="s">
        <v>2604</v>
      </c>
      <c r="E1970" t="s">
        <v>41</v>
      </c>
      <c r="F1970" t="s">
        <v>42</v>
      </c>
      <c r="G1970">
        <v>630</v>
      </c>
      <c r="H1970">
        <v>540</v>
      </c>
      <c r="I1970" t="s">
        <v>950</v>
      </c>
      <c r="J1970" t="s">
        <v>1927</v>
      </c>
      <c r="K1970" t="s">
        <v>178</v>
      </c>
      <c r="L1970" t="str">
        <f>IF(AND(Home!$A$1&gt;=Leave[[#This Row],[Start Time]],Home!$A$1&lt;=Leave[[#This Row],[End Time]]),"Aplica","No Aplica")</f>
        <v>No Aplica</v>
      </c>
      <c r="M1970" t="str">
        <f>IF(AND(Home!$A$1&gt;=Leave[[#This Row],[Start Time]],Home!$A$1&lt;=Leave[[#This Row],[End Time]]),Home!$A$1,"No Aplica")</f>
        <v>No Aplica</v>
      </c>
      <c r="N1970" t="str">
        <f>Leave[[#This Row],[User Code (Owning User) (Usuario)]]&amp;Leave[[#This Row],[fecha activa]]</f>
        <v>MIE202224109224No Aplica</v>
      </c>
    </row>
    <row r="1971" spans="1:14" x14ac:dyDescent="0.3">
      <c r="A1971" t="s">
        <v>474</v>
      </c>
      <c r="B1971" s="3">
        <v>45941</v>
      </c>
      <c r="C1971" s="3">
        <v>45941</v>
      </c>
      <c r="D1971" t="s">
        <v>2518</v>
      </c>
      <c r="E1971" t="s">
        <v>41</v>
      </c>
      <c r="F1971" t="s">
        <v>42</v>
      </c>
      <c r="G1971">
        <v>180</v>
      </c>
      <c r="H1971">
        <v>180</v>
      </c>
      <c r="I1971" t="s">
        <v>950</v>
      </c>
      <c r="J1971" t="s">
        <v>1927</v>
      </c>
      <c r="K1971" t="s">
        <v>178</v>
      </c>
      <c r="L1971" t="str">
        <f>IF(AND(Home!$A$1&gt;=Leave[[#This Row],[Start Time]],Home!$A$1&lt;=Leave[[#This Row],[End Time]]),"Aplica","No Aplica")</f>
        <v>No Aplica</v>
      </c>
      <c r="M1971" t="str">
        <f>IF(AND(Home!$A$1&gt;=Leave[[#This Row],[Start Time]],Home!$A$1&lt;=Leave[[#This Row],[End Time]]),Home!$A$1,"No Aplica")</f>
        <v>No Aplica</v>
      </c>
      <c r="N1971" t="str">
        <f>Leave[[#This Row],[User Code (Owning User) (Usuario)]]&amp;Leave[[#This Row],[fecha activa]]</f>
        <v>MIE202224109224No Aplica</v>
      </c>
    </row>
    <row r="1972" spans="1:14" x14ac:dyDescent="0.3">
      <c r="A1972" t="s">
        <v>474</v>
      </c>
      <c r="B1972" s="3">
        <v>45935</v>
      </c>
      <c r="C1972" s="3">
        <v>45935</v>
      </c>
      <c r="D1972" t="s">
        <v>2604</v>
      </c>
      <c r="E1972" t="s">
        <v>41</v>
      </c>
      <c r="F1972" t="s">
        <v>42</v>
      </c>
      <c r="G1972">
        <v>600</v>
      </c>
      <c r="H1972">
        <v>540</v>
      </c>
      <c r="I1972" t="s">
        <v>950</v>
      </c>
      <c r="J1972" t="s">
        <v>1927</v>
      </c>
      <c r="K1972" t="s">
        <v>178</v>
      </c>
      <c r="L1972" t="str">
        <f>IF(AND(Home!$A$1&gt;=Leave[[#This Row],[Start Time]],Home!$A$1&lt;=Leave[[#This Row],[End Time]]),"Aplica","No Aplica")</f>
        <v>No Aplica</v>
      </c>
      <c r="M1972" t="str">
        <f>IF(AND(Home!$A$1&gt;=Leave[[#This Row],[Start Time]],Home!$A$1&lt;=Leave[[#This Row],[End Time]]),Home!$A$1,"No Aplica")</f>
        <v>No Aplica</v>
      </c>
      <c r="N1972" t="str">
        <f>Leave[[#This Row],[User Code (Owning User) (Usuario)]]&amp;Leave[[#This Row],[fecha activa]]</f>
        <v>MIE202224109224No Aplica</v>
      </c>
    </row>
    <row r="1973" spans="1:14" x14ac:dyDescent="0.3">
      <c r="A1973" t="s">
        <v>474</v>
      </c>
      <c r="B1973" s="3">
        <v>45934</v>
      </c>
      <c r="C1973" s="3">
        <v>45934</v>
      </c>
      <c r="D1973" t="s">
        <v>2518</v>
      </c>
      <c r="E1973" t="s">
        <v>41</v>
      </c>
      <c r="F1973" t="s">
        <v>42</v>
      </c>
      <c r="G1973">
        <v>180</v>
      </c>
      <c r="H1973">
        <v>180</v>
      </c>
      <c r="I1973" t="s">
        <v>950</v>
      </c>
      <c r="J1973" t="s">
        <v>1927</v>
      </c>
      <c r="K1973" t="s">
        <v>178</v>
      </c>
      <c r="L1973" t="str">
        <f>IF(AND(Home!$A$1&gt;=Leave[[#This Row],[Start Time]],Home!$A$1&lt;=Leave[[#This Row],[End Time]]),"Aplica","No Aplica")</f>
        <v>No Aplica</v>
      </c>
      <c r="M1973" t="str">
        <f>IF(AND(Home!$A$1&gt;=Leave[[#This Row],[Start Time]],Home!$A$1&lt;=Leave[[#This Row],[End Time]]),Home!$A$1,"No Aplica")</f>
        <v>No Aplica</v>
      </c>
      <c r="N1973" t="str">
        <f>Leave[[#This Row],[User Code (Owning User) (Usuario)]]&amp;Leave[[#This Row],[fecha activa]]</f>
        <v>MIE202224109224No Aplica</v>
      </c>
    </row>
    <row r="1974" spans="1:14" x14ac:dyDescent="0.3">
      <c r="A1974" t="s">
        <v>1723</v>
      </c>
      <c r="B1974" s="3">
        <v>45940</v>
      </c>
      <c r="C1974" s="3">
        <v>45940</v>
      </c>
      <c r="D1974" t="s">
        <v>1393</v>
      </c>
      <c r="E1974" t="s">
        <v>2247</v>
      </c>
      <c r="F1974" t="s">
        <v>2249</v>
      </c>
      <c r="G1974">
        <v>60</v>
      </c>
      <c r="H1974">
        <v>60</v>
      </c>
      <c r="I1974" t="s">
        <v>2248</v>
      </c>
      <c r="J1974" t="s">
        <v>2088</v>
      </c>
      <c r="K1974" t="s">
        <v>179</v>
      </c>
      <c r="L1974" t="str">
        <f>IF(AND(Home!$A$1&gt;=Leave[[#This Row],[Start Time]],Home!$A$1&lt;=Leave[[#This Row],[End Time]]),"Aplica","No Aplica")</f>
        <v>No Aplica</v>
      </c>
      <c r="M1974" t="str">
        <f>IF(AND(Home!$A$1&gt;=Leave[[#This Row],[Start Time]],Home!$A$1&lt;=Leave[[#This Row],[End Time]]),Home!$A$1,"No Aplica")</f>
        <v>No Aplica</v>
      </c>
      <c r="N1974" t="str">
        <f>Leave[[#This Row],[User Code (Owning User) (Usuario)]]&amp;Leave[[#This Row],[fecha activa]]</f>
        <v>MIE2025110824006No Aplica</v>
      </c>
    </row>
    <row r="1975" spans="1:14" x14ac:dyDescent="0.3">
      <c r="A1975" t="s">
        <v>1723</v>
      </c>
      <c r="B1975" s="3">
        <v>45939</v>
      </c>
      <c r="C1975" s="3">
        <v>45939</v>
      </c>
      <c r="D1975" t="s">
        <v>1393</v>
      </c>
      <c r="E1975" t="s">
        <v>2247</v>
      </c>
      <c r="F1975" t="s">
        <v>2249</v>
      </c>
      <c r="G1975">
        <v>60</v>
      </c>
      <c r="H1975">
        <v>60</v>
      </c>
      <c r="I1975" t="s">
        <v>2248</v>
      </c>
      <c r="J1975" t="s">
        <v>2088</v>
      </c>
      <c r="K1975" t="s">
        <v>179</v>
      </c>
      <c r="L1975" t="str">
        <f>IF(AND(Home!$A$1&gt;=Leave[[#This Row],[Start Time]],Home!$A$1&lt;=Leave[[#This Row],[End Time]]),"Aplica","No Aplica")</f>
        <v>No Aplica</v>
      </c>
      <c r="M1975" t="str">
        <f>IF(AND(Home!$A$1&gt;=Leave[[#This Row],[Start Time]],Home!$A$1&lt;=Leave[[#This Row],[End Time]]),Home!$A$1,"No Aplica")</f>
        <v>No Aplica</v>
      </c>
      <c r="N1975" t="str">
        <f>Leave[[#This Row],[User Code (Owning User) (Usuario)]]&amp;Leave[[#This Row],[fecha activa]]</f>
        <v>MIE2025110824006No Aplica</v>
      </c>
    </row>
    <row r="1976" spans="1:14" x14ac:dyDescent="0.3">
      <c r="A1976" t="s">
        <v>1723</v>
      </c>
      <c r="B1976" s="3">
        <v>45938</v>
      </c>
      <c r="C1976" s="3">
        <v>45938</v>
      </c>
      <c r="D1976" t="s">
        <v>468</v>
      </c>
      <c r="E1976" t="s">
        <v>2247</v>
      </c>
      <c r="F1976" t="s">
        <v>2249</v>
      </c>
      <c r="G1976">
        <v>1380</v>
      </c>
      <c r="H1976">
        <v>540</v>
      </c>
      <c r="I1976" t="s">
        <v>2248</v>
      </c>
      <c r="J1976" t="s">
        <v>2088</v>
      </c>
      <c r="K1976" t="s">
        <v>179</v>
      </c>
      <c r="L1976" t="str">
        <f>IF(AND(Home!$A$1&gt;=Leave[[#This Row],[Start Time]],Home!$A$1&lt;=Leave[[#This Row],[End Time]]),"Aplica","No Aplica")</f>
        <v>No Aplica</v>
      </c>
      <c r="M1976" t="str">
        <f>IF(AND(Home!$A$1&gt;=Leave[[#This Row],[Start Time]],Home!$A$1&lt;=Leave[[#This Row],[End Time]]),Home!$A$1,"No Aplica")</f>
        <v>No Aplica</v>
      </c>
      <c r="N1976" t="str">
        <f>Leave[[#This Row],[User Code (Owning User) (Usuario)]]&amp;Leave[[#This Row],[fecha activa]]</f>
        <v>MIE2025110824006No Aplica</v>
      </c>
    </row>
    <row r="1977" spans="1:14" x14ac:dyDescent="0.3">
      <c r="A1977" t="s">
        <v>1723</v>
      </c>
      <c r="B1977" s="3">
        <v>45937</v>
      </c>
      <c r="C1977" s="3">
        <v>45937</v>
      </c>
      <c r="D1977" t="s">
        <v>1393</v>
      </c>
      <c r="E1977" t="s">
        <v>2247</v>
      </c>
      <c r="F1977" t="s">
        <v>2249</v>
      </c>
      <c r="G1977">
        <v>60</v>
      </c>
      <c r="H1977">
        <v>60</v>
      </c>
      <c r="I1977" t="s">
        <v>2248</v>
      </c>
      <c r="J1977" t="s">
        <v>2088</v>
      </c>
      <c r="K1977" t="s">
        <v>179</v>
      </c>
      <c r="L1977" t="str">
        <f>IF(AND(Home!$A$1&gt;=Leave[[#This Row],[Start Time]],Home!$A$1&lt;=Leave[[#This Row],[End Time]]),"Aplica","No Aplica")</f>
        <v>No Aplica</v>
      </c>
      <c r="M1977" t="str">
        <f>IF(AND(Home!$A$1&gt;=Leave[[#This Row],[Start Time]],Home!$A$1&lt;=Leave[[#This Row],[End Time]]),Home!$A$1,"No Aplica")</f>
        <v>No Aplica</v>
      </c>
      <c r="N1977" t="str">
        <f>Leave[[#This Row],[User Code (Owning User) (Usuario)]]&amp;Leave[[#This Row],[fecha activa]]</f>
        <v>MIE2025110824006No Aplica</v>
      </c>
    </row>
    <row r="1978" spans="1:14" x14ac:dyDescent="0.3">
      <c r="A1978" t="s">
        <v>1723</v>
      </c>
      <c r="B1978" s="3">
        <v>45936</v>
      </c>
      <c r="C1978" s="3">
        <v>45936</v>
      </c>
      <c r="D1978" t="s">
        <v>1393</v>
      </c>
      <c r="E1978" t="s">
        <v>2247</v>
      </c>
      <c r="F1978" t="s">
        <v>2249</v>
      </c>
      <c r="G1978">
        <v>60</v>
      </c>
      <c r="H1978">
        <v>60</v>
      </c>
      <c r="I1978" t="s">
        <v>2248</v>
      </c>
      <c r="J1978" t="s">
        <v>2088</v>
      </c>
      <c r="K1978" t="s">
        <v>179</v>
      </c>
      <c r="L1978" t="str">
        <f>IF(AND(Home!$A$1&gt;=Leave[[#This Row],[Start Time]],Home!$A$1&lt;=Leave[[#This Row],[End Time]]),"Aplica","No Aplica")</f>
        <v>No Aplica</v>
      </c>
      <c r="M1978" t="str">
        <f>IF(AND(Home!$A$1&gt;=Leave[[#This Row],[Start Time]],Home!$A$1&lt;=Leave[[#This Row],[End Time]]),Home!$A$1,"No Aplica")</f>
        <v>No Aplica</v>
      </c>
      <c r="N1978" t="str">
        <f>Leave[[#This Row],[User Code (Owning User) (Usuario)]]&amp;Leave[[#This Row],[fecha activa]]</f>
        <v>MIE2025110824006No Aplica</v>
      </c>
    </row>
    <row r="1979" spans="1:14" x14ac:dyDescent="0.3">
      <c r="A1979" t="s">
        <v>1723</v>
      </c>
      <c r="B1979" s="3">
        <v>45932</v>
      </c>
      <c r="C1979" s="3">
        <v>45932</v>
      </c>
      <c r="D1979" t="s">
        <v>1393</v>
      </c>
      <c r="E1979" t="s">
        <v>2247</v>
      </c>
      <c r="F1979" t="s">
        <v>2249</v>
      </c>
      <c r="G1979">
        <v>60</v>
      </c>
      <c r="H1979">
        <v>60</v>
      </c>
      <c r="I1979" t="s">
        <v>2248</v>
      </c>
      <c r="J1979" t="s">
        <v>2088</v>
      </c>
      <c r="K1979" t="s">
        <v>179</v>
      </c>
      <c r="L1979" t="str">
        <f>IF(AND(Home!$A$1&gt;=Leave[[#This Row],[Start Time]],Home!$A$1&lt;=Leave[[#This Row],[End Time]]),"Aplica","No Aplica")</f>
        <v>No Aplica</v>
      </c>
      <c r="M1979" t="str">
        <f>IF(AND(Home!$A$1&gt;=Leave[[#This Row],[Start Time]],Home!$A$1&lt;=Leave[[#This Row],[End Time]]),Home!$A$1,"No Aplica")</f>
        <v>No Aplica</v>
      </c>
      <c r="N1979" t="str">
        <f>Leave[[#This Row],[User Code (Owning User) (Usuario)]]&amp;Leave[[#This Row],[fecha activa]]</f>
        <v>MIE2025110824006No Aplica</v>
      </c>
    </row>
    <row r="1980" spans="1:14" x14ac:dyDescent="0.3">
      <c r="A1980" t="s">
        <v>1723</v>
      </c>
      <c r="B1980" s="3">
        <v>45932</v>
      </c>
      <c r="C1980" s="3">
        <v>45932</v>
      </c>
      <c r="D1980" t="s">
        <v>1393</v>
      </c>
      <c r="E1980" t="s">
        <v>2247</v>
      </c>
      <c r="F1980" t="s">
        <v>2249</v>
      </c>
      <c r="G1980">
        <v>60</v>
      </c>
      <c r="H1980">
        <v>60</v>
      </c>
      <c r="I1980" t="s">
        <v>2248</v>
      </c>
      <c r="J1980" t="s">
        <v>2088</v>
      </c>
      <c r="K1980" t="s">
        <v>179</v>
      </c>
      <c r="L1980" t="str">
        <f>IF(AND(Home!$A$1&gt;=Leave[[#This Row],[Start Time]],Home!$A$1&lt;=Leave[[#This Row],[End Time]]),"Aplica","No Aplica")</f>
        <v>No Aplica</v>
      </c>
      <c r="M1980" t="str">
        <f>IF(AND(Home!$A$1&gt;=Leave[[#This Row],[Start Time]],Home!$A$1&lt;=Leave[[#This Row],[End Time]]),Home!$A$1,"No Aplica")</f>
        <v>No Aplica</v>
      </c>
      <c r="N1980" t="str">
        <f>Leave[[#This Row],[User Code (Owning User) (Usuario)]]&amp;Leave[[#This Row],[fecha activa]]</f>
        <v>MIE2025110824006No Aplica</v>
      </c>
    </row>
    <row r="1981" spans="1:14" x14ac:dyDescent="0.3">
      <c r="A1981" t="s">
        <v>1723</v>
      </c>
      <c r="B1981" s="3">
        <v>45931</v>
      </c>
      <c r="C1981" s="3">
        <v>45931</v>
      </c>
      <c r="D1981" t="s">
        <v>468</v>
      </c>
      <c r="E1981" t="s">
        <v>2247</v>
      </c>
      <c r="F1981" t="s">
        <v>2249</v>
      </c>
      <c r="G1981">
        <v>1380</v>
      </c>
      <c r="H1981">
        <v>540</v>
      </c>
      <c r="I1981" t="s">
        <v>2248</v>
      </c>
      <c r="J1981" t="s">
        <v>2088</v>
      </c>
      <c r="K1981" t="s">
        <v>179</v>
      </c>
      <c r="L1981" t="str">
        <f>IF(AND(Home!$A$1&gt;=Leave[[#This Row],[Start Time]],Home!$A$1&lt;=Leave[[#This Row],[End Time]]),"Aplica","No Aplica")</f>
        <v>Aplica</v>
      </c>
      <c r="M1981">
        <f>IF(AND(Home!$A$1&gt;=Leave[[#This Row],[Start Time]],Home!$A$1&lt;=Leave[[#This Row],[End Time]]),Home!$A$1,"No Aplica")</f>
        <v>45931</v>
      </c>
      <c r="N1981" t="str">
        <f>Leave[[#This Row],[User Code (Owning User) (Usuario)]]&amp;Leave[[#This Row],[fecha activa]]</f>
        <v>MIE202511082400645931</v>
      </c>
    </row>
    <row r="1982" spans="1:14" x14ac:dyDescent="0.3">
      <c r="A1982" t="s">
        <v>466</v>
      </c>
      <c r="B1982" s="3">
        <v>45942</v>
      </c>
      <c r="C1982" s="3">
        <v>45942</v>
      </c>
      <c r="D1982" t="s">
        <v>467</v>
      </c>
      <c r="E1982" t="s">
        <v>730</v>
      </c>
      <c r="F1982" t="s">
        <v>731</v>
      </c>
      <c r="G1982">
        <v>570</v>
      </c>
      <c r="H1982">
        <v>540</v>
      </c>
      <c r="I1982" t="s">
        <v>1143</v>
      </c>
      <c r="J1982" t="s">
        <v>1030</v>
      </c>
      <c r="K1982" t="s">
        <v>178</v>
      </c>
      <c r="L1982" t="str">
        <f>IF(AND(Home!$A$1&gt;=Leave[[#This Row],[Start Time]],Home!$A$1&lt;=Leave[[#This Row],[End Time]]),"Aplica","No Aplica")</f>
        <v>No Aplica</v>
      </c>
      <c r="M1982" t="str">
        <f>IF(AND(Home!$A$1&gt;=Leave[[#This Row],[Start Time]],Home!$A$1&lt;=Leave[[#This Row],[End Time]]),Home!$A$1,"No Aplica")</f>
        <v>No Aplica</v>
      </c>
      <c r="N1982" t="str">
        <f>Leave[[#This Row],[User Code (Owning User) (Usuario)]]&amp;Leave[[#This Row],[fecha activa]]</f>
        <v>MIE2024091017792No Aplica</v>
      </c>
    </row>
    <row r="1983" spans="1:14" x14ac:dyDescent="0.3">
      <c r="A1983" t="s">
        <v>469</v>
      </c>
      <c r="B1983" s="3">
        <v>45941</v>
      </c>
      <c r="C1983" s="3">
        <v>45941</v>
      </c>
      <c r="D1983" t="s">
        <v>649</v>
      </c>
      <c r="E1983" t="s">
        <v>730</v>
      </c>
      <c r="F1983" t="s">
        <v>731</v>
      </c>
      <c r="G1983">
        <v>240</v>
      </c>
      <c r="H1983">
        <v>240</v>
      </c>
      <c r="I1983" t="s">
        <v>1143</v>
      </c>
      <c r="J1983" t="s">
        <v>1030</v>
      </c>
      <c r="K1983" t="s">
        <v>178</v>
      </c>
      <c r="L1983" t="str">
        <f>IF(AND(Home!$A$1&gt;=Leave[[#This Row],[Start Time]],Home!$A$1&lt;=Leave[[#This Row],[End Time]]),"Aplica","No Aplica")</f>
        <v>No Aplica</v>
      </c>
      <c r="M1983" t="str">
        <f>IF(AND(Home!$A$1&gt;=Leave[[#This Row],[Start Time]],Home!$A$1&lt;=Leave[[#This Row],[End Time]]),Home!$A$1,"No Aplica")</f>
        <v>No Aplica</v>
      </c>
      <c r="N1983" t="str">
        <f>Leave[[#This Row],[User Code (Owning User) (Usuario)]]&amp;Leave[[#This Row],[fecha activa]]</f>
        <v>MIE2024091017792No Aplica</v>
      </c>
    </row>
    <row r="1984" spans="1:14" x14ac:dyDescent="0.3">
      <c r="A1984" t="s">
        <v>466</v>
      </c>
      <c r="B1984" s="3">
        <v>45935</v>
      </c>
      <c r="C1984" s="3">
        <v>45935</v>
      </c>
      <c r="D1984" t="s">
        <v>467</v>
      </c>
      <c r="E1984" t="s">
        <v>730</v>
      </c>
      <c r="F1984" t="s">
        <v>731</v>
      </c>
      <c r="G1984">
        <v>570</v>
      </c>
      <c r="H1984">
        <v>540</v>
      </c>
      <c r="I1984" t="s">
        <v>1143</v>
      </c>
      <c r="J1984" t="s">
        <v>1030</v>
      </c>
      <c r="K1984" t="s">
        <v>178</v>
      </c>
      <c r="L1984" t="str">
        <f>IF(AND(Home!$A$1&gt;=Leave[[#This Row],[Start Time]],Home!$A$1&lt;=Leave[[#This Row],[End Time]]),"Aplica","No Aplica")</f>
        <v>No Aplica</v>
      </c>
      <c r="M1984" t="str">
        <f>IF(AND(Home!$A$1&gt;=Leave[[#This Row],[Start Time]],Home!$A$1&lt;=Leave[[#This Row],[End Time]]),Home!$A$1,"No Aplica")</f>
        <v>No Aplica</v>
      </c>
      <c r="N1984" t="str">
        <f>Leave[[#This Row],[User Code (Owning User) (Usuario)]]&amp;Leave[[#This Row],[fecha activa]]</f>
        <v>MIE2024091017792No Aplica</v>
      </c>
    </row>
    <row r="1985" spans="1:14" x14ac:dyDescent="0.3">
      <c r="A1985" t="s">
        <v>469</v>
      </c>
      <c r="B1985" s="3">
        <v>45934</v>
      </c>
      <c r="C1985" s="3">
        <v>45934</v>
      </c>
      <c r="D1985" t="s">
        <v>649</v>
      </c>
      <c r="E1985" t="s">
        <v>730</v>
      </c>
      <c r="F1985" t="s">
        <v>731</v>
      </c>
      <c r="G1985">
        <v>240</v>
      </c>
      <c r="H1985">
        <v>240</v>
      </c>
      <c r="I1985" t="s">
        <v>1143</v>
      </c>
      <c r="J1985" t="s">
        <v>1030</v>
      </c>
      <c r="K1985" t="s">
        <v>178</v>
      </c>
      <c r="L1985" t="str">
        <f>IF(AND(Home!$A$1&gt;=Leave[[#This Row],[Start Time]],Home!$A$1&lt;=Leave[[#This Row],[End Time]]),"Aplica","No Aplica")</f>
        <v>No Aplica</v>
      </c>
      <c r="M1985" t="str">
        <f>IF(AND(Home!$A$1&gt;=Leave[[#This Row],[Start Time]],Home!$A$1&lt;=Leave[[#This Row],[End Time]]),Home!$A$1,"No Aplica")</f>
        <v>No Aplica</v>
      </c>
      <c r="N1985" t="str">
        <f>Leave[[#This Row],[User Code (Owning User) (Usuario)]]&amp;Leave[[#This Row],[fecha activa]]</f>
        <v>MIE2024091017792No Aplica</v>
      </c>
    </row>
    <row r="1986" spans="1:14" x14ac:dyDescent="0.3">
      <c r="A1986" t="s">
        <v>469</v>
      </c>
      <c r="B1986" s="3">
        <v>45931</v>
      </c>
      <c r="C1986" s="3">
        <v>45931</v>
      </c>
      <c r="D1986" t="s">
        <v>2915</v>
      </c>
      <c r="E1986" t="s">
        <v>1363</v>
      </c>
      <c r="F1986" t="s">
        <v>1365</v>
      </c>
      <c r="G1986">
        <v>210</v>
      </c>
      <c r="H1986">
        <v>210</v>
      </c>
      <c r="I1986" t="s">
        <v>1364</v>
      </c>
      <c r="J1986" t="s">
        <v>965</v>
      </c>
      <c r="K1986" t="s">
        <v>178</v>
      </c>
      <c r="L1986" t="str">
        <f>IF(AND(Home!$A$1&gt;=Leave[[#This Row],[Start Time]],Home!$A$1&lt;=Leave[[#This Row],[End Time]]),"Aplica","No Aplica")</f>
        <v>Aplica</v>
      </c>
      <c r="M1986">
        <f>IF(AND(Home!$A$1&gt;=Leave[[#This Row],[Start Time]],Home!$A$1&lt;=Leave[[#This Row],[End Time]]),Home!$A$1,"No Aplica")</f>
        <v>45931</v>
      </c>
      <c r="N1986" t="str">
        <f>Leave[[#This Row],[User Code (Owning User) (Usuario)]]&amp;Leave[[#This Row],[fecha activa]]</f>
        <v>MIE202530012067445931</v>
      </c>
    </row>
    <row r="1987" spans="1:14" x14ac:dyDescent="0.3">
      <c r="A1987" t="s">
        <v>463</v>
      </c>
      <c r="B1987" s="3">
        <v>45942</v>
      </c>
      <c r="C1987" s="3">
        <v>45942</v>
      </c>
      <c r="D1987" t="s">
        <v>493</v>
      </c>
      <c r="E1987" t="s">
        <v>734</v>
      </c>
      <c r="F1987" t="s">
        <v>735</v>
      </c>
      <c r="G1987">
        <v>1410</v>
      </c>
      <c r="H1987">
        <v>540</v>
      </c>
      <c r="I1987" t="s">
        <v>1141</v>
      </c>
      <c r="J1987" t="s">
        <v>968</v>
      </c>
      <c r="K1987" t="s">
        <v>178</v>
      </c>
      <c r="L1987" t="str">
        <f>IF(AND(Home!$A$1&gt;=Leave[[#This Row],[Start Time]],Home!$A$1&lt;=Leave[[#This Row],[End Time]]),"Aplica","No Aplica")</f>
        <v>No Aplica</v>
      </c>
      <c r="M1987" t="str">
        <f>IF(AND(Home!$A$1&gt;=Leave[[#This Row],[Start Time]],Home!$A$1&lt;=Leave[[#This Row],[End Time]]),Home!$A$1,"No Aplica")</f>
        <v>No Aplica</v>
      </c>
      <c r="N1987" t="str">
        <f>Leave[[#This Row],[User Code (Owning User) (Usuario)]]&amp;Leave[[#This Row],[fecha activa]]</f>
        <v>MIE2024101017805No Aplica</v>
      </c>
    </row>
    <row r="1988" spans="1:14" x14ac:dyDescent="0.3">
      <c r="A1988" t="s">
        <v>463</v>
      </c>
      <c r="B1988" s="3">
        <v>45941</v>
      </c>
      <c r="C1988" s="3">
        <v>45941</v>
      </c>
      <c r="D1988" t="s">
        <v>2564</v>
      </c>
      <c r="E1988" t="s">
        <v>734</v>
      </c>
      <c r="F1988" t="s">
        <v>735</v>
      </c>
      <c r="G1988">
        <v>60</v>
      </c>
      <c r="H1988">
        <v>60</v>
      </c>
      <c r="I1988" t="s">
        <v>1141</v>
      </c>
      <c r="J1988" t="s">
        <v>968</v>
      </c>
      <c r="K1988" t="s">
        <v>178</v>
      </c>
      <c r="L1988" t="str">
        <f>IF(AND(Home!$A$1&gt;=Leave[[#This Row],[Start Time]],Home!$A$1&lt;=Leave[[#This Row],[End Time]]),"Aplica","No Aplica")</f>
        <v>No Aplica</v>
      </c>
      <c r="M1988" t="str">
        <f>IF(AND(Home!$A$1&gt;=Leave[[#This Row],[Start Time]],Home!$A$1&lt;=Leave[[#This Row],[End Time]]),Home!$A$1,"No Aplica")</f>
        <v>No Aplica</v>
      </c>
      <c r="N1988" t="str">
        <f>Leave[[#This Row],[User Code (Owning User) (Usuario)]]&amp;Leave[[#This Row],[fecha activa]]</f>
        <v>MIE2024101017805No Aplica</v>
      </c>
    </row>
    <row r="1989" spans="1:14" x14ac:dyDescent="0.3">
      <c r="A1989" t="s">
        <v>463</v>
      </c>
      <c r="B1989" s="3">
        <v>45934</v>
      </c>
      <c r="C1989" s="3">
        <v>45934</v>
      </c>
      <c r="D1989" t="s">
        <v>2564</v>
      </c>
      <c r="E1989" t="s">
        <v>734</v>
      </c>
      <c r="F1989" t="s">
        <v>735</v>
      </c>
      <c r="G1989">
        <v>90</v>
      </c>
      <c r="H1989">
        <v>90</v>
      </c>
      <c r="I1989" t="s">
        <v>1141</v>
      </c>
      <c r="J1989" t="s">
        <v>968</v>
      </c>
      <c r="K1989" t="s">
        <v>178</v>
      </c>
      <c r="L1989" t="str">
        <f>IF(AND(Home!$A$1&gt;=Leave[[#This Row],[Start Time]],Home!$A$1&lt;=Leave[[#This Row],[End Time]]),"Aplica","No Aplica")</f>
        <v>No Aplica</v>
      </c>
      <c r="M1989" t="str">
        <f>IF(AND(Home!$A$1&gt;=Leave[[#This Row],[Start Time]],Home!$A$1&lt;=Leave[[#This Row],[End Time]]),Home!$A$1,"No Aplica")</f>
        <v>No Aplica</v>
      </c>
      <c r="N1989" t="str">
        <f>Leave[[#This Row],[User Code (Owning User) (Usuario)]]&amp;Leave[[#This Row],[fecha activa]]</f>
        <v>MIE2024101017805No Aplica</v>
      </c>
    </row>
    <row r="1990" spans="1:14" x14ac:dyDescent="0.3">
      <c r="A1990" t="s">
        <v>463</v>
      </c>
      <c r="B1990" s="3">
        <v>45935</v>
      </c>
      <c r="C1990" s="3">
        <v>45935</v>
      </c>
      <c r="D1990" t="s">
        <v>493</v>
      </c>
      <c r="E1990" t="s">
        <v>734</v>
      </c>
      <c r="F1990" t="s">
        <v>735</v>
      </c>
      <c r="G1990">
        <v>1410</v>
      </c>
      <c r="H1990">
        <v>540</v>
      </c>
      <c r="I1990" t="s">
        <v>1141</v>
      </c>
      <c r="J1990" t="s">
        <v>968</v>
      </c>
      <c r="K1990" t="s">
        <v>178</v>
      </c>
      <c r="L1990" t="str">
        <f>IF(AND(Home!$A$1&gt;=Leave[[#This Row],[Start Time]],Home!$A$1&lt;=Leave[[#This Row],[End Time]]),"Aplica","No Aplica")</f>
        <v>No Aplica</v>
      </c>
      <c r="M1990" t="str">
        <f>IF(AND(Home!$A$1&gt;=Leave[[#This Row],[Start Time]],Home!$A$1&lt;=Leave[[#This Row],[End Time]]),Home!$A$1,"No Aplica")</f>
        <v>No Aplica</v>
      </c>
      <c r="N1990" t="str">
        <f>Leave[[#This Row],[User Code (Owning User) (Usuario)]]&amp;Leave[[#This Row],[fecha activa]]</f>
        <v>MIE2024101017805No Aplica</v>
      </c>
    </row>
    <row r="1991" spans="1:14" x14ac:dyDescent="0.3">
      <c r="A1991" t="s">
        <v>463</v>
      </c>
      <c r="B1991" s="3">
        <v>45942</v>
      </c>
      <c r="C1991" s="3">
        <v>45942</v>
      </c>
      <c r="D1991" t="s">
        <v>489</v>
      </c>
      <c r="E1991" t="s">
        <v>2014</v>
      </c>
      <c r="F1991" t="s">
        <v>2016</v>
      </c>
      <c r="G1991">
        <v>540</v>
      </c>
      <c r="H1991">
        <v>540</v>
      </c>
      <c r="I1991" t="s">
        <v>2015</v>
      </c>
      <c r="J1991" t="s">
        <v>1033</v>
      </c>
      <c r="K1991" t="s">
        <v>179</v>
      </c>
      <c r="L1991" t="str">
        <f>IF(AND(Home!$A$1&gt;=Leave[[#This Row],[Start Time]],Home!$A$1&lt;=Leave[[#This Row],[End Time]]),"Aplica","No Aplica")</f>
        <v>No Aplica</v>
      </c>
      <c r="M1991" t="str">
        <f>IF(AND(Home!$A$1&gt;=Leave[[#This Row],[Start Time]],Home!$A$1&lt;=Leave[[#This Row],[End Time]]),Home!$A$1,"No Aplica")</f>
        <v>No Aplica</v>
      </c>
      <c r="N1991" t="str">
        <f>Leave[[#This Row],[User Code (Owning User) (Usuario)]]&amp;Leave[[#This Row],[fecha activa]]</f>
        <v>MIE2025140723670No Aplica</v>
      </c>
    </row>
    <row r="1992" spans="1:14" x14ac:dyDescent="0.3">
      <c r="A1992" t="s">
        <v>463</v>
      </c>
      <c r="B1992" s="3">
        <v>45935</v>
      </c>
      <c r="C1992" s="3">
        <v>45935</v>
      </c>
      <c r="D1992" t="s">
        <v>488</v>
      </c>
      <c r="E1992" t="s">
        <v>2014</v>
      </c>
      <c r="F1992" t="s">
        <v>2016</v>
      </c>
      <c r="G1992">
        <v>540</v>
      </c>
      <c r="H1992">
        <v>540</v>
      </c>
      <c r="I1992" t="s">
        <v>2015</v>
      </c>
      <c r="J1992" t="s">
        <v>1033</v>
      </c>
      <c r="K1992" t="s">
        <v>179</v>
      </c>
      <c r="L1992" t="str">
        <f>IF(AND(Home!$A$1&gt;=Leave[[#This Row],[Start Time]],Home!$A$1&lt;=Leave[[#This Row],[End Time]]),"Aplica","No Aplica")</f>
        <v>No Aplica</v>
      </c>
      <c r="M1992" t="str">
        <f>IF(AND(Home!$A$1&gt;=Leave[[#This Row],[Start Time]],Home!$A$1&lt;=Leave[[#This Row],[End Time]]),Home!$A$1,"No Aplica")</f>
        <v>No Aplica</v>
      </c>
      <c r="N1992" t="str">
        <f>Leave[[#This Row],[User Code (Owning User) (Usuario)]]&amp;Leave[[#This Row],[fecha activa]]</f>
        <v>MIE2025140723670No Aplica</v>
      </c>
    </row>
    <row r="1993" spans="1:14" x14ac:dyDescent="0.3">
      <c r="A1993" t="s">
        <v>463</v>
      </c>
      <c r="B1993" s="3">
        <v>45942</v>
      </c>
      <c r="C1993" s="3">
        <v>45942</v>
      </c>
      <c r="D1993" t="s">
        <v>468</v>
      </c>
      <c r="E1993" t="s">
        <v>2196</v>
      </c>
      <c r="F1993" t="s">
        <v>2198</v>
      </c>
      <c r="G1993">
        <v>540</v>
      </c>
      <c r="H1993">
        <v>540</v>
      </c>
      <c r="I1993" t="s">
        <v>2197</v>
      </c>
      <c r="J1993" t="s">
        <v>1822</v>
      </c>
      <c r="K1993" t="s">
        <v>179</v>
      </c>
      <c r="L1993" t="str">
        <f>IF(AND(Home!$A$1&gt;=Leave[[#This Row],[Start Time]],Home!$A$1&lt;=Leave[[#This Row],[End Time]]),"Aplica","No Aplica")</f>
        <v>No Aplica</v>
      </c>
      <c r="M1993" t="str">
        <f>IF(AND(Home!$A$1&gt;=Leave[[#This Row],[Start Time]],Home!$A$1&lt;=Leave[[#This Row],[End Time]]),Home!$A$1,"No Aplica")</f>
        <v>No Aplica</v>
      </c>
      <c r="N1993" t="str">
        <f>Leave[[#This Row],[User Code (Owning User) (Usuario)]]&amp;Leave[[#This Row],[fecha activa]]</f>
        <v>MIE2025060823935No Aplica</v>
      </c>
    </row>
    <row r="1994" spans="1:14" x14ac:dyDescent="0.3">
      <c r="A1994" t="s">
        <v>463</v>
      </c>
      <c r="B1994" s="3">
        <v>45941</v>
      </c>
      <c r="C1994" s="3">
        <v>45941</v>
      </c>
      <c r="D1994" t="s">
        <v>615</v>
      </c>
      <c r="E1994" t="s">
        <v>2196</v>
      </c>
      <c r="F1994" t="s">
        <v>2198</v>
      </c>
      <c r="G1994">
        <v>60</v>
      </c>
      <c r="H1994">
        <v>60</v>
      </c>
      <c r="I1994" t="s">
        <v>2197</v>
      </c>
      <c r="J1994" t="s">
        <v>1822</v>
      </c>
      <c r="K1994" t="s">
        <v>179</v>
      </c>
      <c r="L1994" t="str">
        <f>IF(AND(Home!$A$1&gt;=Leave[[#This Row],[Start Time]],Home!$A$1&lt;=Leave[[#This Row],[End Time]]),"Aplica","No Aplica")</f>
        <v>No Aplica</v>
      </c>
      <c r="M1994" t="str">
        <f>IF(AND(Home!$A$1&gt;=Leave[[#This Row],[Start Time]],Home!$A$1&lt;=Leave[[#This Row],[End Time]]),Home!$A$1,"No Aplica")</f>
        <v>No Aplica</v>
      </c>
      <c r="N1994" t="str">
        <f>Leave[[#This Row],[User Code (Owning User) (Usuario)]]&amp;Leave[[#This Row],[fecha activa]]</f>
        <v>MIE2025060823935No Aplica</v>
      </c>
    </row>
    <row r="1995" spans="1:14" x14ac:dyDescent="0.3">
      <c r="A1995" t="s">
        <v>463</v>
      </c>
      <c r="B1995" s="3">
        <v>45940</v>
      </c>
      <c r="C1995" s="3">
        <v>45940</v>
      </c>
      <c r="D1995" t="s">
        <v>615</v>
      </c>
      <c r="E1995" t="s">
        <v>2196</v>
      </c>
      <c r="F1995" t="s">
        <v>2198</v>
      </c>
      <c r="G1995">
        <v>60</v>
      </c>
      <c r="H1995">
        <v>60</v>
      </c>
      <c r="I1995" t="s">
        <v>2197</v>
      </c>
      <c r="J1995" t="s">
        <v>1822</v>
      </c>
      <c r="K1995" t="s">
        <v>179</v>
      </c>
      <c r="L1995" t="str">
        <f>IF(AND(Home!$A$1&gt;=Leave[[#This Row],[Start Time]],Home!$A$1&lt;=Leave[[#This Row],[End Time]]),"Aplica","No Aplica")</f>
        <v>No Aplica</v>
      </c>
      <c r="M1995" t="str">
        <f>IF(AND(Home!$A$1&gt;=Leave[[#This Row],[Start Time]],Home!$A$1&lt;=Leave[[#This Row],[End Time]]),Home!$A$1,"No Aplica")</f>
        <v>No Aplica</v>
      </c>
      <c r="N1995" t="str">
        <f>Leave[[#This Row],[User Code (Owning User) (Usuario)]]&amp;Leave[[#This Row],[fecha activa]]</f>
        <v>MIE2025060823935No Aplica</v>
      </c>
    </row>
    <row r="1996" spans="1:14" x14ac:dyDescent="0.3">
      <c r="A1996" t="s">
        <v>463</v>
      </c>
      <c r="B1996" s="3">
        <v>45939</v>
      </c>
      <c r="C1996" s="3">
        <v>45939</v>
      </c>
      <c r="D1996" t="s">
        <v>615</v>
      </c>
      <c r="E1996" t="s">
        <v>2196</v>
      </c>
      <c r="F1996" t="s">
        <v>2198</v>
      </c>
      <c r="G1996">
        <v>60</v>
      </c>
      <c r="H1996">
        <v>60</v>
      </c>
      <c r="I1996" t="s">
        <v>2197</v>
      </c>
      <c r="J1996" t="s">
        <v>1822</v>
      </c>
      <c r="K1996" t="s">
        <v>179</v>
      </c>
      <c r="L1996" t="str">
        <f>IF(AND(Home!$A$1&gt;=Leave[[#This Row],[Start Time]],Home!$A$1&lt;=Leave[[#This Row],[End Time]]),"Aplica","No Aplica")</f>
        <v>No Aplica</v>
      </c>
      <c r="M1996" t="str">
        <f>IF(AND(Home!$A$1&gt;=Leave[[#This Row],[Start Time]],Home!$A$1&lt;=Leave[[#This Row],[End Time]]),Home!$A$1,"No Aplica")</f>
        <v>No Aplica</v>
      </c>
      <c r="N1996" t="str">
        <f>Leave[[#This Row],[User Code (Owning User) (Usuario)]]&amp;Leave[[#This Row],[fecha activa]]</f>
        <v>MIE2025060823935No Aplica</v>
      </c>
    </row>
    <row r="1997" spans="1:14" x14ac:dyDescent="0.3">
      <c r="A1997" t="s">
        <v>463</v>
      </c>
      <c r="B1997" s="3">
        <v>45937</v>
      </c>
      <c r="C1997" s="3">
        <v>45937</v>
      </c>
      <c r="D1997" t="s">
        <v>615</v>
      </c>
      <c r="E1997" t="s">
        <v>2196</v>
      </c>
      <c r="F1997" t="s">
        <v>2198</v>
      </c>
      <c r="G1997">
        <v>60</v>
      </c>
      <c r="H1997">
        <v>60</v>
      </c>
      <c r="I1997" t="s">
        <v>2197</v>
      </c>
      <c r="J1997" t="s">
        <v>1822</v>
      </c>
      <c r="K1997" t="s">
        <v>179</v>
      </c>
      <c r="L1997" t="str">
        <f>IF(AND(Home!$A$1&gt;=Leave[[#This Row],[Start Time]],Home!$A$1&lt;=Leave[[#This Row],[End Time]]),"Aplica","No Aplica")</f>
        <v>No Aplica</v>
      </c>
      <c r="M1997" t="str">
        <f>IF(AND(Home!$A$1&gt;=Leave[[#This Row],[Start Time]],Home!$A$1&lt;=Leave[[#This Row],[End Time]]),Home!$A$1,"No Aplica")</f>
        <v>No Aplica</v>
      </c>
      <c r="N1997" t="str">
        <f>Leave[[#This Row],[User Code (Owning User) (Usuario)]]&amp;Leave[[#This Row],[fecha activa]]</f>
        <v>MIE2025060823935No Aplica</v>
      </c>
    </row>
    <row r="1998" spans="1:14" x14ac:dyDescent="0.3">
      <c r="A1998" t="s">
        <v>463</v>
      </c>
      <c r="B1998" s="3">
        <v>45938</v>
      </c>
      <c r="C1998" s="3">
        <v>45938</v>
      </c>
      <c r="D1998" t="s">
        <v>467</v>
      </c>
      <c r="E1998" t="s">
        <v>2196</v>
      </c>
      <c r="F1998" t="s">
        <v>2198</v>
      </c>
      <c r="G1998">
        <v>540</v>
      </c>
      <c r="H1998">
        <v>540</v>
      </c>
      <c r="I1998" t="s">
        <v>2197</v>
      </c>
      <c r="J1998" t="s">
        <v>1822</v>
      </c>
      <c r="K1998" t="s">
        <v>179</v>
      </c>
      <c r="L1998" t="str">
        <f>IF(AND(Home!$A$1&gt;=Leave[[#This Row],[Start Time]],Home!$A$1&lt;=Leave[[#This Row],[End Time]]),"Aplica","No Aplica")</f>
        <v>No Aplica</v>
      </c>
      <c r="M1998" t="str">
        <f>IF(AND(Home!$A$1&gt;=Leave[[#This Row],[Start Time]],Home!$A$1&lt;=Leave[[#This Row],[End Time]]),Home!$A$1,"No Aplica")</f>
        <v>No Aplica</v>
      </c>
      <c r="N1998" t="str">
        <f>Leave[[#This Row],[User Code (Owning User) (Usuario)]]&amp;Leave[[#This Row],[fecha activa]]</f>
        <v>MIE2025060823935No Aplica</v>
      </c>
    </row>
    <row r="1999" spans="1:14" x14ac:dyDescent="0.3">
      <c r="A1999" t="s">
        <v>474</v>
      </c>
      <c r="B1999" s="3">
        <v>45935</v>
      </c>
      <c r="C1999" s="3">
        <v>45935</v>
      </c>
      <c r="D1999" t="s">
        <v>489</v>
      </c>
      <c r="E1999" t="s">
        <v>2196</v>
      </c>
      <c r="F1999" t="s">
        <v>2198</v>
      </c>
      <c r="G1999">
        <v>60</v>
      </c>
      <c r="H1999">
        <v>60</v>
      </c>
      <c r="I1999" t="s">
        <v>2197</v>
      </c>
      <c r="J1999" t="s">
        <v>1822</v>
      </c>
      <c r="K1999" t="s">
        <v>179</v>
      </c>
      <c r="L1999" t="str">
        <f>IF(AND(Home!$A$1&gt;=Leave[[#This Row],[Start Time]],Home!$A$1&lt;=Leave[[#This Row],[End Time]]),"Aplica","No Aplica")</f>
        <v>No Aplica</v>
      </c>
      <c r="M1999" t="str">
        <f>IF(AND(Home!$A$1&gt;=Leave[[#This Row],[Start Time]],Home!$A$1&lt;=Leave[[#This Row],[End Time]]),Home!$A$1,"No Aplica")</f>
        <v>No Aplica</v>
      </c>
      <c r="N1999" t="str">
        <f>Leave[[#This Row],[User Code (Owning User) (Usuario)]]&amp;Leave[[#This Row],[fecha activa]]</f>
        <v>MIE2025060823935No Aplica</v>
      </c>
    </row>
    <row r="2000" spans="1:14" x14ac:dyDescent="0.3">
      <c r="A2000" t="s">
        <v>463</v>
      </c>
      <c r="B2000" s="3">
        <v>45933</v>
      </c>
      <c r="C2000" s="3">
        <v>45933</v>
      </c>
      <c r="D2000" t="s">
        <v>836</v>
      </c>
      <c r="E2000" t="s">
        <v>2196</v>
      </c>
      <c r="F2000" t="s">
        <v>2198</v>
      </c>
      <c r="G2000">
        <v>60</v>
      </c>
      <c r="H2000">
        <v>60</v>
      </c>
      <c r="I2000" t="s">
        <v>2197</v>
      </c>
      <c r="J2000" t="s">
        <v>1822</v>
      </c>
      <c r="K2000" t="s">
        <v>179</v>
      </c>
      <c r="L2000" t="str">
        <f>IF(AND(Home!$A$1&gt;=Leave[[#This Row],[Start Time]],Home!$A$1&lt;=Leave[[#This Row],[End Time]]),"Aplica","No Aplica")</f>
        <v>No Aplica</v>
      </c>
      <c r="M2000" t="str">
        <f>IF(AND(Home!$A$1&gt;=Leave[[#This Row],[Start Time]],Home!$A$1&lt;=Leave[[#This Row],[End Time]]),Home!$A$1,"No Aplica")</f>
        <v>No Aplica</v>
      </c>
      <c r="N2000" t="str">
        <f>Leave[[#This Row],[User Code (Owning User) (Usuario)]]&amp;Leave[[#This Row],[fecha activa]]</f>
        <v>MIE2025060823935No Aplica</v>
      </c>
    </row>
    <row r="2001" spans="1:14" x14ac:dyDescent="0.3">
      <c r="A2001" t="s">
        <v>463</v>
      </c>
      <c r="B2001" s="3">
        <v>45931</v>
      </c>
      <c r="C2001" s="3">
        <v>45931</v>
      </c>
      <c r="D2001" t="s">
        <v>836</v>
      </c>
      <c r="E2001" t="s">
        <v>2196</v>
      </c>
      <c r="F2001" t="s">
        <v>2198</v>
      </c>
      <c r="G2001">
        <v>60</v>
      </c>
      <c r="H2001">
        <v>60</v>
      </c>
      <c r="I2001" t="s">
        <v>2197</v>
      </c>
      <c r="J2001" t="s">
        <v>1822</v>
      </c>
      <c r="K2001" t="s">
        <v>179</v>
      </c>
      <c r="L2001" t="str">
        <f>IF(AND(Home!$A$1&gt;=Leave[[#This Row],[Start Time]],Home!$A$1&lt;=Leave[[#This Row],[End Time]]),"Aplica","No Aplica")</f>
        <v>Aplica</v>
      </c>
      <c r="M2001">
        <f>IF(AND(Home!$A$1&gt;=Leave[[#This Row],[Start Time]],Home!$A$1&lt;=Leave[[#This Row],[End Time]]),Home!$A$1,"No Aplica")</f>
        <v>45931</v>
      </c>
      <c r="N2001" t="str">
        <f>Leave[[#This Row],[User Code (Owning User) (Usuario)]]&amp;Leave[[#This Row],[fecha activa]]</f>
        <v>MIE202506082393545931</v>
      </c>
    </row>
    <row r="2002" spans="1:14" x14ac:dyDescent="0.3">
      <c r="A2002" t="s">
        <v>463</v>
      </c>
      <c r="B2002" s="3">
        <v>45932</v>
      </c>
      <c r="C2002" s="3">
        <v>45932</v>
      </c>
      <c r="D2002" t="s">
        <v>836</v>
      </c>
      <c r="E2002" t="s">
        <v>2196</v>
      </c>
      <c r="F2002" t="s">
        <v>2198</v>
      </c>
      <c r="G2002">
        <v>60</v>
      </c>
      <c r="H2002">
        <v>60</v>
      </c>
      <c r="I2002" t="s">
        <v>2197</v>
      </c>
      <c r="J2002" t="s">
        <v>1822</v>
      </c>
      <c r="K2002" t="s">
        <v>179</v>
      </c>
      <c r="L2002" t="str">
        <f>IF(AND(Home!$A$1&gt;=Leave[[#This Row],[Start Time]],Home!$A$1&lt;=Leave[[#This Row],[End Time]]),"Aplica","No Aplica")</f>
        <v>No Aplica</v>
      </c>
      <c r="M2002" t="str">
        <f>IF(AND(Home!$A$1&gt;=Leave[[#This Row],[Start Time]],Home!$A$1&lt;=Leave[[#This Row],[End Time]]),Home!$A$1,"No Aplica")</f>
        <v>No Aplica</v>
      </c>
      <c r="N2002" t="str">
        <f>Leave[[#This Row],[User Code (Owning User) (Usuario)]]&amp;Leave[[#This Row],[fecha activa]]</f>
        <v>MIE2025060823935No Aplica</v>
      </c>
    </row>
    <row r="2003" spans="1:14" x14ac:dyDescent="0.3">
      <c r="A2003" t="s">
        <v>463</v>
      </c>
      <c r="B2003" s="3">
        <v>45933</v>
      </c>
      <c r="C2003" s="3">
        <v>45933</v>
      </c>
      <c r="D2003" t="s">
        <v>2182</v>
      </c>
      <c r="E2003" t="s">
        <v>618</v>
      </c>
      <c r="F2003" t="s">
        <v>619</v>
      </c>
      <c r="G2003">
        <v>60</v>
      </c>
      <c r="H2003">
        <v>60</v>
      </c>
      <c r="I2003" t="s">
        <v>1260</v>
      </c>
      <c r="J2003" t="s">
        <v>1482</v>
      </c>
      <c r="K2003" t="s">
        <v>177</v>
      </c>
      <c r="L2003" t="str">
        <f>IF(AND(Home!$A$1&gt;=Leave[[#This Row],[Start Time]],Home!$A$1&lt;=Leave[[#This Row],[End Time]]),"Aplica","No Aplica")</f>
        <v>No Aplica</v>
      </c>
      <c r="M2003" t="str">
        <f>IF(AND(Home!$A$1&gt;=Leave[[#This Row],[Start Time]],Home!$A$1&lt;=Leave[[#This Row],[End Time]]),Home!$A$1,"No Aplica")</f>
        <v>No Aplica</v>
      </c>
      <c r="N2003" t="str">
        <f>Leave[[#This Row],[User Code (Owning User) (Usuario)]]&amp;Leave[[#This Row],[fecha activa]]</f>
        <v>MIE2024260616245No Aplica</v>
      </c>
    </row>
    <row r="2004" spans="1:14" x14ac:dyDescent="0.3">
      <c r="A2004" t="s">
        <v>463</v>
      </c>
      <c r="B2004" s="3">
        <v>45932</v>
      </c>
      <c r="C2004" s="3">
        <v>45932</v>
      </c>
      <c r="D2004" t="s">
        <v>2182</v>
      </c>
      <c r="E2004" t="s">
        <v>618</v>
      </c>
      <c r="F2004" t="s">
        <v>619</v>
      </c>
      <c r="G2004">
        <v>60</v>
      </c>
      <c r="H2004">
        <v>60</v>
      </c>
      <c r="I2004" t="s">
        <v>1260</v>
      </c>
      <c r="J2004" t="s">
        <v>1482</v>
      </c>
      <c r="K2004" t="s">
        <v>177</v>
      </c>
      <c r="L2004" t="str">
        <f>IF(AND(Home!$A$1&gt;=Leave[[#This Row],[Start Time]],Home!$A$1&lt;=Leave[[#This Row],[End Time]]),"Aplica","No Aplica")</f>
        <v>No Aplica</v>
      </c>
      <c r="M2004" t="str">
        <f>IF(AND(Home!$A$1&gt;=Leave[[#This Row],[Start Time]],Home!$A$1&lt;=Leave[[#This Row],[End Time]]),Home!$A$1,"No Aplica")</f>
        <v>No Aplica</v>
      </c>
      <c r="N2004" t="str">
        <f>Leave[[#This Row],[User Code (Owning User) (Usuario)]]&amp;Leave[[#This Row],[fecha activa]]</f>
        <v>MIE2024260616245No Aplica</v>
      </c>
    </row>
    <row r="2005" spans="1:14" x14ac:dyDescent="0.3">
      <c r="A2005" t="s">
        <v>463</v>
      </c>
      <c r="B2005" s="3">
        <v>45931</v>
      </c>
      <c r="C2005" s="3">
        <v>45931</v>
      </c>
      <c r="D2005" t="s">
        <v>2182</v>
      </c>
      <c r="E2005" t="s">
        <v>618</v>
      </c>
      <c r="F2005" t="s">
        <v>619</v>
      </c>
      <c r="G2005">
        <v>60</v>
      </c>
      <c r="H2005">
        <v>60</v>
      </c>
      <c r="I2005" t="s">
        <v>1260</v>
      </c>
      <c r="J2005" t="s">
        <v>1482</v>
      </c>
      <c r="K2005" t="s">
        <v>177</v>
      </c>
      <c r="L2005" t="str">
        <f>IF(AND(Home!$A$1&gt;=Leave[[#This Row],[Start Time]],Home!$A$1&lt;=Leave[[#This Row],[End Time]]),"Aplica","No Aplica")</f>
        <v>Aplica</v>
      </c>
      <c r="M2005">
        <f>IF(AND(Home!$A$1&gt;=Leave[[#This Row],[Start Time]],Home!$A$1&lt;=Leave[[#This Row],[End Time]]),Home!$A$1,"No Aplica")</f>
        <v>45931</v>
      </c>
      <c r="N2005" t="str">
        <f>Leave[[#This Row],[User Code (Owning User) (Usuario)]]&amp;Leave[[#This Row],[fecha activa]]</f>
        <v>MIE202426061624545931</v>
      </c>
    </row>
    <row r="2006" spans="1:14" x14ac:dyDescent="0.3">
      <c r="A2006" t="s">
        <v>466</v>
      </c>
      <c r="B2006" s="3">
        <v>45932</v>
      </c>
      <c r="C2006" s="3">
        <v>45932</v>
      </c>
      <c r="D2006" t="s">
        <v>573</v>
      </c>
      <c r="E2006" t="s">
        <v>1430</v>
      </c>
      <c r="F2006" t="s">
        <v>1432</v>
      </c>
      <c r="G2006">
        <v>540</v>
      </c>
      <c r="H2006">
        <v>540</v>
      </c>
      <c r="I2006" t="s">
        <v>1431</v>
      </c>
      <c r="J2006" t="s">
        <v>1121</v>
      </c>
      <c r="K2006" t="s">
        <v>178</v>
      </c>
      <c r="L2006" t="str">
        <f>IF(AND(Home!$A$1&gt;=Leave[[#This Row],[Start Time]],Home!$A$1&lt;=Leave[[#This Row],[End Time]]),"Aplica","No Aplica")</f>
        <v>No Aplica</v>
      </c>
      <c r="M2006" t="str">
        <f>IF(AND(Home!$A$1&gt;=Leave[[#This Row],[Start Time]],Home!$A$1&lt;=Leave[[#This Row],[End Time]]),Home!$A$1,"No Aplica")</f>
        <v>No Aplica</v>
      </c>
      <c r="N2006" t="str">
        <f>Leave[[#This Row],[User Code (Owning User) (Usuario)]]&amp;Leave[[#This Row],[fecha activa]]</f>
        <v>MIE2025190220997No Aplica</v>
      </c>
    </row>
    <row r="2007" spans="1:14" x14ac:dyDescent="0.3">
      <c r="A2007" t="s">
        <v>474</v>
      </c>
      <c r="B2007" s="3">
        <v>45935</v>
      </c>
      <c r="C2007" s="3">
        <v>45935</v>
      </c>
      <c r="D2007" t="s">
        <v>3024</v>
      </c>
      <c r="E2007" t="s">
        <v>1430</v>
      </c>
      <c r="F2007" t="s">
        <v>1432</v>
      </c>
      <c r="G2007">
        <v>180</v>
      </c>
      <c r="H2007">
        <v>180</v>
      </c>
      <c r="I2007" t="s">
        <v>1431</v>
      </c>
      <c r="J2007" t="s">
        <v>1121</v>
      </c>
      <c r="K2007" t="s">
        <v>178</v>
      </c>
      <c r="L2007" t="str">
        <f>IF(AND(Home!$A$1&gt;=Leave[[#This Row],[Start Time]],Home!$A$1&lt;=Leave[[#This Row],[End Time]]),"Aplica","No Aplica")</f>
        <v>No Aplica</v>
      </c>
      <c r="M2007" t="str">
        <f>IF(AND(Home!$A$1&gt;=Leave[[#This Row],[Start Time]],Home!$A$1&lt;=Leave[[#This Row],[End Time]]),Home!$A$1,"No Aplica")</f>
        <v>No Aplica</v>
      </c>
      <c r="N2007" t="str">
        <f>Leave[[#This Row],[User Code (Owning User) (Usuario)]]&amp;Leave[[#This Row],[fecha activa]]</f>
        <v>MIE2025190220997No Aplica</v>
      </c>
    </row>
    <row r="2008" spans="1:14" x14ac:dyDescent="0.3">
      <c r="A2008" t="s">
        <v>595</v>
      </c>
      <c r="B2008" s="3">
        <v>45931</v>
      </c>
      <c r="C2008" s="3">
        <v>45931</v>
      </c>
      <c r="D2008" t="s">
        <v>615</v>
      </c>
      <c r="E2008" t="s">
        <v>597</v>
      </c>
      <c r="F2008" t="s">
        <v>598</v>
      </c>
      <c r="G2008">
        <v>120</v>
      </c>
      <c r="H2008">
        <v>120</v>
      </c>
      <c r="I2008" t="s">
        <v>1271</v>
      </c>
      <c r="J2008" t="s">
        <v>966</v>
      </c>
      <c r="K2008" t="s">
        <v>177</v>
      </c>
      <c r="L2008" t="str">
        <f>IF(AND(Home!$A$1&gt;=Leave[[#This Row],[Start Time]],Home!$A$1&lt;=Leave[[#This Row],[End Time]]),"Aplica","No Aplica")</f>
        <v>Aplica</v>
      </c>
      <c r="M2008">
        <f>IF(AND(Home!$A$1&gt;=Leave[[#This Row],[Start Time]],Home!$A$1&lt;=Leave[[#This Row],[End Time]]),Home!$A$1,"No Aplica")</f>
        <v>45931</v>
      </c>
      <c r="N2008" t="str">
        <f>Leave[[#This Row],[User Code (Owning User) (Usuario)]]&amp;Leave[[#This Row],[fecha activa]]</f>
        <v>MIE202411061605445931</v>
      </c>
    </row>
    <row r="2009" spans="1:14" x14ac:dyDescent="0.3">
      <c r="A2009" t="s">
        <v>595</v>
      </c>
      <c r="B2009" s="3">
        <v>45940</v>
      </c>
      <c r="C2009" s="3">
        <v>45940</v>
      </c>
      <c r="D2009" t="s">
        <v>2188</v>
      </c>
      <c r="E2009" t="s">
        <v>788</v>
      </c>
      <c r="F2009" t="s">
        <v>789</v>
      </c>
      <c r="G2009">
        <v>60</v>
      </c>
      <c r="H2009">
        <v>60</v>
      </c>
      <c r="I2009" t="s">
        <v>1100</v>
      </c>
      <c r="J2009" t="s">
        <v>1482</v>
      </c>
      <c r="K2009" t="s">
        <v>177</v>
      </c>
      <c r="L2009" t="str">
        <f>IF(AND(Home!$A$1&gt;=Leave[[#This Row],[Start Time]],Home!$A$1&lt;=Leave[[#This Row],[End Time]]),"Aplica","No Aplica")</f>
        <v>No Aplica</v>
      </c>
      <c r="M2009" t="str">
        <f>IF(AND(Home!$A$1&gt;=Leave[[#This Row],[Start Time]],Home!$A$1&lt;=Leave[[#This Row],[End Time]]),Home!$A$1,"No Aplica")</f>
        <v>No Aplica</v>
      </c>
      <c r="N2009" t="str">
        <f>Leave[[#This Row],[User Code (Owning User) (Usuario)]]&amp;Leave[[#This Row],[fecha activa]]</f>
        <v>MIE2024191118270No Aplica</v>
      </c>
    </row>
    <row r="2010" spans="1:14" x14ac:dyDescent="0.3">
      <c r="A2010" t="s">
        <v>595</v>
      </c>
      <c r="B2010" s="3">
        <v>45939</v>
      </c>
      <c r="C2010" s="3">
        <v>45939</v>
      </c>
      <c r="D2010" t="s">
        <v>2188</v>
      </c>
      <c r="E2010" t="s">
        <v>788</v>
      </c>
      <c r="F2010" t="s">
        <v>789</v>
      </c>
      <c r="G2010">
        <v>60</v>
      </c>
      <c r="H2010">
        <v>60</v>
      </c>
      <c r="I2010" t="s">
        <v>1100</v>
      </c>
      <c r="J2010" t="s">
        <v>1482</v>
      </c>
      <c r="K2010" t="s">
        <v>177</v>
      </c>
      <c r="L2010" t="str">
        <f>IF(AND(Home!$A$1&gt;=Leave[[#This Row],[Start Time]],Home!$A$1&lt;=Leave[[#This Row],[End Time]]),"Aplica","No Aplica")</f>
        <v>No Aplica</v>
      </c>
      <c r="M2010" t="str">
        <f>IF(AND(Home!$A$1&gt;=Leave[[#This Row],[Start Time]],Home!$A$1&lt;=Leave[[#This Row],[End Time]]),Home!$A$1,"No Aplica")</f>
        <v>No Aplica</v>
      </c>
      <c r="N2010" t="str">
        <f>Leave[[#This Row],[User Code (Owning User) (Usuario)]]&amp;Leave[[#This Row],[fecha activa]]</f>
        <v>MIE2024191118270No Aplica</v>
      </c>
    </row>
    <row r="2011" spans="1:14" x14ac:dyDescent="0.3">
      <c r="A2011" t="s">
        <v>595</v>
      </c>
      <c r="B2011" s="3">
        <v>45938</v>
      </c>
      <c r="C2011" s="3">
        <v>45938</v>
      </c>
      <c r="D2011" t="s">
        <v>2188</v>
      </c>
      <c r="E2011" t="s">
        <v>788</v>
      </c>
      <c r="F2011" t="s">
        <v>789</v>
      </c>
      <c r="G2011">
        <v>60</v>
      </c>
      <c r="H2011">
        <v>60</v>
      </c>
      <c r="I2011" t="s">
        <v>1100</v>
      </c>
      <c r="J2011" t="s">
        <v>1482</v>
      </c>
      <c r="K2011" t="s">
        <v>177</v>
      </c>
      <c r="L2011" t="str">
        <f>IF(AND(Home!$A$1&gt;=Leave[[#This Row],[Start Time]],Home!$A$1&lt;=Leave[[#This Row],[End Time]]),"Aplica","No Aplica")</f>
        <v>No Aplica</v>
      </c>
      <c r="M2011" t="str">
        <f>IF(AND(Home!$A$1&gt;=Leave[[#This Row],[Start Time]],Home!$A$1&lt;=Leave[[#This Row],[End Time]]),Home!$A$1,"No Aplica")</f>
        <v>No Aplica</v>
      </c>
      <c r="N2011" t="str">
        <f>Leave[[#This Row],[User Code (Owning User) (Usuario)]]&amp;Leave[[#This Row],[fecha activa]]</f>
        <v>MIE2024191118270No Aplica</v>
      </c>
    </row>
    <row r="2012" spans="1:14" x14ac:dyDescent="0.3">
      <c r="A2012" t="s">
        <v>595</v>
      </c>
      <c r="B2012" s="3">
        <v>45937</v>
      </c>
      <c r="C2012" s="3">
        <v>45937</v>
      </c>
      <c r="D2012" t="s">
        <v>2188</v>
      </c>
      <c r="E2012" t="s">
        <v>788</v>
      </c>
      <c r="F2012" t="s">
        <v>789</v>
      </c>
      <c r="G2012">
        <v>60</v>
      </c>
      <c r="H2012">
        <v>60</v>
      </c>
      <c r="I2012" t="s">
        <v>1100</v>
      </c>
      <c r="J2012" t="s">
        <v>1482</v>
      </c>
      <c r="K2012" t="s">
        <v>177</v>
      </c>
      <c r="L2012" t="str">
        <f>IF(AND(Home!$A$1&gt;=Leave[[#This Row],[Start Time]],Home!$A$1&lt;=Leave[[#This Row],[End Time]]),"Aplica","No Aplica")</f>
        <v>No Aplica</v>
      </c>
      <c r="M2012" t="str">
        <f>IF(AND(Home!$A$1&gt;=Leave[[#This Row],[Start Time]],Home!$A$1&lt;=Leave[[#This Row],[End Time]]),Home!$A$1,"No Aplica")</f>
        <v>No Aplica</v>
      </c>
      <c r="N2012" t="str">
        <f>Leave[[#This Row],[User Code (Owning User) (Usuario)]]&amp;Leave[[#This Row],[fecha activa]]</f>
        <v>MIE2024191118270No Aplica</v>
      </c>
    </row>
    <row r="2013" spans="1:14" x14ac:dyDescent="0.3">
      <c r="A2013" t="s">
        <v>595</v>
      </c>
      <c r="B2013" s="3">
        <v>45936</v>
      </c>
      <c r="C2013" s="3">
        <v>45936</v>
      </c>
      <c r="D2013" t="s">
        <v>1989</v>
      </c>
      <c r="E2013" t="s">
        <v>788</v>
      </c>
      <c r="F2013" t="s">
        <v>789</v>
      </c>
      <c r="G2013">
        <v>540</v>
      </c>
      <c r="H2013">
        <v>540</v>
      </c>
      <c r="I2013" t="s">
        <v>1100</v>
      </c>
      <c r="J2013" t="s">
        <v>1482</v>
      </c>
      <c r="K2013" t="s">
        <v>177</v>
      </c>
      <c r="L2013" t="str">
        <f>IF(AND(Home!$A$1&gt;=Leave[[#This Row],[Start Time]],Home!$A$1&lt;=Leave[[#This Row],[End Time]]),"Aplica","No Aplica")</f>
        <v>No Aplica</v>
      </c>
      <c r="M2013" t="str">
        <f>IF(AND(Home!$A$1&gt;=Leave[[#This Row],[Start Time]],Home!$A$1&lt;=Leave[[#This Row],[End Time]]),Home!$A$1,"No Aplica")</f>
        <v>No Aplica</v>
      </c>
      <c r="N2013" t="str">
        <f>Leave[[#This Row],[User Code (Owning User) (Usuario)]]&amp;Leave[[#This Row],[fecha activa]]</f>
        <v>MIE2024191118270No Aplica</v>
      </c>
    </row>
    <row r="2014" spans="1:14" x14ac:dyDescent="0.3">
      <c r="A2014" t="s">
        <v>595</v>
      </c>
      <c r="B2014" s="3">
        <v>45933</v>
      </c>
      <c r="C2014" s="3">
        <v>45933</v>
      </c>
      <c r="D2014" t="s">
        <v>2188</v>
      </c>
      <c r="E2014" t="s">
        <v>788</v>
      </c>
      <c r="F2014" t="s">
        <v>789</v>
      </c>
      <c r="G2014">
        <v>60</v>
      </c>
      <c r="H2014">
        <v>60</v>
      </c>
      <c r="I2014" t="s">
        <v>1100</v>
      </c>
      <c r="J2014" t="s">
        <v>1482</v>
      </c>
      <c r="K2014" t="s">
        <v>177</v>
      </c>
      <c r="L2014" t="str">
        <f>IF(AND(Home!$A$1&gt;=Leave[[#This Row],[Start Time]],Home!$A$1&lt;=Leave[[#This Row],[End Time]]),"Aplica","No Aplica")</f>
        <v>No Aplica</v>
      </c>
      <c r="M2014" t="str">
        <f>IF(AND(Home!$A$1&gt;=Leave[[#This Row],[Start Time]],Home!$A$1&lt;=Leave[[#This Row],[End Time]]),Home!$A$1,"No Aplica")</f>
        <v>No Aplica</v>
      </c>
      <c r="N2014" t="str">
        <f>Leave[[#This Row],[User Code (Owning User) (Usuario)]]&amp;Leave[[#This Row],[fecha activa]]</f>
        <v>MIE2024191118270No Aplica</v>
      </c>
    </row>
    <row r="2015" spans="1:14" x14ac:dyDescent="0.3">
      <c r="A2015" t="s">
        <v>595</v>
      </c>
      <c r="B2015" s="3">
        <v>45932</v>
      </c>
      <c r="C2015" s="3">
        <v>45932</v>
      </c>
      <c r="D2015" t="s">
        <v>2188</v>
      </c>
      <c r="E2015" t="s">
        <v>788</v>
      </c>
      <c r="F2015" t="s">
        <v>789</v>
      </c>
      <c r="G2015">
        <v>60</v>
      </c>
      <c r="H2015">
        <v>60</v>
      </c>
      <c r="I2015" t="s">
        <v>1100</v>
      </c>
      <c r="J2015" t="s">
        <v>1482</v>
      </c>
      <c r="K2015" t="s">
        <v>177</v>
      </c>
      <c r="L2015" t="str">
        <f>IF(AND(Home!$A$1&gt;=Leave[[#This Row],[Start Time]],Home!$A$1&lt;=Leave[[#This Row],[End Time]]),"Aplica","No Aplica")</f>
        <v>No Aplica</v>
      </c>
      <c r="M2015" t="str">
        <f>IF(AND(Home!$A$1&gt;=Leave[[#This Row],[Start Time]],Home!$A$1&lt;=Leave[[#This Row],[End Time]]),Home!$A$1,"No Aplica")</f>
        <v>No Aplica</v>
      </c>
      <c r="N2015" t="str">
        <f>Leave[[#This Row],[User Code (Owning User) (Usuario)]]&amp;Leave[[#This Row],[fecha activa]]</f>
        <v>MIE2024191118270No Aplica</v>
      </c>
    </row>
    <row r="2016" spans="1:14" x14ac:dyDescent="0.3">
      <c r="A2016" t="s">
        <v>595</v>
      </c>
      <c r="B2016" s="3">
        <v>45931</v>
      </c>
      <c r="C2016" s="3">
        <v>45931</v>
      </c>
      <c r="D2016" t="s">
        <v>2188</v>
      </c>
      <c r="E2016" t="s">
        <v>788</v>
      </c>
      <c r="F2016" t="s">
        <v>789</v>
      </c>
      <c r="G2016">
        <v>60</v>
      </c>
      <c r="H2016">
        <v>60</v>
      </c>
      <c r="I2016" t="s">
        <v>1100</v>
      </c>
      <c r="J2016" t="s">
        <v>1482</v>
      </c>
      <c r="K2016" t="s">
        <v>177</v>
      </c>
      <c r="L2016" t="str">
        <f>IF(AND(Home!$A$1&gt;=Leave[[#This Row],[Start Time]],Home!$A$1&lt;=Leave[[#This Row],[End Time]]),"Aplica","No Aplica")</f>
        <v>Aplica</v>
      </c>
      <c r="M2016">
        <f>IF(AND(Home!$A$1&gt;=Leave[[#This Row],[Start Time]],Home!$A$1&lt;=Leave[[#This Row],[End Time]]),Home!$A$1,"No Aplica")</f>
        <v>45931</v>
      </c>
      <c r="N2016" t="str">
        <f>Leave[[#This Row],[User Code (Owning User) (Usuario)]]&amp;Leave[[#This Row],[fecha activa]]</f>
        <v>MIE202419111827045931</v>
      </c>
    </row>
    <row r="2017" spans="1:14" x14ac:dyDescent="0.3">
      <c r="A2017" t="s">
        <v>469</v>
      </c>
      <c r="B2017" s="3">
        <v>45931</v>
      </c>
      <c r="C2017" s="3">
        <v>45931</v>
      </c>
      <c r="D2017" t="s">
        <v>2920</v>
      </c>
      <c r="E2017" t="s">
        <v>2789</v>
      </c>
      <c r="F2017" t="s">
        <v>2791</v>
      </c>
      <c r="G2017">
        <v>540</v>
      </c>
      <c r="H2017">
        <v>540</v>
      </c>
      <c r="I2017" t="s">
        <v>2790</v>
      </c>
      <c r="J2017" t="s">
        <v>1036</v>
      </c>
      <c r="K2017" t="s">
        <v>177</v>
      </c>
      <c r="L2017" t="str">
        <f>IF(AND(Home!$A$1&gt;=Leave[[#This Row],[Start Time]],Home!$A$1&lt;=Leave[[#This Row],[End Time]]),"Aplica","No Aplica")</f>
        <v>Aplica</v>
      </c>
      <c r="M2017">
        <f>IF(AND(Home!$A$1&gt;=Leave[[#This Row],[Start Time]],Home!$A$1&lt;=Leave[[#This Row],[End Time]]),Home!$A$1,"No Aplica")</f>
        <v>45931</v>
      </c>
      <c r="N2017" t="str">
        <f>Leave[[#This Row],[User Code (Owning User) (Usuario)]]&amp;Leave[[#This Row],[fecha activa]]</f>
        <v>MIE202525092462745931</v>
      </c>
    </row>
    <row r="2018" spans="1:14" x14ac:dyDescent="0.3">
      <c r="A2018" t="s">
        <v>466</v>
      </c>
      <c r="B2018" s="3">
        <v>45938</v>
      </c>
      <c r="C2018" s="3">
        <v>45938</v>
      </c>
      <c r="D2018" t="s">
        <v>467</v>
      </c>
      <c r="E2018" t="s">
        <v>819</v>
      </c>
      <c r="F2018" t="s">
        <v>820</v>
      </c>
      <c r="G2018">
        <v>540</v>
      </c>
      <c r="H2018">
        <v>540</v>
      </c>
      <c r="I2018" t="s">
        <v>1059</v>
      </c>
      <c r="J2018" t="s">
        <v>968</v>
      </c>
      <c r="K2018" t="s">
        <v>178</v>
      </c>
      <c r="L2018" t="str">
        <f>IF(AND(Home!$A$1&gt;=Leave[[#This Row],[Start Time]],Home!$A$1&lt;=Leave[[#This Row],[End Time]]),"Aplica","No Aplica")</f>
        <v>No Aplica</v>
      </c>
      <c r="M2018" t="str">
        <f>IF(AND(Home!$A$1&gt;=Leave[[#This Row],[Start Time]],Home!$A$1&lt;=Leave[[#This Row],[End Time]]),Home!$A$1,"No Aplica")</f>
        <v>No Aplica</v>
      </c>
      <c r="N2018" t="str">
        <f>Leave[[#This Row],[User Code (Owning User) (Usuario)]]&amp;Leave[[#This Row],[fecha activa]]</f>
        <v>MIE2024291118489No Aplica</v>
      </c>
    </row>
    <row r="2019" spans="1:14" x14ac:dyDescent="0.3">
      <c r="A2019" t="s">
        <v>466</v>
      </c>
      <c r="B2019" s="3">
        <v>45939</v>
      </c>
      <c r="C2019" s="3">
        <v>45939</v>
      </c>
      <c r="D2019" t="s">
        <v>1405</v>
      </c>
      <c r="E2019" t="s">
        <v>607</v>
      </c>
      <c r="F2019" t="s">
        <v>610</v>
      </c>
      <c r="G2019">
        <v>540</v>
      </c>
      <c r="H2019">
        <v>540</v>
      </c>
      <c r="I2019" t="s">
        <v>1264</v>
      </c>
      <c r="J2019" t="s">
        <v>967</v>
      </c>
      <c r="K2019" t="s">
        <v>177</v>
      </c>
      <c r="L2019" t="str">
        <f>IF(AND(Home!$A$1&gt;=Leave[[#This Row],[Start Time]],Home!$A$1&lt;=Leave[[#This Row],[End Time]]),"Aplica","No Aplica")</f>
        <v>No Aplica</v>
      </c>
      <c r="M2019" t="str">
        <f>IF(AND(Home!$A$1&gt;=Leave[[#This Row],[Start Time]],Home!$A$1&lt;=Leave[[#This Row],[End Time]]),Home!$A$1,"No Aplica")</f>
        <v>No Aplica</v>
      </c>
      <c r="N2019" t="str">
        <f>Leave[[#This Row],[User Code (Owning User) (Usuario)]]&amp;Leave[[#This Row],[fecha activa]]</f>
        <v>MIE2024170616132No Aplica</v>
      </c>
    </row>
    <row r="2020" spans="1:14" x14ac:dyDescent="0.3">
      <c r="A2020" t="s">
        <v>466</v>
      </c>
      <c r="B2020" s="3">
        <v>45932</v>
      </c>
      <c r="C2020" s="3">
        <v>45932</v>
      </c>
      <c r="D2020" t="s">
        <v>1405</v>
      </c>
      <c r="E2020" t="s">
        <v>607</v>
      </c>
      <c r="F2020" t="s">
        <v>610</v>
      </c>
      <c r="G2020">
        <v>480</v>
      </c>
      <c r="H2020">
        <v>480</v>
      </c>
      <c r="I2020" t="s">
        <v>1264</v>
      </c>
      <c r="J2020" t="s">
        <v>967</v>
      </c>
      <c r="K2020" t="s">
        <v>177</v>
      </c>
      <c r="L2020" t="str">
        <f>IF(AND(Home!$A$1&gt;=Leave[[#This Row],[Start Time]],Home!$A$1&lt;=Leave[[#This Row],[End Time]]),"Aplica","No Aplica")</f>
        <v>No Aplica</v>
      </c>
      <c r="M2020" t="str">
        <f>IF(AND(Home!$A$1&gt;=Leave[[#This Row],[Start Time]],Home!$A$1&lt;=Leave[[#This Row],[End Time]]),Home!$A$1,"No Aplica")</f>
        <v>No Aplica</v>
      </c>
      <c r="N2020" t="str">
        <f>Leave[[#This Row],[User Code (Owning User) (Usuario)]]&amp;Leave[[#This Row],[fecha activa]]</f>
        <v>MIE2024170616132No Aplica</v>
      </c>
    </row>
    <row r="2021" spans="1:14" x14ac:dyDescent="0.3">
      <c r="A2021" t="s">
        <v>466</v>
      </c>
      <c r="B2021" s="3">
        <v>45937</v>
      </c>
      <c r="C2021" s="3">
        <v>45937</v>
      </c>
      <c r="D2021" t="s">
        <v>493</v>
      </c>
      <c r="E2021" t="s">
        <v>608</v>
      </c>
      <c r="F2021" t="s">
        <v>612</v>
      </c>
      <c r="G2021">
        <v>540</v>
      </c>
      <c r="H2021">
        <v>540</v>
      </c>
      <c r="I2021" t="s">
        <v>1266</v>
      </c>
      <c r="J2021" t="s">
        <v>967</v>
      </c>
      <c r="K2021" t="s">
        <v>177</v>
      </c>
      <c r="L2021" t="str">
        <f>IF(AND(Home!$A$1&gt;=Leave[[#This Row],[Start Time]],Home!$A$1&lt;=Leave[[#This Row],[End Time]]),"Aplica","No Aplica")</f>
        <v>No Aplica</v>
      </c>
      <c r="M2021" t="str">
        <f>IF(AND(Home!$A$1&gt;=Leave[[#This Row],[Start Time]],Home!$A$1&lt;=Leave[[#This Row],[End Time]]),Home!$A$1,"No Aplica")</f>
        <v>No Aplica</v>
      </c>
      <c r="N2021" t="str">
        <f>Leave[[#This Row],[User Code (Owning User) (Usuario)]]&amp;Leave[[#This Row],[fecha activa]]</f>
        <v>MIE2024170616130No Aplica</v>
      </c>
    </row>
    <row r="2022" spans="1:14" x14ac:dyDescent="0.3">
      <c r="A2022" t="s">
        <v>466</v>
      </c>
      <c r="B2022" s="3">
        <v>45942</v>
      </c>
      <c r="C2022" s="3">
        <v>45942</v>
      </c>
      <c r="D2022" t="s">
        <v>490</v>
      </c>
      <c r="E2022" t="s">
        <v>1951</v>
      </c>
      <c r="F2022" t="s">
        <v>1953</v>
      </c>
      <c r="G2022">
        <v>540</v>
      </c>
      <c r="H2022">
        <v>540</v>
      </c>
      <c r="I2022" t="s">
        <v>1952</v>
      </c>
      <c r="J2022" t="s">
        <v>1426</v>
      </c>
      <c r="K2022" t="s">
        <v>178</v>
      </c>
      <c r="L2022" t="str">
        <f>IF(AND(Home!$A$1&gt;=Leave[[#This Row],[Start Time]],Home!$A$1&lt;=Leave[[#This Row],[End Time]]),"Aplica","No Aplica")</f>
        <v>No Aplica</v>
      </c>
      <c r="M2022" t="str">
        <f>IF(AND(Home!$A$1&gt;=Leave[[#This Row],[Start Time]],Home!$A$1&lt;=Leave[[#This Row],[End Time]]),Home!$A$1,"No Aplica")</f>
        <v>No Aplica</v>
      </c>
      <c r="N2022" t="str">
        <f>Leave[[#This Row],[User Code (Owning User) (Usuario)]]&amp;Leave[[#This Row],[fecha activa]]</f>
        <v>MIE2025020723536No Aplica</v>
      </c>
    </row>
    <row r="2023" spans="1:14" x14ac:dyDescent="0.3">
      <c r="A2023" t="s">
        <v>469</v>
      </c>
      <c r="B2023" s="3">
        <v>45941</v>
      </c>
      <c r="C2023" s="3">
        <v>45941</v>
      </c>
      <c r="D2023" t="s">
        <v>836</v>
      </c>
      <c r="E2023" t="s">
        <v>1951</v>
      </c>
      <c r="F2023" t="s">
        <v>1953</v>
      </c>
      <c r="G2023">
        <v>300</v>
      </c>
      <c r="H2023">
        <v>300</v>
      </c>
      <c r="I2023" t="s">
        <v>1952</v>
      </c>
      <c r="J2023" t="s">
        <v>1426</v>
      </c>
      <c r="K2023" t="s">
        <v>178</v>
      </c>
      <c r="L2023" t="str">
        <f>IF(AND(Home!$A$1&gt;=Leave[[#This Row],[Start Time]],Home!$A$1&lt;=Leave[[#This Row],[End Time]]),"Aplica","No Aplica")</f>
        <v>No Aplica</v>
      </c>
      <c r="M2023" t="str">
        <f>IF(AND(Home!$A$1&gt;=Leave[[#This Row],[Start Time]],Home!$A$1&lt;=Leave[[#This Row],[End Time]]),Home!$A$1,"No Aplica")</f>
        <v>No Aplica</v>
      </c>
      <c r="N2023" t="str">
        <f>Leave[[#This Row],[User Code (Owning User) (Usuario)]]&amp;Leave[[#This Row],[fecha activa]]</f>
        <v>MIE2025020723536No Aplica</v>
      </c>
    </row>
    <row r="2024" spans="1:14" x14ac:dyDescent="0.3">
      <c r="A2024" t="s">
        <v>469</v>
      </c>
      <c r="B2024" s="3">
        <v>45931</v>
      </c>
      <c r="C2024" s="3">
        <v>45931</v>
      </c>
      <c r="D2024" t="s">
        <v>2934</v>
      </c>
      <c r="E2024" t="s">
        <v>2739</v>
      </c>
      <c r="F2024" t="s">
        <v>2741</v>
      </c>
      <c r="G2024">
        <v>570</v>
      </c>
      <c r="H2024">
        <v>540</v>
      </c>
      <c r="I2024" t="s">
        <v>2740</v>
      </c>
      <c r="J2024" t="s">
        <v>1035</v>
      </c>
      <c r="K2024" t="s">
        <v>178</v>
      </c>
      <c r="L2024" t="str">
        <f>IF(AND(Home!$A$1&gt;=Leave[[#This Row],[Start Time]],Home!$A$1&lt;=Leave[[#This Row],[End Time]]),"Aplica","No Aplica")</f>
        <v>Aplica</v>
      </c>
      <c r="M2024">
        <f>IF(AND(Home!$A$1&gt;=Leave[[#This Row],[Start Time]],Home!$A$1&lt;=Leave[[#This Row],[End Time]]),Home!$A$1,"No Aplica")</f>
        <v>45931</v>
      </c>
      <c r="N2024" t="str">
        <f>Leave[[#This Row],[User Code (Owning User) (Usuario)]]&amp;Leave[[#This Row],[fecha activa]]</f>
        <v>MIE202523092458145931</v>
      </c>
    </row>
    <row r="2025" spans="1:14" x14ac:dyDescent="0.3">
      <c r="A2025" t="s">
        <v>474</v>
      </c>
      <c r="B2025" s="3">
        <v>45942</v>
      </c>
      <c r="C2025" s="3">
        <v>45942</v>
      </c>
      <c r="D2025" t="s">
        <v>489</v>
      </c>
      <c r="E2025" t="s">
        <v>2739</v>
      </c>
      <c r="F2025" t="s">
        <v>2741</v>
      </c>
      <c r="G2025">
        <v>540</v>
      </c>
      <c r="H2025">
        <v>540</v>
      </c>
      <c r="I2025" t="s">
        <v>2740</v>
      </c>
      <c r="J2025" t="s">
        <v>1035</v>
      </c>
      <c r="K2025" t="s">
        <v>178</v>
      </c>
      <c r="L2025" t="str">
        <f>IF(AND(Home!$A$1&gt;=Leave[[#This Row],[Start Time]],Home!$A$1&lt;=Leave[[#This Row],[End Time]]),"Aplica","No Aplica")</f>
        <v>No Aplica</v>
      </c>
      <c r="M2025" t="str">
        <f>IF(AND(Home!$A$1&gt;=Leave[[#This Row],[Start Time]],Home!$A$1&lt;=Leave[[#This Row],[End Time]]),Home!$A$1,"No Aplica")</f>
        <v>No Aplica</v>
      </c>
      <c r="N2025" t="str">
        <f>Leave[[#This Row],[User Code (Owning User) (Usuario)]]&amp;Leave[[#This Row],[fecha activa]]</f>
        <v>MIE2025230924581No Aplica</v>
      </c>
    </row>
    <row r="2026" spans="1:14" x14ac:dyDescent="0.3">
      <c r="A2026" t="s">
        <v>474</v>
      </c>
      <c r="B2026" s="3">
        <v>45935</v>
      </c>
      <c r="C2026" s="3">
        <v>45935</v>
      </c>
      <c r="D2026" t="s">
        <v>502</v>
      </c>
      <c r="E2026" t="s">
        <v>2739</v>
      </c>
      <c r="F2026" t="s">
        <v>2741</v>
      </c>
      <c r="G2026">
        <v>540</v>
      </c>
      <c r="H2026">
        <v>540</v>
      </c>
      <c r="I2026" t="s">
        <v>2740</v>
      </c>
      <c r="J2026" t="s">
        <v>1035</v>
      </c>
      <c r="K2026" t="s">
        <v>178</v>
      </c>
      <c r="L2026" t="str">
        <f>IF(AND(Home!$A$1&gt;=Leave[[#This Row],[Start Time]],Home!$A$1&lt;=Leave[[#This Row],[End Time]]),"Aplica","No Aplica")</f>
        <v>No Aplica</v>
      </c>
      <c r="M2026" t="str">
        <f>IF(AND(Home!$A$1&gt;=Leave[[#This Row],[Start Time]],Home!$A$1&lt;=Leave[[#This Row],[End Time]]),Home!$A$1,"No Aplica")</f>
        <v>No Aplica</v>
      </c>
      <c r="N2026" t="str">
        <f>Leave[[#This Row],[User Code (Owning User) (Usuario)]]&amp;Leave[[#This Row],[fecha activa]]</f>
        <v>MIE2025230924581No Aplica</v>
      </c>
    </row>
    <row r="2027" spans="1:14" x14ac:dyDescent="0.3">
      <c r="A2027" t="s">
        <v>466</v>
      </c>
      <c r="B2027" s="3">
        <v>45936</v>
      </c>
      <c r="C2027" s="3">
        <v>45936</v>
      </c>
      <c r="D2027" t="s">
        <v>2661</v>
      </c>
      <c r="E2027" t="s">
        <v>536</v>
      </c>
      <c r="F2027" t="s">
        <v>537</v>
      </c>
      <c r="G2027">
        <v>540</v>
      </c>
      <c r="H2027">
        <v>540</v>
      </c>
      <c r="I2027" t="s">
        <v>1293</v>
      </c>
      <c r="J2027" t="s">
        <v>967</v>
      </c>
      <c r="K2027" t="s">
        <v>177</v>
      </c>
      <c r="L2027" t="str">
        <f>IF(AND(Home!$A$1&gt;=Leave[[#This Row],[Start Time]],Home!$A$1&lt;=Leave[[#This Row],[End Time]]),"Aplica","No Aplica")</f>
        <v>No Aplica</v>
      </c>
      <c r="M2027" t="str">
        <f>IF(AND(Home!$A$1&gt;=Leave[[#This Row],[Start Time]],Home!$A$1&lt;=Leave[[#This Row],[End Time]]),Home!$A$1,"No Aplica")</f>
        <v>No Aplica</v>
      </c>
      <c r="N2027" t="str">
        <f>Leave[[#This Row],[User Code (Owning User) (Usuario)]]&amp;Leave[[#This Row],[fecha activa]]</f>
        <v>MIE2024180415125No Aplica</v>
      </c>
    </row>
    <row r="2028" spans="1:14" x14ac:dyDescent="0.3">
      <c r="A2028" t="s">
        <v>463</v>
      </c>
      <c r="B2028" s="3">
        <v>45939</v>
      </c>
      <c r="C2028" s="3">
        <v>45939</v>
      </c>
      <c r="D2028" t="s">
        <v>649</v>
      </c>
      <c r="E2028" t="s">
        <v>2415</v>
      </c>
      <c r="F2028" t="s">
        <v>2417</v>
      </c>
      <c r="G2028">
        <v>120</v>
      </c>
      <c r="H2028">
        <v>120</v>
      </c>
      <c r="I2028" t="s">
        <v>2416</v>
      </c>
      <c r="J2028" t="s">
        <v>1038</v>
      </c>
      <c r="K2028" t="s">
        <v>177</v>
      </c>
      <c r="L2028" t="str">
        <f>IF(AND(Home!$A$1&gt;=Leave[[#This Row],[Start Time]],Home!$A$1&lt;=Leave[[#This Row],[End Time]]),"Aplica","No Aplica")</f>
        <v>No Aplica</v>
      </c>
      <c r="M2028" t="str">
        <f>IF(AND(Home!$A$1&gt;=Leave[[#This Row],[Start Time]],Home!$A$1&lt;=Leave[[#This Row],[End Time]]),Home!$A$1,"No Aplica")</f>
        <v>No Aplica</v>
      </c>
      <c r="N2028" t="str">
        <f>Leave[[#This Row],[User Code (Owning User) (Usuario)]]&amp;Leave[[#This Row],[fecha activa]]</f>
        <v>MIE2025290824240No Aplica</v>
      </c>
    </row>
    <row r="2029" spans="1:14" x14ac:dyDescent="0.3">
      <c r="A2029" t="s">
        <v>463</v>
      </c>
      <c r="B2029" s="3">
        <v>45936</v>
      </c>
      <c r="C2029" s="3">
        <v>45936</v>
      </c>
      <c r="D2029" t="s">
        <v>649</v>
      </c>
      <c r="E2029" t="s">
        <v>2415</v>
      </c>
      <c r="F2029" t="s">
        <v>2417</v>
      </c>
      <c r="G2029">
        <v>120</v>
      </c>
      <c r="H2029">
        <v>120</v>
      </c>
      <c r="I2029" t="s">
        <v>2416</v>
      </c>
      <c r="J2029" t="s">
        <v>1038</v>
      </c>
      <c r="K2029" t="s">
        <v>177</v>
      </c>
      <c r="L2029" t="str">
        <f>IF(AND(Home!$A$1&gt;=Leave[[#This Row],[Start Time]],Home!$A$1&lt;=Leave[[#This Row],[End Time]]),"Aplica","No Aplica")</f>
        <v>No Aplica</v>
      </c>
      <c r="M2029" t="str">
        <f>IF(AND(Home!$A$1&gt;=Leave[[#This Row],[Start Time]],Home!$A$1&lt;=Leave[[#This Row],[End Time]]),Home!$A$1,"No Aplica")</f>
        <v>No Aplica</v>
      </c>
      <c r="N2029" t="str">
        <f>Leave[[#This Row],[User Code (Owning User) (Usuario)]]&amp;Leave[[#This Row],[fecha activa]]</f>
        <v>MIE2025290824240No Aplica</v>
      </c>
    </row>
    <row r="2030" spans="1:14" x14ac:dyDescent="0.3">
      <c r="A2030" t="s">
        <v>463</v>
      </c>
      <c r="B2030" s="3">
        <v>45938</v>
      </c>
      <c r="C2030" s="3">
        <v>45938</v>
      </c>
      <c r="D2030" t="s">
        <v>845</v>
      </c>
      <c r="E2030" t="s">
        <v>2415</v>
      </c>
      <c r="F2030" t="s">
        <v>2417</v>
      </c>
      <c r="G2030">
        <v>540</v>
      </c>
      <c r="H2030">
        <v>540</v>
      </c>
      <c r="I2030" t="s">
        <v>2416</v>
      </c>
      <c r="J2030" t="s">
        <v>1038</v>
      </c>
      <c r="K2030" t="s">
        <v>177</v>
      </c>
      <c r="L2030" t="str">
        <f>IF(AND(Home!$A$1&gt;=Leave[[#This Row],[Start Time]],Home!$A$1&lt;=Leave[[#This Row],[End Time]]),"Aplica","No Aplica")</f>
        <v>No Aplica</v>
      </c>
      <c r="M2030" t="str">
        <f>IF(AND(Home!$A$1&gt;=Leave[[#This Row],[Start Time]],Home!$A$1&lt;=Leave[[#This Row],[End Time]]),Home!$A$1,"No Aplica")</f>
        <v>No Aplica</v>
      </c>
      <c r="N2030" t="str">
        <f>Leave[[#This Row],[User Code (Owning User) (Usuario)]]&amp;Leave[[#This Row],[fecha activa]]</f>
        <v>MIE2025290824240No Aplica</v>
      </c>
    </row>
    <row r="2031" spans="1:14" x14ac:dyDescent="0.3">
      <c r="A2031" t="s">
        <v>463</v>
      </c>
      <c r="B2031" s="3">
        <v>45932</v>
      </c>
      <c r="C2031" s="3">
        <v>45932</v>
      </c>
      <c r="D2031" t="s">
        <v>3037</v>
      </c>
      <c r="E2031" t="s">
        <v>2415</v>
      </c>
      <c r="F2031" t="s">
        <v>2417</v>
      </c>
      <c r="G2031">
        <v>180</v>
      </c>
      <c r="H2031">
        <v>180</v>
      </c>
      <c r="I2031" t="s">
        <v>2416</v>
      </c>
      <c r="J2031" t="s">
        <v>1038</v>
      </c>
      <c r="K2031" t="s">
        <v>177</v>
      </c>
      <c r="L2031" t="str">
        <f>IF(AND(Home!$A$1&gt;=Leave[[#This Row],[Start Time]],Home!$A$1&lt;=Leave[[#This Row],[End Time]]),"Aplica","No Aplica")</f>
        <v>No Aplica</v>
      </c>
      <c r="M2031" t="str">
        <f>IF(AND(Home!$A$1&gt;=Leave[[#This Row],[Start Time]],Home!$A$1&lt;=Leave[[#This Row],[End Time]]),Home!$A$1,"No Aplica")</f>
        <v>No Aplica</v>
      </c>
      <c r="N2031" t="str">
        <f>Leave[[#This Row],[User Code (Owning User) (Usuario)]]&amp;Leave[[#This Row],[fecha activa]]</f>
        <v>MIE2025290824240No Aplica</v>
      </c>
    </row>
    <row r="2032" spans="1:14" x14ac:dyDescent="0.3">
      <c r="A2032" t="s">
        <v>466</v>
      </c>
      <c r="B2032" s="3">
        <v>45931</v>
      </c>
      <c r="C2032" s="3">
        <v>45931</v>
      </c>
      <c r="D2032" t="s">
        <v>467</v>
      </c>
      <c r="E2032" t="s">
        <v>2415</v>
      </c>
      <c r="F2032" t="s">
        <v>2417</v>
      </c>
      <c r="G2032">
        <v>540</v>
      </c>
      <c r="H2032">
        <v>540</v>
      </c>
      <c r="I2032" t="s">
        <v>2416</v>
      </c>
      <c r="J2032" t="s">
        <v>1038</v>
      </c>
      <c r="K2032" t="s">
        <v>177</v>
      </c>
      <c r="L2032" t="str">
        <f>IF(AND(Home!$A$1&gt;=Leave[[#This Row],[Start Time]],Home!$A$1&lt;=Leave[[#This Row],[End Time]]),"Aplica","No Aplica")</f>
        <v>Aplica</v>
      </c>
      <c r="M2032">
        <f>IF(AND(Home!$A$1&gt;=Leave[[#This Row],[Start Time]],Home!$A$1&lt;=Leave[[#This Row],[End Time]]),Home!$A$1,"No Aplica")</f>
        <v>45931</v>
      </c>
      <c r="N2032" t="str">
        <f>Leave[[#This Row],[User Code (Owning User) (Usuario)]]&amp;Leave[[#This Row],[fecha activa]]</f>
        <v>MIE202529082424045931</v>
      </c>
    </row>
    <row r="2033" spans="1:14" x14ac:dyDescent="0.3">
      <c r="A2033" t="s">
        <v>463</v>
      </c>
      <c r="B2033" s="3">
        <v>45931</v>
      </c>
      <c r="C2033" s="3">
        <v>45931</v>
      </c>
      <c r="D2033" t="s">
        <v>1823</v>
      </c>
      <c r="E2033" t="s">
        <v>21</v>
      </c>
      <c r="F2033" t="s">
        <v>22</v>
      </c>
      <c r="G2033">
        <v>120</v>
      </c>
      <c r="H2033">
        <v>120</v>
      </c>
      <c r="I2033" t="s">
        <v>944</v>
      </c>
      <c r="J2033" t="s">
        <v>1822</v>
      </c>
      <c r="K2033" t="s">
        <v>179</v>
      </c>
      <c r="L2033" t="str">
        <f>IF(AND(Home!$A$1&gt;=Leave[[#This Row],[Start Time]],Home!$A$1&lt;=Leave[[#This Row],[End Time]]),"Aplica","No Aplica")</f>
        <v>Aplica</v>
      </c>
      <c r="M2033">
        <f>IF(AND(Home!$A$1&gt;=Leave[[#This Row],[Start Time]],Home!$A$1&lt;=Leave[[#This Row],[End Time]]),Home!$A$1,"No Aplica")</f>
        <v>45931</v>
      </c>
      <c r="N2033" t="str">
        <f>Leave[[#This Row],[User Code (Owning User) (Usuario)]]&amp;Leave[[#This Row],[fecha activa]]</f>
        <v>MIE20222511954245931</v>
      </c>
    </row>
    <row r="2034" spans="1:14" x14ac:dyDescent="0.3">
      <c r="A2034" t="s">
        <v>474</v>
      </c>
      <c r="B2034" s="3">
        <v>45936</v>
      </c>
      <c r="C2034" s="3">
        <v>45936</v>
      </c>
      <c r="D2034" t="s">
        <v>489</v>
      </c>
      <c r="E2034" t="s">
        <v>21</v>
      </c>
      <c r="F2034" t="s">
        <v>22</v>
      </c>
      <c r="G2034">
        <v>30</v>
      </c>
      <c r="H2034">
        <v>30</v>
      </c>
      <c r="I2034" t="s">
        <v>944</v>
      </c>
      <c r="J2034" t="s">
        <v>1822</v>
      </c>
      <c r="K2034" t="s">
        <v>179</v>
      </c>
      <c r="L2034" t="str">
        <f>IF(AND(Home!$A$1&gt;=Leave[[#This Row],[Start Time]],Home!$A$1&lt;=Leave[[#This Row],[End Time]]),"Aplica","No Aplica")</f>
        <v>No Aplica</v>
      </c>
      <c r="M2034" t="str">
        <f>IF(AND(Home!$A$1&gt;=Leave[[#This Row],[Start Time]],Home!$A$1&lt;=Leave[[#This Row],[End Time]]),Home!$A$1,"No Aplica")</f>
        <v>No Aplica</v>
      </c>
      <c r="N2034" t="str">
        <f>Leave[[#This Row],[User Code (Owning User) (Usuario)]]&amp;Leave[[#This Row],[fecha activa]]</f>
        <v>MIE202225119542No Aplica</v>
      </c>
    </row>
    <row r="2035" spans="1:14" x14ac:dyDescent="0.3">
      <c r="A2035" t="s">
        <v>474</v>
      </c>
      <c r="B2035" s="3">
        <v>45937</v>
      </c>
      <c r="C2035" s="3">
        <v>45937</v>
      </c>
      <c r="D2035" t="s">
        <v>489</v>
      </c>
      <c r="E2035" t="s">
        <v>21</v>
      </c>
      <c r="F2035" t="s">
        <v>22</v>
      </c>
      <c r="G2035">
        <v>30</v>
      </c>
      <c r="H2035">
        <v>30</v>
      </c>
      <c r="I2035" t="s">
        <v>944</v>
      </c>
      <c r="J2035" t="s">
        <v>1822</v>
      </c>
      <c r="K2035" t="s">
        <v>179</v>
      </c>
      <c r="L2035" t="str">
        <f>IF(AND(Home!$A$1&gt;=Leave[[#This Row],[Start Time]],Home!$A$1&lt;=Leave[[#This Row],[End Time]]),"Aplica","No Aplica")</f>
        <v>No Aplica</v>
      </c>
      <c r="M2035" t="str">
        <f>IF(AND(Home!$A$1&gt;=Leave[[#This Row],[Start Time]],Home!$A$1&lt;=Leave[[#This Row],[End Time]]),Home!$A$1,"No Aplica")</f>
        <v>No Aplica</v>
      </c>
      <c r="N2035" t="str">
        <f>Leave[[#This Row],[User Code (Owning User) (Usuario)]]&amp;Leave[[#This Row],[fecha activa]]</f>
        <v>MIE202225119542No Aplica</v>
      </c>
    </row>
    <row r="2036" spans="1:14" x14ac:dyDescent="0.3">
      <c r="A2036" t="s">
        <v>474</v>
      </c>
      <c r="B2036" s="3">
        <v>45938</v>
      </c>
      <c r="C2036" s="3">
        <v>45938</v>
      </c>
      <c r="D2036" t="s">
        <v>489</v>
      </c>
      <c r="E2036" t="s">
        <v>21</v>
      </c>
      <c r="F2036" t="s">
        <v>22</v>
      </c>
      <c r="G2036">
        <v>30</v>
      </c>
      <c r="H2036">
        <v>30</v>
      </c>
      <c r="I2036" t="s">
        <v>944</v>
      </c>
      <c r="J2036" t="s">
        <v>1822</v>
      </c>
      <c r="K2036" t="s">
        <v>179</v>
      </c>
      <c r="L2036" t="str">
        <f>IF(AND(Home!$A$1&gt;=Leave[[#This Row],[Start Time]],Home!$A$1&lt;=Leave[[#This Row],[End Time]]),"Aplica","No Aplica")</f>
        <v>No Aplica</v>
      </c>
      <c r="M2036" t="str">
        <f>IF(AND(Home!$A$1&gt;=Leave[[#This Row],[Start Time]],Home!$A$1&lt;=Leave[[#This Row],[End Time]]),Home!$A$1,"No Aplica")</f>
        <v>No Aplica</v>
      </c>
      <c r="N2036" t="str">
        <f>Leave[[#This Row],[User Code (Owning User) (Usuario)]]&amp;Leave[[#This Row],[fecha activa]]</f>
        <v>MIE202225119542No Aplica</v>
      </c>
    </row>
    <row r="2037" spans="1:14" x14ac:dyDescent="0.3">
      <c r="A2037" t="s">
        <v>474</v>
      </c>
      <c r="B2037" s="3">
        <v>45939</v>
      </c>
      <c r="C2037" s="3">
        <v>45939</v>
      </c>
      <c r="D2037" t="s">
        <v>489</v>
      </c>
      <c r="E2037" t="s">
        <v>21</v>
      </c>
      <c r="F2037" t="s">
        <v>22</v>
      </c>
      <c r="G2037">
        <v>30</v>
      </c>
      <c r="H2037">
        <v>30</v>
      </c>
      <c r="I2037" t="s">
        <v>944</v>
      </c>
      <c r="J2037" t="s">
        <v>1822</v>
      </c>
      <c r="K2037" t="s">
        <v>179</v>
      </c>
      <c r="L2037" t="str">
        <f>IF(AND(Home!$A$1&gt;=Leave[[#This Row],[Start Time]],Home!$A$1&lt;=Leave[[#This Row],[End Time]]),"Aplica","No Aplica")</f>
        <v>No Aplica</v>
      </c>
      <c r="M2037" t="str">
        <f>IF(AND(Home!$A$1&gt;=Leave[[#This Row],[Start Time]],Home!$A$1&lt;=Leave[[#This Row],[End Time]]),Home!$A$1,"No Aplica")</f>
        <v>No Aplica</v>
      </c>
      <c r="N2037" t="str">
        <f>Leave[[#This Row],[User Code (Owning User) (Usuario)]]&amp;Leave[[#This Row],[fecha activa]]</f>
        <v>MIE202225119542No Aplica</v>
      </c>
    </row>
    <row r="2038" spans="1:14" x14ac:dyDescent="0.3">
      <c r="A2038" t="s">
        <v>474</v>
      </c>
      <c r="B2038" s="3">
        <v>45940</v>
      </c>
      <c r="C2038" s="3">
        <v>45940</v>
      </c>
      <c r="D2038" t="s">
        <v>489</v>
      </c>
      <c r="E2038" t="s">
        <v>21</v>
      </c>
      <c r="F2038" t="s">
        <v>22</v>
      </c>
      <c r="G2038">
        <v>30</v>
      </c>
      <c r="H2038">
        <v>30</v>
      </c>
      <c r="I2038" t="s">
        <v>944</v>
      </c>
      <c r="J2038" t="s">
        <v>1822</v>
      </c>
      <c r="K2038" t="s">
        <v>179</v>
      </c>
      <c r="L2038" t="str">
        <f>IF(AND(Home!$A$1&gt;=Leave[[#This Row],[Start Time]],Home!$A$1&lt;=Leave[[#This Row],[End Time]]),"Aplica","No Aplica")</f>
        <v>No Aplica</v>
      </c>
      <c r="M2038" t="str">
        <f>IF(AND(Home!$A$1&gt;=Leave[[#This Row],[Start Time]],Home!$A$1&lt;=Leave[[#This Row],[End Time]]),Home!$A$1,"No Aplica")</f>
        <v>No Aplica</v>
      </c>
      <c r="N2038" t="str">
        <f>Leave[[#This Row],[User Code (Owning User) (Usuario)]]&amp;Leave[[#This Row],[fecha activa]]</f>
        <v>MIE202225119542No Aplica</v>
      </c>
    </row>
    <row r="2039" spans="1:14" x14ac:dyDescent="0.3">
      <c r="A2039" t="s">
        <v>474</v>
      </c>
      <c r="B2039" s="3">
        <v>45942</v>
      </c>
      <c r="C2039" s="3">
        <v>45942</v>
      </c>
      <c r="D2039" t="s">
        <v>489</v>
      </c>
      <c r="E2039" t="s">
        <v>21</v>
      </c>
      <c r="F2039" t="s">
        <v>22</v>
      </c>
      <c r="G2039">
        <v>540</v>
      </c>
      <c r="H2039">
        <v>540</v>
      </c>
      <c r="I2039" t="s">
        <v>944</v>
      </c>
      <c r="J2039" t="s">
        <v>1822</v>
      </c>
      <c r="K2039" t="s">
        <v>179</v>
      </c>
      <c r="L2039" t="str">
        <f>IF(AND(Home!$A$1&gt;=Leave[[#This Row],[Start Time]],Home!$A$1&lt;=Leave[[#This Row],[End Time]]),"Aplica","No Aplica")</f>
        <v>No Aplica</v>
      </c>
      <c r="M2039" t="str">
        <f>IF(AND(Home!$A$1&gt;=Leave[[#This Row],[Start Time]],Home!$A$1&lt;=Leave[[#This Row],[End Time]]),Home!$A$1,"No Aplica")</f>
        <v>No Aplica</v>
      </c>
      <c r="N2039" t="str">
        <f>Leave[[#This Row],[User Code (Owning User) (Usuario)]]&amp;Leave[[#This Row],[fecha activa]]</f>
        <v>MIE202225119542No Aplica</v>
      </c>
    </row>
    <row r="2040" spans="1:14" x14ac:dyDescent="0.3">
      <c r="A2040" t="s">
        <v>463</v>
      </c>
      <c r="B2040" s="3">
        <v>45941</v>
      </c>
      <c r="C2040" s="3">
        <v>45941</v>
      </c>
      <c r="D2040" t="s">
        <v>596</v>
      </c>
      <c r="E2040" t="s">
        <v>21</v>
      </c>
      <c r="F2040" t="s">
        <v>22</v>
      </c>
      <c r="G2040">
        <v>240</v>
      </c>
      <c r="H2040">
        <v>240</v>
      </c>
      <c r="I2040" t="s">
        <v>944</v>
      </c>
      <c r="J2040" t="s">
        <v>1822</v>
      </c>
      <c r="K2040" t="s">
        <v>179</v>
      </c>
      <c r="L2040" t="str">
        <f>IF(AND(Home!$A$1&gt;=Leave[[#This Row],[Start Time]],Home!$A$1&lt;=Leave[[#This Row],[End Time]]),"Aplica","No Aplica")</f>
        <v>No Aplica</v>
      </c>
      <c r="M2040" t="str">
        <f>IF(AND(Home!$A$1&gt;=Leave[[#This Row],[Start Time]],Home!$A$1&lt;=Leave[[#This Row],[End Time]]),Home!$A$1,"No Aplica")</f>
        <v>No Aplica</v>
      </c>
      <c r="N2040" t="str">
        <f>Leave[[#This Row],[User Code (Owning User) (Usuario)]]&amp;Leave[[#This Row],[fecha activa]]</f>
        <v>MIE202225119542No Aplica</v>
      </c>
    </row>
    <row r="2041" spans="1:14" x14ac:dyDescent="0.3">
      <c r="A2041" t="s">
        <v>474</v>
      </c>
      <c r="B2041" s="3">
        <v>45941</v>
      </c>
      <c r="C2041" s="3">
        <v>45941</v>
      </c>
      <c r="D2041" t="s">
        <v>489</v>
      </c>
      <c r="E2041" t="s">
        <v>21</v>
      </c>
      <c r="F2041" t="s">
        <v>22</v>
      </c>
      <c r="G2041">
        <v>60</v>
      </c>
      <c r="H2041">
        <v>60</v>
      </c>
      <c r="I2041" t="s">
        <v>944</v>
      </c>
      <c r="J2041" t="s">
        <v>1822</v>
      </c>
      <c r="K2041" t="s">
        <v>179</v>
      </c>
      <c r="L2041" t="str">
        <f>IF(AND(Home!$A$1&gt;=Leave[[#This Row],[Start Time]],Home!$A$1&lt;=Leave[[#This Row],[End Time]]),"Aplica","No Aplica")</f>
        <v>No Aplica</v>
      </c>
      <c r="M2041" t="str">
        <f>IF(AND(Home!$A$1&gt;=Leave[[#This Row],[Start Time]],Home!$A$1&lt;=Leave[[#This Row],[End Time]]),Home!$A$1,"No Aplica")</f>
        <v>No Aplica</v>
      </c>
      <c r="N2041" t="str">
        <f>Leave[[#This Row],[User Code (Owning User) (Usuario)]]&amp;Leave[[#This Row],[fecha activa]]</f>
        <v>MIE202225119542No Aplica</v>
      </c>
    </row>
    <row r="2042" spans="1:14" x14ac:dyDescent="0.3">
      <c r="A2042" t="s">
        <v>474</v>
      </c>
      <c r="B2042" s="3">
        <v>45933</v>
      </c>
      <c r="C2042" s="3">
        <v>45933</v>
      </c>
      <c r="D2042" t="s">
        <v>489</v>
      </c>
      <c r="E2042" t="s">
        <v>21</v>
      </c>
      <c r="F2042" t="s">
        <v>22</v>
      </c>
      <c r="G2042">
        <v>30</v>
      </c>
      <c r="H2042">
        <v>30</v>
      </c>
      <c r="I2042" t="s">
        <v>944</v>
      </c>
      <c r="J2042" t="s">
        <v>1822</v>
      </c>
      <c r="K2042" t="s">
        <v>179</v>
      </c>
      <c r="L2042" t="str">
        <f>IF(AND(Home!$A$1&gt;=Leave[[#This Row],[Start Time]],Home!$A$1&lt;=Leave[[#This Row],[End Time]]),"Aplica","No Aplica")</f>
        <v>No Aplica</v>
      </c>
      <c r="M2042" t="str">
        <f>IF(AND(Home!$A$1&gt;=Leave[[#This Row],[Start Time]],Home!$A$1&lt;=Leave[[#This Row],[End Time]]),Home!$A$1,"No Aplica")</f>
        <v>No Aplica</v>
      </c>
      <c r="N2042" t="str">
        <f>Leave[[#This Row],[User Code (Owning User) (Usuario)]]&amp;Leave[[#This Row],[fecha activa]]</f>
        <v>MIE202225119542No Aplica</v>
      </c>
    </row>
    <row r="2043" spans="1:14" x14ac:dyDescent="0.3">
      <c r="A2043" t="s">
        <v>474</v>
      </c>
      <c r="B2043" s="3">
        <v>45932</v>
      </c>
      <c r="C2043" s="3">
        <v>45932</v>
      </c>
      <c r="D2043" t="s">
        <v>489</v>
      </c>
      <c r="E2043" t="s">
        <v>21</v>
      </c>
      <c r="F2043" t="s">
        <v>22</v>
      </c>
      <c r="G2043">
        <v>30</v>
      </c>
      <c r="H2043">
        <v>30</v>
      </c>
      <c r="I2043" t="s">
        <v>944</v>
      </c>
      <c r="J2043" t="s">
        <v>1822</v>
      </c>
      <c r="K2043" t="s">
        <v>179</v>
      </c>
      <c r="L2043" t="str">
        <f>IF(AND(Home!$A$1&gt;=Leave[[#This Row],[Start Time]],Home!$A$1&lt;=Leave[[#This Row],[End Time]]),"Aplica","No Aplica")</f>
        <v>No Aplica</v>
      </c>
      <c r="M2043" t="str">
        <f>IF(AND(Home!$A$1&gt;=Leave[[#This Row],[Start Time]],Home!$A$1&lt;=Leave[[#This Row],[End Time]]),Home!$A$1,"No Aplica")</f>
        <v>No Aplica</v>
      </c>
      <c r="N2043" t="str">
        <f>Leave[[#This Row],[User Code (Owning User) (Usuario)]]&amp;Leave[[#This Row],[fecha activa]]</f>
        <v>MIE202225119542No Aplica</v>
      </c>
    </row>
    <row r="2044" spans="1:14" x14ac:dyDescent="0.3">
      <c r="A2044" t="s">
        <v>474</v>
      </c>
      <c r="B2044" s="3">
        <v>45931</v>
      </c>
      <c r="C2044" s="3">
        <v>45931</v>
      </c>
      <c r="D2044" t="s">
        <v>489</v>
      </c>
      <c r="E2044" t="s">
        <v>21</v>
      </c>
      <c r="F2044" t="s">
        <v>22</v>
      </c>
      <c r="G2044">
        <v>30</v>
      </c>
      <c r="H2044">
        <v>30</v>
      </c>
      <c r="I2044" t="s">
        <v>944</v>
      </c>
      <c r="J2044" t="s">
        <v>1822</v>
      </c>
      <c r="K2044" t="s">
        <v>179</v>
      </c>
      <c r="L2044" t="str">
        <f>IF(AND(Home!$A$1&gt;=Leave[[#This Row],[Start Time]],Home!$A$1&lt;=Leave[[#This Row],[End Time]]),"Aplica","No Aplica")</f>
        <v>Aplica</v>
      </c>
      <c r="M2044">
        <f>IF(AND(Home!$A$1&gt;=Leave[[#This Row],[Start Time]],Home!$A$1&lt;=Leave[[#This Row],[End Time]]),Home!$A$1,"No Aplica")</f>
        <v>45931</v>
      </c>
      <c r="N2044" t="str">
        <f>Leave[[#This Row],[User Code (Owning User) (Usuario)]]&amp;Leave[[#This Row],[fecha activa]]</f>
        <v>MIE20222511954245931</v>
      </c>
    </row>
    <row r="2045" spans="1:14" x14ac:dyDescent="0.3">
      <c r="A2045" t="s">
        <v>474</v>
      </c>
      <c r="B2045" s="3">
        <v>45935</v>
      </c>
      <c r="C2045" s="3">
        <v>45935</v>
      </c>
      <c r="D2045" t="s">
        <v>489</v>
      </c>
      <c r="E2045" t="s">
        <v>21</v>
      </c>
      <c r="F2045" t="s">
        <v>22</v>
      </c>
      <c r="G2045">
        <v>540</v>
      </c>
      <c r="H2045">
        <v>540</v>
      </c>
      <c r="I2045" t="s">
        <v>944</v>
      </c>
      <c r="J2045" t="s">
        <v>1822</v>
      </c>
      <c r="K2045" t="s">
        <v>179</v>
      </c>
      <c r="L2045" t="str">
        <f>IF(AND(Home!$A$1&gt;=Leave[[#This Row],[Start Time]],Home!$A$1&lt;=Leave[[#This Row],[End Time]]),"Aplica","No Aplica")</f>
        <v>No Aplica</v>
      </c>
      <c r="M2045" t="str">
        <f>IF(AND(Home!$A$1&gt;=Leave[[#This Row],[Start Time]],Home!$A$1&lt;=Leave[[#This Row],[End Time]]),Home!$A$1,"No Aplica")</f>
        <v>No Aplica</v>
      </c>
      <c r="N2045" t="str">
        <f>Leave[[#This Row],[User Code (Owning User) (Usuario)]]&amp;Leave[[#This Row],[fecha activa]]</f>
        <v>MIE202225119542No Aplica</v>
      </c>
    </row>
    <row r="2046" spans="1:14" x14ac:dyDescent="0.3">
      <c r="A2046" t="s">
        <v>463</v>
      </c>
      <c r="B2046" s="3">
        <v>45934</v>
      </c>
      <c r="C2046" s="3">
        <v>45934</v>
      </c>
      <c r="D2046" t="s">
        <v>596</v>
      </c>
      <c r="E2046" t="s">
        <v>21</v>
      </c>
      <c r="F2046" t="s">
        <v>22</v>
      </c>
      <c r="G2046">
        <v>240</v>
      </c>
      <c r="H2046">
        <v>240</v>
      </c>
      <c r="I2046" t="s">
        <v>944</v>
      </c>
      <c r="J2046" t="s">
        <v>1822</v>
      </c>
      <c r="K2046" t="s">
        <v>179</v>
      </c>
      <c r="L2046" t="str">
        <f>IF(AND(Home!$A$1&gt;=Leave[[#This Row],[Start Time]],Home!$A$1&lt;=Leave[[#This Row],[End Time]]),"Aplica","No Aplica")</f>
        <v>No Aplica</v>
      </c>
      <c r="M2046" t="str">
        <f>IF(AND(Home!$A$1&gt;=Leave[[#This Row],[Start Time]],Home!$A$1&lt;=Leave[[#This Row],[End Time]]),Home!$A$1,"No Aplica")</f>
        <v>No Aplica</v>
      </c>
      <c r="N2046" t="str">
        <f>Leave[[#This Row],[User Code (Owning User) (Usuario)]]&amp;Leave[[#This Row],[fecha activa]]</f>
        <v>MIE202225119542No Aplica</v>
      </c>
    </row>
    <row r="2047" spans="1:14" x14ac:dyDescent="0.3">
      <c r="A2047" t="s">
        <v>474</v>
      </c>
      <c r="B2047" s="3">
        <v>45934</v>
      </c>
      <c r="C2047" s="3">
        <v>45934</v>
      </c>
      <c r="D2047" t="s">
        <v>489</v>
      </c>
      <c r="E2047" t="s">
        <v>21</v>
      </c>
      <c r="F2047" t="s">
        <v>22</v>
      </c>
      <c r="G2047">
        <v>60</v>
      </c>
      <c r="H2047">
        <v>60</v>
      </c>
      <c r="I2047" t="s">
        <v>944</v>
      </c>
      <c r="J2047" t="s">
        <v>1822</v>
      </c>
      <c r="K2047" t="s">
        <v>179</v>
      </c>
      <c r="L2047" t="str">
        <f>IF(AND(Home!$A$1&gt;=Leave[[#This Row],[Start Time]],Home!$A$1&lt;=Leave[[#This Row],[End Time]]),"Aplica","No Aplica")</f>
        <v>No Aplica</v>
      </c>
      <c r="M2047" t="str">
        <f>IF(AND(Home!$A$1&gt;=Leave[[#This Row],[Start Time]],Home!$A$1&lt;=Leave[[#This Row],[End Time]]),Home!$A$1,"No Aplica")</f>
        <v>No Aplica</v>
      </c>
      <c r="N2047" t="str">
        <f>Leave[[#This Row],[User Code (Owning User) (Usuario)]]&amp;Leave[[#This Row],[fecha activa]]</f>
        <v>MIE202225119542No Aplica</v>
      </c>
    </row>
    <row r="2048" spans="1:14" x14ac:dyDescent="0.3">
      <c r="A2048" t="s">
        <v>463</v>
      </c>
      <c r="B2048" s="3">
        <v>45941</v>
      </c>
      <c r="C2048" s="3">
        <v>45943</v>
      </c>
      <c r="D2048" t="s">
        <v>489</v>
      </c>
      <c r="E2048" t="s">
        <v>2049</v>
      </c>
      <c r="F2048" t="s">
        <v>2051</v>
      </c>
      <c r="G2048">
        <v>1140</v>
      </c>
      <c r="H2048">
        <v>540</v>
      </c>
      <c r="I2048" t="s">
        <v>2050</v>
      </c>
      <c r="J2048" t="s">
        <v>968</v>
      </c>
      <c r="K2048" t="s">
        <v>178</v>
      </c>
      <c r="L2048" t="str">
        <f>IF(AND(Home!$A$1&gt;=Leave[[#This Row],[Start Time]],Home!$A$1&lt;=Leave[[#This Row],[End Time]]),"Aplica","No Aplica")</f>
        <v>No Aplica</v>
      </c>
      <c r="M2048" t="str">
        <f>IF(AND(Home!$A$1&gt;=Leave[[#This Row],[Start Time]],Home!$A$1&lt;=Leave[[#This Row],[End Time]]),Home!$A$1,"No Aplica")</f>
        <v>No Aplica</v>
      </c>
      <c r="N2048" t="str">
        <f>Leave[[#This Row],[User Code (Owning User) (Usuario)]]&amp;Leave[[#This Row],[fecha activa]]</f>
        <v>MIE2025160723713No Aplica</v>
      </c>
    </row>
    <row r="2049" spans="1:14" x14ac:dyDescent="0.3">
      <c r="A2049" t="s">
        <v>463</v>
      </c>
      <c r="B2049" s="3">
        <v>45935</v>
      </c>
      <c r="C2049" s="3">
        <v>45935</v>
      </c>
      <c r="D2049" t="s">
        <v>471</v>
      </c>
      <c r="E2049" t="s">
        <v>2049</v>
      </c>
      <c r="F2049" t="s">
        <v>2051</v>
      </c>
      <c r="G2049">
        <v>600</v>
      </c>
      <c r="H2049">
        <v>540</v>
      </c>
      <c r="I2049" t="s">
        <v>2050</v>
      </c>
      <c r="J2049" t="s">
        <v>968</v>
      </c>
      <c r="K2049" t="s">
        <v>178</v>
      </c>
      <c r="L2049" t="str">
        <f>IF(AND(Home!$A$1&gt;=Leave[[#This Row],[Start Time]],Home!$A$1&lt;=Leave[[#This Row],[End Time]]),"Aplica","No Aplica")</f>
        <v>No Aplica</v>
      </c>
      <c r="M2049" t="str">
        <f>IF(AND(Home!$A$1&gt;=Leave[[#This Row],[Start Time]],Home!$A$1&lt;=Leave[[#This Row],[End Time]]),Home!$A$1,"No Aplica")</f>
        <v>No Aplica</v>
      </c>
      <c r="N2049" t="str">
        <f>Leave[[#This Row],[User Code (Owning User) (Usuario)]]&amp;Leave[[#This Row],[fecha activa]]</f>
        <v>MIE2025160723713No Aplica</v>
      </c>
    </row>
    <row r="2050" spans="1:14" x14ac:dyDescent="0.3">
      <c r="A2050" t="s">
        <v>463</v>
      </c>
      <c r="B2050" s="3">
        <v>45934</v>
      </c>
      <c r="C2050" s="3">
        <v>45934</v>
      </c>
      <c r="D2050" t="s">
        <v>489</v>
      </c>
      <c r="E2050" t="s">
        <v>2049</v>
      </c>
      <c r="F2050" t="s">
        <v>2051</v>
      </c>
      <c r="G2050">
        <v>300</v>
      </c>
      <c r="H2050">
        <v>300</v>
      </c>
      <c r="I2050" t="s">
        <v>2050</v>
      </c>
      <c r="J2050" t="s">
        <v>968</v>
      </c>
      <c r="K2050" t="s">
        <v>178</v>
      </c>
      <c r="L2050" t="str">
        <f>IF(AND(Home!$A$1&gt;=Leave[[#This Row],[Start Time]],Home!$A$1&lt;=Leave[[#This Row],[End Time]]),"Aplica","No Aplica")</f>
        <v>No Aplica</v>
      </c>
      <c r="M2050" t="str">
        <f>IF(AND(Home!$A$1&gt;=Leave[[#This Row],[Start Time]],Home!$A$1&lt;=Leave[[#This Row],[End Time]]),Home!$A$1,"No Aplica")</f>
        <v>No Aplica</v>
      </c>
      <c r="N2050" t="str">
        <f>Leave[[#This Row],[User Code (Owning User) (Usuario)]]&amp;Leave[[#This Row],[fecha activa]]</f>
        <v>MIE2025160723713No Aplica</v>
      </c>
    </row>
    <row r="2051" spans="1:14" x14ac:dyDescent="0.3">
      <c r="A2051" t="s">
        <v>474</v>
      </c>
      <c r="B2051" s="3">
        <v>45942</v>
      </c>
      <c r="C2051" s="3">
        <v>45942</v>
      </c>
      <c r="D2051" t="s">
        <v>489</v>
      </c>
      <c r="E2051" t="s">
        <v>1795</v>
      </c>
      <c r="F2051" t="s">
        <v>1797</v>
      </c>
      <c r="G2051">
        <v>540</v>
      </c>
      <c r="H2051">
        <v>540</v>
      </c>
      <c r="I2051" t="s">
        <v>1796</v>
      </c>
      <c r="J2051" t="s">
        <v>975</v>
      </c>
      <c r="K2051" t="s">
        <v>179</v>
      </c>
      <c r="L2051" t="str">
        <f>IF(AND(Home!$A$1&gt;=Leave[[#This Row],[Start Time]],Home!$A$1&lt;=Leave[[#This Row],[End Time]]),"Aplica","No Aplica")</f>
        <v>No Aplica</v>
      </c>
      <c r="M2051" t="str">
        <f>IF(AND(Home!$A$1&gt;=Leave[[#This Row],[Start Time]],Home!$A$1&lt;=Leave[[#This Row],[End Time]]),Home!$A$1,"No Aplica")</f>
        <v>No Aplica</v>
      </c>
      <c r="N2051" t="str">
        <f>Leave[[#This Row],[User Code (Owning User) (Usuario)]]&amp;Leave[[#This Row],[fecha activa]]</f>
        <v>MIE2025230523196No Aplica</v>
      </c>
    </row>
    <row r="2052" spans="1:14" x14ac:dyDescent="0.3">
      <c r="A2052" t="s">
        <v>463</v>
      </c>
      <c r="B2052" s="3">
        <v>45941</v>
      </c>
      <c r="C2052" s="3">
        <v>45941</v>
      </c>
      <c r="D2052" t="s">
        <v>615</v>
      </c>
      <c r="E2052" t="s">
        <v>1795</v>
      </c>
      <c r="F2052" t="s">
        <v>1797</v>
      </c>
      <c r="G2052">
        <v>240</v>
      </c>
      <c r="H2052">
        <v>240</v>
      </c>
      <c r="I2052" t="s">
        <v>1796</v>
      </c>
      <c r="J2052" t="s">
        <v>975</v>
      </c>
      <c r="K2052" t="s">
        <v>179</v>
      </c>
      <c r="L2052" t="str">
        <f>IF(AND(Home!$A$1&gt;=Leave[[#This Row],[Start Time]],Home!$A$1&lt;=Leave[[#This Row],[End Time]]),"Aplica","No Aplica")</f>
        <v>No Aplica</v>
      </c>
      <c r="M2052" t="str">
        <f>IF(AND(Home!$A$1&gt;=Leave[[#This Row],[Start Time]],Home!$A$1&lt;=Leave[[#This Row],[End Time]]),Home!$A$1,"No Aplica")</f>
        <v>No Aplica</v>
      </c>
      <c r="N2052" t="str">
        <f>Leave[[#This Row],[User Code (Owning User) (Usuario)]]&amp;Leave[[#This Row],[fecha activa]]</f>
        <v>MIE2025230523196No Aplica</v>
      </c>
    </row>
    <row r="2053" spans="1:14" x14ac:dyDescent="0.3">
      <c r="A2053" t="s">
        <v>469</v>
      </c>
      <c r="B2053" s="3">
        <v>45937</v>
      </c>
      <c r="C2053" s="3">
        <v>45937</v>
      </c>
      <c r="D2053" t="s">
        <v>494</v>
      </c>
      <c r="E2053" t="s">
        <v>1795</v>
      </c>
      <c r="F2053" t="s">
        <v>1797</v>
      </c>
      <c r="G2053">
        <v>540</v>
      </c>
      <c r="H2053">
        <v>540</v>
      </c>
      <c r="I2053" t="s">
        <v>1796</v>
      </c>
      <c r="J2053" t="s">
        <v>975</v>
      </c>
      <c r="K2053" t="s">
        <v>179</v>
      </c>
      <c r="L2053" t="str">
        <f>IF(AND(Home!$A$1&gt;=Leave[[#This Row],[Start Time]],Home!$A$1&lt;=Leave[[#This Row],[End Time]]),"Aplica","No Aplica")</f>
        <v>No Aplica</v>
      </c>
      <c r="M2053" t="str">
        <f>IF(AND(Home!$A$1&gt;=Leave[[#This Row],[Start Time]],Home!$A$1&lt;=Leave[[#This Row],[End Time]]),Home!$A$1,"No Aplica")</f>
        <v>No Aplica</v>
      </c>
      <c r="N2053" t="str">
        <f>Leave[[#This Row],[User Code (Owning User) (Usuario)]]&amp;Leave[[#This Row],[fecha activa]]</f>
        <v>MIE2025230523196No Aplica</v>
      </c>
    </row>
    <row r="2054" spans="1:14" x14ac:dyDescent="0.3">
      <c r="A2054" t="s">
        <v>474</v>
      </c>
      <c r="B2054" s="3">
        <v>45935</v>
      </c>
      <c r="C2054" s="3">
        <v>45935</v>
      </c>
      <c r="D2054" t="s">
        <v>488</v>
      </c>
      <c r="E2054" t="s">
        <v>1795</v>
      </c>
      <c r="F2054" t="s">
        <v>1797</v>
      </c>
      <c r="G2054">
        <v>540</v>
      </c>
      <c r="H2054">
        <v>540</v>
      </c>
      <c r="I2054" t="s">
        <v>1796</v>
      </c>
      <c r="J2054" t="s">
        <v>975</v>
      </c>
      <c r="K2054" t="s">
        <v>179</v>
      </c>
      <c r="L2054" t="str">
        <f>IF(AND(Home!$A$1&gt;=Leave[[#This Row],[Start Time]],Home!$A$1&lt;=Leave[[#This Row],[End Time]]),"Aplica","No Aplica")</f>
        <v>No Aplica</v>
      </c>
      <c r="M2054" t="str">
        <f>IF(AND(Home!$A$1&gt;=Leave[[#This Row],[Start Time]],Home!$A$1&lt;=Leave[[#This Row],[End Time]]),Home!$A$1,"No Aplica")</f>
        <v>No Aplica</v>
      </c>
      <c r="N2054" t="str">
        <f>Leave[[#This Row],[User Code (Owning User) (Usuario)]]&amp;Leave[[#This Row],[fecha activa]]</f>
        <v>MIE2025230523196No Aplica</v>
      </c>
    </row>
    <row r="2055" spans="1:14" x14ac:dyDescent="0.3">
      <c r="A2055" t="s">
        <v>463</v>
      </c>
      <c r="B2055" s="3">
        <v>45934</v>
      </c>
      <c r="C2055" s="3">
        <v>45934</v>
      </c>
      <c r="D2055" t="s">
        <v>615</v>
      </c>
      <c r="E2055" t="s">
        <v>1795</v>
      </c>
      <c r="F2055" t="s">
        <v>1797</v>
      </c>
      <c r="G2055">
        <v>240</v>
      </c>
      <c r="H2055">
        <v>240</v>
      </c>
      <c r="I2055" t="s">
        <v>1796</v>
      </c>
      <c r="J2055" t="s">
        <v>975</v>
      </c>
      <c r="K2055" t="s">
        <v>179</v>
      </c>
      <c r="L2055" t="str">
        <f>IF(AND(Home!$A$1&gt;=Leave[[#This Row],[Start Time]],Home!$A$1&lt;=Leave[[#This Row],[End Time]]),"Aplica","No Aplica")</f>
        <v>No Aplica</v>
      </c>
      <c r="M2055" t="str">
        <f>IF(AND(Home!$A$1&gt;=Leave[[#This Row],[Start Time]],Home!$A$1&lt;=Leave[[#This Row],[End Time]]),Home!$A$1,"No Aplica")</f>
        <v>No Aplica</v>
      </c>
      <c r="N2055" t="str">
        <f>Leave[[#This Row],[User Code (Owning User) (Usuario)]]&amp;Leave[[#This Row],[fecha activa]]</f>
        <v>MIE2025230523196No Aplica</v>
      </c>
    </row>
    <row r="2056" spans="1:14" x14ac:dyDescent="0.3">
      <c r="A2056" t="s">
        <v>463</v>
      </c>
      <c r="B2056" s="3">
        <v>45942</v>
      </c>
      <c r="C2056" s="3">
        <v>45942</v>
      </c>
      <c r="D2056" t="s">
        <v>467</v>
      </c>
      <c r="E2056" t="s">
        <v>1285</v>
      </c>
      <c r="F2056" t="s">
        <v>1286</v>
      </c>
      <c r="G2056">
        <v>540</v>
      </c>
      <c r="H2056">
        <v>540</v>
      </c>
      <c r="I2056" t="s">
        <v>1308</v>
      </c>
      <c r="J2056" t="s">
        <v>1121</v>
      </c>
      <c r="K2056" t="s">
        <v>178</v>
      </c>
      <c r="L2056" t="str">
        <f>IF(AND(Home!$A$1&gt;=Leave[[#This Row],[Start Time]],Home!$A$1&lt;=Leave[[#This Row],[End Time]]),"Aplica","No Aplica")</f>
        <v>No Aplica</v>
      </c>
      <c r="M2056" t="str">
        <f>IF(AND(Home!$A$1&gt;=Leave[[#This Row],[Start Time]],Home!$A$1&lt;=Leave[[#This Row],[End Time]]),Home!$A$1,"No Aplica")</f>
        <v>No Aplica</v>
      </c>
      <c r="N2056" t="str">
        <f>Leave[[#This Row],[User Code (Owning User) (Usuario)]]&amp;Leave[[#This Row],[fecha activa]]</f>
        <v>MIE2025030120170No Aplica</v>
      </c>
    </row>
    <row r="2057" spans="1:14" x14ac:dyDescent="0.3">
      <c r="A2057" t="s">
        <v>469</v>
      </c>
      <c r="B2057" s="3">
        <v>45941</v>
      </c>
      <c r="C2057" s="3">
        <v>45941</v>
      </c>
      <c r="D2057" t="s">
        <v>2186</v>
      </c>
      <c r="E2057" t="s">
        <v>1285</v>
      </c>
      <c r="F2057" t="s">
        <v>1286</v>
      </c>
      <c r="G2057">
        <v>120</v>
      </c>
      <c r="H2057">
        <v>120</v>
      </c>
      <c r="I2057" t="s">
        <v>1308</v>
      </c>
      <c r="J2057" t="s">
        <v>1121</v>
      </c>
      <c r="K2057" t="s">
        <v>178</v>
      </c>
      <c r="L2057" t="str">
        <f>IF(AND(Home!$A$1&gt;=Leave[[#This Row],[Start Time]],Home!$A$1&lt;=Leave[[#This Row],[End Time]]),"Aplica","No Aplica")</f>
        <v>No Aplica</v>
      </c>
      <c r="M2057" t="str">
        <f>IF(AND(Home!$A$1&gt;=Leave[[#This Row],[Start Time]],Home!$A$1&lt;=Leave[[#This Row],[End Time]]),Home!$A$1,"No Aplica")</f>
        <v>No Aplica</v>
      </c>
      <c r="N2057" t="str">
        <f>Leave[[#This Row],[User Code (Owning User) (Usuario)]]&amp;Leave[[#This Row],[fecha activa]]</f>
        <v>MIE2025030120170No Aplica</v>
      </c>
    </row>
    <row r="2058" spans="1:14" x14ac:dyDescent="0.3">
      <c r="A2058" t="s">
        <v>463</v>
      </c>
      <c r="B2058" s="3">
        <v>45935</v>
      </c>
      <c r="C2058" s="3">
        <v>45935</v>
      </c>
      <c r="D2058" t="s">
        <v>467</v>
      </c>
      <c r="E2058" t="s">
        <v>1285</v>
      </c>
      <c r="F2058" t="s">
        <v>1286</v>
      </c>
      <c r="G2058">
        <v>540</v>
      </c>
      <c r="H2058">
        <v>540</v>
      </c>
      <c r="I2058" t="s">
        <v>1308</v>
      </c>
      <c r="J2058" t="s">
        <v>1121</v>
      </c>
      <c r="K2058" t="s">
        <v>178</v>
      </c>
      <c r="L2058" t="str">
        <f>IF(AND(Home!$A$1&gt;=Leave[[#This Row],[Start Time]],Home!$A$1&lt;=Leave[[#This Row],[End Time]]),"Aplica","No Aplica")</f>
        <v>No Aplica</v>
      </c>
      <c r="M2058" t="str">
        <f>IF(AND(Home!$A$1&gt;=Leave[[#This Row],[Start Time]],Home!$A$1&lt;=Leave[[#This Row],[End Time]]),Home!$A$1,"No Aplica")</f>
        <v>No Aplica</v>
      </c>
      <c r="N2058" t="str">
        <f>Leave[[#This Row],[User Code (Owning User) (Usuario)]]&amp;Leave[[#This Row],[fecha activa]]</f>
        <v>MIE2025030120170No Aplica</v>
      </c>
    </row>
    <row r="2059" spans="1:14" x14ac:dyDescent="0.3">
      <c r="A2059" t="s">
        <v>469</v>
      </c>
      <c r="B2059" s="3">
        <v>45934</v>
      </c>
      <c r="C2059" s="3">
        <v>45934</v>
      </c>
      <c r="D2059" t="s">
        <v>2663</v>
      </c>
      <c r="E2059" t="s">
        <v>1285</v>
      </c>
      <c r="F2059" t="s">
        <v>1286</v>
      </c>
      <c r="G2059">
        <v>120</v>
      </c>
      <c r="H2059">
        <v>120</v>
      </c>
      <c r="I2059" t="s">
        <v>1308</v>
      </c>
      <c r="J2059" t="s">
        <v>1121</v>
      </c>
      <c r="K2059" t="s">
        <v>178</v>
      </c>
      <c r="L2059" t="str">
        <f>IF(AND(Home!$A$1&gt;=Leave[[#This Row],[Start Time]],Home!$A$1&lt;=Leave[[#This Row],[End Time]]),"Aplica","No Aplica")</f>
        <v>No Aplica</v>
      </c>
      <c r="M2059" t="str">
        <f>IF(AND(Home!$A$1&gt;=Leave[[#This Row],[Start Time]],Home!$A$1&lt;=Leave[[#This Row],[End Time]]),Home!$A$1,"No Aplica")</f>
        <v>No Aplica</v>
      </c>
      <c r="N2059" t="str">
        <f>Leave[[#This Row],[User Code (Owning User) (Usuario)]]&amp;Leave[[#This Row],[fecha activa]]</f>
        <v>MIE2025030120170No Aplica</v>
      </c>
    </row>
    <row r="2060" spans="1:14" x14ac:dyDescent="0.3">
      <c r="A2060" t="s">
        <v>469</v>
      </c>
      <c r="B2060" s="3">
        <v>45939</v>
      </c>
      <c r="C2060" s="3">
        <v>45939</v>
      </c>
      <c r="D2060" t="s">
        <v>1485</v>
      </c>
      <c r="E2060" t="s">
        <v>2020</v>
      </c>
      <c r="F2060" t="s">
        <v>2022</v>
      </c>
      <c r="G2060">
        <v>60</v>
      </c>
      <c r="H2060">
        <v>60</v>
      </c>
      <c r="I2060" t="s">
        <v>2021</v>
      </c>
      <c r="J2060" t="s">
        <v>1039</v>
      </c>
      <c r="K2060" t="s">
        <v>179</v>
      </c>
      <c r="L2060" t="str">
        <f>IF(AND(Home!$A$1&gt;=Leave[[#This Row],[Start Time]],Home!$A$1&lt;=Leave[[#This Row],[End Time]]),"Aplica","No Aplica")</f>
        <v>No Aplica</v>
      </c>
      <c r="M2060" t="str">
        <f>IF(AND(Home!$A$1&gt;=Leave[[#This Row],[Start Time]],Home!$A$1&lt;=Leave[[#This Row],[End Time]]),Home!$A$1,"No Aplica")</f>
        <v>No Aplica</v>
      </c>
      <c r="N2060" t="str">
        <f>Leave[[#This Row],[User Code (Owning User) (Usuario)]]&amp;Leave[[#This Row],[fecha activa]]</f>
        <v>MIE2025140723666No Aplica</v>
      </c>
    </row>
    <row r="2061" spans="1:14" x14ac:dyDescent="0.3">
      <c r="A2061" t="s">
        <v>469</v>
      </c>
      <c r="B2061" s="3">
        <v>45938</v>
      </c>
      <c r="C2061" s="3">
        <v>45938</v>
      </c>
      <c r="D2061" t="s">
        <v>1485</v>
      </c>
      <c r="E2061" t="s">
        <v>2020</v>
      </c>
      <c r="F2061" t="s">
        <v>2022</v>
      </c>
      <c r="G2061">
        <v>60</v>
      </c>
      <c r="H2061">
        <v>60</v>
      </c>
      <c r="I2061" t="s">
        <v>2021</v>
      </c>
      <c r="J2061" t="s">
        <v>1039</v>
      </c>
      <c r="K2061" t="s">
        <v>179</v>
      </c>
      <c r="L2061" t="str">
        <f>IF(AND(Home!$A$1&gt;=Leave[[#This Row],[Start Time]],Home!$A$1&lt;=Leave[[#This Row],[End Time]]),"Aplica","No Aplica")</f>
        <v>No Aplica</v>
      </c>
      <c r="M2061" t="str">
        <f>IF(AND(Home!$A$1&gt;=Leave[[#This Row],[Start Time]],Home!$A$1&lt;=Leave[[#This Row],[End Time]]),Home!$A$1,"No Aplica")</f>
        <v>No Aplica</v>
      </c>
      <c r="N2061" t="str">
        <f>Leave[[#This Row],[User Code (Owning User) (Usuario)]]&amp;Leave[[#This Row],[fecha activa]]</f>
        <v>MIE2025140723666No Aplica</v>
      </c>
    </row>
    <row r="2062" spans="1:14" x14ac:dyDescent="0.3">
      <c r="A2062" t="s">
        <v>469</v>
      </c>
      <c r="B2062" s="3">
        <v>45937</v>
      </c>
      <c r="C2062" s="3">
        <v>45937</v>
      </c>
      <c r="D2062" t="s">
        <v>1485</v>
      </c>
      <c r="E2062" t="s">
        <v>2020</v>
      </c>
      <c r="F2062" t="s">
        <v>2022</v>
      </c>
      <c r="G2062">
        <v>60</v>
      </c>
      <c r="H2062">
        <v>60</v>
      </c>
      <c r="I2062" t="s">
        <v>2021</v>
      </c>
      <c r="J2062" t="s">
        <v>1039</v>
      </c>
      <c r="K2062" t="s">
        <v>179</v>
      </c>
      <c r="L2062" t="str">
        <f>IF(AND(Home!$A$1&gt;=Leave[[#This Row],[Start Time]],Home!$A$1&lt;=Leave[[#This Row],[End Time]]),"Aplica","No Aplica")</f>
        <v>No Aplica</v>
      </c>
      <c r="M2062" t="str">
        <f>IF(AND(Home!$A$1&gt;=Leave[[#This Row],[Start Time]],Home!$A$1&lt;=Leave[[#This Row],[End Time]]),Home!$A$1,"No Aplica")</f>
        <v>No Aplica</v>
      </c>
      <c r="N2062" t="str">
        <f>Leave[[#This Row],[User Code (Owning User) (Usuario)]]&amp;Leave[[#This Row],[fecha activa]]</f>
        <v>MIE2025140723666No Aplica</v>
      </c>
    </row>
    <row r="2063" spans="1:14" x14ac:dyDescent="0.3">
      <c r="A2063" t="s">
        <v>469</v>
      </c>
      <c r="B2063" s="3">
        <v>45936</v>
      </c>
      <c r="C2063" s="3">
        <v>45936</v>
      </c>
      <c r="D2063" t="s">
        <v>1485</v>
      </c>
      <c r="E2063" t="s">
        <v>2020</v>
      </c>
      <c r="F2063" t="s">
        <v>2022</v>
      </c>
      <c r="G2063">
        <v>60</v>
      </c>
      <c r="H2063">
        <v>60</v>
      </c>
      <c r="I2063" t="s">
        <v>2021</v>
      </c>
      <c r="J2063" t="s">
        <v>1039</v>
      </c>
      <c r="K2063" t="s">
        <v>179</v>
      </c>
      <c r="L2063" t="str">
        <f>IF(AND(Home!$A$1&gt;=Leave[[#This Row],[Start Time]],Home!$A$1&lt;=Leave[[#This Row],[End Time]]),"Aplica","No Aplica")</f>
        <v>No Aplica</v>
      </c>
      <c r="M2063" t="str">
        <f>IF(AND(Home!$A$1&gt;=Leave[[#This Row],[Start Time]],Home!$A$1&lt;=Leave[[#This Row],[End Time]]),Home!$A$1,"No Aplica")</f>
        <v>No Aplica</v>
      </c>
      <c r="N2063" t="str">
        <f>Leave[[#This Row],[User Code (Owning User) (Usuario)]]&amp;Leave[[#This Row],[fecha activa]]</f>
        <v>MIE2025140723666No Aplica</v>
      </c>
    </row>
    <row r="2064" spans="1:14" x14ac:dyDescent="0.3">
      <c r="A2064" t="s">
        <v>463</v>
      </c>
      <c r="B2064" s="3">
        <v>45942</v>
      </c>
      <c r="C2064" s="3">
        <v>45942</v>
      </c>
      <c r="D2064" t="s">
        <v>467</v>
      </c>
      <c r="E2064" t="s">
        <v>2020</v>
      </c>
      <c r="F2064" t="s">
        <v>2022</v>
      </c>
      <c r="G2064">
        <v>540</v>
      </c>
      <c r="H2064">
        <v>540</v>
      </c>
      <c r="I2064" t="s">
        <v>2021</v>
      </c>
      <c r="J2064" t="s">
        <v>1039</v>
      </c>
      <c r="K2064" t="s">
        <v>179</v>
      </c>
      <c r="L2064" t="str">
        <f>IF(AND(Home!$A$1&gt;=Leave[[#This Row],[Start Time]],Home!$A$1&lt;=Leave[[#This Row],[End Time]]),"Aplica","No Aplica")</f>
        <v>No Aplica</v>
      </c>
      <c r="M2064" t="str">
        <f>IF(AND(Home!$A$1&gt;=Leave[[#This Row],[Start Time]],Home!$A$1&lt;=Leave[[#This Row],[End Time]]),Home!$A$1,"No Aplica")</f>
        <v>No Aplica</v>
      </c>
      <c r="N2064" t="str">
        <f>Leave[[#This Row],[User Code (Owning User) (Usuario)]]&amp;Leave[[#This Row],[fecha activa]]</f>
        <v>MIE2025140723666No Aplica</v>
      </c>
    </row>
    <row r="2065" spans="1:14" x14ac:dyDescent="0.3">
      <c r="A2065" t="s">
        <v>469</v>
      </c>
      <c r="B2065" s="3">
        <v>45932</v>
      </c>
      <c r="C2065" s="3">
        <v>45932</v>
      </c>
      <c r="D2065" t="s">
        <v>1485</v>
      </c>
      <c r="E2065" t="s">
        <v>2020</v>
      </c>
      <c r="F2065" t="s">
        <v>2022</v>
      </c>
      <c r="G2065">
        <v>60</v>
      </c>
      <c r="H2065">
        <v>60</v>
      </c>
      <c r="I2065" t="s">
        <v>2021</v>
      </c>
      <c r="J2065" t="s">
        <v>1039</v>
      </c>
      <c r="K2065" t="s">
        <v>179</v>
      </c>
      <c r="L2065" t="str">
        <f>IF(AND(Home!$A$1&gt;=Leave[[#This Row],[Start Time]],Home!$A$1&lt;=Leave[[#This Row],[End Time]]),"Aplica","No Aplica")</f>
        <v>No Aplica</v>
      </c>
      <c r="M2065" t="str">
        <f>IF(AND(Home!$A$1&gt;=Leave[[#This Row],[Start Time]],Home!$A$1&lt;=Leave[[#This Row],[End Time]]),Home!$A$1,"No Aplica")</f>
        <v>No Aplica</v>
      </c>
      <c r="N2065" t="str">
        <f>Leave[[#This Row],[User Code (Owning User) (Usuario)]]&amp;Leave[[#This Row],[fecha activa]]</f>
        <v>MIE2025140723666No Aplica</v>
      </c>
    </row>
    <row r="2066" spans="1:14" x14ac:dyDescent="0.3">
      <c r="A2066" t="s">
        <v>469</v>
      </c>
      <c r="B2066" s="3">
        <v>45931</v>
      </c>
      <c r="C2066" s="3">
        <v>45931</v>
      </c>
      <c r="D2066" t="s">
        <v>1485</v>
      </c>
      <c r="E2066" t="s">
        <v>2020</v>
      </c>
      <c r="F2066" t="s">
        <v>2022</v>
      </c>
      <c r="G2066">
        <v>60</v>
      </c>
      <c r="H2066">
        <v>60</v>
      </c>
      <c r="I2066" t="s">
        <v>2021</v>
      </c>
      <c r="J2066" t="s">
        <v>1039</v>
      </c>
      <c r="K2066" t="s">
        <v>179</v>
      </c>
      <c r="L2066" t="str">
        <f>IF(AND(Home!$A$1&gt;=Leave[[#This Row],[Start Time]],Home!$A$1&lt;=Leave[[#This Row],[End Time]]),"Aplica","No Aplica")</f>
        <v>Aplica</v>
      </c>
      <c r="M2066">
        <f>IF(AND(Home!$A$1&gt;=Leave[[#This Row],[Start Time]],Home!$A$1&lt;=Leave[[#This Row],[End Time]]),Home!$A$1,"No Aplica")</f>
        <v>45931</v>
      </c>
      <c r="N2066" t="str">
        <f>Leave[[#This Row],[User Code (Owning User) (Usuario)]]&amp;Leave[[#This Row],[fecha activa]]</f>
        <v>MIE202514072366645931</v>
      </c>
    </row>
    <row r="2067" spans="1:14" x14ac:dyDescent="0.3">
      <c r="A2067" t="s">
        <v>463</v>
      </c>
      <c r="B2067" s="3">
        <v>45935</v>
      </c>
      <c r="C2067" s="3">
        <v>45935</v>
      </c>
      <c r="D2067" t="s">
        <v>467</v>
      </c>
      <c r="E2067" t="s">
        <v>2020</v>
      </c>
      <c r="F2067" t="s">
        <v>2022</v>
      </c>
      <c r="G2067">
        <v>540</v>
      </c>
      <c r="H2067">
        <v>540</v>
      </c>
      <c r="I2067" t="s">
        <v>2021</v>
      </c>
      <c r="J2067" t="s">
        <v>1039</v>
      </c>
      <c r="K2067" t="s">
        <v>179</v>
      </c>
      <c r="L2067" t="str">
        <f>IF(AND(Home!$A$1&gt;=Leave[[#This Row],[Start Time]],Home!$A$1&lt;=Leave[[#This Row],[End Time]]),"Aplica","No Aplica")</f>
        <v>No Aplica</v>
      </c>
      <c r="M2067" t="str">
        <f>IF(AND(Home!$A$1&gt;=Leave[[#This Row],[Start Time]],Home!$A$1&lt;=Leave[[#This Row],[End Time]]),Home!$A$1,"No Aplica")</f>
        <v>No Aplica</v>
      </c>
      <c r="N2067" t="str">
        <f>Leave[[#This Row],[User Code (Owning User) (Usuario)]]&amp;Leave[[#This Row],[fecha activa]]</f>
        <v>MIE2025140723666No Aplica</v>
      </c>
    </row>
    <row r="2068" spans="1:14" x14ac:dyDescent="0.3">
      <c r="A2068" t="s">
        <v>469</v>
      </c>
      <c r="B2068" s="3">
        <v>45940</v>
      </c>
      <c r="C2068" s="3">
        <v>45940</v>
      </c>
      <c r="D2068" t="s">
        <v>1470</v>
      </c>
      <c r="E2068" t="s">
        <v>1924</v>
      </c>
      <c r="F2068" t="s">
        <v>1926</v>
      </c>
      <c r="G2068">
        <v>60</v>
      </c>
      <c r="H2068">
        <v>60</v>
      </c>
      <c r="I2068" t="s">
        <v>1925</v>
      </c>
      <c r="J2068" t="s">
        <v>1098</v>
      </c>
      <c r="K2068" t="s">
        <v>177</v>
      </c>
      <c r="L2068" t="str">
        <f>IF(AND(Home!$A$1&gt;=Leave[[#This Row],[Start Time]],Home!$A$1&lt;=Leave[[#This Row],[End Time]]),"Aplica","No Aplica")</f>
        <v>No Aplica</v>
      </c>
      <c r="M2068" t="str">
        <f>IF(AND(Home!$A$1&gt;=Leave[[#This Row],[Start Time]],Home!$A$1&lt;=Leave[[#This Row],[End Time]]),Home!$A$1,"No Aplica")</f>
        <v>No Aplica</v>
      </c>
      <c r="N2068" t="str">
        <f>Leave[[#This Row],[User Code (Owning User) (Usuario)]]&amp;Leave[[#This Row],[fecha activa]]</f>
        <v>MIE2025260623504No Aplica</v>
      </c>
    </row>
    <row r="2069" spans="1:14" x14ac:dyDescent="0.3">
      <c r="A2069" t="s">
        <v>469</v>
      </c>
      <c r="B2069" s="3">
        <v>45939</v>
      </c>
      <c r="C2069" s="3">
        <v>45939</v>
      </c>
      <c r="D2069" t="s">
        <v>1470</v>
      </c>
      <c r="E2069" t="s">
        <v>1924</v>
      </c>
      <c r="F2069" t="s">
        <v>1926</v>
      </c>
      <c r="G2069">
        <v>60</v>
      </c>
      <c r="H2069">
        <v>60</v>
      </c>
      <c r="I2069" t="s">
        <v>1925</v>
      </c>
      <c r="J2069" t="s">
        <v>1098</v>
      </c>
      <c r="K2069" t="s">
        <v>177</v>
      </c>
      <c r="L2069" t="str">
        <f>IF(AND(Home!$A$1&gt;=Leave[[#This Row],[Start Time]],Home!$A$1&lt;=Leave[[#This Row],[End Time]]),"Aplica","No Aplica")</f>
        <v>No Aplica</v>
      </c>
      <c r="M2069" t="str">
        <f>IF(AND(Home!$A$1&gt;=Leave[[#This Row],[Start Time]],Home!$A$1&lt;=Leave[[#This Row],[End Time]]),Home!$A$1,"No Aplica")</f>
        <v>No Aplica</v>
      </c>
      <c r="N2069" t="str">
        <f>Leave[[#This Row],[User Code (Owning User) (Usuario)]]&amp;Leave[[#This Row],[fecha activa]]</f>
        <v>MIE2025260623504No Aplica</v>
      </c>
    </row>
    <row r="2070" spans="1:14" x14ac:dyDescent="0.3">
      <c r="A2070" t="s">
        <v>469</v>
      </c>
      <c r="B2070" s="3">
        <v>45938</v>
      </c>
      <c r="C2070" s="3">
        <v>45938</v>
      </c>
      <c r="D2070" t="s">
        <v>1470</v>
      </c>
      <c r="E2070" t="s">
        <v>1924</v>
      </c>
      <c r="F2070" t="s">
        <v>1926</v>
      </c>
      <c r="G2070">
        <v>60</v>
      </c>
      <c r="H2070">
        <v>60</v>
      </c>
      <c r="I2070" t="s">
        <v>1925</v>
      </c>
      <c r="J2070" t="s">
        <v>1098</v>
      </c>
      <c r="K2070" t="s">
        <v>177</v>
      </c>
      <c r="L2070" t="str">
        <f>IF(AND(Home!$A$1&gt;=Leave[[#This Row],[Start Time]],Home!$A$1&lt;=Leave[[#This Row],[End Time]]),"Aplica","No Aplica")</f>
        <v>No Aplica</v>
      </c>
      <c r="M2070" t="str">
        <f>IF(AND(Home!$A$1&gt;=Leave[[#This Row],[Start Time]],Home!$A$1&lt;=Leave[[#This Row],[End Time]]),Home!$A$1,"No Aplica")</f>
        <v>No Aplica</v>
      </c>
      <c r="N2070" t="str">
        <f>Leave[[#This Row],[User Code (Owning User) (Usuario)]]&amp;Leave[[#This Row],[fecha activa]]</f>
        <v>MIE2025260623504No Aplica</v>
      </c>
    </row>
    <row r="2071" spans="1:14" x14ac:dyDescent="0.3">
      <c r="A2071" t="s">
        <v>466</v>
      </c>
      <c r="B2071" s="3">
        <v>45937</v>
      </c>
      <c r="C2071" s="3">
        <v>45937</v>
      </c>
      <c r="D2071" t="s">
        <v>496</v>
      </c>
      <c r="E2071" t="s">
        <v>1924</v>
      </c>
      <c r="F2071" t="s">
        <v>1926</v>
      </c>
      <c r="G2071">
        <v>480</v>
      </c>
      <c r="H2071">
        <v>480</v>
      </c>
      <c r="I2071" t="s">
        <v>1925</v>
      </c>
      <c r="J2071" t="s">
        <v>1098</v>
      </c>
      <c r="K2071" t="s">
        <v>177</v>
      </c>
      <c r="L2071" t="str">
        <f>IF(AND(Home!$A$1&gt;=Leave[[#This Row],[Start Time]],Home!$A$1&lt;=Leave[[#This Row],[End Time]]),"Aplica","No Aplica")</f>
        <v>No Aplica</v>
      </c>
      <c r="M2071" t="str">
        <f>IF(AND(Home!$A$1&gt;=Leave[[#This Row],[Start Time]],Home!$A$1&lt;=Leave[[#This Row],[End Time]]),Home!$A$1,"No Aplica")</f>
        <v>No Aplica</v>
      </c>
      <c r="N2071" t="str">
        <f>Leave[[#This Row],[User Code (Owning User) (Usuario)]]&amp;Leave[[#This Row],[fecha activa]]</f>
        <v>MIE2025260623504No Aplica</v>
      </c>
    </row>
    <row r="2072" spans="1:14" x14ac:dyDescent="0.3">
      <c r="A2072" t="s">
        <v>469</v>
      </c>
      <c r="B2072" s="3">
        <v>45936</v>
      </c>
      <c r="C2072" s="3">
        <v>45936</v>
      </c>
      <c r="D2072" t="s">
        <v>1470</v>
      </c>
      <c r="E2072" t="s">
        <v>1924</v>
      </c>
      <c r="F2072" t="s">
        <v>1926</v>
      </c>
      <c r="G2072">
        <v>60</v>
      </c>
      <c r="H2072">
        <v>60</v>
      </c>
      <c r="I2072" t="s">
        <v>1925</v>
      </c>
      <c r="J2072" t="s">
        <v>1098</v>
      </c>
      <c r="K2072" t="s">
        <v>177</v>
      </c>
      <c r="L2072" t="str">
        <f>IF(AND(Home!$A$1&gt;=Leave[[#This Row],[Start Time]],Home!$A$1&lt;=Leave[[#This Row],[End Time]]),"Aplica","No Aplica")</f>
        <v>No Aplica</v>
      </c>
      <c r="M2072" t="str">
        <f>IF(AND(Home!$A$1&gt;=Leave[[#This Row],[Start Time]],Home!$A$1&lt;=Leave[[#This Row],[End Time]]),Home!$A$1,"No Aplica")</f>
        <v>No Aplica</v>
      </c>
      <c r="N2072" t="str">
        <f>Leave[[#This Row],[User Code (Owning User) (Usuario)]]&amp;Leave[[#This Row],[fecha activa]]</f>
        <v>MIE2025260623504No Aplica</v>
      </c>
    </row>
    <row r="2073" spans="1:14" x14ac:dyDescent="0.3">
      <c r="A2073" t="s">
        <v>469</v>
      </c>
      <c r="B2073" s="3">
        <v>45933</v>
      </c>
      <c r="C2073" s="3">
        <v>45933</v>
      </c>
      <c r="D2073" t="s">
        <v>1470</v>
      </c>
      <c r="E2073" t="s">
        <v>1924</v>
      </c>
      <c r="F2073" t="s">
        <v>1926</v>
      </c>
      <c r="G2073">
        <v>60</v>
      </c>
      <c r="H2073">
        <v>60</v>
      </c>
      <c r="I2073" t="s">
        <v>1925</v>
      </c>
      <c r="J2073" t="s">
        <v>1098</v>
      </c>
      <c r="K2073" t="s">
        <v>177</v>
      </c>
      <c r="L2073" t="str">
        <f>IF(AND(Home!$A$1&gt;=Leave[[#This Row],[Start Time]],Home!$A$1&lt;=Leave[[#This Row],[End Time]]),"Aplica","No Aplica")</f>
        <v>No Aplica</v>
      </c>
      <c r="M2073" t="str">
        <f>IF(AND(Home!$A$1&gt;=Leave[[#This Row],[Start Time]],Home!$A$1&lt;=Leave[[#This Row],[End Time]]),Home!$A$1,"No Aplica")</f>
        <v>No Aplica</v>
      </c>
      <c r="N2073" t="str">
        <f>Leave[[#This Row],[User Code (Owning User) (Usuario)]]&amp;Leave[[#This Row],[fecha activa]]</f>
        <v>MIE2025260623504No Aplica</v>
      </c>
    </row>
    <row r="2074" spans="1:14" x14ac:dyDescent="0.3">
      <c r="A2074" t="s">
        <v>469</v>
      </c>
      <c r="B2074" s="3">
        <v>45932</v>
      </c>
      <c r="C2074" s="3">
        <v>45932</v>
      </c>
      <c r="D2074" t="s">
        <v>1470</v>
      </c>
      <c r="E2074" t="s">
        <v>1924</v>
      </c>
      <c r="F2074" t="s">
        <v>1926</v>
      </c>
      <c r="G2074">
        <v>60</v>
      </c>
      <c r="H2074">
        <v>60</v>
      </c>
      <c r="I2074" t="s">
        <v>1925</v>
      </c>
      <c r="J2074" t="s">
        <v>1098</v>
      </c>
      <c r="K2074" t="s">
        <v>177</v>
      </c>
      <c r="L2074" t="str">
        <f>IF(AND(Home!$A$1&gt;=Leave[[#This Row],[Start Time]],Home!$A$1&lt;=Leave[[#This Row],[End Time]]),"Aplica","No Aplica")</f>
        <v>No Aplica</v>
      </c>
      <c r="M2074" t="str">
        <f>IF(AND(Home!$A$1&gt;=Leave[[#This Row],[Start Time]],Home!$A$1&lt;=Leave[[#This Row],[End Time]]),Home!$A$1,"No Aplica")</f>
        <v>No Aplica</v>
      </c>
      <c r="N2074" t="str">
        <f>Leave[[#This Row],[User Code (Owning User) (Usuario)]]&amp;Leave[[#This Row],[fecha activa]]</f>
        <v>MIE2025260623504No Aplica</v>
      </c>
    </row>
    <row r="2075" spans="1:14" x14ac:dyDescent="0.3">
      <c r="A2075" t="s">
        <v>469</v>
      </c>
      <c r="B2075" s="3">
        <v>45931</v>
      </c>
      <c r="C2075" s="3">
        <v>45931</v>
      </c>
      <c r="D2075" t="s">
        <v>1470</v>
      </c>
      <c r="E2075" t="s">
        <v>1924</v>
      </c>
      <c r="F2075" t="s">
        <v>1926</v>
      </c>
      <c r="G2075">
        <v>60</v>
      </c>
      <c r="H2075">
        <v>60</v>
      </c>
      <c r="I2075" t="s">
        <v>1925</v>
      </c>
      <c r="J2075" t="s">
        <v>1098</v>
      </c>
      <c r="K2075" t="s">
        <v>177</v>
      </c>
      <c r="L2075" t="str">
        <f>IF(AND(Home!$A$1&gt;=Leave[[#This Row],[Start Time]],Home!$A$1&lt;=Leave[[#This Row],[End Time]]),"Aplica","No Aplica")</f>
        <v>Aplica</v>
      </c>
      <c r="M2075">
        <f>IF(AND(Home!$A$1&gt;=Leave[[#This Row],[Start Time]],Home!$A$1&lt;=Leave[[#This Row],[End Time]]),Home!$A$1,"No Aplica")</f>
        <v>45931</v>
      </c>
      <c r="N2075" t="str">
        <f>Leave[[#This Row],[User Code (Owning User) (Usuario)]]&amp;Leave[[#This Row],[fecha activa]]</f>
        <v>MIE202526062350445931</v>
      </c>
    </row>
    <row r="2076" spans="1:14" x14ac:dyDescent="0.3">
      <c r="A2076" t="s">
        <v>469</v>
      </c>
      <c r="B2076" s="3">
        <v>45945</v>
      </c>
      <c r="C2076" s="3">
        <v>45945</v>
      </c>
      <c r="D2076" t="s">
        <v>2991</v>
      </c>
      <c r="E2076" t="s">
        <v>561</v>
      </c>
      <c r="F2076" t="s">
        <v>562</v>
      </c>
      <c r="G2076">
        <v>540</v>
      </c>
      <c r="H2076">
        <v>540</v>
      </c>
      <c r="I2076" t="s">
        <v>1127</v>
      </c>
      <c r="J2076" t="s">
        <v>555</v>
      </c>
      <c r="K2076" t="s">
        <v>556</v>
      </c>
      <c r="L2076" t="str">
        <f>IF(AND(Home!$A$1&gt;=Leave[[#This Row],[Start Time]],Home!$A$1&lt;=Leave[[#This Row],[End Time]]),"Aplica","No Aplica")</f>
        <v>No Aplica</v>
      </c>
      <c r="M2076" t="str">
        <f>IF(AND(Home!$A$1&gt;=Leave[[#This Row],[Start Time]],Home!$A$1&lt;=Leave[[#This Row],[End Time]]),Home!$A$1,"No Aplica")</f>
        <v>No Aplica</v>
      </c>
      <c r="N2076" t="str">
        <f>Leave[[#This Row],[User Code (Owning User) (Usuario)]]&amp;Leave[[#This Row],[fecha activa]]</f>
        <v>MIE2023120711871No Aplica</v>
      </c>
    </row>
    <row r="2077" spans="1:14" x14ac:dyDescent="0.3">
      <c r="A2077" t="s">
        <v>469</v>
      </c>
      <c r="B2077" s="3">
        <v>45944</v>
      </c>
      <c r="C2077" s="3">
        <v>45944</v>
      </c>
      <c r="D2077" t="s">
        <v>2991</v>
      </c>
      <c r="E2077" t="s">
        <v>561</v>
      </c>
      <c r="F2077" t="s">
        <v>562</v>
      </c>
      <c r="G2077">
        <v>540</v>
      </c>
      <c r="H2077">
        <v>540</v>
      </c>
      <c r="I2077" t="s">
        <v>1127</v>
      </c>
      <c r="J2077" t="s">
        <v>555</v>
      </c>
      <c r="K2077" t="s">
        <v>556</v>
      </c>
      <c r="L2077" t="str">
        <f>IF(AND(Home!$A$1&gt;=Leave[[#This Row],[Start Time]],Home!$A$1&lt;=Leave[[#This Row],[End Time]]),"Aplica","No Aplica")</f>
        <v>No Aplica</v>
      </c>
      <c r="M2077" t="str">
        <f>IF(AND(Home!$A$1&gt;=Leave[[#This Row],[Start Time]],Home!$A$1&lt;=Leave[[#This Row],[End Time]]),Home!$A$1,"No Aplica")</f>
        <v>No Aplica</v>
      </c>
      <c r="N2077" t="str">
        <f>Leave[[#This Row],[User Code (Owning User) (Usuario)]]&amp;Leave[[#This Row],[fecha activa]]</f>
        <v>MIE2023120711871No Aplica</v>
      </c>
    </row>
    <row r="2078" spans="1:14" x14ac:dyDescent="0.3">
      <c r="A2078" t="s">
        <v>469</v>
      </c>
      <c r="B2078" s="3">
        <v>45943</v>
      </c>
      <c r="C2078" s="3">
        <v>45943</v>
      </c>
      <c r="D2078" t="s">
        <v>2923</v>
      </c>
      <c r="E2078" t="s">
        <v>561</v>
      </c>
      <c r="F2078" t="s">
        <v>562</v>
      </c>
      <c r="G2078">
        <v>540</v>
      </c>
      <c r="H2078">
        <v>540</v>
      </c>
      <c r="I2078" t="s">
        <v>1127</v>
      </c>
      <c r="J2078" t="s">
        <v>555</v>
      </c>
      <c r="K2078" t="s">
        <v>556</v>
      </c>
      <c r="L2078" t="str">
        <f>IF(AND(Home!$A$1&gt;=Leave[[#This Row],[Start Time]],Home!$A$1&lt;=Leave[[#This Row],[End Time]]),"Aplica","No Aplica")</f>
        <v>No Aplica</v>
      </c>
      <c r="M2078" t="str">
        <f>IF(AND(Home!$A$1&gt;=Leave[[#This Row],[Start Time]],Home!$A$1&lt;=Leave[[#This Row],[End Time]]),Home!$A$1,"No Aplica")</f>
        <v>No Aplica</v>
      </c>
      <c r="N2078" t="str">
        <f>Leave[[#This Row],[User Code (Owning User) (Usuario)]]&amp;Leave[[#This Row],[fecha activa]]</f>
        <v>MIE2023120711871No Aplica</v>
      </c>
    </row>
    <row r="2079" spans="1:14" x14ac:dyDescent="0.3">
      <c r="A2079" t="s">
        <v>466</v>
      </c>
      <c r="B2079" s="3">
        <v>45942</v>
      </c>
      <c r="C2079" s="3">
        <v>45942</v>
      </c>
      <c r="D2079" t="s">
        <v>490</v>
      </c>
      <c r="E2079" t="s">
        <v>561</v>
      </c>
      <c r="F2079" t="s">
        <v>562</v>
      </c>
      <c r="G2079">
        <v>540</v>
      </c>
      <c r="H2079">
        <v>540</v>
      </c>
      <c r="I2079" t="s">
        <v>1127</v>
      </c>
      <c r="J2079" t="s">
        <v>555</v>
      </c>
      <c r="K2079" t="s">
        <v>556</v>
      </c>
      <c r="L2079" t="str">
        <f>IF(AND(Home!$A$1&gt;=Leave[[#This Row],[Start Time]],Home!$A$1&lt;=Leave[[#This Row],[End Time]]),"Aplica","No Aplica")</f>
        <v>No Aplica</v>
      </c>
      <c r="M2079" t="str">
        <f>IF(AND(Home!$A$1&gt;=Leave[[#This Row],[Start Time]],Home!$A$1&lt;=Leave[[#This Row],[End Time]]),Home!$A$1,"No Aplica")</f>
        <v>No Aplica</v>
      </c>
      <c r="N2079" t="str">
        <f>Leave[[#This Row],[User Code (Owning User) (Usuario)]]&amp;Leave[[#This Row],[fecha activa]]</f>
        <v>MIE2023120711871No Aplica</v>
      </c>
    </row>
    <row r="2080" spans="1:14" x14ac:dyDescent="0.3">
      <c r="A2080" t="s">
        <v>469</v>
      </c>
      <c r="B2080" s="3">
        <v>45941</v>
      </c>
      <c r="C2080" s="3">
        <v>45941</v>
      </c>
      <c r="D2080" t="s">
        <v>2991</v>
      </c>
      <c r="E2080" t="s">
        <v>561</v>
      </c>
      <c r="F2080" t="s">
        <v>562</v>
      </c>
      <c r="G2080">
        <v>540</v>
      </c>
      <c r="H2080">
        <v>540</v>
      </c>
      <c r="I2080" t="s">
        <v>1127</v>
      </c>
      <c r="J2080" t="s">
        <v>555</v>
      </c>
      <c r="K2080" t="s">
        <v>556</v>
      </c>
      <c r="L2080" t="str">
        <f>IF(AND(Home!$A$1&gt;=Leave[[#This Row],[Start Time]],Home!$A$1&lt;=Leave[[#This Row],[End Time]]),"Aplica","No Aplica")</f>
        <v>No Aplica</v>
      </c>
      <c r="M2080" t="str">
        <f>IF(AND(Home!$A$1&gt;=Leave[[#This Row],[Start Time]],Home!$A$1&lt;=Leave[[#This Row],[End Time]]),Home!$A$1,"No Aplica")</f>
        <v>No Aplica</v>
      </c>
      <c r="N2080" t="str">
        <f>Leave[[#This Row],[User Code (Owning User) (Usuario)]]&amp;Leave[[#This Row],[fecha activa]]</f>
        <v>MIE2023120711871No Aplica</v>
      </c>
    </row>
    <row r="2081" spans="1:14" x14ac:dyDescent="0.3">
      <c r="A2081" t="s">
        <v>469</v>
      </c>
      <c r="B2081" s="3">
        <v>45940</v>
      </c>
      <c r="C2081" s="3">
        <v>45940</v>
      </c>
      <c r="D2081" t="s">
        <v>2991</v>
      </c>
      <c r="E2081" t="s">
        <v>561</v>
      </c>
      <c r="F2081" t="s">
        <v>562</v>
      </c>
      <c r="G2081">
        <v>540</v>
      </c>
      <c r="H2081">
        <v>540</v>
      </c>
      <c r="I2081" t="s">
        <v>1127</v>
      </c>
      <c r="J2081" t="s">
        <v>555</v>
      </c>
      <c r="K2081" t="s">
        <v>556</v>
      </c>
      <c r="L2081" t="str">
        <f>IF(AND(Home!$A$1&gt;=Leave[[#This Row],[Start Time]],Home!$A$1&lt;=Leave[[#This Row],[End Time]]),"Aplica","No Aplica")</f>
        <v>No Aplica</v>
      </c>
      <c r="M2081" t="str">
        <f>IF(AND(Home!$A$1&gt;=Leave[[#This Row],[Start Time]],Home!$A$1&lt;=Leave[[#This Row],[End Time]]),Home!$A$1,"No Aplica")</f>
        <v>No Aplica</v>
      </c>
      <c r="N2081" t="str">
        <f>Leave[[#This Row],[User Code (Owning User) (Usuario)]]&amp;Leave[[#This Row],[fecha activa]]</f>
        <v>MIE2023120711871No Aplica</v>
      </c>
    </row>
    <row r="2082" spans="1:14" x14ac:dyDescent="0.3">
      <c r="A2082" t="s">
        <v>469</v>
      </c>
      <c r="B2082" s="3">
        <v>45939</v>
      </c>
      <c r="C2082" s="3">
        <v>45939</v>
      </c>
      <c r="D2082" t="s">
        <v>2991</v>
      </c>
      <c r="E2082" t="s">
        <v>561</v>
      </c>
      <c r="F2082" t="s">
        <v>562</v>
      </c>
      <c r="G2082">
        <v>540</v>
      </c>
      <c r="H2082">
        <v>540</v>
      </c>
      <c r="I2082" t="s">
        <v>1127</v>
      </c>
      <c r="J2082" t="s">
        <v>555</v>
      </c>
      <c r="K2082" t="s">
        <v>556</v>
      </c>
      <c r="L2082" t="str">
        <f>IF(AND(Home!$A$1&gt;=Leave[[#This Row],[Start Time]],Home!$A$1&lt;=Leave[[#This Row],[End Time]]),"Aplica","No Aplica")</f>
        <v>No Aplica</v>
      </c>
      <c r="M2082" t="str">
        <f>IF(AND(Home!$A$1&gt;=Leave[[#This Row],[Start Time]],Home!$A$1&lt;=Leave[[#This Row],[End Time]]),Home!$A$1,"No Aplica")</f>
        <v>No Aplica</v>
      </c>
      <c r="N2082" t="str">
        <f>Leave[[#This Row],[User Code (Owning User) (Usuario)]]&amp;Leave[[#This Row],[fecha activa]]</f>
        <v>MIE2023120711871No Aplica</v>
      </c>
    </row>
    <row r="2083" spans="1:14" x14ac:dyDescent="0.3">
      <c r="A2083" t="s">
        <v>469</v>
      </c>
      <c r="B2083" s="3">
        <v>45938</v>
      </c>
      <c r="C2083" s="3">
        <v>45938</v>
      </c>
      <c r="D2083" t="s">
        <v>2991</v>
      </c>
      <c r="E2083" t="s">
        <v>561</v>
      </c>
      <c r="F2083" t="s">
        <v>562</v>
      </c>
      <c r="G2083">
        <v>540</v>
      </c>
      <c r="H2083">
        <v>540</v>
      </c>
      <c r="I2083" t="s">
        <v>1127</v>
      </c>
      <c r="J2083" t="s">
        <v>555</v>
      </c>
      <c r="K2083" t="s">
        <v>556</v>
      </c>
      <c r="L2083" t="str">
        <f>IF(AND(Home!$A$1&gt;=Leave[[#This Row],[Start Time]],Home!$A$1&lt;=Leave[[#This Row],[End Time]]),"Aplica","No Aplica")</f>
        <v>No Aplica</v>
      </c>
      <c r="M2083" t="str">
        <f>IF(AND(Home!$A$1&gt;=Leave[[#This Row],[Start Time]],Home!$A$1&lt;=Leave[[#This Row],[End Time]]),Home!$A$1,"No Aplica")</f>
        <v>No Aplica</v>
      </c>
      <c r="N2083" t="str">
        <f>Leave[[#This Row],[User Code (Owning User) (Usuario)]]&amp;Leave[[#This Row],[fecha activa]]</f>
        <v>MIE2023120711871No Aplica</v>
      </c>
    </row>
    <row r="2084" spans="1:14" x14ac:dyDescent="0.3">
      <c r="A2084" t="s">
        <v>469</v>
      </c>
      <c r="B2084" s="3">
        <v>45937</v>
      </c>
      <c r="C2084" s="3">
        <v>45937</v>
      </c>
      <c r="D2084" t="s">
        <v>470</v>
      </c>
      <c r="E2084" t="s">
        <v>561</v>
      </c>
      <c r="F2084" t="s">
        <v>562</v>
      </c>
      <c r="G2084">
        <v>540</v>
      </c>
      <c r="H2084">
        <v>540</v>
      </c>
      <c r="I2084" t="s">
        <v>1127</v>
      </c>
      <c r="J2084" t="s">
        <v>555</v>
      </c>
      <c r="K2084" t="s">
        <v>556</v>
      </c>
      <c r="L2084" t="str">
        <f>IF(AND(Home!$A$1&gt;=Leave[[#This Row],[Start Time]],Home!$A$1&lt;=Leave[[#This Row],[End Time]]),"Aplica","No Aplica")</f>
        <v>No Aplica</v>
      </c>
      <c r="M2084" t="str">
        <f>IF(AND(Home!$A$1&gt;=Leave[[#This Row],[Start Time]],Home!$A$1&lt;=Leave[[#This Row],[End Time]]),Home!$A$1,"No Aplica")</f>
        <v>No Aplica</v>
      </c>
      <c r="N2084" t="str">
        <f>Leave[[#This Row],[User Code (Owning User) (Usuario)]]&amp;Leave[[#This Row],[fecha activa]]</f>
        <v>MIE2023120711871No Aplica</v>
      </c>
    </row>
    <row r="2085" spans="1:14" x14ac:dyDescent="0.3">
      <c r="A2085" t="s">
        <v>469</v>
      </c>
      <c r="B2085" s="3">
        <v>45936</v>
      </c>
      <c r="C2085" s="3">
        <v>45936</v>
      </c>
      <c r="D2085" t="s">
        <v>470</v>
      </c>
      <c r="E2085" t="s">
        <v>561</v>
      </c>
      <c r="F2085" t="s">
        <v>562</v>
      </c>
      <c r="G2085">
        <v>540</v>
      </c>
      <c r="H2085">
        <v>540</v>
      </c>
      <c r="I2085" t="s">
        <v>1127</v>
      </c>
      <c r="J2085" t="s">
        <v>555</v>
      </c>
      <c r="K2085" t="s">
        <v>556</v>
      </c>
      <c r="L2085" t="str">
        <f>IF(AND(Home!$A$1&gt;=Leave[[#This Row],[Start Time]],Home!$A$1&lt;=Leave[[#This Row],[End Time]]),"Aplica","No Aplica")</f>
        <v>No Aplica</v>
      </c>
      <c r="M2085" t="str">
        <f>IF(AND(Home!$A$1&gt;=Leave[[#This Row],[Start Time]],Home!$A$1&lt;=Leave[[#This Row],[End Time]]),Home!$A$1,"No Aplica")</f>
        <v>No Aplica</v>
      </c>
      <c r="N2085" t="str">
        <f>Leave[[#This Row],[User Code (Owning User) (Usuario)]]&amp;Leave[[#This Row],[fecha activa]]</f>
        <v>MIE2023120711871No Aplica</v>
      </c>
    </row>
    <row r="2086" spans="1:14" x14ac:dyDescent="0.3">
      <c r="A2086" t="s">
        <v>466</v>
      </c>
      <c r="B2086" s="3">
        <v>45935</v>
      </c>
      <c r="C2086" s="3">
        <v>45935</v>
      </c>
      <c r="D2086" t="s">
        <v>490</v>
      </c>
      <c r="E2086" t="s">
        <v>561</v>
      </c>
      <c r="F2086" t="s">
        <v>562</v>
      </c>
      <c r="G2086">
        <v>540</v>
      </c>
      <c r="H2086">
        <v>540</v>
      </c>
      <c r="I2086" t="s">
        <v>1127</v>
      </c>
      <c r="J2086" t="s">
        <v>555</v>
      </c>
      <c r="K2086" t="s">
        <v>556</v>
      </c>
      <c r="L2086" t="str">
        <f>IF(AND(Home!$A$1&gt;=Leave[[#This Row],[Start Time]],Home!$A$1&lt;=Leave[[#This Row],[End Time]]),"Aplica","No Aplica")</f>
        <v>No Aplica</v>
      </c>
      <c r="M2086" t="str">
        <f>IF(AND(Home!$A$1&gt;=Leave[[#This Row],[Start Time]],Home!$A$1&lt;=Leave[[#This Row],[End Time]]),Home!$A$1,"No Aplica")</f>
        <v>No Aplica</v>
      </c>
      <c r="N2086" t="str">
        <f>Leave[[#This Row],[User Code (Owning User) (Usuario)]]&amp;Leave[[#This Row],[fecha activa]]</f>
        <v>MIE2023120711871No Aplica</v>
      </c>
    </row>
    <row r="2087" spans="1:14" x14ac:dyDescent="0.3">
      <c r="A2087" t="s">
        <v>469</v>
      </c>
      <c r="B2087" s="3">
        <v>45934</v>
      </c>
      <c r="C2087" s="3">
        <v>45934</v>
      </c>
      <c r="D2087" t="s">
        <v>470</v>
      </c>
      <c r="E2087" t="s">
        <v>561</v>
      </c>
      <c r="F2087" t="s">
        <v>562</v>
      </c>
      <c r="G2087">
        <v>540</v>
      </c>
      <c r="H2087">
        <v>540</v>
      </c>
      <c r="I2087" t="s">
        <v>1127</v>
      </c>
      <c r="J2087" t="s">
        <v>555</v>
      </c>
      <c r="K2087" t="s">
        <v>556</v>
      </c>
      <c r="L2087" t="str">
        <f>IF(AND(Home!$A$1&gt;=Leave[[#This Row],[Start Time]],Home!$A$1&lt;=Leave[[#This Row],[End Time]]),"Aplica","No Aplica")</f>
        <v>No Aplica</v>
      </c>
      <c r="M2087" t="str">
        <f>IF(AND(Home!$A$1&gt;=Leave[[#This Row],[Start Time]],Home!$A$1&lt;=Leave[[#This Row],[End Time]]),Home!$A$1,"No Aplica")</f>
        <v>No Aplica</v>
      </c>
      <c r="N2087" t="str">
        <f>Leave[[#This Row],[User Code (Owning User) (Usuario)]]&amp;Leave[[#This Row],[fecha activa]]</f>
        <v>MIE2023120711871No Aplica</v>
      </c>
    </row>
    <row r="2088" spans="1:14" x14ac:dyDescent="0.3">
      <c r="A2088" t="s">
        <v>469</v>
      </c>
      <c r="B2088" s="3">
        <v>45933</v>
      </c>
      <c r="C2088" s="3">
        <v>45933</v>
      </c>
      <c r="D2088" t="s">
        <v>470</v>
      </c>
      <c r="E2088" t="s">
        <v>561</v>
      </c>
      <c r="F2088" t="s">
        <v>562</v>
      </c>
      <c r="G2088">
        <v>540</v>
      </c>
      <c r="H2088">
        <v>540</v>
      </c>
      <c r="I2088" t="s">
        <v>1127</v>
      </c>
      <c r="J2088" t="s">
        <v>555</v>
      </c>
      <c r="K2088" t="s">
        <v>556</v>
      </c>
      <c r="L2088" t="str">
        <f>IF(AND(Home!$A$1&gt;=Leave[[#This Row],[Start Time]],Home!$A$1&lt;=Leave[[#This Row],[End Time]]),"Aplica","No Aplica")</f>
        <v>No Aplica</v>
      </c>
      <c r="M2088" t="str">
        <f>IF(AND(Home!$A$1&gt;=Leave[[#This Row],[Start Time]],Home!$A$1&lt;=Leave[[#This Row],[End Time]]),Home!$A$1,"No Aplica")</f>
        <v>No Aplica</v>
      </c>
      <c r="N2088" t="str">
        <f>Leave[[#This Row],[User Code (Owning User) (Usuario)]]&amp;Leave[[#This Row],[fecha activa]]</f>
        <v>MIE2023120711871No Aplica</v>
      </c>
    </row>
    <row r="2089" spans="1:14" x14ac:dyDescent="0.3">
      <c r="A2089" t="s">
        <v>469</v>
      </c>
      <c r="B2089" s="3">
        <v>45932</v>
      </c>
      <c r="C2089" s="3">
        <v>45932</v>
      </c>
      <c r="D2089" t="s">
        <v>470</v>
      </c>
      <c r="E2089" t="s">
        <v>561</v>
      </c>
      <c r="F2089" t="s">
        <v>562</v>
      </c>
      <c r="G2089">
        <v>540</v>
      </c>
      <c r="H2089">
        <v>540</v>
      </c>
      <c r="I2089" t="s">
        <v>1127</v>
      </c>
      <c r="J2089" t="s">
        <v>555</v>
      </c>
      <c r="K2089" t="s">
        <v>556</v>
      </c>
      <c r="L2089" t="str">
        <f>IF(AND(Home!$A$1&gt;=Leave[[#This Row],[Start Time]],Home!$A$1&lt;=Leave[[#This Row],[End Time]]),"Aplica","No Aplica")</f>
        <v>No Aplica</v>
      </c>
      <c r="M2089" t="str">
        <f>IF(AND(Home!$A$1&gt;=Leave[[#This Row],[Start Time]],Home!$A$1&lt;=Leave[[#This Row],[End Time]]),Home!$A$1,"No Aplica")</f>
        <v>No Aplica</v>
      </c>
      <c r="N2089" t="str">
        <f>Leave[[#This Row],[User Code (Owning User) (Usuario)]]&amp;Leave[[#This Row],[fecha activa]]</f>
        <v>MIE2023120711871No Aplica</v>
      </c>
    </row>
    <row r="2090" spans="1:14" x14ac:dyDescent="0.3">
      <c r="A2090" t="s">
        <v>469</v>
      </c>
      <c r="B2090" s="3">
        <v>45931</v>
      </c>
      <c r="C2090" s="3">
        <v>45931</v>
      </c>
      <c r="D2090" t="s">
        <v>470</v>
      </c>
      <c r="E2090" t="s">
        <v>561</v>
      </c>
      <c r="F2090" t="s">
        <v>562</v>
      </c>
      <c r="G2090">
        <v>540</v>
      </c>
      <c r="H2090">
        <v>540</v>
      </c>
      <c r="I2090" t="s">
        <v>1127</v>
      </c>
      <c r="J2090" t="s">
        <v>555</v>
      </c>
      <c r="K2090" t="s">
        <v>556</v>
      </c>
      <c r="L2090" t="str">
        <f>IF(AND(Home!$A$1&gt;=Leave[[#This Row],[Start Time]],Home!$A$1&lt;=Leave[[#This Row],[End Time]]),"Aplica","No Aplica")</f>
        <v>Aplica</v>
      </c>
      <c r="M2090">
        <f>IF(AND(Home!$A$1&gt;=Leave[[#This Row],[Start Time]],Home!$A$1&lt;=Leave[[#This Row],[End Time]]),Home!$A$1,"No Aplica")</f>
        <v>45931</v>
      </c>
      <c r="N2090" t="str">
        <f>Leave[[#This Row],[User Code (Owning User) (Usuario)]]&amp;Leave[[#This Row],[fecha activa]]</f>
        <v>MIE202312071187145931</v>
      </c>
    </row>
    <row r="2091" spans="1:14" x14ac:dyDescent="0.3">
      <c r="A2091" t="s">
        <v>595</v>
      </c>
      <c r="B2091" s="3">
        <v>45932</v>
      </c>
      <c r="C2091" s="3">
        <v>45932</v>
      </c>
      <c r="D2091" t="s">
        <v>836</v>
      </c>
      <c r="E2091" t="s">
        <v>1669</v>
      </c>
      <c r="F2091" t="s">
        <v>1671</v>
      </c>
      <c r="G2091">
        <v>60</v>
      </c>
      <c r="H2091">
        <v>60</v>
      </c>
      <c r="I2091" t="s">
        <v>1670</v>
      </c>
      <c r="J2091" t="s">
        <v>1036</v>
      </c>
      <c r="K2091" t="s">
        <v>177</v>
      </c>
      <c r="L2091" t="str">
        <f>IF(AND(Home!$A$1&gt;=Leave[[#This Row],[Start Time]],Home!$A$1&lt;=Leave[[#This Row],[End Time]]),"Aplica","No Aplica")</f>
        <v>No Aplica</v>
      </c>
      <c r="M2091" t="str">
        <f>IF(AND(Home!$A$1&gt;=Leave[[#This Row],[Start Time]],Home!$A$1&lt;=Leave[[#This Row],[End Time]]),Home!$A$1,"No Aplica")</f>
        <v>No Aplica</v>
      </c>
      <c r="N2091" t="str">
        <f>Leave[[#This Row],[User Code (Owning User) (Usuario)]]&amp;Leave[[#This Row],[fecha activa]]</f>
        <v>MIE2025300422909No Aplica</v>
      </c>
    </row>
    <row r="2092" spans="1:14" x14ac:dyDescent="0.3">
      <c r="A2092" t="s">
        <v>595</v>
      </c>
      <c r="B2092" s="3">
        <v>45931</v>
      </c>
      <c r="C2092" s="3">
        <v>45931</v>
      </c>
      <c r="D2092" t="s">
        <v>836</v>
      </c>
      <c r="E2092" t="s">
        <v>1669</v>
      </c>
      <c r="F2092" t="s">
        <v>1671</v>
      </c>
      <c r="G2092">
        <v>60</v>
      </c>
      <c r="H2092">
        <v>60</v>
      </c>
      <c r="I2092" t="s">
        <v>1670</v>
      </c>
      <c r="J2092" t="s">
        <v>1036</v>
      </c>
      <c r="K2092" t="s">
        <v>177</v>
      </c>
      <c r="L2092" t="str">
        <f>IF(AND(Home!$A$1&gt;=Leave[[#This Row],[Start Time]],Home!$A$1&lt;=Leave[[#This Row],[End Time]]),"Aplica","No Aplica")</f>
        <v>Aplica</v>
      </c>
      <c r="M2092">
        <f>IF(AND(Home!$A$1&gt;=Leave[[#This Row],[Start Time]],Home!$A$1&lt;=Leave[[#This Row],[End Time]]),Home!$A$1,"No Aplica")</f>
        <v>45931</v>
      </c>
      <c r="N2092" t="str">
        <f>Leave[[#This Row],[User Code (Owning User) (Usuario)]]&amp;Leave[[#This Row],[fecha activa]]</f>
        <v>MIE202530042290945931</v>
      </c>
    </row>
    <row r="2093" spans="1:14" x14ac:dyDescent="0.3">
      <c r="A2093" t="s">
        <v>474</v>
      </c>
      <c r="B2093" s="3">
        <v>45942</v>
      </c>
      <c r="C2093" s="3">
        <v>45942</v>
      </c>
      <c r="D2093" t="s">
        <v>489</v>
      </c>
      <c r="E2093" t="s">
        <v>2169</v>
      </c>
      <c r="F2093" t="s">
        <v>2171</v>
      </c>
      <c r="G2093">
        <v>540</v>
      </c>
      <c r="H2093">
        <v>540</v>
      </c>
      <c r="I2093" t="s">
        <v>2170</v>
      </c>
      <c r="J2093" t="s">
        <v>1029</v>
      </c>
      <c r="K2093" t="s">
        <v>178</v>
      </c>
      <c r="L2093" t="str">
        <f>IF(AND(Home!$A$1&gt;=Leave[[#This Row],[Start Time]],Home!$A$1&lt;=Leave[[#This Row],[End Time]]),"Aplica","No Aplica")</f>
        <v>No Aplica</v>
      </c>
      <c r="M2093" t="str">
        <f>IF(AND(Home!$A$1&gt;=Leave[[#This Row],[Start Time]],Home!$A$1&lt;=Leave[[#This Row],[End Time]]),Home!$A$1,"No Aplica")</f>
        <v>No Aplica</v>
      </c>
      <c r="N2093" t="str">
        <f>Leave[[#This Row],[User Code (Owning User) (Usuario)]]&amp;Leave[[#This Row],[fecha activa]]</f>
        <v>MIE2025040823906No Aplica</v>
      </c>
    </row>
    <row r="2094" spans="1:14" x14ac:dyDescent="0.3">
      <c r="A2094" t="s">
        <v>474</v>
      </c>
      <c r="B2094" s="3">
        <v>45935</v>
      </c>
      <c r="C2094" s="3">
        <v>45935</v>
      </c>
      <c r="D2094" t="s">
        <v>489</v>
      </c>
      <c r="E2094" t="s">
        <v>2169</v>
      </c>
      <c r="F2094" t="s">
        <v>2171</v>
      </c>
      <c r="G2094">
        <v>540</v>
      </c>
      <c r="H2094">
        <v>540</v>
      </c>
      <c r="I2094" t="s">
        <v>2170</v>
      </c>
      <c r="J2094" t="s">
        <v>1029</v>
      </c>
      <c r="K2094" t="s">
        <v>178</v>
      </c>
      <c r="L2094" t="str">
        <f>IF(AND(Home!$A$1&gt;=Leave[[#This Row],[Start Time]],Home!$A$1&lt;=Leave[[#This Row],[End Time]]),"Aplica","No Aplica")</f>
        <v>No Aplica</v>
      </c>
      <c r="M2094" t="str">
        <f>IF(AND(Home!$A$1&gt;=Leave[[#This Row],[Start Time]],Home!$A$1&lt;=Leave[[#This Row],[End Time]]),Home!$A$1,"No Aplica")</f>
        <v>No Aplica</v>
      </c>
      <c r="N2094" t="str">
        <f>Leave[[#This Row],[User Code (Owning User) (Usuario)]]&amp;Leave[[#This Row],[fecha activa]]</f>
        <v>MIE2025040823906No Aplica</v>
      </c>
    </row>
    <row r="2095" spans="1:14" x14ac:dyDescent="0.3">
      <c r="A2095" t="s">
        <v>474</v>
      </c>
      <c r="B2095" s="3">
        <v>45935</v>
      </c>
      <c r="C2095" s="3">
        <v>45935</v>
      </c>
      <c r="D2095" t="s">
        <v>489</v>
      </c>
      <c r="E2095" t="s">
        <v>736</v>
      </c>
      <c r="F2095" t="s">
        <v>737</v>
      </c>
      <c r="G2095">
        <v>510</v>
      </c>
      <c r="H2095">
        <v>510</v>
      </c>
      <c r="I2095" t="s">
        <v>1142</v>
      </c>
      <c r="J2095" t="s">
        <v>1548</v>
      </c>
      <c r="K2095" t="s">
        <v>179</v>
      </c>
      <c r="L2095" t="str">
        <f>IF(AND(Home!$A$1&gt;=Leave[[#This Row],[Start Time]],Home!$A$1&lt;=Leave[[#This Row],[End Time]]),"Aplica","No Aplica")</f>
        <v>No Aplica</v>
      </c>
      <c r="M2095" t="str">
        <f>IF(AND(Home!$A$1&gt;=Leave[[#This Row],[Start Time]],Home!$A$1&lt;=Leave[[#This Row],[End Time]]),Home!$A$1,"No Aplica")</f>
        <v>No Aplica</v>
      </c>
      <c r="N2095" t="str">
        <f>Leave[[#This Row],[User Code (Owning User) (Usuario)]]&amp;Leave[[#This Row],[fecha activa]]</f>
        <v>MIE2024101017804No Aplica</v>
      </c>
    </row>
    <row r="2096" spans="1:14" x14ac:dyDescent="0.3">
      <c r="A2096" t="s">
        <v>466</v>
      </c>
      <c r="B2096" s="3">
        <v>45934</v>
      </c>
      <c r="C2096" s="3">
        <v>45934</v>
      </c>
      <c r="D2096" t="s">
        <v>2315</v>
      </c>
      <c r="E2096" t="s">
        <v>736</v>
      </c>
      <c r="F2096" t="s">
        <v>737</v>
      </c>
      <c r="G2096">
        <v>240</v>
      </c>
      <c r="H2096">
        <v>240</v>
      </c>
      <c r="I2096" t="s">
        <v>1142</v>
      </c>
      <c r="J2096" t="s">
        <v>1548</v>
      </c>
      <c r="K2096" t="s">
        <v>179</v>
      </c>
      <c r="L2096" t="str">
        <f>IF(AND(Home!$A$1&gt;=Leave[[#This Row],[Start Time]],Home!$A$1&lt;=Leave[[#This Row],[End Time]]),"Aplica","No Aplica")</f>
        <v>No Aplica</v>
      </c>
      <c r="M2096" t="str">
        <f>IF(AND(Home!$A$1&gt;=Leave[[#This Row],[Start Time]],Home!$A$1&lt;=Leave[[#This Row],[End Time]]),Home!$A$1,"No Aplica")</f>
        <v>No Aplica</v>
      </c>
      <c r="N2096" t="str">
        <f>Leave[[#This Row],[User Code (Owning User) (Usuario)]]&amp;Leave[[#This Row],[fecha activa]]</f>
        <v>MIE2024101017804No Aplica</v>
      </c>
    </row>
    <row r="2097" spans="1:14" x14ac:dyDescent="0.3">
      <c r="A2097" t="s">
        <v>469</v>
      </c>
      <c r="B2097" s="3">
        <v>45934</v>
      </c>
      <c r="C2097" s="3">
        <v>45934</v>
      </c>
      <c r="D2097" t="s">
        <v>2464</v>
      </c>
      <c r="E2097" t="s">
        <v>647</v>
      </c>
      <c r="F2097" t="s">
        <v>648</v>
      </c>
      <c r="G2097">
        <v>60</v>
      </c>
      <c r="H2097">
        <v>60</v>
      </c>
      <c r="I2097" t="s">
        <v>1252</v>
      </c>
      <c r="J2097" t="s">
        <v>1548</v>
      </c>
      <c r="K2097" t="s">
        <v>179</v>
      </c>
      <c r="L2097" t="str">
        <f>IF(AND(Home!$A$1&gt;=Leave[[#This Row],[Start Time]],Home!$A$1&lt;=Leave[[#This Row],[End Time]]),"Aplica","No Aplica")</f>
        <v>No Aplica</v>
      </c>
      <c r="M2097" t="str">
        <f>IF(AND(Home!$A$1&gt;=Leave[[#This Row],[Start Time]],Home!$A$1&lt;=Leave[[#This Row],[End Time]]),Home!$A$1,"No Aplica")</f>
        <v>No Aplica</v>
      </c>
      <c r="N2097" t="str">
        <f>Leave[[#This Row],[User Code (Owning User) (Usuario)]]&amp;Leave[[#This Row],[fecha activa]]</f>
        <v>MIE2024190716730No Aplica</v>
      </c>
    </row>
    <row r="2098" spans="1:14" x14ac:dyDescent="0.3">
      <c r="A2098" t="s">
        <v>469</v>
      </c>
      <c r="B2098" s="3">
        <v>45933</v>
      </c>
      <c r="C2098" s="3">
        <v>45933</v>
      </c>
      <c r="D2098" t="s">
        <v>2464</v>
      </c>
      <c r="E2098" t="s">
        <v>647</v>
      </c>
      <c r="F2098" t="s">
        <v>648</v>
      </c>
      <c r="G2098">
        <v>60</v>
      </c>
      <c r="H2098">
        <v>60</v>
      </c>
      <c r="I2098" t="s">
        <v>1252</v>
      </c>
      <c r="J2098" t="s">
        <v>1548</v>
      </c>
      <c r="K2098" t="s">
        <v>179</v>
      </c>
      <c r="L2098" t="str">
        <f>IF(AND(Home!$A$1&gt;=Leave[[#This Row],[Start Time]],Home!$A$1&lt;=Leave[[#This Row],[End Time]]),"Aplica","No Aplica")</f>
        <v>No Aplica</v>
      </c>
      <c r="M2098" t="str">
        <f>IF(AND(Home!$A$1&gt;=Leave[[#This Row],[Start Time]],Home!$A$1&lt;=Leave[[#This Row],[End Time]]),Home!$A$1,"No Aplica")</f>
        <v>No Aplica</v>
      </c>
      <c r="N2098" t="str">
        <f>Leave[[#This Row],[User Code (Owning User) (Usuario)]]&amp;Leave[[#This Row],[fecha activa]]</f>
        <v>MIE2024190716730No Aplica</v>
      </c>
    </row>
    <row r="2099" spans="1:14" x14ac:dyDescent="0.3">
      <c r="A2099" t="s">
        <v>474</v>
      </c>
      <c r="B2099" s="3">
        <v>45935</v>
      </c>
      <c r="C2099" s="3">
        <v>45935</v>
      </c>
      <c r="D2099" t="s">
        <v>488</v>
      </c>
      <c r="E2099" t="s">
        <v>647</v>
      </c>
      <c r="F2099" t="s">
        <v>648</v>
      </c>
      <c r="G2099">
        <v>540</v>
      </c>
      <c r="H2099">
        <v>540</v>
      </c>
      <c r="I2099" t="s">
        <v>1252</v>
      </c>
      <c r="J2099" t="s">
        <v>1548</v>
      </c>
      <c r="K2099" t="s">
        <v>179</v>
      </c>
      <c r="L2099" t="str">
        <f>IF(AND(Home!$A$1&gt;=Leave[[#This Row],[Start Time]],Home!$A$1&lt;=Leave[[#This Row],[End Time]]),"Aplica","No Aplica")</f>
        <v>No Aplica</v>
      </c>
      <c r="M2099" t="str">
        <f>IF(AND(Home!$A$1&gt;=Leave[[#This Row],[Start Time]],Home!$A$1&lt;=Leave[[#This Row],[End Time]]),Home!$A$1,"No Aplica")</f>
        <v>No Aplica</v>
      </c>
      <c r="N2099" t="str">
        <f>Leave[[#This Row],[User Code (Owning User) (Usuario)]]&amp;Leave[[#This Row],[fecha activa]]</f>
        <v>MIE2024190716730No Aplica</v>
      </c>
    </row>
    <row r="2100" spans="1:14" x14ac:dyDescent="0.3">
      <c r="A2100" t="s">
        <v>463</v>
      </c>
      <c r="B2100" s="3">
        <v>45935</v>
      </c>
      <c r="C2100" s="3">
        <v>45935</v>
      </c>
      <c r="D2100" t="s">
        <v>493</v>
      </c>
      <c r="E2100" t="s">
        <v>407</v>
      </c>
      <c r="F2100" t="s">
        <v>408</v>
      </c>
      <c r="G2100">
        <v>540</v>
      </c>
      <c r="H2100">
        <v>540</v>
      </c>
      <c r="I2100" t="s">
        <v>1088</v>
      </c>
      <c r="J2100" t="s">
        <v>976</v>
      </c>
      <c r="K2100" t="s">
        <v>223</v>
      </c>
      <c r="L2100" t="str">
        <f>IF(AND(Home!$A$1&gt;=Leave[[#This Row],[Start Time]],Home!$A$1&lt;=Leave[[#This Row],[End Time]]),"Aplica","No Aplica")</f>
        <v>No Aplica</v>
      </c>
      <c r="M2100" t="str">
        <f>IF(AND(Home!$A$1&gt;=Leave[[#This Row],[Start Time]],Home!$A$1&lt;=Leave[[#This Row],[End Time]]),Home!$A$1,"No Aplica")</f>
        <v>No Aplica</v>
      </c>
      <c r="N2100" t="str">
        <f>Leave[[#This Row],[User Code (Owning User) (Usuario)]]&amp;Leave[[#This Row],[fecha activa]]</f>
        <v>MIE2023211113488No Aplica</v>
      </c>
    </row>
    <row r="2101" spans="1:14" x14ac:dyDescent="0.3">
      <c r="A2101" t="s">
        <v>474</v>
      </c>
      <c r="B2101" s="3">
        <v>45934</v>
      </c>
      <c r="C2101" s="3">
        <v>45934</v>
      </c>
      <c r="D2101" t="s">
        <v>489</v>
      </c>
      <c r="E2101" t="s">
        <v>407</v>
      </c>
      <c r="F2101" t="s">
        <v>408</v>
      </c>
      <c r="G2101">
        <v>180</v>
      </c>
      <c r="H2101">
        <v>180</v>
      </c>
      <c r="I2101" t="s">
        <v>1088</v>
      </c>
      <c r="J2101" t="s">
        <v>976</v>
      </c>
      <c r="K2101" t="s">
        <v>223</v>
      </c>
      <c r="L2101" t="str">
        <f>IF(AND(Home!$A$1&gt;=Leave[[#This Row],[Start Time]],Home!$A$1&lt;=Leave[[#This Row],[End Time]]),"Aplica","No Aplica")</f>
        <v>No Aplica</v>
      </c>
      <c r="M2101" t="str">
        <f>IF(AND(Home!$A$1&gt;=Leave[[#This Row],[Start Time]],Home!$A$1&lt;=Leave[[#This Row],[End Time]]),Home!$A$1,"No Aplica")</f>
        <v>No Aplica</v>
      </c>
      <c r="N2101" t="str">
        <f>Leave[[#This Row],[User Code (Owning User) (Usuario)]]&amp;Leave[[#This Row],[fecha activa]]</f>
        <v>MIE2023211113488No Aplica</v>
      </c>
    </row>
    <row r="2102" spans="1:14" x14ac:dyDescent="0.3">
      <c r="A2102" t="s">
        <v>463</v>
      </c>
      <c r="B2102" s="3">
        <v>45942</v>
      </c>
      <c r="C2102" s="3">
        <v>45942</v>
      </c>
      <c r="D2102" t="s">
        <v>465</v>
      </c>
      <c r="E2102" t="s">
        <v>433</v>
      </c>
      <c r="F2102" t="s">
        <v>434</v>
      </c>
      <c r="G2102">
        <v>540</v>
      </c>
      <c r="H2102">
        <v>540</v>
      </c>
      <c r="I2102" t="s">
        <v>1178</v>
      </c>
      <c r="J2102" t="s">
        <v>1034</v>
      </c>
      <c r="K2102" t="s">
        <v>179</v>
      </c>
      <c r="L2102" t="str">
        <f>IF(AND(Home!$A$1&gt;=Leave[[#This Row],[Start Time]],Home!$A$1&lt;=Leave[[#This Row],[End Time]]),"Aplica","No Aplica")</f>
        <v>No Aplica</v>
      </c>
      <c r="M2102" t="str">
        <f>IF(AND(Home!$A$1&gt;=Leave[[#This Row],[Start Time]],Home!$A$1&lt;=Leave[[#This Row],[End Time]]),Home!$A$1,"No Aplica")</f>
        <v>No Aplica</v>
      </c>
      <c r="N2102" t="str">
        <f>Leave[[#This Row],[User Code (Owning User) (Usuario)]]&amp;Leave[[#This Row],[fecha activa]]</f>
        <v>MIE2024090214347No Aplica</v>
      </c>
    </row>
    <row r="2103" spans="1:14" x14ac:dyDescent="0.3">
      <c r="A2103" t="s">
        <v>463</v>
      </c>
      <c r="B2103" s="3">
        <v>45941</v>
      </c>
      <c r="C2103" s="3">
        <v>45941</v>
      </c>
      <c r="D2103" t="s">
        <v>2610</v>
      </c>
      <c r="E2103" t="s">
        <v>433</v>
      </c>
      <c r="F2103" t="s">
        <v>434</v>
      </c>
      <c r="G2103">
        <v>240</v>
      </c>
      <c r="H2103">
        <v>240</v>
      </c>
      <c r="I2103" t="s">
        <v>1178</v>
      </c>
      <c r="J2103" t="s">
        <v>1034</v>
      </c>
      <c r="K2103" t="s">
        <v>179</v>
      </c>
      <c r="L2103" t="str">
        <f>IF(AND(Home!$A$1&gt;=Leave[[#This Row],[Start Time]],Home!$A$1&lt;=Leave[[#This Row],[End Time]]),"Aplica","No Aplica")</f>
        <v>No Aplica</v>
      </c>
      <c r="M2103" t="str">
        <f>IF(AND(Home!$A$1&gt;=Leave[[#This Row],[Start Time]],Home!$A$1&lt;=Leave[[#This Row],[End Time]]),Home!$A$1,"No Aplica")</f>
        <v>No Aplica</v>
      </c>
      <c r="N2103" t="str">
        <f>Leave[[#This Row],[User Code (Owning User) (Usuario)]]&amp;Leave[[#This Row],[fecha activa]]</f>
        <v>MIE2024090214347No Aplica</v>
      </c>
    </row>
    <row r="2104" spans="1:14" x14ac:dyDescent="0.3">
      <c r="A2104" t="s">
        <v>463</v>
      </c>
      <c r="B2104" s="3">
        <v>45935</v>
      </c>
      <c r="C2104" s="3">
        <v>45935</v>
      </c>
      <c r="D2104" t="s">
        <v>465</v>
      </c>
      <c r="E2104" t="s">
        <v>433</v>
      </c>
      <c r="F2104" t="s">
        <v>434</v>
      </c>
      <c r="G2104">
        <v>540</v>
      </c>
      <c r="H2104">
        <v>540</v>
      </c>
      <c r="I2104" t="s">
        <v>1178</v>
      </c>
      <c r="J2104" t="s">
        <v>1034</v>
      </c>
      <c r="K2104" t="s">
        <v>179</v>
      </c>
      <c r="L2104" t="str">
        <f>IF(AND(Home!$A$1&gt;=Leave[[#This Row],[Start Time]],Home!$A$1&lt;=Leave[[#This Row],[End Time]]),"Aplica","No Aplica")</f>
        <v>No Aplica</v>
      </c>
      <c r="M2104" t="str">
        <f>IF(AND(Home!$A$1&gt;=Leave[[#This Row],[Start Time]],Home!$A$1&lt;=Leave[[#This Row],[End Time]]),Home!$A$1,"No Aplica")</f>
        <v>No Aplica</v>
      </c>
      <c r="N2104" t="str">
        <f>Leave[[#This Row],[User Code (Owning User) (Usuario)]]&amp;Leave[[#This Row],[fecha activa]]</f>
        <v>MIE2024090214347No Aplica</v>
      </c>
    </row>
    <row r="2105" spans="1:14" x14ac:dyDescent="0.3">
      <c r="A2105" t="s">
        <v>463</v>
      </c>
      <c r="B2105" s="3">
        <v>45934</v>
      </c>
      <c r="C2105" s="3">
        <v>45934</v>
      </c>
      <c r="D2105" t="s">
        <v>3075</v>
      </c>
      <c r="E2105" t="s">
        <v>433</v>
      </c>
      <c r="F2105" t="s">
        <v>434</v>
      </c>
      <c r="G2105">
        <v>240</v>
      </c>
      <c r="H2105">
        <v>240</v>
      </c>
      <c r="I2105" t="s">
        <v>1178</v>
      </c>
      <c r="J2105" t="s">
        <v>1034</v>
      </c>
      <c r="K2105" t="s">
        <v>179</v>
      </c>
      <c r="L2105" t="str">
        <f>IF(AND(Home!$A$1&gt;=Leave[[#This Row],[Start Time]],Home!$A$1&lt;=Leave[[#This Row],[End Time]]),"Aplica","No Aplica")</f>
        <v>No Aplica</v>
      </c>
      <c r="M2105" t="str">
        <f>IF(AND(Home!$A$1&gt;=Leave[[#This Row],[Start Time]],Home!$A$1&lt;=Leave[[#This Row],[End Time]]),Home!$A$1,"No Aplica")</f>
        <v>No Aplica</v>
      </c>
      <c r="N2105" t="str">
        <f>Leave[[#This Row],[User Code (Owning User) (Usuario)]]&amp;Leave[[#This Row],[fecha activa]]</f>
        <v>MIE2024090214347No Aplica</v>
      </c>
    </row>
    <row r="2106" spans="1:14" x14ac:dyDescent="0.3">
      <c r="A2106" t="s">
        <v>469</v>
      </c>
      <c r="B2106" s="3">
        <v>45931</v>
      </c>
      <c r="C2106" s="3">
        <v>45931</v>
      </c>
      <c r="D2106" t="s">
        <v>1823</v>
      </c>
      <c r="E2106" t="s">
        <v>1323</v>
      </c>
      <c r="F2106" t="s">
        <v>1325</v>
      </c>
      <c r="G2106">
        <v>180</v>
      </c>
      <c r="H2106">
        <v>180</v>
      </c>
      <c r="I2106" t="s">
        <v>1324</v>
      </c>
      <c r="J2106" t="s">
        <v>1027</v>
      </c>
      <c r="K2106" t="s">
        <v>178</v>
      </c>
      <c r="L2106" t="str">
        <f>IF(AND(Home!$A$1&gt;=Leave[[#This Row],[Start Time]],Home!$A$1&lt;=Leave[[#This Row],[End Time]]),"Aplica","No Aplica")</f>
        <v>Aplica</v>
      </c>
      <c r="M2106">
        <f>IF(AND(Home!$A$1&gt;=Leave[[#This Row],[Start Time]],Home!$A$1&lt;=Leave[[#This Row],[End Time]]),Home!$A$1,"No Aplica")</f>
        <v>45931</v>
      </c>
      <c r="N2106" t="str">
        <f>Leave[[#This Row],[User Code (Owning User) (Usuario)]]&amp;Leave[[#This Row],[fecha activa]]</f>
        <v>MIE202514012026945931</v>
      </c>
    </row>
    <row r="2107" spans="1:14" x14ac:dyDescent="0.3">
      <c r="A2107" t="s">
        <v>463</v>
      </c>
      <c r="B2107" s="3">
        <v>45933</v>
      </c>
      <c r="C2107" s="3">
        <v>45933</v>
      </c>
      <c r="D2107" t="s">
        <v>491</v>
      </c>
      <c r="E2107" t="s">
        <v>445</v>
      </c>
      <c r="F2107" t="s">
        <v>446</v>
      </c>
      <c r="G2107">
        <v>60</v>
      </c>
      <c r="H2107">
        <v>60</v>
      </c>
      <c r="I2107" t="s">
        <v>1173</v>
      </c>
      <c r="J2107" t="s">
        <v>2152</v>
      </c>
      <c r="K2107" t="s">
        <v>177</v>
      </c>
      <c r="L2107" t="str">
        <f>IF(AND(Home!$A$1&gt;=Leave[[#This Row],[Start Time]],Home!$A$1&lt;=Leave[[#This Row],[End Time]]),"Aplica","No Aplica")</f>
        <v>No Aplica</v>
      </c>
      <c r="M2107" t="str">
        <f>IF(AND(Home!$A$1&gt;=Leave[[#This Row],[Start Time]],Home!$A$1&lt;=Leave[[#This Row],[End Time]]),Home!$A$1,"No Aplica")</f>
        <v>No Aplica</v>
      </c>
      <c r="N2107" t="str">
        <f>Leave[[#This Row],[User Code (Owning User) (Usuario)]]&amp;Leave[[#This Row],[fecha activa]]</f>
        <v>MIE2024260214498No Aplica</v>
      </c>
    </row>
    <row r="2108" spans="1:14" x14ac:dyDescent="0.3">
      <c r="A2108" t="s">
        <v>463</v>
      </c>
      <c r="B2108" s="3">
        <v>45932</v>
      </c>
      <c r="C2108" s="3">
        <v>45932</v>
      </c>
      <c r="D2108" t="s">
        <v>1988</v>
      </c>
      <c r="E2108" t="s">
        <v>445</v>
      </c>
      <c r="F2108" t="s">
        <v>446</v>
      </c>
      <c r="G2108">
        <v>60</v>
      </c>
      <c r="H2108">
        <v>60</v>
      </c>
      <c r="I2108" t="s">
        <v>1173</v>
      </c>
      <c r="J2108" t="s">
        <v>2152</v>
      </c>
      <c r="K2108" t="s">
        <v>177</v>
      </c>
      <c r="L2108" t="str">
        <f>IF(AND(Home!$A$1&gt;=Leave[[#This Row],[Start Time]],Home!$A$1&lt;=Leave[[#This Row],[End Time]]),"Aplica","No Aplica")</f>
        <v>No Aplica</v>
      </c>
      <c r="M2108" t="str">
        <f>IF(AND(Home!$A$1&gt;=Leave[[#This Row],[Start Time]],Home!$A$1&lt;=Leave[[#This Row],[End Time]]),Home!$A$1,"No Aplica")</f>
        <v>No Aplica</v>
      </c>
      <c r="N2108" t="str">
        <f>Leave[[#This Row],[User Code (Owning User) (Usuario)]]&amp;Leave[[#This Row],[fecha activa]]</f>
        <v>MIE2024260214498No Aplica</v>
      </c>
    </row>
    <row r="2109" spans="1:14" x14ac:dyDescent="0.3">
      <c r="A2109" t="s">
        <v>466</v>
      </c>
      <c r="B2109" s="3">
        <v>45931</v>
      </c>
      <c r="C2109" s="3">
        <v>45931</v>
      </c>
      <c r="D2109" t="s">
        <v>465</v>
      </c>
      <c r="E2109" t="s">
        <v>445</v>
      </c>
      <c r="F2109" t="s">
        <v>446</v>
      </c>
      <c r="G2109">
        <v>540</v>
      </c>
      <c r="H2109">
        <v>540</v>
      </c>
      <c r="I2109" t="s">
        <v>1173</v>
      </c>
      <c r="J2109" t="s">
        <v>2152</v>
      </c>
      <c r="K2109" t="s">
        <v>177</v>
      </c>
      <c r="L2109" t="str">
        <f>IF(AND(Home!$A$1&gt;=Leave[[#This Row],[Start Time]],Home!$A$1&lt;=Leave[[#This Row],[End Time]]),"Aplica","No Aplica")</f>
        <v>Aplica</v>
      </c>
      <c r="M2109">
        <f>IF(AND(Home!$A$1&gt;=Leave[[#This Row],[Start Time]],Home!$A$1&lt;=Leave[[#This Row],[End Time]]),Home!$A$1,"No Aplica")</f>
        <v>45931</v>
      </c>
      <c r="N2109" t="str">
        <f>Leave[[#This Row],[User Code (Owning User) (Usuario)]]&amp;Leave[[#This Row],[fecha activa]]</f>
        <v>MIE202426021449845931</v>
      </c>
    </row>
    <row r="2110" spans="1:14" x14ac:dyDescent="0.3">
      <c r="A2110" t="s">
        <v>466</v>
      </c>
      <c r="B2110" s="3">
        <v>45940</v>
      </c>
      <c r="C2110" s="3">
        <v>45940</v>
      </c>
      <c r="D2110" t="s">
        <v>1470</v>
      </c>
      <c r="E2110" t="s">
        <v>666</v>
      </c>
      <c r="F2110" t="s">
        <v>667</v>
      </c>
      <c r="G2110">
        <v>60</v>
      </c>
      <c r="H2110">
        <v>60</v>
      </c>
      <c r="I2110" t="s">
        <v>1245</v>
      </c>
      <c r="J2110" t="s">
        <v>1482</v>
      </c>
      <c r="K2110" t="s">
        <v>177</v>
      </c>
      <c r="L2110" t="str">
        <f>IF(AND(Home!$A$1&gt;=Leave[[#This Row],[Start Time]],Home!$A$1&lt;=Leave[[#This Row],[End Time]]),"Aplica","No Aplica")</f>
        <v>No Aplica</v>
      </c>
      <c r="M2110" t="str">
        <f>IF(AND(Home!$A$1&gt;=Leave[[#This Row],[Start Time]],Home!$A$1&lt;=Leave[[#This Row],[End Time]]),Home!$A$1,"No Aplica")</f>
        <v>No Aplica</v>
      </c>
      <c r="N2110" t="str">
        <f>Leave[[#This Row],[User Code (Owning User) (Usuario)]]&amp;Leave[[#This Row],[fecha activa]]</f>
        <v>MIE2024050817015No Aplica</v>
      </c>
    </row>
    <row r="2111" spans="1:14" x14ac:dyDescent="0.3">
      <c r="A2111" t="s">
        <v>466</v>
      </c>
      <c r="B2111" s="3">
        <v>45939</v>
      </c>
      <c r="C2111" s="3">
        <v>45939</v>
      </c>
      <c r="D2111" t="s">
        <v>1470</v>
      </c>
      <c r="E2111" t="s">
        <v>666</v>
      </c>
      <c r="F2111" t="s">
        <v>667</v>
      </c>
      <c r="G2111">
        <v>60</v>
      </c>
      <c r="H2111">
        <v>60</v>
      </c>
      <c r="I2111" t="s">
        <v>1245</v>
      </c>
      <c r="J2111" t="s">
        <v>1482</v>
      </c>
      <c r="K2111" t="s">
        <v>177</v>
      </c>
      <c r="L2111" t="str">
        <f>IF(AND(Home!$A$1&gt;=Leave[[#This Row],[Start Time]],Home!$A$1&lt;=Leave[[#This Row],[End Time]]),"Aplica","No Aplica")</f>
        <v>No Aplica</v>
      </c>
      <c r="M2111" t="str">
        <f>IF(AND(Home!$A$1&gt;=Leave[[#This Row],[Start Time]],Home!$A$1&lt;=Leave[[#This Row],[End Time]]),Home!$A$1,"No Aplica")</f>
        <v>No Aplica</v>
      </c>
      <c r="N2111" t="str">
        <f>Leave[[#This Row],[User Code (Owning User) (Usuario)]]&amp;Leave[[#This Row],[fecha activa]]</f>
        <v>MIE2024050817015No Aplica</v>
      </c>
    </row>
    <row r="2112" spans="1:14" x14ac:dyDescent="0.3">
      <c r="A2112" t="s">
        <v>466</v>
      </c>
      <c r="B2112" s="3">
        <v>45938</v>
      </c>
      <c r="C2112" s="3">
        <v>45938</v>
      </c>
      <c r="D2112" t="s">
        <v>1470</v>
      </c>
      <c r="E2112" t="s">
        <v>666</v>
      </c>
      <c r="F2112" t="s">
        <v>667</v>
      </c>
      <c r="G2112">
        <v>60</v>
      </c>
      <c r="H2112">
        <v>60</v>
      </c>
      <c r="I2112" t="s">
        <v>1245</v>
      </c>
      <c r="J2112" t="s">
        <v>1482</v>
      </c>
      <c r="K2112" t="s">
        <v>177</v>
      </c>
      <c r="L2112" t="str">
        <f>IF(AND(Home!$A$1&gt;=Leave[[#This Row],[Start Time]],Home!$A$1&lt;=Leave[[#This Row],[End Time]]),"Aplica","No Aplica")</f>
        <v>No Aplica</v>
      </c>
      <c r="M2112" t="str">
        <f>IF(AND(Home!$A$1&gt;=Leave[[#This Row],[Start Time]],Home!$A$1&lt;=Leave[[#This Row],[End Time]]),Home!$A$1,"No Aplica")</f>
        <v>No Aplica</v>
      </c>
      <c r="N2112" t="str">
        <f>Leave[[#This Row],[User Code (Owning User) (Usuario)]]&amp;Leave[[#This Row],[fecha activa]]</f>
        <v>MIE2024050817015No Aplica</v>
      </c>
    </row>
    <row r="2113" spans="1:14" x14ac:dyDescent="0.3">
      <c r="A2113" t="s">
        <v>466</v>
      </c>
      <c r="B2113" s="3">
        <v>45937</v>
      </c>
      <c r="C2113" s="3">
        <v>45937</v>
      </c>
      <c r="D2113" t="s">
        <v>467</v>
      </c>
      <c r="E2113" t="s">
        <v>666</v>
      </c>
      <c r="F2113" t="s">
        <v>667</v>
      </c>
      <c r="G2113">
        <v>540</v>
      </c>
      <c r="H2113">
        <v>540</v>
      </c>
      <c r="I2113" t="s">
        <v>1245</v>
      </c>
      <c r="J2113" t="s">
        <v>1482</v>
      </c>
      <c r="K2113" t="s">
        <v>177</v>
      </c>
      <c r="L2113" t="str">
        <f>IF(AND(Home!$A$1&gt;=Leave[[#This Row],[Start Time]],Home!$A$1&lt;=Leave[[#This Row],[End Time]]),"Aplica","No Aplica")</f>
        <v>No Aplica</v>
      </c>
      <c r="M2113" t="str">
        <f>IF(AND(Home!$A$1&gt;=Leave[[#This Row],[Start Time]],Home!$A$1&lt;=Leave[[#This Row],[End Time]]),Home!$A$1,"No Aplica")</f>
        <v>No Aplica</v>
      </c>
      <c r="N2113" t="str">
        <f>Leave[[#This Row],[User Code (Owning User) (Usuario)]]&amp;Leave[[#This Row],[fecha activa]]</f>
        <v>MIE2024050817015No Aplica</v>
      </c>
    </row>
    <row r="2114" spans="1:14" x14ac:dyDescent="0.3">
      <c r="A2114" t="s">
        <v>466</v>
      </c>
      <c r="B2114" s="3">
        <v>45936</v>
      </c>
      <c r="C2114" s="3">
        <v>45936</v>
      </c>
      <c r="D2114" t="s">
        <v>1470</v>
      </c>
      <c r="E2114" t="s">
        <v>666</v>
      </c>
      <c r="F2114" t="s">
        <v>667</v>
      </c>
      <c r="G2114">
        <v>60</v>
      </c>
      <c r="H2114">
        <v>60</v>
      </c>
      <c r="I2114" t="s">
        <v>1245</v>
      </c>
      <c r="J2114" t="s">
        <v>1482</v>
      </c>
      <c r="K2114" t="s">
        <v>177</v>
      </c>
      <c r="L2114" t="str">
        <f>IF(AND(Home!$A$1&gt;=Leave[[#This Row],[Start Time]],Home!$A$1&lt;=Leave[[#This Row],[End Time]]),"Aplica","No Aplica")</f>
        <v>No Aplica</v>
      </c>
      <c r="M2114" t="str">
        <f>IF(AND(Home!$A$1&gt;=Leave[[#This Row],[Start Time]],Home!$A$1&lt;=Leave[[#This Row],[End Time]]),Home!$A$1,"No Aplica")</f>
        <v>No Aplica</v>
      </c>
      <c r="N2114" t="str">
        <f>Leave[[#This Row],[User Code (Owning User) (Usuario)]]&amp;Leave[[#This Row],[fecha activa]]</f>
        <v>MIE2024050817015No Aplica</v>
      </c>
    </row>
    <row r="2115" spans="1:14" x14ac:dyDescent="0.3">
      <c r="A2115" t="s">
        <v>466</v>
      </c>
      <c r="B2115" s="3">
        <v>45933</v>
      </c>
      <c r="C2115" s="3">
        <v>45933</v>
      </c>
      <c r="D2115" t="s">
        <v>1470</v>
      </c>
      <c r="E2115" t="s">
        <v>666</v>
      </c>
      <c r="F2115" t="s">
        <v>667</v>
      </c>
      <c r="G2115">
        <v>60</v>
      </c>
      <c r="H2115">
        <v>60</v>
      </c>
      <c r="I2115" t="s">
        <v>1245</v>
      </c>
      <c r="J2115" t="s">
        <v>1482</v>
      </c>
      <c r="K2115" t="s">
        <v>177</v>
      </c>
      <c r="L2115" t="str">
        <f>IF(AND(Home!$A$1&gt;=Leave[[#This Row],[Start Time]],Home!$A$1&lt;=Leave[[#This Row],[End Time]]),"Aplica","No Aplica")</f>
        <v>No Aplica</v>
      </c>
      <c r="M2115" t="str">
        <f>IF(AND(Home!$A$1&gt;=Leave[[#This Row],[Start Time]],Home!$A$1&lt;=Leave[[#This Row],[End Time]]),Home!$A$1,"No Aplica")</f>
        <v>No Aplica</v>
      </c>
      <c r="N2115" t="str">
        <f>Leave[[#This Row],[User Code (Owning User) (Usuario)]]&amp;Leave[[#This Row],[fecha activa]]</f>
        <v>MIE2024050817015No Aplica</v>
      </c>
    </row>
    <row r="2116" spans="1:14" x14ac:dyDescent="0.3">
      <c r="A2116" t="s">
        <v>466</v>
      </c>
      <c r="B2116" s="3">
        <v>45932</v>
      </c>
      <c r="C2116" s="3">
        <v>45932</v>
      </c>
      <c r="D2116" t="s">
        <v>1470</v>
      </c>
      <c r="E2116" t="s">
        <v>666</v>
      </c>
      <c r="F2116" t="s">
        <v>667</v>
      </c>
      <c r="G2116">
        <v>60</v>
      </c>
      <c r="H2116">
        <v>60</v>
      </c>
      <c r="I2116" t="s">
        <v>1245</v>
      </c>
      <c r="J2116" t="s">
        <v>1482</v>
      </c>
      <c r="K2116" t="s">
        <v>177</v>
      </c>
      <c r="L2116" t="str">
        <f>IF(AND(Home!$A$1&gt;=Leave[[#This Row],[Start Time]],Home!$A$1&lt;=Leave[[#This Row],[End Time]]),"Aplica","No Aplica")</f>
        <v>No Aplica</v>
      </c>
      <c r="M2116" t="str">
        <f>IF(AND(Home!$A$1&gt;=Leave[[#This Row],[Start Time]],Home!$A$1&lt;=Leave[[#This Row],[End Time]]),Home!$A$1,"No Aplica")</f>
        <v>No Aplica</v>
      </c>
      <c r="N2116" t="str">
        <f>Leave[[#This Row],[User Code (Owning User) (Usuario)]]&amp;Leave[[#This Row],[fecha activa]]</f>
        <v>MIE2024050817015No Aplica</v>
      </c>
    </row>
    <row r="2117" spans="1:14" x14ac:dyDescent="0.3">
      <c r="A2117" t="s">
        <v>466</v>
      </c>
      <c r="B2117" s="3">
        <v>45931</v>
      </c>
      <c r="C2117" s="3">
        <v>45931</v>
      </c>
      <c r="D2117" t="s">
        <v>1470</v>
      </c>
      <c r="E2117" t="s">
        <v>666</v>
      </c>
      <c r="F2117" t="s">
        <v>667</v>
      </c>
      <c r="G2117">
        <v>60</v>
      </c>
      <c r="H2117">
        <v>60</v>
      </c>
      <c r="I2117" t="s">
        <v>1245</v>
      </c>
      <c r="J2117" t="s">
        <v>1482</v>
      </c>
      <c r="K2117" t="s">
        <v>177</v>
      </c>
      <c r="L2117" t="str">
        <f>IF(AND(Home!$A$1&gt;=Leave[[#This Row],[Start Time]],Home!$A$1&lt;=Leave[[#This Row],[End Time]]),"Aplica","No Aplica")</f>
        <v>Aplica</v>
      </c>
      <c r="M2117">
        <f>IF(AND(Home!$A$1&gt;=Leave[[#This Row],[Start Time]],Home!$A$1&lt;=Leave[[#This Row],[End Time]]),Home!$A$1,"No Aplica")</f>
        <v>45931</v>
      </c>
      <c r="N2117" t="str">
        <f>Leave[[#This Row],[User Code (Owning User) (Usuario)]]&amp;Leave[[#This Row],[fecha activa]]</f>
        <v>MIE202405081701545931</v>
      </c>
    </row>
    <row r="2118" spans="1:14" x14ac:dyDescent="0.3">
      <c r="A2118" t="s">
        <v>463</v>
      </c>
      <c r="B2118" s="3">
        <v>45935</v>
      </c>
      <c r="C2118" s="3">
        <v>45935</v>
      </c>
      <c r="D2118" t="s">
        <v>2635</v>
      </c>
      <c r="E2118" t="s">
        <v>2825</v>
      </c>
      <c r="F2118" t="s">
        <v>2827</v>
      </c>
      <c r="G2118">
        <v>60</v>
      </c>
      <c r="H2118">
        <v>60</v>
      </c>
      <c r="I2118" t="s">
        <v>2826</v>
      </c>
      <c r="J2118" t="s">
        <v>1482</v>
      </c>
      <c r="K2118" t="s">
        <v>177</v>
      </c>
      <c r="L2118" t="str">
        <f>IF(AND(Home!$A$1&gt;=Leave[[#This Row],[Start Time]],Home!$A$1&lt;=Leave[[#This Row],[End Time]]),"Aplica","No Aplica")</f>
        <v>No Aplica</v>
      </c>
      <c r="M2118" t="str">
        <f>IF(AND(Home!$A$1&gt;=Leave[[#This Row],[Start Time]],Home!$A$1&lt;=Leave[[#This Row],[End Time]]),Home!$A$1,"No Aplica")</f>
        <v>No Aplica</v>
      </c>
      <c r="N2118" t="str">
        <f>Leave[[#This Row],[User Code (Owning User) (Usuario)]]&amp;Leave[[#This Row],[fecha activa]]</f>
        <v>MIE2025260924633No Aplica</v>
      </c>
    </row>
    <row r="2119" spans="1:14" x14ac:dyDescent="0.3">
      <c r="A2119" t="s">
        <v>469</v>
      </c>
      <c r="B2119" s="3">
        <v>45931</v>
      </c>
      <c r="C2119" s="3">
        <v>45931</v>
      </c>
      <c r="D2119" t="s">
        <v>2950</v>
      </c>
      <c r="E2119" t="s">
        <v>601</v>
      </c>
      <c r="F2119" t="s">
        <v>602</v>
      </c>
      <c r="G2119">
        <v>240</v>
      </c>
      <c r="H2119">
        <v>240</v>
      </c>
      <c r="I2119" t="s">
        <v>1270</v>
      </c>
      <c r="J2119" t="s">
        <v>965</v>
      </c>
      <c r="K2119" t="s">
        <v>178</v>
      </c>
      <c r="L2119" t="str">
        <f>IF(AND(Home!$A$1&gt;=Leave[[#This Row],[Start Time]],Home!$A$1&lt;=Leave[[#This Row],[End Time]]),"Aplica","No Aplica")</f>
        <v>Aplica</v>
      </c>
      <c r="M2119">
        <f>IF(AND(Home!$A$1&gt;=Leave[[#This Row],[Start Time]],Home!$A$1&lt;=Leave[[#This Row],[End Time]]),Home!$A$1,"No Aplica")</f>
        <v>45931</v>
      </c>
      <c r="N2119" t="str">
        <f>Leave[[#This Row],[User Code (Owning User) (Usuario)]]&amp;Leave[[#This Row],[fecha activa]]</f>
        <v>MIE202413061608845931</v>
      </c>
    </row>
    <row r="2120" spans="1:14" x14ac:dyDescent="0.3">
      <c r="A2120" t="s">
        <v>474</v>
      </c>
      <c r="B2120" s="3">
        <v>45942</v>
      </c>
      <c r="C2120" s="3">
        <v>45942</v>
      </c>
      <c r="D2120" t="s">
        <v>488</v>
      </c>
      <c r="E2120" t="s">
        <v>804</v>
      </c>
      <c r="F2120" t="s">
        <v>805</v>
      </c>
      <c r="G2120">
        <v>60</v>
      </c>
      <c r="H2120">
        <v>60</v>
      </c>
      <c r="I2120" t="s">
        <v>1071</v>
      </c>
      <c r="J2120" t="s">
        <v>1025</v>
      </c>
      <c r="K2120" t="s">
        <v>177</v>
      </c>
      <c r="L2120" t="str">
        <f>IF(AND(Home!$A$1&gt;=Leave[[#This Row],[Start Time]],Home!$A$1&lt;=Leave[[#This Row],[End Time]]),"Aplica","No Aplica")</f>
        <v>No Aplica</v>
      </c>
      <c r="M2120" t="str">
        <f>IF(AND(Home!$A$1&gt;=Leave[[#This Row],[Start Time]],Home!$A$1&lt;=Leave[[#This Row],[End Time]]),Home!$A$1,"No Aplica")</f>
        <v>No Aplica</v>
      </c>
      <c r="N2120" t="str">
        <f>Leave[[#This Row],[User Code (Owning User) (Usuario)]]&amp;Leave[[#This Row],[fecha activa]]</f>
        <v>MIE2024251118397No Aplica</v>
      </c>
    </row>
    <row r="2121" spans="1:14" x14ac:dyDescent="0.3">
      <c r="A2121" t="s">
        <v>469</v>
      </c>
      <c r="B2121" s="3">
        <v>45939</v>
      </c>
      <c r="C2121" s="3">
        <v>45939</v>
      </c>
      <c r="D2121" t="s">
        <v>509</v>
      </c>
      <c r="E2121" t="s">
        <v>804</v>
      </c>
      <c r="F2121" t="s">
        <v>805</v>
      </c>
      <c r="G2121">
        <v>120</v>
      </c>
      <c r="H2121">
        <v>120</v>
      </c>
      <c r="I2121" t="s">
        <v>1071</v>
      </c>
      <c r="J2121" t="s">
        <v>1025</v>
      </c>
      <c r="K2121" t="s">
        <v>177</v>
      </c>
      <c r="L2121" t="str">
        <f>IF(AND(Home!$A$1&gt;=Leave[[#This Row],[Start Time]],Home!$A$1&lt;=Leave[[#This Row],[End Time]]),"Aplica","No Aplica")</f>
        <v>No Aplica</v>
      </c>
      <c r="M2121" t="str">
        <f>IF(AND(Home!$A$1&gt;=Leave[[#This Row],[Start Time]],Home!$A$1&lt;=Leave[[#This Row],[End Time]]),Home!$A$1,"No Aplica")</f>
        <v>No Aplica</v>
      </c>
      <c r="N2121" t="str">
        <f>Leave[[#This Row],[User Code (Owning User) (Usuario)]]&amp;Leave[[#This Row],[fecha activa]]</f>
        <v>MIE2024251118397No Aplica</v>
      </c>
    </row>
    <row r="2122" spans="1:14" x14ac:dyDescent="0.3">
      <c r="A2122" t="s">
        <v>466</v>
      </c>
      <c r="B2122" s="3">
        <v>45938</v>
      </c>
      <c r="C2122" s="3">
        <v>45938</v>
      </c>
      <c r="D2122" t="s">
        <v>472</v>
      </c>
      <c r="E2122" t="s">
        <v>804</v>
      </c>
      <c r="F2122" t="s">
        <v>805</v>
      </c>
      <c r="G2122">
        <v>540</v>
      </c>
      <c r="H2122">
        <v>540</v>
      </c>
      <c r="I2122" t="s">
        <v>1071</v>
      </c>
      <c r="J2122" t="s">
        <v>1025</v>
      </c>
      <c r="K2122" t="s">
        <v>177</v>
      </c>
      <c r="L2122" t="str">
        <f>IF(AND(Home!$A$1&gt;=Leave[[#This Row],[Start Time]],Home!$A$1&lt;=Leave[[#This Row],[End Time]]),"Aplica","No Aplica")</f>
        <v>No Aplica</v>
      </c>
      <c r="M2122" t="str">
        <f>IF(AND(Home!$A$1&gt;=Leave[[#This Row],[Start Time]],Home!$A$1&lt;=Leave[[#This Row],[End Time]]),Home!$A$1,"No Aplica")</f>
        <v>No Aplica</v>
      </c>
      <c r="N2122" t="str">
        <f>Leave[[#This Row],[User Code (Owning User) (Usuario)]]&amp;Leave[[#This Row],[fecha activa]]</f>
        <v>MIE2024251118397No Aplica</v>
      </c>
    </row>
    <row r="2123" spans="1:14" x14ac:dyDescent="0.3">
      <c r="A2123" t="s">
        <v>469</v>
      </c>
      <c r="B2123" s="3">
        <v>45936</v>
      </c>
      <c r="C2123" s="3">
        <v>45936</v>
      </c>
      <c r="D2123" t="s">
        <v>509</v>
      </c>
      <c r="E2123" t="s">
        <v>804</v>
      </c>
      <c r="F2123" t="s">
        <v>805</v>
      </c>
      <c r="G2123">
        <v>120</v>
      </c>
      <c r="H2123">
        <v>120</v>
      </c>
      <c r="I2123" t="s">
        <v>1071</v>
      </c>
      <c r="J2123" t="s">
        <v>1025</v>
      </c>
      <c r="K2123" t="s">
        <v>177</v>
      </c>
      <c r="L2123" t="str">
        <f>IF(AND(Home!$A$1&gt;=Leave[[#This Row],[Start Time]],Home!$A$1&lt;=Leave[[#This Row],[End Time]]),"Aplica","No Aplica")</f>
        <v>No Aplica</v>
      </c>
      <c r="M2123" t="str">
        <f>IF(AND(Home!$A$1&gt;=Leave[[#This Row],[Start Time]],Home!$A$1&lt;=Leave[[#This Row],[End Time]]),Home!$A$1,"No Aplica")</f>
        <v>No Aplica</v>
      </c>
      <c r="N2123" t="str">
        <f>Leave[[#This Row],[User Code (Owning User) (Usuario)]]&amp;Leave[[#This Row],[fecha activa]]</f>
        <v>MIE2024251118397No Aplica</v>
      </c>
    </row>
    <row r="2124" spans="1:14" x14ac:dyDescent="0.3">
      <c r="A2124" t="s">
        <v>474</v>
      </c>
      <c r="B2124" s="3">
        <v>45935</v>
      </c>
      <c r="C2124" s="3">
        <v>45935</v>
      </c>
      <c r="D2124" t="s">
        <v>488</v>
      </c>
      <c r="E2124" t="s">
        <v>804</v>
      </c>
      <c r="F2124" t="s">
        <v>805</v>
      </c>
      <c r="G2124">
        <v>60</v>
      </c>
      <c r="H2124">
        <v>60</v>
      </c>
      <c r="I2124" t="s">
        <v>1071</v>
      </c>
      <c r="J2124" t="s">
        <v>1025</v>
      </c>
      <c r="K2124" t="s">
        <v>177</v>
      </c>
      <c r="L2124" t="str">
        <f>IF(AND(Home!$A$1&gt;=Leave[[#This Row],[Start Time]],Home!$A$1&lt;=Leave[[#This Row],[End Time]]),"Aplica","No Aplica")</f>
        <v>No Aplica</v>
      </c>
      <c r="M2124" t="str">
        <f>IF(AND(Home!$A$1&gt;=Leave[[#This Row],[Start Time]],Home!$A$1&lt;=Leave[[#This Row],[End Time]]),Home!$A$1,"No Aplica")</f>
        <v>No Aplica</v>
      </c>
      <c r="N2124" t="str">
        <f>Leave[[#This Row],[User Code (Owning User) (Usuario)]]&amp;Leave[[#This Row],[fecha activa]]</f>
        <v>MIE2024251118397No Aplica</v>
      </c>
    </row>
    <row r="2125" spans="1:14" x14ac:dyDescent="0.3">
      <c r="A2125" t="s">
        <v>469</v>
      </c>
      <c r="B2125" s="3">
        <v>45932</v>
      </c>
      <c r="C2125" s="3">
        <v>45932</v>
      </c>
      <c r="D2125" t="s">
        <v>472</v>
      </c>
      <c r="E2125" t="s">
        <v>804</v>
      </c>
      <c r="F2125" t="s">
        <v>805</v>
      </c>
      <c r="G2125">
        <v>120</v>
      </c>
      <c r="H2125">
        <v>120</v>
      </c>
      <c r="I2125" t="s">
        <v>1071</v>
      </c>
      <c r="J2125" t="s">
        <v>1025</v>
      </c>
      <c r="K2125" t="s">
        <v>177</v>
      </c>
      <c r="L2125" t="str">
        <f>IF(AND(Home!$A$1&gt;=Leave[[#This Row],[Start Time]],Home!$A$1&lt;=Leave[[#This Row],[End Time]]),"Aplica","No Aplica")</f>
        <v>No Aplica</v>
      </c>
      <c r="M2125" t="str">
        <f>IF(AND(Home!$A$1&gt;=Leave[[#This Row],[Start Time]],Home!$A$1&lt;=Leave[[#This Row],[End Time]]),Home!$A$1,"No Aplica")</f>
        <v>No Aplica</v>
      </c>
      <c r="N2125" t="str">
        <f>Leave[[#This Row],[User Code (Owning User) (Usuario)]]&amp;Leave[[#This Row],[fecha activa]]</f>
        <v>MIE2024251118397No Aplica</v>
      </c>
    </row>
    <row r="2126" spans="1:14" x14ac:dyDescent="0.3">
      <c r="A2126" t="s">
        <v>466</v>
      </c>
      <c r="B2126" s="3">
        <v>45931</v>
      </c>
      <c r="C2126" s="3">
        <v>45931</v>
      </c>
      <c r="D2126" t="s">
        <v>472</v>
      </c>
      <c r="E2126" t="s">
        <v>804</v>
      </c>
      <c r="F2126" t="s">
        <v>805</v>
      </c>
      <c r="G2126">
        <v>540</v>
      </c>
      <c r="H2126">
        <v>540</v>
      </c>
      <c r="I2126" t="s">
        <v>1071</v>
      </c>
      <c r="J2126" t="s">
        <v>1025</v>
      </c>
      <c r="K2126" t="s">
        <v>177</v>
      </c>
      <c r="L2126" t="str">
        <f>IF(AND(Home!$A$1&gt;=Leave[[#This Row],[Start Time]],Home!$A$1&lt;=Leave[[#This Row],[End Time]]),"Aplica","No Aplica")</f>
        <v>Aplica</v>
      </c>
      <c r="M2126">
        <f>IF(AND(Home!$A$1&gt;=Leave[[#This Row],[Start Time]],Home!$A$1&lt;=Leave[[#This Row],[End Time]]),Home!$A$1,"No Aplica")</f>
        <v>45931</v>
      </c>
      <c r="N2126" t="str">
        <f>Leave[[#This Row],[User Code (Owning User) (Usuario)]]&amp;Leave[[#This Row],[fecha activa]]</f>
        <v>MIE202425111839745931</v>
      </c>
    </row>
    <row r="2127" spans="1:14" x14ac:dyDescent="0.3">
      <c r="A2127" t="s">
        <v>466</v>
      </c>
      <c r="B2127" s="3">
        <v>45942</v>
      </c>
      <c r="C2127" s="3">
        <v>45942</v>
      </c>
      <c r="D2127" t="s">
        <v>2904</v>
      </c>
      <c r="E2127" t="s">
        <v>2838</v>
      </c>
      <c r="F2127" t="s">
        <v>2840</v>
      </c>
      <c r="G2127">
        <v>540</v>
      </c>
      <c r="H2127">
        <v>540</v>
      </c>
      <c r="I2127" t="s">
        <v>2839</v>
      </c>
      <c r="J2127" t="s">
        <v>1027</v>
      </c>
      <c r="K2127" t="s">
        <v>178</v>
      </c>
      <c r="L2127" t="str">
        <f>IF(AND(Home!$A$1&gt;=Leave[[#This Row],[Start Time]],Home!$A$1&lt;=Leave[[#This Row],[End Time]]),"Aplica","No Aplica")</f>
        <v>No Aplica</v>
      </c>
      <c r="M2127" t="str">
        <f>IF(AND(Home!$A$1&gt;=Leave[[#This Row],[Start Time]],Home!$A$1&lt;=Leave[[#This Row],[End Time]]),Home!$A$1,"No Aplica")</f>
        <v>No Aplica</v>
      </c>
      <c r="N2127" t="str">
        <f>Leave[[#This Row],[User Code (Owning User) (Usuario)]]&amp;Leave[[#This Row],[fecha activa]]</f>
        <v>MIE2025290924662No Aplica</v>
      </c>
    </row>
    <row r="2128" spans="1:14" x14ac:dyDescent="0.3">
      <c r="A2128" t="s">
        <v>466</v>
      </c>
      <c r="B2128" s="3">
        <v>45935</v>
      </c>
      <c r="C2128" s="3">
        <v>45935</v>
      </c>
      <c r="D2128" t="s">
        <v>2904</v>
      </c>
      <c r="E2128" t="s">
        <v>2838</v>
      </c>
      <c r="F2128" t="s">
        <v>2840</v>
      </c>
      <c r="G2128">
        <v>480</v>
      </c>
      <c r="H2128">
        <v>480</v>
      </c>
      <c r="I2128" t="s">
        <v>2839</v>
      </c>
      <c r="J2128" t="s">
        <v>1027</v>
      </c>
      <c r="K2128" t="s">
        <v>178</v>
      </c>
      <c r="L2128" t="str">
        <f>IF(AND(Home!$A$1&gt;=Leave[[#This Row],[Start Time]],Home!$A$1&lt;=Leave[[#This Row],[End Time]]),"Aplica","No Aplica")</f>
        <v>No Aplica</v>
      </c>
      <c r="M2128" t="str">
        <f>IF(AND(Home!$A$1&gt;=Leave[[#This Row],[Start Time]],Home!$A$1&lt;=Leave[[#This Row],[End Time]]),Home!$A$1,"No Aplica")</f>
        <v>No Aplica</v>
      </c>
      <c r="N2128" t="str">
        <f>Leave[[#This Row],[User Code (Owning User) (Usuario)]]&amp;Leave[[#This Row],[fecha activa]]</f>
        <v>MIE2025290924662No Aplica</v>
      </c>
    </row>
    <row r="2129" spans="1:14" x14ac:dyDescent="0.3">
      <c r="A2129" t="s">
        <v>474</v>
      </c>
      <c r="B2129" s="3">
        <v>45942</v>
      </c>
      <c r="C2129" s="3">
        <v>45942</v>
      </c>
      <c r="D2129" t="s">
        <v>489</v>
      </c>
      <c r="E2129" t="s">
        <v>860</v>
      </c>
      <c r="F2129" t="s">
        <v>862</v>
      </c>
      <c r="G2129">
        <v>540</v>
      </c>
      <c r="H2129">
        <v>540</v>
      </c>
      <c r="I2129" t="s">
        <v>861</v>
      </c>
      <c r="J2129" t="s">
        <v>1029</v>
      </c>
      <c r="K2129" t="s">
        <v>178</v>
      </c>
      <c r="L2129" t="str">
        <f>IF(AND(Home!$A$1&gt;=Leave[[#This Row],[Start Time]],Home!$A$1&lt;=Leave[[#This Row],[End Time]]),"Aplica","No Aplica")</f>
        <v>No Aplica</v>
      </c>
      <c r="M2129" t="str">
        <f>IF(AND(Home!$A$1&gt;=Leave[[#This Row],[Start Time]],Home!$A$1&lt;=Leave[[#This Row],[End Time]]),Home!$A$1,"No Aplica")</f>
        <v>No Aplica</v>
      </c>
      <c r="N2129" t="str">
        <f>Leave[[#This Row],[User Code (Owning User) (Usuario)]]&amp;Leave[[#This Row],[fecha activa]]</f>
        <v>MIE2024101219131No Aplica</v>
      </c>
    </row>
    <row r="2130" spans="1:14" x14ac:dyDescent="0.3">
      <c r="A2130" t="s">
        <v>474</v>
      </c>
      <c r="B2130" s="3">
        <v>45941</v>
      </c>
      <c r="C2130" s="3">
        <v>45941</v>
      </c>
      <c r="D2130" t="s">
        <v>489</v>
      </c>
      <c r="E2130" t="s">
        <v>860</v>
      </c>
      <c r="F2130" t="s">
        <v>862</v>
      </c>
      <c r="G2130">
        <v>180</v>
      </c>
      <c r="H2130">
        <v>180</v>
      </c>
      <c r="I2130" t="s">
        <v>861</v>
      </c>
      <c r="J2130" t="s">
        <v>1029</v>
      </c>
      <c r="K2130" t="s">
        <v>178</v>
      </c>
      <c r="L2130" t="str">
        <f>IF(AND(Home!$A$1&gt;=Leave[[#This Row],[Start Time]],Home!$A$1&lt;=Leave[[#This Row],[End Time]]),"Aplica","No Aplica")</f>
        <v>No Aplica</v>
      </c>
      <c r="M2130" t="str">
        <f>IF(AND(Home!$A$1&gt;=Leave[[#This Row],[Start Time]],Home!$A$1&lt;=Leave[[#This Row],[End Time]]),Home!$A$1,"No Aplica")</f>
        <v>No Aplica</v>
      </c>
      <c r="N2130" t="str">
        <f>Leave[[#This Row],[User Code (Owning User) (Usuario)]]&amp;Leave[[#This Row],[fecha activa]]</f>
        <v>MIE2024101219131No Aplica</v>
      </c>
    </row>
    <row r="2131" spans="1:14" x14ac:dyDescent="0.3">
      <c r="A2131" t="s">
        <v>474</v>
      </c>
      <c r="B2131" s="3">
        <v>45935</v>
      </c>
      <c r="C2131" s="3">
        <v>45935</v>
      </c>
      <c r="D2131" t="s">
        <v>1946</v>
      </c>
      <c r="E2131" t="s">
        <v>860</v>
      </c>
      <c r="F2131" t="s">
        <v>862</v>
      </c>
      <c r="G2131">
        <v>540</v>
      </c>
      <c r="H2131">
        <v>540</v>
      </c>
      <c r="I2131" t="s">
        <v>861</v>
      </c>
      <c r="J2131" t="s">
        <v>1029</v>
      </c>
      <c r="K2131" t="s">
        <v>178</v>
      </c>
      <c r="L2131" t="str">
        <f>IF(AND(Home!$A$1&gt;=Leave[[#This Row],[Start Time]],Home!$A$1&lt;=Leave[[#This Row],[End Time]]),"Aplica","No Aplica")</f>
        <v>No Aplica</v>
      </c>
      <c r="M2131" t="str">
        <f>IF(AND(Home!$A$1&gt;=Leave[[#This Row],[Start Time]],Home!$A$1&lt;=Leave[[#This Row],[End Time]]),Home!$A$1,"No Aplica")</f>
        <v>No Aplica</v>
      </c>
      <c r="N2131" t="str">
        <f>Leave[[#This Row],[User Code (Owning User) (Usuario)]]&amp;Leave[[#This Row],[fecha activa]]</f>
        <v>MIE2024101219131No Aplica</v>
      </c>
    </row>
    <row r="2132" spans="1:14" x14ac:dyDescent="0.3">
      <c r="A2132" t="s">
        <v>474</v>
      </c>
      <c r="B2132" s="3">
        <v>45934</v>
      </c>
      <c r="C2132" s="3">
        <v>45934</v>
      </c>
      <c r="D2132" t="s">
        <v>1946</v>
      </c>
      <c r="E2132" t="s">
        <v>860</v>
      </c>
      <c r="F2132" t="s">
        <v>862</v>
      </c>
      <c r="G2132">
        <v>180</v>
      </c>
      <c r="H2132">
        <v>180</v>
      </c>
      <c r="I2132" t="s">
        <v>861</v>
      </c>
      <c r="J2132" t="s">
        <v>1029</v>
      </c>
      <c r="K2132" t="s">
        <v>178</v>
      </c>
      <c r="L2132" t="str">
        <f>IF(AND(Home!$A$1&gt;=Leave[[#This Row],[Start Time]],Home!$A$1&lt;=Leave[[#This Row],[End Time]]),"Aplica","No Aplica")</f>
        <v>No Aplica</v>
      </c>
      <c r="M2132" t="str">
        <f>IF(AND(Home!$A$1&gt;=Leave[[#This Row],[Start Time]],Home!$A$1&lt;=Leave[[#This Row],[End Time]]),Home!$A$1,"No Aplica")</f>
        <v>No Aplica</v>
      </c>
      <c r="N2132" t="str">
        <f>Leave[[#This Row],[User Code (Owning User) (Usuario)]]&amp;Leave[[#This Row],[fecha activa]]</f>
        <v>MIE2024101219131No Aplica</v>
      </c>
    </row>
    <row r="2133" spans="1:14" x14ac:dyDescent="0.3">
      <c r="A2133" t="s">
        <v>463</v>
      </c>
      <c r="B2133" s="3">
        <v>45938</v>
      </c>
      <c r="C2133" s="3">
        <v>45939</v>
      </c>
      <c r="D2133" t="s">
        <v>2931</v>
      </c>
      <c r="E2133" t="s">
        <v>2769</v>
      </c>
      <c r="F2133" t="s">
        <v>2771</v>
      </c>
      <c r="G2133">
        <v>840</v>
      </c>
      <c r="H2133">
        <v>540</v>
      </c>
      <c r="I2133" t="s">
        <v>2770</v>
      </c>
      <c r="J2133" t="s">
        <v>1044</v>
      </c>
      <c r="K2133" t="s">
        <v>177</v>
      </c>
      <c r="L2133" t="str">
        <f>IF(AND(Home!$A$1&gt;=Leave[[#This Row],[Start Time]],Home!$A$1&lt;=Leave[[#This Row],[End Time]]),"Aplica","No Aplica")</f>
        <v>No Aplica</v>
      </c>
      <c r="M2133" t="str">
        <f>IF(AND(Home!$A$1&gt;=Leave[[#This Row],[Start Time]],Home!$A$1&lt;=Leave[[#This Row],[End Time]]),Home!$A$1,"No Aplica")</f>
        <v>No Aplica</v>
      </c>
      <c r="N2133" t="str">
        <f>Leave[[#This Row],[User Code (Owning User) (Usuario)]]&amp;Leave[[#This Row],[fecha activa]]</f>
        <v>MIE2025240924602No Aplica</v>
      </c>
    </row>
    <row r="2134" spans="1:14" x14ac:dyDescent="0.3">
      <c r="A2134" t="s">
        <v>466</v>
      </c>
      <c r="B2134" s="3">
        <v>45940</v>
      </c>
      <c r="C2134" s="3">
        <v>45940</v>
      </c>
      <c r="D2134" t="s">
        <v>519</v>
      </c>
      <c r="E2134" t="s">
        <v>867</v>
      </c>
      <c r="F2134" t="s">
        <v>868</v>
      </c>
      <c r="G2134">
        <v>60</v>
      </c>
      <c r="H2134">
        <v>60</v>
      </c>
      <c r="I2134" t="s">
        <v>1043</v>
      </c>
      <c r="J2134" t="s">
        <v>2088</v>
      </c>
      <c r="K2134" t="s">
        <v>179</v>
      </c>
      <c r="L2134" t="str">
        <f>IF(AND(Home!$A$1&gt;=Leave[[#This Row],[Start Time]],Home!$A$1&lt;=Leave[[#This Row],[End Time]]),"Aplica","No Aplica")</f>
        <v>No Aplica</v>
      </c>
      <c r="M2134" t="str">
        <f>IF(AND(Home!$A$1&gt;=Leave[[#This Row],[Start Time]],Home!$A$1&lt;=Leave[[#This Row],[End Time]]),Home!$A$1,"No Aplica")</f>
        <v>No Aplica</v>
      </c>
      <c r="N2134" t="str">
        <f>Leave[[#This Row],[User Code (Owning User) (Usuario)]]&amp;Leave[[#This Row],[fecha activa]]</f>
        <v>MIE2024101219095No Aplica</v>
      </c>
    </row>
    <row r="2135" spans="1:14" x14ac:dyDescent="0.3">
      <c r="A2135" t="s">
        <v>466</v>
      </c>
      <c r="B2135" s="3">
        <v>45939</v>
      </c>
      <c r="C2135" s="3">
        <v>45939</v>
      </c>
      <c r="D2135" t="s">
        <v>519</v>
      </c>
      <c r="E2135" t="s">
        <v>867</v>
      </c>
      <c r="F2135" t="s">
        <v>868</v>
      </c>
      <c r="G2135">
        <v>60</v>
      </c>
      <c r="H2135">
        <v>60</v>
      </c>
      <c r="I2135" t="s">
        <v>1043</v>
      </c>
      <c r="J2135" t="s">
        <v>2088</v>
      </c>
      <c r="K2135" t="s">
        <v>179</v>
      </c>
      <c r="L2135" t="str">
        <f>IF(AND(Home!$A$1&gt;=Leave[[#This Row],[Start Time]],Home!$A$1&lt;=Leave[[#This Row],[End Time]]),"Aplica","No Aplica")</f>
        <v>No Aplica</v>
      </c>
      <c r="M2135" t="str">
        <f>IF(AND(Home!$A$1&gt;=Leave[[#This Row],[Start Time]],Home!$A$1&lt;=Leave[[#This Row],[End Time]]),Home!$A$1,"No Aplica")</f>
        <v>No Aplica</v>
      </c>
      <c r="N2135" t="str">
        <f>Leave[[#This Row],[User Code (Owning User) (Usuario)]]&amp;Leave[[#This Row],[fecha activa]]</f>
        <v>MIE2024101219095No Aplica</v>
      </c>
    </row>
    <row r="2136" spans="1:14" x14ac:dyDescent="0.3">
      <c r="A2136" t="s">
        <v>466</v>
      </c>
      <c r="B2136" s="3">
        <v>45938</v>
      </c>
      <c r="C2136" s="3">
        <v>45938</v>
      </c>
      <c r="D2136" t="s">
        <v>519</v>
      </c>
      <c r="E2136" t="s">
        <v>867</v>
      </c>
      <c r="F2136" t="s">
        <v>868</v>
      </c>
      <c r="G2136">
        <v>60</v>
      </c>
      <c r="H2136">
        <v>60</v>
      </c>
      <c r="I2136" t="s">
        <v>1043</v>
      </c>
      <c r="J2136" t="s">
        <v>2088</v>
      </c>
      <c r="K2136" t="s">
        <v>179</v>
      </c>
      <c r="L2136" t="str">
        <f>IF(AND(Home!$A$1&gt;=Leave[[#This Row],[Start Time]],Home!$A$1&lt;=Leave[[#This Row],[End Time]]),"Aplica","No Aplica")</f>
        <v>No Aplica</v>
      </c>
      <c r="M2136" t="str">
        <f>IF(AND(Home!$A$1&gt;=Leave[[#This Row],[Start Time]],Home!$A$1&lt;=Leave[[#This Row],[End Time]]),Home!$A$1,"No Aplica")</f>
        <v>No Aplica</v>
      </c>
      <c r="N2136" t="str">
        <f>Leave[[#This Row],[User Code (Owning User) (Usuario)]]&amp;Leave[[#This Row],[fecha activa]]</f>
        <v>MIE2024101219095No Aplica</v>
      </c>
    </row>
    <row r="2137" spans="1:14" x14ac:dyDescent="0.3">
      <c r="A2137" t="s">
        <v>466</v>
      </c>
      <c r="B2137" s="3">
        <v>45936</v>
      </c>
      <c r="C2137" s="3">
        <v>45936</v>
      </c>
      <c r="D2137" t="s">
        <v>519</v>
      </c>
      <c r="E2137" t="s">
        <v>867</v>
      </c>
      <c r="F2137" t="s">
        <v>868</v>
      </c>
      <c r="G2137">
        <v>60</v>
      </c>
      <c r="H2137">
        <v>60</v>
      </c>
      <c r="I2137" t="s">
        <v>1043</v>
      </c>
      <c r="J2137" t="s">
        <v>2088</v>
      </c>
      <c r="K2137" t="s">
        <v>179</v>
      </c>
      <c r="L2137" t="str">
        <f>IF(AND(Home!$A$1&gt;=Leave[[#This Row],[Start Time]],Home!$A$1&lt;=Leave[[#This Row],[End Time]]),"Aplica","No Aplica")</f>
        <v>No Aplica</v>
      </c>
      <c r="M2137" t="str">
        <f>IF(AND(Home!$A$1&gt;=Leave[[#This Row],[Start Time]],Home!$A$1&lt;=Leave[[#This Row],[End Time]]),Home!$A$1,"No Aplica")</f>
        <v>No Aplica</v>
      </c>
      <c r="N2137" t="str">
        <f>Leave[[#This Row],[User Code (Owning User) (Usuario)]]&amp;Leave[[#This Row],[fecha activa]]</f>
        <v>MIE2024101219095No Aplica</v>
      </c>
    </row>
    <row r="2138" spans="1:14" x14ac:dyDescent="0.3">
      <c r="A2138" t="s">
        <v>466</v>
      </c>
      <c r="B2138" s="3">
        <v>45937</v>
      </c>
      <c r="C2138" s="3">
        <v>45937</v>
      </c>
      <c r="D2138" t="s">
        <v>467</v>
      </c>
      <c r="E2138" t="s">
        <v>867</v>
      </c>
      <c r="F2138" t="s">
        <v>868</v>
      </c>
      <c r="G2138">
        <v>1380</v>
      </c>
      <c r="H2138">
        <v>540</v>
      </c>
      <c r="I2138" t="s">
        <v>1043</v>
      </c>
      <c r="J2138" t="s">
        <v>2088</v>
      </c>
      <c r="K2138" t="s">
        <v>179</v>
      </c>
      <c r="L2138" t="str">
        <f>IF(AND(Home!$A$1&gt;=Leave[[#This Row],[Start Time]],Home!$A$1&lt;=Leave[[#This Row],[End Time]]),"Aplica","No Aplica")</f>
        <v>No Aplica</v>
      </c>
      <c r="M2138" t="str">
        <f>IF(AND(Home!$A$1&gt;=Leave[[#This Row],[Start Time]],Home!$A$1&lt;=Leave[[#This Row],[End Time]]),Home!$A$1,"No Aplica")</f>
        <v>No Aplica</v>
      </c>
      <c r="N2138" t="str">
        <f>Leave[[#This Row],[User Code (Owning User) (Usuario)]]&amp;Leave[[#This Row],[fecha activa]]</f>
        <v>MIE2024101219095No Aplica</v>
      </c>
    </row>
    <row r="2139" spans="1:14" x14ac:dyDescent="0.3">
      <c r="A2139" t="s">
        <v>466</v>
      </c>
      <c r="B2139" s="3">
        <v>45933</v>
      </c>
      <c r="C2139" s="3">
        <v>45933</v>
      </c>
      <c r="D2139" t="s">
        <v>519</v>
      </c>
      <c r="E2139" t="s">
        <v>867</v>
      </c>
      <c r="F2139" t="s">
        <v>868</v>
      </c>
      <c r="G2139">
        <v>60</v>
      </c>
      <c r="H2139">
        <v>60</v>
      </c>
      <c r="I2139" t="s">
        <v>1043</v>
      </c>
      <c r="J2139" t="s">
        <v>2088</v>
      </c>
      <c r="K2139" t="s">
        <v>179</v>
      </c>
      <c r="L2139" t="str">
        <f>IF(AND(Home!$A$1&gt;=Leave[[#This Row],[Start Time]],Home!$A$1&lt;=Leave[[#This Row],[End Time]]),"Aplica","No Aplica")</f>
        <v>No Aplica</v>
      </c>
      <c r="M2139" t="str">
        <f>IF(AND(Home!$A$1&gt;=Leave[[#This Row],[Start Time]],Home!$A$1&lt;=Leave[[#This Row],[End Time]]),Home!$A$1,"No Aplica")</f>
        <v>No Aplica</v>
      </c>
      <c r="N2139" t="str">
        <f>Leave[[#This Row],[User Code (Owning User) (Usuario)]]&amp;Leave[[#This Row],[fecha activa]]</f>
        <v>MIE2024101219095No Aplica</v>
      </c>
    </row>
    <row r="2140" spans="1:14" x14ac:dyDescent="0.3">
      <c r="A2140" t="s">
        <v>466</v>
      </c>
      <c r="B2140" s="3">
        <v>45932</v>
      </c>
      <c r="C2140" s="3">
        <v>45932</v>
      </c>
      <c r="D2140" t="s">
        <v>519</v>
      </c>
      <c r="E2140" t="s">
        <v>867</v>
      </c>
      <c r="F2140" t="s">
        <v>868</v>
      </c>
      <c r="G2140">
        <v>60</v>
      </c>
      <c r="H2140">
        <v>60</v>
      </c>
      <c r="I2140" t="s">
        <v>1043</v>
      </c>
      <c r="J2140" t="s">
        <v>2088</v>
      </c>
      <c r="K2140" t="s">
        <v>179</v>
      </c>
      <c r="L2140" t="str">
        <f>IF(AND(Home!$A$1&gt;=Leave[[#This Row],[Start Time]],Home!$A$1&lt;=Leave[[#This Row],[End Time]]),"Aplica","No Aplica")</f>
        <v>No Aplica</v>
      </c>
      <c r="M2140" t="str">
        <f>IF(AND(Home!$A$1&gt;=Leave[[#This Row],[Start Time]],Home!$A$1&lt;=Leave[[#This Row],[End Time]]),Home!$A$1,"No Aplica")</f>
        <v>No Aplica</v>
      </c>
      <c r="N2140" t="str">
        <f>Leave[[#This Row],[User Code (Owning User) (Usuario)]]&amp;Leave[[#This Row],[fecha activa]]</f>
        <v>MIE2024101219095No Aplica</v>
      </c>
    </row>
    <row r="2141" spans="1:14" x14ac:dyDescent="0.3">
      <c r="A2141" t="s">
        <v>466</v>
      </c>
      <c r="B2141" s="3">
        <v>45931</v>
      </c>
      <c r="C2141" s="3">
        <v>45931</v>
      </c>
      <c r="D2141" t="s">
        <v>519</v>
      </c>
      <c r="E2141" t="s">
        <v>867</v>
      </c>
      <c r="F2141" t="s">
        <v>868</v>
      </c>
      <c r="G2141">
        <v>60</v>
      </c>
      <c r="H2141">
        <v>60</v>
      </c>
      <c r="I2141" t="s">
        <v>1043</v>
      </c>
      <c r="J2141" t="s">
        <v>2088</v>
      </c>
      <c r="K2141" t="s">
        <v>179</v>
      </c>
      <c r="L2141" t="str">
        <f>IF(AND(Home!$A$1&gt;=Leave[[#This Row],[Start Time]],Home!$A$1&lt;=Leave[[#This Row],[End Time]]),"Aplica","No Aplica")</f>
        <v>Aplica</v>
      </c>
      <c r="M2141">
        <f>IF(AND(Home!$A$1&gt;=Leave[[#This Row],[Start Time]],Home!$A$1&lt;=Leave[[#This Row],[End Time]]),Home!$A$1,"No Aplica")</f>
        <v>45931</v>
      </c>
      <c r="N2141" t="str">
        <f>Leave[[#This Row],[User Code (Owning User) (Usuario)]]&amp;Leave[[#This Row],[fecha activa]]</f>
        <v>MIE202410121909545931</v>
      </c>
    </row>
    <row r="2142" spans="1:14" x14ac:dyDescent="0.3">
      <c r="A2142" t="s">
        <v>463</v>
      </c>
      <c r="B2142" s="3">
        <v>45935</v>
      </c>
      <c r="C2142" s="3">
        <v>45935</v>
      </c>
      <c r="D2142" t="s">
        <v>2935</v>
      </c>
      <c r="E2142" t="s">
        <v>2742</v>
      </c>
      <c r="F2142" t="s">
        <v>2744</v>
      </c>
      <c r="G2142">
        <v>540</v>
      </c>
      <c r="H2142">
        <v>540</v>
      </c>
      <c r="I2142" t="s">
        <v>2743</v>
      </c>
      <c r="J2142" t="s">
        <v>971</v>
      </c>
      <c r="K2142" t="s">
        <v>177</v>
      </c>
      <c r="L2142" t="str">
        <f>IF(AND(Home!$A$1&gt;=Leave[[#This Row],[Start Time]],Home!$A$1&lt;=Leave[[#This Row],[End Time]]),"Aplica","No Aplica")</f>
        <v>No Aplica</v>
      </c>
      <c r="M2142" t="str">
        <f>IF(AND(Home!$A$1&gt;=Leave[[#This Row],[Start Time]],Home!$A$1&lt;=Leave[[#This Row],[End Time]]),Home!$A$1,"No Aplica")</f>
        <v>No Aplica</v>
      </c>
      <c r="N2142" t="str">
        <f>Leave[[#This Row],[User Code (Owning User) (Usuario)]]&amp;Leave[[#This Row],[fecha activa]]</f>
        <v>MIE2025230924580No Aplica</v>
      </c>
    </row>
    <row r="2143" spans="1:14" x14ac:dyDescent="0.3">
      <c r="A2143" t="s">
        <v>463</v>
      </c>
      <c r="B2143" s="3">
        <v>45934</v>
      </c>
      <c r="C2143" s="3">
        <v>45934</v>
      </c>
      <c r="D2143" t="s">
        <v>2935</v>
      </c>
      <c r="E2143" t="s">
        <v>2742</v>
      </c>
      <c r="F2143" t="s">
        <v>2744</v>
      </c>
      <c r="G2143">
        <v>540</v>
      </c>
      <c r="H2143">
        <v>540</v>
      </c>
      <c r="I2143" t="s">
        <v>2743</v>
      </c>
      <c r="J2143" t="s">
        <v>971</v>
      </c>
      <c r="K2143" t="s">
        <v>177</v>
      </c>
      <c r="L2143" t="str">
        <f>IF(AND(Home!$A$1&gt;=Leave[[#This Row],[Start Time]],Home!$A$1&lt;=Leave[[#This Row],[End Time]]),"Aplica","No Aplica")</f>
        <v>No Aplica</v>
      </c>
      <c r="M2143" t="str">
        <f>IF(AND(Home!$A$1&gt;=Leave[[#This Row],[Start Time]],Home!$A$1&lt;=Leave[[#This Row],[End Time]]),Home!$A$1,"No Aplica")</f>
        <v>No Aplica</v>
      </c>
      <c r="N2143" t="str">
        <f>Leave[[#This Row],[User Code (Owning User) (Usuario)]]&amp;Leave[[#This Row],[fecha activa]]</f>
        <v>MIE2025230924580No Aplica</v>
      </c>
    </row>
    <row r="2144" spans="1:14" x14ac:dyDescent="0.3">
      <c r="A2144" t="s">
        <v>463</v>
      </c>
      <c r="B2144" s="3">
        <v>45933</v>
      </c>
      <c r="C2144" s="3">
        <v>45933</v>
      </c>
      <c r="D2144" t="s">
        <v>2935</v>
      </c>
      <c r="E2144" t="s">
        <v>2742</v>
      </c>
      <c r="F2144" t="s">
        <v>2744</v>
      </c>
      <c r="G2144">
        <v>540</v>
      </c>
      <c r="H2144">
        <v>540</v>
      </c>
      <c r="I2144" t="s">
        <v>2743</v>
      </c>
      <c r="J2144" t="s">
        <v>971</v>
      </c>
      <c r="K2144" t="s">
        <v>177</v>
      </c>
      <c r="L2144" t="str">
        <f>IF(AND(Home!$A$1&gt;=Leave[[#This Row],[Start Time]],Home!$A$1&lt;=Leave[[#This Row],[End Time]]),"Aplica","No Aplica")</f>
        <v>No Aplica</v>
      </c>
      <c r="M2144" t="str">
        <f>IF(AND(Home!$A$1&gt;=Leave[[#This Row],[Start Time]],Home!$A$1&lt;=Leave[[#This Row],[End Time]]),Home!$A$1,"No Aplica")</f>
        <v>No Aplica</v>
      </c>
      <c r="N2144" t="str">
        <f>Leave[[#This Row],[User Code (Owning User) (Usuario)]]&amp;Leave[[#This Row],[fecha activa]]</f>
        <v>MIE2025230924580No Aplica</v>
      </c>
    </row>
    <row r="2145" spans="1:14" x14ac:dyDescent="0.3">
      <c r="A2145" t="s">
        <v>463</v>
      </c>
      <c r="B2145" s="3">
        <v>45932</v>
      </c>
      <c r="C2145" s="3">
        <v>45932</v>
      </c>
      <c r="D2145" t="s">
        <v>2936</v>
      </c>
      <c r="E2145" t="s">
        <v>2742</v>
      </c>
      <c r="F2145" t="s">
        <v>2744</v>
      </c>
      <c r="G2145">
        <v>540</v>
      </c>
      <c r="H2145">
        <v>540</v>
      </c>
      <c r="I2145" t="s">
        <v>2743</v>
      </c>
      <c r="J2145" t="s">
        <v>971</v>
      </c>
      <c r="K2145" t="s">
        <v>177</v>
      </c>
      <c r="L2145" t="str">
        <f>IF(AND(Home!$A$1&gt;=Leave[[#This Row],[Start Time]],Home!$A$1&lt;=Leave[[#This Row],[End Time]]),"Aplica","No Aplica")</f>
        <v>No Aplica</v>
      </c>
      <c r="M2145" t="str">
        <f>IF(AND(Home!$A$1&gt;=Leave[[#This Row],[Start Time]],Home!$A$1&lt;=Leave[[#This Row],[End Time]]),Home!$A$1,"No Aplica")</f>
        <v>No Aplica</v>
      </c>
      <c r="N2145" t="str">
        <f>Leave[[#This Row],[User Code (Owning User) (Usuario)]]&amp;Leave[[#This Row],[fecha activa]]</f>
        <v>MIE2025230924580No Aplica</v>
      </c>
    </row>
    <row r="2146" spans="1:14" x14ac:dyDescent="0.3">
      <c r="A2146" t="s">
        <v>466</v>
      </c>
      <c r="B2146" s="3">
        <v>45931</v>
      </c>
      <c r="C2146" s="3">
        <v>45931</v>
      </c>
      <c r="D2146" t="s">
        <v>467</v>
      </c>
      <c r="E2146" t="s">
        <v>2742</v>
      </c>
      <c r="F2146" t="s">
        <v>2744</v>
      </c>
      <c r="G2146">
        <v>540</v>
      </c>
      <c r="H2146">
        <v>540</v>
      </c>
      <c r="I2146" t="s">
        <v>2743</v>
      </c>
      <c r="J2146" t="s">
        <v>971</v>
      </c>
      <c r="K2146" t="s">
        <v>177</v>
      </c>
      <c r="L2146" t="str">
        <f>IF(AND(Home!$A$1&gt;=Leave[[#This Row],[Start Time]],Home!$A$1&lt;=Leave[[#This Row],[End Time]]),"Aplica","No Aplica")</f>
        <v>Aplica</v>
      </c>
      <c r="M2146">
        <f>IF(AND(Home!$A$1&gt;=Leave[[#This Row],[Start Time]],Home!$A$1&lt;=Leave[[#This Row],[End Time]]),Home!$A$1,"No Aplica")</f>
        <v>45931</v>
      </c>
      <c r="N2146" t="str">
        <f>Leave[[#This Row],[User Code (Owning User) (Usuario)]]&amp;Leave[[#This Row],[fecha activa]]</f>
        <v>MIE202523092458045931</v>
      </c>
    </row>
    <row r="2147" spans="1:14" x14ac:dyDescent="0.3">
      <c r="A2147" t="s">
        <v>463</v>
      </c>
      <c r="B2147" s="3">
        <v>45936</v>
      </c>
      <c r="C2147" s="3">
        <v>45936</v>
      </c>
      <c r="D2147" t="s">
        <v>3009</v>
      </c>
      <c r="E2147" t="s">
        <v>2742</v>
      </c>
      <c r="F2147" t="s">
        <v>2744</v>
      </c>
      <c r="G2147">
        <v>300</v>
      </c>
      <c r="H2147">
        <v>300</v>
      </c>
      <c r="I2147" t="s">
        <v>2743</v>
      </c>
      <c r="J2147" t="s">
        <v>971</v>
      </c>
      <c r="K2147" t="s">
        <v>177</v>
      </c>
      <c r="L2147" t="str">
        <f>IF(AND(Home!$A$1&gt;=Leave[[#This Row],[Start Time]],Home!$A$1&lt;=Leave[[#This Row],[End Time]]),"Aplica","No Aplica")</f>
        <v>No Aplica</v>
      </c>
      <c r="M2147" t="str">
        <f>IF(AND(Home!$A$1&gt;=Leave[[#This Row],[Start Time]],Home!$A$1&lt;=Leave[[#This Row],[End Time]]),Home!$A$1,"No Aplica")</f>
        <v>No Aplica</v>
      </c>
      <c r="N2147" t="str">
        <f>Leave[[#This Row],[User Code (Owning User) (Usuario)]]&amp;Leave[[#This Row],[fecha activa]]</f>
        <v>MIE2025230924580No Aplica</v>
      </c>
    </row>
    <row r="2148" spans="1:14" x14ac:dyDescent="0.3">
      <c r="A2148" t="s">
        <v>463</v>
      </c>
      <c r="B2148" s="3">
        <v>45937</v>
      </c>
      <c r="C2148" s="3">
        <v>45937</v>
      </c>
      <c r="D2148" t="s">
        <v>467</v>
      </c>
      <c r="E2148" t="s">
        <v>2742</v>
      </c>
      <c r="F2148" t="s">
        <v>2744</v>
      </c>
      <c r="G2148">
        <v>900</v>
      </c>
      <c r="H2148">
        <v>540</v>
      </c>
      <c r="I2148" t="s">
        <v>2743</v>
      </c>
      <c r="J2148" t="s">
        <v>971</v>
      </c>
      <c r="K2148" t="s">
        <v>177</v>
      </c>
      <c r="L2148" t="str">
        <f>IF(AND(Home!$A$1&gt;=Leave[[#This Row],[Start Time]],Home!$A$1&lt;=Leave[[#This Row],[End Time]]),"Aplica","No Aplica")</f>
        <v>No Aplica</v>
      </c>
      <c r="M2148" t="str">
        <f>IF(AND(Home!$A$1&gt;=Leave[[#This Row],[Start Time]],Home!$A$1&lt;=Leave[[#This Row],[End Time]]),Home!$A$1,"No Aplica")</f>
        <v>No Aplica</v>
      </c>
      <c r="N2148" t="str">
        <f>Leave[[#This Row],[User Code (Owning User) (Usuario)]]&amp;Leave[[#This Row],[fecha activa]]</f>
        <v>MIE2025230924580No Aplica</v>
      </c>
    </row>
    <row r="2149" spans="1:14" x14ac:dyDescent="0.3">
      <c r="A2149" t="s">
        <v>463</v>
      </c>
      <c r="B2149" s="3">
        <v>45942</v>
      </c>
      <c r="C2149" s="3">
        <v>45942</v>
      </c>
      <c r="D2149" t="s">
        <v>493</v>
      </c>
      <c r="E2149" t="s">
        <v>1503</v>
      </c>
      <c r="F2149" t="s">
        <v>1505</v>
      </c>
      <c r="G2149">
        <v>540</v>
      </c>
      <c r="H2149">
        <v>540</v>
      </c>
      <c r="I2149" t="s">
        <v>1504</v>
      </c>
      <c r="J2149" t="s">
        <v>2756</v>
      </c>
      <c r="K2149" t="s">
        <v>178</v>
      </c>
      <c r="L2149" t="str">
        <f>IF(AND(Home!$A$1&gt;=Leave[[#This Row],[Start Time]],Home!$A$1&lt;=Leave[[#This Row],[End Time]]),"Aplica","No Aplica")</f>
        <v>No Aplica</v>
      </c>
      <c r="M2149" t="str">
        <f>IF(AND(Home!$A$1&gt;=Leave[[#This Row],[Start Time]],Home!$A$1&lt;=Leave[[#This Row],[End Time]]),Home!$A$1,"No Aplica")</f>
        <v>No Aplica</v>
      </c>
      <c r="N2149" t="str">
        <f>Leave[[#This Row],[User Code (Owning User) (Usuario)]]&amp;Leave[[#This Row],[fecha activa]]</f>
        <v>MIE2025050321269No Aplica</v>
      </c>
    </row>
    <row r="2150" spans="1:14" x14ac:dyDescent="0.3">
      <c r="A2150" t="s">
        <v>463</v>
      </c>
      <c r="B2150" s="3">
        <v>45935</v>
      </c>
      <c r="C2150" s="3">
        <v>45935</v>
      </c>
      <c r="D2150" t="s">
        <v>493</v>
      </c>
      <c r="E2150" t="s">
        <v>1503</v>
      </c>
      <c r="F2150" t="s">
        <v>1505</v>
      </c>
      <c r="G2150">
        <v>540</v>
      </c>
      <c r="H2150">
        <v>540</v>
      </c>
      <c r="I2150" t="s">
        <v>1504</v>
      </c>
      <c r="J2150" t="s">
        <v>2756</v>
      </c>
      <c r="K2150" t="s">
        <v>178</v>
      </c>
      <c r="L2150" t="str">
        <f>IF(AND(Home!$A$1&gt;=Leave[[#This Row],[Start Time]],Home!$A$1&lt;=Leave[[#This Row],[End Time]]),"Aplica","No Aplica")</f>
        <v>No Aplica</v>
      </c>
      <c r="M2150" t="str">
        <f>IF(AND(Home!$A$1&gt;=Leave[[#This Row],[Start Time]],Home!$A$1&lt;=Leave[[#This Row],[End Time]]),Home!$A$1,"No Aplica")</f>
        <v>No Aplica</v>
      </c>
      <c r="N2150" t="str">
        <f>Leave[[#This Row],[User Code (Owning User) (Usuario)]]&amp;Leave[[#This Row],[fecha activa]]</f>
        <v>MIE2025050321269No Aplica</v>
      </c>
    </row>
    <row r="2151" spans="1:14" x14ac:dyDescent="0.3">
      <c r="A2151" t="s">
        <v>463</v>
      </c>
      <c r="B2151" s="3">
        <v>45931</v>
      </c>
      <c r="C2151" s="3">
        <v>45931</v>
      </c>
      <c r="D2151" t="s">
        <v>472</v>
      </c>
      <c r="E2151" t="s">
        <v>2745</v>
      </c>
      <c r="F2151" t="s">
        <v>2747</v>
      </c>
      <c r="G2151">
        <v>540</v>
      </c>
      <c r="H2151">
        <v>540</v>
      </c>
      <c r="I2151" t="s">
        <v>2746</v>
      </c>
      <c r="J2151" t="s">
        <v>966</v>
      </c>
      <c r="K2151" t="s">
        <v>177</v>
      </c>
      <c r="L2151" t="str">
        <f>IF(AND(Home!$A$1&gt;=Leave[[#This Row],[Start Time]],Home!$A$1&lt;=Leave[[#This Row],[End Time]]),"Aplica","No Aplica")</f>
        <v>Aplica</v>
      </c>
      <c r="M2151">
        <f>IF(AND(Home!$A$1&gt;=Leave[[#This Row],[Start Time]],Home!$A$1&lt;=Leave[[#This Row],[End Time]]),Home!$A$1,"No Aplica")</f>
        <v>45931</v>
      </c>
      <c r="N2151" t="str">
        <f>Leave[[#This Row],[User Code (Owning User) (Usuario)]]&amp;Leave[[#This Row],[fecha activa]]</f>
        <v>MIE202523092457645931</v>
      </c>
    </row>
    <row r="2152" spans="1:14" x14ac:dyDescent="0.3">
      <c r="A2152" t="s">
        <v>595</v>
      </c>
      <c r="B2152" s="3">
        <v>45935</v>
      </c>
      <c r="C2152" s="3">
        <v>45935</v>
      </c>
      <c r="D2152" t="s">
        <v>1394</v>
      </c>
      <c r="E2152" t="s">
        <v>2745</v>
      </c>
      <c r="F2152" t="s">
        <v>2747</v>
      </c>
      <c r="G2152">
        <v>60</v>
      </c>
      <c r="H2152">
        <v>60</v>
      </c>
      <c r="I2152" t="s">
        <v>2746</v>
      </c>
      <c r="J2152" t="s">
        <v>966</v>
      </c>
      <c r="K2152" t="s">
        <v>177</v>
      </c>
      <c r="L2152" t="str">
        <f>IF(AND(Home!$A$1&gt;=Leave[[#This Row],[Start Time]],Home!$A$1&lt;=Leave[[#This Row],[End Time]]),"Aplica","No Aplica")</f>
        <v>No Aplica</v>
      </c>
      <c r="M2152" t="str">
        <f>IF(AND(Home!$A$1&gt;=Leave[[#This Row],[Start Time]],Home!$A$1&lt;=Leave[[#This Row],[End Time]]),Home!$A$1,"No Aplica")</f>
        <v>No Aplica</v>
      </c>
      <c r="N2152" t="str">
        <f>Leave[[#This Row],[User Code (Owning User) (Usuario)]]&amp;Leave[[#This Row],[fecha activa]]</f>
        <v>MIE2025230924576No Aplica</v>
      </c>
    </row>
    <row r="2153" spans="1:14" x14ac:dyDescent="0.3">
      <c r="A2153" t="s">
        <v>595</v>
      </c>
      <c r="B2153" s="3">
        <v>45933</v>
      </c>
      <c r="C2153" s="3">
        <v>45933</v>
      </c>
      <c r="D2153" t="s">
        <v>1394</v>
      </c>
      <c r="E2153" t="s">
        <v>2745</v>
      </c>
      <c r="F2153" t="s">
        <v>2747</v>
      </c>
      <c r="G2153">
        <v>60</v>
      </c>
      <c r="H2153">
        <v>60</v>
      </c>
      <c r="I2153" t="s">
        <v>2746</v>
      </c>
      <c r="J2153" t="s">
        <v>966</v>
      </c>
      <c r="K2153" t="s">
        <v>177</v>
      </c>
      <c r="L2153" t="str">
        <f>IF(AND(Home!$A$1&gt;=Leave[[#This Row],[Start Time]],Home!$A$1&lt;=Leave[[#This Row],[End Time]]),"Aplica","No Aplica")</f>
        <v>No Aplica</v>
      </c>
      <c r="M2153" t="str">
        <f>IF(AND(Home!$A$1&gt;=Leave[[#This Row],[Start Time]],Home!$A$1&lt;=Leave[[#This Row],[End Time]]),Home!$A$1,"No Aplica")</f>
        <v>No Aplica</v>
      </c>
      <c r="N2153" t="str">
        <f>Leave[[#This Row],[User Code (Owning User) (Usuario)]]&amp;Leave[[#This Row],[fecha activa]]</f>
        <v>MIE2025230924576No Aplica</v>
      </c>
    </row>
    <row r="2154" spans="1:14" x14ac:dyDescent="0.3">
      <c r="A2154" t="s">
        <v>463</v>
      </c>
      <c r="B2154" s="3">
        <v>45942</v>
      </c>
      <c r="C2154" s="3">
        <v>45942</v>
      </c>
      <c r="D2154" t="s">
        <v>468</v>
      </c>
      <c r="E2154" t="s">
        <v>28</v>
      </c>
      <c r="F2154" t="s">
        <v>29</v>
      </c>
      <c r="G2154">
        <v>540</v>
      </c>
      <c r="H2154">
        <v>540</v>
      </c>
      <c r="I2154" t="s">
        <v>947</v>
      </c>
      <c r="J2154" t="s">
        <v>1039</v>
      </c>
      <c r="K2154" t="s">
        <v>179</v>
      </c>
      <c r="L2154" t="str">
        <f>IF(AND(Home!$A$1&gt;=Leave[[#This Row],[Start Time]],Home!$A$1&lt;=Leave[[#This Row],[End Time]]),"Aplica","No Aplica")</f>
        <v>No Aplica</v>
      </c>
      <c r="M2154" t="str">
        <f>IF(AND(Home!$A$1&gt;=Leave[[#This Row],[Start Time]],Home!$A$1&lt;=Leave[[#This Row],[End Time]]),Home!$A$1,"No Aplica")</f>
        <v>No Aplica</v>
      </c>
      <c r="N2154" t="str">
        <f>Leave[[#This Row],[User Code (Owning User) (Usuario)]]&amp;Leave[[#This Row],[fecha activa]]</f>
        <v>MIE202221119469No Aplica</v>
      </c>
    </row>
    <row r="2155" spans="1:14" x14ac:dyDescent="0.3">
      <c r="A2155" t="s">
        <v>463</v>
      </c>
      <c r="B2155" s="3">
        <v>45935</v>
      </c>
      <c r="C2155" s="3">
        <v>45935</v>
      </c>
      <c r="D2155" t="s">
        <v>468</v>
      </c>
      <c r="E2155" t="s">
        <v>28</v>
      </c>
      <c r="F2155" t="s">
        <v>29</v>
      </c>
      <c r="G2155">
        <v>540</v>
      </c>
      <c r="H2155">
        <v>540</v>
      </c>
      <c r="I2155" t="s">
        <v>947</v>
      </c>
      <c r="J2155" t="s">
        <v>1039</v>
      </c>
      <c r="K2155" t="s">
        <v>179</v>
      </c>
      <c r="L2155" t="str">
        <f>IF(AND(Home!$A$1&gt;=Leave[[#This Row],[Start Time]],Home!$A$1&lt;=Leave[[#This Row],[End Time]]),"Aplica","No Aplica")</f>
        <v>No Aplica</v>
      </c>
      <c r="M2155" t="str">
        <f>IF(AND(Home!$A$1&gt;=Leave[[#This Row],[Start Time]],Home!$A$1&lt;=Leave[[#This Row],[End Time]]),Home!$A$1,"No Aplica")</f>
        <v>No Aplica</v>
      </c>
      <c r="N2155" t="str">
        <f>Leave[[#This Row],[User Code (Owning User) (Usuario)]]&amp;Leave[[#This Row],[fecha activa]]</f>
        <v>MIE202221119469No Aplica</v>
      </c>
    </row>
    <row r="2156" spans="1:14" x14ac:dyDescent="0.3">
      <c r="A2156" t="s">
        <v>463</v>
      </c>
      <c r="B2156" s="3">
        <v>45939</v>
      </c>
      <c r="C2156" s="3">
        <v>45939</v>
      </c>
      <c r="D2156" t="s">
        <v>2980</v>
      </c>
      <c r="E2156" t="s">
        <v>589</v>
      </c>
      <c r="F2156" t="s">
        <v>590</v>
      </c>
      <c r="G2156">
        <v>180</v>
      </c>
      <c r="H2156">
        <v>180</v>
      </c>
      <c r="I2156" t="s">
        <v>1272</v>
      </c>
      <c r="J2156" t="s">
        <v>1038</v>
      </c>
      <c r="K2156" t="s">
        <v>177</v>
      </c>
      <c r="L2156" t="str">
        <f>IF(AND(Home!$A$1&gt;=Leave[[#This Row],[Start Time]],Home!$A$1&lt;=Leave[[#This Row],[End Time]]),"Aplica","No Aplica")</f>
        <v>No Aplica</v>
      </c>
      <c r="M2156" t="str">
        <f>IF(AND(Home!$A$1&gt;=Leave[[#This Row],[Start Time]],Home!$A$1&lt;=Leave[[#This Row],[End Time]]),Home!$A$1,"No Aplica")</f>
        <v>No Aplica</v>
      </c>
      <c r="N2156" t="str">
        <f>Leave[[#This Row],[User Code (Owning User) (Usuario)]]&amp;Leave[[#This Row],[fecha activa]]</f>
        <v>MIE2024040615953No Aplica</v>
      </c>
    </row>
    <row r="2157" spans="1:14" x14ac:dyDescent="0.3">
      <c r="A2157" t="s">
        <v>463</v>
      </c>
      <c r="B2157" s="3">
        <v>45938</v>
      </c>
      <c r="C2157" s="3">
        <v>45938</v>
      </c>
      <c r="D2157" t="s">
        <v>518</v>
      </c>
      <c r="E2157" t="s">
        <v>589</v>
      </c>
      <c r="F2157" t="s">
        <v>590</v>
      </c>
      <c r="G2157">
        <v>60</v>
      </c>
      <c r="H2157">
        <v>60</v>
      </c>
      <c r="I2157" t="s">
        <v>1272</v>
      </c>
      <c r="J2157" t="s">
        <v>1038</v>
      </c>
      <c r="K2157" t="s">
        <v>177</v>
      </c>
      <c r="L2157" t="str">
        <f>IF(AND(Home!$A$1&gt;=Leave[[#This Row],[Start Time]],Home!$A$1&lt;=Leave[[#This Row],[End Time]]),"Aplica","No Aplica")</f>
        <v>No Aplica</v>
      </c>
      <c r="M2157" t="str">
        <f>IF(AND(Home!$A$1&gt;=Leave[[#This Row],[Start Time]],Home!$A$1&lt;=Leave[[#This Row],[End Time]]),Home!$A$1,"No Aplica")</f>
        <v>No Aplica</v>
      </c>
      <c r="N2157" t="str">
        <f>Leave[[#This Row],[User Code (Owning User) (Usuario)]]&amp;Leave[[#This Row],[fecha activa]]</f>
        <v>MIE2024040615953No Aplica</v>
      </c>
    </row>
    <row r="2158" spans="1:14" x14ac:dyDescent="0.3">
      <c r="A2158" t="s">
        <v>463</v>
      </c>
      <c r="B2158" s="3">
        <v>45937</v>
      </c>
      <c r="C2158" s="3">
        <v>45937</v>
      </c>
      <c r="D2158" t="s">
        <v>518</v>
      </c>
      <c r="E2158" t="s">
        <v>589</v>
      </c>
      <c r="F2158" t="s">
        <v>590</v>
      </c>
      <c r="G2158">
        <v>60</v>
      </c>
      <c r="H2158">
        <v>60</v>
      </c>
      <c r="I2158" t="s">
        <v>1272</v>
      </c>
      <c r="J2158" t="s">
        <v>1038</v>
      </c>
      <c r="K2158" t="s">
        <v>177</v>
      </c>
      <c r="L2158" t="str">
        <f>IF(AND(Home!$A$1&gt;=Leave[[#This Row],[Start Time]],Home!$A$1&lt;=Leave[[#This Row],[End Time]]),"Aplica","No Aplica")</f>
        <v>No Aplica</v>
      </c>
      <c r="M2158" t="str">
        <f>IF(AND(Home!$A$1&gt;=Leave[[#This Row],[Start Time]],Home!$A$1&lt;=Leave[[#This Row],[End Time]]),Home!$A$1,"No Aplica")</f>
        <v>No Aplica</v>
      </c>
      <c r="N2158" t="str">
        <f>Leave[[#This Row],[User Code (Owning User) (Usuario)]]&amp;Leave[[#This Row],[fecha activa]]</f>
        <v>MIE2024040615953No Aplica</v>
      </c>
    </row>
    <row r="2159" spans="1:14" x14ac:dyDescent="0.3">
      <c r="A2159" t="s">
        <v>463</v>
      </c>
      <c r="B2159" s="3">
        <v>45936</v>
      </c>
      <c r="C2159" s="3">
        <v>45936</v>
      </c>
      <c r="D2159" t="s">
        <v>465</v>
      </c>
      <c r="E2159" t="s">
        <v>589</v>
      </c>
      <c r="F2159" t="s">
        <v>590</v>
      </c>
      <c r="G2159">
        <v>540</v>
      </c>
      <c r="H2159">
        <v>540</v>
      </c>
      <c r="I2159" t="s">
        <v>1272</v>
      </c>
      <c r="J2159" t="s">
        <v>1038</v>
      </c>
      <c r="K2159" t="s">
        <v>177</v>
      </c>
      <c r="L2159" t="str">
        <f>IF(AND(Home!$A$1&gt;=Leave[[#This Row],[Start Time]],Home!$A$1&lt;=Leave[[#This Row],[End Time]]),"Aplica","No Aplica")</f>
        <v>No Aplica</v>
      </c>
      <c r="M2159" t="str">
        <f>IF(AND(Home!$A$1&gt;=Leave[[#This Row],[Start Time]],Home!$A$1&lt;=Leave[[#This Row],[End Time]]),Home!$A$1,"No Aplica")</f>
        <v>No Aplica</v>
      </c>
      <c r="N2159" t="str">
        <f>Leave[[#This Row],[User Code (Owning User) (Usuario)]]&amp;Leave[[#This Row],[fecha activa]]</f>
        <v>MIE2024040615953No Aplica</v>
      </c>
    </row>
    <row r="2160" spans="1:14" x14ac:dyDescent="0.3">
      <c r="A2160" t="s">
        <v>463</v>
      </c>
      <c r="B2160" s="3">
        <v>45932</v>
      </c>
      <c r="C2160" s="3">
        <v>45932</v>
      </c>
      <c r="D2160" t="s">
        <v>3040</v>
      </c>
      <c r="E2160" t="s">
        <v>589</v>
      </c>
      <c r="F2160" t="s">
        <v>590</v>
      </c>
      <c r="G2160">
        <v>180</v>
      </c>
      <c r="H2160">
        <v>180</v>
      </c>
      <c r="I2160" t="s">
        <v>1272</v>
      </c>
      <c r="J2160" t="s">
        <v>1038</v>
      </c>
      <c r="K2160" t="s">
        <v>177</v>
      </c>
      <c r="L2160" t="str">
        <f>IF(AND(Home!$A$1&gt;=Leave[[#This Row],[Start Time]],Home!$A$1&lt;=Leave[[#This Row],[End Time]]),"Aplica","No Aplica")</f>
        <v>No Aplica</v>
      </c>
      <c r="M2160" t="str">
        <f>IF(AND(Home!$A$1&gt;=Leave[[#This Row],[Start Time]],Home!$A$1&lt;=Leave[[#This Row],[End Time]]),Home!$A$1,"No Aplica")</f>
        <v>No Aplica</v>
      </c>
      <c r="N2160" t="str">
        <f>Leave[[#This Row],[User Code (Owning User) (Usuario)]]&amp;Leave[[#This Row],[fecha activa]]</f>
        <v>MIE2024040615953No Aplica</v>
      </c>
    </row>
    <row r="2161" spans="1:14" x14ac:dyDescent="0.3">
      <c r="A2161" t="s">
        <v>463</v>
      </c>
      <c r="B2161" s="3">
        <v>45931</v>
      </c>
      <c r="C2161" s="3">
        <v>45931</v>
      </c>
      <c r="D2161" t="s">
        <v>1823</v>
      </c>
      <c r="E2161" t="s">
        <v>88</v>
      </c>
      <c r="F2161" t="s">
        <v>89</v>
      </c>
      <c r="G2161">
        <v>120</v>
      </c>
      <c r="H2161">
        <v>120</v>
      </c>
      <c r="I2161" t="s">
        <v>991</v>
      </c>
      <c r="J2161" t="s">
        <v>1822</v>
      </c>
      <c r="K2161" t="s">
        <v>179</v>
      </c>
      <c r="L2161" t="str">
        <f>IF(AND(Home!$A$1&gt;=Leave[[#This Row],[Start Time]],Home!$A$1&lt;=Leave[[#This Row],[End Time]]),"Aplica","No Aplica")</f>
        <v>Aplica</v>
      </c>
      <c r="M2161">
        <f>IF(AND(Home!$A$1&gt;=Leave[[#This Row],[Start Time]],Home!$A$1&lt;=Leave[[#This Row],[End Time]]),Home!$A$1,"No Aplica")</f>
        <v>45931</v>
      </c>
      <c r="N2161" t="str">
        <f>Leave[[#This Row],[User Code (Owning User) (Usuario)]]&amp;Leave[[#This Row],[fecha activa]]</f>
        <v>MIE20220905656345931</v>
      </c>
    </row>
    <row r="2162" spans="1:14" x14ac:dyDescent="0.3">
      <c r="A2162" t="s">
        <v>463</v>
      </c>
      <c r="B2162" s="3">
        <v>45941</v>
      </c>
      <c r="C2162" s="3">
        <v>45941</v>
      </c>
      <c r="D2162" t="s">
        <v>615</v>
      </c>
      <c r="E2162" t="s">
        <v>88</v>
      </c>
      <c r="F2162" t="s">
        <v>89</v>
      </c>
      <c r="G2162">
        <v>240</v>
      </c>
      <c r="H2162">
        <v>240</v>
      </c>
      <c r="I2162" t="s">
        <v>991</v>
      </c>
      <c r="J2162" t="s">
        <v>1822</v>
      </c>
      <c r="K2162" t="s">
        <v>179</v>
      </c>
      <c r="L2162" t="str">
        <f>IF(AND(Home!$A$1&gt;=Leave[[#This Row],[Start Time]],Home!$A$1&lt;=Leave[[#This Row],[End Time]]),"Aplica","No Aplica")</f>
        <v>No Aplica</v>
      </c>
      <c r="M2162" t="str">
        <f>IF(AND(Home!$A$1&gt;=Leave[[#This Row],[Start Time]],Home!$A$1&lt;=Leave[[#This Row],[End Time]]),Home!$A$1,"No Aplica")</f>
        <v>No Aplica</v>
      </c>
      <c r="N2162" t="str">
        <f>Leave[[#This Row],[User Code (Owning User) (Usuario)]]&amp;Leave[[#This Row],[fecha activa]]</f>
        <v>MIE202209056563No Aplica</v>
      </c>
    </row>
    <row r="2163" spans="1:14" x14ac:dyDescent="0.3">
      <c r="A2163" t="s">
        <v>474</v>
      </c>
      <c r="B2163" s="3">
        <v>45942</v>
      </c>
      <c r="C2163" s="3">
        <v>45942</v>
      </c>
      <c r="D2163" t="s">
        <v>489</v>
      </c>
      <c r="E2163" t="s">
        <v>88</v>
      </c>
      <c r="F2163" t="s">
        <v>89</v>
      </c>
      <c r="G2163">
        <v>570</v>
      </c>
      <c r="H2163">
        <v>540</v>
      </c>
      <c r="I2163" t="s">
        <v>991</v>
      </c>
      <c r="J2163" t="s">
        <v>1822</v>
      </c>
      <c r="K2163" t="s">
        <v>179</v>
      </c>
      <c r="L2163" t="str">
        <f>IF(AND(Home!$A$1&gt;=Leave[[#This Row],[Start Time]],Home!$A$1&lt;=Leave[[#This Row],[End Time]]),"Aplica","No Aplica")</f>
        <v>No Aplica</v>
      </c>
      <c r="M2163" t="str">
        <f>IF(AND(Home!$A$1&gt;=Leave[[#This Row],[Start Time]],Home!$A$1&lt;=Leave[[#This Row],[End Time]]),Home!$A$1,"No Aplica")</f>
        <v>No Aplica</v>
      </c>
      <c r="N2163" t="str">
        <f>Leave[[#This Row],[User Code (Owning User) (Usuario)]]&amp;Leave[[#This Row],[fecha activa]]</f>
        <v>MIE202209056563No Aplica</v>
      </c>
    </row>
    <row r="2164" spans="1:14" x14ac:dyDescent="0.3">
      <c r="A2164" t="s">
        <v>474</v>
      </c>
      <c r="B2164" s="3">
        <v>45934</v>
      </c>
      <c r="C2164" s="3">
        <v>45934</v>
      </c>
      <c r="D2164" t="s">
        <v>489</v>
      </c>
      <c r="E2164" t="s">
        <v>88</v>
      </c>
      <c r="F2164" t="s">
        <v>89</v>
      </c>
      <c r="G2164">
        <v>240</v>
      </c>
      <c r="H2164">
        <v>240</v>
      </c>
      <c r="I2164" t="s">
        <v>991</v>
      </c>
      <c r="J2164" t="s">
        <v>1822</v>
      </c>
      <c r="K2164" t="s">
        <v>179</v>
      </c>
      <c r="L2164" t="str">
        <f>IF(AND(Home!$A$1&gt;=Leave[[#This Row],[Start Time]],Home!$A$1&lt;=Leave[[#This Row],[End Time]]),"Aplica","No Aplica")</f>
        <v>No Aplica</v>
      </c>
      <c r="M2164" t="str">
        <f>IF(AND(Home!$A$1&gt;=Leave[[#This Row],[Start Time]],Home!$A$1&lt;=Leave[[#This Row],[End Time]]),Home!$A$1,"No Aplica")</f>
        <v>No Aplica</v>
      </c>
      <c r="N2164" t="str">
        <f>Leave[[#This Row],[User Code (Owning User) (Usuario)]]&amp;Leave[[#This Row],[fecha activa]]</f>
        <v>MIE202209056563No Aplica</v>
      </c>
    </row>
    <row r="2165" spans="1:14" x14ac:dyDescent="0.3">
      <c r="A2165" t="s">
        <v>474</v>
      </c>
      <c r="B2165" s="3">
        <v>45935</v>
      </c>
      <c r="C2165" s="3">
        <v>45935</v>
      </c>
      <c r="D2165" t="s">
        <v>489</v>
      </c>
      <c r="E2165" t="s">
        <v>88</v>
      </c>
      <c r="F2165" t="s">
        <v>89</v>
      </c>
      <c r="G2165">
        <v>570</v>
      </c>
      <c r="H2165">
        <v>540</v>
      </c>
      <c r="I2165" t="s">
        <v>991</v>
      </c>
      <c r="J2165" t="s">
        <v>1822</v>
      </c>
      <c r="K2165" t="s">
        <v>179</v>
      </c>
      <c r="L2165" t="str">
        <f>IF(AND(Home!$A$1&gt;=Leave[[#This Row],[Start Time]],Home!$A$1&lt;=Leave[[#This Row],[End Time]]),"Aplica","No Aplica")</f>
        <v>No Aplica</v>
      </c>
      <c r="M2165" t="str">
        <f>IF(AND(Home!$A$1&gt;=Leave[[#This Row],[Start Time]],Home!$A$1&lt;=Leave[[#This Row],[End Time]]),Home!$A$1,"No Aplica")</f>
        <v>No Aplica</v>
      </c>
      <c r="N2165" t="str">
        <f>Leave[[#This Row],[User Code (Owning User) (Usuario)]]&amp;Leave[[#This Row],[fecha activa]]</f>
        <v>MIE202209056563No Aplica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5751-0A76-4BD5-B316-96F354F796BE}">
  <sheetPr codeName="Hoja2"/>
  <dimension ref="A1:X52"/>
  <sheetViews>
    <sheetView showGridLines="0" showRowColHeaders="0" tabSelected="1" workbookViewId="0"/>
  </sheetViews>
  <sheetFormatPr baseColWidth="10" defaultRowHeight="14.4" x14ac:dyDescent="0.3"/>
  <cols>
    <col min="7" max="7" width="7.5546875" customWidth="1"/>
    <col min="12" max="12" width="7.5546875" customWidth="1"/>
  </cols>
  <sheetData>
    <row r="1" spans="1:24" x14ac:dyDescent="0.3">
      <c r="A1" s="24">
        <v>45931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1:24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1:24" x14ac:dyDescent="0.3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24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1:24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1:24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</row>
    <row r="9" spans="1:24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24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24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</row>
    <row r="12" spans="1:24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</row>
    <row r="13" spans="1:24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</row>
    <row r="14" spans="1:24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</row>
    <row r="15" spans="1:24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</row>
    <row r="16" spans="1:24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24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</row>
    <row r="18" spans="1:24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</row>
    <row r="19" spans="1:24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</row>
    <row r="20" spans="1:24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</row>
    <row r="21" spans="1:24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</row>
    <row r="22" spans="1:24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</row>
    <row r="23" spans="1:24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</row>
    <row r="24" spans="1:24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</row>
    <row r="25" spans="1:24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</row>
    <row r="26" spans="1:24" x14ac:dyDescent="0.3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</row>
    <row r="27" spans="1:24" x14ac:dyDescent="0.3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</row>
    <row r="28" spans="1:24" x14ac:dyDescent="0.3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</row>
    <row r="29" spans="1:24" x14ac:dyDescent="0.3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</row>
    <row r="30" spans="1:24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</row>
    <row r="31" spans="1:24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</row>
    <row r="32" spans="1:24" x14ac:dyDescent="0.3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</row>
    <row r="33" spans="1:24" x14ac:dyDescent="0.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</row>
    <row r="34" spans="1:24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</row>
    <row r="35" spans="1:24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</row>
    <row r="36" spans="1:24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</row>
    <row r="37" spans="1:24" x14ac:dyDescent="0.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</row>
    <row r="38" spans="1:24" x14ac:dyDescent="0.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</row>
    <row r="39" spans="1:24" x14ac:dyDescent="0.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</row>
    <row r="40" spans="1:24" x14ac:dyDescent="0.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</row>
    <row r="41" spans="1:24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</row>
    <row r="42" spans="1:24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</row>
    <row r="43" spans="1:24" x14ac:dyDescent="0.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</row>
    <row r="44" spans="1:24" x14ac:dyDescent="0.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</row>
    <row r="45" spans="1:24" x14ac:dyDescent="0.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</row>
    <row r="46" spans="1:24" x14ac:dyDescent="0.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</row>
    <row r="47" spans="1:24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</row>
    <row r="48" spans="1:24" x14ac:dyDescent="0.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</row>
    <row r="49" spans="1:24" x14ac:dyDescent="0.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</row>
    <row r="50" spans="1:24" x14ac:dyDescent="0.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</row>
    <row r="51" spans="1:24" x14ac:dyDescent="0.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</row>
    <row r="52" spans="1:24" x14ac:dyDescent="0.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DC3A-3975-4EF0-9A35-54C72E6F1E49}">
  <sheetPr published="0" codeName="Hoja3"/>
  <dimension ref="B5:H990"/>
  <sheetViews>
    <sheetView showGridLines="0" zoomScale="85" zoomScaleNormal="85" workbookViewId="0">
      <selection activeCell="F12" sqref="F12"/>
    </sheetView>
  </sheetViews>
  <sheetFormatPr baseColWidth="10" defaultRowHeight="14.4" x14ac:dyDescent="0.3"/>
  <cols>
    <col min="1" max="1" width="33.44140625" customWidth="1"/>
    <col min="2" max="2" width="13.44140625" customWidth="1"/>
    <col min="3" max="3" width="19.44140625" customWidth="1"/>
    <col min="4" max="4" width="38" customWidth="1"/>
    <col min="5" max="5" width="18.44140625" style="8" bestFit="1" customWidth="1"/>
    <col min="6" max="6" width="22" bestFit="1" customWidth="1"/>
    <col min="7" max="7" width="21" customWidth="1"/>
    <col min="8" max="8" width="24.5546875" customWidth="1"/>
    <col min="9" max="9" width="29.44140625" bestFit="1" customWidth="1"/>
    <col min="10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5" spans="2:8" x14ac:dyDescent="0.3">
      <c r="B5" s="7" t="s">
        <v>193</v>
      </c>
      <c r="C5" s="8" t="s">
        <v>264</v>
      </c>
      <c r="D5" s="8" t="s">
        <v>262</v>
      </c>
      <c r="E5" s="8" t="s">
        <v>263</v>
      </c>
      <c r="F5" s="8" t="s">
        <v>191</v>
      </c>
      <c r="G5" s="8" t="s">
        <v>192</v>
      </c>
    </row>
    <row r="6" spans="2:8" x14ac:dyDescent="0.3">
      <c r="B6" s="6" t="s">
        <v>179</v>
      </c>
      <c r="C6" s="42">
        <v>131</v>
      </c>
      <c r="D6" s="42">
        <v>123</v>
      </c>
      <c r="E6" s="42">
        <v>122</v>
      </c>
      <c r="F6" s="43">
        <v>8</v>
      </c>
      <c r="G6" s="16">
        <v>6.1068702290076333E-2</v>
      </c>
    </row>
    <row r="7" spans="2:8" x14ac:dyDescent="0.3">
      <c r="B7" s="6" t="s">
        <v>178</v>
      </c>
      <c r="C7" s="42">
        <v>304</v>
      </c>
      <c r="D7" s="42">
        <v>267</v>
      </c>
      <c r="E7" s="42">
        <v>262</v>
      </c>
      <c r="F7" s="43">
        <v>37</v>
      </c>
      <c r="G7" s="16">
        <v>0.12171052631578948</v>
      </c>
    </row>
    <row r="8" spans="2:8" x14ac:dyDescent="0.3">
      <c r="B8" s="6" t="s">
        <v>177</v>
      </c>
      <c r="C8" s="42">
        <v>325</v>
      </c>
      <c r="D8" s="42">
        <v>274</v>
      </c>
      <c r="E8" s="42">
        <v>271</v>
      </c>
      <c r="F8" s="43">
        <v>51</v>
      </c>
      <c r="G8" s="16">
        <v>0.15692307692307692</v>
      </c>
    </row>
    <row r="9" spans="2:8" x14ac:dyDescent="0.3">
      <c r="B9" s="41" t="s">
        <v>223</v>
      </c>
      <c r="C9" s="44">
        <v>11</v>
      </c>
      <c r="D9" s="44">
        <v>10</v>
      </c>
      <c r="E9" s="44">
        <v>10</v>
      </c>
      <c r="F9" s="43">
        <v>1</v>
      </c>
      <c r="G9" s="45">
        <v>9.0909090909090912E-2</v>
      </c>
    </row>
    <row r="10" spans="2:8" x14ac:dyDescent="0.3">
      <c r="B10" s="6" t="s">
        <v>556</v>
      </c>
      <c r="C10" s="42">
        <v>11</v>
      </c>
      <c r="D10" s="42">
        <v>11</v>
      </c>
      <c r="E10" s="42">
        <v>11</v>
      </c>
      <c r="F10" s="43">
        <v>0</v>
      </c>
      <c r="G10" s="16">
        <v>0</v>
      </c>
    </row>
    <row r="11" spans="2:8" x14ac:dyDescent="0.3">
      <c r="B11" s="6" t="s">
        <v>163</v>
      </c>
      <c r="C11" s="42">
        <v>2</v>
      </c>
      <c r="D11" s="42">
        <v>2</v>
      </c>
      <c r="E11" s="42">
        <v>2</v>
      </c>
      <c r="F11" s="43">
        <v>0</v>
      </c>
      <c r="G11" s="16">
        <v>0</v>
      </c>
    </row>
    <row r="12" spans="2:8" x14ac:dyDescent="0.3">
      <c r="B12" s="6" t="s">
        <v>2587</v>
      </c>
      <c r="C12" s="42">
        <v>3</v>
      </c>
      <c r="D12" s="42">
        <v>0</v>
      </c>
      <c r="E12" s="42">
        <v>0</v>
      </c>
      <c r="F12" s="43">
        <v>3</v>
      </c>
      <c r="G12" s="16">
        <v>1</v>
      </c>
    </row>
    <row r="13" spans="2:8" x14ac:dyDescent="0.3">
      <c r="B13" s="6" t="s">
        <v>184</v>
      </c>
      <c r="C13" s="42">
        <v>787</v>
      </c>
      <c r="D13" s="42">
        <v>687</v>
      </c>
      <c r="E13" s="42">
        <v>678</v>
      </c>
      <c r="F13" s="42">
        <v>100</v>
      </c>
      <c r="G13" s="16">
        <v>0.12706480304955528</v>
      </c>
    </row>
    <row r="14" spans="2:8" x14ac:dyDescent="0.3">
      <c r="B14" s="6"/>
      <c r="C14" s="8"/>
      <c r="D14" s="8"/>
      <c r="F14" s="8"/>
      <c r="G14" s="16"/>
    </row>
    <row r="15" spans="2:8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</row>
    <row r="16" spans="2:8" x14ac:dyDescent="0.3">
      <c r="B16" t="s">
        <v>179</v>
      </c>
      <c r="C16" t="s">
        <v>94</v>
      </c>
      <c r="D16" t="s">
        <v>993</v>
      </c>
      <c r="E16" t="s">
        <v>183</v>
      </c>
      <c r="F16" t="s">
        <v>183</v>
      </c>
      <c r="H16" s="12"/>
    </row>
    <row r="17" spans="2:6" x14ac:dyDescent="0.3">
      <c r="B17" t="s">
        <v>179</v>
      </c>
      <c r="C17" t="s">
        <v>1461</v>
      </c>
      <c r="D17" t="s">
        <v>1462</v>
      </c>
      <c r="E17" t="s">
        <v>183</v>
      </c>
      <c r="F17" t="s">
        <v>183</v>
      </c>
    </row>
    <row r="18" spans="2:6" x14ac:dyDescent="0.3">
      <c r="B18" t="s">
        <v>179</v>
      </c>
      <c r="C18" t="s">
        <v>1768</v>
      </c>
      <c r="D18" t="s">
        <v>1769</v>
      </c>
      <c r="E18" t="s">
        <v>183</v>
      </c>
      <c r="F18" t="s">
        <v>183</v>
      </c>
    </row>
    <row r="19" spans="2:6" x14ac:dyDescent="0.3">
      <c r="B19" t="s">
        <v>179</v>
      </c>
      <c r="C19" t="s">
        <v>1810</v>
      </c>
      <c r="D19" t="s">
        <v>1811</v>
      </c>
      <c r="E19" t="s">
        <v>183</v>
      </c>
      <c r="F19" t="s">
        <v>183</v>
      </c>
    </row>
    <row r="20" spans="2:6" x14ac:dyDescent="0.3">
      <c r="B20" t="s">
        <v>179</v>
      </c>
      <c r="C20" t="s">
        <v>1932</v>
      </c>
      <c r="D20" t="s">
        <v>1933</v>
      </c>
      <c r="E20" t="s">
        <v>183</v>
      </c>
      <c r="F20" t="s">
        <v>183</v>
      </c>
    </row>
    <row r="21" spans="2:6" x14ac:dyDescent="0.3">
      <c r="B21" t="s">
        <v>179</v>
      </c>
      <c r="C21" t="s">
        <v>2202</v>
      </c>
      <c r="D21" t="s">
        <v>2203</v>
      </c>
      <c r="E21" t="s">
        <v>183</v>
      </c>
      <c r="F21" t="s">
        <v>183</v>
      </c>
    </row>
    <row r="22" spans="2:6" x14ac:dyDescent="0.3">
      <c r="B22" t="s">
        <v>179</v>
      </c>
      <c r="C22" t="s">
        <v>2502</v>
      </c>
      <c r="D22" t="s">
        <v>2503</v>
      </c>
      <c r="E22" t="s">
        <v>183</v>
      </c>
      <c r="F22" t="s">
        <v>183</v>
      </c>
    </row>
    <row r="23" spans="2:6" x14ac:dyDescent="0.3">
      <c r="B23" t="s">
        <v>179</v>
      </c>
      <c r="C23" t="s">
        <v>2529</v>
      </c>
      <c r="D23" t="s">
        <v>2530</v>
      </c>
      <c r="E23" t="s">
        <v>183</v>
      </c>
      <c r="F23" t="s">
        <v>183</v>
      </c>
    </row>
    <row r="24" spans="2:6" x14ac:dyDescent="0.3">
      <c r="B24" t="s">
        <v>178</v>
      </c>
      <c r="C24" t="s">
        <v>96</v>
      </c>
      <c r="D24" t="s">
        <v>994</v>
      </c>
      <c r="E24" t="s">
        <v>183</v>
      </c>
      <c r="F24" t="s">
        <v>183</v>
      </c>
    </row>
    <row r="25" spans="2:6" x14ac:dyDescent="0.3">
      <c r="B25" t="s">
        <v>178</v>
      </c>
      <c r="C25" t="s">
        <v>39</v>
      </c>
      <c r="D25" t="s">
        <v>949</v>
      </c>
      <c r="E25" t="s">
        <v>183</v>
      </c>
      <c r="F25" t="s">
        <v>183</v>
      </c>
    </row>
    <row r="26" spans="2:6" x14ac:dyDescent="0.3">
      <c r="B26" t="s">
        <v>178</v>
      </c>
      <c r="C26" t="s">
        <v>284</v>
      </c>
      <c r="D26" t="s">
        <v>911</v>
      </c>
      <c r="E26" t="s">
        <v>183</v>
      </c>
      <c r="F26" t="s">
        <v>183</v>
      </c>
    </row>
    <row r="27" spans="2:6" x14ac:dyDescent="0.3">
      <c r="B27" t="s">
        <v>178</v>
      </c>
      <c r="C27" t="s">
        <v>238</v>
      </c>
      <c r="D27" t="s">
        <v>923</v>
      </c>
      <c r="E27" t="s">
        <v>183</v>
      </c>
      <c r="F27" t="s">
        <v>183</v>
      </c>
    </row>
    <row r="28" spans="2:6" x14ac:dyDescent="0.3">
      <c r="B28" t="s">
        <v>178</v>
      </c>
      <c r="C28" t="s">
        <v>292</v>
      </c>
      <c r="D28" t="s">
        <v>909</v>
      </c>
      <c r="E28" t="s">
        <v>183</v>
      </c>
      <c r="F28" t="s">
        <v>183</v>
      </c>
    </row>
    <row r="29" spans="2:6" x14ac:dyDescent="0.3">
      <c r="B29" t="s">
        <v>178</v>
      </c>
      <c r="C29" t="s">
        <v>330</v>
      </c>
      <c r="D29" t="s">
        <v>1215</v>
      </c>
      <c r="E29" t="s">
        <v>183</v>
      </c>
      <c r="F29" t="s">
        <v>183</v>
      </c>
    </row>
    <row r="30" spans="2:6" x14ac:dyDescent="0.3">
      <c r="B30" t="s">
        <v>178</v>
      </c>
      <c r="C30" t="s">
        <v>373</v>
      </c>
      <c r="D30" t="s">
        <v>1201</v>
      </c>
      <c r="E30" t="s">
        <v>183</v>
      </c>
      <c r="F30" t="s">
        <v>183</v>
      </c>
    </row>
    <row r="31" spans="2:6" x14ac:dyDescent="0.3">
      <c r="B31" t="s">
        <v>178</v>
      </c>
      <c r="C31" t="s">
        <v>391</v>
      </c>
      <c r="D31" t="s">
        <v>1192</v>
      </c>
      <c r="E31" t="s">
        <v>183</v>
      </c>
      <c r="F31" t="s">
        <v>183</v>
      </c>
    </row>
    <row r="32" spans="2:6" x14ac:dyDescent="0.3">
      <c r="B32" t="s">
        <v>178</v>
      </c>
      <c r="C32" t="s">
        <v>405</v>
      </c>
      <c r="D32" t="s">
        <v>1189</v>
      </c>
      <c r="E32" t="s">
        <v>183</v>
      </c>
      <c r="F32" t="s">
        <v>183</v>
      </c>
    </row>
    <row r="33" spans="2:6" x14ac:dyDescent="0.3">
      <c r="B33" t="s">
        <v>178</v>
      </c>
      <c r="C33" t="s">
        <v>416</v>
      </c>
      <c r="D33" t="s">
        <v>1185</v>
      </c>
      <c r="E33" t="s">
        <v>183</v>
      </c>
      <c r="F33" t="s">
        <v>183</v>
      </c>
    </row>
    <row r="34" spans="2:6" x14ac:dyDescent="0.3">
      <c r="B34" t="s">
        <v>178</v>
      </c>
      <c r="C34" t="s">
        <v>645</v>
      </c>
      <c r="D34" t="s">
        <v>1253</v>
      </c>
      <c r="E34" t="s">
        <v>183</v>
      </c>
      <c r="F34" t="s">
        <v>183</v>
      </c>
    </row>
    <row r="35" spans="2:6" x14ac:dyDescent="0.3">
      <c r="B35" t="s">
        <v>178</v>
      </c>
      <c r="C35" t="s">
        <v>661</v>
      </c>
      <c r="D35" t="s">
        <v>1246</v>
      </c>
      <c r="E35" t="s">
        <v>183</v>
      </c>
      <c r="F35" t="s">
        <v>183</v>
      </c>
    </row>
    <row r="36" spans="2:6" x14ac:dyDescent="0.3">
      <c r="B36" t="s">
        <v>178</v>
      </c>
      <c r="C36" t="s">
        <v>756</v>
      </c>
      <c r="D36" t="s">
        <v>1123</v>
      </c>
      <c r="E36" t="s">
        <v>183</v>
      </c>
      <c r="F36" t="s">
        <v>183</v>
      </c>
    </row>
    <row r="37" spans="2:6" x14ac:dyDescent="0.3">
      <c r="B37" t="s">
        <v>178</v>
      </c>
      <c r="C37" t="s">
        <v>815</v>
      </c>
      <c r="D37" t="s">
        <v>1067</v>
      </c>
      <c r="E37" t="s">
        <v>183</v>
      </c>
      <c r="F37" t="s">
        <v>183</v>
      </c>
    </row>
    <row r="38" spans="2:6" x14ac:dyDescent="0.3">
      <c r="B38" t="s">
        <v>178</v>
      </c>
      <c r="C38" t="s">
        <v>831</v>
      </c>
      <c r="D38" t="s">
        <v>1056</v>
      </c>
      <c r="E38" t="s">
        <v>183</v>
      </c>
      <c r="F38" t="s">
        <v>183</v>
      </c>
    </row>
    <row r="39" spans="2:6" x14ac:dyDescent="0.3">
      <c r="B39" t="s">
        <v>178</v>
      </c>
      <c r="C39" t="s">
        <v>1118</v>
      </c>
      <c r="D39" t="s">
        <v>1119</v>
      </c>
      <c r="E39" t="s">
        <v>183</v>
      </c>
      <c r="F39" t="s">
        <v>183</v>
      </c>
    </row>
    <row r="40" spans="2:6" x14ac:dyDescent="0.3">
      <c r="B40" t="s">
        <v>178</v>
      </c>
      <c r="C40" t="s">
        <v>1417</v>
      </c>
      <c r="D40" t="s">
        <v>1418</v>
      </c>
      <c r="E40" t="s">
        <v>183</v>
      </c>
      <c r="F40" t="s">
        <v>183</v>
      </c>
    </row>
    <row r="41" spans="2:6" x14ac:dyDescent="0.3">
      <c r="B41" t="s">
        <v>178</v>
      </c>
      <c r="C41" t="s">
        <v>1423</v>
      </c>
      <c r="D41" t="s">
        <v>1424</v>
      </c>
      <c r="E41" t="s">
        <v>183</v>
      </c>
      <c r="F41" t="s">
        <v>183</v>
      </c>
    </row>
    <row r="42" spans="2:6" x14ac:dyDescent="0.3">
      <c r="B42" t="s">
        <v>178</v>
      </c>
      <c r="C42" t="s">
        <v>1458</v>
      </c>
      <c r="D42" t="s">
        <v>1459</v>
      </c>
      <c r="E42" t="s">
        <v>183</v>
      </c>
      <c r="F42" t="s">
        <v>183</v>
      </c>
    </row>
    <row r="43" spans="2:6" x14ac:dyDescent="0.3">
      <c r="B43" t="s">
        <v>178</v>
      </c>
      <c r="C43" t="s">
        <v>1525</v>
      </c>
      <c r="D43" t="s">
        <v>1526</v>
      </c>
      <c r="E43" t="s">
        <v>183</v>
      </c>
      <c r="F43" t="s">
        <v>183</v>
      </c>
    </row>
    <row r="44" spans="2:6" x14ac:dyDescent="0.3">
      <c r="B44" t="s">
        <v>178</v>
      </c>
      <c r="C44" t="s">
        <v>1585</v>
      </c>
      <c r="D44" t="s">
        <v>1586</v>
      </c>
      <c r="E44" t="s">
        <v>183</v>
      </c>
      <c r="F44" t="s">
        <v>183</v>
      </c>
    </row>
    <row r="45" spans="2:6" x14ac:dyDescent="0.3">
      <c r="B45" t="s">
        <v>178</v>
      </c>
      <c r="C45" t="s">
        <v>1635</v>
      </c>
      <c r="D45" t="s">
        <v>1636</v>
      </c>
      <c r="E45" t="s">
        <v>183</v>
      </c>
      <c r="F45" t="s">
        <v>183</v>
      </c>
    </row>
    <row r="46" spans="2:6" x14ac:dyDescent="0.3">
      <c r="B46" t="s">
        <v>178</v>
      </c>
      <c r="C46" t="s">
        <v>1750</v>
      </c>
      <c r="D46" t="s">
        <v>1751</v>
      </c>
      <c r="E46" t="s">
        <v>183</v>
      </c>
      <c r="F46" t="s">
        <v>183</v>
      </c>
    </row>
    <row r="47" spans="2:6" x14ac:dyDescent="0.3">
      <c r="B47" t="s">
        <v>178</v>
      </c>
      <c r="C47" t="s">
        <v>1792</v>
      </c>
      <c r="D47" t="s">
        <v>1793</v>
      </c>
      <c r="E47" t="s">
        <v>183</v>
      </c>
      <c r="F47" t="s">
        <v>183</v>
      </c>
    </row>
    <row r="48" spans="2:6" x14ac:dyDescent="0.3">
      <c r="B48" t="s">
        <v>178</v>
      </c>
      <c r="C48" t="s">
        <v>1905</v>
      </c>
      <c r="D48" t="s">
        <v>1906</v>
      </c>
      <c r="E48" t="s">
        <v>183</v>
      </c>
      <c r="F48" t="s">
        <v>183</v>
      </c>
    </row>
    <row r="49" spans="2:6" x14ac:dyDescent="0.3">
      <c r="B49" t="s">
        <v>178</v>
      </c>
      <c r="C49" t="s">
        <v>1912</v>
      </c>
      <c r="D49" t="s">
        <v>1913</v>
      </c>
      <c r="E49" t="s">
        <v>183</v>
      </c>
      <c r="F49" t="s">
        <v>183</v>
      </c>
    </row>
    <row r="50" spans="2:6" x14ac:dyDescent="0.3">
      <c r="B50" t="s">
        <v>178</v>
      </c>
      <c r="C50" t="s">
        <v>1915</v>
      </c>
      <c r="D50" t="s">
        <v>1916</v>
      </c>
      <c r="E50" t="s">
        <v>183</v>
      </c>
      <c r="F50" t="s">
        <v>183</v>
      </c>
    </row>
    <row r="51" spans="2:6" x14ac:dyDescent="0.3">
      <c r="B51" t="s">
        <v>178</v>
      </c>
      <c r="C51" t="s">
        <v>1939</v>
      </c>
      <c r="D51" t="s">
        <v>1940</v>
      </c>
      <c r="E51" t="s">
        <v>183</v>
      </c>
      <c r="F51" t="s">
        <v>183</v>
      </c>
    </row>
    <row r="52" spans="2:6" x14ac:dyDescent="0.3">
      <c r="B52" t="s">
        <v>178</v>
      </c>
      <c r="C52" t="s">
        <v>1984</v>
      </c>
      <c r="D52" t="s">
        <v>1985</v>
      </c>
      <c r="E52" t="s">
        <v>183</v>
      </c>
      <c r="F52" t="s">
        <v>183</v>
      </c>
    </row>
    <row r="53" spans="2:6" x14ac:dyDescent="0.3">
      <c r="B53" t="s">
        <v>178</v>
      </c>
      <c r="C53" t="s">
        <v>2008</v>
      </c>
      <c r="D53" t="s">
        <v>2009</v>
      </c>
      <c r="E53" t="s">
        <v>183</v>
      </c>
      <c r="F53" t="s">
        <v>183</v>
      </c>
    </row>
    <row r="54" spans="2:6" x14ac:dyDescent="0.3">
      <c r="B54" t="s">
        <v>178</v>
      </c>
      <c r="C54" t="s">
        <v>2233</v>
      </c>
      <c r="D54" t="s">
        <v>2234</v>
      </c>
      <c r="E54" t="s">
        <v>183</v>
      </c>
      <c r="F54" t="s">
        <v>183</v>
      </c>
    </row>
    <row r="55" spans="2:6" x14ac:dyDescent="0.3">
      <c r="B55" t="s">
        <v>178</v>
      </c>
      <c r="C55" t="s">
        <v>2438</v>
      </c>
      <c r="D55" t="s">
        <v>2439</v>
      </c>
      <c r="E55" t="s">
        <v>183</v>
      </c>
      <c r="F55" t="s">
        <v>183</v>
      </c>
    </row>
    <row r="56" spans="2:6" x14ac:dyDescent="0.3">
      <c r="B56" t="s">
        <v>178</v>
      </c>
      <c r="C56" t="s">
        <v>2447</v>
      </c>
      <c r="D56" t="s">
        <v>2448</v>
      </c>
      <c r="E56" t="s">
        <v>183</v>
      </c>
      <c r="F56" t="s">
        <v>183</v>
      </c>
    </row>
    <row r="57" spans="2:6" x14ac:dyDescent="0.3">
      <c r="B57" t="s">
        <v>178</v>
      </c>
      <c r="C57" t="s">
        <v>2571</v>
      </c>
      <c r="D57" t="s">
        <v>1058</v>
      </c>
      <c r="E57" t="s">
        <v>183</v>
      </c>
      <c r="F57" t="s">
        <v>183</v>
      </c>
    </row>
    <row r="58" spans="2:6" x14ac:dyDescent="0.3">
      <c r="B58" t="s">
        <v>178</v>
      </c>
      <c r="C58" t="s">
        <v>2697</v>
      </c>
      <c r="D58" t="s">
        <v>2698</v>
      </c>
      <c r="E58" t="s">
        <v>183</v>
      </c>
      <c r="F58" t="s">
        <v>183</v>
      </c>
    </row>
    <row r="59" spans="2:6" x14ac:dyDescent="0.3">
      <c r="B59" t="s">
        <v>178</v>
      </c>
      <c r="C59" t="s">
        <v>2705</v>
      </c>
      <c r="D59" t="s">
        <v>2706</v>
      </c>
      <c r="E59" t="s">
        <v>183</v>
      </c>
      <c r="F59" t="s">
        <v>183</v>
      </c>
    </row>
    <row r="60" spans="2:6" x14ac:dyDescent="0.3">
      <c r="B60" t="s">
        <v>178</v>
      </c>
      <c r="C60" t="s">
        <v>2708</v>
      </c>
      <c r="D60" t="s">
        <v>2709</v>
      </c>
      <c r="E60" t="s">
        <v>183</v>
      </c>
      <c r="F60" t="s">
        <v>183</v>
      </c>
    </row>
    <row r="61" spans="2:6" x14ac:dyDescent="0.3">
      <c r="B61" t="s">
        <v>177</v>
      </c>
      <c r="C61" t="s">
        <v>100</v>
      </c>
      <c r="D61" t="s">
        <v>1468</v>
      </c>
      <c r="E61" t="s">
        <v>183</v>
      </c>
      <c r="F61" t="s">
        <v>183</v>
      </c>
    </row>
    <row r="62" spans="2:6" x14ac:dyDescent="0.3">
      <c r="B62" t="s">
        <v>177</v>
      </c>
      <c r="C62" t="s">
        <v>54</v>
      </c>
      <c r="D62" t="s">
        <v>954</v>
      </c>
      <c r="E62" t="s">
        <v>183</v>
      </c>
      <c r="F62" t="s">
        <v>183</v>
      </c>
    </row>
    <row r="63" spans="2:6" x14ac:dyDescent="0.3">
      <c r="B63" t="s">
        <v>177</v>
      </c>
      <c r="C63" t="s">
        <v>52</v>
      </c>
      <c r="D63" t="s">
        <v>953</v>
      </c>
      <c r="E63" t="s">
        <v>183</v>
      </c>
      <c r="F63" t="s">
        <v>183</v>
      </c>
    </row>
    <row r="64" spans="2:6" x14ac:dyDescent="0.3">
      <c r="B64" t="s">
        <v>177</v>
      </c>
      <c r="C64" t="s">
        <v>17</v>
      </c>
      <c r="D64" t="s">
        <v>942</v>
      </c>
      <c r="E64" t="s">
        <v>183</v>
      </c>
      <c r="F64" t="s">
        <v>183</v>
      </c>
    </row>
    <row r="65" spans="2:6" x14ac:dyDescent="0.3">
      <c r="B65" t="s">
        <v>177</v>
      </c>
      <c r="C65" t="s">
        <v>15</v>
      </c>
      <c r="D65" t="s">
        <v>941</v>
      </c>
      <c r="E65" t="s">
        <v>183</v>
      </c>
      <c r="F65" t="s">
        <v>183</v>
      </c>
    </row>
    <row r="66" spans="2:6" x14ac:dyDescent="0.3">
      <c r="B66" t="s">
        <v>177</v>
      </c>
      <c r="C66" t="s">
        <v>13</v>
      </c>
      <c r="D66" t="s">
        <v>940</v>
      </c>
      <c r="E66" t="s">
        <v>183</v>
      </c>
      <c r="F66" t="s">
        <v>183</v>
      </c>
    </row>
    <row r="67" spans="2:6" x14ac:dyDescent="0.3">
      <c r="B67" t="s">
        <v>177</v>
      </c>
      <c r="C67" t="s">
        <v>244</v>
      </c>
      <c r="D67" t="s">
        <v>925</v>
      </c>
      <c r="E67" t="s">
        <v>183</v>
      </c>
      <c r="F67" t="s">
        <v>183</v>
      </c>
    </row>
    <row r="68" spans="2:6" x14ac:dyDescent="0.3">
      <c r="B68" t="s">
        <v>177</v>
      </c>
      <c r="C68" t="s">
        <v>512</v>
      </c>
      <c r="D68" t="s">
        <v>1304</v>
      </c>
      <c r="E68" t="s">
        <v>183</v>
      </c>
      <c r="F68" t="s">
        <v>183</v>
      </c>
    </row>
    <row r="69" spans="2:6" x14ac:dyDescent="0.3">
      <c r="B69" t="s">
        <v>177</v>
      </c>
      <c r="C69" t="s">
        <v>587</v>
      </c>
      <c r="D69" t="s">
        <v>1274</v>
      </c>
      <c r="E69" t="s">
        <v>183</v>
      </c>
      <c r="F69" t="s">
        <v>183</v>
      </c>
    </row>
    <row r="70" spans="2:6" x14ac:dyDescent="0.3">
      <c r="B70" t="s">
        <v>177</v>
      </c>
      <c r="C70" t="s">
        <v>608</v>
      </c>
      <c r="D70" t="s">
        <v>1266</v>
      </c>
      <c r="E70" t="s">
        <v>183</v>
      </c>
      <c r="F70" t="s">
        <v>183</v>
      </c>
    </row>
    <row r="71" spans="2:6" x14ac:dyDescent="0.3">
      <c r="B71" t="s">
        <v>177</v>
      </c>
      <c r="C71" t="s">
        <v>630</v>
      </c>
      <c r="D71" t="s">
        <v>1258</v>
      </c>
      <c r="E71" t="s">
        <v>183</v>
      </c>
      <c r="F71" t="s">
        <v>183</v>
      </c>
    </row>
    <row r="72" spans="2:6" x14ac:dyDescent="0.3">
      <c r="B72" t="s">
        <v>177</v>
      </c>
      <c r="C72" t="s">
        <v>684</v>
      </c>
      <c r="D72" t="s">
        <v>1164</v>
      </c>
      <c r="E72" t="s">
        <v>183</v>
      </c>
      <c r="F72" t="s">
        <v>183</v>
      </c>
    </row>
    <row r="73" spans="2:6" x14ac:dyDescent="0.3">
      <c r="B73" t="s">
        <v>177</v>
      </c>
      <c r="C73" t="s">
        <v>738</v>
      </c>
      <c r="D73" t="s">
        <v>1138</v>
      </c>
      <c r="E73" t="s">
        <v>183</v>
      </c>
      <c r="F73" t="s">
        <v>183</v>
      </c>
    </row>
    <row r="74" spans="2:6" x14ac:dyDescent="0.3">
      <c r="B74" t="s">
        <v>177</v>
      </c>
      <c r="C74" t="s">
        <v>767</v>
      </c>
      <c r="D74" t="s">
        <v>1108</v>
      </c>
      <c r="E74" t="s">
        <v>183</v>
      </c>
      <c r="F74" t="s">
        <v>183</v>
      </c>
    </row>
    <row r="75" spans="2:6" x14ac:dyDescent="0.3">
      <c r="B75" t="s">
        <v>177</v>
      </c>
      <c r="C75" t="s">
        <v>775</v>
      </c>
      <c r="D75" t="s">
        <v>1106</v>
      </c>
      <c r="E75" t="s">
        <v>183</v>
      </c>
      <c r="F75" t="s">
        <v>183</v>
      </c>
    </row>
    <row r="76" spans="2:6" x14ac:dyDescent="0.3">
      <c r="B76" t="s">
        <v>177</v>
      </c>
      <c r="C76" t="s">
        <v>784</v>
      </c>
      <c r="D76" t="s">
        <v>1102</v>
      </c>
      <c r="E76" t="s">
        <v>183</v>
      </c>
      <c r="F76" t="s">
        <v>183</v>
      </c>
    </row>
    <row r="77" spans="2:6" x14ac:dyDescent="0.3">
      <c r="B77" t="s">
        <v>177</v>
      </c>
      <c r="C77" t="s">
        <v>842</v>
      </c>
      <c r="D77" t="s">
        <v>1054</v>
      </c>
      <c r="E77" t="s">
        <v>183</v>
      </c>
      <c r="F77" t="s">
        <v>183</v>
      </c>
    </row>
    <row r="78" spans="2:6" x14ac:dyDescent="0.3">
      <c r="B78" t="s">
        <v>177</v>
      </c>
      <c r="C78" t="s">
        <v>873</v>
      </c>
      <c r="D78" t="s">
        <v>1046</v>
      </c>
      <c r="E78" t="s">
        <v>183</v>
      </c>
      <c r="F78" t="s">
        <v>183</v>
      </c>
    </row>
    <row r="79" spans="2:6" x14ac:dyDescent="0.3">
      <c r="B79" t="s">
        <v>177</v>
      </c>
      <c r="C79" t="s">
        <v>1318</v>
      </c>
      <c r="D79" t="s">
        <v>1319</v>
      </c>
      <c r="E79" t="s">
        <v>183</v>
      </c>
      <c r="F79" t="s">
        <v>183</v>
      </c>
    </row>
    <row r="80" spans="2:6" x14ac:dyDescent="0.3">
      <c r="B80" t="s">
        <v>177</v>
      </c>
      <c r="C80" t="s">
        <v>1351</v>
      </c>
      <c r="D80" t="s">
        <v>1352</v>
      </c>
      <c r="E80" t="s">
        <v>183</v>
      </c>
      <c r="F80" t="s">
        <v>183</v>
      </c>
    </row>
    <row r="81" spans="2:6" x14ac:dyDescent="0.3">
      <c r="B81" t="s">
        <v>177</v>
      </c>
      <c r="C81" t="s">
        <v>1558</v>
      </c>
      <c r="D81" t="s">
        <v>1559</v>
      </c>
      <c r="E81" t="s">
        <v>183</v>
      </c>
      <c r="F81" t="s">
        <v>183</v>
      </c>
    </row>
    <row r="82" spans="2:6" x14ac:dyDescent="0.3">
      <c r="B82" t="s">
        <v>177</v>
      </c>
      <c r="C82" t="s">
        <v>1575</v>
      </c>
      <c r="D82" t="s">
        <v>1576</v>
      </c>
      <c r="E82" t="s">
        <v>183</v>
      </c>
      <c r="F82" t="s">
        <v>183</v>
      </c>
    </row>
    <row r="83" spans="2:6" x14ac:dyDescent="0.3">
      <c r="B83" t="s">
        <v>177</v>
      </c>
      <c r="C83" t="s">
        <v>1595</v>
      </c>
      <c r="D83" t="s">
        <v>1596</v>
      </c>
      <c r="E83" t="s">
        <v>183</v>
      </c>
      <c r="F83" t="s">
        <v>183</v>
      </c>
    </row>
    <row r="84" spans="2:6" x14ac:dyDescent="0.3">
      <c r="B84" t="s">
        <v>177</v>
      </c>
      <c r="C84" t="s">
        <v>1704</v>
      </c>
      <c r="D84" t="s">
        <v>1705</v>
      </c>
      <c r="E84" t="s">
        <v>183</v>
      </c>
      <c r="F84" t="s">
        <v>183</v>
      </c>
    </row>
    <row r="85" spans="2:6" x14ac:dyDescent="0.3">
      <c r="B85" t="s">
        <v>177</v>
      </c>
      <c r="C85" t="s">
        <v>1774</v>
      </c>
      <c r="D85" t="s">
        <v>1775</v>
      </c>
      <c r="E85" t="s">
        <v>183</v>
      </c>
      <c r="F85" t="s">
        <v>183</v>
      </c>
    </row>
    <row r="86" spans="2:6" x14ac:dyDescent="0.3">
      <c r="B86" t="s">
        <v>177</v>
      </c>
      <c r="C86" t="s">
        <v>1801</v>
      </c>
      <c r="D86" t="s">
        <v>1928</v>
      </c>
      <c r="E86" t="s">
        <v>183</v>
      </c>
      <c r="F86" t="s">
        <v>183</v>
      </c>
    </row>
    <row r="87" spans="2:6" x14ac:dyDescent="0.3">
      <c r="B87" t="s">
        <v>177</v>
      </c>
      <c r="C87" t="s">
        <v>1804</v>
      </c>
      <c r="D87" t="s">
        <v>1805</v>
      </c>
      <c r="E87" t="s">
        <v>183</v>
      </c>
      <c r="F87" t="s">
        <v>183</v>
      </c>
    </row>
    <row r="88" spans="2:6" x14ac:dyDescent="0.3">
      <c r="B88" t="s">
        <v>177</v>
      </c>
      <c r="C88" t="s">
        <v>1995</v>
      </c>
      <c r="D88" t="s">
        <v>1996</v>
      </c>
      <c r="E88" t="s">
        <v>183</v>
      </c>
      <c r="F88" t="s">
        <v>183</v>
      </c>
    </row>
    <row r="89" spans="2:6" x14ac:dyDescent="0.3">
      <c r="B89" t="s">
        <v>177</v>
      </c>
      <c r="C89" t="s">
        <v>2271</v>
      </c>
      <c r="D89" t="s">
        <v>2272</v>
      </c>
      <c r="E89" t="s">
        <v>183</v>
      </c>
      <c r="F89" t="s">
        <v>183</v>
      </c>
    </row>
    <row r="90" spans="2:6" x14ac:dyDescent="0.3">
      <c r="B90" t="s">
        <v>177</v>
      </c>
      <c r="C90" t="s">
        <v>2281</v>
      </c>
      <c r="D90" t="s">
        <v>2282</v>
      </c>
      <c r="E90" t="s">
        <v>183</v>
      </c>
      <c r="F90" t="s">
        <v>183</v>
      </c>
    </row>
    <row r="91" spans="2:6" x14ac:dyDescent="0.3">
      <c r="B91" t="s">
        <v>177</v>
      </c>
      <c r="C91" t="s">
        <v>2409</v>
      </c>
      <c r="D91" t="s">
        <v>2410</v>
      </c>
      <c r="E91" t="s">
        <v>183</v>
      </c>
      <c r="F91" t="s">
        <v>183</v>
      </c>
    </row>
    <row r="92" spans="2:6" x14ac:dyDescent="0.3">
      <c r="B92" t="s">
        <v>177</v>
      </c>
      <c r="C92" t="s">
        <v>2412</v>
      </c>
      <c r="D92" t="s">
        <v>2413</v>
      </c>
      <c r="E92" t="s">
        <v>183</v>
      </c>
      <c r="F92" t="s">
        <v>183</v>
      </c>
    </row>
    <row r="93" spans="2:6" x14ac:dyDescent="0.3">
      <c r="B93" t="s">
        <v>177</v>
      </c>
      <c r="C93" t="s">
        <v>2421</v>
      </c>
      <c r="D93" t="s">
        <v>2422</v>
      </c>
      <c r="E93" t="s">
        <v>183</v>
      </c>
      <c r="F93" t="s">
        <v>183</v>
      </c>
    </row>
    <row r="94" spans="2:6" x14ac:dyDescent="0.3">
      <c r="B94" t="s">
        <v>177</v>
      </c>
      <c r="C94" t="s">
        <v>2496</v>
      </c>
      <c r="D94" t="s">
        <v>2497</v>
      </c>
      <c r="E94" t="s">
        <v>183</v>
      </c>
      <c r="F94" t="s">
        <v>183</v>
      </c>
    </row>
    <row r="95" spans="2:6" x14ac:dyDescent="0.3">
      <c r="B95" t="s">
        <v>177</v>
      </c>
      <c r="C95" t="s">
        <v>2505</v>
      </c>
      <c r="D95" t="s">
        <v>2506</v>
      </c>
      <c r="E95" t="s">
        <v>183</v>
      </c>
      <c r="F95" t="s">
        <v>183</v>
      </c>
    </row>
    <row r="96" spans="2:6" x14ac:dyDescent="0.3">
      <c r="B96" t="s">
        <v>177</v>
      </c>
      <c r="C96" t="s">
        <v>2538</v>
      </c>
      <c r="D96" t="s">
        <v>2539</v>
      </c>
      <c r="E96" t="s">
        <v>183</v>
      </c>
      <c r="F96" t="s">
        <v>183</v>
      </c>
    </row>
    <row r="97" spans="2:6" x14ac:dyDescent="0.3">
      <c r="B97" t="s">
        <v>177</v>
      </c>
      <c r="C97" t="s">
        <v>2620</v>
      </c>
      <c r="D97" t="s">
        <v>2621</v>
      </c>
      <c r="E97" t="s">
        <v>183</v>
      </c>
      <c r="F97" t="s">
        <v>183</v>
      </c>
    </row>
    <row r="98" spans="2:6" x14ac:dyDescent="0.3">
      <c r="B98" t="s">
        <v>177</v>
      </c>
      <c r="C98" t="s">
        <v>2650</v>
      </c>
      <c r="D98" t="s">
        <v>2651</v>
      </c>
      <c r="E98" t="s">
        <v>183</v>
      </c>
      <c r="F98" t="s">
        <v>183</v>
      </c>
    </row>
    <row r="99" spans="2:6" x14ac:dyDescent="0.3">
      <c r="B99" t="s">
        <v>177</v>
      </c>
      <c r="C99" t="s">
        <v>2757</v>
      </c>
      <c r="D99" t="s">
        <v>2758</v>
      </c>
      <c r="E99" t="s">
        <v>183</v>
      </c>
      <c r="F99" t="s">
        <v>183</v>
      </c>
    </row>
    <row r="100" spans="2:6" x14ac:dyDescent="0.3">
      <c r="B100" t="s">
        <v>177</v>
      </c>
      <c r="C100" t="s">
        <v>2763</v>
      </c>
      <c r="D100" t="s">
        <v>2764</v>
      </c>
      <c r="E100" t="s">
        <v>183</v>
      </c>
      <c r="F100" t="s">
        <v>183</v>
      </c>
    </row>
    <row r="101" spans="2:6" x14ac:dyDescent="0.3">
      <c r="B101" t="s">
        <v>177</v>
      </c>
      <c r="C101" t="s">
        <v>2775</v>
      </c>
      <c r="D101" t="s">
        <v>2776</v>
      </c>
      <c r="E101" t="s">
        <v>183</v>
      </c>
      <c r="F101" t="s">
        <v>183</v>
      </c>
    </row>
    <row r="102" spans="2:6" x14ac:dyDescent="0.3">
      <c r="B102" t="s">
        <v>177</v>
      </c>
      <c r="C102" t="s">
        <v>2778</v>
      </c>
      <c r="D102" t="s">
        <v>2779</v>
      </c>
      <c r="E102" t="s">
        <v>183</v>
      </c>
      <c r="F102" t="s">
        <v>183</v>
      </c>
    </row>
    <row r="103" spans="2:6" x14ac:dyDescent="0.3">
      <c r="B103" t="s">
        <v>177</v>
      </c>
      <c r="C103" t="s">
        <v>2786</v>
      </c>
      <c r="D103" t="s">
        <v>2787</v>
      </c>
      <c r="E103" t="s">
        <v>183</v>
      </c>
      <c r="F103" t="s">
        <v>183</v>
      </c>
    </row>
    <row r="104" spans="2:6" x14ac:dyDescent="0.3">
      <c r="B104" t="s">
        <v>177</v>
      </c>
      <c r="C104" t="s">
        <v>2798</v>
      </c>
      <c r="D104" t="s">
        <v>2799</v>
      </c>
      <c r="E104" t="s">
        <v>183</v>
      </c>
      <c r="F104" t="s">
        <v>183</v>
      </c>
    </row>
    <row r="105" spans="2:6" x14ac:dyDescent="0.3">
      <c r="B105" t="s">
        <v>177</v>
      </c>
      <c r="C105" t="s">
        <v>2801</v>
      </c>
      <c r="D105" t="s">
        <v>2802</v>
      </c>
      <c r="E105" t="s">
        <v>183</v>
      </c>
      <c r="F105" t="s">
        <v>183</v>
      </c>
    </row>
    <row r="106" spans="2:6" x14ac:dyDescent="0.3">
      <c r="B106" t="s">
        <v>177</v>
      </c>
      <c r="C106" t="s">
        <v>2804</v>
      </c>
      <c r="D106" t="s">
        <v>2805</v>
      </c>
      <c r="E106" t="s">
        <v>183</v>
      </c>
      <c r="F106" t="s">
        <v>183</v>
      </c>
    </row>
    <row r="107" spans="2:6" x14ac:dyDescent="0.3">
      <c r="B107" t="s">
        <v>177</v>
      </c>
      <c r="C107" t="s">
        <v>2816</v>
      </c>
      <c r="D107" t="s">
        <v>2817</v>
      </c>
      <c r="E107" t="s">
        <v>183</v>
      </c>
      <c r="F107" t="s">
        <v>183</v>
      </c>
    </row>
    <row r="108" spans="2:6" x14ac:dyDescent="0.3">
      <c r="B108" t="s">
        <v>177</v>
      </c>
      <c r="C108" t="s">
        <v>2822</v>
      </c>
      <c r="D108" t="s">
        <v>2823</v>
      </c>
      <c r="E108" t="s">
        <v>183</v>
      </c>
      <c r="F108" t="s">
        <v>183</v>
      </c>
    </row>
    <row r="109" spans="2:6" x14ac:dyDescent="0.3">
      <c r="B109" t="s">
        <v>177</v>
      </c>
      <c r="C109" t="s">
        <v>2825</v>
      </c>
      <c r="D109" t="s">
        <v>2826</v>
      </c>
      <c r="E109" t="s">
        <v>183</v>
      </c>
      <c r="F109" t="s">
        <v>183</v>
      </c>
    </row>
    <row r="110" spans="2:6" x14ac:dyDescent="0.3">
      <c r="B110" t="s">
        <v>177</v>
      </c>
      <c r="C110" t="s">
        <v>2828</v>
      </c>
      <c r="D110" t="s">
        <v>2829</v>
      </c>
      <c r="E110" t="s">
        <v>183</v>
      </c>
      <c r="F110" t="s">
        <v>183</v>
      </c>
    </row>
    <row r="111" spans="2:6" x14ac:dyDescent="0.3">
      <c r="B111" t="s">
        <v>177</v>
      </c>
      <c r="C111" t="s">
        <v>2831</v>
      </c>
      <c r="D111" t="s">
        <v>2832</v>
      </c>
      <c r="E111" t="s">
        <v>183</v>
      </c>
      <c r="F111" t="s">
        <v>183</v>
      </c>
    </row>
    <row r="112" spans="2:6" x14ac:dyDescent="0.3">
      <c r="B112" t="s">
        <v>223</v>
      </c>
      <c r="C112" t="s">
        <v>1842</v>
      </c>
      <c r="D112" t="s">
        <v>1843</v>
      </c>
      <c r="E112" t="s">
        <v>183</v>
      </c>
      <c r="F112" t="s">
        <v>183</v>
      </c>
    </row>
    <row r="113" spans="2:6" x14ac:dyDescent="0.3">
      <c r="B113" t="s">
        <v>2587</v>
      </c>
      <c r="C113" t="s">
        <v>2583</v>
      </c>
      <c r="D113" t="s">
        <v>2584</v>
      </c>
      <c r="E113" t="s">
        <v>183</v>
      </c>
      <c r="F113" t="s">
        <v>183</v>
      </c>
    </row>
    <row r="114" spans="2:6" x14ac:dyDescent="0.3">
      <c r="B114" t="s">
        <v>2587</v>
      </c>
      <c r="C114" t="s">
        <v>2588</v>
      </c>
      <c r="D114" t="s">
        <v>2589</v>
      </c>
      <c r="E114" t="s">
        <v>183</v>
      </c>
      <c r="F114" t="s">
        <v>183</v>
      </c>
    </row>
    <row r="115" spans="2:6" x14ac:dyDescent="0.3">
      <c r="B115" t="s">
        <v>2587</v>
      </c>
      <c r="C115" t="s">
        <v>2702</v>
      </c>
      <c r="D115" t="s">
        <v>2703</v>
      </c>
      <c r="E115" t="s">
        <v>183</v>
      </c>
      <c r="F115" t="s">
        <v>183</v>
      </c>
    </row>
    <row r="116" spans="2:6" x14ac:dyDescent="0.3">
      <c r="B116" t="s">
        <v>184</v>
      </c>
      <c r="E116"/>
    </row>
    <row r="117" spans="2:6" x14ac:dyDescent="0.3">
      <c r="E117"/>
    </row>
    <row r="118" spans="2:6" x14ac:dyDescent="0.3">
      <c r="E118"/>
    </row>
    <row r="119" spans="2:6" x14ac:dyDescent="0.3">
      <c r="E119"/>
    </row>
    <row r="120" spans="2:6" x14ac:dyDescent="0.3">
      <c r="E120"/>
    </row>
    <row r="121" spans="2:6" x14ac:dyDescent="0.3">
      <c r="E121"/>
    </row>
    <row r="122" spans="2:6" x14ac:dyDescent="0.3">
      <c r="E122"/>
    </row>
    <row r="123" spans="2:6" x14ac:dyDescent="0.3">
      <c r="E123"/>
    </row>
    <row r="124" spans="2:6" x14ac:dyDescent="0.3">
      <c r="E124"/>
    </row>
    <row r="125" spans="2:6" x14ac:dyDescent="0.3">
      <c r="E125"/>
    </row>
    <row r="126" spans="2:6" x14ac:dyDescent="0.3">
      <c r="E126"/>
    </row>
    <row r="127" spans="2:6" x14ac:dyDescent="0.3">
      <c r="E127"/>
    </row>
    <row r="128" spans="2:6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5:5" x14ac:dyDescent="0.3">
      <c r="E481"/>
    </row>
    <row r="482" spans="5:5" x14ac:dyDescent="0.3">
      <c r="E482"/>
    </row>
    <row r="483" spans="5:5" x14ac:dyDescent="0.3">
      <c r="E483"/>
    </row>
    <row r="484" spans="5:5" x14ac:dyDescent="0.3">
      <c r="E484"/>
    </row>
    <row r="485" spans="5:5" x14ac:dyDescent="0.3">
      <c r="E485"/>
    </row>
    <row r="486" spans="5:5" x14ac:dyDescent="0.3">
      <c r="E486"/>
    </row>
    <row r="487" spans="5:5" x14ac:dyDescent="0.3">
      <c r="E487"/>
    </row>
    <row r="488" spans="5:5" x14ac:dyDescent="0.3">
      <c r="E488"/>
    </row>
    <row r="489" spans="5:5" x14ac:dyDescent="0.3">
      <c r="E489"/>
    </row>
    <row r="490" spans="5:5" x14ac:dyDescent="0.3">
      <c r="E490"/>
    </row>
    <row r="491" spans="5:5" x14ac:dyDescent="0.3">
      <c r="E491"/>
    </row>
    <row r="492" spans="5:5" x14ac:dyDescent="0.3">
      <c r="E492"/>
    </row>
    <row r="493" spans="5:5" x14ac:dyDescent="0.3">
      <c r="E493"/>
    </row>
    <row r="494" spans="5:5" x14ac:dyDescent="0.3">
      <c r="E494"/>
    </row>
    <row r="495" spans="5:5" x14ac:dyDescent="0.3">
      <c r="E495"/>
    </row>
    <row r="496" spans="5:5" x14ac:dyDescent="0.3">
      <c r="E496"/>
    </row>
    <row r="497" spans="5:5" x14ac:dyDescent="0.3">
      <c r="E497"/>
    </row>
    <row r="498" spans="5:5" x14ac:dyDescent="0.3">
      <c r="E498"/>
    </row>
    <row r="499" spans="5:5" x14ac:dyDescent="0.3">
      <c r="E499"/>
    </row>
    <row r="500" spans="5:5" x14ac:dyDescent="0.3">
      <c r="E500"/>
    </row>
    <row r="501" spans="5:5" x14ac:dyDescent="0.3">
      <c r="E501"/>
    </row>
    <row r="502" spans="5:5" x14ac:dyDescent="0.3">
      <c r="E502"/>
    </row>
    <row r="503" spans="5:5" x14ac:dyDescent="0.3">
      <c r="E503"/>
    </row>
    <row r="504" spans="5:5" x14ac:dyDescent="0.3">
      <c r="E504"/>
    </row>
    <row r="505" spans="5:5" x14ac:dyDescent="0.3">
      <c r="E505"/>
    </row>
    <row r="506" spans="5:5" x14ac:dyDescent="0.3">
      <c r="E506"/>
    </row>
    <row r="507" spans="5:5" x14ac:dyDescent="0.3">
      <c r="E507"/>
    </row>
    <row r="508" spans="5:5" x14ac:dyDescent="0.3">
      <c r="E508"/>
    </row>
    <row r="509" spans="5:5" x14ac:dyDescent="0.3">
      <c r="E509"/>
    </row>
    <row r="510" spans="5:5" x14ac:dyDescent="0.3">
      <c r="E510"/>
    </row>
    <row r="511" spans="5:5" x14ac:dyDescent="0.3">
      <c r="E511"/>
    </row>
    <row r="512" spans="5:5" x14ac:dyDescent="0.3">
      <c r="E512"/>
    </row>
    <row r="513" spans="5:5" x14ac:dyDescent="0.3">
      <c r="E513"/>
    </row>
    <row r="514" spans="5:5" x14ac:dyDescent="0.3">
      <c r="E514"/>
    </row>
    <row r="515" spans="5:5" x14ac:dyDescent="0.3">
      <c r="E515"/>
    </row>
    <row r="516" spans="5:5" x14ac:dyDescent="0.3">
      <c r="E516"/>
    </row>
    <row r="517" spans="5:5" x14ac:dyDescent="0.3">
      <c r="E517"/>
    </row>
    <row r="518" spans="5:5" x14ac:dyDescent="0.3">
      <c r="E518"/>
    </row>
    <row r="519" spans="5:5" x14ac:dyDescent="0.3">
      <c r="E519"/>
    </row>
    <row r="520" spans="5:5" x14ac:dyDescent="0.3">
      <c r="E520"/>
    </row>
    <row r="521" spans="5:5" x14ac:dyDescent="0.3">
      <c r="E521"/>
    </row>
    <row r="522" spans="5:5" x14ac:d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5"/>
    </row>
    <row r="526" spans="5:5" x14ac:dyDescent="0.3">
      <c r="E526"/>
    </row>
    <row r="527" spans="5:5" x14ac:dyDescent="0.3">
      <c r="E527"/>
    </row>
    <row r="528" spans="5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  <row r="990" spans="5:5" x14ac:dyDescent="0.3">
      <c r="E990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638-F716-490F-A533-8FBC85A560E1}">
  <sheetPr published="0" codeName="Hoja4"/>
  <dimension ref="A1:O624"/>
  <sheetViews>
    <sheetView showGridLines="0" zoomScale="85" zoomScaleNormal="85" workbookViewId="0">
      <selection activeCell="E16" sqref="E16"/>
    </sheetView>
  </sheetViews>
  <sheetFormatPr baseColWidth="10" defaultRowHeight="14.4" x14ac:dyDescent="0.3"/>
  <cols>
    <col min="1" max="1" width="44" customWidth="1"/>
    <col min="2" max="2" width="15" customWidth="1"/>
    <col min="3" max="3" width="19" customWidth="1"/>
    <col min="4" max="4" width="35.44140625" customWidth="1"/>
    <col min="5" max="5" width="23" style="8" bestFit="1" customWidth="1"/>
    <col min="6" max="6" width="20" bestFit="1" customWidth="1"/>
    <col min="7" max="7" width="20" style="8" customWidth="1"/>
    <col min="8" max="8" width="20" bestFit="1" customWidth="1"/>
    <col min="9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1" spans="1:15" x14ac:dyDescent="0.3">
      <c r="A1" s="6"/>
    </row>
    <row r="5" spans="1:15" x14ac:dyDescent="0.3">
      <c r="B5" s="7" t="s">
        <v>193</v>
      </c>
      <c r="C5" s="8" t="s">
        <v>206</v>
      </c>
      <c r="D5" s="8" t="s">
        <v>202</v>
      </c>
      <c r="E5" s="8" t="s">
        <v>205</v>
      </c>
      <c r="F5" s="8" t="s">
        <v>207</v>
      </c>
    </row>
    <row r="6" spans="1:15" x14ac:dyDescent="0.3">
      <c r="B6" s="6" t="s">
        <v>179</v>
      </c>
      <c r="C6" s="42">
        <v>123</v>
      </c>
      <c r="D6" s="42">
        <v>122</v>
      </c>
      <c r="E6" s="42">
        <v>1</v>
      </c>
      <c r="F6" s="16">
        <v>7.6335877862595417E-3</v>
      </c>
    </row>
    <row r="7" spans="1:15" x14ac:dyDescent="0.3">
      <c r="B7" s="6" t="s">
        <v>178</v>
      </c>
      <c r="C7" s="42">
        <v>267</v>
      </c>
      <c r="D7" s="42">
        <v>262</v>
      </c>
      <c r="E7" s="42">
        <v>5</v>
      </c>
      <c r="F7" s="16">
        <v>1.6447368421052631E-2</v>
      </c>
    </row>
    <row r="8" spans="1:15" x14ac:dyDescent="0.3">
      <c r="B8" s="6" t="s">
        <v>177</v>
      </c>
      <c r="C8" s="42">
        <v>274</v>
      </c>
      <c r="D8" s="42">
        <v>271</v>
      </c>
      <c r="E8" s="42">
        <v>3</v>
      </c>
      <c r="F8" s="16">
        <v>9.2307692307692316E-3</v>
      </c>
    </row>
    <row r="9" spans="1:15" x14ac:dyDescent="0.3">
      <c r="B9" s="6" t="s">
        <v>223</v>
      </c>
      <c r="C9" s="42">
        <v>10</v>
      </c>
      <c r="D9" s="42">
        <v>10</v>
      </c>
      <c r="E9" s="42">
        <v>0</v>
      </c>
      <c r="F9" s="16">
        <v>0</v>
      </c>
    </row>
    <row r="10" spans="1:15" x14ac:dyDescent="0.3">
      <c r="B10" s="6" t="s">
        <v>556</v>
      </c>
      <c r="C10" s="42">
        <v>11</v>
      </c>
      <c r="D10" s="42">
        <v>11</v>
      </c>
      <c r="E10" s="42">
        <v>0</v>
      </c>
      <c r="F10" s="16">
        <v>0</v>
      </c>
    </row>
    <row r="11" spans="1:15" x14ac:dyDescent="0.3">
      <c r="B11" s="6" t="s">
        <v>163</v>
      </c>
      <c r="C11" s="42">
        <v>2</v>
      </c>
      <c r="D11" s="42">
        <v>2</v>
      </c>
      <c r="E11" s="42">
        <v>0</v>
      </c>
      <c r="F11" s="16">
        <v>0</v>
      </c>
    </row>
    <row r="12" spans="1:15" x14ac:dyDescent="0.3">
      <c r="B12" s="6" t="s">
        <v>2587</v>
      </c>
      <c r="C12" s="42">
        <v>0</v>
      </c>
      <c r="D12" s="42">
        <v>0</v>
      </c>
      <c r="E12" s="42">
        <v>0</v>
      </c>
      <c r="F12" s="16">
        <v>0</v>
      </c>
      <c r="H12" s="32"/>
    </row>
    <row r="13" spans="1:15" x14ac:dyDescent="0.3">
      <c r="B13" s="6" t="s">
        <v>184</v>
      </c>
      <c r="C13" s="42">
        <v>687</v>
      </c>
      <c r="D13" s="42">
        <v>678</v>
      </c>
      <c r="E13" s="42">
        <v>9</v>
      </c>
      <c r="F13" s="16">
        <v>1.1435832274459974E-2</v>
      </c>
    </row>
    <row r="14" spans="1:15" x14ac:dyDescent="0.3">
      <c r="B14" s="6"/>
      <c r="C14" s="8"/>
      <c r="D14" s="8"/>
      <c r="F14" s="16"/>
    </row>
    <row r="15" spans="1:15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  <c r="G15"/>
      <c r="O15" t="s">
        <v>1815</v>
      </c>
    </row>
    <row r="16" spans="1:15" x14ac:dyDescent="0.3">
      <c r="B16" t="s">
        <v>179</v>
      </c>
      <c r="C16" t="s">
        <v>2688</v>
      </c>
      <c r="D16" t="s">
        <v>2689</v>
      </c>
      <c r="E16" s="2">
        <v>45931.36309027778</v>
      </c>
      <c r="F16" t="s">
        <v>183</v>
      </c>
      <c r="G16"/>
    </row>
    <row r="17" spans="2:7" x14ac:dyDescent="0.3">
      <c r="B17" t="s">
        <v>178</v>
      </c>
      <c r="C17" t="s">
        <v>650</v>
      </c>
      <c r="D17" t="s">
        <v>1250</v>
      </c>
      <c r="E17" s="2">
        <v>45931.367743055554</v>
      </c>
      <c r="F17" t="s">
        <v>183</v>
      </c>
      <c r="G17"/>
    </row>
    <row r="18" spans="2:7" x14ac:dyDescent="0.3">
      <c r="B18" t="s">
        <v>178</v>
      </c>
      <c r="C18" t="s">
        <v>855</v>
      </c>
      <c r="D18" t="s">
        <v>1943</v>
      </c>
      <c r="E18" s="2">
        <v>45931.460787037038</v>
      </c>
      <c r="F18" t="s">
        <v>183</v>
      </c>
      <c r="G18"/>
    </row>
    <row r="19" spans="2:7" x14ac:dyDescent="0.3">
      <c r="B19" t="s">
        <v>178</v>
      </c>
      <c r="C19" t="s">
        <v>1399</v>
      </c>
      <c r="D19" t="s">
        <v>1400</v>
      </c>
      <c r="E19" s="2">
        <v>45931.426736111112</v>
      </c>
      <c r="F19" t="s">
        <v>183</v>
      </c>
      <c r="G19"/>
    </row>
    <row r="20" spans="2:7" x14ac:dyDescent="0.3">
      <c r="B20" t="s">
        <v>178</v>
      </c>
      <c r="C20" t="s">
        <v>1918</v>
      </c>
      <c r="D20" t="s">
        <v>1919</v>
      </c>
      <c r="E20" s="2">
        <v>45931.417650462965</v>
      </c>
      <c r="F20" t="s">
        <v>183</v>
      </c>
      <c r="G20"/>
    </row>
    <row r="21" spans="2:7" x14ac:dyDescent="0.3">
      <c r="B21" t="s">
        <v>178</v>
      </c>
      <c r="C21" t="s">
        <v>1951</v>
      </c>
      <c r="D21" t="s">
        <v>1952</v>
      </c>
      <c r="E21" s="2">
        <v>45931.373333333337</v>
      </c>
      <c r="F21" t="s">
        <v>183</v>
      </c>
      <c r="G21"/>
    </row>
    <row r="22" spans="2:7" x14ac:dyDescent="0.3">
      <c r="B22" t="s">
        <v>177</v>
      </c>
      <c r="C22" t="s">
        <v>714</v>
      </c>
      <c r="D22" t="s">
        <v>1149</v>
      </c>
      <c r="E22" s="2">
        <v>45931.461909722224</v>
      </c>
      <c r="F22" t="s">
        <v>183</v>
      </c>
      <c r="G22"/>
    </row>
    <row r="23" spans="2:7" x14ac:dyDescent="0.3">
      <c r="B23" t="s">
        <v>177</v>
      </c>
      <c r="C23" t="s">
        <v>2172</v>
      </c>
      <c r="D23" t="s">
        <v>2173</v>
      </c>
      <c r="E23" s="2">
        <v>45931.43141203704</v>
      </c>
      <c r="F23" t="s">
        <v>183</v>
      </c>
      <c r="G23"/>
    </row>
    <row r="24" spans="2:7" x14ac:dyDescent="0.3">
      <c r="B24" t="s">
        <v>177</v>
      </c>
      <c r="C24" t="s">
        <v>2493</v>
      </c>
      <c r="D24" t="s">
        <v>2494</v>
      </c>
      <c r="E24" s="2">
        <v>45931.332453703704</v>
      </c>
      <c r="F24" t="s">
        <v>183</v>
      </c>
      <c r="G24"/>
    </row>
    <row r="25" spans="2:7" x14ac:dyDescent="0.3">
      <c r="B25" s="8" t="s">
        <v>184</v>
      </c>
      <c r="C25" s="8"/>
      <c r="D25" s="8"/>
      <c r="F25" s="8"/>
      <c r="G25"/>
    </row>
    <row r="26" spans="2:7" x14ac:dyDescent="0.3">
      <c r="E26"/>
      <c r="G26"/>
    </row>
    <row r="27" spans="2:7" x14ac:dyDescent="0.3">
      <c r="E27"/>
      <c r="G27"/>
    </row>
    <row r="28" spans="2:7" x14ac:dyDescent="0.3">
      <c r="E28"/>
      <c r="G28"/>
    </row>
    <row r="29" spans="2:7" x14ac:dyDescent="0.3">
      <c r="E29"/>
      <c r="G29"/>
    </row>
    <row r="30" spans="2:7" x14ac:dyDescent="0.3">
      <c r="E30"/>
      <c r="G30"/>
    </row>
    <row r="31" spans="2:7" x14ac:dyDescent="0.3">
      <c r="E31"/>
      <c r="G31"/>
    </row>
    <row r="32" spans="2:7" x14ac:dyDescent="0.3">
      <c r="E32"/>
      <c r="G32"/>
    </row>
    <row r="33" spans="5:7" x14ac:dyDescent="0.3">
      <c r="E33"/>
      <c r="G33"/>
    </row>
    <row r="34" spans="5:7" x14ac:dyDescent="0.3">
      <c r="E34"/>
      <c r="G34"/>
    </row>
    <row r="35" spans="5:7" x14ac:dyDescent="0.3">
      <c r="E35"/>
      <c r="G35"/>
    </row>
    <row r="36" spans="5:7" x14ac:dyDescent="0.3">
      <c r="E36"/>
      <c r="G36"/>
    </row>
    <row r="37" spans="5:7" x14ac:dyDescent="0.3">
      <c r="E37"/>
      <c r="G37"/>
    </row>
    <row r="38" spans="5:7" x14ac:dyDescent="0.3">
      <c r="E38"/>
      <c r="G38"/>
    </row>
    <row r="39" spans="5:7" x14ac:dyDescent="0.3">
      <c r="E39"/>
      <c r="G39"/>
    </row>
    <row r="40" spans="5:7" x14ac:dyDescent="0.3">
      <c r="E40"/>
      <c r="G40"/>
    </row>
    <row r="41" spans="5:7" x14ac:dyDescent="0.3">
      <c r="E41"/>
      <c r="G41"/>
    </row>
    <row r="42" spans="5:7" x14ac:dyDescent="0.3">
      <c r="E42"/>
      <c r="G42"/>
    </row>
    <row r="43" spans="5:7" x14ac:dyDescent="0.3">
      <c r="E43"/>
      <c r="G43"/>
    </row>
    <row r="44" spans="5:7" x14ac:dyDescent="0.3">
      <c r="E44"/>
      <c r="G44"/>
    </row>
    <row r="45" spans="5:7" x14ac:dyDescent="0.3">
      <c r="E45"/>
      <c r="G45"/>
    </row>
    <row r="46" spans="5:7" x14ac:dyDescent="0.3">
      <c r="E46"/>
      <c r="G46"/>
    </row>
    <row r="47" spans="5:7" x14ac:dyDescent="0.3">
      <c r="E47"/>
      <c r="G47"/>
    </row>
    <row r="48" spans="5:7" x14ac:dyDescent="0.3">
      <c r="E48"/>
      <c r="G48"/>
    </row>
    <row r="49" spans="5:7" x14ac:dyDescent="0.3">
      <c r="E49"/>
      <c r="G49"/>
    </row>
    <row r="50" spans="5:7" x14ac:dyDescent="0.3">
      <c r="E50"/>
      <c r="G50"/>
    </row>
    <row r="51" spans="5:7" x14ac:dyDescent="0.3">
      <c r="E51"/>
      <c r="G51"/>
    </row>
    <row r="52" spans="5:7" x14ac:dyDescent="0.3">
      <c r="E52"/>
      <c r="G52"/>
    </row>
    <row r="53" spans="5:7" x14ac:dyDescent="0.3">
      <c r="E53"/>
      <c r="G53"/>
    </row>
    <row r="54" spans="5:7" x14ac:dyDescent="0.3">
      <c r="E54"/>
      <c r="G54"/>
    </row>
    <row r="55" spans="5:7" x14ac:dyDescent="0.3">
      <c r="E55"/>
      <c r="G55"/>
    </row>
    <row r="56" spans="5:7" x14ac:dyDescent="0.3">
      <c r="E56"/>
      <c r="G56"/>
    </row>
    <row r="57" spans="5:7" x14ac:dyDescent="0.3">
      <c r="E57"/>
      <c r="G57"/>
    </row>
    <row r="58" spans="5:7" x14ac:dyDescent="0.3">
      <c r="E58"/>
      <c r="G58"/>
    </row>
    <row r="59" spans="5:7" x14ac:dyDescent="0.3">
      <c r="E59"/>
      <c r="G59"/>
    </row>
    <row r="60" spans="5:7" x14ac:dyDescent="0.3">
      <c r="E60"/>
      <c r="G60"/>
    </row>
    <row r="61" spans="5:7" x14ac:dyDescent="0.3">
      <c r="E61"/>
      <c r="G61"/>
    </row>
    <row r="62" spans="5:7" x14ac:dyDescent="0.3">
      <c r="E62"/>
      <c r="G62"/>
    </row>
    <row r="63" spans="5:7" x14ac:dyDescent="0.3">
      <c r="E63"/>
      <c r="G63"/>
    </row>
    <row r="64" spans="5:7" x14ac:dyDescent="0.3">
      <c r="E64"/>
      <c r="G64"/>
    </row>
    <row r="65" spans="5:7" x14ac:dyDescent="0.3">
      <c r="E65"/>
      <c r="G65"/>
    </row>
    <row r="66" spans="5:7" x14ac:dyDescent="0.3">
      <c r="E66"/>
      <c r="G66"/>
    </row>
    <row r="67" spans="5:7" x14ac:dyDescent="0.3">
      <c r="E67"/>
      <c r="G67"/>
    </row>
    <row r="68" spans="5:7" x14ac:dyDescent="0.3">
      <c r="E68"/>
      <c r="G68"/>
    </row>
    <row r="69" spans="5:7" x14ac:dyDescent="0.3">
      <c r="E69"/>
      <c r="G69"/>
    </row>
    <row r="70" spans="5:7" x14ac:dyDescent="0.3">
      <c r="E70"/>
      <c r="G70"/>
    </row>
    <row r="71" spans="5:7" x14ac:dyDescent="0.3">
      <c r="E71"/>
      <c r="G71"/>
    </row>
    <row r="72" spans="5:7" x14ac:dyDescent="0.3">
      <c r="E72"/>
      <c r="G72"/>
    </row>
    <row r="73" spans="5:7" x14ac:dyDescent="0.3">
      <c r="E73"/>
      <c r="G73"/>
    </row>
    <row r="74" spans="5:7" x14ac:dyDescent="0.3">
      <c r="E74"/>
      <c r="G74"/>
    </row>
    <row r="75" spans="5:7" x14ac:dyDescent="0.3">
      <c r="E75"/>
      <c r="G75"/>
    </row>
    <row r="76" spans="5:7" x14ac:dyDescent="0.3">
      <c r="E76"/>
      <c r="G76"/>
    </row>
    <row r="77" spans="5:7" x14ac:dyDescent="0.3">
      <c r="E77"/>
      <c r="G77"/>
    </row>
    <row r="78" spans="5:7" x14ac:dyDescent="0.3">
      <c r="E78"/>
      <c r="G78"/>
    </row>
    <row r="79" spans="5:7" x14ac:dyDescent="0.3">
      <c r="E79"/>
      <c r="G79"/>
    </row>
    <row r="80" spans="5:7" x14ac:dyDescent="0.3">
      <c r="E80"/>
      <c r="G80"/>
    </row>
    <row r="81" spans="5:7" x14ac:dyDescent="0.3">
      <c r="E81"/>
      <c r="G81"/>
    </row>
    <row r="82" spans="5:7" x14ac:dyDescent="0.3">
      <c r="E82"/>
      <c r="G82"/>
    </row>
    <row r="83" spans="5:7" x14ac:dyDescent="0.3">
      <c r="E83"/>
      <c r="G83"/>
    </row>
    <row r="84" spans="5:7" x14ac:dyDescent="0.3">
      <c r="E84"/>
      <c r="G84"/>
    </row>
    <row r="85" spans="5:7" x14ac:dyDescent="0.3">
      <c r="E85"/>
      <c r="G85"/>
    </row>
    <row r="86" spans="5:7" x14ac:dyDescent="0.3">
      <c r="E86"/>
      <c r="G86"/>
    </row>
    <row r="87" spans="5:7" x14ac:dyDescent="0.3">
      <c r="E87"/>
      <c r="G87"/>
    </row>
    <row r="88" spans="5:7" x14ac:dyDescent="0.3">
      <c r="E88"/>
      <c r="G88"/>
    </row>
    <row r="89" spans="5:7" x14ac:dyDescent="0.3">
      <c r="E89"/>
      <c r="G89"/>
    </row>
    <row r="90" spans="5:7" x14ac:dyDescent="0.3">
      <c r="E90"/>
      <c r="G90"/>
    </row>
    <row r="91" spans="5:7" x14ac:dyDescent="0.3">
      <c r="E91"/>
      <c r="G91"/>
    </row>
    <row r="92" spans="5:7" x14ac:dyDescent="0.3">
      <c r="E92"/>
      <c r="G92"/>
    </row>
    <row r="93" spans="5:7" x14ac:dyDescent="0.3">
      <c r="E93"/>
      <c r="G93"/>
    </row>
    <row r="94" spans="5:7" x14ac:dyDescent="0.3">
      <c r="E94"/>
      <c r="G94"/>
    </row>
    <row r="95" spans="5:7" x14ac:dyDescent="0.3">
      <c r="E95"/>
      <c r="G95"/>
    </row>
    <row r="96" spans="5:7" x14ac:dyDescent="0.3">
      <c r="E96"/>
      <c r="G96"/>
    </row>
    <row r="97" spans="5:7" x14ac:dyDescent="0.3">
      <c r="E97"/>
      <c r="G97"/>
    </row>
    <row r="98" spans="5:7" x14ac:dyDescent="0.3">
      <c r="E98"/>
      <c r="G98"/>
    </row>
    <row r="99" spans="5:7" x14ac:dyDescent="0.3">
      <c r="E99"/>
      <c r="G99"/>
    </row>
    <row r="100" spans="5:7" x14ac:dyDescent="0.3">
      <c r="E100"/>
      <c r="G100"/>
    </row>
    <row r="101" spans="5:7" x14ac:dyDescent="0.3">
      <c r="E101"/>
      <c r="G101"/>
    </row>
    <row r="102" spans="5:7" x14ac:dyDescent="0.3">
      <c r="E102"/>
      <c r="G102"/>
    </row>
    <row r="103" spans="5:7" x14ac:dyDescent="0.3">
      <c r="E103"/>
      <c r="G103"/>
    </row>
    <row r="104" spans="5:7" x14ac:dyDescent="0.3">
      <c r="E104"/>
      <c r="G104"/>
    </row>
    <row r="105" spans="5:7" x14ac:dyDescent="0.3">
      <c r="E105"/>
      <c r="G105"/>
    </row>
    <row r="106" spans="5:7" x14ac:dyDescent="0.3">
      <c r="E106"/>
      <c r="G106"/>
    </row>
    <row r="107" spans="5:7" x14ac:dyDescent="0.3">
      <c r="E107"/>
      <c r="G107"/>
    </row>
    <row r="108" spans="5:7" x14ac:dyDescent="0.3">
      <c r="E108"/>
      <c r="G108"/>
    </row>
    <row r="109" spans="5:7" x14ac:dyDescent="0.3">
      <c r="E109"/>
      <c r="G109"/>
    </row>
    <row r="110" spans="5:7" x14ac:dyDescent="0.3">
      <c r="E110"/>
      <c r="G110"/>
    </row>
    <row r="111" spans="5:7" x14ac:dyDescent="0.3">
      <c r="E111"/>
      <c r="G111"/>
    </row>
    <row r="112" spans="5:7" x14ac:dyDescent="0.3">
      <c r="E112"/>
      <c r="G112"/>
    </row>
    <row r="113" spans="5:7" x14ac:dyDescent="0.3">
      <c r="E113"/>
      <c r="G113"/>
    </row>
    <row r="114" spans="5:7" x14ac:dyDescent="0.3">
      <c r="E114"/>
      <c r="G114"/>
    </row>
    <row r="115" spans="5:7" x14ac:dyDescent="0.3">
      <c r="E115"/>
      <c r="G115"/>
    </row>
    <row r="116" spans="5:7" x14ac:dyDescent="0.3">
      <c r="E116"/>
      <c r="G116"/>
    </row>
    <row r="117" spans="5:7" x14ac:dyDescent="0.3">
      <c r="E117"/>
      <c r="G117"/>
    </row>
    <row r="118" spans="5:7" x14ac:dyDescent="0.3">
      <c r="E118"/>
      <c r="G118"/>
    </row>
    <row r="119" spans="5:7" x14ac:dyDescent="0.3">
      <c r="E119"/>
      <c r="G119"/>
    </row>
    <row r="120" spans="5:7" x14ac:dyDescent="0.3">
      <c r="E120"/>
      <c r="G120"/>
    </row>
    <row r="121" spans="5:7" x14ac:dyDescent="0.3">
      <c r="E121"/>
      <c r="G121"/>
    </row>
    <row r="122" spans="5:7" x14ac:dyDescent="0.3">
      <c r="E122"/>
      <c r="G122"/>
    </row>
    <row r="123" spans="5:7" x14ac:dyDescent="0.3">
      <c r="E123"/>
      <c r="G123"/>
    </row>
    <row r="124" spans="5:7" x14ac:dyDescent="0.3">
      <c r="E124"/>
      <c r="G124"/>
    </row>
    <row r="125" spans="5:7" x14ac:dyDescent="0.3">
      <c r="E125"/>
      <c r="G125"/>
    </row>
    <row r="126" spans="5:7" x14ac:dyDescent="0.3">
      <c r="E126"/>
      <c r="G126"/>
    </row>
    <row r="127" spans="5:7" x14ac:dyDescent="0.3">
      <c r="E127"/>
      <c r="G127"/>
    </row>
    <row r="128" spans="5:7" x14ac:dyDescent="0.3">
      <c r="E128"/>
      <c r="G128"/>
    </row>
    <row r="129" spans="5:7" x14ac:dyDescent="0.3">
      <c r="E129"/>
      <c r="G129"/>
    </row>
    <row r="130" spans="5:7" x14ac:dyDescent="0.3">
      <c r="E130"/>
      <c r="G130"/>
    </row>
    <row r="131" spans="5:7" x14ac:dyDescent="0.3">
      <c r="E131"/>
      <c r="G131"/>
    </row>
    <row r="132" spans="5:7" x14ac:dyDescent="0.3">
      <c r="E132"/>
      <c r="G132"/>
    </row>
    <row r="133" spans="5:7" x14ac:dyDescent="0.3">
      <c r="E133"/>
      <c r="G133"/>
    </row>
    <row r="134" spans="5:7" x14ac:dyDescent="0.3">
      <c r="E134"/>
      <c r="G134"/>
    </row>
    <row r="135" spans="5:7" x14ac:dyDescent="0.3">
      <c r="E135"/>
      <c r="G135"/>
    </row>
    <row r="136" spans="5:7" x14ac:dyDescent="0.3">
      <c r="E136"/>
      <c r="G136"/>
    </row>
    <row r="137" spans="5:7" x14ac:dyDescent="0.3">
      <c r="E137"/>
      <c r="G137"/>
    </row>
    <row r="138" spans="5:7" x14ac:dyDescent="0.3">
      <c r="E138"/>
      <c r="G138"/>
    </row>
    <row r="139" spans="5:7" x14ac:dyDescent="0.3">
      <c r="E139"/>
      <c r="G139"/>
    </row>
    <row r="140" spans="5:7" x14ac:dyDescent="0.3">
      <c r="E140"/>
      <c r="G140"/>
    </row>
    <row r="141" spans="5:7" x14ac:dyDescent="0.3">
      <c r="E141"/>
      <c r="G141"/>
    </row>
    <row r="142" spans="5:7" x14ac:dyDescent="0.3">
      <c r="E142"/>
      <c r="G142"/>
    </row>
    <row r="143" spans="5:7" x14ac:dyDescent="0.3">
      <c r="E143"/>
      <c r="G143"/>
    </row>
    <row r="144" spans="5:7" x14ac:dyDescent="0.3">
      <c r="E144"/>
      <c r="G144"/>
    </row>
    <row r="145" spans="5:7" x14ac:dyDescent="0.3">
      <c r="E145"/>
      <c r="G145"/>
    </row>
    <row r="146" spans="5:7" x14ac:dyDescent="0.3">
      <c r="E146"/>
      <c r="G146"/>
    </row>
    <row r="147" spans="5:7" x14ac:dyDescent="0.3">
      <c r="E147"/>
      <c r="G147"/>
    </row>
    <row r="148" spans="5:7" x14ac:dyDescent="0.3">
      <c r="E148"/>
      <c r="G148"/>
    </row>
    <row r="149" spans="5:7" x14ac:dyDescent="0.3">
      <c r="E149"/>
      <c r="G149"/>
    </row>
    <row r="150" spans="5:7" x14ac:dyDescent="0.3">
      <c r="E150"/>
      <c r="G150"/>
    </row>
    <row r="151" spans="5:7" x14ac:dyDescent="0.3">
      <c r="E151"/>
      <c r="G151"/>
    </row>
    <row r="152" spans="5:7" x14ac:dyDescent="0.3">
      <c r="E152"/>
      <c r="G152"/>
    </row>
    <row r="153" spans="5:7" x14ac:dyDescent="0.3">
      <c r="E153"/>
      <c r="G153"/>
    </row>
    <row r="154" spans="5:7" x14ac:dyDescent="0.3">
      <c r="E154"/>
      <c r="G154"/>
    </row>
    <row r="155" spans="5:7" x14ac:dyDescent="0.3">
      <c r="E155"/>
      <c r="G155"/>
    </row>
    <row r="156" spans="5:7" x14ac:dyDescent="0.3">
      <c r="E156"/>
      <c r="G156"/>
    </row>
    <row r="157" spans="5:7" x14ac:dyDescent="0.3">
      <c r="E157"/>
      <c r="G157"/>
    </row>
    <row r="158" spans="5:7" x14ac:dyDescent="0.3">
      <c r="E158"/>
      <c r="G158"/>
    </row>
    <row r="159" spans="5:7" x14ac:dyDescent="0.3">
      <c r="E159"/>
      <c r="G159"/>
    </row>
    <row r="160" spans="5:7" x14ac:dyDescent="0.3">
      <c r="E160"/>
      <c r="G160"/>
    </row>
    <row r="161" spans="5:7" x14ac:dyDescent="0.3">
      <c r="E161"/>
      <c r="G161"/>
    </row>
    <row r="162" spans="5:7" x14ac:dyDescent="0.3">
      <c r="E162"/>
      <c r="G162"/>
    </row>
    <row r="163" spans="5:7" x14ac:dyDescent="0.3">
      <c r="E163"/>
      <c r="G163"/>
    </row>
    <row r="164" spans="5:7" x14ac:dyDescent="0.3">
      <c r="E164"/>
      <c r="G164"/>
    </row>
    <row r="165" spans="5:7" x14ac:dyDescent="0.3">
      <c r="E165"/>
      <c r="G165"/>
    </row>
    <row r="166" spans="5:7" x14ac:dyDescent="0.3">
      <c r="E166"/>
      <c r="G166"/>
    </row>
    <row r="167" spans="5:7" x14ac:dyDescent="0.3">
      <c r="E167"/>
      <c r="G167"/>
    </row>
    <row r="168" spans="5:7" x14ac:dyDescent="0.3">
      <c r="E168"/>
      <c r="G168"/>
    </row>
    <row r="169" spans="5:7" x14ac:dyDescent="0.3">
      <c r="E169"/>
      <c r="G169"/>
    </row>
    <row r="170" spans="5:7" x14ac:dyDescent="0.3">
      <c r="E170"/>
      <c r="G170"/>
    </row>
    <row r="171" spans="5:7" x14ac:dyDescent="0.3">
      <c r="E171"/>
      <c r="G171"/>
    </row>
    <row r="172" spans="5:7" x14ac:dyDescent="0.3">
      <c r="E172"/>
      <c r="G172"/>
    </row>
    <row r="173" spans="5:7" x14ac:dyDescent="0.3">
      <c r="E173"/>
      <c r="G173"/>
    </row>
    <row r="174" spans="5:7" x14ac:dyDescent="0.3">
      <c r="E174"/>
      <c r="G174"/>
    </row>
    <row r="175" spans="5:7" x14ac:dyDescent="0.3">
      <c r="E175"/>
      <c r="G175"/>
    </row>
    <row r="176" spans="5:7" x14ac:dyDescent="0.3">
      <c r="E176"/>
      <c r="G176"/>
    </row>
    <row r="177" spans="5:7" x14ac:dyDescent="0.3">
      <c r="E177"/>
      <c r="G177"/>
    </row>
    <row r="178" spans="5:7" x14ac:dyDescent="0.3">
      <c r="E178"/>
      <c r="G178"/>
    </row>
    <row r="179" spans="5:7" x14ac:dyDescent="0.3">
      <c r="E179"/>
      <c r="G179"/>
    </row>
    <row r="180" spans="5:7" x14ac:dyDescent="0.3">
      <c r="E180"/>
      <c r="G180"/>
    </row>
    <row r="181" spans="5:7" x14ac:dyDescent="0.3">
      <c r="E181"/>
      <c r="G181"/>
    </row>
    <row r="182" spans="5:7" x14ac:dyDescent="0.3">
      <c r="E182"/>
      <c r="G182"/>
    </row>
    <row r="183" spans="5:7" x14ac:dyDescent="0.3">
      <c r="E183"/>
      <c r="G183"/>
    </row>
    <row r="184" spans="5:7" x14ac:dyDescent="0.3">
      <c r="E184"/>
      <c r="G184"/>
    </row>
    <row r="185" spans="5:7" x14ac:dyDescent="0.3">
      <c r="E185"/>
      <c r="G185"/>
    </row>
    <row r="186" spans="5:7" x14ac:dyDescent="0.3">
      <c r="E186"/>
      <c r="G186"/>
    </row>
    <row r="187" spans="5:7" x14ac:dyDescent="0.3">
      <c r="E187"/>
      <c r="G187"/>
    </row>
    <row r="188" spans="5:7" x14ac:dyDescent="0.3">
      <c r="E188"/>
      <c r="G188"/>
    </row>
    <row r="189" spans="5:7" x14ac:dyDescent="0.3">
      <c r="E189"/>
      <c r="G189"/>
    </row>
    <row r="190" spans="5:7" x14ac:dyDescent="0.3">
      <c r="E190"/>
      <c r="G190"/>
    </row>
    <row r="191" spans="5:7" x14ac:dyDescent="0.3">
      <c r="E191"/>
      <c r="G191"/>
    </row>
    <row r="192" spans="5:7" x14ac:dyDescent="0.3">
      <c r="E192"/>
      <c r="G192"/>
    </row>
    <row r="193" spans="5:7" x14ac:dyDescent="0.3">
      <c r="E193"/>
      <c r="G193"/>
    </row>
    <row r="194" spans="5:7" x14ac:dyDescent="0.3">
      <c r="E194"/>
      <c r="G194"/>
    </row>
    <row r="195" spans="5:7" x14ac:dyDescent="0.3">
      <c r="E195"/>
      <c r="G195"/>
    </row>
    <row r="196" spans="5:7" x14ac:dyDescent="0.3">
      <c r="E196"/>
      <c r="G196"/>
    </row>
    <row r="197" spans="5:7" x14ac:dyDescent="0.3">
      <c r="E197"/>
      <c r="G197"/>
    </row>
    <row r="198" spans="5:7" x14ac:dyDescent="0.3">
      <c r="E198"/>
      <c r="G198"/>
    </row>
    <row r="199" spans="5:7" x14ac:dyDescent="0.3">
      <c r="E199"/>
      <c r="G199"/>
    </row>
    <row r="200" spans="5:7" x14ac:dyDescent="0.3">
      <c r="E200"/>
      <c r="G200"/>
    </row>
    <row r="201" spans="5:7" x14ac:dyDescent="0.3">
      <c r="E201"/>
      <c r="G201"/>
    </row>
    <row r="202" spans="5:7" x14ac:dyDescent="0.3">
      <c r="E202"/>
      <c r="G202"/>
    </row>
    <row r="203" spans="5:7" x14ac:dyDescent="0.3">
      <c r="E203"/>
      <c r="G203"/>
    </row>
    <row r="204" spans="5:7" x14ac:dyDescent="0.3">
      <c r="E204"/>
      <c r="G204"/>
    </row>
    <row r="205" spans="5:7" x14ac:dyDescent="0.3">
      <c r="E205"/>
      <c r="G205"/>
    </row>
    <row r="206" spans="5:7" x14ac:dyDescent="0.3">
      <c r="E206"/>
      <c r="G206"/>
    </row>
    <row r="207" spans="5:7" x14ac:dyDescent="0.3">
      <c r="E207"/>
      <c r="G207"/>
    </row>
    <row r="208" spans="5:7" x14ac:dyDescent="0.3">
      <c r="E208"/>
      <c r="G208"/>
    </row>
    <row r="209" spans="5:7" x14ac:dyDescent="0.3">
      <c r="E209"/>
      <c r="G209"/>
    </row>
    <row r="210" spans="5:7" x14ac:dyDescent="0.3">
      <c r="E210"/>
      <c r="G210"/>
    </row>
    <row r="211" spans="5:7" x14ac:dyDescent="0.3">
      <c r="E211"/>
      <c r="G211"/>
    </row>
    <row r="212" spans="5:7" x14ac:dyDescent="0.3">
      <c r="E212"/>
      <c r="G212"/>
    </row>
    <row r="213" spans="5:7" x14ac:dyDescent="0.3">
      <c r="E213"/>
      <c r="G213"/>
    </row>
    <row r="214" spans="5:7" x14ac:dyDescent="0.3">
      <c r="E214"/>
      <c r="G214"/>
    </row>
    <row r="215" spans="5:7" x14ac:dyDescent="0.3">
      <c r="E215"/>
      <c r="G215"/>
    </row>
    <row r="216" spans="5:7" x14ac:dyDescent="0.3">
      <c r="E216"/>
      <c r="G216"/>
    </row>
    <row r="217" spans="5:7" x14ac:dyDescent="0.3">
      <c r="E217"/>
      <c r="G217"/>
    </row>
    <row r="218" spans="5:7" x14ac:dyDescent="0.3">
      <c r="E218"/>
      <c r="G218"/>
    </row>
    <row r="219" spans="5:7" x14ac:dyDescent="0.3">
      <c r="E219"/>
      <c r="G219"/>
    </row>
    <row r="220" spans="5:7" x14ac:dyDescent="0.3">
      <c r="E220"/>
      <c r="G220"/>
    </row>
    <row r="221" spans="5:7" x14ac:dyDescent="0.3">
      <c r="E221"/>
      <c r="G221"/>
    </row>
    <row r="222" spans="5:7" x14ac:dyDescent="0.3">
      <c r="E222"/>
      <c r="G222"/>
    </row>
    <row r="223" spans="5:7" x14ac:dyDescent="0.3">
      <c r="E223"/>
      <c r="G223"/>
    </row>
    <row r="224" spans="5:7" x14ac:dyDescent="0.3">
      <c r="E224"/>
      <c r="G224"/>
    </row>
    <row r="225" spans="5:7" x14ac:dyDescent="0.3">
      <c r="E225"/>
      <c r="G225"/>
    </row>
    <row r="226" spans="5:7" x14ac:dyDescent="0.3">
      <c r="E226"/>
      <c r="G226"/>
    </row>
    <row r="227" spans="5:7" x14ac:dyDescent="0.3">
      <c r="E227"/>
      <c r="G227"/>
    </row>
    <row r="228" spans="5:7" x14ac:dyDescent="0.3">
      <c r="E228"/>
      <c r="G228"/>
    </row>
    <row r="229" spans="5:7" x14ac:dyDescent="0.3">
      <c r="E229"/>
      <c r="G229"/>
    </row>
    <row r="230" spans="5:7" x14ac:dyDescent="0.3">
      <c r="E230"/>
      <c r="G230"/>
    </row>
    <row r="231" spans="5:7" x14ac:dyDescent="0.3">
      <c r="E231"/>
      <c r="G231"/>
    </row>
    <row r="232" spans="5:7" x14ac:dyDescent="0.3">
      <c r="E232"/>
      <c r="G232"/>
    </row>
    <row r="233" spans="5:7" x14ac:dyDescent="0.3">
      <c r="E233"/>
      <c r="G233"/>
    </row>
    <row r="234" spans="5:7" x14ac:dyDescent="0.3">
      <c r="E234"/>
      <c r="G234"/>
    </row>
    <row r="235" spans="5:7" x14ac:dyDescent="0.3">
      <c r="E235"/>
      <c r="G235"/>
    </row>
    <row r="236" spans="5:7" x14ac:dyDescent="0.3">
      <c r="E236"/>
      <c r="G236"/>
    </row>
    <row r="237" spans="5:7" x14ac:dyDescent="0.3">
      <c r="E237"/>
      <c r="G237"/>
    </row>
    <row r="238" spans="5:7" x14ac:dyDescent="0.3">
      <c r="E238"/>
      <c r="G238"/>
    </row>
    <row r="239" spans="5:7" x14ac:dyDescent="0.3">
      <c r="E239"/>
      <c r="G239"/>
    </row>
    <row r="240" spans="5:7" x14ac:dyDescent="0.3">
      <c r="E240"/>
      <c r="G240"/>
    </row>
    <row r="241" spans="5:7" x14ac:dyDescent="0.3">
      <c r="E241"/>
      <c r="G241"/>
    </row>
    <row r="242" spans="5:7" x14ac:dyDescent="0.3">
      <c r="E242"/>
      <c r="G242"/>
    </row>
    <row r="243" spans="5:7" x14ac:dyDescent="0.3">
      <c r="E243"/>
      <c r="G243"/>
    </row>
    <row r="244" spans="5:7" x14ac:dyDescent="0.3">
      <c r="E244"/>
      <c r="G244"/>
    </row>
    <row r="245" spans="5:7" x14ac:dyDescent="0.3">
      <c r="E245"/>
      <c r="G245"/>
    </row>
    <row r="246" spans="5:7" x14ac:dyDescent="0.3">
      <c r="E246"/>
      <c r="G246"/>
    </row>
    <row r="247" spans="5:7" x14ac:dyDescent="0.3">
      <c r="E247"/>
      <c r="G247"/>
    </row>
    <row r="248" spans="5:7" x14ac:dyDescent="0.3">
      <c r="E248"/>
      <c r="G248"/>
    </row>
    <row r="249" spans="5:7" x14ac:dyDescent="0.3">
      <c r="E249"/>
      <c r="G249"/>
    </row>
    <row r="250" spans="5:7" x14ac:dyDescent="0.3">
      <c r="E250"/>
      <c r="G250"/>
    </row>
    <row r="251" spans="5:7" x14ac:dyDescent="0.3">
      <c r="E251"/>
      <c r="G251"/>
    </row>
    <row r="252" spans="5:7" x14ac:dyDescent="0.3">
      <c r="E252"/>
      <c r="G252"/>
    </row>
    <row r="253" spans="5:7" x14ac:dyDescent="0.3">
      <c r="E253"/>
      <c r="G253"/>
    </row>
    <row r="254" spans="5:7" x14ac:dyDescent="0.3">
      <c r="E254"/>
      <c r="G254"/>
    </row>
    <row r="255" spans="5:7" x14ac:dyDescent="0.3">
      <c r="E255"/>
      <c r="G255"/>
    </row>
    <row r="256" spans="5:7" x14ac:dyDescent="0.3">
      <c r="E256"/>
      <c r="G256"/>
    </row>
    <row r="257" spans="5:7" x14ac:dyDescent="0.3">
      <c r="E257"/>
      <c r="G257"/>
    </row>
    <row r="258" spans="5:7" x14ac:dyDescent="0.3">
      <c r="E258"/>
      <c r="G258"/>
    </row>
    <row r="259" spans="5:7" x14ac:dyDescent="0.3">
      <c r="E259"/>
      <c r="G259"/>
    </row>
    <row r="260" spans="5:7" x14ac:dyDescent="0.3">
      <c r="E260"/>
      <c r="G260"/>
    </row>
    <row r="261" spans="5:7" x14ac:dyDescent="0.3">
      <c r="E261"/>
      <c r="G261"/>
    </row>
    <row r="262" spans="5:7" x14ac:dyDescent="0.3">
      <c r="E262"/>
      <c r="G262"/>
    </row>
    <row r="263" spans="5:7" x14ac:dyDescent="0.3">
      <c r="E263"/>
      <c r="G263"/>
    </row>
    <row r="264" spans="5:7" x14ac:dyDescent="0.3">
      <c r="E264"/>
      <c r="G264"/>
    </row>
    <row r="265" spans="5:7" x14ac:dyDescent="0.3">
      <c r="E265"/>
      <c r="G265"/>
    </row>
    <row r="266" spans="5:7" x14ac:dyDescent="0.3">
      <c r="E266"/>
      <c r="G266"/>
    </row>
    <row r="267" spans="5:7" x14ac:dyDescent="0.3">
      <c r="E267"/>
      <c r="G267"/>
    </row>
    <row r="268" spans="5:7" x14ac:dyDescent="0.3">
      <c r="E268"/>
      <c r="G268"/>
    </row>
    <row r="269" spans="5:7" x14ac:dyDescent="0.3">
      <c r="E269"/>
      <c r="G269"/>
    </row>
    <row r="270" spans="5:7" x14ac:dyDescent="0.3">
      <c r="E270"/>
      <c r="G270"/>
    </row>
    <row r="271" spans="5:7" x14ac:dyDescent="0.3">
      <c r="E271"/>
      <c r="G271"/>
    </row>
    <row r="272" spans="5:7" x14ac:dyDescent="0.3">
      <c r="E272"/>
      <c r="G272"/>
    </row>
    <row r="273" spans="5:7" x14ac:dyDescent="0.3">
      <c r="E273"/>
      <c r="G273"/>
    </row>
    <row r="274" spans="5:7" x14ac:dyDescent="0.3">
      <c r="E274"/>
      <c r="G274"/>
    </row>
    <row r="275" spans="5:7" x14ac:dyDescent="0.3">
      <c r="E275"/>
      <c r="G275"/>
    </row>
    <row r="276" spans="5:7" x14ac:dyDescent="0.3">
      <c r="E276"/>
      <c r="G276"/>
    </row>
    <row r="277" spans="5:7" x14ac:dyDescent="0.3">
      <c r="E277"/>
      <c r="G277"/>
    </row>
    <row r="278" spans="5:7" x14ac:dyDescent="0.3">
      <c r="E278"/>
      <c r="G278"/>
    </row>
    <row r="279" spans="5:7" x14ac:dyDescent="0.3">
      <c r="E279"/>
      <c r="G279"/>
    </row>
    <row r="280" spans="5:7" x14ac:dyDescent="0.3">
      <c r="E280"/>
      <c r="G280"/>
    </row>
    <row r="281" spans="5:7" x14ac:dyDescent="0.3">
      <c r="E281"/>
      <c r="G281"/>
    </row>
    <row r="282" spans="5:7" x14ac:dyDescent="0.3">
      <c r="E282"/>
      <c r="G282"/>
    </row>
    <row r="283" spans="5:7" x14ac:dyDescent="0.3">
      <c r="E283"/>
      <c r="G283"/>
    </row>
    <row r="284" spans="5:7" x14ac:dyDescent="0.3">
      <c r="E284"/>
      <c r="G284"/>
    </row>
    <row r="285" spans="5:7" x14ac:dyDescent="0.3">
      <c r="E285"/>
      <c r="G285"/>
    </row>
    <row r="286" spans="5:7" x14ac:dyDescent="0.3">
      <c r="E286"/>
      <c r="G286"/>
    </row>
    <row r="287" spans="5:7" x14ac:dyDescent="0.3">
      <c r="E287"/>
      <c r="G287"/>
    </row>
    <row r="288" spans="5:7" x14ac:dyDescent="0.3">
      <c r="E288"/>
      <c r="G288"/>
    </row>
    <row r="289" spans="5:7" x14ac:dyDescent="0.3">
      <c r="E289"/>
      <c r="G289"/>
    </row>
    <row r="290" spans="5:7" x14ac:dyDescent="0.3">
      <c r="E290"/>
      <c r="G290"/>
    </row>
    <row r="291" spans="5:7" x14ac:dyDescent="0.3">
      <c r="E291"/>
      <c r="G291"/>
    </row>
    <row r="292" spans="5:7" x14ac:dyDescent="0.3">
      <c r="E292"/>
      <c r="G292"/>
    </row>
    <row r="293" spans="5:7" x14ac:dyDescent="0.3">
      <c r="E293"/>
      <c r="G293"/>
    </row>
    <row r="294" spans="5:7" x14ac:dyDescent="0.3">
      <c r="E294"/>
      <c r="G294"/>
    </row>
    <row r="295" spans="5:7" x14ac:dyDescent="0.3">
      <c r="E295"/>
      <c r="G295"/>
    </row>
    <row r="296" spans="5:7" x14ac:dyDescent="0.3">
      <c r="E296"/>
      <c r="G296"/>
    </row>
    <row r="297" spans="5:7" x14ac:dyDescent="0.3">
      <c r="E297"/>
      <c r="G297"/>
    </row>
    <row r="298" spans="5:7" x14ac:dyDescent="0.3">
      <c r="E298"/>
      <c r="G298"/>
    </row>
    <row r="299" spans="5:7" x14ac:dyDescent="0.3">
      <c r="E299"/>
      <c r="G299"/>
    </row>
    <row r="300" spans="5:7" x14ac:dyDescent="0.3">
      <c r="E300"/>
      <c r="G300"/>
    </row>
    <row r="301" spans="5:7" x14ac:dyDescent="0.3">
      <c r="E301"/>
      <c r="G301"/>
    </row>
    <row r="302" spans="5:7" x14ac:dyDescent="0.3">
      <c r="E302"/>
      <c r="G302"/>
    </row>
    <row r="303" spans="5:7" x14ac:dyDescent="0.3">
      <c r="E303"/>
      <c r="G303"/>
    </row>
    <row r="304" spans="5:7" x14ac:dyDescent="0.3">
      <c r="E304"/>
      <c r="G304"/>
    </row>
    <row r="305" spans="5:7" x14ac:dyDescent="0.3">
      <c r="E305"/>
      <c r="G305"/>
    </row>
    <row r="306" spans="5:7" x14ac:dyDescent="0.3">
      <c r="E306"/>
      <c r="G306"/>
    </row>
    <row r="307" spans="5:7" x14ac:dyDescent="0.3">
      <c r="E307"/>
      <c r="G307"/>
    </row>
    <row r="308" spans="5:7" x14ac:dyDescent="0.3">
      <c r="E308"/>
      <c r="G308"/>
    </row>
    <row r="309" spans="5:7" x14ac:dyDescent="0.3">
      <c r="E309"/>
      <c r="G309"/>
    </row>
    <row r="310" spans="5:7" x14ac:dyDescent="0.3">
      <c r="E310"/>
      <c r="G310"/>
    </row>
    <row r="311" spans="5:7" x14ac:dyDescent="0.3">
      <c r="E311"/>
      <c r="G311"/>
    </row>
    <row r="312" spans="5:7" x14ac:dyDescent="0.3">
      <c r="E312"/>
      <c r="G312"/>
    </row>
    <row r="313" spans="5:7" x14ac:dyDescent="0.3">
      <c r="E313"/>
      <c r="G313"/>
    </row>
    <row r="314" spans="5:7" x14ac:dyDescent="0.3">
      <c r="E314"/>
      <c r="G314"/>
    </row>
    <row r="315" spans="5:7" x14ac:dyDescent="0.3">
      <c r="E315"/>
      <c r="G315"/>
    </row>
    <row r="316" spans="5:7" x14ac:dyDescent="0.3">
      <c r="E316"/>
      <c r="G316"/>
    </row>
    <row r="317" spans="5:7" x14ac:dyDescent="0.3">
      <c r="E317"/>
      <c r="G317"/>
    </row>
    <row r="318" spans="5:7" x14ac:dyDescent="0.3">
      <c r="E318"/>
      <c r="G318"/>
    </row>
    <row r="319" spans="5:7" x14ac:dyDescent="0.3">
      <c r="E319"/>
      <c r="G319"/>
    </row>
    <row r="320" spans="5:7" x14ac:dyDescent="0.3">
      <c r="E320"/>
      <c r="G320"/>
    </row>
    <row r="321" spans="5:7" x14ac:dyDescent="0.3">
      <c r="E321"/>
      <c r="G321"/>
    </row>
    <row r="322" spans="5:7" x14ac:dyDescent="0.3">
      <c r="E322"/>
      <c r="G322"/>
    </row>
    <row r="323" spans="5:7" x14ac:dyDescent="0.3">
      <c r="E323"/>
      <c r="G323"/>
    </row>
    <row r="324" spans="5:7" x14ac:dyDescent="0.3">
      <c r="E324"/>
      <c r="G324"/>
    </row>
    <row r="325" spans="5:7" x14ac:dyDescent="0.3">
      <c r="E325"/>
      <c r="G325"/>
    </row>
    <row r="326" spans="5:7" x14ac:dyDescent="0.3">
      <c r="E326"/>
      <c r="G326"/>
    </row>
    <row r="327" spans="5:7" x14ac:dyDescent="0.3">
      <c r="E327"/>
      <c r="G327"/>
    </row>
    <row r="328" spans="5:7" x14ac:dyDescent="0.3">
      <c r="E328"/>
      <c r="G328"/>
    </row>
    <row r="329" spans="5:7" x14ac:dyDescent="0.3">
      <c r="E329"/>
      <c r="G329"/>
    </row>
    <row r="330" spans="5:7" x14ac:dyDescent="0.3">
      <c r="E330"/>
      <c r="G330"/>
    </row>
    <row r="331" spans="5:7" x14ac:dyDescent="0.3">
      <c r="E331"/>
      <c r="G331"/>
    </row>
    <row r="332" spans="5:7" x14ac:dyDescent="0.3">
      <c r="E332"/>
      <c r="G332"/>
    </row>
    <row r="333" spans="5:7" x14ac:dyDescent="0.3">
      <c r="E333"/>
      <c r="G333"/>
    </row>
    <row r="334" spans="5:7" x14ac:dyDescent="0.3">
      <c r="E334"/>
      <c r="G334"/>
    </row>
    <row r="335" spans="5:7" x14ac:dyDescent="0.3">
      <c r="E335"/>
      <c r="G335"/>
    </row>
    <row r="336" spans="5:7" x14ac:dyDescent="0.3">
      <c r="E336"/>
      <c r="G336"/>
    </row>
    <row r="337" spans="5:7" x14ac:dyDescent="0.3">
      <c r="E337"/>
      <c r="G337"/>
    </row>
    <row r="338" spans="5:7" x14ac:dyDescent="0.3">
      <c r="E338"/>
      <c r="G338"/>
    </row>
    <row r="339" spans="5:7" x14ac:dyDescent="0.3">
      <c r="E339"/>
      <c r="G339"/>
    </row>
    <row r="340" spans="5:7" x14ac:dyDescent="0.3">
      <c r="E340"/>
      <c r="G340"/>
    </row>
    <row r="341" spans="5:7" x14ac:dyDescent="0.3">
      <c r="E341"/>
      <c r="G341"/>
    </row>
    <row r="342" spans="5:7" x14ac:dyDescent="0.3">
      <c r="E342"/>
      <c r="G342"/>
    </row>
    <row r="343" spans="5:7" x14ac:dyDescent="0.3">
      <c r="E343"/>
      <c r="G343"/>
    </row>
    <row r="344" spans="5:7" x14ac:dyDescent="0.3">
      <c r="E344"/>
      <c r="G344"/>
    </row>
    <row r="345" spans="5:7" x14ac:dyDescent="0.3">
      <c r="E345"/>
      <c r="G345"/>
    </row>
    <row r="346" spans="5:7" x14ac:dyDescent="0.3">
      <c r="E346"/>
      <c r="G346"/>
    </row>
    <row r="347" spans="5:7" x14ac:dyDescent="0.3">
      <c r="E347"/>
      <c r="G347"/>
    </row>
    <row r="348" spans="5:7" x14ac:dyDescent="0.3">
      <c r="E348"/>
      <c r="G348"/>
    </row>
    <row r="349" spans="5:7" x14ac:dyDescent="0.3">
      <c r="E349"/>
      <c r="G349"/>
    </row>
    <row r="350" spans="5:7" x14ac:dyDescent="0.3">
      <c r="E350"/>
      <c r="G350"/>
    </row>
    <row r="351" spans="5:7" x14ac:dyDescent="0.3">
      <c r="E351"/>
      <c r="G351"/>
    </row>
    <row r="352" spans="5:7" x14ac:dyDescent="0.3">
      <c r="E352"/>
      <c r="G352"/>
    </row>
    <row r="353" spans="5:7" x14ac:dyDescent="0.3">
      <c r="E353"/>
      <c r="G353"/>
    </row>
    <row r="354" spans="5:7" x14ac:dyDescent="0.3">
      <c r="E354"/>
      <c r="G354"/>
    </row>
    <row r="355" spans="5:7" x14ac:dyDescent="0.3">
      <c r="E355"/>
      <c r="G355"/>
    </row>
    <row r="356" spans="5:7" x14ac:dyDescent="0.3">
      <c r="E356"/>
      <c r="G356"/>
    </row>
    <row r="357" spans="5:7" x14ac:dyDescent="0.3">
      <c r="E357"/>
      <c r="G357"/>
    </row>
    <row r="358" spans="5:7" x14ac:dyDescent="0.3">
      <c r="E358"/>
      <c r="G358"/>
    </row>
    <row r="359" spans="5:7" x14ac:dyDescent="0.3">
      <c r="E359"/>
      <c r="G359"/>
    </row>
    <row r="360" spans="5:7" x14ac:dyDescent="0.3">
      <c r="E360"/>
      <c r="G360"/>
    </row>
    <row r="361" spans="5:7" x14ac:dyDescent="0.3">
      <c r="E361"/>
      <c r="G361"/>
    </row>
    <row r="362" spans="5:7" x14ac:dyDescent="0.3">
      <c r="E362"/>
      <c r="G362"/>
    </row>
    <row r="363" spans="5:7" x14ac:dyDescent="0.3">
      <c r="E363"/>
      <c r="G363"/>
    </row>
    <row r="364" spans="5:7" x14ac:dyDescent="0.3">
      <c r="E364"/>
      <c r="G364"/>
    </row>
    <row r="365" spans="5:7" x14ac:dyDescent="0.3">
      <c r="E365"/>
      <c r="G365"/>
    </row>
    <row r="366" spans="5:7" x14ac:dyDescent="0.3">
      <c r="E366"/>
      <c r="G366"/>
    </row>
    <row r="367" spans="5:7" x14ac:dyDescent="0.3">
      <c r="E367"/>
      <c r="G367"/>
    </row>
    <row r="368" spans="5:7" x14ac:dyDescent="0.3">
      <c r="E368"/>
      <c r="G368"/>
    </row>
    <row r="369" spans="5:7" x14ac:dyDescent="0.3">
      <c r="E369"/>
      <c r="G369"/>
    </row>
    <row r="370" spans="5:7" x14ac:dyDescent="0.3">
      <c r="E370"/>
      <c r="G370"/>
    </row>
    <row r="371" spans="5:7" x14ac:dyDescent="0.3">
      <c r="E371"/>
      <c r="G371"/>
    </row>
    <row r="372" spans="5:7" x14ac:dyDescent="0.3">
      <c r="E372"/>
      <c r="G372"/>
    </row>
    <row r="373" spans="5:7" x14ac:dyDescent="0.3">
      <c r="E373"/>
      <c r="G373"/>
    </row>
    <row r="374" spans="5:7" x14ac:dyDescent="0.3">
      <c r="E374"/>
      <c r="G374"/>
    </row>
    <row r="375" spans="5:7" x14ac:dyDescent="0.3">
      <c r="E375"/>
      <c r="G375"/>
    </row>
    <row r="376" spans="5:7" x14ac:dyDescent="0.3">
      <c r="E376"/>
      <c r="G376"/>
    </row>
    <row r="377" spans="5:7" x14ac:dyDescent="0.3">
      <c r="E377"/>
      <c r="G377"/>
    </row>
    <row r="378" spans="5:7" x14ac:dyDescent="0.3">
      <c r="E378"/>
      <c r="G378"/>
    </row>
    <row r="379" spans="5:7" x14ac:dyDescent="0.3">
      <c r="E379"/>
      <c r="G379"/>
    </row>
    <row r="380" spans="5:7" x14ac:dyDescent="0.3">
      <c r="E380"/>
      <c r="G380"/>
    </row>
    <row r="381" spans="5:7" x14ac:dyDescent="0.3">
      <c r="E381"/>
      <c r="G381"/>
    </row>
    <row r="382" spans="5:7" x14ac:dyDescent="0.3">
      <c r="E382"/>
      <c r="G382"/>
    </row>
    <row r="383" spans="5:7" x14ac:dyDescent="0.3">
      <c r="E383"/>
      <c r="G383"/>
    </row>
    <row r="384" spans="5:7" x14ac:dyDescent="0.3">
      <c r="E384"/>
      <c r="G384"/>
    </row>
    <row r="385" spans="5:7" x14ac:dyDescent="0.3">
      <c r="E385"/>
      <c r="G385"/>
    </row>
    <row r="386" spans="5:7" x14ac:dyDescent="0.3">
      <c r="E386"/>
      <c r="G386"/>
    </row>
    <row r="387" spans="5:7" x14ac:dyDescent="0.3">
      <c r="E387"/>
      <c r="G387"/>
    </row>
    <row r="388" spans="5:7" x14ac:dyDescent="0.3">
      <c r="E388"/>
      <c r="G388"/>
    </row>
    <row r="389" spans="5:7" x14ac:dyDescent="0.3">
      <c r="E389"/>
      <c r="G389"/>
    </row>
    <row r="390" spans="5:7" x14ac:dyDescent="0.3">
      <c r="E390"/>
      <c r="G390"/>
    </row>
    <row r="391" spans="5:7" x14ac:dyDescent="0.3">
      <c r="E391"/>
      <c r="G391"/>
    </row>
    <row r="392" spans="5:7" x14ac:dyDescent="0.3">
      <c r="E392"/>
      <c r="G392"/>
    </row>
    <row r="393" spans="5:7" x14ac:dyDescent="0.3">
      <c r="E393"/>
      <c r="G393"/>
    </row>
    <row r="394" spans="5:7" x14ac:dyDescent="0.3">
      <c r="E394"/>
      <c r="G394"/>
    </row>
    <row r="395" spans="5:7" x14ac:dyDescent="0.3">
      <c r="E395"/>
      <c r="G395"/>
    </row>
    <row r="396" spans="5:7" x14ac:dyDescent="0.3">
      <c r="E396"/>
      <c r="G396"/>
    </row>
    <row r="397" spans="5:7" x14ac:dyDescent="0.3">
      <c r="E397"/>
      <c r="G397"/>
    </row>
    <row r="398" spans="5:7" x14ac:dyDescent="0.3">
      <c r="E398"/>
      <c r="G398"/>
    </row>
    <row r="399" spans="5:7" x14ac:dyDescent="0.3">
      <c r="E399"/>
      <c r="G399"/>
    </row>
    <row r="400" spans="5:7" x14ac:dyDescent="0.3">
      <c r="E400"/>
      <c r="G400"/>
    </row>
    <row r="401" spans="5:7" x14ac:dyDescent="0.3">
      <c r="E401"/>
      <c r="G401"/>
    </row>
    <row r="402" spans="5:7" x14ac:dyDescent="0.3">
      <c r="E402"/>
      <c r="G402"/>
    </row>
    <row r="403" spans="5:7" x14ac:dyDescent="0.3">
      <c r="E403"/>
      <c r="G403"/>
    </row>
    <row r="404" spans="5:7" x14ac:dyDescent="0.3">
      <c r="E404"/>
      <c r="G404"/>
    </row>
    <row r="405" spans="5:7" x14ac:dyDescent="0.3">
      <c r="E405"/>
      <c r="G405"/>
    </row>
    <row r="406" spans="5:7" x14ac:dyDescent="0.3">
      <c r="E406"/>
      <c r="G406"/>
    </row>
    <row r="407" spans="5:7" x14ac:dyDescent="0.3">
      <c r="E407"/>
      <c r="G407"/>
    </row>
    <row r="408" spans="5:7" x14ac:dyDescent="0.3">
      <c r="E408"/>
      <c r="G408"/>
    </row>
    <row r="409" spans="5:7" x14ac:dyDescent="0.3">
      <c r="E409"/>
      <c r="G409"/>
    </row>
    <row r="410" spans="5:7" x14ac:dyDescent="0.3">
      <c r="E410"/>
      <c r="G410"/>
    </row>
    <row r="411" spans="5:7" x14ac:dyDescent="0.3">
      <c r="E411"/>
      <c r="G411"/>
    </row>
    <row r="412" spans="5:7" x14ac:dyDescent="0.3">
      <c r="E412"/>
      <c r="G412"/>
    </row>
    <row r="413" spans="5:7" x14ac:dyDescent="0.3">
      <c r="E413"/>
      <c r="G413"/>
    </row>
    <row r="414" spans="5:7" x14ac:dyDescent="0.3">
      <c r="E414"/>
      <c r="G414"/>
    </row>
    <row r="415" spans="5:7" x14ac:dyDescent="0.3">
      <c r="E415"/>
      <c r="G415"/>
    </row>
    <row r="416" spans="5:7" x14ac:dyDescent="0.3">
      <c r="E416"/>
      <c r="G416"/>
    </row>
    <row r="417" spans="5:7" x14ac:dyDescent="0.3">
      <c r="E417"/>
      <c r="G417"/>
    </row>
    <row r="418" spans="5:7" x14ac:dyDescent="0.3">
      <c r="E418"/>
      <c r="G418"/>
    </row>
    <row r="419" spans="5:7" x14ac:dyDescent="0.3">
      <c r="E419"/>
      <c r="G419"/>
    </row>
    <row r="420" spans="5:7" x14ac:dyDescent="0.3">
      <c r="E420"/>
      <c r="G420"/>
    </row>
    <row r="421" spans="5:7" x14ac:dyDescent="0.3">
      <c r="E421"/>
      <c r="G421"/>
    </row>
    <row r="422" spans="5:7" x14ac:dyDescent="0.3">
      <c r="E422"/>
      <c r="G422"/>
    </row>
    <row r="423" spans="5:7" x14ac:dyDescent="0.3">
      <c r="E423"/>
      <c r="G423"/>
    </row>
    <row r="424" spans="5:7" x14ac:dyDescent="0.3">
      <c r="E424"/>
      <c r="G424"/>
    </row>
    <row r="425" spans="5:7" x14ac:dyDescent="0.3">
      <c r="E425"/>
      <c r="G425"/>
    </row>
    <row r="426" spans="5:7" x14ac:dyDescent="0.3">
      <c r="E426"/>
      <c r="G426"/>
    </row>
    <row r="427" spans="5:7" x14ac:dyDescent="0.3">
      <c r="E427"/>
      <c r="G427"/>
    </row>
    <row r="428" spans="5:7" x14ac:dyDescent="0.3">
      <c r="E428"/>
      <c r="G428"/>
    </row>
    <row r="429" spans="5:7" x14ac:dyDescent="0.3">
      <c r="E429"/>
      <c r="G429"/>
    </row>
    <row r="430" spans="5:7" x14ac:dyDescent="0.3">
      <c r="E430"/>
      <c r="G430"/>
    </row>
    <row r="431" spans="5:7" x14ac:dyDescent="0.3">
      <c r="E431"/>
      <c r="G431"/>
    </row>
    <row r="432" spans="5:7" x14ac:dyDescent="0.3">
      <c r="E432"/>
      <c r="G432"/>
    </row>
    <row r="433" spans="5:7" x14ac:dyDescent="0.3">
      <c r="E433"/>
      <c r="G433"/>
    </row>
    <row r="434" spans="5:7" x14ac:dyDescent="0.3">
      <c r="E434"/>
      <c r="G434"/>
    </row>
    <row r="435" spans="5:7" x14ac:dyDescent="0.3">
      <c r="E435"/>
      <c r="G435"/>
    </row>
    <row r="436" spans="5:7" x14ac:dyDescent="0.3">
      <c r="E436"/>
      <c r="G436"/>
    </row>
    <row r="437" spans="5:7" x14ac:dyDescent="0.3">
      <c r="E437"/>
      <c r="G437"/>
    </row>
    <row r="438" spans="5:7" x14ac:dyDescent="0.3">
      <c r="E438"/>
      <c r="G438"/>
    </row>
    <row r="439" spans="5:7" x14ac:dyDescent="0.3">
      <c r="E439"/>
      <c r="G439"/>
    </row>
    <row r="440" spans="5:7" x14ac:dyDescent="0.3">
      <c r="E440"/>
      <c r="G440"/>
    </row>
    <row r="441" spans="5:7" x14ac:dyDescent="0.3">
      <c r="E441"/>
      <c r="G441"/>
    </row>
    <row r="442" spans="5:7" x14ac:dyDescent="0.3">
      <c r="E442"/>
      <c r="G442"/>
    </row>
    <row r="443" spans="5:7" x14ac:dyDescent="0.3">
      <c r="E443"/>
      <c r="G443"/>
    </row>
    <row r="444" spans="5:7" x14ac:dyDescent="0.3">
      <c r="E444"/>
      <c r="G444"/>
    </row>
    <row r="445" spans="5:7" x14ac:dyDescent="0.3">
      <c r="E445"/>
      <c r="G445"/>
    </row>
    <row r="446" spans="5:7" x14ac:dyDescent="0.3">
      <c r="E446"/>
      <c r="G446"/>
    </row>
    <row r="447" spans="5:7" x14ac:dyDescent="0.3">
      <c r="E447"/>
      <c r="G447"/>
    </row>
    <row r="448" spans="5:7" x14ac:dyDescent="0.3">
      <c r="E448"/>
      <c r="G448"/>
    </row>
    <row r="449" spans="5:7" x14ac:dyDescent="0.3">
      <c r="E449"/>
      <c r="G449"/>
    </row>
    <row r="450" spans="5:7" x14ac:dyDescent="0.3">
      <c r="E450"/>
      <c r="G450"/>
    </row>
    <row r="451" spans="5:7" x14ac:dyDescent="0.3">
      <c r="E451"/>
      <c r="G451"/>
    </row>
    <row r="452" spans="5:7" x14ac:dyDescent="0.3">
      <c r="E452"/>
      <c r="G452"/>
    </row>
    <row r="453" spans="5:7" x14ac:dyDescent="0.3">
      <c r="E453"/>
      <c r="G453"/>
    </row>
    <row r="454" spans="5:7" x14ac:dyDescent="0.3">
      <c r="E454"/>
      <c r="G454"/>
    </row>
    <row r="455" spans="5:7" x14ac:dyDescent="0.3">
      <c r="E455"/>
      <c r="G455"/>
    </row>
    <row r="456" spans="5:7" x14ac:dyDescent="0.3">
      <c r="E456"/>
      <c r="G456"/>
    </row>
    <row r="457" spans="5:7" x14ac:dyDescent="0.3">
      <c r="E457"/>
      <c r="G457"/>
    </row>
    <row r="458" spans="5:7" x14ac:dyDescent="0.3">
      <c r="E458"/>
      <c r="G458"/>
    </row>
    <row r="459" spans="5:7" x14ac:dyDescent="0.3">
      <c r="E459"/>
      <c r="G459"/>
    </row>
    <row r="460" spans="5:7" x14ac:dyDescent="0.3">
      <c r="E460"/>
      <c r="G460"/>
    </row>
    <row r="461" spans="5:7" x14ac:dyDescent="0.3">
      <c r="E461"/>
      <c r="G461"/>
    </row>
    <row r="462" spans="5:7" x14ac:dyDescent="0.3">
      <c r="E462"/>
      <c r="G462"/>
    </row>
    <row r="463" spans="5:7" x14ac:dyDescent="0.3">
      <c r="E463"/>
      <c r="G463"/>
    </row>
    <row r="464" spans="5:7" x14ac:dyDescent="0.3">
      <c r="E464"/>
      <c r="G464"/>
    </row>
    <row r="465" spans="5:7" x14ac:dyDescent="0.3">
      <c r="E465"/>
      <c r="G465"/>
    </row>
    <row r="466" spans="5:7" x14ac:dyDescent="0.3">
      <c r="E466"/>
      <c r="G466"/>
    </row>
    <row r="467" spans="5:7" x14ac:dyDescent="0.3">
      <c r="E467"/>
      <c r="G467"/>
    </row>
    <row r="468" spans="5:7" x14ac:dyDescent="0.3">
      <c r="E468"/>
      <c r="G468"/>
    </row>
    <row r="469" spans="5:7" x14ac:dyDescent="0.3">
      <c r="E469"/>
      <c r="G469"/>
    </row>
    <row r="470" spans="5:7" x14ac:dyDescent="0.3">
      <c r="E470"/>
      <c r="G470"/>
    </row>
    <row r="471" spans="5:7" x14ac:dyDescent="0.3">
      <c r="E471"/>
      <c r="G471"/>
    </row>
    <row r="472" spans="5:7" x14ac:dyDescent="0.3">
      <c r="E472"/>
      <c r="G472"/>
    </row>
    <row r="473" spans="5:7" x14ac:dyDescent="0.3">
      <c r="E473"/>
      <c r="G473"/>
    </row>
    <row r="474" spans="5:7" x14ac:dyDescent="0.3">
      <c r="E474"/>
      <c r="G474"/>
    </row>
    <row r="475" spans="5:7" x14ac:dyDescent="0.3">
      <c r="E475"/>
      <c r="G475"/>
    </row>
    <row r="476" spans="5:7" x14ac:dyDescent="0.3">
      <c r="E476"/>
      <c r="G476"/>
    </row>
    <row r="477" spans="5:7" x14ac:dyDescent="0.3">
      <c r="E477"/>
      <c r="G477"/>
    </row>
    <row r="478" spans="5:7" x14ac:dyDescent="0.3">
      <c r="E478"/>
      <c r="G478"/>
    </row>
    <row r="479" spans="5:7" x14ac:dyDescent="0.3">
      <c r="E479"/>
      <c r="G479"/>
    </row>
    <row r="480" spans="5:7" x14ac:dyDescent="0.3">
      <c r="E480"/>
      <c r="G480"/>
    </row>
    <row r="481" spans="5:7" x14ac:dyDescent="0.3">
      <c r="E481"/>
      <c r="G481"/>
    </row>
    <row r="482" spans="5:7" x14ac:dyDescent="0.3">
      <c r="E482"/>
      <c r="G482"/>
    </row>
    <row r="483" spans="5:7" x14ac:dyDescent="0.3">
      <c r="E483"/>
      <c r="G483"/>
    </row>
    <row r="484" spans="5:7" x14ac:dyDescent="0.3">
      <c r="E484"/>
      <c r="G484"/>
    </row>
    <row r="485" spans="5:7" x14ac:dyDescent="0.3">
      <c r="E485"/>
      <c r="G485"/>
    </row>
    <row r="486" spans="5:7" x14ac:dyDescent="0.3">
      <c r="E486"/>
      <c r="G486"/>
    </row>
    <row r="487" spans="5:7" x14ac:dyDescent="0.3">
      <c r="E487"/>
      <c r="G487"/>
    </row>
    <row r="488" spans="5:7" x14ac:dyDescent="0.3">
      <c r="E488"/>
      <c r="G488"/>
    </row>
    <row r="489" spans="5:7" x14ac:dyDescent="0.3">
      <c r="E489"/>
      <c r="G489"/>
    </row>
    <row r="490" spans="5:7" x14ac:dyDescent="0.3">
      <c r="E490"/>
      <c r="G490"/>
    </row>
    <row r="491" spans="5:7" x14ac:dyDescent="0.3">
      <c r="E491"/>
      <c r="G491"/>
    </row>
    <row r="492" spans="5:7" x14ac:dyDescent="0.3">
      <c r="E492"/>
      <c r="G492"/>
    </row>
    <row r="493" spans="5:7" x14ac:dyDescent="0.3">
      <c r="E493"/>
      <c r="G493"/>
    </row>
    <row r="494" spans="5:7" x14ac:dyDescent="0.3">
      <c r="E494"/>
      <c r="G494"/>
    </row>
    <row r="495" spans="5:7" x14ac:dyDescent="0.3">
      <c r="E495"/>
      <c r="G495"/>
    </row>
    <row r="496" spans="5:7" x14ac:dyDescent="0.3">
      <c r="E496"/>
      <c r="G496"/>
    </row>
    <row r="497" spans="5:7" x14ac:dyDescent="0.3">
      <c r="E497"/>
      <c r="G497"/>
    </row>
    <row r="498" spans="5:7" x14ac:dyDescent="0.3">
      <c r="E498"/>
      <c r="G498"/>
    </row>
    <row r="499" spans="5:7" x14ac:dyDescent="0.3">
      <c r="E499"/>
      <c r="G499"/>
    </row>
    <row r="500" spans="5:7" x14ac:dyDescent="0.3">
      <c r="E500"/>
      <c r="G500"/>
    </row>
    <row r="501" spans="5:7" x14ac:dyDescent="0.3">
      <c r="E501"/>
      <c r="G501"/>
    </row>
    <row r="502" spans="5:7" x14ac:dyDescent="0.3">
      <c r="E502"/>
      <c r="G502"/>
    </row>
    <row r="503" spans="5:7" x14ac:dyDescent="0.3">
      <c r="E503"/>
      <c r="G503"/>
    </row>
    <row r="504" spans="5:7" x14ac:dyDescent="0.3">
      <c r="E504"/>
      <c r="G504"/>
    </row>
    <row r="505" spans="5:7" x14ac:dyDescent="0.3">
      <c r="E505"/>
      <c r="G505"/>
    </row>
    <row r="506" spans="5:7" x14ac:dyDescent="0.3">
      <c r="E506"/>
      <c r="G506"/>
    </row>
    <row r="507" spans="5:7" x14ac:dyDescent="0.3">
      <c r="E507"/>
      <c r="G507"/>
    </row>
    <row r="508" spans="5:7" x14ac:dyDescent="0.3">
      <c r="E508"/>
      <c r="G508"/>
    </row>
    <row r="509" spans="5:7" x14ac:dyDescent="0.3">
      <c r="E509"/>
      <c r="G509"/>
    </row>
    <row r="510" spans="5:7" x14ac:dyDescent="0.3">
      <c r="E510"/>
      <c r="G510"/>
    </row>
    <row r="511" spans="5:7" x14ac:dyDescent="0.3">
      <c r="E511"/>
      <c r="G511"/>
    </row>
    <row r="512" spans="5:7" x14ac:dyDescent="0.3">
      <c r="E512"/>
      <c r="G512"/>
    </row>
    <row r="513" spans="5:7" x14ac:dyDescent="0.3">
      <c r="E513"/>
      <c r="G513"/>
    </row>
    <row r="514" spans="5:7" x14ac:dyDescent="0.3">
      <c r="E514"/>
      <c r="G514"/>
    </row>
    <row r="515" spans="5:7" x14ac:dyDescent="0.3">
      <c r="E515"/>
      <c r="G515"/>
    </row>
    <row r="516" spans="5:7" x14ac:dyDescent="0.3">
      <c r="E516"/>
      <c r="G516"/>
    </row>
    <row r="517" spans="5:7" x14ac:dyDescent="0.3">
      <c r="E517"/>
      <c r="G517"/>
    </row>
    <row r="518" spans="5:7" x14ac:dyDescent="0.3">
      <c r="E518"/>
      <c r="G518"/>
    </row>
    <row r="519" spans="5:7" x14ac:dyDescent="0.3">
      <c r="E519"/>
      <c r="G519"/>
    </row>
    <row r="520" spans="5:7" x14ac:dyDescent="0.3">
      <c r="E520"/>
      <c r="G520"/>
    </row>
    <row r="521" spans="5:7" x14ac:dyDescent="0.3">
      <c r="E521"/>
      <c r="G521"/>
    </row>
    <row r="522" spans="5:7" x14ac:dyDescent="0.3">
      <c r="E522"/>
      <c r="G522"/>
    </row>
    <row r="523" spans="5:7" x14ac:dyDescent="0.3">
      <c r="E523"/>
      <c r="G523"/>
    </row>
    <row r="524" spans="5:7" x14ac:dyDescent="0.3">
      <c r="E524"/>
      <c r="G524"/>
    </row>
    <row r="525" spans="5:7" x14ac:dyDescent="0.3">
      <c r="E525"/>
      <c r="G525"/>
    </row>
    <row r="526" spans="5:7" x14ac:dyDescent="0.3">
      <c r="E526"/>
      <c r="G526"/>
    </row>
    <row r="527" spans="5:7" x14ac:dyDescent="0.3">
      <c r="E527"/>
      <c r="G527"/>
    </row>
    <row r="528" spans="5:7" x14ac:dyDescent="0.3">
      <c r="E528"/>
      <c r="G528"/>
    </row>
    <row r="529" spans="5:7" x14ac:dyDescent="0.3">
      <c r="E529"/>
      <c r="G529"/>
    </row>
    <row r="530" spans="5:7" x14ac:dyDescent="0.3">
      <c r="E530"/>
      <c r="G530"/>
    </row>
    <row r="531" spans="5:7" x14ac:dyDescent="0.3">
      <c r="E531"/>
      <c r="G531"/>
    </row>
    <row r="532" spans="5:7" x14ac:dyDescent="0.3">
      <c r="E532"/>
      <c r="G532"/>
    </row>
    <row r="533" spans="5:7" x14ac:dyDescent="0.3">
      <c r="E533"/>
      <c r="G533"/>
    </row>
    <row r="534" spans="5:7" x14ac:dyDescent="0.3">
      <c r="E534"/>
      <c r="G534"/>
    </row>
    <row r="535" spans="5:7" x14ac:dyDescent="0.3">
      <c r="E535"/>
      <c r="G535"/>
    </row>
    <row r="536" spans="5:7" x14ac:dyDescent="0.3">
      <c r="E536"/>
      <c r="G536"/>
    </row>
    <row r="537" spans="5:7" x14ac:dyDescent="0.3">
      <c r="E537"/>
      <c r="G537"/>
    </row>
    <row r="538" spans="5:7" x14ac:dyDescent="0.3">
      <c r="E538"/>
      <c r="G538"/>
    </row>
    <row r="539" spans="5:7" x14ac:dyDescent="0.3">
      <c r="E539"/>
      <c r="G539"/>
    </row>
    <row r="540" spans="5:7" x14ac:dyDescent="0.3">
      <c r="E540"/>
      <c r="G540"/>
    </row>
    <row r="541" spans="5:7" x14ac:dyDescent="0.3">
      <c r="E541"/>
      <c r="G541"/>
    </row>
    <row r="542" spans="5:7" x14ac:dyDescent="0.3">
      <c r="E542"/>
      <c r="G542"/>
    </row>
    <row r="543" spans="5:7" x14ac:dyDescent="0.3">
      <c r="E543"/>
      <c r="G543"/>
    </row>
    <row r="544" spans="5:7" x14ac:dyDescent="0.3">
      <c r="E544"/>
      <c r="G544"/>
    </row>
    <row r="545" spans="5:7" x14ac:dyDescent="0.3">
      <c r="E545"/>
      <c r="G545"/>
    </row>
    <row r="546" spans="5:7" x14ac:dyDescent="0.3">
      <c r="E546"/>
      <c r="G546"/>
    </row>
    <row r="547" spans="5:7" x14ac:dyDescent="0.3">
      <c r="E547"/>
      <c r="G547"/>
    </row>
    <row r="548" spans="5:7" x14ac:dyDescent="0.3">
      <c r="E548"/>
      <c r="G548"/>
    </row>
    <row r="549" spans="5:7" x14ac:dyDescent="0.3">
      <c r="E549"/>
      <c r="G549"/>
    </row>
    <row r="550" spans="5:7" x14ac:dyDescent="0.3">
      <c r="E550"/>
      <c r="G550"/>
    </row>
    <row r="551" spans="5:7" x14ac:dyDescent="0.3">
      <c r="E551"/>
      <c r="G551"/>
    </row>
    <row r="552" spans="5:7" x14ac:dyDescent="0.3">
      <c r="E552"/>
      <c r="G552"/>
    </row>
    <row r="553" spans="5:7" x14ac:dyDescent="0.3">
      <c r="E553"/>
      <c r="G553"/>
    </row>
    <row r="554" spans="5:7" x14ac:dyDescent="0.3">
      <c r="E554"/>
      <c r="G554"/>
    </row>
    <row r="555" spans="5:7" x14ac:dyDescent="0.3">
      <c r="E555"/>
      <c r="G555"/>
    </row>
    <row r="556" spans="5:7" x14ac:dyDescent="0.3">
      <c r="E556"/>
      <c r="G556"/>
    </row>
    <row r="557" spans="5:7" x14ac:dyDescent="0.3">
      <c r="E557"/>
      <c r="G557"/>
    </row>
    <row r="558" spans="5:7" x14ac:dyDescent="0.3">
      <c r="E558"/>
      <c r="G558"/>
    </row>
    <row r="559" spans="5:7" x14ac:dyDescent="0.3">
      <c r="E559"/>
      <c r="G559"/>
    </row>
    <row r="560" spans="5:7" x14ac:dyDescent="0.3">
      <c r="E560"/>
      <c r="G560"/>
    </row>
    <row r="561" spans="5:7" x14ac:dyDescent="0.3">
      <c r="E561"/>
      <c r="G561"/>
    </row>
    <row r="562" spans="5:7" x14ac:dyDescent="0.3">
      <c r="E562"/>
      <c r="G562"/>
    </row>
    <row r="563" spans="5:7" x14ac:dyDescent="0.3">
      <c r="E563"/>
      <c r="G563"/>
    </row>
    <row r="564" spans="5:7" x14ac:dyDescent="0.3">
      <c r="E564"/>
      <c r="G564"/>
    </row>
    <row r="565" spans="5:7" x14ac:dyDescent="0.3">
      <c r="E565"/>
      <c r="G565"/>
    </row>
    <row r="566" spans="5:7" x14ac:dyDescent="0.3">
      <c r="E566"/>
      <c r="G566"/>
    </row>
    <row r="567" spans="5:7" x14ac:dyDescent="0.3">
      <c r="E567"/>
      <c r="G567"/>
    </row>
    <row r="568" spans="5:7" x14ac:dyDescent="0.3">
      <c r="E568"/>
      <c r="G568"/>
    </row>
    <row r="569" spans="5:7" x14ac:dyDescent="0.3">
      <c r="E569"/>
      <c r="G569"/>
    </row>
    <row r="570" spans="5:7" x14ac:dyDescent="0.3">
      <c r="E570"/>
      <c r="G570"/>
    </row>
    <row r="571" spans="5:7" x14ac:dyDescent="0.3">
      <c r="E571"/>
      <c r="G571"/>
    </row>
    <row r="572" spans="5:7" x14ac:dyDescent="0.3">
      <c r="E572"/>
      <c r="G572"/>
    </row>
    <row r="573" spans="5:7" x14ac:dyDescent="0.3">
      <c r="E573"/>
      <c r="G573"/>
    </row>
    <row r="574" spans="5:7" x14ac:dyDescent="0.3">
      <c r="E574"/>
      <c r="G574"/>
    </row>
    <row r="575" spans="5:7" x14ac:dyDescent="0.3">
      <c r="E575"/>
      <c r="G575"/>
    </row>
    <row r="576" spans="5:7" x14ac:dyDescent="0.3">
      <c r="E576"/>
      <c r="G576"/>
    </row>
    <row r="577" spans="5:7" x14ac:dyDescent="0.3">
      <c r="E577"/>
      <c r="G577"/>
    </row>
    <row r="578" spans="5:7" x14ac:dyDescent="0.3">
      <c r="E578"/>
      <c r="G578"/>
    </row>
    <row r="579" spans="5:7" x14ac:dyDescent="0.3">
      <c r="E579"/>
      <c r="G579"/>
    </row>
    <row r="580" spans="5:7" x14ac:dyDescent="0.3">
      <c r="E580"/>
      <c r="G580"/>
    </row>
    <row r="581" spans="5:7" x14ac:dyDescent="0.3">
      <c r="E581"/>
      <c r="G581"/>
    </row>
    <row r="582" spans="5:7" x14ac:dyDescent="0.3">
      <c r="E582"/>
      <c r="G582"/>
    </row>
    <row r="583" spans="5:7" x14ac:dyDescent="0.3">
      <c r="E583"/>
      <c r="G583"/>
    </row>
    <row r="584" spans="5:7" x14ac:dyDescent="0.3">
      <c r="E584"/>
      <c r="G584"/>
    </row>
    <row r="585" spans="5:7" x14ac:dyDescent="0.3">
      <c r="E585"/>
      <c r="G585"/>
    </row>
    <row r="586" spans="5:7" x14ac:dyDescent="0.3">
      <c r="E586"/>
      <c r="G586"/>
    </row>
    <row r="587" spans="5:7" x14ac:dyDescent="0.3">
      <c r="E587"/>
      <c r="G587"/>
    </row>
    <row r="588" spans="5:7" x14ac:dyDescent="0.3">
      <c r="E588"/>
      <c r="G588"/>
    </row>
    <row r="589" spans="5:7" x14ac:dyDescent="0.3">
      <c r="E589"/>
      <c r="G589"/>
    </row>
    <row r="590" spans="5:7" x14ac:dyDescent="0.3">
      <c r="E590"/>
      <c r="G590"/>
    </row>
    <row r="591" spans="5:7" x14ac:dyDescent="0.3">
      <c r="E591"/>
      <c r="G591"/>
    </row>
    <row r="592" spans="5:7" x14ac:dyDescent="0.3">
      <c r="E592"/>
      <c r="G592"/>
    </row>
    <row r="593" spans="5:7" x14ac:dyDescent="0.3">
      <c r="E593"/>
      <c r="G593"/>
    </row>
    <row r="594" spans="5:7" x14ac:dyDescent="0.3">
      <c r="E594"/>
      <c r="G594"/>
    </row>
    <row r="595" spans="5:7" x14ac:dyDescent="0.3">
      <c r="E595"/>
      <c r="G595"/>
    </row>
    <row r="596" spans="5:7" x14ac:dyDescent="0.3">
      <c r="E596"/>
      <c r="G596"/>
    </row>
    <row r="597" spans="5:7" x14ac:dyDescent="0.3">
      <c r="E597"/>
      <c r="G597"/>
    </row>
    <row r="598" spans="5:7" x14ac:dyDescent="0.3">
      <c r="E598"/>
      <c r="G598"/>
    </row>
    <row r="599" spans="5:7" x14ac:dyDescent="0.3">
      <c r="E599"/>
      <c r="G599"/>
    </row>
    <row r="600" spans="5:7" x14ac:dyDescent="0.3">
      <c r="E600"/>
      <c r="G600"/>
    </row>
    <row r="601" spans="5:7" x14ac:dyDescent="0.3">
      <c r="E601"/>
      <c r="G601"/>
    </row>
    <row r="602" spans="5:7" x14ac:dyDescent="0.3">
      <c r="E602"/>
      <c r="G602"/>
    </row>
    <row r="603" spans="5:7" x14ac:dyDescent="0.3">
      <c r="E603"/>
      <c r="G603"/>
    </row>
    <row r="604" spans="5:7" x14ac:dyDescent="0.3">
      <c r="E604"/>
      <c r="G604"/>
    </row>
    <row r="605" spans="5:7" x14ac:dyDescent="0.3">
      <c r="E605"/>
      <c r="G605"/>
    </row>
    <row r="606" spans="5:7" x14ac:dyDescent="0.3">
      <c r="E606"/>
      <c r="G606"/>
    </row>
    <row r="607" spans="5:7" x14ac:dyDescent="0.3">
      <c r="E607"/>
      <c r="G607"/>
    </row>
    <row r="608" spans="5:7" x14ac:dyDescent="0.3">
      <c r="E608"/>
      <c r="G608"/>
    </row>
    <row r="609" spans="5:7" x14ac:dyDescent="0.3">
      <c r="E609"/>
      <c r="G609"/>
    </row>
    <row r="610" spans="5:7" x14ac:dyDescent="0.3">
      <c r="E610"/>
    </row>
    <row r="611" spans="5:7" x14ac:dyDescent="0.3">
      <c r="E611"/>
    </row>
    <row r="612" spans="5:7" x14ac:dyDescent="0.3">
      <c r="E612"/>
    </row>
    <row r="613" spans="5:7" x14ac:dyDescent="0.3">
      <c r="E613"/>
    </row>
    <row r="614" spans="5:7" x14ac:dyDescent="0.3">
      <c r="E614"/>
    </row>
    <row r="615" spans="5:7" x14ac:dyDescent="0.3">
      <c r="E615"/>
    </row>
    <row r="616" spans="5:7" x14ac:dyDescent="0.3">
      <c r="E616"/>
    </row>
    <row r="617" spans="5:7" x14ac:dyDescent="0.3">
      <c r="E617"/>
    </row>
    <row r="618" spans="5:7" x14ac:dyDescent="0.3">
      <c r="E618"/>
    </row>
    <row r="619" spans="5:7" x14ac:dyDescent="0.3">
      <c r="E619"/>
    </row>
    <row r="620" spans="5:7" x14ac:dyDescent="0.3">
      <c r="E620"/>
    </row>
    <row r="621" spans="5:7" x14ac:dyDescent="0.3">
      <c r="E621"/>
    </row>
    <row r="622" spans="5:7" x14ac:dyDescent="0.3">
      <c r="E622"/>
    </row>
    <row r="623" spans="5:7" x14ac:dyDescent="0.3">
      <c r="E623"/>
    </row>
    <row r="624" spans="5:7" x14ac:dyDescent="0.3">
      <c r="E624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44CC-12E1-407E-98E0-4991BE63AADF}">
  <sheetPr published="0"/>
  <dimension ref="B8:J4539"/>
  <sheetViews>
    <sheetView showGridLines="0" zoomScale="90" zoomScaleNormal="90" workbookViewId="0">
      <pane xSplit="1" ySplit="10" topLeftCell="B11" activePane="bottomRight" state="frozen"/>
      <selection pane="topRight" activeCell="B1" sqref="B1"/>
      <selection pane="bottomLeft" activeCell="A7" sqref="A7"/>
      <selection pane="bottomRight" activeCell="H11" sqref="H11"/>
    </sheetView>
  </sheetViews>
  <sheetFormatPr baseColWidth="10" defaultRowHeight="14.4" x14ac:dyDescent="0.3"/>
  <cols>
    <col min="1" max="1" width="13.5546875" customWidth="1"/>
    <col min="2" max="2" width="35" bestFit="1" customWidth="1"/>
    <col min="3" max="3" width="22.5546875" bestFit="1" customWidth="1"/>
    <col min="4" max="4" width="27.33203125" bestFit="1" customWidth="1"/>
    <col min="5" max="5" width="15.33203125" bestFit="1" customWidth="1"/>
    <col min="6" max="6" width="14" bestFit="1" customWidth="1"/>
    <col min="7" max="8" width="15.33203125" style="8" bestFit="1" customWidth="1"/>
    <col min="9" max="9" width="16" style="8" customWidth="1"/>
    <col min="10" max="10" width="37.5546875" bestFit="1" customWidth="1"/>
  </cols>
  <sheetData>
    <row r="8" spans="2:10" hidden="1" x14ac:dyDescent="0.3">
      <c r="B8" s="5" t="s">
        <v>616</v>
      </c>
      <c r="C8" t="s">
        <v>617</v>
      </c>
    </row>
    <row r="10" spans="2:10" x14ac:dyDescent="0.3">
      <c r="B10" s="5" t="s">
        <v>461</v>
      </c>
      <c r="C10" s="7" t="s">
        <v>2</v>
      </c>
      <c r="D10" s="7" t="s">
        <v>459</v>
      </c>
      <c r="E10" s="7" t="s">
        <v>460</v>
      </c>
      <c r="F10" s="7" t="s">
        <v>483</v>
      </c>
      <c r="G10" s="7" t="s">
        <v>484</v>
      </c>
      <c r="H10" s="7" t="s">
        <v>477</v>
      </c>
      <c r="I10" s="7" t="s">
        <v>476</v>
      </c>
      <c r="J10" s="7" t="s">
        <v>478</v>
      </c>
    </row>
    <row r="11" spans="2:10" x14ac:dyDescent="0.3">
      <c r="B11" t="s">
        <v>125</v>
      </c>
      <c r="C11" t="s">
        <v>1006</v>
      </c>
      <c r="D11" t="s">
        <v>463</v>
      </c>
      <c r="E11" t="s">
        <v>2428</v>
      </c>
      <c r="F11" s="3">
        <v>45931</v>
      </c>
      <c r="G11" s="3">
        <v>45931</v>
      </c>
      <c r="H11" s="8">
        <v>240</v>
      </c>
      <c r="I11" s="8">
        <v>240</v>
      </c>
      <c r="J11" t="s">
        <v>1038</v>
      </c>
    </row>
    <row r="12" spans="2:10" x14ac:dyDescent="0.3">
      <c r="B12" t="s">
        <v>115</v>
      </c>
      <c r="C12" t="s">
        <v>1001</v>
      </c>
      <c r="D12" t="s">
        <v>469</v>
      </c>
      <c r="E12" t="s">
        <v>641</v>
      </c>
      <c r="F12" s="3">
        <v>45931</v>
      </c>
      <c r="G12" s="3">
        <v>45931</v>
      </c>
      <c r="H12" s="8">
        <v>60</v>
      </c>
      <c r="I12" s="8">
        <v>60</v>
      </c>
      <c r="J12" t="s">
        <v>2152</v>
      </c>
    </row>
    <row r="13" spans="2:10" x14ac:dyDescent="0.3">
      <c r="B13" t="s">
        <v>109</v>
      </c>
      <c r="C13" t="s">
        <v>999</v>
      </c>
      <c r="D13" t="s">
        <v>469</v>
      </c>
      <c r="E13" t="s">
        <v>615</v>
      </c>
      <c r="F13" s="3">
        <v>45931</v>
      </c>
      <c r="G13" s="3">
        <v>45931</v>
      </c>
      <c r="H13" s="8">
        <v>60</v>
      </c>
      <c r="I13" s="8">
        <v>60</v>
      </c>
      <c r="J13" t="s">
        <v>965</v>
      </c>
    </row>
    <row r="14" spans="2:10" x14ac:dyDescent="0.3">
      <c r="B14" t="s">
        <v>98</v>
      </c>
      <c r="C14" t="s">
        <v>995</v>
      </c>
      <c r="D14" t="s">
        <v>466</v>
      </c>
      <c r="E14" t="s">
        <v>467</v>
      </c>
      <c r="F14" s="3">
        <v>45931</v>
      </c>
      <c r="G14" s="3">
        <v>45931</v>
      </c>
      <c r="H14" s="8">
        <v>540</v>
      </c>
      <c r="I14" s="8">
        <v>540</v>
      </c>
      <c r="J14" t="s">
        <v>1036</v>
      </c>
    </row>
    <row r="15" spans="2:10" x14ac:dyDescent="0.3">
      <c r="B15" t="s">
        <v>35</v>
      </c>
      <c r="C15" t="s">
        <v>948</v>
      </c>
      <c r="D15" t="s">
        <v>469</v>
      </c>
      <c r="E15" t="s">
        <v>2031</v>
      </c>
      <c r="F15" s="3">
        <v>45931</v>
      </c>
      <c r="G15" s="3">
        <v>45931</v>
      </c>
      <c r="H15" s="8">
        <v>60</v>
      </c>
      <c r="I15" s="8">
        <v>60</v>
      </c>
      <c r="J15" t="s">
        <v>1030</v>
      </c>
    </row>
    <row r="16" spans="2:10" x14ac:dyDescent="0.3">
      <c r="B16" t="s">
        <v>69</v>
      </c>
      <c r="C16" t="s">
        <v>1115</v>
      </c>
      <c r="D16" t="s">
        <v>469</v>
      </c>
      <c r="E16" t="s">
        <v>615</v>
      </c>
      <c r="F16" s="3">
        <v>45931</v>
      </c>
      <c r="G16" s="3">
        <v>45931</v>
      </c>
      <c r="H16" s="8">
        <v>60</v>
      </c>
      <c r="I16" s="8">
        <v>60</v>
      </c>
      <c r="J16" t="s">
        <v>1126</v>
      </c>
    </row>
    <row r="17" spans="2:10" x14ac:dyDescent="0.3">
      <c r="B17" t="s">
        <v>88</v>
      </c>
      <c r="C17" t="s">
        <v>991</v>
      </c>
      <c r="D17" t="s">
        <v>463</v>
      </c>
      <c r="E17" t="s">
        <v>1823</v>
      </c>
      <c r="F17" s="3">
        <v>45931</v>
      </c>
      <c r="G17" s="3">
        <v>45931</v>
      </c>
      <c r="H17" s="8">
        <v>120</v>
      </c>
      <c r="I17" s="8">
        <v>120</v>
      </c>
      <c r="J17" t="s">
        <v>1822</v>
      </c>
    </row>
    <row r="18" spans="2:10" x14ac:dyDescent="0.3">
      <c r="B18" t="s">
        <v>74</v>
      </c>
      <c r="C18" t="s">
        <v>961</v>
      </c>
      <c r="D18" t="s">
        <v>475</v>
      </c>
      <c r="E18" t="s">
        <v>1825</v>
      </c>
      <c r="F18" s="3">
        <v>45931</v>
      </c>
      <c r="G18" s="3">
        <v>45931</v>
      </c>
      <c r="H18" s="8">
        <v>540</v>
      </c>
      <c r="I18" s="8">
        <v>540</v>
      </c>
      <c r="J18" t="s">
        <v>1822</v>
      </c>
    </row>
    <row r="19" spans="2:10" x14ac:dyDescent="0.3">
      <c r="B19" t="s">
        <v>76</v>
      </c>
      <c r="C19" t="s">
        <v>962</v>
      </c>
      <c r="D19" t="s">
        <v>469</v>
      </c>
      <c r="E19" t="s">
        <v>491</v>
      </c>
      <c r="F19" s="3">
        <v>45931</v>
      </c>
      <c r="G19" s="3">
        <v>45931</v>
      </c>
      <c r="H19" s="8">
        <v>60</v>
      </c>
      <c r="I19" s="8">
        <v>60</v>
      </c>
      <c r="J19" t="s">
        <v>2463</v>
      </c>
    </row>
    <row r="20" spans="2:10" x14ac:dyDescent="0.3">
      <c r="B20" t="s">
        <v>59</v>
      </c>
      <c r="C20" t="s">
        <v>955</v>
      </c>
      <c r="D20" t="s">
        <v>466</v>
      </c>
      <c r="E20" t="s">
        <v>467</v>
      </c>
      <c r="F20" s="3">
        <v>45931</v>
      </c>
      <c r="G20" s="3">
        <v>45931</v>
      </c>
      <c r="H20" s="8">
        <v>540</v>
      </c>
      <c r="I20" s="8">
        <v>540</v>
      </c>
      <c r="J20" t="s">
        <v>966</v>
      </c>
    </row>
    <row r="21" spans="2:10" x14ac:dyDescent="0.3">
      <c r="B21" t="s">
        <v>56</v>
      </c>
      <c r="C21" t="s">
        <v>58</v>
      </c>
      <c r="D21" t="s">
        <v>463</v>
      </c>
      <c r="E21" t="s">
        <v>467</v>
      </c>
      <c r="F21" s="3">
        <v>45931</v>
      </c>
      <c r="G21" s="3">
        <v>45931</v>
      </c>
      <c r="H21" s="8">
        <v>540</v>
      </c>
      <c r="I21" s="8">
        <v>540</v>
      </c>
      <c r="J21" t="s">
        <v>967</v>
      </c>
    </row>
    <row r="22" spans="2:10" x14ac:dyDescent="0.3">
      <c r="B22" t="s">
        <v>78</v>
      </c>
      <c r="C22" t="s">
        <v>963</v>
      </c>
      <c r="D22" t="s">
        <v>463</v>
      </c>
      <c r="E22" t="s">
        <v>467</v>
      </c>
      <c r="F22" s="3">
        <v>45931</v>
      </c>
      <c r="G22" s="3">
        <v>45931</v>
      </c>
      <c r="H22" s="8">
        <v>540</v>
      </c>
      <c r="I22" s="8">
        <v>540</v>
      </c>
      <c r="J22" t="s">
        <v>966</v>
      </c>
    </row>
    <row r="23" spans="2:10" x14ac:dyDescent="0.3">
      <c r="B23" t="s">
        <v>67</v>
      </c>
      <c r="C23" t="s">
        <v>959</v>
      </c>
      <c r="D23" t="s">
        <v>463</v>
      </c>
      <c r="E23" t="s">
        <v>2968</v>
      </c>
      <c r="F23" s="3">
        <v>45931</v>
      </c>
      <c r="G23" s="3">
        <v>45931</v>
      </c>
      <c r="H23" s="8">
        <v>90</v>
      </c>
      <c r="I23" s="8">
        <v>90</v>
      </c>
      <c r="J23" t="s">
        <v>970</v>
      </c>
    </row>
    <row r="24" spans="2:10" x14ac:dyDescent="0.3">
      <c r="B24" t="s">
        <v>11</v>
      </c>
      <c r="C24" t="s">
        <v>939</v>
      </c>
      <c r="D24" t="s">
        <v>466</v>
      </c>
      <c r="E24" t="s">
        <v>2254</v>
      </c>
      <c r="F24" s="3">
        <v>45931</v>
      </c>
      <c r="G24" s="3">
        <v>45931</v>
      </c>
      <c r="H24" s="8">
        <v>540</v>
      </c>
      <c r="I24" s="8">
        <v>540</v>
      </c>
      <c r="J24" t="s">
        <v>1467</v>
      </c>
    </row>
    <row r="25" spans="2:10" x14ac:dyDescent="0.3">
      <c r="B25" t="s">
        <v>32</v>
      </c>
      <c r="C25" t="s">
        <v>1350</v>
      </c>
      <c r="D25" t="s">
        <v>469</v>
      </c>
      <c r="E25" t="s">
        <v>615</v>
      </c>
      <c r="F25" s="3">
        <v>45931</v>
      </c>
      <c r="G25" s="3">
        <v>45931</v>
      </c>
      <c r="H25" s="8">
        <v>60</v>
      </c>
      <c r="I25" s="8">
        <v>60</v>
      </c>
      <c r="J25" t="s">
        <v>1126</v>
      </c>
    </row>
    <row r="26" spans="2:10" x14ac:dyDescent="0.3">
      <c r="B26" t="s">
        <v>21</v>
      </c>
      <c r="C26" t="s">
        <v>944</v>
      </c>
      <c r="D26" t="s">
        <v>463</v>
      </c>
      <c r="E26" t="s">
        <v>1823</v>
      </c>
      <c r="F26" s="3">
        <v>45931</v>
      </c>
      <c r="G26" s="3">
        <v>45931</v>
      </c>
      <c r="H26" s="8">
        <v>120</v>
      </c>
      <c r="I26" s="8">
        <v>120</v>
      </c>
      <c r="J26" t="s">
        <v>1822</v>
      </c>
    </row>
    <row r="27" spans="2:10" x14ac:dyDescent="0.3">
      <c r="B27" t="s">
        <v>21</v>
      </c>
      <c r="C27" t="s">
        <v>944</v>
      </c>
      <c r="D27" t="s">
        <v>474</v>
      </c>
      <c r="E27" t="s">
        <v>489</v>
      </c>
      <c r="F27" s="3">
        <v>45931</v>
      </c>
      <c r="G27" s="3">
        <v>45931</v>
      </c>
      <c r="H27" s="8">
        <v>30</v>
      </c>
      <c r="I27" s="8">
        <v>30</v>
      </c>
      <c r="J27" t="s">
        <v>1822</v>
      </c>
    </row>
    <row r="28" spans="2:10" x14ac:dyDescent="0.3">
      <c r="B28" t="s">
        <v>256</v>
      </c>
      <c r="C28" t="s">
        <v>919</v>
      </c>
      <c r="D28" t="s">
        <v>463</v>
      </c>
      <c r="E28" t="s">
        <v>2563</v>
      </c>
      <c r="F28" s="3">
        <v>45931</v>
      </c>
      <c r="G28" s="3">
        <v>45931</v>
      </c>
      <c r="H28" s="8">
        <v>180</v>
      </c>
      <c r="I28" s="8">
        <v>180</v>
      </c>
      <c r="J28" t="s">
        <v>1038</v>
      </c>
    </row>
    <row r="29" spans="2:10" x14ac:dyDescent="0.3">
      <c r="B29" t="s">
        <v>339</v>
      </c>
      <c r="C29" t="s">
        <v>1214</v>
      </c>
      <c r="D29" t="s">
        <v>595</v>
      </c>
      <c r="E29" t="s">
        <v>615</v>
      </c>
      <c r="F29" s="3">
        <v>45931</v>
      </c>
      <c r="G29" s="3">
        <v>45931</v>
      </c>
      <c r="H29" s="8">
        <v>60</v>
      </c>
      <c r="I29" s="8">
        <v>60</v>
      </c>
      <c r="J29" t="s">
        <v>966</v>
      </c>
    </row>
    <row r="30" spans="2:10" x14ac:dyDescent="0.3">
      <c r="B30" t="s">
        <v>1859</v>
      </c>
      <c r="C30" t="s">
        <v>1860</v>
      </c>
      <c r="D30" t="s">
        <v>469</v>
      </c>
      <c r="E30" t="s">
        <v>491</v>
      </c>
      <c r="F30" s="3">
        <v>45931</v>
      </c>
      <c r="G30" s="3">
        <v>45931</v>
      </c>
      <c r="H30" s="8">
        <v>60</v>
      </c>
      <c r="I30" s="8">
        <v>60</v>
      </c>
      <c r="J30" t="s">
        <v>1098</v>
      </c>
    </row>
    <row r="31" spans="2:10" x14ac:dyDescent="0.3">
      <c r="B31" t="s">
        <v>194</v>
      </c>
      <c r="C31" t="s">
        <v>931</v>
      </c>
      <c r="D31" t="s">
        <v>463</v>
      </c>
      <c r="E31" t="s">
        <v>465</v>
      </c>
      <c r="F31" s="3">
        <v>45931</v>
      </c>
      <c r="G31" s="3">
        <v>45931</v>
      </c>
      <c r="H31" s="8">
        <v>1410</v>
      </c>
      <c r="I31" s="8">
        <v>540</v>
      </c>
      <c r="J31" t="s">
        <v>1098</v>
      </c>
    </row>
    <row r="32" spans="2:10" x14ac:dyDescent="0.3">
      <c r="B32" t="s">
        <v>376</v>
      </c>
      <c r="C32" t="s">
        <v>1092</v>
      </c>
      <c r="D32" t="s">
        <v>469</v>
      </c>
      <c r="E32" t="s">
        <v>615</v>
      </c>
      <c r="F32" s="3">
        <v>45931</v>
      </c>
      <c r="G32" s="3">
        <v>45931</v>
      </c>
      <c r="H32" s="8">
        <v>60</v>
      </c>
      <c r="I32" s="8">
        <v>60</v>
      </c>
      <c r="J32" t="s">
        <v>1126</v>
      </c>
    </row>
    <row r="33" spans="2:10" x14ac:dyDescent="0.3">
      <c r="B33" t="s">
        <v>295</v>
      </c>
      <c r="C33" t="s">
        <v>908</v>
      </c>
      <c r="D33" t="s">
        <v>463</v>
      </c>
      <c r="E33" t="s">
        <v>472</v>
      </c>
      <c r="F33" s="3">
        <v>45931</v>
      </c>
      <c r="G33" s="3">
        <v>45931</v>
      </c>
      <c r="H33" s="8">
        <v>540</v>
      </c>
      <c r="I33" s="8">
        <v>540</v>
      </c>
      <c r="J33" t="s">
        <v>1121</v>
      </c>
    </row>
    <row r="34" spans="2:10" x14ac:dyDescent="0.3">
      <c r="B34" t="s">
        <v>361</v>
      </c>
      <c r="C34" t="s">
        <v>1093</v>
      </c>
      <c r="D34" t="s">
        <v>466</v>
      </c>
      <c r="E34" t="s">
        <v>467</v>
      </c>
      <c r="F34" s="3">
        <v>45931</v>
      </c>
      <c r="G34" s="3">
        <v>45931</v>
      </c>
      <c r="H34" s="8">
        <v>540</v>
      </c>
      <c r="I34" s="8">
        <v>540</v>
      </c>
      <c r="J34" t="s">
        <v>969</v>
      </c>
    </row>
    <row r="35" spans="2:10" x14ac:dyDescent="0.3">
      <c r="B35" t="s">
        <v>282</v>
      </c>
      <c r="C35" t="s">
        <v>910</v>
      </c>
      <c r="D35" t="s">
        <v>463</v>
      </c>
      <c r="E35" t="s">
        <v>615</v>
      </c>
      <c r="F35" s="3">
        <v>45931</v>
      </c>
      <c r="G35" s="3">
        <v>45931</v>
      </c>
      <c r="H35" s="8">
        <v>30</v>
      </c>
      <c r="I35" s="8">
        <v>30</v>
      </c>
      <c r="J35" t="s">
        <v>968</v>
      </c>
    </row>
    <row r="36" spans="2:10" x14ac:dyDescent="0.3">
      <c r="B36" t="s">
        <v>286</v>
      </c>
      <c r="C36" t="s">
        <v>1097</v>
      </c>
      <c r="D36" t="s">
        <v>469</v>
      </c>
      <c r="E36" t="s">
        <v>2901</v>
      </c>
      <c r="F36" s="3">
        <v>45931</v>
      </c>
      <c r="G36" s="3">
        <v>45931</v>
      </c>
      <c r="H36" s="8">
        <v>240</v>
      </c>
      <c r="I36" s="8">
        <v>240</v>
      </c>
      <c r="J36" t="s">
        <v>1019</v>
      </c>
    </row>
    <row r="37" spans="2:10" x14ac:dyDescent="0.3">
      <c r="B37" t="s">
        <v>240</v>
      </c>
      <c r="C37" t="s">
        <v>924</v>
      </c>
      <c r="D37" t="s">
        <v>463</v>
      </c>
      <c r="E37" t="s">
        <v>467</v>
      </c>
      <c r="F37" s="3">
        <v>45931</v>
      </c>
      <c r="G37" s="3">
        <v>45931</v>
      </c>
      <c r="H37" s="8">
        <v>1380</v>
      </c>
      <c r="I37" s="8">
        <v>540</v>
      </c>
      <c r="J37" t="s">
        <v>1935</v>
      </c>
    </row>
    <row r="38" spans="2:10" x14ac:dyDescent="0.3">
      <c r="B38" t="s">
        <v>395</v>
      </c>
      <c r="C38" t="s">
        <v>1194</v>
      </c>
      <c r="D38" t="s">
        <v>469</v>
      </c>
      <c r="E38" t="s">
        <v>1823</v>
      </c>
      <c r="F38" s="3">
        <v>45931</v>
      </c>
      <c r="G38" s="3">
        <v>45931</v>
      </c>
      <c r="H38" s="8">
        <v>180</v>
      </c>
      <c r="I38" s="8">
        <v>180</v>
      </c>
      <c r="J38" t="s">
        <v>1035</v>
      </c>
    </row>
    <row r="39" spans="2:10" x14ac:dyDescent="0.3">
      <c r="B39" t="s">
        <v>393</v>
      </c>
      <c r="C39" t="s">
        <v>1193</v>
      </c>
      <c r="D39" t="s">
        <v>595</v>
      </c>
      <c r="E39" t="s">
        <v>836</v>
      </c>
      <c r="F39" s="3">
        <v>45931</v>
      </c>
      <c r="G39" s="3">
        <v>45931</v>
      </c>
      <c r="H39" s="8">
        <v>60</v>
      </c>
      <c r="I39" s="8">
        <v>60</v>
      </c>
      <c r="J39" t="s">
        <v>1036</v>
      </c>
    </row>
    <row r="40" spans="2:10" x14ac:dyDescent="0.3">
      <c r="B40" t="s">
        <v>401</v>
      </c>
      <c r="C40" t="s">
        <v>1090</v>
      </c>
      <c r="D40" t="s">
        <v>469</v>
      </c>
      <c r="E40" t="s">
        <v>2469</v>
      </c>
      <c r="F40" s="3">
        <v>45931</v>
      </c>
      <c r="G40" s="3">
        <v>45931</v>
      </c>
      <c r="H40" s="8">
        <v>90</v>
      </c>
      <c r="I40" s="8">
        <v>90</v>
      </c>
      <c r="J40" t="s">
        <v>978</v>
      </c>
    </row>
    <row r="41" spans="2:10" x14ac:dyDescent="0.3">
      <c r="B41" t="s">
        <v>197</v>
      </c>
      <c r="C41" t="s">
        <v>930</v>
      </c>
      <c r="D41" t="s">
        <v>463</v>
      </c>
      <c r="E41" t="s">
        <v>2562</v>
      </c>
      <c r="F41" s="3">
        <v>45931</v>
      </c>
      <c r="G41" s="3">
        <v>45931</v>
      </c>
      <c r="H41" s="8">
        <v>60</v>
      </c>
      <c r="I41" s="8">
        <v>60</v>
      </c>
      <c r="J41" t="s">
        <v>967</v>
      </c>
    </row>
    <row r="42" spans="2:10" x14ac:dyDescent="0.3">
      <c r="B42" t="s">
        <v>381</v>
      </c>
      <c r="C42" t="s">
        <v>1198</v>
      </c>
      <c r="D42" t="s">
        <v>469</v>
      </c>
      <c r="E42" t="s">
        <v>1823</v>
      </c>
      <c r="F42" s="3">
        <v>45931</v>
      </c>
      <c r="G42" s="3">
        <v>45931</v>
      </c>
      <c r="H42" s="8">
        <v>180</v>
      </c>
      <c r="I42" s="8">
        <v>180</v>
      </c>
      <c r="J42" t="s">
        <v>1027</v>
      </c>
    </row>
    <row r="43" spans="2:10" x14ac:dyDescent="0.3">
      <c r="B43" t="s">
        <v>246</v>
      </c>
      <c r="C43" t="s">
        <v>922</v>
      </c>
      <c r="D43" t="s">
        <v>475</v>
      </c>
      <c r="E43" t="s">
        <v>1825</v>
      </c>
      <c r="F43" s="3">
        <v>45931</v>
      </c>
      <c r="G43" s="3">
        <v>45931</v>
      </c>
      <c r="H43" s="8">
        <v>540</v>
      </c>
      <c r="I43" s="8">
        <v>540</v>
      </c>
      <c r="J43" t="s">
        <v>1033</v>
      </c>
    </row>
    <row r="44" spans="2:10" x14ac:dyDescent="0.3">
      <c r="B44" t="s">
        <v>382</v>
      </c>
      <c r="C44" t="s">
        <v>1197</v>
      </c>
      <c r="D44" t="s">
        <v>469</v>
      </c>
      <c r="E44" t="s">
        <v>467</v>
      </c>
      <c r="F44" s="3">
        <v>45931</v>
      </c>
      <c r="G44" s="3">
        <v>45931</v>
      </c>
      <c r="H44" s="8">
        <v>540</v>
      </c>
      <c r="I44" s="8">
        <v>540</v>
      </c>
      <c r="J44" t="s">
        <v>974</v>
      </c>
    </row>
    <row r="45" spans="2:10" x14ac:dyDescent="0.3">
      <c r="B45" t="s">
        <v>267</v>
      </c>
      <c r="C45" t="s">
        <v>1904</v>
      </c>
      <c r="D45" t="s">
        <v>463</v>
      </c>
      <c r="E45" t="s">
        <v>3051</v>
      </c>
      <c r="F45" s="3">
        <v>45931</v>
      </c>
      <c r="G45" s="3">
        <v>45931</v>
      </c>
      <c r="H45" s="8">
        <v>180</v>
      </c>
      <c r="I45" s="8">
        <v>180</v>
      </c>
      <c r="J45" t="s">
        <v>1038</v>
      </c>
    </row>
    <row r="46" spans="2:10" x14ac:dyDescent="0.3">
      <c r="B46" t="s">
        <v>265</v>
      </c>
      <c r="C46" t="s">
        <v>1232</v>
      </c>
      <c r="D46" t="s">
        <v>469</v>
      </c>
      <c r="E46" t="s">
        <v>615</v>
      </c>
      <c r="F46" s="3">
        <v>45931</v>
      </c>
      <c r="G46" s="3">
        <v>45931</v>
      </c>
      <c r="H46" s="8">
        <v>120</v>
      </c>
      <c r="I46" s="8">
        <v>120</v>
      </c>
      <c r="J46" t="s">
        <v>972</v>
      </c>
    </row>
    <row r="47" spans="2:10" x14ac:dyDescent="0.3">
      <c r="B47" t="s">
        <v>367</v>
      </c>
      <c r="C47" t="s">
        <v>1204</v>
      </c>
      <c r="D47" t="s">
        <v>469</v>
      </c>
      <c r="E47" t="s">
        <v>615</v>
      </c>
      <c r="F47" s="3">
        <v>45931</v>
      </c>
      <c r="G47" s="3">
        <v>45931</v>
      </c>
      <c r="H47" s="8">
        <v>30</v>
      </c>
      <c r="I47" s="8">
        <v>30</v>
      </c>
      <c r="J47" t="s">
        <v>2700</v>
      </c>
    </row>
    <row r="48" spans="2:10" x14ac:dyDescent="0.3">
      <c r="B48" t="s">
        <v>367</v>
      </c>
      <c r="C48" t="s">
        <v>1204</v>
      </c>
      <c r="D48" t="s">
        <v>469</v>
      </c>
      <c r="E48" t="s">
        <v>2930</v>
      </c>
      <c r="F48" s="3">
        <v>45931</v>
      </c>
      <c r="G48" s="3">
        <v>45931</v>
      </c>
      <c r="H48" s="8">
        <v>120</v>
      </c>
      <c r="I48" s="8">
        <v>120</v>
      </c>
      <c r="J48" t="s">
        <v>2700</v>
      </c>
    </row>
    <row r="49" spans="2:10" x14ac:dyDescent="0.3">
      <c r="B49" t="s">
        <v>399</v>
      </c>
      <c r="C49" t="s">
        <v>1191</v>
      </c>
      <c r="D49" t="s">
        <v>469</v>
      </c>
      <c r="E49" t="s">
        <v>2905</v>
      </c>
      <c r="F49" s="3">
        <v>45931</v>
      </c>
      <c r="G49" s="3">
        <v>45931</v>
      </c>
      <c r="H49" s="8">
        <v>180</v>
      </c>
      <c r="I49" s="8">
        <v>180</v>
      </c>
      <c r="J49" t="s">
        <v>2462</v>
      </c>
    </row>
    <row r="50" spans="2:10" x14ac:dyDescent="0.3">
      <c r="B50" t="s">
        <v>349</v>
      </c>
      <c r="C50" t="s">
        <v>1210</v>
      </c>
      <c r="D50" t="s">
        <v>469</v>
      </c>
      <c r="E50" t="s">
        <v>2947</v>
      </c>
      <c r="F50" s="3">
        <v>45931</v>
      </c>
      <c r="G50" s="3">
        <v>45931</v>
      </c>
      <c r="H50" s="8">
        <v>180</v>
      </c>
      <c r="I50" s="8">
        <v>180</v>
      </c>
      <c r="J50" t="s">
        <v>2700</v>
      </c>
    </row>
    <row r="51" spans="2:10" x14ac:dyDescent="0.3">
      <c r="B51" t="s">
        <v>203</v>
      </c>
      <c r="C51" t="s">
        <v>929</v>
      </c>
      <c r="D51" t="s">
        <v>595</v>
      </c>
      <c r="E51" t="s">
        <v>615</v>
      </c>
      <c r="F51" s="3">
        <v>45931</v>
      </c>
      <c r="G51" s="3">
        <v>45931</v>
      </c>
      <c r="H51" s="8">
        <v>60</v>
      </c>
      <c r="I51" s="8">
        <v>60</v>
      </c>
      <c r="J51" t="s">
        <v>966</v>
      </c>
    </row>
    <row r="52" spans="2:10" x14ac:dyDescent="0.3">
      <c r="B52" t="s">
        <v>368</v>
      </c>
      <c r="C52" t="s">
        <v>1203</v>
      </c>
      <c r="D52" t="s">
        <v>469</v>
      </c>
      <c r="E52" t="s">
        <v>519</v>
      </c>
      <c r="F52" s="3">
        <v>45931</v>
      </c>
      <c r="G52" s="3">
        <v>45931</v>
      </c>
      <c r="H52" s="8">
        <v>60</v>
      </c>
      <c r="I52" s="8">
        <v>60</v>
      </c>
      <c r="J52" t="s">
        <v>1030</v>
      </c>
    </row>
    <row r="53" spans="2:10" x14ac:dyDescent="0.3">
      <c r="B53" t="s">
        <v>368</v>
      </c>
      <c r="C53" t="s">
        <v>1203</v>
      </c>
      <c r="D53" t="s">
        <v>469</v>
      </c>
      <c r="E53" t="s">
        <v>2912</v>
      </c>
      <c r="F53" s="3">
        <v>45931</v>
      </c>
      <c r="G53" s="3">
        <v>45931</v>
      </c>
      <c r="H53" s="8">
        <v>150</v>
      </c>
      <c r="I53" s="8">
        <v>150</v>
      </c>
      <c r="J53" t="s">
        <v>1030</v>
      </c>
    </row>
    <row r="54" spans="2:10" x14ac:dyDescent="0.3">
      <c r="B54" t="s">
        <v>250</v>
      </c>
      <c r="C54" t="s">
        <v>921</v>
      </c>
      <c r="D54" t="s">
        <v>463</v>
      </c>
      <c r="E54" t="s">
        <v>472</v>
      </c>
      <c r="F54" s="3">
        <v>45931</v>
      </c>
      <c r="G54" s="3">
        <v>45931</v>
      </c>
      <c r="H54" s="8">
        <v>1350</v>
      </c>
      <c r="I54" s="8">
        <v>540</v>
      </c>
      <c r="J54" t="s">
        <v>1935</v>
      </c>
    </row>
    <row r="55" spans="2:10" x14ac:dyDescent="0.3">
      <c r="B55" t="s">
        <v>234</v>
      </c>
      <c r="C55" t="s">
        <v>928</v>
      </c>
      <c r="D55" t="s">
        <v>463</v>
      </c>
      <c r="E55" t="s">
        <v>1823</v>
      </c>
      <c r="F55" s="3">
        <v>45931</v>
      </c>
      <c r="G55" s="3">
        <v>45931</v>
      </c>
      <c r="H55" s="8">
        <v>210</v>
      </c>
      <c r="I55" s="8">
        <v>210</v>
      </c>
      <c r="J55" t="s">
        <v>1033</v>
      </c>
    </row>
    <row r="56" spans="2:10" x14ac:dyDescent="0.3">
      <c r="B56" t="s">
        <v>351</v>
      </c>
      <c r="C56" t="s">
        <v>1209</v>
      </c>
      <c r="D56" t="s">
        <v>475</v>
      </c>
      <c r="E56" t="s">
        <v>2472</v>
      </c>
      <c r="F56" s="3">
        <v>45931</v>
      </c>
      <c r="G56" s="3">
        <v>45931</v>
      </c>
      <c r="H56" s="8">
        <v>540</v>
      </c>
      <c r="I56" s="8">
        <v>540</v>
      </c>
      <c r="J56" t="s">
        <v>1033</v>
      </c>
    </row>
    <row r="57" spans="2:10" x14ac:dyDescent="0.3">
      <c r="B57" t="s">
        <v>337</v>
      </c>
      <c r="C57" t="s">
        <v>1096</v>
      </c>
      <c r="D57" t="s">
        <v>469</v>
      </c>
      <c r="E57" t="s">
        <v>2898</v>
      </c>
      <c r="F57" s="3">
        <v>45931</v>
      </c>
      <c r="G57" s="3">
        <v>45931</v>
      </c>
      <c r="H57" s="8">
        <v>180</v>
      </c>
      <c r="I57" s="8">
        <v>180</v>
      </c>
      <c r="J57" t="s">
        <v>1019</v>
      </c>
    </row>
    <row r="58" spans="2:10" x14ac:dyDescent="0.3">
      <c r="B58" t="s">
        <v>354</v>
      </c>
      <c r="C58" t="s">
        <v>1207</v>
      </c>
      <c r="D58" t="s">
        <v>466</v>
      </c>
      <c r="E58" t="s">
        <v>467</v>
      </c>
      <c r="F58" s="3">
        <v>45931</v>
      </c>
      <c r="G58" s="3">
        <v>45931</v>
      </c>
      <c r="H58" s="8">
        <v>540</v>
      </c>
      <c r="I58" s="8">
        <v>540</v>
      </c>
      <c r="J58" t="s">
        <v>1467</v>
      </c>
    </row>
    <row r="59" spans="2:10" x14ac:dyDescent="0.3">
      <c r="B59" t="s">
        <v>323</v>
      </c>
      <c r="C59" t="s">
        <v>1218</v>
      </c>
      <c r="D59" t="s">
        <v>463</v>
      </c>
      <c r="E59" t="s">
        <v>836</v>
      </c>
      <c r="F59" s="3">
        <v>45931</v>
      </c>
      <c r="G59" s="3">
        <v>45931</v>
      </c>
      <c r="H59" s="8">
        <v>60</v>
      </c>
      <c r="I59" s="8">
        <v>60</v>
      </c>
      <c r="J59" t="s">
        <v>1044</v>
      </c>
    </row>
    <row r="60" spans="2:10" x14ac:dyDescent="0.3">
      <c r="B60" t="s">
        <v>325</v>
      </c>
      <c r="C60" t="s">
        <v>1217</v>
      </c>
      <c r="D60" t="s">
        <v>463</v>
      </c>
      <c r="E60" t="s">
        <v>491</v>
      </c>
      <c r="F60" s="3">
        <v>45931</v>
      </c>
      <c r="G60" s="3">
        <v>45931</v>
      </c>
      <c r="H60" s="8">
        <v>60</v>
      </c>
      <c r="I60" s="8">
        <v>60</v>
      </c>
      <c r="J60" t="s">
        <v>2274</v>
      </c>
    </row>
    <row r="61" spans="2:10" x14ac:dyDescent="0.3">
      <c r="B61" t="s">
        <v>324</v>
      </c>
      <c r="C61" t="s">
        <v>327</v>
      </c>
      <c r="D61" t="s">
        <v>595</v>
      </c>
      <c r="E61" t="s">
        <v>1979</v>
      </c>
      <c r="F61" s="3">
        <v>45931</v>
      </c>
      <c r="G61" s="3">
        <v>45931</v>
      </c>
      <c r="H61" s="8">
        <v>60</v>
      </c>
      <c r="I61" s="8">
        <v>60</v>
      </c>
      <c r="J61" t="s">
        <v>1036</v>
      </c>
    </row>
    <row r="62" spans="2:10" x14ac:dyDescent="0.3">
      <c r="B62" t="s">
        <v>279</v>
      </c>
      <c r="C62" t="s">
        <v>913</v>
      </c>
      <c r="D62" t="s">
        <v>469</v>
      </c>
      <c r="E62" t="s">
        <v>596</v>
      </c>
      <c r="F62" s="3">
        <v>45931</v>
      </c>
      <c r="G62" s="3">
        <v>45931</v>
      </c>
      <c r="H62" s="8">
        <v>60</v>
      </c>
      <c r="I62" s="8">
        <v>60</v>
      </c>
      <c r="J62" t="s">
        <v>973</v>
      </c>
    </row>
    <row r="63" spans="2:10" x14ac:dyDescent="0.3">
      <c r="B63" t="s">
        <v>279</v>
      </c>
      <c r="C63" t="s">
        <v>913</v>
      </c>
      <c r="D63" t="s">
        <v>469</v>
      </c>
      <c r="E63" t="s">
        <v>2926</v>
      </c>
      <c r="F63" s="3">
        <v>45931</v>
      </c>
      <c r="G63" s="3">
        <v>45931</v>
      </c>
      <c r="H63" s="8">
        <v>180</v>
      </c>
      <c r="I63" s="8">
        <v>180</v>
      </c>
      <c r="J63" t="s">
        <v>973</v>
      </c>
    </row>
    <row r="64" spans="2:10" x14ac:dyDescent="0.3">
      <c r="B64" t="s">
        <v>451</v>
      </c>
      <c r="C64" t="s">
        <v>1086</v>
      </c>
      <c r="D64" t="s">
        <v>466</v>
      </c>
      <c r="E64" t="s">
        <v>3068</v>
      </c>
      <c r="F64" s="3">
        <v>45931</v>
      </c>
      <c r="G64" s="3">
        <v>45931</v>
      </c>
      <c r="H64" s="8">
        <v>540</v>
      </c>
      <c r="I64" s="8">
        <v>540</v>
      </c>
      <c r="J64" t="s">
        <v>1018</v>
      </c>
    </row>
    <row r="65" spans="2:10" x14ac:dyDescent="0.3">
      <c r="B65" t="s">
        <v>423</v>
      </c>
      <c r="C65" t="s">
        <v>1183</v>
      </c>
      <c r="D65" t="s">
        <v>469</v>
      </c>
      <c r="E65" t="s">
        <v>2906</v>
      </c>
      <c r="F65" s="3">
        <v>45931</v>
      </c>
      <c r="G65" s="3">
        <v>45931</v>
      </c>
      <c r="H65" s="8">
        <v>300</v>
      </c>
      <c r="I65" s="8">
        <v>300</v>
      </c>
      <c r="J65" t="s">
        <v>2462</v>
      </c>
    </row>
    <row r="66" spans="2:10" x14ac:dyDescent="0.3">
      <c r="B66" t="s">
        <v>437</v>
      </c>
      <c r="C66" t="s">
        <v>1177</v>
      </c>
      <c r="D66" t="s">
        <v>466</v>
      </c>
      <c r="E66" t="s">
        <v>649</v>
      </c>
      <c r="F66" s="3">
        <v>45931</v>
      </c>
      <c r="G66" s="3">
        <v>45931</v>
      </c>
      <c r="H66" s="8">
        <v>120</v>
      </c>
      <c r="I66" s="8">
        <v>120</v>
      </c>
      <c r="J66" t="s">
        <v>1038</v>
      </c>
    </row>
    <row r="67" spans="2:10" x14ac:dyDescent="0.3">
      <c r="B67" t="s">
        <v>442</v>
      </c>
      <c r="C67" t="s">
        <v>1176</v>
      </c>
      <c r="D67" t="s">
        <v>466</v>
      </c>
      <c r="E67" t="s">
        <v>468</v>
      </c>
      <c r="F67" s="3">
        <v>45931</v>
      </c>
      <c r="G67" s="3">
        <v>45931</v>
      </c>
      <c r="H67" s="8">
        <v>540</v>
      </c>
      <c r="I67" s="8">
        <v>540</v>
      </c>
      <c r="J67" t="s">
        <v>1035</v>
      </c>
    </row>
    <row r="68" spans="2:10" x14ac:dyDescent="0.3">
      <c r="B68" t="s">
        <v>445</v>
      </c>
      <c r="C68" t="s">
        <v>1173</v>
      </c>
      <c r="D68" t="s">
        <v>466</v>
      </c>
      <c r="E68" t="s">
        <v>465</v>
      </c>
      <c r="F68" s="3">
        <v>45931</v>
      </c>
      <c r="G68" s="3">
        <v>45931</v>
      </c>
      <c r="H68" s="8">
        <v>540</v>
      </c>
      <c r="I68" s="8">
        <v>540</v>
      </c>
      <c r="J68" t="s">
        <v>2152</v>
      </c>
    </row>
    <row r="69" spans="2:10" x14ac:dyDescent="0.3">
      <c r="B69" t="s">
        <v>498</v>
      </c>
      <c r="C69" t="s">
        <v>1168</v>
      </c>
      <c r="D69" t="s">
        <v>463</v>
      </c>
      <c r="E69" t="s">
        <v>706</v>
      </c>
      <c r="F69" s="3">
        <v>45931</v>
      </c>
      <c r="G69" s="3">
        <v>45931</v>
      </c>
      <c r="H69" s="8">
        <v>60</v>
      </c>
      <c r="I69" s="8">
        <v>60</v>
      </c>
      <c r="J69" t="s">
        <v>1822</v>
      </c>
    </row>
    <row r="70" spans="2:10" x14ac:dyDescent="0.3">
      <c r="B70" t="s">
        <v>63</v>
      </c>
      <c r="C70" t="s">
        <v>957</v>
      </c>
      <c r="D70" t="s">
        <v>466</v>
      </c>
      <c r="E70" t="s">
        <v>2557</v>
      </c>
      <c r="F70" s="3">
        <v>45931</v>
      </c>
      <c r="G70" s="3">
        <v>45931</v>
      </c>
      <c r="H70" s="8">
        <v>180</v>
      </c>
      <c r="I70" s="8">
        <v>180</v>
      </c>
      <c r="J70" t="s">
        <v>1025</v>
      </c>
    </row>
    <row r="71" spans="2:10" x14ac:dyDescent="0.3">
      <c r="B71" t="s">
        <v>48</v>
      </c>
      <c r="C71" t="s">
        <v>1236</v>
      </c>
      <c r="D71" t="s">
        <v>463</v>
      </c>
      <c r="E71" t="s">
        <v>664</v>
      </c>
      <c r="F71" s="3">
        <v>45931</v>
      </c>
      <c r="G71" s="3">
        <v>45931</v>
      </c>
      <c r="H71" s="8">
        <v>60</v>
      </c>
      <c r="I71" s="8">
        <v>60</v>
      </c>
      <c r="J71" t="s">
        <v>1482</v>
      </c>
    </row>
    <row r="72" spans="2:10" x14ac:dyDescent="0.3">
      <c r="B72" t="s">
        <v>199</v>
      </c>
      <c r="C72" t="s">
        <v>1234</v>
      </c>
      <c r="D72" t="s">
        <v>466</v>
      </c>
      <c r="E72" t="s">
        <v>467</v>
      </c>
      <c r="F72" s="3">
        <v>45931</v>
      </c>
      <c r="G72" s="3">
        <v>45931</v>
      </c>
      <c r="H72" s="8">
        <v>540</v>
      </c>
      <c r="I72" s="8">
        <v>540</v>
      </c>
      <c r="J72" t="s">
        <v>1482</v>
      </c>
    </row>
    <row r="73" spans="2:10" x14ac:dyDescent="0.3">
      <c r="B73" t="s">
        <v>455</v>
      </c>
      <c r="C73" t="s">
        <v>1170</v>
      </c>
      <c r="D73" t="s">
        <v>463</v>
      </c>
      <c r="E73" t="s">
        <v>467</v>
      </c>
      <c r="F73" s="3">
        <v>45931</v>
      </c>
      <c r="G73" s="3">
        <v>45931</v>
      </c>
      <c r="H73" s="8">
        <v>540</v>
      </c>
      <c r="I73" s="8">
        <v>540</v>
      </c>
      <c r="J73" t="s">
        <v>966</v>
      </c>
    </row>
    <row r="74" spans="2:10" x14ac:dyDescent="0.3">
      <c r="B74" t="s">
        <v>503</v>
      </c>
      <c r="C74" t="s">
        <v>1167</v>
      </c>
      <c r="D74" t="s">
        <v>463</v>
      </c>
      <c r="E74" t="s">
        <v>509</v>
      </c>
      <c r="F74" s="3">
        <v>45931</v>
      </c>
      <c r="G74" s="3">
        <v>45931</v>
      </c>
      <c r="H74" s="8">
        <v>60</v>
      </c>
      <c r="I74" s="8">
        <v>60</v>
      </c>
      <c r="J74" t="s">
        <v>1025</v>
      </c>
    </row>
    <row r="75" spans="2:10" x14ac:dyDescent="0.3">
      <c r="B75" t="s">
        <v>80</v>
      </c>
      <c r="C75" t="s">
        <v>964</v>
      </c>
      <c r="D75" t="s">
        <v>463</v>
      </c>
      <c r="E75" t="s">
        <v>467</v>
      </c>
      <c r="F75" s="3">
        <v>45931</v>
      </c>
      <c r="G75" s="3">
        <v>45931</v>
      </c>
      <c r="H75" s="8">
        <v>1380</v>
      </c>
      <c r="I75" s="8">
        <v>540</v>
      </c>
      <c r="J75" t="s">
        <v>967</v>
      </c>
    </row>
    <row r="76" spans="2:10" x14ac:dyDescent="0.3">
      <c r="B76" t="s">
        <v>61</v>
      </c>
      <c r="C76" t="s">
        <v>956</v>
      </c>
      <c r="D76" t="s">
        <v>463</v>
      </c>
      <c r="E76" t="s">
        <v>509</v>
      </c>
      <c r="F76" s="3">
        <v>45931</v>
      </c>
      <c r="G76" s="3">
        <v>45931</v>
      </c>
      <c r="H76" s="8">
        <v>60</v>
      </c>
      <c r="I76" s="8">
        <v>60</v>
      </c>
      <c r="J76" t="s">
        <v>1025</v>
      </c>
    </row>
    <row r="77" spans="2:10" x14ac:dyDescent="0.3">
      <c r="B77" t="s">
        <v>25</v>
      </c>
      <c r="C77" t="s">
        <v>946</v>
      </c>
      <c r="D77" t="s">
        <v>466</v>
      </c>
      <c r="E77" t="s">
        <v>500</v>
      </c>
      <c r="F77" s="3">
        <v>45931</v>
      </c>
      <c r="G77" s="3">
        <v>45931</v>
      </c>
      <c r="H77" s="8">
        <v>540</v>
      </c>
      <c r="I77" s="8">
        <v>540</v>
      </c>
      <c r="J77" t="s">
        <v>1038</v>
      </c>
    </row>
    <row r="78" spans="2:10" x14ac:dyDescent="0.3">
      <c r="B78" t="s">
        <v>65</v>
      </c>
      <c r="C78" t="s">
        <v>958</v>
      </c>
      <c r="D78" t="s">
        <v>469</v>
      </c>
      <c r="E78" t="s">
        <v>519</v>
      </c>
      <c r="F78" s="3">
        <v>45931</v>
      </c>
      <c r="G78" s="3">
        <v>45931</v>
      </c>
      <c r="H78" s="8">
        <v>60</v>
      </c>
      <c r="I78" s="8">
        <v>60</v>
      </c>
      <c r="J78" t="s">
        <v>2152</v>
      </c>
    </row>
    <row r="79" spans="2:10" x14ac:dyDescent="0.3">
      <c r="B79" t="s">
        <v>397</v>
      </c>
      <c r="C79" t="s">
        <v>1089</v>
      </c>
      <c r="D79" t="s">
        <v>474</v>
      </c>
      <c r="E79" t="s">
        <v>2509</v>
      </c>
      <c r="F79" s="3">
        <v>45931</v>
      </c>
      <c r="G79" s="3">
        <v>45931</v>
      </c>
      <c r="H79" s="8">
        <v>120</v>
      </c>
      <c r="I79" s="8">
        <v>120</v>
      </c>
      <c r="J79" t="s">
        <v>1018</v>
      </c>
    </row>
    <row r="80" spans="2:10" x14ac:dyDescent="0.3">
      <c r="B80" t="s">
        <v>341</v>
      </c>
      <c r="C80" t="s">
        <v>1212</v>
      </c>
      <c r="D80" t="s">
        <v>463</v>
      </c>
      <c r="E80" t="s">
        <v>836</v>
      </c>
      <c r="F80" s="3">
        <v>45931</v>
      </c>
      <c r="G80" s="3">
        <v>45931</v>
      </c>
      <c r="H80" s="8">
        <v>60</v>
      </c>
      <c r="I80" s="8">
        <v>60</v>
      </c>
      <c r="J80" t="s">
        <v>1044</v>
      </c>
    </row>
    <row r="81" spans="2:10" x14ac:dyDescent="0.3">
      <c r="B81" t="s">
        <v>103</v>
      </c>
      <c r="C81" t="s">
        <v>997</v>
      </c>
      <c r="D81" t="s">
        <v>463</v>
      </c>
      <c r="E81" t="s">
        <v>491</v>
      </c>
      <c r="F81" s="3">
        <v>45931</v>
      </c>
      <c r="G81" s="3">
        <v>45931</v>
      </c>
      <c r="H81" s="8">
        <v>60</v>
      </c>
      <c r="I81" s="8">
        <v>60</v>
      </c>
      <c r="J81" t="s">
        <v>1038</v>
      </c>
    </row>
    <row r="82" spans="2:10" x14ac:dyDescent="0.3">
      <c r="B82" t="s">
        <v>45</v>
      </c>
      <c r="C82" t="s">
        <v>47</v>
      </c>
      <c r="D82" t="s">
        <v>463</v>
      </c>
      <c r="E82" t="s">
        <v>467</v>
      </c>
      <c r="F82" s="3">
        <v>45931</v>
      </c>
      <c r="G82" s="3">
        <v>45931</v>
      </c>
      <c r="H82" s="8">
        <v>540</v>
      </c>
      <c r="I82" s="8">
        <v>540</v>
      </c>
      <c r="J82" t="s">
        <v>1044</v>
      </c>
    </row>
    <row r="83" spans="2:10" x14ac:dyDescent="0.3">
      <c r="B83" t="s">
        <v>92</v>
      </c>
      <c r="C83" t="s">
        <v>992</v>
      </c>
      <c r="D83" t="s">
        <v>463</v>
      </c>
      <c r="E83" t="s">
        <v>615</v>
      </c>
      <c r="F83" s="3">
        <v>45931</v>
      </c>
      <c r="G83" s="3">
        <v>45931</v>
      </c>
      <c r="H83" s="8">
        <v>60</v>
      </c>
      <c r="I83" s="8">
        <v>60</v>
      </c>
      <c r="J83" t="s">
        <v>1126</v>
      </c>
    </row>
    <row r="84" spans="2:10" x14ac:dyDescent="0.3">
      <c r="B84" t="s">
        <v>429</v>
      </c>
      <c r="C84" t="s">
        <v>1180</v>
      </c>
      <c r="D84" t="s">
        <v>466</v>
      </c>
      <c r="E84" t="s">
        <v>467</v>
      </c>
      <c r="F84" s="3">
        <v>45931</v>
      </c>
      <c r="G84" s="3">
        <v>45931</v>
      </c>
      <c r="H84" s="8">
        <v>540</v>
      </c>
      <c r="I84" s="8">
        <v>540</v>
      </c>
      <c r="J84" t="s">
        <v>1467</v>
      </c>
    </row>
    <row r="85" spans="2:10" x14ac:dyDescent="0.3">
      <c r="B85" t="s">
        <v>127</v>
      </c>
      <c r="C85" t="s">
        <v>1007</v>
      </c>
      <c r="D85" t="s">
        <v>463</v>
      </c>
      <c r="E85" t="s">
        <v>491</v>
      </c>
      <c r="F85" s="3">
        <v>45931</v>
      </c>
      <c r="G85" s="3">
        <v>45931</v>
      </c>
      <c r="H85" s="8">
        <v>60</v>
      </c>
      <c r="I85" s="8">
        <v>60</v>
      </c>
      <c r="J85" t="s">
        <v>2274</v>
      </c>
    </row>
    <row r="86" spans="2:10" x14ac:dyDescent="0.3">
      <c r="B86" t="s">
        <v>534</v>
      </c>
      <c r="C86" t="s">
        <v>1083</v>
      </c>
      <c r="D86" t="s">
        <v>469</v>
      </c>
      <c r="E86" t="s">
        <v>2942</v>
      </c>
      <c r="F86" s="3">
        <v>45931</v>
      </c>
      <c r="G86" s="3">
        <v>45931</v>
      </c>
      <c r="H86" s="8">
        <v>270</v>
      </c>
      <c r="I86" s="8">
        <v>270</v>
      </c>
      <c r="J86" t="s">
        <v>1019</v>
      </c>
    </row>
    <row r="87" spans="2:10" x14ac:dyDescent="0.3">
      <c r="B87" t="s">
        <v>528</v>
      </c>
      <c r="C87" t="s">
        <v>1294</v>
      </c>
      <c r="D87" t="s">
        <v>463</v>
      </c>
      <c r="E87" t="s">
        <v>2242</v>
      </c>
      <c r="F87" s="3">
        <v>45931</v>
      </c>
      <c r="G87" s="3">
        <v>45931</v>
      </c>
      <c r="H87" s="8">
        <v>60</v>
      </c>
      <c r="I87" s="8">
        <v>60</v>
      </c>
      <c r="J87" t="s">
        <v>1025</v>
      </c>
    </row>
    <row r="88" spans="2:10" x14ac:dyDescent="0.3">
      <c r="B88" t="s">
        <v>540</v>
      </c>
      <c r="C88" t="s">
        <v>1082</v>
      </c>
      <c r="D88" t="s">
        <v>469</v>
      </c>
      <c r="E88" t="s">
        <v>2909</v>
      </c>
      <c r="F88" s="3">
        <v>45931</v>
      </c>
      <c r="G88" s="3">
        <v>45931</v>
      </c>
      <c r="H88" s="8">
        <v>420</v>
      </c>
      <c r="I88" s="8">
        <v>420</v>
      </c>
      <c r="J88" t="s">
        <v>977</v>
      </c>
    </row>
    <row r="89" spans="2:10" x14ac:dyDescent="0.3">
      <c r="B89" t="s">
        <v>559</v>
      </c>
      <c r="C89" t="s">
        <v>980</v>
      </c>
      <c r="D89" t="s">
        <v>469</v>
      </c>
      <c r="E89" t="s">
        <v>2468</v>
      </c>
      <c r="F89" s="3">
        <v>45931</v>
      </c>
      <c r="G89" s="3">
        <v>45931</v>
      </c>
      <c r="H89" s="8">
        <v>180</v>
      </c>
      <c r="I89" s="8">
        <v>180</v>
      </c>
      <c r="J89" t="s">
        <v>555</v>
      </c>
    </row>
    <row r="90" spans="2:10" x14ac:dyDescent="0.3">
      <c r="B90" t="s">
        <v>567</v>
      </c>
      <c r="C90" t="s">
        <v>996</v>
      </c>
      <c r="D90" t="s">
        <v>469</v>
      </c>
      <c r="E90" t="s">
        <v>2929</v>
      </c>
      <c r="F90" s="3">
        <v>45931</v>
      </c>
      <c r="G90" s="3">
        <v>45931</v>
      </c>
      <c r="H90" s="8">
        <v>360</v>
      </c>
      <c r="I90" s="8">
        <v>360</v>
      </c>
      <c r="J90" t="s">
        <v>555</v>
      </c>
    </row>
    <row r="91" spans="2:10" x14ac:dyDescent="0.3">
      <c r="B91" t="s">
        <v>557</v>
      </c>
      <c r="C91" t="s">
        <v>979</v>
      </c>
      <c r="D91" t="s">
        <v>469</v>
      </c>
      <c r="E91" t="s">
        <v>1976</v>
      </c>
      <c r="F91" s="3">
        <v>45931</v>
      </c>
      <c r="G91" s="3">
        <v>45931</v>
      </c>
      <c r="H91" s="8">
        <v>180</v>
      </c>
      <c r="I91" s="8">
        <v>180</v>
      </c>
      <c r="J91" t="s">
        <v>555</v>
      </c>
    </row>
    <row r="92" spans="2:10" x14ac:dyDescent="0.3">
      <c r="B92" t="s">
        <v>563</v>
      </c>
      <c r="C92" t="s">
        <v>982</v>
      </c>
      <c r="D92" t="s">
        <v>469</v>
      </c>
      <c r="E92" t="s">
        <v>2933</v>
      </c>
      <c r="F92" s="3">
        <v>45931</v>
      </c>
      <c r="G92" s="3">
        <v>45931</v>
      </c>
      <c r="H92" s="8">
        <v>540</v>
      </c>
      <c r="I92" s="8">
        <v>540</v>
      </c>
      <c r="J92" t="s">
        <v>555</v>
      </c>
    </row>
    <row r="93" spans="2:10" x14ac:dyDescent="0.3">
      <c r="B93" t="s">
        <v>561</v>
      </c>
      <c r="C93" t="s">
        <v>1127</v>
      </c>
      <c r="D93" t="s">
        <v>469</v>
      </c>
      <c r="E93" t="s">
        <v>470</v>
      </c>
      <c r="F93" s="3">
        <v>45931</v>
      </c>
      <c r="G93" s="3">
        <v>45931</v>
      </c>
      <c r="H93" s="8">
        <v>540</v>
      </c>
      <c r="I93" s="8">
        <v>540</v>
      </c>
      <c r="J93" t="s">
        <v>555</v>
      </c>
    </row>
    <row r="94" spans="2:10" x14ac:dyDescent="0.3">
      <c r="B94" t="s">
        <v>524</v>
      </c>
      <c r="C94" t="s">
        <v>1297</v>
      </c>
      <c r="D94" t="s">
        <v>469</v>
      </c>
      <c r="E94" t="s">
        <v>615</v>
      </c>
      <c r="F94" s="3">
        <v>45931</v>
      </c>
      <c r="G94" s="3">
        <v>45931</v>
      </c>
      <c r="H94" s="8">
        <v>60</v>
      </c>
      <c r="I94" s="8">
        <v>60</v>
      </c>
      <c r="J94" t="s">
        <v>1098</v>
      </c>
    </row>
    <row r="95" spans="2:10" x14ac:dyDescent="0.3">
      <c r="B95" t="s">
        <v>43</v>
      </c>
      <c r="C95" t="s">
        <v>951</v>
      </c>
      <c r="D95" t="s">
        <v>469</v>
      </c>
      <c r="E95" t="s">
        <v>491</v>
      </c>
      <c r="F95" s="3">
        <v>45931</v>
      </c>
      <c r="G95" s="3">
        <v>45931</v>
      </c>
      <c r="H95" s="8">
        <v>60</v>
      </c>
      <c r="I95" s="8">
        <v>60</v>
      </c>
      <c r="J95" t="s">
        <v>2152</v>
      </c>
    </row>
    <row r="96" spans="2:10" x14ac:dyDescent="0.3">
      <c r="B96" t="s">
        <v>553</v>
      </c>
      <c r="C96" t="s">
        <v>1290</v>
      </c>
      <c r="D96" t="s">
        <v>469</v>
      </c>
      <c r="E96" t="s">
        <v>2964</v>
      </c>
      <c r="F96" s="3">
        <v>45931</v>
      </c>
      <c r="G96" s="3">
        <v>45931</v>
      </c>
      <c r="H96" s="8">
        <v>180</v>
      </c>
      <c r="I96" s="8">
        <v>180</v>
      </c>
      <c r="J96" t="s">
        <v>1035</v>
      </c>
    </row>
    <row r="97" spans="2:10" x14ac:dyDescent="0.3">
      <c r="B97" t="s">
        <v>532</v>
      </c>
      <c r="C97" t="s">
        <v>1296</v>
      </c>
      <c r="D97" t="s">
        <v>469</v>
      </c>
      <c r="E97" t="s">
        <v>2961</v>
      </c>
      <c r="F97" s="3">
        <v>45931</v>
      </c>
      <c r="G97" s="3">
        <v>45931</v>
      </c>
      <c r="H97" s="8">
        <v>180</v>
      </c>
      <c r="I97" s="8">
        <v>180</v>
      </c>
      <c r="J97" t="s">
        <v>1035</v>
      </c>
    </row>
    <row r="98" spans="2:10" x14ac:dyDescent="0.3">
      <c r="B98" t="s">
        <v>253</v>
      </c>
      <c r="C98" t="s">
        <v>1233</v>
      </c>
      <c r="D98" t="s">
        <v>464</v>
      </c>
      <c r="E98" t="s">
        <v>853</v>
      </c>
      <c r="F98" s="3">
        <v>45931</v>
      </c>
      <c r="G98" s="3">
        <v>45939</v>
      </c>
      <c r="H98" s="8">
        <v>3780</v>
      </c>
      <c r="I98" s="8">
        <v>540</v>
      </c>
      <c r="J98" t="s">
        <v>1482</v>
      </c>
    </row>
    <row r="99" spans="2:10" x14ac:dyDescent="0.3">
      <c r="B99" t="s">
        <v>574</v>
      </c>
      <c r="C99" t="s">
        <v>1281</v>
      </c>
      <c r="D99" t="s">
        <v>466</v>
      </c>
      <c r="E99" t="s">
        <v>465</v>
      </c>
      <c r="F99" s="3">
        <v>45931</v>
      </c>
      <c r="G99" s="3">
        <v>45931</v>
      </c>
      <c r="H99" s="8">
        <v>540</v>
      </c>
      <c r="I99" s="8">
        <v>540</v>
      </c>
      <c r="J99" t="s">
        <v>1482</v>
      </c>
    </row>
    <row r="100" spans="2:10" x14ac:dyDescent="0.3">
      <c r="B100" t="s">
        <v>565</v>
      </c>
      <c r="C100" t="s">
        <v>1128</v>
      </c>
      <c r="D100" t="s">
        <v>469</v>
      </c>
      <c r="E100" t="s">
        <v>2907</v>
      </c>
      <c r="F100" s="3">
        <v>45931</v>
      </c>
      <c r="G100" s="3">
        <v>45931</v>
      </c>
      <c r="H100" s="8">
        <v>420</v>
      </c>
      <c r="I100" s="8">
        <v>420</v>
      </c>
      <c r="J100" t="s">
        <v>555</v>
      </c>
    </row>
    <row r="101" spans="2:10" x14ac:dyDescent="0.3">
      <c r="B101" t="s">
        <v>438</v>
      </c>
      <c r="C101" t="s">
        <v>1174</v>
      </c>
      <c r="D101" t="s">
        <v>466</v>
      </c>
      <c r="E101" t="s">
        <v>465</v>
      </c>
      <c r="F101" s="3">
        <v>45931</v>
      </c>
      <c r="G101" s="3">
        <v>45931</v>
      </c>
      <c r="H101" s="8">
        <v>540</v>
      </c>
      <c r="I101" s="8">
        <v>540</v>
      </c>
      <c r="J101" t="s">
        <v>1044</v>
      </c>
    </row>
    <row r="102" spans="2:10" x14ac:dyDescent="0.3">
      <c r="B102" t="s">
        <v>583</v>
      </c>
      <c r="C102" t="s">
        <v>1276</v>
      </c>
      <c r="D102" t="s">
        <v>464</v>
      </c>
      <c r="E102" t="s">
        <v>853</v>
      </c>
      <c r="F102" s="3">
        <v>45931</v>
      </c>
      <c r="G102" s="3">
        <v>45931</v>
      </c>
      <c r="H102" s="8">
        <v>540</v>
      </c>
      <c r="I102" s="8">
        <v>540</v>
      </c>
      <c r="J102" t="s">
        <v>1029</v>
      </c>
    </row>
    <row r="103" spans="2:10" x14ac:dyDescent="0.3">
      <c r="B103" t="s">
        <v>538</v>
      </c>
      <c r="C103" t="s">
        <v>1081</v>
      </c>
      <c r="D103" t="s">
        <v>475</v>
      </c>
      <c r="E103" t="s">
        <v>1825</v>
      </c>
      <c r="F103" s="3">
        <v>45931</v>
      </c>
      <c r="G103" s="3">
        <v>45931</v>
      </c>
      <c r="H103" s="8">
        <v>540</v>
      </c>
      <c r="I103" s="8">
        <v>540</v>
      </c>
      <c r="J103" t="s">
        <v>555</v>
      </c>
    </row>
    <row r="104" spans="2:10" x14ac:dyDescent="0.3">
      <c r="B104" t="s">
        <v>588</v>
      </c>
      <c r="C104" t="s">
        <v>1273</v>
      </c>
      <c r="D104" t="s">
        <v>469</v>
      </c>
      <c r="E104" t="s">
        <v>2322</v>
      </c>
      <c r="F104" s="3">
        <v>45931</v>
      </c>
      <c r="G104" s="3">
        <v>45931</v>
      </c>
      <c r="H104" s="8">
        <v>210</v>
      </c>
      <c r="I104" s="8">
        <v>210</v>
      </c>
      <c r="J104" t="s">
        <v>1027</v>
      </c>
    </row>
    <row r="105" spans="2:10" x14ac:dyDescent="0.3">
      <c r="B105" t="s">
        <v>585</v>
      </c>
      <c r="C105" t="s">
        <v>1275</v>
      </c>
      <c r="D105" t="s">
        <v>466</v>
      </c>
      <c r="E105" t="s">
        <v>1947</v>
      </c>
      <c r="F105" s="3">
        <v>45931</v>
      </c>
      <c r="G105" s="3">
        <v>45931</v>
      </c>
      <c r="H105" s="8">
        <v>60</v>
      </c>
      <c r="I105" s="8">
        <v>60</v>
      </c>
      <c r="J105" t="s">
        <v>1482</v>
      </c>
    </row>
    <row r="106" spans="2:10" x14ac:dyDescent="0.3">
      <c r="B106" t="s">
        <v>329</v>
      </c>
      <c r="C106" t="s">
        <v>1216</v>
      </c>
      <c r="D106" t="s">
        <v>463</v>
      </c>
      <c r="E106" t="s">
        <v>465</v>
      </c>
      <c r="F106" s="3">
        <v>45931</v>
      </c>
      <c r="G106" s="3">
        <v>45931</v>
      </c>
      <c r="H106" s="8">
        <v>1380</v>
      </c>
      <c r="I106" s="8">
        <v>540</v>
      </c>
      <c r="J106" t="s">
        <v>2152</v>
      </c>
    </row>
    <row r="107" spans="2:10" x14ac:dyDescent="0.3">
      <c r="B107" t="s">
        <v>597</v>
      </c>
      <c r="C107" t="s">
        <v>1271</v>
      </c>
      <c r="D107" t="s">
        <v>595</v>
      </c>
      <c r="E107" t="s">
        <v>615</v>
      </c>
      <c r="F107" s="3">
        <v>45931</v>
      </c>
      <c r="G107" s="3">
        <v>45931</v>
      </c>
      <c r="H107" s="8">
        <v>120</v>
      </c>
      <c r="I107" s="8">
        <v>120</v>
      </c>
      <c r="J107" t="s">
        <v>966</v>
      </c>
    </row>
    <row r="108" spans="2:10" x14ac:dyDescent="0.3">
      <c r="B108" t="s">
        <v>581</v>
      </c>
      <c r="C108" t="s">
        <v>1277</v>
      </c>
      <c r="D108" t="s">
        <v>595</v>
      </c>
      <c r="E108" t="s">
        <v>615</v>
      </c>
      <c r="F108" s="3">
        <v>45931</v>
      </c>
      <c r="G108" s="3">
        <v>45931</v>
      </c>
      <c r="H108" s="8">
        <v>60</v>
      </c>
      <c r="I108" s="8">
        <v>60</v>
      </c>
      <c r="J108" t="s">
        <v>966</v>
      </c>
    </row>
    <row r="109" spans="2:10" x14ac:dyDescent="0.3">
      <c r="B109" t="s">
        <v>609</v>
      </c>
      <c r="C109" t="s">
        <v>1265</v>
      </c>
      <c r="D109" t="s">
        <v>595</v>
      </c>
      <c r="E109" t="s">
        <v>467</v>
      </c>
      <c r="F109" s="3">
        <v>45931</v>
      </c>
      <c r="G109" s="3">
        <v>45931</v>
      </c>
      <c r="H109" s="8">
        <v>540</v>
      </c>
      <c r="I109" s="8">
        <v>540</v>
      </c>
      <c r="J109" t="s">
        <v>1036</v>
      </c>
    </row>
    <row r="110" spans="2:10" x14ac:dyDescent="0.3">
      <c r="B110" t="s">
        <v>599</v>
      </c>
      <c r="C110" t="s">
        <v>1269</v>
      </c>
      <c r="D110" t="s">
        <v>469</v>
      </c>
      <c r="E110" t="s">
        <v>2925</v>
      </c>
      <c r="F110" s="3">
        <v>45931</v>
      </c>
      <c r="G110" s="3">
        <v>45931</v>
      </c>
      <c r="H110" s="8">
        <v>180</v>
      </c>
      <c r="I110" s="8">
        <v>180</v>
      </c>
      <c r="J110" t="s">
        <v>2462</v>
      </c>
    </row>
    <row r="111" spans="2:10" x14ac:dyDescent="0.3">
      <c r="B111" t="s">
        <v>625</v>
      </c>
      <c r="C111" t="s">
        <v>626</v>
      </c>
      <c r="D111" t="s">
        <v>595</v>
      </c>
      <c r="E111" t="s">
        <v>1485</v>
      </c>
      <c r="F111" s="3">
        <v>45931</v>
      </c>
      <c r="G111" s="3">
        <v>45931</v>
      </c>
      <c r="H111" s="8">
        <v>60</v>
      </c>
      <c r="I111" s="8">
        <v>60</v>
      </c>
      <c r="J111" t="s">
        <v>1036</v>
      </c>
    </row>
    <row r="112" spans="2:10" x14ac:dyDescent="0.3">
      <c r="B112" t="s">
        <v>620</v>
      </c>
      <c r="C112" t="s">
        <v>1261</v>
      </c>
      <c r="D112" t="s">
        <v>469</v>
      </c>
      <c r="E112" t="s">
        <v>1988</v>
      </c>
      <c r="F112" s="3">
        <v>45931</v>
      </c>
      <c r="G112" s="3">
        <v>45931</v>
      </c>
      <c r="H112" s="8">
        <v>60</v>
      </c>
      <c r="I112" s="8">
        <v>60</v>
      </c>
      <c r="J112" t="s">
        <v>2152</v>
      </c>
    </row>
    <row r="113" spans="2:10" x14ac:dyDescent="0.3">
      <c r="B113" t="s">
        <v>622</v>
      </c>
      <c r="C113" t="s">
        <v>1262</v>
      </c>
      <c r="D113" t="s">
        <v>463</v>
      </c>
      <c r="E113" t="s">
        <v>2526</v>
      </c>
      <c r="F113" s="3">
        <v>45931</v>
      </c>
      <c r="G113" s="3">
        <v>45931</v>
      </c>
      <c r="H113" s="8">
        <v>60</v>
      </c>
      <c r="I113" s="8">
        <v>60</v>
      </c>
      <c r="J113" t="s">
        <v>844</v>
      </c>
    </row>
    <row r="114" spans="2:10" x14ac:dyDescent="0.3">
      <c r="B114" t="s">
        <v>601</v>
      </c>
      <c r="C114" t="s">
        <v>1270</v>
      </c>
      <c r="D114" t="s">
        <v>469</v>
      </c>
      <c r="E114" t="s">
        <v>2950</v>
      </c>
      <c r="F114" s="3">
        <v>45931</v>
      </c>
      <c r="G114" s="3">
        <v>45931</v>
      </c>
      <c r="H114" s="8">
        <v>240</v>
      </c>
      <c r="I114" s="8">
        <v>240</v>
      </c>
      <c r="J114" t="s">
        <v>965</v>
      </c>
    </row>
    <row r="115" spans="2:10" x14ac:dyDescent="0.3">
      <c r="B115" t="s">
        <v>637</v>
      </c>
      <c r="C115" t="s">
        <v>1256</v>
      </c>
      <c r="D115" t="s">
        <v>469</v>
      </c>
      <c r="E115" t="s">
        <v>2918</v>
      </c>
      <c r="F115" s="3">
        <v>45931</v>
      </c>
      <c r="G115" s="3">
        <v>45931</v>
      </c>
      <c r="H115" s="8">
        <v>210</v>
      </c>
      <c r="I115" s="8">
        <v>210</v>
      </c>
      <c r="J115" t="s">
        <v>2700</v>
      </c>
    </row>
    <row r="116" spans="2:10" x14ac:dyDescent="0.3">
      <c r="B116" t="s">
        <v>119</v>
      </c>
      <c r="C116" t="s">
        <v>1003</v>
      </c>
      <c r="D116" t="s">
        <v>463</v>
      </c>
      <c r="E116" t="s">
        <v>467</v>
      </c>
      <c r="F116" s="3">
        <v>45931</v>
      </c>
      <c r="G116" s="3">
        <v>45931</v>
      </c>
      <c r="H116" s="8">
        <v>540</v>
      </c>
      <c r="I116" s="8">
        <v>540</v>
      </c>
      <c r="J116" t="s">
        <v>2748</v>
      </c>
    </row>
    <row r="117" spans="2:10" x14ac:dyDescent="0.3">
      <c r="B117" t="s">
        <v>656</v>
      </c>
      <c r="C117" t="s">
        <v>1249</v>
      </c>
      <c r="D117" t="s">
        <v>466</v>
      </c>
      <c r="E117" t="s">
        <v>467</v>
      </c>
      <c r="F117" s="3">
        <v>45931</v>
      </c>
      <c r="G117" s="3">
        <v>45931</v>
      </c>
      <c r="H117" s="8">
        <v>540</v>
      </c>
      <c r="I117" s="8">
        <v>540</v>
      </c>
      <c r="J117" t="s">
        <v>1098</v>
      </c>
    </row>
    <row r="118" spans="2:10" x14ac:dyDescent="0.3">
      <c r="B118" t="s">
        <v>666</v>
      </c>
      <c r="C118" t="s">
        <v>1245</v>
      </c>
      <c r="D118" t="s">
        <v>466</v>
      </c>
      <c r="E118" t="s">
        <v>1470</v>
      </c>
      <c r="F118" s="3">
        <v>45931</v>
      </c>
      <c r="G118" s="3">
        <v>45931</v>
      </c>
      <c r="H118" s="8">
        <v>60</v>
      </c>
      <c r="I118" s="8">
        <v>60</v>
      </c>
      <c r="J118" t="s">
        <v>1482</v>
      </c>
    </row>
    <row r="119" spans="2:10" x14ac:dyDescent="0.3">
      <c r="B119" t="s">
        <v>668</v>
      </c>
      <c r="C119" t="s">
        <v>1244</v>
      </c>
      <c r="D119" t="s">
        <v>463</v>
      </c>
      <c r="E119" t="s">
        <v>596</v>
      </c>
      <c r="F119" s="3">
        <v>45931</v>
      </c>
      <c r="G119" s="3">
        <v>45931</v>
      </c>
      <c r="H119" s="8">
        <v>60</v>
      </c>
      <c r="I119" s="8">
        <v>60</v>
      </c>
      <c r="J119" t="s">
        <v>1822</v>
      </c>
    </row>
    <row r="120" spans="2:10" x14ac:dyDescent="0.3">
      <c r="B120" t="s">
        <v>668</v>
      </c>
      <c r="C120" t="s">
        <v>1244</v>
      </c>
      <c r="D120" t="s">
        <v>475</v>
      </c>
      <c r="E120" t="s">
        <v>2894</v>
      </c>
      <c r="F120" s="3">
        <v>45931</v>
      </c>
      <c r="G120" s="3">
        <v>45931</v>
      </c>
      <c r="H120" s="8">
        <v>540</v>
      </c>
      <c r="I120" s="8">
        <v>540</v>
      </c>
      <c r="J120" t="s">
        <v>1822</v>
      </c>
    </row>
    <row r="121" spans="2:10" x14ac:dyDescent="0.3">
      <c r="B121" t="s">
        <v>659</v>
      </c>
      <c r="C121" t="s">
        <v>1247</v>
      </c>
      <c r="D121" t="s">
        <v>595</v>
      </c>
      <c r="E121" t="s">
        <v>1823</v>
      </c>
      <c r="F121" s="3">
        <v>45931</v>
      </c>
      <c r="G121" s="3">
        <v>45931</v>
      </c>
      <c r="H121" s="8">
        <v>60</v>
      </c>
      <c r="I121" s="8">
        <v>60</v>
      </c>
      <c r="J121" t="s">
        <v>965</v>
      </c>
    </row>
    <row r="122" spans="2:10" x14ac:dyDescent="0.3">
      <c r="B122" t="s">
        <v>677</v>
      </c>
      <c r="C122" t="s">
        <v>678</v>
      </c>
      <c r="D122" t="s">
        <v>466</v>
      </c>
      <c r="E122" t="s">
        <v>465</v>
      </c>
      <c r="F122" s="3">
        <v>45931</v>
      </c>
      <c r="G122" s="3">
        <v>45931</v>
      </c>
      <c r="H122" s="8">
        <v>540</v>
      </c>
      <c r="I122" s="8">
        <v>540</v>
      </c>
      <c r="J122" t="s">
        <v>2152</v>
      </c>
    </row>
    <row r="123" spans="2:10" x14ac:dyDescent="0.3">
      <c r="B123" t="s">
        <v>670</v>
      </c>
      <c r="C123" t="s">
        <v>1243</v>
      </c>
      <c r="D123" t="s">
        <v>466</v>
      </c>
      <c r="E123" t="s">
        <v>1625</v>
      </c>
      <c r="F123" s="3">
        <v>45931</v>
      </c>
      <c r="G123" s="3">
        <v>45931</v>
      </c>
      <c r="H123" s="8">
        <v>480</v>
      </c>
      <c r="I123" s="8">
        <v>480</v>
      </c>
      <c r="J123" t="s">
        <v>1044</v>
      </c>
    </row>
    <row r="124" spans="2:10" x14ac:dyDescent="0.3">
      <c r="B124" t="s">
        <v>672</v>
      </c>
      <c r="C124" t="s">
        <v>673</v>
      </c>
      <c r="D124" t="s">
        <v>463</v>
      </c>
      <c r="E124" t="s">
        <v>665</v>
      </c>
      <c r="F124" s="3">
        <v>45931</v>
      </c>
      <c r="G124" s="3">
        <v>45931</v>
      </c>
      <c r="H124" s="8">
        <v>60</v>
      </c>
      <c r="I124" s="8">
        <v>60</v>
      </c>
      <c r="J124" t="s">
        <v>2274</v>
      </c>
    </row>
    <row r="125" spans="2:10" x14ac:dyDescent="0.3">
      <c r="B125" t="s">
        <v>692</v>
      </c>
      <c r="C125" t="s">
        <v>1161</v>
      </c>
      <c r="D125" t="s">
        <v>463</v>
      </c>
      <c r="E125" t="s">
        <v>1395</v>
      </c>
      <c r="F125" s="3">
        <v>45931</v>
      </c>
      <c r="G125" s="3">
        <v>45931</v>
      </c>
      <c r="H125" s="8">
        <v>60</v>
      </c>
      <c r="I125" s="8">
        <v>60</v>
      </c>
      <c r="J125" t="s">
        <v>1040</v>
      </c>
    </row>
    <row r="126" spans="2:10" x14ac:dyDescent="0.3">
      <c r="B126" t="s">
        <v>692</v>
      </c>
      <c r="C126" t="s">
        <v>1161</v>
      </c>
      <c r="D126" t="s">
        <v>469</v>
      </c>
      <c r="E126" t="s">
        <v>2940</v>
      </c>
      <c r="F126" s="3">
        <v>45931</v>
      </c>
      <c r="G126" s="3">
        <v>45931</v>
      </c>
      <c r="H126" s="8">
        <v>60</v>
      </c>
      <c r="I126" s="8">
        <v>60</v>
      </c>
      <c r="J126" t="s">
        <v>1040</v>
      </c>
    </row>
    <row r="127" spans="2:10" x14ac:dyDescent="0.3">
      <c r="B127" t="s">
        <v>686</v>
      </c>
      <c r="C127" t="s">
        <v>1165</v>
      </c>
      <c r="D127" t="s">
        <v>463</v>
      </c>
      <c r="E127" t="s">
        <v>467</v>
      </c>
      <c r="F127" s="3">
        <v>45931</v>
      </c>
      <c r="G127" s="3">
        <v>45931</v>
      </c>
      <c r="H127" s="8">
        <v>540</v>
      </c>
      <c r="I127" s="8">
        <v>540</v>
      </c>
      <c r="J127" t="s">
        <v>966</v>
      </c>
    </row>
    <row r="128" spans="2:10" x14ac:dyDescent="0.3">
      <c r="B128" t="s">
        <v>700</v>
      </c>
      <c r="C128" t="s">
        <v>1157</v>
      </c>
      <c r="D128" t="s">
        <v>463</v>
      </c>
      <c r="E128" t="s">
        <v>1485</v>
      </c>
      <c r="F128" s="3">
        <v>45931</v>
      </c>
      <c r="G128" s="3">
        <v>45931</v>
      </c>
      <c r="H128" s="8">
        <v>60</v>
      </c>
      <c r="I128" s="8">
        <v>60</v>
      </c>
      <c r="J128" t="s">
        <v>1025</v>
      </c>
    </row>
    <row r="129" spans="2:10" x14ac:dyDescent="0.3">
      <c r="B129" t="s">
        <v>682</v>
      </c>
      <c r="C129" t="s">
        <v>1163</v>
      </c>
      <c r="D129" t="s">
        <v>469</v>
      </c>
      <c r="E129" t="s">
        <v>2913</v>
      </c>
      <c r="F129" s="3">
        <v>45931</v>
      </c>
      <c r="G129" s="3">
        <v>45931</v>
      </c>
      <c r="H129" s="8">
        <v>540</v>
      </c>
      <c r="I129" s="8">
        <v>540</v>
      </c>
      <c r="J129" t="s">
        <v>1556</v>
      </c>
    </row>
    <row r="130" spans="2:10" x14ac:dyDescent="0.3">
      <c r="B130" t="s">
        <v>707</v>
      </c>
      <c r="C130" t="s">
        <v>1151</v>
      </c>
      <c r="D130" t="s">
        <v>466</v>
      </c>
      <c r="E130" t="s">
        <v>468</v>
      </c>
      <c r="F130" s="3">
        <v>45931</v>
      </c>
      <c r="G130" s="3">
        <v>45931</v>
      </c>
      <c r="H130" s="8">
        <v>540</v>
      </c>
      <c r="I130" s="8">
        <v>540</v>
      </c>
      <c r="J130" t="s">
        <v>1025</v>
      </c>
    </row>
    <row r="131" spans="2:10" x14ac:dyDescent="0.3">
      <c r="B131" t="s">
        <v>714</v>
      </c>
      <c r="C131" t="s">
        <v>1149</v>
      </c>
      <c r="D131" t="s">
        <v>466</v>
      </c>
      <c r="E131" t="s">
        <v>465</v>
      </c>
      <c r="F131" s="3">
        <v>45931</v>
      </c>
      <c r="G131" s="3">
        <v>45931</v>
      </c>
      <c r="H131" s="8">
        <v>540</v>
      </c>
      <c r="I131" s="8">
        <v>540</v>
      </c>
      <c r="J131" t="s">
        <v>2274</v>
      </c>
    </row>
    <row r="132" spans="2:10" x14ac:dyDescent="0.3">
      <c r="B132" t="s">
        <v>728</v>
      </c>
      <c r="C132" t="s">
        <v>1145</v>
      </c>
      <c r="D132" t="s">
        <v>469</v>
      </c>
      <c r="E132" t="s">
        <v>1823</v>
      </c>
      <c r="F132" s="3">
        <v>45931</v>
      </c>
      <c r="G132" s="3">
        <v>45931</v>
      </c>
      <c r="H132" s="8">
        <v>180</v>
      </c>
      <c r="I132" s="8">
        <v>180</v>
      </c>
      <c r="J132" t="s">
        <v>1035</v>
      </c>
    </row>
    <row r="133" spans="2:10" x14ac:dyDescent="0.3">
      <c r="B133" t="s">
        <v>721</v>
      </c>
      <c r="C133" t="s">
        <v>1147</v>
      </c>
      <c r="D133" t="s">
        <v>463</v>
      </c>
      <c r="E133" t="s">
        <v>465</v>
      </c>
      <c r="F133" s="3">
        <v>45931</v>
      </c>
      <c r="G133" s="3">
        <v>45931</v>
      </c>
      <c r="H133" s="8">
        <v>540</v>
      </c>
      <c r="I133" s="8">
        <v>540</v>
      </c>
      <c r="J133" t="s">
        <v>1038</v>
      </c>
    </row>
    <row r="134" spans="2:10" x14ac:dyDescent="0.3">
      <c r="B134" t="s">
        <v>742</v>
      </c>
      <c r="C134" t="s">
        <v>1140</v>
      </c>
      <c r="D134" t="s">
        <v>469</v>
      </c>
      <c r="E134" t="s">
        <v>615</v>
      </c>
      <c r="F134" s="3">
        <v>45931</v>
      </c>
      <c r="G134" s="3">
        <v>45931</v>
      </c>
      <c r="H134" s="8">
        <v>120</v>
      </c>
      <c r="I134" s="8">
        <v>120</v>
      </c>
      <c r="J134" t="s">
        <v>1027</v>
      </c>
    </row>
    <row r="135" spans="2:10" x14ac:dyDescent="0.3">
      <c r="B135" t="s">
        <v>742</v>
      </c>
      <c r="C135" t="s">
        <v>1140</v>
      </c>
      <c r="D135" t="s">
        <v>469</v>
      </c>
      <c r="E135" t="s">
        <v>2917</v>
      </c>
      <c r="F135" s="3">
        <v>45931</v>
      </c>
      <c r="G135" s="3">
        <v>45931</v>
      </c>
      <c r="H135" s="8">
        <v>180</v>
      </c>
      <c r="I135" s="8">
        <v>180</v>
      </c>
      <c r="J135" t="s">
        <v>1027</v>
      </c>
    </row>
    <row r="136" spans="2:10" x14ac:dyDescent="0.3">
      <c r="B136" t="s">
        <v>746</v>
      </c>
      <c r="C136" t="s">
        <v>1136</v>
      </c>
      <c r="D136" t="s">
        <v>469</v>
      </c>
      <c r="E136" t="s">
        <v>1470</v>
      </c>
      <c r="F136" s="3">
        <v>45931</v>
      </c>
      <c r="G136" s="3">
        <v>45931</v>
      </c>
      <c r="H136" s="8">
        <v>60</v>
      </c>
      <c r="I136" s="8">
        <v>60</v>
      </c>
      <c r="J136" t="s">
        <v>1029</v>
      </c>
    </row>
    <row r="137" spans="2:10" x14ac:dyDescent="0.3">
      <c r="B137" t="s">
        <v>732</v>
      </c>
      <c r="C137" t="s">
        <v>1144</v>
      </c>
      <c r="D137" t="s">
        <v>469</v>
      </c>
      <c r="E137" t="s">
        <v>2905</v>
      </c>
      <c r="F137" s="3">
        <v>45931</v>
      </c>
      <c r="G137" s="3">
        <v>45931</v>
      </c>
      <c r="H137" s="8">
        <v>150</v>
      </c>
      <c r="I137" s="8">
        <v>150</v>
      </c>
      <c r="J137" t="s">
        <v>2462</v>
      </c>
    </row>
    <row r="138" spans="2:10" x14ac:dyDescent="0.3">
      <c r="B138" t="s">
        <v>309</v>
      </c>
      <c r="C138" t="s">
        <v>1222</v>
      </c>
      <c r="D138" t="s">
        <v>469</v>
      </c>
      <c r="E138" t="s">
        <v>491</v>
      </c>
      <c r="F138" s="3">
        <v>45931</v>
      </c>
      <c r="G138" s="3">
        <v>45931</v>
      </c>
      <c r="H138" s="8">
        <v>60</v>
      </c>
      <c r="I138" s="8">
        <v>60</v>
      </c>
      <c r="J138" t="s">
        <v>1098</v>
      </c>
    </row>
    <row r="139" spans="2:10" x14ac:dyDescent="0.3">
      <c r="B139" t="s">
        <v>748</v>
      </c>
      <c r="C139" t="s">
        <v>1125</v>
      </c>
      <c r="D139" t="s">
        <v>469</v>
      </c>
      <c r="E139" t="s">
        <v>2955</v>
      </c>
      <c r="F139" s="3">
        <v>45931</v>
      </c>
      <c r="G139" s="3">
        <v>45931</v>
      </c>
      <c r="H139" s="8">
        <v>210</v>
      </c>
      <c r="I139" s="8">
        <v>210</v>
      </c>
      <c r="J139" t="s">
        <v>965</v>
      </c>
    </row>
    <row r="140" spans="2:10" x14ac:dyDescent="0.3">
      <c r="B140" t="s">
        <v>750</v>
      </c>
      <c r="C140" t="s">
        <v>1124</v>
      </c>
      <c r="D140" t="s">
        <v>469</v>
      </c>
      <c r="E140" t="s">
        <v>596</v>
      </c>
      <c r="F140" s="3">
        <v>45931</v>
      </c>
      <c r="G140" s="3">
        <v>45931</v>
      </c>
      <c r="H140" s="8">
        <v>60</v>
      </c>
      <c r="I140" s="8">
        <v>60</v>
      </c>
      <c r="J140" t="s">
        <v>1040</v>
      </c>
    </row>
    <row r="141" spans="2:10" x14ac:dyDescent="0.3">
      <c r="B141" t="s">
        <v>769</v>
      </c>
      <c r="C141" t="s">
        <v>1109</v>
      </c>
      <c r="D141" t="s">
        <v>463</v>
      </c>
      <c r="E141" t="s">
        <v>467</v>
      </c>
      <c r="F141" s="3">
        <v>45931</v>
      </c>
      <c r="G141" s="3">
        <v>45931</v>
      </c>
      <c r="H141" s="8">
        <v>720</v>
      </c>
      <c r="I141" s="8">
        <v>540</v>
      </c>
      <c r="J141" t="s">
        <v>966</v>
      </c>
    </row>
    <row r="142" spans="2:10" x14ac:dyDescent="0.3">
      <c r="B142" t="s">
        <v>780</v>
      </c>
      <c r="C142" t="s">
        <v>1122</v>
      </c>
      <c r="D142" t="s">
        <v>469</v>
      </c>
      <c r="E142" t="s">
        <v>2476</v>
      </c>
      <c r="F142" s="3">
        <v>45931</v>
      </c>
      <c r="G142" s="3">
        <v>45931</v>
      </c>
      <c r="H142" s="8">
        <v>180</v>
      </c>
      <c r="I142" s="8">
        <v>180</v>
      </c>
      <c r="J142" t="s">
        <v>555</v>
      </c>
    </row>
    <row r="143" spans="2:10" x14ac:dyDescent="0.3">
      <c r="B143" t="s">
        <v>800</v>
      </c>
      <c r="C143" t="s">
        <v>1069</v>
      </c>
      <c r="D143" t="s">
        <v>463</v>
      </c>
      <c r="E143" t="s">
        <v>665</v>
      </c>
      <c r="F143" s="3">
        <v>45931</v>
      </c>
      <c r="G143" s="3">
        <v>45931</v>
      </c>
      <c r="H143" s="8">
        <v>60</v>
      </c>
      <c r="I143" s="8">
        <v>60</v>
      </c>
      <c r="J143" t="s">
        <v>2274</v>
      </c>
    </row>
    <row r="144" spans="2:10" x14ac:dyDescent="0.3">
      <c r="B144" t="s">
        <v>792</v>
      </c>
      <c r="C144" t="s">
        <v>1073</v>
      </c>
      <c r="D144" t="s">
        <v>469</v>
      </c>
      <c r="E144" t="s">
        <v>2940</v>
      </c>
      <c r="F144" s="3">
        <v>45931</v>
      </c>
      <c r="G144" s="3">
        <v>45931</v>
      </c>
      <c r="H144" s="8">
        <v>180</v>
      </c>
      <c r="I144" s="8">
        <v>180</v>
      </c>
      <c r="J144" t="s">
        <v>1035</v>
      </c>
    </row>
    <row r="145" spans="2:10" x14ac:dyDescent="0.3">
      <c r="B145" t="s">
        <v>804</v>
      </c>
      <c r="C145" t="s">
        <v>1071</v>
      </c>
      <c r="D145" t="s">
        <v>466</v>
      </c>
      <c r="E145" t="s">
        <v>472</v>
      </c>
      <c r="F145" s="3">
        <v>45931</v>
      </c>
      <c r="G145" s="3">
        <v>45931</v>
      </c>
      <c r="H145" s="8">
        <v>540</v>
      </c>
      <c r="I145" s="8">
        <v>540</v>
      </c>
      <c r="J145" t="s">
        <v>1025</v>
      </c>
    </row>
    <row r="146" spans="2:10" x14ac:dyDescent="0.3">
      <c r="B146" t="s">
        <v>811</v>
      </c>
      <c r="C146" t="s">
        <v>1065</v>
      </c>
      <c r="D146" t="s">
        <v>466</v>
      </c>
      <c r="E146" t="s">
        <v>472</v>
      </c>
      <c r="F146" s="3">
        <v>45931</v>
      </c>
      <c r="G146" s="3">
        <v>45931</v>
      </c>
      <c r="H146" s="8">
        <v>1380</v>
      </c>
      <c r="I146" s="8">
        <v>540</v>
      </c>
      <c r="J146" t="s">
        <v>967</v>
      </c>
    </row>
    <row r="147" spans="2:10" x14ac:dyDescent="0.3">
      <c r="B147" t="s">
        <v>827</v>
      </c>
      <c r="C147" t="s">
        <v>1341</v>
      </c>
      <c r="D147" t="s">
        <v>469</v>
      </c>
      <c r="E147" t="s">
        <v>2517</v>
      </c>
      <c r="F147" s="3">
        <v>45931</v>
      </c>
      <c r="G147" s="3">
        <v>45931</v>
      </c>
      <c r="H147" s="8">
        <v>180</v>
      </c>
      <c r="I147" s="8">
        <v>180</v>
      </c>
      <c r="J147" t="s">
        <v>1035</v>
      </c>
    </row>
    <row r="148" spans="2:10" x14ac:dyDescent="0.3">
      <c r="B148" t="s">
        <v>829</v>
      </c>
      <c r="C148" t="s">
        <v>1055</v>
      </c>
      <c r="D148" t="s">
        <v>469</v>
      </c>
      <c r="E148" t="s">
        <v>2953</v>
      </c>
      <c r="F148" s="3">
        <v>45931</v>
      </c>
      <c r="G148" s="3">
        <v>45931</v>
      </c>
      <c r="H148" s="8">
        <v>180</v>
      </c>
      <c r="I148" s="8">
        <v>180</v>
      </c>
      <c r="J148" t="s">
        <v>1035</v>
      </c>
    </row>
    <row r="149" spans="2:10" x14ac:dyDescent="0.3">
      <c r="B149" t="s">
        <v>817</v>
      </c>
      <c r="C149" t="s">
        <v>1068</v>
      </c>
      <c r="D149" t="s">
        <v>1723</v>
      </c>
      <c r="E149" t="s">
        <v>519</v>
      </c>
      <c r="F149" s="3">
        <v>45931</v>
      </c>
      <c r="G149" s="3">
        <v>45931</v>
      </c>
      <c r="H149" s="8">
        <v>60</v>
      </c>
      <c r="I149" s="8">
        <v>60</v>
      </c>
      <c r="J149" t="s">
        <v>2462</v>
      </c>
    </row>
    <row r="150" spans="2:10" x14ac:dyDescent="0.3">
      <c r="B150" t="s">
        <v>848</v>
      </c>
      <c r="C150" t="s">
        <v>1052</v>
      </c>
      <c r="D150" t="s">
        <v>595</v>
      </c>
      <c r="E150" t="s">
        <v>2638</v>
      </c>
      <c r="F150" s="3">
        <v>45931</v>
      </c>
      <c r="G150" s="3">
        <v>45931</v>
      </c>
      <c r="H150" s="8">
        <v>60</v>
      </c>
      <c r="I150" s="8">
        <v>60</v>
      </c>
      <c r="J150" t="s">
        <v>1036</v>
      </c>
    </row>
    <row r="151" spans="2:10" x14ac:dyDescent="0.3">
      <c r="B151" t="s">
        <v>839</v>
      </c>
      <c r="C151" t="s">
        <v>840</v>
      </c>
      <c r="D151" t="s">
        <v>463</v>
      </c>
      <c r="E151" t="s">
        <v>2470</v>
      </c>
      <c r="F151" s="3">
        <v>45931</v>
      </c>
      <c r="G151" s="3">
        <v>45931</v>
      </c>
      <c r="H151" s="8">
        <v>90</v>
      </c>
      <c r="I151" s="8">
        <v>90</v>
      </c>
      <c r="J151" t="s">
        <v>1018</v>
      </c>
    </row>
    <row r="152" spans="2:10" x14ac:dyDescent="0.3">
      <c r="B152" t="s">
        <v>881</v>
      </c>
      <c r="C152" t="s">
        <v>1050</v>
      </c>
      <c r="D152" t="s">
        <v>463</v>
      </c>
      <c r="E152" t="s">
        <v>615</v>
      </c>
      <c r="F152" s="3">
        <v>45931</v>
      </c>
      <c r="G152" s="3">
        <v>45931</v>
      </c>
      <c r="H152" s="8">
        <v>60</v>
      </c>
      <c r="I152" s="8">
        <v>60</v>
      </c>
      <c r="J152" t="s">
        <v>1822</v>
      </c>
    </row>
    <row r="153" spans="2:10" x14ac:dyDescent="0.3">
      <c r="B153" t="s">
        <v>879</v>
      </c>
      <c r="C153" t="s">
        <v>1049</v>
      </c>
      <c r="D153" t="s">
        <v>466</v>
      </c>
      <c r="E153" t="s">
        <v>593</v>
      </c>
      <c r="F153" s="3">
        <v>45931</v>
      </c>
      <c r="G153" s="3">
        <v>45931</v>
      </c>
      <c r="H153" s="8">
        <v>540</v>
      </c>
      <c r="I153" s="8">
        <v>540</v>
      </c>
      <c r="J153" t="s">
        <v>2463</v>
      </c>
    </row>
    <row r="154" spans="2:10" x14ac:dyDescent="0.3">
      <c r="B154" t="s">
        <v>869</v>
      </c>
      <c r="C154" t="s">
        <v>1135</v>
      </c>
      <c r="D154" t="s">
        <v>469</v>
      </c>
      <c r="E154" t="s">
        <v>2943</v>
      </c>
      <c r="F154" s="3">
        <v>45931</v>
      </c>
      <c r="G154" s="3">
        <v>45931</v>
      </c>
      <c r="H154" s="8">
        <v>120</v>
      </c>
      <c r="I154" s="8">
        <v>120</v>
      </c>
      <c r="J154" t="s">
        <v>2136</v>
      </c>
    </row>
    <row r="155" spans="2:10" x14ac:dyDescent="0.3">
      <c r="B155" t="s">
        <v>906</v>
      </c>
      <c r="C155" t="s">
        <v>1014</v>
      </c>
      <c r="D155" t="s">
        <v>463</v>
      </c>
      <c r="E155" t="s">
        <v>1602</v>
      </c>
      <c r="F155" s="3">
        <v>45931</v>
      </c>
      <c r="G155" s="3">
        <v>45931</v>
      </c>
      <c r="H155" s="8">
        <v>60</v>
      </c>
      <c r="I155" s="8">
        <v>60</v>
      </c>
      <c r="J155" t="s">
        <v>1822</v>
      </c>
    </row>
    <row r="156" spans="2:10" x14ac:dyDescent="0.3">
      <c r="B156" t="s">
        <v>906</v>
      </c>
      <c r="C156" t="s">
        <v>1014</v>
      </c>
      <c r="D156" t="s">
        <v>469</v>
      </c>
      <c r="E156" t="s">
        <v>2937</v>
      </c>
      <c r="F156" s="3">
        <v>45931</v>
      </c>
      <c r="G156" s="3">
        <v>45931</v>
      </c>
      <c r="H156" s="8">
        <v>120</v>
      </c>
      <c r="I156" s="8">
        <v>120</v>
      </c>
      <c r="J156" t="s">
        <v>1822</v>
      </c>
    </row>
    <row r="157" spans="2:10" x14ac:dyDescent="0.3">
      <c r="B157" t="s">
        <v>867</v>
      </c>
      <c r="C157" t="s">
        <v>1043</v>
      </c>
      <c r="D157" t="s">
        <v>466</v>
      </c>
      <c r="E157" t="s">
        <v>519</v>
      </c>
      <c r="F157" s="3">
        <v>45931</v>
      </c>
      <c r="G157" s="3">
        <v>45931</v>
      </c>
      <c r="H157" s="8">
        <v>60</v>
      </c>
      <c r="I157" s="8">
        <v>60</v>
      </c>
      <c r="J157" t="s">
        <v>2088</v>
      </c>
    </row>
    <row r="158" spans="2:10" x14ac:dyDescent="0.3">
      <c r="B158" t="s">
        <v>846</v>
      </c>
      <c r="C158" t="s">
        <v>1051</v>
      </c>
      <c r="D158" t="s">
        <v>463</v>
      </c>
      <c r="E158" t="s">
        <v>593</v>
      </c>
      <c r="F158" s="3">
        <v>45931</v>
      </c>
      <c r="G158" s="3">
        <v>45931</v>
      </c>
      <c r="H158" s="8">
        <v>540</v>
      </c>
      <c r="I158" s="8">
        <v>540</v>
      </c>
      <c r="J158" t="s">
        <v>1349</v>
      </c>
    </row>
    <row r="159" spans="2:10" x14ac:dyDescent="0.3">
      <c r="B159" t="s">
        <v>885</v>
      </c>
      <c r="C159" t="s">
        <v>886</v>
      </c>
      <c r="D159" t="s">
        <v>463</v>
      </c>
      <c r="E159" t="s">
        <v>1470</v>
      </c>
      <c r="F159" s="3">
        <v>45931</v>
      </c>
      <c r="G159" s="3">
        <v>45931</v>
      </c>
      <c r="H159" s="8">
        <v>60</v>
      </c>
      <c r="I159" s="8">
        <v>60</v>
      </c>
      <c r="J159" t="s">
        <v>1025</v>
      </c>
    </row>
    <row r="160" spans="2:10" x14ac:dyDescent="0.3">
      <c r="B160" t="s">
        <v>850</v>
      </c>
      <c r="C160" t="s">
        <v>851</v>
      </c>
      <c r="D160" t="s">
        <v>595</v>
      </c>
      <c r="E160" t="s">
        <v>641</v>
      </c>
      <c r="F160" s="3">
        <v>45931</v>
      </c>
      <c r="G160" s="3">
        <v>45931</v>
      </c>
      <c r="H160" s="8">
        <v>60</v>
      </c>
      <c r="I160" s="8">
        <v>60</v>
      </c>
      <c r="J160" t="s">
        <v>1038</v>
      </c>
    </row>
    <row r="161" spans="2:10" x14ac:dyDescent="0.3">
      <c r="B161" t="s">
        <v>1132</v>
      </c>
      <c r="C161" t="s">
        <v>1133</v>
      </c>
      <c r="D161" t="s">
        <v>463</v>
      </c>
      <c r="E161" t="s">
        <v>615</v>
      </c>
      <c r="F161" s="3">
        <v>45931</v>
      </c>
      <c r="G161" s="3">
        <v>45931</v>
      </c>
      <c r="H161" s="8">
        <v>60</v>
      </c>
      <c r="I161" s="8">
        <v>60</v>
      </c>
      <c r="J161" t="s">
        <v>1822</v>
      </c>
    </row>
    <row r="162" spans="2:10" x14ac:dyDescent="0.3">
      <c r="B162" t="s">
        <v>896</v>
      </c>
      <c r="C162" t="s">
        <v>1015</v>
      </c>
      <c r="D162" t="s">
        <v>463</v>
      </c>
      <c r="E162" t="s">
        <v>2659</v>
      </c>
      <c r="F162" s="3">
        <v>45931</v>
      </c>
      <c r="G162" s="3">
        <v>45931</v>
      </c>
      <c r="H162" s="8">
        <v>60</v>
      </c>
      <c r="I162" s="8">
        <v>60</v>
      </c>
      <c r="J162" t="s">
        <v>1028</v>
      </c>
    </row>
    <row r="163" spans="2:10" x14ac:dyDescent="0.3">
      <c r="B163" t="s">
        <v>1152</v>
      </c>
      <c r="C163" t="s">
        <v>1153</v>
      </c>
      <c r="D163" t="s">
        <v>466</v>
      </c>
      <c r="E163" t="s">
        <v>467</v>
      </c>
      <c r="F163" s="3">
        <v>45931</v>
      </c>
      <c r="G163" s="3">
        <v>45931</v>
      </c>
      <c r="H163" s="8">
        <v>1380</v>
      </c>
      <c r="I163" s="8">
        <v>540</v>
      </c>
      <c r="J163" t="s">
        <v>1935</v>
      </c>
    </row>
    <row r="164" spans="2:10" x14ac:dyDescent="0.3">
      <c r="B164" t="s">
        <v>863</v>
      </c>
      <c r="C164" t="s">
        <v>1041</v>
      </c>
      <c r="D164" t="s">
        <v>463</v>
      </c>
      <c r="E164" t="s">
        <v>3048</v>
      </c>
      <c r="F164" s="3">
        <v>45931</v>
      </c>
      <c r="G164" s="3">
        <v>45931</v>
      </c>
      <c r="H164" s="8">
        <v>540</v>
      </c>
      <c r="I164" s="8">
        <v>540</v>
      </c>
      <c r="J164" t="s">
        <v>2756</v>
      </c>
    </row>
    <row r="165" spans="2:10" x14ac:dyDescent="0.3">
      <c r="B165" t="s">
        <v>1305</v>
      </c>
      <c r="C165" t="s">
        <v>1306</v>
      </c>
      <c r="D165" t="s">
        <v>466</v>
      </c>
      <c r="E165" t="s">
        <v>501</v>
      </c>
      <c r="F165" s="3">
        <v>45931</v>
      </c>
      <c r="G165" s="3">
        <v>45931</v>
      </c>
      <c r="H165" s="8">
        <v>540</v>
      </c>
      <c r="I165" s="8">
        <v>540</v>
      </c>
      <c r="J165" t="s">
        <v>1026</v>
      </c>
    </row>
    <row r="166" spans="2:10" x14ac:dyDescent="0.3">
      <c r="B166" t="s">
        <v>403</v>
      </c>
      <c r="C166" t="s">
        <v>1188</v>
      </c>
      <c r="D166" t="s">
        <v>466</v>
      </c>
      <c r="E166" t="s">
        <v>2552</v>
      </c>
      <c r="F166" s="3">
        <v>45931</v>
      </c>
      <c r="G166" s="3">
        <v>45931</v>
      </c>
      <c r="H166" s="8">
        <v>1020</v>
      </c>
      <c r="I166" s="8">
        <v>540</v>
      </c>
      <c r="J166" t="s">
        <v>1098</v>
      </c>
    </row>
    <row r="167" spans="2:10" x14ac:dyDescent="0.3">
      <c r="B167" t="s">
        <v>1338</v>
      </c>
      <c r="C167" t="s">
        <v>1339</v>
      </c>
      <c r="D167" t="s">
        <v>474</v>
      </c>
      <c r="E167" t="s">
        <v>1394</v>
      </c>
      <c r="F167" s="3">
        <v>45931</v>
      </c>
      <c r="G167" s="3">
        <v>45931</v>
      </c>
      <c r="H167" s="8">
        <v>60</v>
      </c>
      <c r="I167" s="8">
        <v>60</v>
      </c>
      <c r="J167" t="s">
        <v>1025</v>
      </c>
    </row>
    <row r="168" spans="2:10" x14ac:dyDescent="0.3">
      <c r="B168" t="s">
        <v>1323</v>
      </c>
      <c r="C168" t="s">
        <v>1324</v>
      </c>
      <c r="D168" t="s">
        <v>469</v>
      </c>
      <c r="E168" t="s">
        <v>1823</v>
      </c>
      <c r="F168" s="3">
        <v>45931</v>
      </c>
      <c r="G168" s="3">
        <v>45931</v>
      </c>
      <c r="H168" s="8">
        <v>180</v>
      </c>
      <c r="I168" s="8">
        <v>180</v>
      </c>
      <c r="J168" t="s">
        <v>1027</v>
      </c>
    </row>
    <row r="169" spans="2:10" x14ac:dyDescent="0.3">
      <c r="B169" t="s">
        <v>1326</v>
      </c>
      <c r="C169" t="s">
        <v>1327</v>
      </c>
      <c r="D169" t="s">
        <v>463</v>
      </c>
      <c r="E169" t="s">
        <v>615</v>
      </c>
      <c r="F169" s="3">
        <v>45931</v>
      </c>
      <c r="G169" s="3">
        <v>45931</v>
      </c>
      <c r="H169" s="8">
        <v>60</v>
      </c>
      <c r="I169" s="8">
        <v>60</v>
      </c>
      <c r="J169" t="s">
        <v>2136</v>
      </c>
    </row>
    <row r="170" spans="2:10" x14ac:dyDescent="0.3">
      <c r="B170" t="s">
        <v>1375</v>
      </c>
      <c r="C170" t="s">
        <v>1376</v>
      </c>
      <c r="D170" t="s">
        <v>469</v>
      </c>
      <c r="E170" t="s">
        <v>2948</v>
      </c>
      <c r="F170" s="3">
        <v>45931</v>
      </c>
      <c r="G170" s="3">
        <v>45931</v>
      </c>
      <c r="H170" s="8">
        <v>180</v>
      </c>
      <c r="I170" s="8">
        <v>180</v>
      </c>
      <c r="J170" t="s">
        <v>2700</v>
      </c>
    </row>
    <row r="171" spans="2:10" x14ac:dyDescent="0.3">
      <c r="B171" t="s">
        <v>1366</v>
      </c>
      <c r="C171" t="s">
        <v>1367</v>
      </c>
      <c r="D171" t="s">
        <v>469</v>
      </c>
      <c r="E171" t="s">
        <v>2945</v>
      </c>
      <c r="F171" s="3">
        <v>45931</v>
      </c>
      <c r="G171" s="3">
        <v>45931</v>
      </c>
      <c r="H171" s="8">
        <v>210</v>
      </c>
      <c r="I171" s="8">
        <v>210</v>
      </c>
      <c r="J171" t="s">
        <v>965</v>
      </c>
    </row>
    <row r="172" spans="2:10" x14ac:dyDescent="0.3">
      <c r="B172" t="s">
        <v>1390</v>
      </c>
      <c r="C172" t="s">
        <v>1391</v>
      </c>
      <c r="D172" t="s">
        <v>463</v>
      </c>
      <c r="E172" t="s">
        <v>2551</v>
      </c>
      <c r="F172" s="3">
        <v>45931</v>
      </c>
      <c r="G172" s="3">
        <v>45931</v>
      </c>
      <c r="H172" s="8">
        <v>60</v>
      </c>
      <c r="I172" s="8">
        <v>60</v>
      </c>
      <c r="J172" t="s">
        <v>1038</v>
      </c>
    </row>
    <row r="173" spans="2:10" x14ac:dyDescent="0.3">
      <c r="B173" t="s">
        <v>1363</v>
      </c>
      <c r="C173" t="s">
        <v>1364</v>
      </c>
      <c r="D173" t="s">
        <v>469</v>
      </c>
      <c r="E173" t="s">
        <v>2915</v>
      </c>
      <c r="F173" s="3">
        <v>45931</v>
      </c>
      <c r="G173" s="3">
        <v>45931</v>
      </c>
      <c r="H173" s="8">
        <v>210</v>
      </c>
      <c r="I173" s="8">
        <v>210</v>
      </c>
      <c r="J173" t="s">
        <v>965</v>
      </c>
    </row>
    <row r="174" spans="2:10" x14ac:dyDescent="0.3">
      <c r="B174" t="s">
        <v>1387</v>
      </c>
      <c r="C174" t="s">
        <v>1388</v>
      </c>
      <c r="D174" t="s">
        <v>469</v>
      </c>
      <c r="E174" t="s">
        <v>615</v>
      </c>
      <c r="F174" s="3">
        <v>45931</v>
      </c>
      <c r="G174" s="3">
        <v>45931</v>
      </c>
      <c r="H174" s="8">
        <v>60</v>
      </c>
      <c r="I174" s="8">
        <v>60</v>
      </c>
      <c r="J174" t="s">
        <v>1040</v>
      </c>
    </row>
    <row r="175" spans="2:10" x14ac:dyDescent="0.3">
      <c r="B175" t="s">
        <v>1357</v>
      </c>
      <c r="C175" t="s">
        <v>1358</v>
      </c>
      <c r="D175" t="s">
        <v>463</v>
      </c>
      <c r="E175" t="s">
        <v>467</v>
      </c>
      <c r="F175" s="3">
        <v>45931</v>
      </c>
      <c r="G175" s="3">
        <v>45931</v>
      </c>
      <c r="H175" s="8">
        <v>540</v>
      </c>
      <c r="I175" s="8">
        <v>540</v>
      </c>
      <c r="J175" t="s">
        <v>844</v>
      </c>
    </row>
    <row r="176" spans="2:10" x14ac:dyDescent="0.3">
      <c r="B176" t="s">
        <v>1378</v>
      </c>
      <c r="C176" t="s">
        <v>1379</v>
      </c>
      <c r="D176" t="s">
        <v>469</v>
      </c>
      <c r="E176" t="s">
        <v>2976</v>
      </c>
      <c r="F176" s="3">
        <v>45931</v>
      </c>
      <c r="G176" s="3">
        <v>45931</v>
      </c>
      <c r="H176" s="8">
        <v>330</v>
      </c>
      <c r="I176" s="8">
        <v>330</v>
      </c>
      <c r="J176" t="s">
        <v>555</v>
      </c>
    </row>
    <row r="177" spans="2:10" x14ac:dyDescent="0.3">
      <c r="B177" t="s">
        <v>1335</v>
      </c>
      <c r="C177" t="s">
        <v>1336</v>
      </c>
      <c r="D177" t="s">
        <v>463</v>
      </c>
      <c r="E177" t="s">
        <v>2003</v>
      </c>
      <c r="F177" s="3">
        <v>45931</v>
      </c>
      <c r="G177" s="3">
        <v>45931</v>
      </c>
      <c r="H177" s="8">
        <v>60</v>
      </c>
      <c r="I177" s="8">
        <v>60</v>
      </c>
      <c r="J177" t="s">
        <v>1467</v>
      </c>
    </row>
    <row r="178" spans="2:10" x14ac:dyDescent="0.3">
      <c r="B178" t="s">
        <v>1433</v>
      </c>
      <c r="C178" t="s">
        <v>1434</v>
      </c>
      <c r="D178" t="s">
        <v>595</v>
      </c>
      <c r="E178" t="s">
        <v>641</v>
      </c>
      <c r="F178" s="3">
        <v>45931</v>
      </c>
      <c r="G178" s="3">
        <v>45931</v>
      </c>
      <c r="H178" s="8">
        <v>120</v>
      </c>
      <c r="I178" s="8">
        <v>120</v>
      </c>
      <c r="J178" t="s">
        <v>966</v>
      </c>
    </row>
    <row r="179" spans="2:10" x14ac:dyDescent="0.3">
      <c r="B179" t="s">
        <v>1440</v>
      </c>
      <c r="C179" t="s">
        <v>1441</v>
      </c>
      <c r="D179" t="s">
        <v>474</v>
      </c>
      <c r="E179" t="s">
        <v>489</v>
      </c>
      <c r="F179" s="3">
        <v>45931</v>
      </c>
      <c r="G179" s="3">
        <v>45931</v>
      </c>
      <c r="H179" s="8">
        <v>30</v>
      </c>
      <c r="I179" s="8">
        <v>30</v>
      </c>
      <c r="J179" t="s">
        <v>1822</v>
      </c>
    </row>
    <row r="180" spans="2:10" x14ac:dyDescent="0.3">
      <c r="B180" t="s">
        <v>1402</v>
      </c>
      <c r="C180" t="s">
        <v>1403</v>
      </c>
      <c r="D180" t="s">
        <v>595</v>
      </c>
      <c r="E180" t="s">
        <v>1485</v>
      </c>
      <c r="F180" s="3">
        <v>45931</v>
      </c>
      <c r="G180" s="3">
        <v>45931</v>
      </c>
      <c r="H180" s="8">
        <v>120</v>
      </c>
      <c r="I180" s="8">
        <v>120</v>
      </c>
      <c r="J180" t="s">
        <v>1036</v>
      </c>
    </row>
    <row r="181" spans="2:10" x14ac:dyDescent="0.3">
      <c r="B181" t="s">
        <v>1420</v>
      </c>
      <c r="C181" t="s">
        <v>1421</v>
      </c>
      <c r="D181" t="s">
        <v>595</v>
      </c>
      <c r="E181" t="s">
        <v>615</v>
      </c>
      <c r="F181" s="3">
        <v>45931</v>
      </c>
      <c r="G181" s="3">
        <v>45931</v>
      </c>
      <c r="H181" s="8">
        <v>60</v>
      </c>
      <c r="I181" s="8">
        <v>60</v>
      </c>
      <c r="J181" t="s">
        <v>966</v>
      </c>
    </row>
    <row r="182" spans="2:10" x14ac:dyDescent="0.3">
      <c r="B182" t="s">
        <v>1407</v>
      </c>
      <c r="C182" t="s">
        <v>1408</v>
      </c>
      <c r="D182" t="s">
        <v>595</v>
      </c>
      <c r="E182" t="s">
        <v>1485</v>
      </c>
      <c r="F182" s="3">
        <v>45931</v>
      </c>
      <c r="G182" s="3">
        <v>45931</v>
      </c>
      <c r="H182" s="8">
        <v>60</v>
      </c>
      <c r="I182" s="8">
        <v>60</v>
      </c>
      <c r="J182" t="s">
        <v>966</v>
      </c>
    </row>
    <row r="183" spans="2:10" x14ac:dyDescent="0.3">
      <c r="B183" t="s">
        <v>1369</v>
      </c>
      <c r="C183" t="s">
        <v>1370</v>
      </c>
      <c r="D183" t="s">
        <v>469</v>
      </c>
      <c r="E183" t="s">
        <v>2947</v>
      </c>
      <c r="F183" s="3">
        <v>45931</v>
      </c>
      <c r="G183" s="3">
        <v>45931</v>
      </c>
      <c r="H183" s="8">
        <v>180</v>
      </c>
      <c r="I183" s="8">
        <v>180</v>
      </c>
      <c r="J183" t="s">
        <v>965</v>
      </c>
    </row>
    <row r="184" spans="2:10" x14ac:dyDescent="0.3">
      <c r="B184" t="s">
        <v>1452</v>
      </c>
      <c r="C184" t="s">
        <v>1453</v>
      </c>
      <c r="D184" t="s">
        <v>469</v>
      </c>
      <c r="E184" t="s">
        <v>1823</v>
      </c>
      <c r="F184" s="3">
        <v>45931</v>
      </c>
      <c r="G184" s="3">
        <v>45931</v>
      </c>
      <c r="H184" s="8">
        <v>180</v>
      </c>
      <c r="I184" s="8">
        <v>180</v>
      </c>
      <c r="J184" t="s">
        <v>1035</v>
      </c>
    </row>
    <row r="185" spans="2:10" x14ac:dyDescent="0.3">
      <c r="B185" t="s">
        <v>1443</v>
      </c>
      <c r="C185" t="s">
        <v>1444</v>
      </c>
      <c r="D185" t="s">
        <v>463</v>
      </c>
      <c r="E185" t="s">
        <v>615</v>
      </c>
      <c r="F185" s="3">
        <v>45931</v>
      </c>
      <c r="G185" s="3">
        <v>45931</v>
      </c>
      <c r="H185" s="8">
        <v>60</v>
      </c>
      <c r="I185" s="8">
        <v>60</v>
      </c>
      <c r="J185" t="s">
        <v>1822</v>
      </c>
    </row>
    <row r="186" spans="2:10" x14ac:dyDescent="0.3">
      <c r="B186" t="s">
        <v>1492</v>
      </c>
      <c r="C186" t="s">
        <v>1493</v>
      </c>
      <c r="D186" t="s">
        <v>469</v>
      </c>
      <c r="E186" t="s">
        <v>596</v>
      </c>
      <c r="F186" s="3">
        <v>45931</v>
      </c>
      <c r="G186" s="3">
        <v>45931</v>
      </c>
      <c r="H186" s="8">
        <v>60</v>
      </c>
      <c r="I186" s="8">
        <v>60</v>
      </c>
      <c r="J186" t="s">
        <v>973</v>
      </c>
    </row>
    <row r="187" spans="2:10" x14ac:dyDescent="0.3">
      <c r="B187" t="s">
        <v>1495</v>
      </c>
      <c r="C187" t="s">
        <v>1496</v>
      </c>
      <c r="D187" t="s">
        <v>469</v>
      </c>
      <c r="E187" t="s">
        <v>2949</v>
      </c>
      <c r="F187" s="3">
        <v>45931</v>
      </c>
      <c r="G187" s="3">
        <v>45931</v>
      </c>
      <c r="H187" s="8">
        <v>180</v>
      </c>
      <c r="I187" s="8">
        <v>180</v>
      </c>
      <c r="J187" t="s">
        <v>1035</v>
      </c>
    </row>
    <row r="188" spans="2:10" x14ac:dyDescent="0.3">
      <c r="B188" t="s">
        <v>1512</v>
      </c>
      <c r="C188" t="s">
        <v>1513</v>
      </c>
      <c r="D188" t="s">
        <v>469</v>
      </c>
      <c r="E188" t="s">
        <v>491</v>
      </c>
      <c r="F188" s="3">
        <v>45931</v>
      </c>
      <c r="G188" s="3">
        <v>45931</v>
      </c>
      <c r="H188" s="8">
        <v>60</v>
      </c>
      <c r="I188" s="8">
        <v>60</v>
      </c>
      <c r="J188" t="s">
        <v>2700</v>
      </c>
    </row>
    <row r="189" spans="2:10" x14ac:dyDescent="0.3">
      <c r="B189" t="s">
        <v>1512</v>
      </c>
      <c r="C189" t="s">
        <v>1513</v>
      </c>
      <c r="D189" t="s">
        <v>469</v>
      </c>
      <c r="E189" t="s">
        <v>3058</v>
      </c>
      <c r="F189" s="3">
        <v>45931</v>
      </c>
      <c r="G189" s="3">
        <v>45931</v>
      </c>
      <c r="H189" s="8">
        <v>60</v>
      </c>
      <c r="I189" s="8">
        <v>60</v>
      </c>
      <c r="J189" t="s">
        <v>2700</v>
      </c>
    </row>
    <row r="190" spans="2:10" x14ac:dyDescent="0.3">
      <c r="B190" t="s">
        <v>1469</v>
      </c>
      <c r="C190" t="s">
        <v>1474</v>
      </c>
      <c r="D190" t="s">
        <v>469</v>
      </c>
      <c r="E190" t="s">
        <v>2873</v>
      </c>
      <c r="F190" s="3">
        <v>45931</v>
      </c>
      <c r="G190" s="3">
        <v>45931</v>
      </c>
      <c r="H190" s="8">
        <v>540</v>
      </c>
      <c r="I190" s="8">
        <v>540</v>
      </c>
      <c r="J190" t="s">
        <v>1556</v>
      </c>
    </row>
    <row r="191" spans="2:10" x14ac:dyDescent="0.3">
      <c r="B191" t="s">
        <v>1464</v>
      </c>
      <c r="C191" t="s">
        <v>1465</v>
      </c>
      <c r="D191" t="s">
        <v>466</v>
      </c>
      <c r="E191" t="s">
        <v>467</v>
      </c>
      <c r="F191" s="3">
        <v>45931</v>
      </c>
      <c r="G191" s="3">
        <v>45931</v>
      </c>
      <c r="H191" s="8">
        <v>1380</v>
      </c>
      <c r="I191" s="8">
        <v>540</v>
      </c>
      <c r="J191" t="s">
        <v>1098</v>
      </c>
    </row>
    <row r="192" spans="2:10" x14ac:dyDescent="0.3">
      <c r="B192" t="s">
        <v>1354</v>
      </c>
      <c r="C192" t="s">
        <v>1355</v>
      </c>
      <c r="D192" t="s">
        <v>466</v>
      </c>
      <c r="E192" t="s">
        <v>467</v>
      </c>
      <c r="F192" s="3">
        <v>45931</v>
      </c>
      <c r="G192" s="3">
        <v>45931</v>
      </c>
      <c r="H192" s="8">
        <v>540</v>
      </c>
      <c r="I192" s="8">
        <v>540</v>
      </c>
      <c r="J192" t="s">
        <v>1098</v>
      </c>
    </row>
    <row r="193" spans="2:10" x14ac:dyDescent="0.3">
      <c r="B193" t="s">
        <v>1529</v>
      </c>
      <c r="C193" t="s">
        <v>1530</v>
      </c>
      <c r="D193" t="s">
        <v>595</v>
      </c>
      <c r="E193" t="s">
        <v>1470</v>
      </c>
      <c r="F193" s="3">
        <v>45931</v>
      </c>
      <c r="G193" s="3">
        <v>45931</v>
      </c>
      <c r="H193" s="8">
        <v>60</v>
      </c>
      <c r="I193" s="8">
        <v>60</v>
      </c>
      <c r="J193" t="s">
        <v>1084</v>
      </c>
    </row>
    <row r="194" spans="2:10" x14ac:dyDescent="0.3">
      <c r="B194" t="s">
        <v>1536</v>
      </c>
      <c r="C194" t="s">
        <v>1537</v>
      </c>
      <c r="D194" t="s">
        <v>469</v>
      </c>
      <c r="E194" t="s">
        <v>836</v>
      </c>
      <c r="F194" s="3">
        <v>45931</v>
      </c>
      <c r="G194" s="3">
        <v>45931</v>
      </c>
      <c r="H194" s="8">
        <v>60</v>
      </c>
      <c r="I194" s="8">
        <v>60</v>
      </c>
      <c r="J194" t="s">
        <v>1040</v>
      </c>
    </row>
    <row r="195" spans="2:10" x14ac:dyDescent="0.3">
      <c r="B195" t="s">
        <v>1509</v>
      </c>
      <c r="C195" t="s">
        <v>1510</v>
      </c>
      <c r="D195" t="s">
        <v>469</v>
      </c>
      <c r="E195" t="s">
        <v>1601</v>
      </c>
      <c r="F195" s="3">
        <v>45931</v>
      </c>
      <c r="G195" s="3">
        <v>45931</v>
      </c>
      <c r="H195" s="8">
        <v>60</v>
      </c>
      <c r="I195" s="8">
        <v>60</v>
      </c>
      <c r="J195" t="s">
        <v>1098</v>
      </c>
    </row>
    <row r="196" spans="2:10" x14ac:dyDescent="0.3">
      <c r="B196" t="s">
        <v>1476</v>
      </c>
      <c r="C196" t="s">
        <v>1477</v>
      </c>
      <c r="D196" t="s">
        <v>463</v>
      </c>
      <c r="E196" t="s">
        <v>468</v>
      </c>
      <c r="F196" s="3">
        <v>45931</v>
      </c>
      <c r="G196" s="3">
        <v>45931</v>
      </c>
      <c r="H196" s="8">
        <v>540</v>
      </c>
      <c r="I196" s="8">
        <v>540</v>
      </c>
      <c r="J196" t="s">
        <v>1099</v>
      </c>
    </row>
    <row r="197" spans="2:10" x14ac:dyDescent="0.3">
      <c r="B197" t="s">
        <v>1545</v>
      </c>
      <c r="C197" t="s">
        <v>1546</v>
      </c>
      <c r="D197" t="s">
        <v>463</v>
      </c>
      <c r="E197" t="s">
        <v>615</v>
      </c>
      <c r="F197" s="3">
        <v>45931</v>
      </c>
      <c r="G197" s="3">
        <v>45931</v>
      </c>
      <c r="H197" s="8">
        <v>60</v>
      </c>
      <c r="I197" s="8">
        <v>60</v>
      </c>
      <c r="J197" t="s">
        <v>1822</v>
      </c>
    </row>
    <row r="198" spans="2:10" x14ac:dyDescent="0.3">
      <c r="B198" t="s">
        <v>1550</v>
      </c>
      <c r="C198" t="s">
        <v>1551</v>
      </c>
      <c r="D198" t="s">
        <v>469</v>
      </c>
      <c r="E198" t="s">
        <v>2963</v>
      </c>
      <c r="F198" s="3">
        <v>45931</v>
      </c>
      <c r="G198" s="3">
        <v>45931</v>
      </c>
      <c r="H198" s="8">
        <v>120</v>
      </c>
      <c r="I198" s="8">
        <v>120</v>
      </c>
      <c r="J198" t="s">
        <v>1033</v>
      </c>
    </row>
    <row r="199" spans="2:10" x14ac:dyDescent="0.3">
      <c r="B199" t="s">
        <v>1571</v>
      </c>
      <c r="C199" t="s">
        <v>1572</v>
      </c>
      <c r="D199" t="s">
        <v>595</v>
      </c>
      <c r="E199" t="s">
        <v>1485</v>
      </c>
      <c r="F199" s="3">
        <v>45931</v>
      </c>
      <c r="G199" s="3">
        <v>45931</v>
      </c>
      <c r="H199" s="8">
        <v>60</v>
      </c>
      <c r="I199" s="8">
        <v>60</v>
      </c>
      <c r="J199" t="s">
        <v>1036</v>
      </c>
    </row>
    <row r="200" spans="2:10" x14ac:dyDescent="0.3">
      <c r="B200" t="s">
        <v>1567</v>
      </c>
      <c r="C200" t="s">
        <v>1568</v>
      </c>
      <c r="D200" t="s">
        <v>469</v>
      </c>
      <c r="E200" t="s">
        <v>2475</v>
      </c>
      <c r="F200" s="3">
        <v>45931</v>
      </c>
      <c r="G200" s="3">
        <v>45931</v>
      </c>
      <c r="H200" s="8">
        <v>180</v>
      </c>
      <c r="I200" s="8">
        <v>180</v>
      </c>
      <c r="J200" t="s">
        <v>555</v>
      </c>
    </row>
    <row r="201" spans="2:10" x14ac:dyDescent="0.3">
      <c r="B201" t="s">
        <v>1578</v>
      </c>
      <c r="C201" t="s">
        <v>1579</v>
      </c>
      <c r="D201" t="s">
        <v>466</v>
      </c>
      <c r="E201" t="s">
        <v>491</v>
      </c>
      <c r="F201" s="3">
        <v>45931</v>
      </c>
      <c r="G201" s="3">
        <v>45931</v>
      </c>
      <c r="H201" s="8">
        <v>60</v>
      </c>
      <c r="I201" s="8">
        <v>60</v>
      </c>
      <c r="J201" t="s">
        <v>1482</v>
      </c>
    </row>
    <row r="202" spans="2:10" x14ac:dyDescent="0.3">
      <c r="B202" t="s">
        <v>1561</v>
      </c>
      <c r="C202" t="s">
        <v>1562</v>
      </c>
      <c r="D202" t="s">
        <v>466</v>
      </c>
      <c r="E202" t="s">
        <v>491</v>
      </c>
      <c r="F202" s="3">
        <v>45931</v>
      </c>
      <c r="G202" s="3">
        <v>45931</v>
      </c>
      <c r="H202" s="8">
        <v>60</v>
      </c>
      <c r="I202" s="8">
        <v>60</v>
      </c>
      <c r="J202" t="s">
        <v>1482</v>
      </c>
    </row>
    <row r="203" spans="2:10" x14ac:dyDescent="0.3">
      <c r="B203" t="s">
        <v>1588</v>
      </c>
      <c r="C203" t="s">
        <v>1589</v>
      </c>
      <c r="D203" t="s">
        <v>469</v>
      </c>
      <c r="E203" t="s">
        <v>491</v>
      </c>
      <c r="F203" s="3">
        <v>45931</v>
      </c>
      <c r="G203" s="3">
        <v>45931</v>
      </c>
      <c r="H203" s="8">
        <v>60</v>
      </c>
      <c r="I203" s="8">
        <v>60</v>
      </c>
      <c r="J203" t="s">
        <v>2152</v>
      </c>
    </row>
    <row r="204" spans="2:10" x14ac:dyDescent="0.3">
      <c r="B204" t="s">
        <v>1410</v>
      </c>
      <c r="C204" t="s">
        <v>1411</v>
      </c>
      <c r="D204" t="s">
        <v>466</v>
      </c>
      <c r="E204" t="s">
        <v>491</v>
      </c>
      <c r="F204" s="3">
        <v>45931</v>
      </c>
      <c r="G204" s="3">
        <v>45931</v>
      </c>
      <c r="H204" s="8">
        <v>60</v>
      </c>
      <c r="I204" s="8">
        <v>60</v>
      </c>
      <c r="J204" t="s">
        <v>1482</v>
      </c>
    </row>
    <row r="205" spans="2:10" x14ac:dyDescent="0.3">
      <c r="B205" t="s">
        <v>833</v>
      </c>
      <c r="C205" t="s">
        <v>1057</v>
      </c>
      <c r="D205" t="s">
        <v>466</v>
      </c>
      <c r="E205" t="s">
        <v>467</v>
      </c>
      <c r="F205" s="3">
        <v>45931</v>
      </c>
      <c r="G205" s="3">
        <v>45931</v>
      </c>
      <c r="H205" s="8">
        <v>540</v>
      </c>
      <c r="I205" s="8">
        <v>540</v>
      </c>
      <c r="J205" t="s">
        <v>1482</v>
      </c>
    </row>
    <row r="206" spans="2:10" x14ac:dyDescent="0.3">
      <c r="B206" t="s">
        <v>618</v>
      </c>
      <c r="C206" t="s">
        <v>1260</v>
      </c>
      <c r="D206" t="s">
        <v>463</v>
      </c>
      <c r="E206" t="s">
        <v>2182</v>
      </c>
      <c r="F206" s="3">
        <v>45931</v>
      </c>
      <c r="G206" s="3">
        <v>45931</v>
      </c>
      <c r="H206" s="8">
        <v>60</v>
      </c>
      <c r="I206" s="8">
        <v>60</v>
      </c>
      <c r="J206" t="s">
        <v>1482</v>
      </c>
    </row>
    <row r="207" spans="2:10" x14ac:dyDescent="0.3">
      <c r="B207" t="s">
        <v>788</v>
      </c>
      <c r="C207" t="s">
        <v>1100</v>
      </c>
      <c r="D207" t="s">
        <v>595</v>
      </c>
      <c r="E207" t="s">
        <v>2188</v>
      </c>
      <c r="F207" s="3">
        <v>45931</v>
      </c>
      <c r="G207" s="3">
        <v>45931</v>
      </c>
      <c r="H207" s="8">
        <v>60</v>
      </c>
      <c r="I207" s="8">
        <v>60</v>
      </c>
      <c r="J207" t="s">
        <v>1482</v>
      </c>
    </row>
    <row r="208" spans="2:10" x14ac:dyDescent="0.3">
      <c r="B208" t="s">
        <v>1608</v>
      </c>
      <c r="C208" t="s">
        <v>1609</v>
      </c>
      <c r="D208" t="s">
        <v>595</v>
      </c>
      <c r="E208" t="s">
        <v>2897</v>
      </c>
      <c r="F208" s="3">
        <v>45931</v>
      </c>
      <c r="G208" s="3">
        <v>45931</v>
      </c>
      <c r="H208" s="8">
        <v>180</v>
      </c>
      <c r="I208" s="8">
        <v>180</v>
      </c>
      <c r="J208" t="s">
        <v>2462</v>
      </c>
    </row>
    <row r="209" spans="2:10" x14ac:dyDescent="0.3">
      <c r="B209" t="s">
        <v>1616</v>
      </c>
      <c r="C209" t="s">
        <v>1617</v>
      </c>
      <c r="D209" t="s">
        <v>466</v>
      </c>
      <c r="E209" t="s">
        <v>467</v>
      </c>
      <c r="F209" s="3">
        <v>45931</v>
      </c>
      <c r="G209" s="3">
        <v>45931</v>
      </c>
      <c r="H209" s="8">
        <v>1410</v>
      </c>
      <c r="I209" s="8">
        <v>540</v>
      </c>
      <c r="J209" t="s">
        <v>1098</v>
      </c>
    </row>
    <row r="210" spans="2:10" x14ac:dyDescent="0.3">
      <c r="B210" t="s">
        <v>821</v>
      </c>
      <c r="C210" t="s">
        <v>1060</v>
      </c>
      <c r="D210" t="s">
        <v>466</v>
      </c>
      <c r="E210" t="s">
        <v>465</v>
      </c>
      <c r="F210" s="3">
        <v>45931</v>
      </c>
      <c r="G210" s="3">
        <v>45931</v>
      </c>
      <c r="H210" s="8">
        <v>480</v>
      </c>
      <c r="I210" s="8">
        <v>480</v>
      </c>
      <c r="J210" t="s">
        <v>1467</v>
      </c>
    </row>
    <row r="211" spans="2:10" x14ac:dyDescent="0.3">
      <c r="B211" t="s">
        <v>1638</v>
      </c>
      <c r="C211" t="s">
        <v>1639</v>
      </c>
      <c r="D211" t="s">
        <v>595</v>
      </c>
      <c r="E211" t="s">
        <v>615</v>
      </c>
      <c r="F211" s="3">
        <v>45931</v>
      </c>
      <c r="G211" s="3">
        <v>45931</v>
      </c>
      <c r="H211" s="8">
        <v>60</v>
      </c>
      <c r="I211" s="8">
        <v>60</v>
      </c>
      <c r="J211" t="s">
        <v>966</v>
      </c>
    </row>
    <row r="212" spans="2:10" x14ac:dyDescent="0.3">
      <c r="B212" t="s">
        <v>1642</v>
      </c>
      <c r="C212" t="s">
        <v>1643</v>
      </c>
      <c r="D212" t="s">
        <v>466</v>
      </c>
      <c r="E212" t="s">
        <v>2426</v>
      </c>
      <c r="F212" s="3">
        <v>45931</v>
      </c>
      <c r="G212" s="3">
        <v>45931</v>
      </c>
      <c r="H212" s="8">
        <v>540</v>
      </c>
      <c r="I212" s="8">
        <v>540</v>
      </c>
      <c r="J212" t="s">
        <v>1038</v>
      </c>
    </row>
    <row r="213" spans="2:10" x14ac:dyDescent="0.3">
      <c r="B213" t="s">
        <v>1660</v>
      </c>
      <c r="C213" t="s">
        <v>1661</v>
      </c>
      <c r="D213" t="s">
        <v>463</v>
      </c>
      <c r="E213" t="s">
        <v>2322</v>
      </c>
      <c r="F213" s="3">
        <v>45931</v>
      </c>
      <c r="G213" s="3">
        <v>45931</v>
      </c>
      <c r="H213" s="8">
        <v>60</v>
      </c>
      <c r="I213" s="8">
        <v>60</v>
      </c>
      <c r="J213" t="s">
        <v>1822</v>
      </c>
    </row>
    <row r="214" spans="2:10" x14ac:dyDescent="0.3">
      <c r="B214" t="s">
        <v>1660</v>
      </c>
      <c r="C214" t="s">
        <v>1661</v>
      </c>
      <c r="D214" t="s">
        <v>463</v>
      </c>
      <c r="E214" t="s">
        <v>615</v>
      </c>
      <c r="F214" s="3">
        <v>45931</v>
      </c>
      <c r="G214" s="3">
        <v>45931</v>
      </c>
      <c r="H214" s="8">
        <v>60</v>
      </c>
      <c r="I214" s="8">
        <v>60</v>
      </c>
      <c r="J214" t="s">
        <v>1822</v>
      </c>
    </row>
    <row r="215" spans="2:10" x14ac:dyDescent="0.3">
      <c r="B215" t="s">
        <v>1663</v>
      </c>
      <c r="C215" t="s">
        <v>1664</v>
      </c>
      <c r="D215" t="s">
        <v>463</v>
      </c>
      <c r="E215" t="s">
        <v>615</v>
      </c>
      <c r="F215" s="3">
        <v>45931</v>
      </c>
      <c r="G215" s="3">
        <v>45931</v>
      </c>
      <c r="H215" s="8">
        <v>60</v>
      </c>
      <c r="I215" s="8">
        <v>60</v>
      </c>
      <c r="J215" t="s">
        <v>1822</v>
      </c>
    </row>
    <row r="216" spans="2:10" x14ac:dyDescent="0.3">
      <c r="B216" t="s">
        <v>1669</v>
      </c>
      <c r="C216" t="s">
        <v>1670</v>
      </c>
      <c r="D216" t="s">
        <v>595</v>
      </c>
      <c r="E216" t="s">
        <v>836</v>
      </c>
      <c r="F216" s="3">
        <v>45931</v>
      </c>
      <c r="G216" s="3">
        <v>45931</v>
      </c>
      <c r="H216" s="8">
        <v>60</v>
      </c>
      <c r="I216" s="8">
        <v>60</v>
      </c>
      <c r="J216" t="s">
        <v>1036</v>
      </c>
    </row>
    <row r="217" spans="2:10" x14ac:dyDescent="0.3">
      <c r="B217" t="s">
        <v>1695</v>
      </c>
      <c r="C217" t="s">
        <v>1696</v>
      </c>
      <c r="D217" t="s">
        <v>463</v>
      </c>
      <c r="E217" t="s">
        <v>519</v>
      </c>
      <c r="F217" s="3">
        <v>45931</v>
      </c>
      <c r="G217" s="3">
        <v>45931</v>
      </c>
      <c r="H217" s="8">
        <v>60</v>
      </c>
      <c r="I217" s="8">
        <v>60</v>
      </c>
      <c r="J217" t="s">
        <v>1038</v>
      </c>
    </row>
    <row r="218" spans="2:10" x14ac:dyDescent="0.3">
      <c r="B218" t="s">
        <v>1666</v>
      </c>
      <c r="C218" t="s">
        <v>1667</v>
      </c>
      <c r="D218" t="s">
        <v>463</v>
      </c>
      <c r="E218" t="s">
        <v>596</v>
      </c>
      <c r="F218" s="3">
        <v>45931</v>
      </c>
      <c r="G218" s="3">
        <v>45931</v>
      </c>
      <c r="H218" s="8">
        <v>60</v>
      </c>
      <c r="I218" s="8">
        <v>60</v>
      </c>
      <c r="J218" t="s">
        <v>1822</v>
      </c>
    </row>
    <row r="219" spans="2:10" x14ac:dyDescent="0.3">
      <c r="B219" t="s">
        <v>1689</v>
      </c>
      <c r="C219" t="s">
        <v>1690</v>
      </c>
      <c r="D219" t="s">
        <v>466</v>
      </c>
      <c r="E219" t="s">
        <v>467</v>
      </c>
      <c r="F219" s="3">
        <v>45931</v>
      </c>
      <c r="G219" s="3">
        <v>45931</v>
      </c>
      <c r="H219" s="8">
        <v>1410</v>
      </c>
      <c r="I219" s="8">
        <v>540</v>
      </c>
      <c r="J219" t="s">
        <v>1935</v>
      </c>
    </row>
    <row r="220" spans="2:10" x14ac:dyDescent="0.3">
      <c r="B220" t="s">
        <v>1692</v>
      </c>
      <c r="C220" t="s">
        <v>1693</v>
      </c>
      <c r="D220" t="s">
        <v>463</v>
      </c>
      <c r="E220" t="s">
        <v>1315</v>
      </c>
      <c r="F220" s="3">
        <v>45931</v>
      </c>
      <c r="G220" s="3">
        <v>45931</v>
      </c>
      <c r="H220" s="8">
        <v>60</v>
      </c>
      <c r="I220" s="8">
        <v>60</v>
      </c>
      <c r="J220" t="s">
        <v>1822</v>
      </c>
    </row>
    <row r="221" spans="2:10" x14ac:dyDescent="0.3">
      <c r="B221" t="s">
        <v>1692</v>
      </c>
      <c r="C221" t="s">
        <v>1693</v>
      </c>
      <c r="D221" t="s">
        <v>469</v>
      </c>
      <c r="E221" t="s">
        <v>2951</v>
      </c>
      <c r="F221" s="3">
        <v>45931</v>
      </c>
      <c r="G221" s="3">
        <v>45931</v>
      </c>
      <c r="H221" s="8">
        <v>120</v>
      </c>
      <c r="I221" s="8">
        <v>120</v>
      </c>
      <c r="J221" t="s">
        <v>1822</v>
      </c>
    </row>
    <row r="222" spans="2:10" x14ac:dyDescent="0.3">
      <c r="B222" t="s">
        <v>1736</v>
      </c>
      <c r="C222" t="s">
        <v>1737</v>
      </c>
      <c r="D222" t="s">
        <v>469</v>
      </c>
      <c r="E222" t="s">
        <v>2555</v>
      </c>
      <c r="F222" s="3">
        <v>45931</v>
      </c>
      <c r="G222" s="3">
        <v>45931</v>
      </c>
      <c r="H222" s="8">
        <v>60</v>
      </c>
      <c r="I222" s="8">
        <v>60</v>
      </c>
      <c r="J222" t="s">
        <v>1098</v>
      </c>
    </row>
    <row r="223" spans="2:10" x14ac:dyDescent="0.3">
      <c r="B223" t="s">
        <v>1698</v>
      </c>
      <c r="C223" t="s">
        <v>1699</v>
      </c>
      <c r="D223" t="s">
        <v>466</v>
      </c>
      <c r="E223" t="s">
        <v>465</v>
      </c>
      <c r="F223" s="3">
        <v>45931</v>
      </c>
      <c r="G223" s="3">
        <v>45931</v>
      </c>
      <c r="H223" s="8">
        <v>540</v>
      </c>
      <c r="I223" s="8">
        <v>540</v>
      </c>
      <c r="J223" t="s">
        <v>1482</v>
      </c>
    </row>
    <row r="224" spans="2:10" x14ac:dyDescent="0.3">
      <c r="B224" t="s">
        <v>1747</v>
      </c>
      <c r="C224" t="s">
        <v>1748</v>
      </c>
      <c r="D224" t="s">
        <v>463</v>
      </c>
      <c r="E224" t="s">
        <v>2914</v>
      </c>
      <c r="F224" s="3">
        <v>45931</v>
      </c>
      <c r="G224" s="3">
        <v>45931</v>
      </c>
      <c r="H224" s="8">
        <v>540</v>
      </c>
      <c r="I224" s="8">
        <v>540</v>
      </c>
      <c r="J224" t="s">
        <v>973</v>
      </c>
    </row>
    <row r="225" spans="2:10" x14ac:dyDescent="0.3">
      <c r="B225" t="s">
        <v>1753</v>
      </c>
      <c r="C225" t="s">
        <v>1754</v>
      </c>
      <c r="D225" t="s">
        <v>469</v>
      </c>
      <c r="E225" t="s">
        <v>2965</v>
      </c>
      <c r="F225" s="3">
        <v>45931</v>
      </c>
      <c r="G225" s="3">
        <v>45931</v>
      </c>
      <c r="H225" s="8">
        <v>30</v>
      </c>
      <c r="I225" s="8">
        <v>30</v>
      </c>
      <c r="J225" t="s">
        <v>1033</v>
      </c>
    </row>
    <row r="226" spans="2:10" x14ac:dyDescent="0.3">
      <c r="B226" t="s">
        <v>1765</v>
      </c>
      <c r="C226" t="s">
        <v>1766</v>
      </c>
      <c r="D226" t="s">
        <v>463</v>
      </c>
      <c r="E226" t="s">
        <v>465</v>
      </c>
      <c r="F226" s="3">
        <v>45931</v>
      </c>
      <c r="G226" s="3">
        <v>45931</v>
      </c>
      <c r="H226" s="8">
        <v>540</v>
      </c>
      <c r="I226" s="8">
        <v>540</v>
      </c>
      <c r="J226" t="s">
        <v>967</v>
      </c>
    </row>
    <row r="227" spans="2:10" x14ac:dyDescent="0.3">
      <c r="B227" t="s">
        <v>1777</v>
      </c>
      <c r="C227" t="s">
        <v>1778</v>
      </c>
      <c r="D227" t="s">
        <v>463</v>
      </c>
      <c r="E227" t="s">
        <v>2177</v>
      </c>
      <c r="F227" s="3">
        <v>45931</v>
      </c>
      <c r="G227" s="3">
        <v>45931</v>
      </c>
      <c r="H227" s="8">
        <v>60</v>
      </c>
      <c r="I227" s="8">
        <v>60</v>
      </c>
      <c r="J227" t="s">
        <v>1025</v>
      </c>
    </row>
    <row r="228" spans="2:10" x14ac:dyDescent="0.3">
      <c r="B228" t="s">
        <v>1720</v>
      </c>
      <c r="C228" t="s">
        <v>1721</v>
      </c>
      <c r="D228" t="s">
        <v>463</v>
      </c>
      <c r="E228" t="s">
        <v>3069</v>
      </c>
      <c r="F228" s="3">
        <v>45931</v>
      </c>
      <c r="G228" s="3">
        <v>45931</v>
      </c>
      <c r="H228" s="8">
        <v>480</v>
      </c>
      <c r="I228" s="8">
        <v>480</v>
      </c>
      <c r="J228" t="s">
        <v>1349</v>
      </c>
    </row>
    <row r="229" spans="2:10" x14ac:dyDescent="0.3">
      <c r="B229" t="s">
        <v>1701</v>
      </c>
      <c r="C229" t="s">
        <v>1702</v>
      </c>
      <c r="D229" t="s">
        <v>469</v>
      </c>
      <c r="E229" t="s">
        <v>491</v>
      </c>
      <c r="F229" s="3">
        <v>45931</v>
      </c>
      <c r="G229" s="3">
        <v>45931</v>
      </c>
      <c r="H229" s="8">
        <v>60</v>
      </c>
      <c r="I229" s="8">
        <v>60</v>
      </c>
      <c r="J229" t="s">
        <v>1098</v>
      </c>
    </row>
    <row r="230" spans="2:10" x14ac:dyDescent="0.3">
      <c r="B230" t="s">
        <v>1785</v>
      </c>
      <c r="C230" t="s">
        <v>1786</v>
      </c>
      <c r="D230" t="s">
        <v>466</v>
      </c>
      <c r="E230" t="s">
        <v>467</v>
      </c>
      <c r="F230" s="3">
        <v>45931</v>
      </c>
      <c r="G230" s="3">
        <v>45931</v>
      </c>
      <c r="H230" s="8">
        <v>480</v>
      </c>
      <c r="I230" s="8">
        <v>480</v>
      </c>
      <c r="J230" t="s">
        <v>1098</v>
      </c>
    </row>
    <row r="231" spans="2:10" x14ac:dyDescent="0.3">
      <c r="B231" t="s">
        <v>1762</v>
      </c>
      <c r="C231" t="s">
        <v>1763</v>
      </c>
      <c r="D231" t="s">
        <v>469</v>
      </c>
      <c r="E231" t="s">
        <v>491</v>
      </c>
      <c r="F231" s="3">
        <v>45931</v>
      </c>
      <c r="G231" s="3">
        <v>45931</v>
      </c>
      <c r="H231" s="8">
        <v>60</v>
      </c>
      <c r="I231" s="8">
        <v>60</v>
      </c>
      <c r="J231" t="s">
        <v>1098</v>
      </c>
    </row>
    <row r="232" spans="2:10" x14ac:dyDescent="0.3">
      <c r="B232" t="s">
        <v>1789</v>
      </c>
      <c r="C232" t="s">
        <v>1790</v>
      </c>
      <c r="D232" t="s">
        <v>469</v>
      </c>
      <c r="E232" t="s">
        <v>1823</v>
      </c>
      <c r="F232" s="3">
        <v>45931</v>
      </c>
      <c r="G232" s="3">
        <v>45931</v>
      </c>
      <c r="H232" s="8">
        <v>180</v>
      </c>
      <c r="I232" s="8">
        <v>180</v>
      </c>
      <c r="J232" t="s">
        <v>1035</v>
      </c>
    </row>
    <row r="233" spans="2:10" x14ac:dyDescent="0.3">
      <c r="B233" t="s">
        <v>1780</v>
      </c>
      <c r="C233" t="s">
        <v>1280</v>
      </c>
      <c r="D233" t="s">
        <v>2430</v>
      </c>
      <c r="E233" t="s">
        <v>2781</v>
      </c>
      <c r="F233" s="3">
        <v>45931</v>
      </c>
      <c r="G233" s="3">
        <v>45961</v>
      </c>
      <c r="H233" s="8">
        <v>13020</v>
      </c>
      <c r="I233" s="8">
        <v>540</v>
      </c>
      <c r="J233" t="s">
        <v>1038</v>
      </c>
    </row>
    <row r="234" spans="2:10" x14ac:dyDescent="0.3">
      <c r="B234" t="s">
        <v>1819</v>
      </c>
      <c r="C234" t="s">
        <v>1103</v>
      </c>
      <c r="D234" t="s">
        <v>469</v>
      </c>
      <c r="E234" t="s">
        <v>2068</v>
      </c>
      <c r="F234" s="3">
        <v>45931</v>
      </c>
      <c r="G234" s="3">
        <v>45931</v>
      </c>
      <c r="H234" s="8">
        <v>180</v>
      </c>
      <c r="I234" s="8">
        <v>180</v>
      </c>
      <c r="J234" t="s">
        <v>988</v>
      </c>
    </row>
    <row r="235" spans="2:10" x14ac:dyDescent="0.3">
      <c r="B235" t="s">
        <v>1852</v>
      </c>
      <c r="C235" t="s">
        <v>1853</v>
      </c>
      <c r="D235" t="s">
        <v>595</v>
      </c>
      <c r="E235" t="s">
        <v>836</v>
      </c>
      <c r="F235" s="3">
        <v>45931</v>
      </c>
      <c r="G235" s="3">
        <v>45931</v>
      </c>
      <c r="H235" s="8">
        <v>60</v>
      </c>
      <c r="I235" s="8">
        <v>60</v>
      </c>
      <c r="J235" t="s">
        <v>1036</v>
      </c>
    </row>
    <row r="236" spans="2:10" x14ac:dyDescent="0.3">
      <c r="B236" t="s">
        <v>1848</v>
      </c>
      <c r="C236" t="s">
        <v>1849</v>
      </c>
      <c r="D236" t="s">
        <v>595</v>
      </c>
      <c r="E236" t="s">
        <v>615</v>
      </c>
      <c r="F236" s="3">
        <v>45931</v>
      </c>
      <c r="G236" s="3">
        <v>45931</v>
      </c>
      <c r="H236" s="8">
        <v>480</v>
      </c>
      <c r="I236" s="8">
        <v>480</v>
      </c>
      <c r="J236" t="s">
        <v>966</v>
      </c>
    </row>
    <row r="237" spans="2:10" x14ac:dyDescent="0.3">
      <c r="B237" t="s">
        <v>1833</v>
      </c>
      <c r="C237" t="s">
        <v>1834</v>
      </c>
      <c r="D237" t="s">
        <v>469</v>
      </c>
      <c r="E237" t="s">
        <v>2528</v>
      </c>
      <c r="F237" s="3">
        <v>45931</v>
      </c>
      <c r="G237" s="3">
        <v>45931</v>
      </c>
      <c r="H237" s="8">
        <v>60</v>
      </c>
      <c r="I237" s="8">
        <v>60</v>
      </c>
      <c r="J237" t="s">
        <v>1030</v>
      </c>
    </row>
    <row r="238" spans="2:10" x14ac:dyDescent="0.3">
      <c r="B238" t="s">
        <v>1856</v>
      </c>
      <c r="C238" t="s">
        <v>1857</v>
      </c>
      <c r="D238" t="s">
        <v>469</v>
      </c>
      <c r="E238" t="s">
        <v>1641</v>
      </c>
      <c r="F238" s="3">
        <v>45931</v>
      </c>
      <c r="G238" s="3">
        <v>45931</v>
      </c>
      <c r="H238" s="8">
        <v>60</v>
      </c>
      <c r="I238" s="8">
        <v>60</v>
      </c>
      <c r="J238" t="s">
        <v>1098</v>
      </c>
    </row>
    <row r="239" spans="2:10" x14ac:dyDescent="0.3">
      <c r="B239" t="s">
        <v>1868</v>
      </c>
      <c r="C239" t="s">
        <v>1869</v>
      </c>
      <c r="D239" t="s">
        <v>469</v>
      </c>
      <c r="E239" t="s">
        <v>2322</v>
      </c>
      <c r="F239" s="3">
        <v>45931</v>
      </c>
      <c r="G239" s="3">
        <v>45931</v>
      </c>
      <c r="H239" s="8">
        <v>180</v>
      </c>
      <c r="I239" s="8">
        <v>180</v>
      </c>
      <c r="J239" t="s">
        <v>1027</v>
      </c>
    </row>
    <row r="240" spans="2:10" x14ac:dyDescent="0.3">
      <c r="B240" t="s">
        <v>1895</v>
      </c>
      <c r="C240" t="s">
        <v>1896</v>
      </c>
      <c r="D240" t="s">
        <v>469</v>
      </c>
      <c r="E240" t="s">
        <v>2957</v>
      </c>
      <c r="F240" s="3">
        <v>45931</v>
      </c>
      <c r="G240" s="3">
        <v>45931</v>
      </c>
      <c r="H240" s="8">
        <v>90</v>
      </c>
      <c r="I240" s="8">
        <v>90</v>
      </c>
      <c r="J240" t="s">
        <v>1822</v>
      </c>
    </row>
    <row r="241" spans="2:10" x14ac:dyDescent="0.3">
      <c r="B241" t="s">
        <v>654</v>
      </c>
      <c r="C241" t="s">
        <v>1248</v>
      </c>
      <c r="D241" t="s">
        <v>463</v>
      </c>
      <c r="E241" t="s">
        <v>491</v>
      </c>
      <c r="F241" s="3">
        <v>45931</v>
      </c>
      <c r="G241" s="3">
        <v>45931</v>
      </c>
      <c r="H241" s="8">
        <v>480</v>
      </c>
      <c r="I241" s="8">
        <v>480</v>
      </c>
      <c r="J241" t="s">
        <v>2748</v>
      </c>
    </row>
    <row r="242" spans="2:10" x14ac:dyDescent="0.3">
      <c r="B242" t="s">
        <v>1877</v>
      </c>
      <c r="C242" t="s">
        <v>1878</v>
      </c>
      <c r="D242" t="s">
        <v>463</v>
      </c>
      <c r="E242" t="s">
        <v>467</v>
      </c>
      <c r="F242" s="3">
        <v>45931</v>
      </c>
      <c r="G242" s="3">
        <v>45931</v>
      </c>
      <c r="H242" s="8">
        <v>720</v>
      </c>
      <c r="I242" s="8">
        <v>540</v>
      </c>
      <c r="J242" t="s">
        <v>2748</v>
      </c>
    </row>
    <row r="243" spans="2:10" x14ac:dyDescent="0.3">
      <c r="B243" t="s">
        <v>1865</v>
      </c>
      <c r="C243" t="s">
        <v>1866</v>
      </c>
      <c r="D243" t="s">
        <v>463</v>
      </c>
      <c r="E243" t="s">
        <v>467</v>
      </c>
      <c r="F243" s="3">
        <v>45931</v>
      </c>
      <c r="G243" s="3">
        <v>45931</v>
      </c>
      <c r="H243" s="8">
        <v>540</v>
      </c>
      <c r="I243" s="8">
        <v>540</v>
      </c>
      <c r="J243" t="s">
        <v>2274</v>
      </c>
    </row>
    <row r="244" spans="2:10" x14ac:dyDescent="0.3">
      <c r="B244" t="s">
        <v>1924</v>
      </c>
      <c r="C244" t="s">
        <v>1925</v>
      </c>
      <c r="D244" t="s">
        <v>469</v>
      </c>
      <c r="E244" t="s">
        <v>1470</v>
      </c>
      <c r="F244" s="3">
        <v>45931</v>
      </c>
      <c r="G244" s="3">
        <v>45931</v>
      </c>
      <c r="H244" s="8">
        <v>60</v>
      </c>
      <c r="I244" s="8">
        <v>60</v>
      </c>
      <c r="J244" t="s">
        <v>1098</v>
      </c>
    </row>
    <row r="245" spans="2:10" x14ac:dyDescent="0.3">
      <c r="B245" t="s">
        <v>1963</v>
      </c>
      <c r="C245" t="s">
        <v>1964</v>
      </c>
      <c r="D245" t="s">
        <v>463</v>
      </c>
      <c r="E245" t="s">
        <v>2436</v>
      </c>
      <c r="F245" s="3">
        <v>45931</v>
      </c>
      <c r="G245" s="3">
        <v>45931</v>
      </c>
      <c r="H245" s="8">
        <v>60</v>
      </c>
      <c r="I245" s="8">
        <v>60</v>
      </c>
      <c r="J245" t="s">
        <v>2088</v>
      </c>
    </row>
    <row r="246" spans="2:10" x14ac:dyDescent="0.3">
      <c r="B246" t="s">
        <v>1973</v>
      </c>
      <c r="C246" t="s">
        <v>1974</v>
      </c>
      <c r="D246" t="s">
        <v>474</v>
      </c>
      <c r="E246" t="s">
        <v>2732</v>
      </c>
      <c r="F246" s="3">
        <v>45931</v>
      </c>
      <c r="G246" s="3">
        <v>45931</v>
      </c>
      <c r="H246" s="8">
        <v>30</v>
      </c>
      <c r="I246" s="8">
        <v>30</v>
      </c>
      <c r="J246" t="s">
        <v>1822</v>
      </c>
    </row>
    <row r="247" spans="2:10" x14ac:dyDescent="0.3">
      <c r="B247" t="s">
        <v>1680</v>
      </c>
      <c r="C247" t="s">
        <v>1681</v>
      </c>
      <c r="D247" t="s">
        <v>463</v>
      </c>
      <c r="E247" t="s">
        <v>467</v>
      </c>
      <c r="F247" s="3">
        <v>45931</v>
      </c>
      <c r="G247" s="3">
        <v>45931</v>
      </c>
      <c r="H247" s="8">
        <v>540</v>
      </c>
      <c r="I247" s="8">
        <v>540</v>
      </c>
      <c r="J247" t="s">
        <v>1467</v>
      </c>
    </row>
    <row r="248" spans="2:10" x14ac:dyDescent="0.3">
      <c r="B248" t="s">
        <v>2023</v>
      </c>
      <c r="C248" t="s">
        <v>2024</v>
      </c>
      <c r="D248" t="s">
        <v>469</v>
      </c>
      <c r="E248" t="s">
        <v>1485</v>
      </c>
      <c r="F248" s="3">
        <v>45931</v>
      </c>
      <c r="G248" s="3">
        <v>45931</v>
      </c>
      <c r="H248" s="8">
        <v>60</v>
      </c>
      <c r="I248" s="8">
        <v>60</v>
      </c>
      <c r="J248" t="s">
        <v>1039</v>
      </c>
    </row>
    <row r="249" spans="2:10" x14ac:dyDescent="0.3">
      <c r="B249" t="s">
        <v>2033</v>
      </c>
      <c r="C249" t="s">
        <v>2052</v>
      </c>
      <c r="D249" t="s">
        <v>466</v>
      </c>
      <c r="E249" t="s">
        <v>465</v>
      </c>
      <c r="F249" s="3">
        <v>45931</v>
      </c>
      <c r="G249" s="3">
        <v>45931</v>
      </c>
      <c r="H249" s="8">
        <v>1410</v>
      </c>
      <c r="I249" s="8">
        <v>540</v>
      </c>
      <c r="J249" t="s">
        <v>1098</v>
      </c>
    </row>
    <row r="250" spans="2:10" x14ac:dyDescent="0.3">
      <c r="B250" t="s">
        <v>2020</v>
      </c>
      <c r="C250" t="s">
        <v>2021</v>
      </c>
      <c r="D250" t="s">
        <v>469</v>
      </c>
      <c r="E250" t="s">
        <v>1485</v>
      </c>
      <c r="F250" s="3">
        <v>45931</v>
      </c>
      <c r="G250" s="3">
        <v>45931</v>
      </c>
      <c r="H250" s="8">
        <v>60</v>
      </c>
      <c r="I250" s="8">
        <v>60</v>
      </c>
      <c r="J250" t="s">
        <v>1039</v>
      </c>
    </row>
    <row r="251" spans="2:10" x14ac:dyDescent="0.3">
      <c r="B251" t="s">
        <v>2040</v>
      </c>
      <c r="C251" t="s">
        <v>2041</v>
      </c>
      <c r="D251" t="s">
        <v>474</v>
      </c>
      <c r="E251" t="s">
        <v>489</v>
      </c>
      <c r="F251" s="3">
        <v>45931</v>
      </c>
      <c r="G251" s="3">
        <v>45931</v>
      </c>
      <c r="H251" s="8">
        <v>30</v>
      </c>
      <c r="I251" s="8">
        <v>30</v>
      </c>
      <c r="J251" t="s">
        <v>1822</v>
      </c>
    </row>
    <row r="252" spans="2:10" x14ac:dyDescent="0.3">
      <c r="B252" t="s">
        <v>2054</v>
      </c>
      <c r="C252" t="s">
        <v>2055</v>
      </c>
      <c r="D252" t="s">
        <v>469</v>
      </c>
      <c r="E252" t="s">
        <v>491</v>
      </c>
      <c r="F252" s="3">
        <v>45931</v>
      </c>
      <c r="G252" s="3">
        <v>45931</v>
      </c>
      <c r="H252" s="8">
        <v>60</v>
      </c>
      <c r="I252" s="8">
        <v>60</v>
      </c>
      <c r="J252" t="s">
        <v>1098</v>
      </c>
    </row>
    <row r="253" spans="2:10" x14ac:dyDescent="0.3">
      <c r="B253" t="s">
        <v>2043</v>
      </c>
      <c r="C253" t="s">
        <v>2044</v>
      </c>
      <c r="D253" t="s">
        <v>463</v>
      </c>
      <c r="E253" t="s">
        <v>615</v>
      </c>
      <c r="F253" s="3">
        <v>45931</v>
      </c>
      <c r="G253" s="3">
        <v>45931</v>
      </c>
      <c r="H253" s="8">
        <v>60</v>
      </c>
      <c r="I253" s="8">
        <v>60</v>
      </c>
      <c r="J253" t="s">
        <v>1822</v>
      </c>
    </row>
    <row r="254" spans="2:10" x14ac:dyDescent="0.3">
      <c r="B254" t="s">
        <v>2072</v>
      </c>
      <c r="C254" t="s">
        <v>2073</v>
      </c>
      <c r="D254" t="s">
        <v>463</v>
      </c>
      <c r="E254" t="s">
        <v>2314</v>
      </c>
      <c r="F254" s="3">
        <v>45931</v>
      </c>
      <c r="G254" s="3">
        <v>45931</v>
      </c>
      <c r="H254" s="8">
        <v>60</v>
      </c>
      <c r="I254" s="8">
        <v>60</v>
      </c>
      <c r="J254" t="s">
        <v>1084</v>
      </c>
    </row>
    <row r="255" spans="2:10" x14ac:dyDescent="0.3">
      <c r="B255" t="s">
        <v>2065</v>
      </c>
      <c r="C255" t="s">
        <v>2066</v>
      </c>
      <c r="D255" t="s">
        <v>463</v>
      </c>
      <c r="E255" t="s">
        <v>491</v>
      </c>
      <c r="F255" s="3">
        <v>45931</v>
      </c>
      <c r="G255" s="3">
        <v>45931</v>
      </c>
      <c r="H255" s="8">
        <v>60</v>
      </c>
      <c r="I255" s="8">
        <v>60</v>
      </c>
      <c r="J255" t="s">
        <v>2274</v>
      </c>
    </row>
    <row r="256" spans="2:10" x14ac:dyDescent="0.3">
      <c r="B256" t="s">
        <v>2106</v>
      </c>
      <c r="C256" t="s">
        <v>2107</v>
      </c>
      <c r="D256" t="s">
        <v>463</v>
      </c>
      <c r="E256" t="s">
        <v>2960</v>
      </c>
      <c r="F256" s="3">
        <v>45931</v>
      </c>
      <c r="G256" s="3">
        <v>45931</v>
      </c>
      <c r="H256" s="8">
        <v>210</v>
      </c>
      <c r="I256" s="8">
        <v>210</v>
      </c>
      <c r="J256" t="s">
        <v>1040</v>
      </c>
    </row>
    <row r="257" spans="2:10" x14ac:dyDescent="0.3">
      <c r="B257" t="s">
        <v>1998</v>
      </c>
      <c r="C257" t="s">
        <v>1999</v>
      </c>
      <c r="D257" t="s">
        <v>463</v>
      </c>
      <c r="E257" t="s">
        <v>491</v>
      </c>
      <c r="F257" s="3">
        <v>45931</v>
      </c>
      <c r="G257" s="3">
        <v>45931</v>
      </c>
      <c r="H257" s="8">
        <v>60</v>
      </c>
      <c r="I257" s="8">
        <v>60</v>
      </c>
      <c r="J257" t="s">
        <v>1467</v>
      </c>
    </row>
    <row r="258" spans="2:10" x14ac:dyDescent="0.3">
      <c r="B258" t="s">
        <v>2127</v>
      </c>
      <c r="C258" t="s">
        <v>2128</v>
      </c>
      <c r="D258" t="s">
        <v>466</v>
      </c>
      <c r="E258" t="s">
        <v>3039</v>
      </c>
      <c r="F258" s="3">
        <v>45931</v>
      </c>
      <c r="G258" s="3">
        <v>45931</v>
      </c>
      <c r="H258" s="8">
        <v>1410</v>
      </c>
      <c r="I258" s="8">
        <v>540</v>
      </c>
      <c r="J258" t="s">
        <v>2674</v>
      </c>
    </row>
    <row r="259" spans="2:10" x14ac:dyDescent="0.3">
      <c r="B259" t="s">
        <v>2130</v>
      </c>
      <c r="C259" t="s">
        <v>2131</v>
      </c>
      <c r="D259" t="s">
        <v>469</v>
      </c>
      <c r="E259" t="s">
        <v>2782</v>
      </c>
      <c r="F259" s="3">
        <v>45931</v>
      </c>
      <c r="G259" s="3">
        <v>45931</v>
      </c>
      <c r="H259" s="8">
        <v>60</v>
      </c>
      <c r="I259" s="8">
        <v>60</v>
      </c>
      <c r="J259" t="s">
        <v>2674</v>
      </c>
    </row>
    <row r="260" spans="2:10" x14ac:dyDescent="0.3">
      <c r="B260" t="s">
        <v>2081</v>
      </c>
      <c r="C260" t="s">
        <v>2082</v>
      </c>
      <c r="D260" t="s">
        <v>466</v>
      </c>
      <c r="E260" t="s">
        <v>615</v>
      </c>
      <c r="F260" s="3">
        <v>45931</v>
      </c>
      <c r="G260" s="3">
        <v>45931</v>
      </c>
      <c r="H260" s="8">
        <v>120</v>
      </c>
      <c r="I260" s="8">
        <v>120</v>
      </c>
      <c r="J260" t="s">
        <v>972</v>
      </c>
    </row>
    <row r="261" spans="2:10" x14ac:dyDescent="0.3">
      <c r="B261" t="s">
        <v>2034</v>
      </c>
      <c r="C261" t="s">
        <v>2035</v>
      </c>
      <c r="D261" t="s">
        <v>466</v>
      </c>
      <c r="E261" t="s">
        <v>491</v>
      </c>
      <c r="F261" s="3">
        <v>45931</v>
      </c>
      <c r="G261" s="3">
        <v>45931</v>
      </c>
      <c r="H261" s="8">
        <v>60</v>
      </c>
      <c r="I261" s="8">
        <v>60</v>
      </c>
      <c r="J261" t="s">
        <v>967</v>
      </c>
    </row>
    <row r="262" spans="2:10" x14ac:dyDescent="0.3">
      <c r="B262" t="s">
        <v>2133</v>
      </c>
      <c r="C262" t="s">
        <v>2134</v>
      </c>
      <c r="D262" t="s">
        <v>469</v>
      </c>
      <c r="E262" t="s">
        <v>2905</v>
      </c>
      <c r="F262" s="3">
        <v>45931</v>
      </c>
      <c r="G262" s="3">
        <v>45931</v>
      </c>
      <c r="H262" s="8">
        <v>60</v>
      </c>
      <c r="I262" s="8">
        <v>60</v>
      </c>
      <c r="J262" t="s">
        <v>965</v>
      </c>
    </row>
    <row r="263" spans="2:10" x14ac:dyDescent="0.3">
      <c r="B263" t="s">
        <v>2140</v>
      </c>
      <c r="C263" t="s">
        <v>2141</v>
      </c>
      <c r="D263" t="s">
        <v>463</v>
      </c>
      <c r="E263" t="s">
        <v>2637</v>
      </c>
      <c r="F263" s="3">
        <v>45931</v>
      </c>
      <c r="G263" s="3">
        <v>45931</v>
      </c>
      <c r="H263" s="8">
        <v>60</v>
      </c>
      <c r="I263" s="8">
        <v>60</v>
      </c>
      <c r="J263" t="s">
        <v>967</v>
      </c>
    </row>
    <row r="264" spans="2:10" x14ac:dyDescent="0.3">
      <c r="B264" t="s">
        <v>2159</v>
      </c>
      <c r="C264" t="s">
        <v>2160</v>
      </c>
      <c r="D264" t="s">
        <v>463</v>
      </c>
      <c r="E264" t="s">
        <v>509</v>
      </c>
      <c r="F264" s="3">
        <v>45931</v>
      </c>
      <c r="G264" s="3">
        <v>45931</v>
      </c>
      <c r="H264" s="8">
        <v>60</v>
      </c>
      <c r="I264" s="8">
        <v>60</v>
      </c>
      <c r="J264" t="s">
        <v>1025</v>
      </c>
    </row>
    <row r="265" spans="2:10" x14ac:dyDescent="0.3">
      <c r="B265" t="s">
        <v>2149</v>
      </c>
      <c r="C265" t="s">
        <v>2150</v>
      </c>
      <c r="D265" t="s">
        <v>466</v>
      </c>
      <c r="E265" t="s">
        <v>467</v>
      </c>
      <c r="F265" s="3">
        <v>45931</v>
      </c>
      <c r="G265" s="3">
        <v>45931</v>
      </c>
      <c r="H265" s="8">
        <v>1230</v>
      </c>
      <c r="I265" s="8">
        <v>540</v>
      </c>
      <c r="J265" t="s">
        <v>2152</v>
      </c>
    </row>
    <row r="266" spans="2:10" x14ac:dyDescent="0.3">
      <c r="B266" t="s">
        <v>2193</v>
      </c>
      <c r="C266" t="s">
        <v>2194</v>
      </c>
      <c r="D266" t="s">
        <v>463</v>
      </c>
      <c r="E266" t="s">
        <v>1602</v>
      </c>
      <c r="F266" s="3">
        <v>45931</v>
      </c>
      <c r="G266" s="3">
        <v>45931</v>
      </c>
      <c r="H266" s="8">
        <v>60</v>
      </c>
      <c r="I266" s="8">
        <v>60</v>
      </c>
      <c r="J266" t="s">
        <v>1822</v>
      </c>
    </row>
    <row r="267" spans="2:10" x14ac:dyDescent="0.3">
      <c r="B267" t="s">
        <v>2199</v>
      </c>
      <c r="C267" t="s">
        <v>2200</v>
      </c>
      <c r="D267" t="s">
        <v>463</v>
      </c>
      <c r="E267" t="s">
        <v>2474</v>
      </c>
      <c r="F267" s="3">
        <v>45931</v>
      </c>
      <c r="G267" s="3">
        <v>45931</v>
      </c>
      <c r="H267" s="8">
        <v>60</v>
      </c>
      <c r="I267" s="8">
        <v>60</v>
      </c>
      <c r="J267" t="s">
        <v>1822</v>
      </c>
    </row>
    <row r="268" spans="2:10" x14ac:dyDescent="0.3">
      <c r="B268" t="s">
        <v>2196</v>
      </c>
      <c r="C268" t="s">
        <v>2197</v>
      </c>
      <c r="D268" t="s">
        <v>463</v>
      </c>
      <c r="E268" t="s">
        <v>836</v>
      </c>
      <c r="F268" s="3">
        <v>45931</v>
      </c>
      <c r="G268" s="3">
        <v>45931</v>
      </c>
      <c r="H268" s="8">
        <v>60</v>
      </c>
      <c r="I268" s="8">
        <v>60</v>
      </c>
      <c r="J268" t="s">
        <v>1822</v>
      </c>
    </row>
    <row r="269" spans="2:10" x14ac:dyDescent="0.3">
      <c r="B269" t="s">
        <v>2226</v>
      </c>
      <c r="C269" t="s">
        <v>2227</v>
      </c>
      <c r="D269" t="s">
        <v>463</v>
      </c>
      <c r="E269" t="s">
        <v>2872</v>
      </c>
      <c r="F269" s="3">
        <v>45931</v>
      </c>
      <c r="G269" s="3">
        <v>45931</v>
      </c>
      <c r="H269" s="8">
        <v>540</v>
      </c>
      <c r="I269" s="8">
        <v>540</v>
      </c>
      <c r="J269" t="s">
        <v>2700</v>
      </c>
    </row>
    <row r="270" spans="2:10" x14ac:dyDescent="0.3">
      <c r="B270" t="s">
        <v>2124</v>
      </c>
      <c r="C270" t="s">
        <v>2125</v>
      </c>
      <c r="D270" t="s">
        <v>469</v>
      </c>
      <c r="E270" t="s">
        <v>2946</v>
      </c>
      <c r="F270" s="3">
        <v>45931</v>
      </c>
      <c r="G270" s="3">
        <v>45931</v>
      </c>
      <c r="H270" s="8">
        <v>180</v>
      </c>
      <c r="I270" s="8">
        <v>180</v>
      </c>
      <c r="J270" t="s">
        <v>2462</v>
      </c>
    </row>
    <row r="271" spans="2:10" x14ac:dyDescent="0.3">
      <c r="B271" t="s">
        <v>2236</v>
      </c>
      <c r="C271" t="s">
        <v>2237</v>
      </c>
      <c r="D271" t="s">
        <v>466</v>
      </c>
      <c r="E271" t="s">
        <v>3043</v>
      </c>
      <c r="F271" s="3">
        <v>45931</v>
      </c>
      <c r="G271" s="3">
        <v>45931</v>
      </c>
      <c r="H271" s="8">
        <v>120</v>
      </c>
      <c r="I271" s="8">
        <v>120</v>
      </c>
      <c r="J271" t="s">
        <v>1038</v>
      </c>
    </row>
    <row r="272" spans="2:10" x14ac:dyDescent="0.3">
      <c r="B272" t="s">
        <v>2214</v>
      </c>
      <c r="C272" t="s">
        <v>2215</v>
      </c>
      <c r="D272" t="s">
        <v>466</v>
      </c>
      <c r="E272" t="s">
        <v>472</v>
      </c>
      <c r="F272" s="3">
        <v>45931</v>
      </c>
      <c r="G272" s="3">
        <v>45931</v>
      </c>
      <c r="H272" s="8">
        <v>540</v>
      </c>
      <c r="I272" s="8">
        <v>540</v>
      </c>
      <c r="J272" t="s">
        <v>1482</v>
      </c>
    </row>
    <row r="273" spans="2:10" x14ac:dyDescent="0.3">
      <c r="B273" t="s">
        <v>2220</v>
      </c>
      <c r="C273" t="s">
        <v>2221</v>
      </c>
      <c r="D273" t="s">
        <v>463</v>
      </c>
      <c r="E273" t="s">
        <v>1313</v>
      </c>
      <c r="F273" s="3">
        <v>45931</v>
      </c>
      <c r="G273" s="3">
        <v>45931</v>
      </c>
      <c r="H273" s="8">
        <v>60</v>
      </c>
      <c r="I273" s="8">
        <v>60</v>
      </c>
      <c r="J273" t="s">
        <v>968</v>
      </c>
    </row>
    <row r="274" spans="2:10" x14ac:dyDescent="0.3">
      <c r="B274" t="s">
        <v>2153</v>
      </c>
      <c r="C274" t="s">
        <v>2154</v>
      </c>
      <c r="D274" t="s">
        <v>466</v>
      </c>
      <c r="E274" t="s">
        <v>467</v>
      </c>
      <c r="F274" s="3">
        <v>45931</v>
      </c>
      <c r="G274" s="3">
        <v>45931</v>
      </c>
      <c r="H274" s="8">
        <v>540</v>
      </c>
      <c r="I274" s="8">
        <v>540</v>
      </c>
      <c r="J274" t="s">
        <v>1026</v>
      </c>
    </row>
    <row r="275" spans="2:10" x14ac:dyDescent="0.3">
      <c r="B275" t="s">
        <v>2247</v>
      </c>
      <c r="C275" t="s">
        <v>2248</v>
      </c>
      <c r="D275" t="s">
        <v>1723</v>
      </c>
      <c r="E275" t="s">
        <v>468</v>
      </c>
      <c r="F275" s="3">
        <v>45931</v>
      </c>
      <c r="G275" s="3">
        <v>45931</v>
      </c>
      <c r="H275" s="8">
        <v>1380</v>
      </c>
      <c r="I275" s="8">
        <v>540</v>
      </c>
      <c r="J275" t="s">
        <v>2088</v>
      </c>
    </row>
    <row r="276" spans="2:10" x14ac:dyDescent="0.3">
      <c r="B276" t="s">
        <v>2278</v>
      </c>
      <c r="C276" t="s">
        <v>2279</v>
      </c>
      <c r="D276" t="s">
        <v>469</v>
      </c>
      <c r="E276" t="s">
        <v>2402</v>
      </c>
      <c r="F276" s="3">
        <v>45931</v>
      </c>
      <c r="G276" s="3">
        <v>45931</v>
      </c>
      <c r="H276" s="8">
        <v>60</v>
      </c>
      <c r="I276" s="8">
        <v>60</v>
      </c>
      <c r="J276" t="s">
        <v>2152</v>
      </c>
    </row>
    <row r="277" spans="2:10" x14ac:dyDescent="0.3">
      <c r="B277" t="s">
        <v>2046</v>
      </c>
      <c r="C277" t="s">
        <v>2047</v>
      </c>
      <c r="D277" t="s">
        <v>463</v>
      </c>
      <c r="E277" t="s">
        <v>1524</v>
      </c>
      <c r="F277" s="3">
        <v>45931</v>
      </c>
      <c r="G277" s="3">
        <v>45931</v>
      </c>
      <c r="H277" s="8">
        <v>540</v>
      </c>
      <c r="I277" s="8">
        <v>540</v>
      </c>
      <c r="J277" t="s">
        <v>2274</v>
      </c>
    </row>
    <row r="278" spans="2:10" x14ac:dyDescent="0.3">
      <c r="B278" t="s">
        <v>2265</v>
      </c>
      <c r="C278" t="s">
        <v>2266</v>
      </c>
      <c r="D278" t="s">
        <v>469</v>
      </c>
      <c r="E278" t="s">
        <v>615</v>
      </c>
      <c r="F278" s="3">
        <v>45931</v>
      </c>
      <c r="G278" s="3">
        <v>45931</v>
      </c>
      <c r="H278" s="8">
        <v>60</v>
      </c>
      <c r="I278" s="8">
        <v>60</v>
      </c>
      <c r="J278" t="s">
        <v>1349</v>
      </c>
    </row>
    <row r="279" spans="2:10" x14ac:dyDescent="0.3">
      <c r="B279" t="s">
        <v>2275</v>
      </c>
      <c r="C279" t="s">
        <v>2276</v>
      </c>
      <c r="D279" t="s">
        <v>463</v>
      </c>
      <c r="E279" t="s">
        <v>467</v>
      </c>
      <c r="F279" s="3">
        <v>45931</v>
      </c>
      <c r="G279" s="3">
        <v>45931</v>
      </c>
      <c r="H279" s="8">
        <v>480</v>
      </c>
      <c r="I279" s="8">
        <v>480</v>
      </c>
      <c r="J279" t="s">
        <v>1044</v>
      </c>
    </row>
    <row r="280" spans="2:10" x14ac:dyDescent="0.3">
      <c r="B280" t="s">
        <v>2293</v>
      </c>
      <c r="C280" t="s">
        <v>2294</v>
      </c>
      <c r="D280" t="s">
        <v>466</v>
      </c>
      <c r="E280" t="s">
        <v>472</v>
      </c>
      <c r="F280" s="3">
        <v>45931</v>
      </c>
      <c r="G280" s="3">
        <v>45931</v>
      </c>
      <c r="H280" s="8">
        <v>540</v>
      </c>
      <c r="I280" s="8">
        <v>540</v>
      </c>
      <c r="J280" t="s">
        <v>1025</v>
      </c>
    </row>
    <row r="281" spans="2:10" x14ac:dyDescent="0.3">
      <c r="B281" t="s">
        <v>2284</v>
      </c>
      <c r="C281" t="s">
        <v>2285</v>
      </c>
      <c r="D281" t="s">
        <v>595</v>
      </c>
      <c r="E281" t="s">
        <v>3045</v>
      </c>
      <c r="F281" s="3">
        <v>45931</v>
      </c>
      <c r="G281" s="3">
        <v>45931</v>
      </c>
      <c r="H281" s="8">
        <v>60</v>
      </c>
      <c r="I281" s="8">
        <v>60</v>
      </c>
      <c r="J281" t="s">
        <v>966</v>
      </c>
    </row>
    <row r="282" spans="2:10" x14ac:dyDescent="0.3">
      <c r="B282" t="s">
        <v>2268</v>
      </c>
      <c r="C282" t="s">
        <v>2269</v>
      </c>
      <c r="D282" t="s">
        <v>466</v>
      </c>
      <c r="E282" t="s">
        <v>467</v>
      </c>
      <c r="F282" s="3">
        <v>45931</v>
      </c>
      <c r="G282" s="3">
        <v>45931</v>
      </c>
      <c r="H282" s="8">
        <v>540</v>
      </c>
      <c r="I282" s="8">
        <v>540</v>
      </c>
      <c r="J282" t="s">
        <v>1482</v>
      </c>
    </row>
    <row r="283" spans="2:10" x14ac:dyDescent="0.3">
      <c r="B283" t="s">
        <v>2319</v>
      </c>
      <c r="C283" t="s">
        <v>2320</v>
      </c>
      <c r="D283" t="s">
        <v>466</v>
      </c>
      <c r="E283" t="s">
        <v>593</v>
      </c>
      <c r="F283" s="3">
        <v>45931</v>
      </c>
      <c r="G283" s="3">
        <v>45931</v>
      </c>
      <c r="H283" s="8">
        <v>540</v>
      </c>
      <c r="I283" s="8">
        <v>540</v>
      </c>
      <c r="J283" t="s">
        <v>1121</v>
      </c>
    </row>
    <row r="284" spans="2:10" x14ac:dyDescent="0.3">
      <c r="B284" t="s">
        <v>2305</v>
      </c>
      <c r="C284" t="s">
        <v>2306</v>
      </c>
      <c r="D284" t="s">
        <v>469</v>
      </c>
      <c r="E284" t="s">
        <v>615</v>
      </c>
      <c r="F284" s="3">
        <v>45931</v>
      </c>
      <c r="G284" s="3">
        <v>45931</v>
      </c>
      <c r="H284" s="8">
        <v>60</v>
      </c>
      <c r="I284" s="8">
        <v>60</v>
      </c>
      <c r="J284" t="s">
        <v>1040</v>
      </c>
    </row>
    <row r="285" spans="2:10" x14ac:dyDescent="0.3">
      <c r="B285" t="s">
        <v>2305</v>
      </c>
      <c r="C285" t="s">
        <v>2306</v>
      </c>
      <c r="D285" t="s">
        <v>469</v>
      </c>
      <c r="E285" t="s">
        <v>2898</v>
      </c>
      <c r="F285" s="3">
        <v>45931</v>
      </c>
      <c r="G285" s="3">
        <v>45931</v>
      </c>
      <c r="H285" s="8">
        <v>60</v>
      </c>
      <c r="I285" s="8">
        <v>60</v>
      </c>
      <c r="J285" t="s">
        <v>1040</v>
      </c>
    </row>
    <row r="286" spans="2:10" x14ac:dyDescent="0.3">
      <c r="B286" t="s">
        <v>2302</v>
      </c>
      <c r="C286" t="s">
        <v>2303</v>
      </c>
      <c r="D286" t="s">
        <v>463</v>
      </c>
      <c r="E286" t="s">
        <v>615</v>
      </c>
      <c r="F286" s="3">
        <v>45931</v>
      </c>
      <c r="G286" s="3">
        <v>45931</v>
      </c>
      <c r="H286" s="8">
        <v>60</v>
      </c>
      <c r="I286" s="8">
        <v>60</v>
      </c>
      <c r="J286" t="s">
        <v>1822</v>
      </c>
    </row>
    <row r="287" spans="2:10" x14ac:dyDescent="0.3">
      <c r="B287" t="s">
        <v>2302</v>
      </c>
      <c r="C287" t="s">
        <v>2303</v>
      </c>
      <c r="D287" t="s">
        <v>469</v>
      </c>
      <c r="E287" t="s">
        <v>1823</v>
      </c>
      <c r="F287" s="3">
        <v>45931</v>
      </c>
      <c r="G287" s="3">
        <v>45931</v>
      </c>
      <c r="H287" s="8">
        <v>60</v>
      </c>
      <c r="I287" s="8">
        <v>60</v>
      </c>
      <c r="J287" t="s">
        <v>1822</v>
      </c>
    </row>
    <row r="288" spans="2:10" x14ac:dyDescent="0.3">
      <c r="B288" t="s">
        <v>2316</v>
      </c>
      <c r="C288" t="s">
        <v>2317</v>
      </c>
      <c r="D288" t="s">
        <v>469</v>
      </c>
      <c r="E288" t="s">
        <v>615</v>
      </c>
      <c r="F288" s="3">
        <v>45931</v>
      </c>
      <c r="G288" s="3">
        <v>45931</v>
      </c>
      <c r="H288" s="8">
        <v>60</v>
      </c>
      <c r="I288" s="8">
        <v>60</v>
      </c>
      <c r="J288" t="s">
        <v>2152</v>
      </c>
    </row>
    <row r="289" spans="2:10" x14ac:dyDescent="0.3">
      <c r="B289" t="s">
        <v>2351</v>
      </c>
      <c r="C289" t="s">
        <v>2352</v>
      </c>
      <c r="D289" t="s">
        <v>595</v>
      </c>
      <c r="E289" t="s">
        <v>491</v>
      </c>
      <c r="F289" s="3">
        <v>45931</v>
      </c>
      <c r="G289" s="3">
        <v>45931</v>
      </c>
      <c r="H289" s="8">
        <v>60</v>
      </c>
      <c r="I289" s="8">
        <v>60</v>
      </c>
      <c r="J289" t="s">
        <v>1467</v>
      </c>
    </row>
    <row r="290" spans="2:10" x14ac:dyDescent="0.3">
      <c r="B290" t="s">
        <v>2375</v>
      </c>
      <c r="C290" t="s">
        <v>2376</v>
      </c>
      <c r="D290" t="s">
        <v>466</v>
      </c>
      <c r="E290" t="s">
        <v>467</v>
      </c>
      <c r="F290" s="3">
        <v>45931</v>
      </c>
      <c r="G290" s="3">
        <v>45931</v>
      </c>
      <c r="H290" s="8">
        <v>1380</v>
      </c>
      <c r="I290" s="8">
        <v>540</v>
      </c>
      <c r="J290" t="s">
        <v>970</v>
      </c>
    </row>
    <row r="291" spans="2:10" x14ac:dyDescent="0.3">
      <c r="B291" t="s">
        <v>2330</v>
      </c>
      <c r="C291" t="s">
        <v>2331</v>
      </c>
      <c r="D291" t="s">
        <v>469</v>
      </c>
      <c r="E291" t="s">
        <v>491</v>
      </c>
      <c r="F291" s="3">
        <v>45931</v>
      </c>
      <c r="G291" s="3">
        <v>45931</v>
      </c>
      <c r="H291" s="8">
        <v>60</v>
      </c>
      <c r="I291" s="8">
        <v>60</v>
      </c>
      <c r="J291" t="s">
        <v>1098</v>
      </c>
    </row>
    <row r="292" spans="2:10" x14ac:dyDescent="0.3">
      <c r="B292" t="s">
        <v>2384</v>
      </c>
      <c r="C292" t="s">
        <v>2385</v>
      </c>
      <c r="D292" t="s">
        <v>463</v>
      </c>
      <c r="E292" t="s">
        <v>615</v>
      </c>
      <c r="F292" s="3">
        <v>45931</v>
      </c>
      <c r="G292" s="3">
        <v>45931</v>
      </c>
      <c r="H292" s="8">
        <v>60</v>
      </c>
      <c r="I292" s="8">
        <v>60</v>
      </c>
      <c r="J292" t="s">
        <v>1028</v>
      </c>
    </row>
    <row r="293" spans="2:10" x14ac:dyDescent="0.3">
      <c r="B293" t="s">
        <v>2327</v>
      </c>
      <c r="C293" t="s">
        <v>2328</v>
      </c>
      <c r="D293" t="s">
        <v>463</v>
      </c>
      <c r="E293" t="s">
        <v>2730</v>
      </c>
      <c r="F293" s="3">
        <v>45931</v>
      </c>
      <c r="G293" s="3">
        <v>45931</v>
      </c>
      <c r="H293" s="8">
        <v>540</v>
      </c>
      <c r="I293" s="8">
        <v>540</v>
      </c>
      <c r="J293" t="s">
        <v>1044</v>
      </c>
    </row>
    <row r="294" spans="2:10" x14ac:dyDescent="0.3">
      <c r="B294" t="s">
        <v>2387</v>
      </c>
      <c r="C294" t="s">
        <v>2388</v>
      </c>
      <c r="D294" t="s">
        <v>463</v>
      </c>
      <c r="E294" t="s">
        <v>518</v>
      </c>
      <c r="F294" s="3">
        <v>45931</v>
      </c>
      <c r="G294" s="3">
        <v>45931</v>
      </c>
      <c r="H294" s="8">
        <v>60</v>
      </c>
      <c r="I294" s="8">
        <v>60</v>
      </c>
      <c r="J294" t="s">
        <v>844</v>
      </c>
    </row>
    <row r="295" spans="2:10" x14ac:dyDescent="0.3">
      <c r="B295" t="s">
        <v>2357</v>
      </c>
      <c r="C295" t="s">
        <v>2358</v>
      </c>
      <c r="D295" t="s">
        <v>463</v>
      </c>
      <c r="E295" t="s">
        <v>649</v>
      </c>
      <c r="F295" s="3">
        <v>45931</v>
      </c>
      <c r="G295" s="3">
        <v>45931</v>
      </c>
      <c r="H295" s="8">
        <v>180</v>
      </c>
      <c r="I295" s="8">
        <v>180</v>
      </c>
      <c r="J295" t="s">
        <v>1038</v>
      </c>
    </row>
    <row r="296" spans="2:10" x14ac:dyDescent="0.3">
      <c r="B296" t="s">
        <v>2360</v>
      </c>
      <c r="C296" t="s">
        <v>2361</v>
      </c>
      <c r="D296" t="s">
        <v>595</v>
      </c>
      <c r="E296" t="s">
        <v>2189</v>
      </c>
      <c r="F296" s="3">
        <v>45931</v>
      </c>
      <c r="G296" s="3">
        <v>45931</v>
      </c>
      <c r="H296" s="8">
        <v>60</v>
      </c>
      <c r="I296" s="8">
        <v>60</v>
      </c>
      <c r="J296" t="s">
        <v>1036</v>
      </c>
    </row>
    <row r="297" spans="2:10" x14ac:dyDescent="0.3">
      <c r="B297" t="s">
        <v>2239</v>
      </c>
      <c r="C297" t="s">
        <v>2240</v>
      </c>
      <c r="D297" t="s">
        <v>463</v>
      </c>
      <c r="E297" t="s">
        <v>1832</v>
      </c>
      <c r="F297" s="3">
        <v>45931</v>
      </c>
      <c r="G297" s="3">
        <v>45931</v>
      </c>
      <c r="H297" s="8">
        <v>120</v>
      </c>
      <c r="I297" s="8">
        <v>120</v>
      </c>
      <c r="J297" t="s">
        <v>966</v>
      </c>
    </row>
    <row r="298" spans="2:10" x14ac:dyDescent="0.3">
      <c r="B298" t="s">
        <v>2399</v>
      </c>
      <c r="C298" t="s">
        <v>2400</v>
      </c>
      <c r="D298" t="s">
        <v>463</v>
      </c>
      <c r="E298" t="s">
        <v>491</v>
      </c>
      <c r="F298" s="3">
        <v>45931</v>
      </c>
      <c r="G298" s="3">
        <v>45931</v>
      </c>
      <c r="H298" s="8">
        <v>60</v>
      </c>
      <c r="I298" s="8">
        <v>60</v>
      </c>
      <c r="J298" t="s">
        <v>1482</v>
      </c>
    </row>
    <row r="299" spans="2:10" x14ac:dyDescent="0.3">
      <c r="B299" t="s">
        <v>2415</v>
      </c>
      <c r="C299" t="s">
        <v>2416</v>
      </c>
      <c r="D299" t="s">
        <v>466</v>
      </c>
      <c r="E299" t="s">
        <v>467</v>
      </c>
      <c r="F299" s="3">
        <v>45931</v>
      </c>
      <c r="G299" s="3">
        <v>45931</v>
      </c>
      <c r="H299" s="8">
        <v>540</v>
      </c>
      <c r="I299" s="8">
        <v>540</v>
      </c>
      <c r="J299" t="s">
        <v>1038</v>
      </c>
    </row>
    <row r="300" spans="2:10" x14ac:dyDescent="0.3">
      <c r="B300" t="s">
        <v>2381</v>
      </c>
      <c r="C300" t="s">
        <v>2382</v>
      </c>
      <c r="D300" t="s">
        <v>463</v>
      </c>
      <c r="E300" t="s">
        <v>615</v>
      </c>
      <c r="F300" s="3">
        <v>45931</v>
      </c>
      <c r="G300" s="3">
        <v>45931</v>
      </c>
      <c r="H300" s="8">
        <v>60</v>
      </c>
      <c r="I300" s="8">
        <v>60</v>
      </c>
      <c r="J300" t="s">
        <v>1028</v>
      </c>
    </row>
    <row r="301" spans="2:10" x14ac:dyDescent="0.3">
      <c r="B301" t="s">
        <v>2444</v>
      </c>
      <c r="C301" t="s">
        <v>2445</v>
      </c>
      <c r="D301" t="s">
        <v>469</v>
      </c>
      <c r="E301" t="s">
        <v>2895</v>
      </c>
      <c r="F301" s="3">
        <v>45931</v>
      </c>
      <c r="G301" s="3">
        <v>45931</v>
      </c>
      <c r="H301" s="8">
        <v>600</v>
      </c>
      <c r="I301" s="8">
        <v>540</v>
      </c>
      <c r="J301" t="s">
        <v>977</v>
      </c>
    </row>
    <row r="302" spans="2:10" x14ac:dyDescent="0.3">
      <c r="B302" t="s">
        <v>2393</v>
      </c>
      <c r="C302" t="s">
        <v>2394</v>
      </c>
      <c r="D302" t="s">
        <v>463</v>
      </c>
      <c r="E302" t="s">
        <v>467</v>
      </c>
      <c r="F302" s="3">
        <v>45931</v>
      </c>
      <c r="G302" s="3">
        <v>45931</v>
      </c>
      <c r="H302" s="8">
        <v>540</v>
      </c>
      <c r="I302" s="8">
        <v>540</v>
      </c>
      <c r="J302" t="s">
        <v>1025</v>
      </c>
    </row>
    <row r="303" spans="2:10" x14ac:dyDescent="0.3">
      <c r="B303" t="s">
        <v>2378</v>
      </c>
      <c r="C303" t="s">
        <v>2379</v>
      </c>
      <c r="D303" t="s">
        <v>463</v>
      </c>
      <c r="E303" t="s">
        <v>664</v>
      </c>
      <c r="F303" s="3">
        <v>45931</v>
      </c>
      <c r="G303" s="3">
        <v>45931</v>
      </c>
      <c r="H303" s="8">
        <v>60</v>
      </c>
      <c r="I303" s="8">
        <v>60</v>
      </c>
      <c r="J303" t="s">
        <v>1028</v>
      </c>
    </row>
    <row r="304" spans="2:10" x14ac:dyDescent="0.3">
      <c r="B304" t="s">
        <v>2490</v>
      </c>
      <c r="C304" t="s">
        <v>2491</v>
      </c>
      <c r="D304" t="s">
        <v>595</v>
      </c>
      <c r="E304" t="s">
        <v>615</v>
      </c>
      <c r="F304" s="3">
        <v>45931</v>
      </c>
      <c r="G304" s="3">
        <v>45931</v>
      </c>
      <c r="H304" s="8">
        <v>60</v>
      </c>
      <c r="I304" s="8">
        <v>60</v>
      </c>
      <c r="J304" t="s">
        <v>966</v>
      </c>
    </row>
    <row r="305" spans="2:10" x14ac:dyDescent="0.3">
      <c r="B305" t="s">
        <v>2487</v>
      </c>
      <c r="C305" t="s">
        <v>2488</v>
      </c>
      <c r="D305" t="s">
        <v>595</v>
      </c>
      <c r="E305" t="s">
        <v>615</v>
      </c>
      <c r="F305" s="3">
        <v>45931</v>
      </c>
      <c r="G305" s="3">
        <v>45931</v>
      </c>
      <c r="H305" s="8">
        <v>120</v>
      </c>
      <c r="I305" s="8">
        <v>120</v>
      </c>
      <c r="J305" t="s">
        <v>966</v>
      </c>
    </row>
    <row r="306" spans="2:10" x14ac:dyDescent="0.3">
      <c r="B306" t="s">
        <v>2478</v>
      </c>
      <c r="C306" t="s">
        <v>2479</v>
      </c>
      <c r="D306" t="s">
        <v>469</v>
      </c>
      <c r="E306" t="s">
        <v>2635</v>
      </c>
      <c r="F306" s="3">
        <v>45931</v>
      </c>
      <c r="G306" s="3">
        <v>45931</v>
      </c>
      <c r="H306" s="8">
        <v>60</v>
      </c>
      <c r="I306" s="8">
        <v>60</v>
      </c>
      <c r="J306" t="s">
        <v>2152</v>
      </c>
    </row>
    <row r="307" spans="2:10" x14ac:dyDescent="0.3">
      <c r="B307" t="s">
        <v>2484</v>
      </c>
      <c r="C307" t="s">
        <v>2485</v>
      </c>
      <c r="D307" t="s">
        <v>595</v>
      </c>
      <c r="E307" t="s">
        <v>836</v>
      </c>
      <c r="F307" s="3">
        <v>45931</v>
      </c>
      <c r="G307" s="3">
        <v>45931</v>
      </c>
      <c r="H307" s="8">
        <v>60</v>
      </c>
      <c r="I307" s="8">
        <v>60</v>
      </c>
      <c r="J307" t="s">
        <v>1036</v>
      </c>
    </row>
    <row r="308" spans="2:10" x14ac:dyDescent="0.3">
      <c r="B308" t="s">
        <v>2418</v>
      </c>
      <c r="C308" t="s">
        <v>2419</v>
      </c>
      <c r="D308" t="s">
        <v>466</v>
      </c>
      <c r="E308" t="s">
        <v>467</v>
      </c>
      <c r="F308" s="3">
        <v>45931</v>
      </c>
      <c r="G308" s="3">
        <v>45931</v>
      </c>
      <c r="H308" s="8">
        <v>600</v>
      </c>
      <c r="I308" s="8">
        <v>540</v>
      </c>
      <c r="J308" t="s">
        <v>1467</v>
      </c>
    </row>
    <row r="309" spans="2:10" x14ac:dyDescent="0.3">
      <c r="B309" t="s">
        <v>2481</v>
      </c>
      <c r="C309" t="s">
        <v>2482</v>
      </c>
      <c r="D309" t="s">
        <v>469</v>
      </c>
      <c r="E309" t="s">
        <v>491</v>
      </c>
      <c r="F309" s="3">
        <v>45931</v>
      </c>
      <c r="G309" s="3">
        <v>45931</v>
      </c>
      <c r="H309" s="8">
        <v>60</v>
      </c>
      <c r="I309" s="8">
        <v>60</v>
      </c>
      <c r="J309" t="s">
        <v>2152</v>
      </c>
    </row>
    <row r="310" spans="2:10" x14ac:dyDescent="0.3">
      <c r="B310" t="s">
        <v>2441</v>
      </c>
      <c r="C310" t="s">
        <v>2442</v>
      </c>
      <c r="D310" t="s">
        <v>466</v>
      </c>
      <c r="E310" t="s">
        <v>467</v>
      </c>
      <c r="F310" s="3">
        <v>45931</v>
      </c>
      <c r="G310" s="3">
        <v>45931</v>
      </c>
      <c r="H310" s="8">
        <v>540</v>
      </c>
      <c r="I310" s="8">
        <v>540</v>
      </c>
      <c r="J310" t="s">
        <v>1029</v>
      </c>
    </row>
    <row r="311" spans="2:10" x14ac:dyDescent="0.3">
      <c r="B311" t="s">
        <v>2499</v>
      </c>
      <c r="C311" t="s">
        <v>2500</v>
      </c>
      <c r="D311" t="s">
        <v>469</v>
      </c>
      <c r="E311" t="s">
        <v>2958</v>
      </c>
      <c r="F311" s="3">
        <v>45931</v>
      </c>
      <c r="G311" s="3">
        <v>45931</v>
      </c>
      <c r="H311" s="8">
        <v>180</v>
      </c>
      <c r="I311" s="8">
        <v>180</v>
      </c>
      <c r="J311" t="s">
        <v>2462</v>
      </c>
    </row>
    <row r="312" spans="2:10" x14ac:dyDescent="0.3">
      <c r="B312" t="s">
        <v>2541</v>
      </c>
      <c r="C312" t="s">
        <v>2542</v>
      </c>
      <c r="D312" t="s">
        <v>466</v>
      </c>
      <c r="E312" t="s">
        <v>2941</v>
      </c>
      <c r="F312" s="3">
        <v>45931</v>
      </c>
      <c r="G312" s="3">
        <v>45931</v>
      </c>
      <c r="H312" s="8">
        <v>1380</v>
      </c>
      <c r="I312" s="8">
        <v>540</v>
      </c>
      <c r="J312" t="s">
        <v>2674</v>
      </c>
    </row>
    <row r="313" spans="2:10" x14ac:dyDescent="0.3">
      <c r="B313" t="s">
        <v>2632</v>
      </c>
      <c r="C313" t="s">
        <v>2633</v>
      </c>
      <c r="D313" t="s">
        <v>466</v>
      </c>
      <c r="E313" t="s">
        <v>495</v>
      </c>
      <c r="F313" s="3">
        <v>45931</v>
      </c>
      <c r="G313" s="3">
        <v>45931</v>
      </c>
      <c r="H313" s="8">
        <v>1410</v>
      </c>
      <c r="I313" s="8">
        <v>540</v>
      </c>
      <c r="J313" t="s">
        <v>2088</v>
      </c>
    </row>
    <row r="314" spans="2:10" x14ac:dyDescent="0.3">
      <c r="B314" t="s">
        <v>2594</v>
      </c>
      <c r="C314" t="s">
        <v>2595</v>
      </c>
      <c r="D314" t="s">
        <v>463</v>
      </c>
      <c r="E314" t="s">
        <v>519</v>
      </c>
      <c r="F314" s="3">
        <v>45931</v>
      </c>
      <c r="G314" s="3">
        <v>45931</v>
      </c>
      <c r="H314" s="8">
        <v>60</v>
      </c>
      <c r="I314" s="8">
        <v>60</v>
      </c>
      <c r="J314" t="s">
        <v>1038</v>
      </c>
    </row>
    <row r="315" spans="2:10" x14ac:dyDescent="0.3">
      <c r="B315" t="s">
        <v>2694</v>
      </c>
      <c r="C315" t="s">
        <v>2695</v>
      </c>
      <c r="D315" t="s">
        <v>475</v>
      </c>
      <c r="E315" t="s">
        <v>836</v>
      </c>
      <c r="F315" s="3">
        <v>45931</v>
      </c>
      <c r="G315" s="3">
        <v>45931</v>
      </c>
      <c r="H315" s="8">
        <v>60</v>
      </c>
      <c r="I315" s="8">
        <v>60</v>
      </c>
      <c r="J315" t="s">
        <v>1036</v>
      </c>
    </row>
    <row r="316" spans="2:10" x14ac:dyDescent="0.3">
      <c r="B316" t="s">
        <v>2676</v>
      </c>
      <c r="C316" t="s">
        <v>2677</v>
      </c>
      <c r="D316" t="s">
        <v>463</v>
      </c>
      <c r="E316" t="s">
        <v>519</v>
      </c>
      <c r="F316" s="3">
        <v>45931</v>
      </c>
      <c r="G316" s="3">
        <v>45931</v>
      </c>
      <c r="H316" s="8">
        <v>60</v>
      </c>
      <c r="I316" s="8">
        <v>60</v>
      </c>
      <c r="J316" t="s">
        <v>844</v>
      </c>
    </row>
    <row r="317" spans="2:10" x14ac:dyDescent="0.3">
      <c r="B317" t="s">
        <v>2682</v>
      </c>
      <c r="C317" t="s">
        <v>2683</v>
      </c>
      <c r="D317" t="s">
        <v>463</v>
      </c>
      <c r="E317" t="s">
        <v>615</v>
      </c>
      <c r="F317" s="3">
        <v>45931</v>
      </c>
      <c r="G317" s="3">
        <v>45931</v>
      </c>
      <c r="H317" s="8">
        <v>60</v>
      </c>
      <c r="I317" s="8">
        <v>60</v>
      </c>
      <c r="J317" t="s">
        <v>1822</v>
      </c>
    </row>
    <row r="318" spans="2:10" x14ac:dyDescent="0.3">
      <c r="B318" t="s">
        <v>2691</v>
      </c>
      <c r="C318" t="s">
        <v>2692</v>
      </c>
      <c r="D318" t="s">
        <v>469</v>
      </c>
      <c r="E318" t="s">
        <v>2902</v>
      </c>
      <c r="F318" s="3">
        <v>45931</v>
      </c>
      <c r="G318" s="3">
        <v>45931</v>
      </c>
      <c r="H318" s="8">
        <v>90</v>
      </c>
      <c r="I318" s="8">
        <v>90</v>
      </c>
      <c r="J318" t="s">
        <v>977</v>
      </c>
    </row>
    <row r="319" spans="2:10" x14ac:dyDescent="0.3">
      <c r="B319" t="s">
        <v>2597</v>
      </c>
      <c r="C319" t="s">
        <v>2598</v>
      </c>
      <c r="D319" t="s">
        <v>463</v>
      </c>
      <c r="E319" t="s">
        <v>615</v>
      </c>
      <c r="F319" s="3">
        <v>45931</v>
      </c>
      <c r="G319" s="3">
        <v>45931</v>
      </c>
      <c r="H319" s="8">
        <v>60</v>
      </c>
      <c r="I319" s="8">
        <v>60</v>
      </c>
      <c r="J319" t="s">
        <v>968</v>
      </c>
    </row>
    <row r="320" spans="2:10" x14ac:dyDescent="0.3">
      <c r="B320" t="s">
        <v>2568</v>
      </c>
      <c r="C320" t="s">
        <v>2575</v>
      </c>
      <c r="D320" t="s">
        <v>469</v>
      </c>
      <c r="E320" t="s">
        <v>2783</v>
      </c>
      <c r="F320" s="3">
        <v>45931</v>
      </c>
      <c r="G320" s="3">
        <v>45931</v>
      </c>
      <c r="H320" s="8">
        <v>60</v>
      </c>
      <c r="I320" s="8">
        <v>60</v>
      </c>
      <c r="J320" t="s">
        <v>2152</v>
      </c>
    </row>
    <row r="321" spans="2:10" x14ac:dyDescent="0.3">
      <c r="B321" t="s">
        <v>2679</v>
      </c>
      <c r="C321" t="s">
        <v>2680</v>
      </c>
      <c r="D321" t="s">
        <v>463</v>
      </c>
      <c r="E321" t="s">
        <v>3049</v>
      </c>
      <c r="F321" s="3">
        <v>45931</v>
      </c>
      <c r="G321" s="3">
        <v>45931</v>
      </c>
      <c r="H321" s="8">
        <v>540</v>
      </c>
      <c r="I321" s="8">
        <v>540</v>
      </c>
      <c r="J321" t="s">
        <v>1349</v>
      </c>
    </row>
    <row r="322" spans="2:10" x14ac:dyDescent="0.3">
      <c r="B322" t="s">
        <v>2532</v>
      </c>
      <c r="C322" t="s">
        <v>2533</v>
      </c>
      <c r="D322" t="s">
        <v>463</v>
      </c>
      <c r="E322" t="s">
        <v>467</v>
      </c>
      <c r="F322" s="3">
        <v>45931</v>
      </c>
      <c r="G322" s="3">
        <v>45931</v>
      </c>
      <c r="H322" s="8">
        <v>540</v>
      </c>
      <c r="I322" s="8">
        <v>540</v>
      </c>
      <c r="J322" t="s">
        <v>1349</v>
      </c>
    </row>
    <row r="323" spans="2:10" x14ac:dyDescent="0.3">
      <c r="B323" t="s">
        <v>2750</v>
      </c>
      <c r="C323" t="s">
        <v>2751</v>
      </c>
      <c r="D323" t="s">
        <v>469</v>
      </c>
      <c r="E323" t="s">
        <v>615</v>
      </c>
      <c r="F323" s="3">
        <v>45931</v>
      </c>
      <c r="G323" s="3">
        <v>45931</v>
      </c>
      <c r="H323" s="8">
        <v>60</v>
      </c>
      <c r="I323" s="8">
        <v>60</v>
      </c>
      <c r="J323" t="s">
        <v>1126</v>
      </c>
    </row>
    <row r="324" spans="2:10" x14ac:dyDescent="0.3">
      <c r="B324" t="s">
        <v>2647</v>
      </c>
      <c r="C324" t="s">
        <v>2648</v>
      </c>
      <c r="D324" t="s">
        <v>463</v>
      </c>
      <c r="E324" t="s">
        <v>2182</v>
      </c>
      <c r="F324" s="3">
        <v>45931</v>
      </c>
      <c r="G324" s="3">
        <v>45931</v>
      </c>
      <c r="H324" s="8">
        <v>60</v>
      </c>
      <c r="I324" s="8">
        <v>60</v>
      </c>
      <c r="J324" t="s">
        <v>1482</v>
      </c>
    </row>
    <row r="325" spans="2:10" x14ac:dyDescent="0.3">
      <c r="B325" t="s">
        <v>2795</v>
      </c>
      <c r="C325" t="s">
        <v>2796</v>
      </c>
      <c r="D325" t="s">
        <v>469</v>
      </c>
      <c r="E325" t="s">
        <v>1823</v>
      </c>
      <c r="F325" s="3">
        <v>45931</v>
      </c>
      <c r="G325" s="3">
        <v>45931</v>
      </c>
      <c r="H325" s="8">
        <v>540</v>
      </c>
      <c r="I325" s="8">
        <v>540</v>
      </c>
      <c r="J325" t="s">
        <v>1033</v>
      </c>
    </row>
    <row r="326" spans="2:10" x14ac:dyDescent="0.3">
      <c r="B326" t="s">
        <v>2792</v>
      </c>
      <c r="C326" t="s">
        <v>2793</v>
      </c>
      <c r="D326" t="s">
        <v>463</v>
      </c>
      <c r="E326" t="s">
        <v>2921</v>
      </c>
      <c r="F326" s="3">
        <v>45931</v>
      </c>
      <c r="G326" s="3">
        <v>45931</v>
      </c>
      <c r="H326" s="8">
        <v>540</v>
      </c>
      <c r="I326" s="8">
        <v>540</v>
      </c>
      <c r="J326" t="s">
        <v>1036</v>
      </c>
    </row>
    <row r="327" spans="2:10" x14ac:dyDescent="0.3">
      <c r="B327" t="s">
        <v>2819</v>
      </c>
      <c r="C327" t="s">
        <v>2820</v>
      </c>
      <c r="D327" t="s">
        <v>469</v>
      </c>
      <c r="E327" t="s">
        <v>2899</v>
      </c>
      <c r="F327" s="3">
        <v>45931</v>
      </c>
      <c r="G327" s="3">
        <v>45931</v>
      </c>
      <c r="H327" s="8">
        <v>540</v>
      </c>
      <c r="I327" s="8">
        <v>540</v>
      </c>
      <c r="J327" t="s">
        <v>973</v>
      </c>
    </row>
    <row r="328" spans="2:10" x14ac:dyDescent="0.3">
      <c r="B328" t="s">
        <v>2772</v>
      </c>
      <c r="C328" t="s">
        <v>2773</v>
      </c>
      <c r="D328" t="s">
        <v>463</v>
      </c>
      <c r="E328" t="s">
        <v>467</v>
      </c>
      <c r="F328" s="3">
        <v>45931</v>
      </c>
      <c r="G328" s="3">
        <v>45931</v>
      </c>
      <c r="H328" s="8">
        <v>540</v>
      </c>
      <c r="I328" s="8">
        <v>540</v>
      </c>
      <c r="J328" t="s">
        <v>1044</v>
      </c>
    </row>
    <row r="329" spans="2:10" x14ac:dyDescent="0.3">
      <c r="B329" t="s">
        <v>2721</v>
      </c>
      <c r="C329" t="s">
        <v>2722</v>
      </c>
      <c r="D329" t="s">
        <v>469</v>
      </c>
      <c r="E329" t="s">
        <v>2749</v>
      </c>
      <c r="F329" s="3">
        <v>45931</v>
      </c>
      <c r="G329" s="3">
        <v>45931</v>
      </c>
      <c r="H329" s="8">
        <v>540</v>
      </c>
      <c r="I329" s="8">
        <v>540</v>
      </c>
      <c r="J329" t="s">
        <v>965</v>
      </c>
    </row>
    <row r="330" spans="2:10" x14ac:dyDescent="0.3">
      <c r="B330" t="s">
        <v>2789</v>
      </c>
      <c r="C330" t="s">
        <v>2790</v>
      </c>
      <c r="D330" t="s">
        <v>469</v>
      </c>
      <c r="E330" t="s">
        <v>2920</v>
      </c>
      <c r="F330" s="3">
        <v>45931</v>
      </c>
      <c r="G330" s="3">
        <v>45931</v>
      </c>
      <c r="H330" s="8">
        <v>540</v>
      </c>
      <c r="I330" s="8">
        <v>540</v>
      </c>
      <c r="J330" t="s">
        <v>1036</v>
      </c>
    </row>
    <row r="331" spans="2:10" x14ac:dyDescent="0.3">
      <c r="B331" t="s">
        <v>2745</v>
      </c>
      <c r="C331" t="s">
        <v>2746</v>
      </c>
      <c r="D331" t="s">
        <v>463</v>
      </c>
      <c r="E331" t="s">
        <v>472</v>
      </c>
      <c r="F331" s="3">
        <v>45931</v>
      </c>
      <c r="G331" s="3">
        <v>45931</v>
      </c>
      <c r="H331" s="8">
        <v>540</v>
      </c>
      <c r="I331" s="8">
        <v>540</v>
      </c>
      <c r="J331" t="s">
        <v>966</v>
      </c>
    </row>
    <row r="332" spans="2:10" x14ac:dyDescent="0.3">
      <c r="B332" t="s">
        <v>2742</v>
      </c>
      <c r="C332" t="s">
        <v>2743</v>
      </c>
      <c r="D332" t="s">
        <v>466</v>
      </c>
      <c r="E332" t="s">
        <v>467</v>
      </c>
      <c r="F332" s="3">
        <v>45931</v>
      </c>
      <c r="G332" s="3">
        <v>45931</v>
      </c>
      <c r="H332" s="8">
        <v>540</v>
      </c>
      <c r="I332" s="8">
        <v>540</v>
      </c>
      <c r="J332" t="s">
        <v>971</v>
      </c>
    </row>
    <row r="333" spans="2:10" x14ac:dyDescent="0.3">
      <c r="B333" t="s">
        <v>2807</v>
      </c>
      <c r="C333" t="s">
        <v>2808</v>
      </c>
      <c r="D333" t="s">
        <v>463</v>
      </c>
      <c r="E333" t="s">
        <v>2510</v>
      </c>
      <c r="F333" s="3">
        <v>45931</v>
      </c>
      <c r="G333" s="3">
        <v>45931</v>
      </c>
      <c r="H333" s="8">
        <v>540</v>
      </c>
      <c r="I333" s="8">
        <v>540</v>
      </c>
      <c r="J333" t="s">
        <v>2088</v>
      </c>
    </row>
    <row r="334" spans="2:10" x14ac:dyDescent="0.3">
      <c r="B334" t="s">
        <v>2739</v>
      </c>
      <c r="C334" t="s">
        <v>2740</v>
      </c>
      <c r="D334" t="s">
        <v>469</v>
      </c>
      <c r="E334" t="s">
        <v>2934</v>
      </c>
      <c r="F334" s="3">
        <v>45931</v>
      </c>
      <c r="G334" s="3">
        <v>45931</v>
      </c>
      <c r="H334" s="8">
        <v>570</v>
      </c>
      <c r="I334" s="8">
        <v>540</v>
      </c>
      <c r="J334" t="s">
        <v>1035</v>
      </c>
    </row>
    <row r="335" spans="2:10" x14ac:dyDescent="0.3">
      <c r="G335"/>
      <c r="H335"/>
      <c r="I335"/>
    </row>
    <row r="336" spans="2:10" x14ac:dyDescent="0.3">
      <c r="G336"/>
      <c r="H336"/>
      <c r="I336"/>
    </row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63A2-7FE7-4E3F-9196-88773163B108}">
  <sheetPr published="0" codeName="Hoja5"/>
  <dimension ref="D3:L729"/>
  <sheetViews>
    <sheetView showGridLines="0" zoomScale="80" zoomScaleNormal="80" workbookViewId="0">
      <pane xSplit="3" ySplit="15" topLeftCell="D16" activePane="bottomRight" state="frozen"/>
      <selection pane="topRight" activeCell="B1" sqref="B1"/>
      <selection pane="bottomLeft" activeCell="A14" sqref="A14"/>
      <selection pane="bottomRight" activeCell="G14" sqref="G14"/>
    </sheetView>
  </sheetViews>
  <sheetFormatPr baseColWidth="10" defaultRowHeight="14.4" x14ac:dyDescent="0.3"/>
  <cols>
    <col min="3" max="3" width="5.5546875" customWidth="1"/>
    <col min="4" max="4" width="20" style="8" bestFit="1" customWidth="1"/>
    <col min="5" max="5" width="17" style="8" bestFit="1" customWidth="1"/>
    <col min="6" max="6" width="18" style="8" bestFit="1" customWidth="1"/>
    <col min="7" max="7" width="46.44140625" bestFit="1" customWidth="1"/>
    <col min="8" max="8" width="11.44140625" bestFit="1" customWidth="1"/>
    <col min="9" max="9" width="23" bestFit="1" customWidth="1"/>
    <col min="10" max="10" width="24.44140625" bestFit="1" customWidth="1"/>
    <col min="11" max="11" width="14.33203125" bestFit="1" customWidth="1"/>
    <col min="12" max="12" width="38.5546875" bestFit="1" customWidth="1"/>
    <col min="13" max="13" width="17" bestFit="1" customWidth="1"/>
    <col min="14" max="14" width="24.44140625" bestFit="1" customWidth="1"/>
    <col min="15" max="15" width="16" bestFit="1" customWidth="1"/>
    <col min="16" max="135" width="14.5546875" bestFit="1" customWidth="1"/>
    <col min="136" max="263" width="15.5546875" bestFit="1" customWidth="1"/>
    <col min="264" max="264" width="12.5546875" bestFit="1" customWidth="1"/>
    <col min="265" max="265" width="20.5546875" bestFit="1" customWidth="1"/>
    <col min="266" max="266" width="17.5546875" bestFit="1" customWidth="1"/>
    <col min="267" max="267" width="20.5546875" bestFit="1" customWidth="1"/>
    <col min="268" max="268" width="17.5546875" bestFit="1" customWidth="1"/>
    <col min="269" max="269" width="20.5546875" bestFit="1" customWidth="1"/>
    <col min="270" max="270" width="17.5546875" bestFit="1" customWidth="1"/>
    <col min="271" max="271" width="20.5546875" bestFit="1" customWidth="1"/>
    <col min="272" max="272" width="17.5546875" bestFit="1" customWidth="1"/>
    <col min="273" max="273" width="20.5546875" bestFit="1" customWidth="1"/>
    <col min="274" max="274" width="17.5546875" bestFit="1" customWidth="1"/>
    <col min="275" max="275" width="20.5546875" bestFit="1" customWidth="1"/>
    <col min="276" max="276" width="17.5546875" bestFit="1" customWidth="1"/>
    <col min="277" max="277" width="20.5546875" bestFit="1" customWidth="1"/>
    <col min="278" max="278" width="17.5546875" bestFit="1" customWidth="1"/>
    <col min="279" max="279" width="20.5546875" bestFit="1" customWidth="1"/>
    <col min="280" max="280" width="17.5546875" bestFit="1" customWidth="1"/>
    <col min="281" max="281" width="20.5546875" bestFit="1" customWidth="1"/>
    <col min="282" max="282" width="17.5546875" bestFit="1" customWidth="1"/>
    <col min="283" max="283" width="20.5546875" bestFit="1" customWidth="1"/>
    <col min="284" max="284" width="17.5546875" bestFit="1" customWidth="1"/>
    <col min="285" max="285" width="20.5546875" bestFit="1" customWidth="1"/>
    <col min="286" max="286" width="17.5546875" bestFit="1" customWidth="1"/>
    <col min="287" max="287" width="20.5546875" bestFit="1" customWidth="1"/>
    <col min="288" max="288" width="17.5546875" bestFit="1" customWidth="1"/>
    <col min="289" max="289" width="20.5546875" bestFit="1" customWidth="1"/>
    <col min="290" max="290" width="17.5546875" bestFit="1" customWidth="1"/>
    <col min="291" max="291" width="20.5546875" bestFit="1" customWidth="1"/>
    <col min="292" max="292" width="17.5546875" bestFit="1" customWidth="1"/>
    <col min="293" max="293" width="20.5546875" bestFit="1" customWidth="1"/>
    <col min="294" max="294" width="17.5546875" bestFit="1" customWidth="1"/>
    <col min="295" max="295" width="20.5546875" bestFit="1" customWidth="1"/>
    <col min="296" max="296" width="17.5546875" bestFit="1" customWidth="1"/>
    <col min="297" max="297" width="20.5546875" bestFit="1" customWidth="1"/>
    <col min="298" max="298" width="17.5546875" bestFit="1" customWidth="1"/>
    <col min="299" max="299" width="20.5546875" bestFit="1" customWidth="1"/>
    <col min="300" max="300" width="17.5546875" bestFit="1" customWidth="1"/>
    <col min="301" max="301" width="20.5546875" bestFit="1" customWidth="1"/>
    <col min="302" max="302" width="17.5546875" bestFit="1" customWidth="1"/>
    <col min="303" max="303" width="20.5546875" bestFit="1" customWidth="1"/>
    <col min="304" max="304" width="17.5546875" bestFit="1" customWidth="1"/>
    <col min="305" max="305" width="20.5546875" bestFit="1" customWidth="1"/>
    <col min="306" max="306" width="17.5546875" bestFit="1" customWidth="1"/>
    <col min="307" max="307" width="20.5546875" bestFit="1" customWidth="1"/>
    <col min="308" max="308" width="17.5546875" bestFit="1" customWidth="1"/>
    <col min="309" max="309" width="20.5546875" bestFit="1" customWidth="1"/>
    <col min="310" max="310" width="17.5546875" bestFit="1" customWidth="1"/>
    <col min="311" max="311" width="20.5546875" bestFit="1" customWidth="1"/>
    <col min="312" max="312" width="17.5546875" bestFit="1" customWidth="1"/>
    <col min="313" max="313" width="20.5546875" bestFit="1" customWidth="1"/>
    <col min="314" max="314" width="17.5546875" bestFit="1" customWidth="1"/>
    <col min="315" max="315" width="20.5546875" bestFit="1" customWidth="1"/>
    <col min="316" max="316" width="17.5546875" bestFit="1" customWidth="1"/>
    <col min="317" max="317" width="20.5546875" bestFit="1" customWidth="1"/>
    <col min="318" max="318" width="17.5546875" bestFit="1" customWidth="1"/>
    <col min="319" max="319" width="20.5546875" bestFit="1" customWidth="1"/>
    <col min="320" max="320" width="17.5546875" bestFit="1" customWidth="1"/>
    <col min="321" max="321" width="20.5546875" bestFit="1" customWidth="1"/>
    <col min="322" max="322" width="17.5546875" bestFit="1" customWidth="1"/>
    <col min="323" max="323" width="20.5546875" bestFit="1" customWidth="1"/>
    <col min="324" max="324" width="17.5546875" bestFit="1" customWidth="1"/>
    <col min="325" max="325" width="20.5546875" bestFit="1" customWidth="1"/>
    <col min="326" max="326" width="17.5546875" bestFit="1" customWidth="1"/>
    <col min="327" max="327" width="20.5546875" bestFit="1" customWidth="1"/>
    <col min="328" max="328" width="17.5546875" bestFit="1" customWidth="1"/>
    <col min="329" max="329" width="20.5546875" bestFit="1" customWidth="1"/>
    <col min="330" max="330" width="17.5546875" bestFit="1" customWidth="1"/>
    <col min="331" max="331" width="20.5546875" bestFit="1" customWidth="1"/>
    <col min="332" max="332" width="17.5546875" bestFit="1" customWidth="1"/>
    <col min="333" max="333" width="20.5546875" bestFit="1" customWidth="1"/>
    <col min="334" max="334" width="17.5546875" bestFit="1" customWidth="1"/>
    <col min="335" max="335" width="20.5546875" bestFit="1" customWidth="1"/>
    <col min="336" max="336" width="17.5546875" bestFit="1" customWidth="1"/>
    <col min="337" max="337" width="20.5546875" bestFit="1" customWidth="1"/>
    <col min="338" max="338" width="17.5546875" bestFit="1" customWidth="1"/>
    <col min="339" max="339" width="20.5546875" bestFit="1" customWidth="1"/>
    <col min="340" max="340" width="17.5546875" bestFit="1" customWidth="1"/>
    <col min="341" max="341" width="15.5546875" bestFit="1" customWidth="1"/>
    <col min="342" max="342" width="20.5546875" bestFit="1" customWidth="1"/>
    <col min="343" max="343" width="17.5546875" bestFit="1" customWidth="1"/>
    <col min="344" max="344" width="20.5546875" bestFit="1" customWidth="1"/>
    <col min="345" max="345" width="17.5546875" bestFit="1" customWidth="1"/>
    <col min="346" max="346" width="20.5546875" bestFit="1" customWidth="1"/>
    <col min="347" max="347" width="17.5546875" bestFit="1" customWidth="1"/>
    <col min="348" max="348" width="15.5546875" bestFit="1" customWidth="1"/>
    <col min="349" max="349" width="20.5546875" bestFit="1" customWidth="1"/>
    <col min="350" max="350" width="17.5546875" bestFit="1" customWidth="1"/>
    <col min="351" max="351" width="20.5546875" bestFit="1" customWidth="1"/>
    <col min="352" max="352" width="17.5546875" bestFit="1" customWidth="1"/>
    <col min="353" max="353" width="20.5546875" bestFit="1" customWidth="1"/>
    <col min="354" max="354" width="17.5546875" bestFit="1" customWidth="1"/>
    <col min="355" max="355" width="20.5546875" bestFit="1" customWidth="1"/>
    <col min="356" max="356" width="17.5546875" bestFit="1" customWidth="1"/>
    <col min="357" max="357" width="20.5546875" bestFit="1" customWidth="1"/>
    <col min="358" max="358" width="17.5546875" bestFit="1" customWidth="1"/>
    <col min="359" max="359" width="20.5546875" bestFit="1" customWidth="1"/>
    <col min="360" max="360" width="17.5546875" bestFit="1" customWidth="1"/>
    <col min="361" max="361" width="20.5546875" bestFit="1" customWidth="1"/>
    <col min="362" max="362" width="17.5546875" bestFit="1" customWidth="1"/>
    <col min="363" max="363" width="20.5546875" bestFit="1" customWidth="1"/>
    <col min="364" max="364" width="17.5546875" bestFit="1" customWidth="1"/>
    <col min="365" max="365" width="20.5546875" bestFit="1" customWidth="1"/>
    <col min="366" max="366" width="17.5546875" bestFit="1" customWidth="1"/>
    <col min="367" max="367" width="20.5546875" bestFit="1" customWidth="1"/>
    <col min="368" max="368" width="17.5546875" bestFit="1" customWidth="1"/>
    <col min="369" max="369" width="20.5546875" bestFit="1" customWidth="1"/>
    <col min="370" max="370" width="17.5546875" bestFit="1" customWidth="1"/>
    <col min="371" max="371" width="20.5546875" bestFit="1" customWidth="1"/>
    <col min="372" max="372" width="17.5546875" bestFit="1" customWidth="1"/>
    <col min="373" max="373" width="20.5546875" bestFit="1" customWidth="1"/>
    <col min="374" max="374" width="17.5546875" bestFit="1" customWidth="1"/>
    <col min="375" max="375" width="20.5546875" bestFit="1" customWidth="1"/>
    <col min="376" max="376" width="17.5546875" bestFit="1" customWidth="1"/>
    <col min="377" max="377" width="20.5546875" bestFit="1" customWidth="1"/>
    <col min="378" max="378" width="17.5546875" bestFit="1" customWidth="1"/>
    <col min="379" max="379" width="20.5546875" bestFit="1" customWidth="1"/>
    <col min="380" max="380" width="17.5546875" bestFit="1" customWidth="1"/>
    <col min="381" max="381" width="20.5546875" bestFit="1" customWidth="1"/>
    <col min="382" max="382" width="17.5546875" bestFit="1" customWidth="1"/>
    <col min="383" max="383" width="20.5546875" bestFit="1" customWidth="1"/>
    <col min="384" max="384" width="17.5546875" bestFit="1" customWidth="1"/>
    <col min="385" max="385" width="20.5546875" bestFit="1" customWidth="1"/>
    <col min="386" max="386" width="17.5546875" bestFit="1" customWidth="1"/>
    <col min="387" max="387" width="20.5546875" bestFit="1" customWidth="1"/>
    <col min="388" max="388" width="17.5546875" bestFit="1" customWidth="1"/>
    <col min="389" max="389" width="20.5546875" bestFit="1" customWidth="1"/>
    <col min="390" max="390" width="17.5546875" bestFit="1" customWidth="1"/>
    <col min="391" max="391" width="20.5546875" bestFit="1" customWidth="1"/>
    <col min="392" max="392" width="17.5546875" bestFit="1" customWidth="1"/>
    <col min="393" max="393" width="20.5546875" bestFit="1" customWidth="1"/>
    <col min="394" max="394" width="17.5546875" bestFit="1" customWidth="1"/>
    <col min="395" max="395" width="20.5546875" bestFit="1" customWidth="1"/>
    <col min="396" max="396" width="17.5546875" bestFit="1" customWidth="1"/>
    <col min="397" max="397" width="15.5546875" bestFit="1" customWidth="1"/>
    <col min="398" max="398" width="20.5546875" bestFit="1" customWidth="1"/>
    <col min="399" max="399" width="17.5546875" bestFit="1" customWidth="1"/>
    <col min="400" max="400" width="20.5546875" bestFit="1" customWidth="1"/>
    <col min="401" max="401" width="17.5546875" bestFit="1" customWidth="1"/>
    <col min="402" max="402" width="20.5546875" bestFit="1" customWidth="1"/>
    <col min="403" max="403" width="17.5546875" bestFit="1" customWidth="1"/>
    <col min="404" max="404" width="15.5546875" bestFit="1" customWidth="1"/>
    <col min="405" max="405" width="20.5546875" bestFit="1" customWidth="1"/>
    <col min="406" max="406" width="17.5546875" bestFit="1" customWidth="1"/>
    <col min="407" max="407" width="20.5546875" bestFit="1" customWidth="1"/>
    <col min="408" max="408" width="17.5546875" bestFit="1" customWidth="1"/>
    <col min="409" max="409" width="20.5546875" bestFit="1" customWidth="1"/>
    <col min="410" max="410" width="17.5546875" bestFit="1" customWidth="1"/>
    <col min="411" max="411" width="20.5546875" bestFit="1" customWidth="1"/>
    <col min="412" max="412" width="17.5546875" bestFit="1" customWidth="1"/>
    <col min="413" max="413" width="20.5546875" bestFit="1" customWidth="1"/>
    <col min="414" max="414" width="17.5546875" bestFit="1" customWidth="1"/>
    <col min="415" max="415" width="20.5546875" bestFit="1" customWidth="1"/>
    <col min="416" max="416" width="17.5546875" bestFit="1" customWidth="1"/>
    <col min="417" max="417" width="20.5546875" bestFit="1" customWidth="1"/>
    <col min="418" max="418" width="17.5546875" bestFit="1" customWidth="1"/>
    <col min="419" max="419" width="20.5546875" bestFit="1" customWidth="1"/>
    <col min="420" max="420" width="17.5546875" bestFit="1" customWidth="1"/>
    <col min="421" max="421" width="20.5546875" bestFit="1" customWidth="1"/>
    <col min="422" max="422" width="17.5546875" bestFit="1" customWidth="1"/>
    <col min="423" max="423" width="20.5546875" bestFit="1" customWidth="1"/>
    <col min="424" max="424" width="17.5546875" bestFit="1" customWidth="1"/>
    <col min="425" max="425" width="20.5546875" bestFit="1" customWidth="1"/>
    <col min="426" max="426" width="17.5546875" bestFit="1" customWidth="1"/>
    <col min="427" max="427" width="20.5546875" bestFit="1" customWidth="1"/>
    <col min="428" max="428" width="17.5546875" bestFit="1" customWidth="1"/>
    <col min="429" max="429" width="20.5546875" bestFit="1" customWidth="1"/>
    <col min="430" max="430" width="17.5546875" bestFit="1" customWidth="1"/>
    <col min="431" max="431" width="20.5546875" bestFit="1" customWidth="1"/>
    <col min="432" max="432" width="17.5546875" bestFit="1" customWidth="1"/>
    <col min="433" max="433" width="20.5546875" bestFit="1" customWidth="1"/>
    <col min="434" max="434" width="17.5546875" bestFit="1" customWidth="1"/>
    <col min="435" max="435" width="20.5546875" bestFit="1" customWidth="1"/>
    <col min="436" max="436" width="17.5546875" bestFit="1" customWidth="1"/>
    <col min="437" max="437" width="20.5546875" bestFit="1" customWidth="1"/>
    <col min="438" max="438" width="17.5546875" bestFit="1" customWidth="1"/>
    <col min="439" max="439" width="20.5546875" bestFit="1" customWidth="1"/>
    <col min="440" max="440" width="17.5546875" bestFit="1" customWidth="1"/>
    <col min="441" max="441" width="20.5546875" bestFit="1" customWidth="1"/>
    <col min="442" max="442" width="17.5546875" bestFit="1" customWidth="1"/>
    <col min="443" max="443" width="20.5546875" bestFit="1" customWidth="1"/>
    <col min="444" max="444" width="17.5546875" bestFit="1" customWidth="1"/>
    <col min="445" max="445" width="20.5546875" bestFit="1" customWidth="1"/>
    <col min="446" max="446" width="17.5546875" bestFit="1" customWidth="1"/>
    <col min="447" max="447" width="20.5546875" bestFit="1" customWidth="1"/>
    <col min="448" max="448" width="17.5546875" bestFit="1" customWidth="1"/>
    <col min="449" max="449" width="20.5546875" bestFit="1" customWidth="1"/>
    <col min="450" max="450" width="17.5546875" bestFit="1" customWidth="1"/>
    <col min="451" max="451" width="20.5546875" bestFit="1" customWidth="1"/>
    <col min="452" max="452" width="17.5546875" bestFit="1" customWidth="1"/>
    <col min="453" max="453" width="20.5546875" bestFit="1" customWidth="1"/>
    <col min="454" max="454" width="17.5546875" bestFit="1" customWidth="1"/>
    <col min="455" max="455" width="20.5546875" bestFit="1" customWidth="1"/>
    <col min="456" max="456" width="17.5546875" bestFit="1" customWidth="1"/>
    <col min="457" max="457" width="20.5546875" bestFit="1" customWidth="1"/>
    <col min="458" max="458" width="17.5546875" bestFit="1" customWidth="1"/>
    <col min="459" max="459" width="20.5546875" bestFit="1" customWidth="1"/>
    <col min="460" max="460" width="17.5546875" bestFit="1" customWidth="1"/>
    <col min="461" max="461" width="20.5546875" bestFit="1" customWidth="1"/>
    <col min="462" max="462" width="17.5546875" bestFit="1" customWidth="1"/>
    <col min="463" max="463" width="20.5546875" bestFit="1" customWidth="1"/>
    <col min="464" max="464" width="17.5546875" bestFit="1" customWidth="1"/>
    <col min="465" max="465" width="20.5546875" bestFit="1" customWidth="1"/>
    <col min="466" max="466" width="17.5546875" bestFit="1" customWidth="1"/>
    <col min="467" max="467" width="20.5546875" bestFit="1" customWidth="1"/>
    <col min="468" max="468" width="17.5546875" bestFit="1" customWidth="1"/>
    <col min="469" max="469" width="20.5546875" bestFit="1" customWidth="1"/>
    <col min="470" max="470" width="17.5546875" bestFit="1" customWidth="1"/>
    <col min="471" max="471" width="20.5546875" bestFit="1" customWidth="1"/>
    <col min="472" max="472" width="17.5546875" bestFit="1" customWidth="1"/>
    <col min="473" max="473" width="20.5546875" bestFit="1" customWidth="1"/>
    <col min="474" max="474" width="17.5546875" bestFit="1" customWidth="1"/>
    <col min="475" max="475" width="20.5546875" bestFit="1" customWidth="1"/>
    <col min="476" max="476" width="17.5546875" bestFit="1" customWidth="1"/>
    <col min="477" max="477" width="20.5546875" bestFit="1" customWidth="1"/>
    <col min="478" max="478" width="17.5546875" bestFit="1" customWidth="1"/>
    <col min="479" max="479" width="20.5546875" bestFit="1" customWidth="1"/>
    <col min="480" max="480" width="17.5546875" bestFit="1" customWidth="1"/>
    <col min="481" max="481" width="20.5546875" bestFit="1" customWidth="1"/>
    <col min="482" max="482" width="17.5546875" bestFit="1" customWidth="1"/>
    <col min="483" max="483" width="20.5546875" bestFit="1" customWidth="1"/>
    <col min="484" max="484" width="17.5546875" bestFit="1" customWidth="1"/>
    <col min="485" max="485" width="20.5546875" bestFit="1" customWidth="1"/>
    <col min="486" max="486" width="17.5546875" bestFit="1" customWidth="1"/>
    <col min="487" max="487" width="20.5546875" bestFit="1" customWidth="1"/>
    <col min="488" max="488" width="17.5546875" bestFit="1" customWidth="1"/>
    <col min="489" max="489" width="20.5546875" bestFit="1" customWidth="1"/>
    <col min="490" max="490" width="17.5546875" bestFit="1" customWidth="1"/>
    <col min="491" max="491" width="20.5546875" bestFit="1" customWidth="1"/>
    <col min="492" max="492" width="17.5546875" bestFit="1" customWidth="1"/>
    <col min="493" max="493" width="20.5546875" bestFit="1" customWidth="1"/>
    <col min="494" max="494" width="17.5546875" bestFit="1" customWidth="1"/>
    <col min="495" max="495" width="20.5546875" bestFit="1" customWidth="1"/>
    <col min="496" max="496" width="12.5546875" bestFit="1" customWidth="1"/>
  </cols>
  <sheetData>
    <row r="3" spans="4:12" ht="25.5" customHeight="1" x14ac:dyDescent="0.3"/>
    <row r="4" spans="4:12" hidden="1" x14ac:dyDescent="0.3">
      <c r="E4" s="7" t="s">
        <v>201</v>
      </c>
      <c r="F4"/>
    </row>
    <row r="5" spans="4:12" x14ac:dyDescent="0.3">
      <c r="E5"/>
      <c r="F5" s="8" t="s">
        <v>3433</v>
      </c>
      <c r="G5" s="8" t="s">
        <v>505</v>
      </c>
      <c r="H5" s="8" t="s">
        <v>3434</v>
      </c>
      <c r="I5" s="8" t="s">
        <v>184</v>
      </c>
      <c r="L5" s="8"/>
    </row>
    <row r="6" spans="4:12" x14ac:dyDescent="0.3">
      <c r="E6" s="6" t="s">
        <v>179</v>
      </c>
      <c r="F6" s="42">
        <v>101</v>
      </c>
      <c r="G6" s="42">
        <v>26</v>
      </c>
      <c r="H6" s="42">
        <v>4</v>
      </c>
      <c r="I6" s="42">
        <v>131</v>
      </c>
    </row>
    <row r="7" spans="4:12" x14ac:dyDescent="0.3">
      <c r="E7" s="6" t="s">
        <v>178</v>
      </c>
      <c r="F7" s="42">
        <v>187</v>
      </c>
      <c r="G7" s="42">
        <v>107</v>
      </c>
      <c r="H7" s="42">
        <v>10</v>
      </c>
      <c r="I7" s="42">
        <v>304</v>
      </c>
    </row>
    <row r="8" spans="4:12" x14ac:dyDescent="0.3">
      <c r="E8" s="6" t="s">
        <v>177</v>
      </c>
      <c r="F8" s="42">
        <v>234</v>
      </c>
      <c r="G8" s="42">
        <v>76</v>
      </c>
      <c r="H8" s="42">
        <v>15</v>
      </c>
      <c r="I8" s="42">
        <v>325</v>
      </c>
    </row>
    <row r="9" spans="4:12" x14ac:dyDescent="0.3">
      <c r="E9" s="6" t="s">
        <v>223</v>
      </c>
      <c r="F9" s="42">
        <v>8</v>
      </c>
      <c r="G9" s="42">
        <v>3</v>
      </c>
      <c r="H9" s="42"/>
      <c r="I9" s="42">
        <v>11</v>
      </c>
    </row>
    <row r="10" spans="4:12" x14ac:dyDescent="0.3">
      <c r="E10" s="6" t="s">
        <v>556</v>
      </c>
      <c r="F10" s="42">
        <v>9</v>
      </c>
      <c r="G10" s="42">
        <v>1</v>
      </c>
      <c r="H10" s="42">
        <v>1</v>
      </c>
      <c r="I10" s="42">
        <v>11</v>
      </c>
    </row>
    <row r="11" spans="4:12" x14ac:dyDescent="0.3">
      <c r="E11" s="6" t="s">
        <v>163</v>
      </c>
      <c r="F11" s="42">
        <v>2</v>
      </c>
      <c r="G11" s="42"/>
      <c r="H11" s="42"/>
      <c r="I11" s="42">
        <v>2</v>
      </c>
    </row>
    <row r="12" spans="4:12" x14ac:dyDescent="0.3">
      <c r="E12" s="8" t="s">
        <v>184</v>
      </c>
      <c r="F12" s="42">
        <v>541</v>
      </c>
      <c r="G12" s="42">
        <v>213</v>
      </c>
      <c r="H12" s="42">
        <v>30</v>
      </c>
      <c r="I12" s="42">
        <v>784</v>
      </c>
    </row>
    <row r="13" spans="4:12" ht="16.8" customHeight="1" x14ac:dyDescent="0.3">
      <c r="E13"/>
      <c r="F13"/>
    </row>
    <row r="14" spans="4:12" ht="16.8" customHeight="1" x14ac:dyDescent="0.3">
      <c r="G14" s="8"/>
      <c r="H14" s="8"/>
      <c r="I14" s="8"/>
    </row>
    <row r="15" spans="4:12" x14ac:dyDescent="0.3">
      <c r="D15" s="7" t="s">
        <v>482</v>
      </c>
      <c r="E15" s="39" t="s">
        <v>481</v>
      </c>
      <c r="F15" s="7" t="s">
        <v>506</v>
      </c>
      <c r="G15" s="39" t="s">
        <v>2</v>
      </c>
      <c r="H15" s="5" t="s">
        <v>3</v>
      </c>
      <c r="I15" s="39" t="s">
        <v>180</v>
      </c>
      <c r="J15" s="39" t="s">
        <v>181</v>
      </c>
      <c r="K15" s="5" t="s">
        <v>507</v>
      </c>
    </row>
    <row r="16" spans="4:12" x14ac:dyDescent="0.3">
      <c r="D16" s="26">
        <v>18.566666666666666</v>
      </c>
      <c r="E16" s="26">
        <v>9.5666666666666664</v>
      </c>
      <c r="F16" s="21">
        <v>9</v>
      </c>
      <c r="G16" t="s">
        <v>2773</v>
      </c>
      <c r="H16" t="s">
        <v>6</v>
      </c>
      <c r="I16" s="2">
        <v>45931.309710648151</v>
      </c>
      <c r="J16" s="2">
        <v>45931.708483796298</v>
      </c>
      <c r="K16" s="29">
        <v>0.77361111111111114</v>
      </c>
    </row>
    <row r="17" spans="4:11" x14ac:dyDescent="0.3">
      <c r="D17" s="26">
        <v>18.25</v>
      </c>
      <c r="E17" s="26">
        <v>9.25</v>
      </c>
      <c r="F17" s="21">
        <v>9</v>
      </c>
      <c r="G17" t="s">
        <v>1065</v>
      </c>
      <c r="H17" t="s">
        <v>6</v>
      </c>
      <c r="I17" s="2">
        <v>45931.410266203704</v>
      </c>
      <c r="J17" s="2">
        <v>45931.795844907407</v>
      </c>
      <c r="K17" s="29">
        <v>0.76041666666666663</v>
      </c>
    </row>
    <row r="18" spans="4:11" x14ac:dyDescent="0.3">
      <c r="D18" s="26">
        <v>18.066666666666666</v>
      </c>
      <c r="E18" s="26">
        <v>9.0666666666666664</v>
      </c>
      <c r="F18" s="21">
        <v>9</v>
      </c>
      <c r="G18" t="s">
        <v>1165</v>
      </c>
      <c r="H18" t="s">
        <v>6</v>
      </c>
      <c r="I18" s="2">
        <v>45931.414212962962</v>
      </c>
      <c r="J18" s="2">
        <v>45931.792245370372</v>
      </c>
      <c r="K18" s="29">
        <v>0.75277777777777777</v>
      </c>
    </row>
    <row r="19" spans="4:11" x14ac:dyDescent="0.3">
      <c r="D19" s="26">
        <v>18.05</v>
      </c>
      <c r="E19" s="26">
        <v>10.050000000000001</v>
      </c>
      <c r="F19" s="21">
        <v>8</v>
      </c>
      <c r="G19" t="s">
        <v>1248</v>
      </c>
      <c r="H19" t="s">
        <v>6</v>
      </c>
      <c r="I19" s="2">
        <v>45931.373368055552</v>
      </c>
      <c r="J19" s="2">
        <v>45931.792268518519</v>
      </c>
      <c r="K19" s="29">
        <v>0.75208333333333333</v>
      </c>
    </row>
    <row r="20" spans="4:11" x14ac:dyDescent="0.3">
      <c r="D20" s="26">
        <v>17.916666666666664</v>
      </c>
      <c r="E20" s="26">
        <v>8.9166666666666661</v>
      </c>
      <c r="F20" s="21">
        <v>9</v>
      </c>
      <c r="G20" t="s">
        <v>2215</v>
      </c>
      <c r="H20" t="s">
        <v>6</v>
      </c>
      <c r="I20" s="2">
        <v>45931.465439814812</v>
      </c>
      <c r="J20" s="2">
        <v>45931.83666666667</v>
      </c>
      <c r="K20" s="29">
        <v>0.74652777777777779</v>
      </c>
    </row>
    <row r="21" spans="4:11" x14ac:dyDescent="0.3">
      <c r="D21" s="26">
        <v>17.45</v>
      </c>
      <c r="E21" s="26">
        <v>8.4499999999999993</v>
      </c>
      <c r="F21" s="21">
        <v>9</v>
      </c>
      <c r="G21" t="s">
        <v>1306</v>
      </c>
      <c r="H21" t="s">
        <v>6</v>
      </c>
      <c r="I21" s="2">
        <v>45931.496122685188</v>
      </c>
      <c r="J21" s="2">
        <v>45931.848310185182</v>
      </c>
      <c r="K21" s="29">
        <v>0.7270833333333333</v>
      </c>
    </row>
    <row r="22" spans="4:11" x14ac:dyDescent="0.3">
      <c r="D22" s="26">
        <v>17.383333333333333</v>
      </c>
      <c r="E22" s="26">
        <v>8.3833333333333329</v>
      </c>
      <c r="F22" s="21">
        <v>9</v>
      </c>
      <c r="G22" t="s">
        <v>2328</v>
      </c>
      <c r="H22" t="s">
        <v>6</v>
      </c>
      <c r="I22" s="2">
        <v>45931.45590277778</v>
      </c>
      <c r="J22" s="2">
        <v>45931.805312500001</v>
      </c>
      <c r="K22" s="29">
        <v>0.72430555555555554</v>
      </c>
    </row>
    <row r="23" spans="4:11" x14ac:dyDescent="0.3">
      <c r="D23" s="26">
        <v>17.366666666666667</v>
      </c>
      <c r="E23" s="26">
        <v>8.3666666666666671</v>
      </c>
      <c r="F23" s="21">
        <v>9</v>
      </c>
      <c r="G23" t="s">
        <v>908</v>
      </c>
      <c r="H23" t="s">
        <v>6</v>
      </c>
      <c r="I23" s="2">
        <v>45931.378206018519</v>
      </c>
      <c r="J23" s="2">
        <v>45931.726712962962</v>
      </c>
      <c r="K23" s="29">
        <v>0.72361111111111109</v>
      </c>
    </row>
    <row r="24" spans="4:11" x14ac:dyDescent="0.3">
      <c r="D24" s="26">
        <v>17.350000000000001</v>
      </c>
      <c r="E24" s="26">
        <v>8.35</v>
      </c>
      <c r="F24" s="21">
        <v>9</v>
      </c>
      <c r="G24" t="s">
        <v>2052</v>
      </c>
      <c r="H24" t="s">
        <v>6</v>
      </c>
      <c r="I24" s="2">
        <v>45931.532812500001</v>
      </c>
      <c r="J24" s="2">
        <v>45931.880624999998</v>
      </c>
      <c r="K24" s="29">
        <v>0.72291666666666665</v>
      </c>
    </row>
    <row r="25" spans="4:11" x14ac:dyDescent="0.3">
      <c r="D25" s="26">
        <v>17.283333333333331</v>
      </c>
      <c r="E25" s="26">
        <v>8.2833333333333332</v>
      </c>
      <c r="F25" s="21">
        <v>9</v>
      </c>
      <c r="G25" t="s">
        <v>995</v>
      </c>
      <c r="H25" t="s">
        <v>6</v>
      </c>
      <c r="I25" s="2">
        <v>45931.448981481481</v>
      </c>
      <c r="J25" s="2">
        <v>45931.79414351852</v>
      </c>
      <c r="K25" s="29">
        <v>0.72013888888888888</v>
      </c>
    </row>
    <row r="26" spans="4:11" x14ac:dyDescent="0.3">
      <c r="D26" s="26">
        <v>17.25</v>
      </c>
      <c r="E26" s="26">
        <v>8.25</v>
      </c>
      <c r="F26" s="21">
        <v>9</v>
      </c>
      <c r="G26" t="s">
        <v>1617</v>
      </c>
      <c r="H26" t="s">
        <v>6</v>
      </c>
      <c r="I26" s="2">
        <v>45931.411458333336</v>
      </c>
      <c r="J26" s="2">
        <v>45931.755046296297</v>
      </c>
      <c r="K26" s="29">
        <v>0.71875</v>
      </c>
    </row>
    <row r="27" spans="4:11" x14ac:dyDescent="0.3">
      <c r="D27" s="26">
        <v>17.2</v>
      </c>
      <c r="E27" s="26">
        <v>8.1999999999999993</v>
      </c>
      <c r="F27" s="21">
        <v>9</v>
      </c>
      <c r="G27" t="s">
        <v>1049</v>
      </c>
      <c r="H27" t="s">
        <v>6</v>
      </c>
      <c r="I27" s="2">
        <v>45931.493275462963</v>
      </c>
      <c r="J27" s="2">
        <v>45931.834687499999</v>
      </c>
      <c r="K27" s="29">
        <v>0.71666666666666667</v>
      </c>
    </row>
    <row r="28" spans="4:11" x14ac:dyDescent="0.3">
      <c r="D28" s="26">
        <v>17.133333333333333</v>
      </c>
      <c r="E28" s="26">
        <v>8.1333333333333329</v>
      </c>
      <c r="F28" s="21">
        <v>9</v>
      </c>
      <c r="G28" t="s">
        <v>921</v>
      </c>
      <c r="H28" t="s">
        <v>6</v>
      </c>
      <c r="I28" s="2">
        <v>45931.453229166669</v>
      </c>
      <c r="J28" s="2">
        <v>45931.791909722226</v>
      </c>
      <c r="K28" s="29">
        <v>0.71388888888888891</v>
      </c>
    </row>
    <row r="29" spans="4:11" x14ac:dyDescent="0.3">
      <c r="D29" s="26">
        <v>17.116666666666667</v>
      </c>
      <c r="E29" s="26">
        <v>8.1166666666666671</v>
      </c>
      <c r="F29" s="21">
        <v>9</v>
      </c>
      <c r="G29" t="s">
        <v>1051</v>
      </c>
      <c r="H29" t="s">
        <v>6</v>
      </c>
      <c r="I29" s="2">
        <v>45931.456875000003</v>
      </c>
      <c r="J29" s="2">
        <v>45931.795057870368</v>
      </c>
      <c r="K29" s="29">
        <v>0.71319444444444446</v>
      </c>
    </row>
    <row r="30" spans="4:11" x14ac:dyDescent="0.3">
      <c r="D30" s="26">
        <v>17.116666666666667</v>
      </c>
      <c r="E30" s="26">
        <v>8.1166666666666671</v>
      </c>
      <c r="F30" s="21">
        <v>9</v>
      </c>
      <c r="G30" t="s">
        <v>2269</v>
      </c>
      <c r="H30" t="s">
        <v>1710</v>
      </c>
      <c r="I30" s="2">
        <v>45931.336608796293</v>
      </c>
      <c r="J30" s="2">
        <v>45931.67465277778</v>
      </c>
      <c r="K30" s="29">
        <v>0.71319444444444446</v>
      </c>
    </row>
    <row r="31" spans="4:11" x14ac:dyDescent="0.3">
      <c r="D31" s="26">
        <v>17.066666666666666</v>
      </c>
      <c r="E31" s="26">
        <v>8.0666666666666664</v>
      </c>
      <c r="F31" s="21">
        <v>9</v>
      </c>
      <c r="G31" t="s">
        <v>1681</v>
      </c>
      <c r="H31" t="s">
        <v>6</v>
      </c>
      <c r="I31" s="2">
        <v>45931.516481481478</v>
      </c>
      <c r="J31" s="2">
        <v>45931.852476851855</v>
      </c>
      <c r="K31" s="29">
        <v>0.71111111111111114</v>
      </c>
    </row>
    <row r="32" spans="4:11" x14ac:dyDescent="0.3">
      <c r="D32" s="26">
        <v>17.016666666666666</v>
      </c>
      <c r="E32" s="26">
        <v>8.0166666666666675</v>
      </c>
      <c r="F32" s="21">
        <v>9</v>
      </c>
      <c r="G32" t="s">
        <v>1477</v>
      </c>
      <c r="H32" t="s">
        <v>6</v>
      </c>
      <c r="I32" s="2">
        <v>45931.459328703706</v>
      </c>
      <c r="J32" s="2">
        <v>45931.793055555558</v>
      </c>
      <c r="K32" s="29">
        <v>0.70902777777777781</v>
      </c>
    </row>
    <row r="33" spans="4:11" x14ac:dyDescent="0.3">
      <c r="D33" s="26">
        <v>16.866666666666667</v>
      </c>
      <c r="E33" s="26">
        <v>7.8666666666666663</v>
      </c>
      <c r="F33" s="21">
        <v>9</v>
      </c>
      <c r="G33" t="s">
        <v>924</v>
      </c>
      <c r="H33" t="s">
        <v>6</v>
      </c>
      <c r="I33" s="2">
        <v>45931.507824074077</v>
      </c>
      <c r="J33" s="2">
        <v>45931.835844907408</v>
      </c>
      <c r="K33" s="29">
        <v>0.70277777777777772</v>
      </c>
    </row>
    <row r="34" spans="4:11" x14ac:dyDescent="0.3">
      <c r="D34" s="26">
        <v>16.866666666666667</v>
      </c>
      <c r="E34" s="26">
        <v>7.8666666666666663</v>
      </c>
      <c r="F34" s="21">
        <v>9</v>
      </c>
      <c r="G34" t="s">
        <v>1147</v>
      </c>
      <c r="H34" t="s">
        <v>6</v>
      </c>
      <c r="I34" s="2">
        <v>45931.575335648151</v>
      </c>
      <c r="J34" s="2">
        <v>45931.903020833335</v>
      </c>
      <c r="K34" s="29">
        <v>0.70277777777777772</v>
      </c>
    </row>
    <row r="35" spans="4:11" x14ac:dyDescent="0.3">
      <c r="D35" s="26">
        <v>16.25</v>
      </c>
      <c r="E35" s="26">
        <v>8.25</v>
      </c>
      <c r="F35" s="21">
        <v>8</v>
      </c>
      <c r="G35" t="s">
        <v>1849</v>
      </c>
      <c r="H35" t="s">
        <v>6</v>
      </c>
      <c r="I35" s="2">
        <v>45931.447870370372</v>
      </c>
      <c r="J35" s="2">
        <v>45931.791863425926</v>
      </c>
      <c r="K35" s="29">
        <v>0.67708333333333337</v>
      </c>
    </row>
    <row r="36" spans="4:11" x14ac:dyDescent="0.3">
      <c r="D36" s="26">
        <v>16.116666666666667</v>
      </c>
      <c r="E36" s="26">
        <v>8.1166666666666671</v>
      </c>
      <c r="F36" s="21">
        <v>8</v>
      </c>
      <c r="G36" t="s">
        <v>1060</v>
      </c>
      <c r="H36" t="s">
        <v>6</v>
      </c>
      <c r="I36" s="2">
        <v>45931.375254629631</v>
      </c>
      <c r="J36" s="2">
        <v>45931.71365740741</v>
      </c>
      <c r="K36" s="29">
        <v>0.67152777777777772</v>
      </c>
    </row>
    <row r="37" spans="4:11" x14ac:dyDescent="0.3">
      <c r="D37" s="26">
        <v>15.866666666666667</v>
      </c>
      <c r="E37" s="26">
        <v>6.8666666666666663</v>
      </c>
      <c r="F37" s="21">
        <v>9</v>
      </c>
      <c r="G37" t="s">
        <v>2248</v>
      </c>
      <c r="H37" t="s">
        <v>6</v>
      </c>
      <c r="I37" s="2">
        <v>45931.467106481483</v>
      </c>
      <c r="J37" s="2">
        <v>45931.752997685187</v>
      </c>
      <c r="K37" s="29">
        <v>0.66111111111111109</v>
      </c>
    </row>
    <row r="38" spans="4:11" x14ac:dyDescent="0.3">
      <c r="D38" s="26">
        <v>15.783333333333333</v>
      </c>
      <c r="E38" s="26">
        <v>6.7833333333333332</v>
      </c>
      <c r="F38" s="21">
        <v>9</v>
      </c>
      <c r="G38" t="s">
        <v>2154</v>
      </c>
      <c r="H38" t="s">
        <v>6</v>
      </c>
      <c r="I38" s="2">
        <v>45931.370138888888</v>
      </c>
      <c r="J38" s="2">
        <v>45931.652581018519</v>
      </c>
      <c r="K38" s="29">
        <v>0.65763888888888888</v>
      </c>
    </row>
    <row r="39" spans="4:11" x14ac:dyDescent="0.3">
      <c r="D39" s="26">
        <v>14.716666666666667</v>
      </c>
      <c r="E39" s="26">
        <v>5.7166666666666668</v>
      </c>
      <c r="F39" s="21">
        <v>9</v>
      </c>
      <c r="G39" t="s">
        <v>1176</v>
      </c>
      <c r="H39" t="s">
        <v>6</v>
      </c>
      <c r="I39" s="2">
        <v>45931.490937499999</v>
      </c>
      <c r="J39" s="2">
        <v>45931.729386574072</v>
      </c>
      <c r="K39" s="29">
        <v>0.61319444444444449</v>
      </c>
    </row>
    <row r="40" spans="4:11" x14ac:dyDescent="0.3">
      <c r="D40" s="26">
        <v>13.883333333333333</v>
      </c>
      <c r="E40" s="26">
        <v>4.8833333333333337</v>
      </c>
      <c r="F40" s="21">
        <v>9</v>
      </c>
      <c r="G40" t="s">
        <v>47</v>
      </c>
      <c r="H40" t="s">
        <v>6</v>
      </c>
      <c r="I40" s="2">
        <v>45931.492314814815</v>
      </c>
      <c r="J40" s="2">
        <v>45931.695590277777</v>
      </c>
      <c r="K40" s="29">
        <v>0.57847222222222228</v>
      </c>
    </row>
    <row r="41" spans="4:11" x14ac:dyDescent="0.3">
      <c r="D41" s="26">
        <v>13.1</v>
      </c>
      <c r="E41" s="26">
        <v>10.1</v>
      </c>
      <c r="F41" s="21">
        <v>3</v>
      </c>
      <c r="G41" t="s">
        <v>979</v>
      </c>
      <c r="H41" t="s">
        <v>4</v>
      </c>
      <c r="I41" s="2">
        <v>45931.321655092594</v>
      </c>
      <c r="J41" s="2">
        <v>45931.742361111108</v>
      </c>
      <c r="K41" s="29">
        <v>0.54583333333333328</v>
      </c>
    </row>
    <row r="42" spans="4:11" x14ac:dyDescent="0.3">
      <c r="D42" s="26">
        <v>12.85</v>
      </c>
      <c r="E42" s="26">
        <v>12.85</v>
      </c>
      <c r="F42" s="21">
        <v>0</v>
      </c>
      <c r="G42" t="s">
        <v>987</v>
      </c>
      <c r="H42" t="s">
        <v>84</v>
      </c>
      <c r="I42" s="2">
        <v>45931.387777777774</v>
      </c>
      <c r="J42" s="2">
        <v>45931.922997685186</v>
      </c>
      <c r="K42" s="29">
        <v>0.53541666666666665</v>
      </c>
    </row>
    <row r="43" spans="4:11" x14ac:dyDescent="0.3">
      <c r="D43" s="26">
        <v>12.216666666666667</v>
      </c>
      <c r="E43" s="26">
        <v>9.2166666666666668</v>
      </c>
      <c r="F43" s="21">
        <v>3</v>
      </c>
      <c r="G43" t="s">
        <v>1341</v>
      </c>
      <c r="H43" t="s">
        <v>6</v>
      </c>
      <c r="I43" s="2">
        <v>45931.358078703706</v>
      </c>
      <c r="J43" s="2">
        <v>45931.741851851853</v>
      </c>
      <c r="K43" s="29">
        <v>0.50902777777777775</v>
      </c>
    </row>
    <row r="44" spans="4:11" x14ac:dyDescent="0.3">
      <c r="D44" s="26">
        <v>12.083333333333334</v>
      </c>
      <c r="E44" s="26">
        <v>9.0833333333333339</v>
      </c>
      <c r="F44" s="21">
        <v>3</v>
      </c>
      <c r="G44" t="s">
        <v>1055</v>
      </c>
      <c r="H44" t="s">
        <v>6</v>
      </c>
      <c r="I44" s="2">
        <v>45931.351053240738</v>
      </c>
      <c r="J44" s="2">
        <v>45931.729432870372</v>
      </c>
      <c r="K44" s="29">
        <v>0.50347222222222221</v>
      </c>
    </row>
    <row r="45" spans="4:11" x14ac:dyDescent="0.3">
      <c r="D45" s="26">
        <v>12.016666666666666</v>
      </c>
      <c r="E45" s="26">
        <v>7.0166666666666666</v>
      </c>
      <c r="F45" s="21">
        <v>5</v>
      </c>
      <c r="G45" t="s">
        <v>1140</v>
      </c>
      <c r="H45" t="s">
        <v>6</v>
      </c>
      <c r="I45" s="2">
        <v>45931.429085648146</v>
      </c>
      <c r="J45" s="2">
        <v>45931.721377314818</v>
      </c>
      <c r="K45" s="29">
        <v>0.50069444444444444</v>
      </c>
    </row>
    <row r="46" spans="4:11" x14ac:dyDescent="0.3">
      <c r="D46" s="26">
        <v>11.966666666666667</v>
      </c>
      <c r="E46" s="26">
        <v>11.966666666666667</v>
      </c>
      <c r="F46" s="21">
        <v>0</v>
      </c>
      <c r="G46" t="s">
        <v>1428</v>
      </c>
      <c r="H46" t="s">
        <v>84</v>
      </c>
      <c r="I46" s="2">
        <v>45931.3903587963</v>
      </c>
      <c r="J46" s="2">
        <v>45931.890752314815</v>
      </c>
      <c r="K46" s="29">
        <v>0.49861111111111112</v>
      </c>
    </row>
    <row r="47" spans="4:11" x14ac:dyDescent="0.3">
      <c r="D47" s="26">
        <v>11.866666666666667</v>
      </c>
      <c r="E47" s="26">
        <v>8.8666666666666671</v>
      </c>
      <c r="F47" s="21">
        <v>3</v>
      </c>
      <c r="G47" t="s">
        <v>1869</v>
      </c>
      <c r="H47" t="s">
        <v>6</v>
      </c>
      <c r="I47" s="2">
        <v>45931.464837962965</v>
      </c>
      <c r="J47" s="2">
        <v>45931.834351851852</v>
      </c>
      <c r="K47" s="29">
        <v>0.49444444444444446</v>
      </c>
    </row>
    <row r="48" spans="4:11" x14ac:dyDescent="0.3">
      <c r="D48" s="26">
        <v>11.666666666666666</v>
      </c>
      <c r="E48" s="26">
        <v>10.666666666666666</v>
      </c>
      <c r="F48" s="21">
        <v>1</v>
      </c>
      <c r="G48" t="s">
        <v>673</v>
      </c>
      <c r="H48" t="s">
        <v>6</v>
      </c>
      <c r="I48" s="2">
        <v>45931.530289351853</v>
      </c>
      <c r="J48" s="2">
        <v>45931.974537037036</v>
      </c>
      <c r="K48" s="29">
        <v>0.4861111111111111</v>
      </c>
    </row>
    <row r="49" spans="4:11" x14ac:dyDescent="0.3">
      <c r="D49" s="26">
        <v>11.633333333333333</v>
      </c>
      <c r="E49" s="26">
        <v>8.6333333333333329</v>
      </c>
      <c r="F49" s="21">
        <v>3</v>
      </c>
      <c r="G49" t="s">
        <v>1198</v>
      </c>
      <c r="H49" t="s">
        <v>6</v>
      </c>
      <c r="I49" s="2">
        <v>45931.433622685188</v>
      </c>
      <c r="J49" s="2">
        <v>45931.793078703704</v>
      </c>
      <c r="K49" s="29">
        <v>0.48472222222222222</v>
      </c>
    </row>
    <row r="50" spans="4:11" x14ac:dyDescent="0.3">
      <c r="D50" s="26">
        <v>11.2</v>
      </c>
      <c r="E50" s="26">
        <v>10.199999999999999</v>
      </c>
      <c r="F50" s="21">
        <v>1</v>
      </c>
      <c r="G50" t="s">
        <v>626</v>
      </c>
      <c r="H50" t="s">
        <v>6</v>
      </c>
      <c r="I50" s="2">
        <v>45931.536192129628</v>
      </c>
      <c r="J50" s="2">
        <v>45931.961099537039</v>
      </c>
      <c r="K50" s="29">
        <v>0.46666666666666667</v>
      </c>
    </row>
    <row r="51" spans="4:11" x14ac:dyDescent="0.3">
      <c r="D51" s="26">
        <v>11.116666666666667</v>
      </c>
      <c r="E51" s="26">
        <v>7.1166666666666663</v>
      </c>
      <c r="F51" s="21">
        <v>4</v>
      </c>
      <c r="G51" t="s">
        <v>1270</v>
      </c>
      <c r="H51" t="s">
        <v>6</v>
      </c>
      <c r="I51" s="2">
        <v>45931.495659722219</v>
      </c>
      <c r="J51" s="2">
        <v>45931.791886574072</v>
      </c>
      <c r="K51" s="29">
        <v>0.46319444444444446</v>
      </c>
    </row>
    <row r="52" spans="4:11" x14ac:dyDescent="0.3">
      <c r="D52" s="26">
        <v>11.05</v>
      </c>
      <c r="E52" s="26">
        <v>8.0500000000000007</v>
      </c>
      <c r="F52" s="21">
        <v>3</v>
      </c>
      <c r="G52" t="s">
        <v>1453</v>
      </c>
      <c r="H52" t="s">
        <v>6</v>
      </c>
      <c r="I52" s="2">
        <v>45931.415277777778</v>
      </c>
      <c r="J52" s="2">
        <v>45931.750798611109</v>
      </c>
      <c r="K52" s="29">
        <v>0.46041666666666664</v>
      </c>
    </row>
    <row r="53" spans="4:11" x14ac:dyDescent="0.3">
      <c r="D53" s="26">
        <v>11</v>
      </c>
      <c r="E53" s="26">
        <v>11</v>
      </c>
      <c r="F53" s="21">
        <v>0</v>
      </c>
      <c r="G53" t="s">
        <v>2079</v>
      </c>
      <c r="H53" t="s">
        <v>6</v>
      </c>
      <c r="I53" s="2">
        <v>45931.381331018521</v>
      </c>
      <c r="J53" s="2">
        <v>45931.839999999997</v>
      </c>
      <c r="K53" s="29">
        <v>0.45833333333333331</v>
      </c>
    </row>
    <row r="54" spans="4:11" x14ac:dyDescent="0.3">
      <c r="D54" s="26">
        <v>10.9</v>
      </c>
      <c r="E54" s="26">
        <v>7.4</v>
      </c>
      <c r="F54" s="21">
        <v>3.5</v>
      </c>
      <c r="G54" t="s">
        <v>1367</v>
      </c>
      <c r="H54" t="s">
        <v>6</v>
      </c>
      <c r="I54" s="2">
        <v>45931.485891203702</v>
      </c>
      <c r="J54" s="2">
        <v>45931.794131944444</v>
      </c>
      <c r="K54" s="29">
        <v>0.45416666666666666</v>
      </c>
    </row>
    <row r="55" spans="4:11" x14ac:dyDescent="0.3">
      <c r="D55" s="26">
        <v>10.766666666666667</v>
      </c>
      <c r="E55" s="26">
        <v>9.7666666666666675</v>
      </c>
      <c r="F55" s="21">
        <v>1</v>
      </c>
      <c r="G55" t="s">
        <v>1537</v>
      </c>
      <c r="H55" t="s">
        <v>6</v>
      </c>
      <c r="I55" s="2">
        <v>45931.328553240739</v>
      </c>
      <c r="J55" s="2">
        <v>45931.735497685186</v>
      </c>
      <c r="K55" s="29">
        <v>0.44861111111111113</v>
      </c>
    </row>
    <row r="56" spans="4:11" x14ac:dyDescent="0.3">
      <c r="D56" s="26">
        <v>10.733333333333333</v>
      </c>
      <c r="E56" s="26">
        <v>10.733333333333333</v>
      </c>
      <c r="F56" s="21">
        <v>0</v>
      </c>
      <c r="G56" t="s">
        <v>1757</v>
      </c>
      <c r="H56" t="s">
        <v>6</v>
      </c>
      <c r="I56" s="2">
        <v>45931.453067129631</v>
      </c>
      <c r="J56" s="2">
        <v>45931.900046296294</v>
      </c>
      <c r="K56" s="29">
        <v>0.44722222222222224</v>
      </c>
    </row>
    <row r="57" spans="4:11" x14ac:dyDescent="0.3">
      <c r="D57" s="26">
        <v>10.733333333333333</v>
      </c>
      <c r="E57" s="26">
        <v>10.733333333333333</v>
      </c>
      <c r="F57" s="21">
        <v>0</v>
      </c>
      <c r="G57" t="s">
        <v>2325</v>
      </c>
      <c r="H57" t="s">
        <v>6</v>
      </c>
      <c r="I57" s="2">
        <v>45931.347442129627</v>
      </c>
      <c r="J57" s="2">
        <v>45931.794687499998</v>
      </c>
      <c r="K57" s="29">
        <v>0.44722222222222224</v>
      </c>
    </row>
    <row r="58" spans="4:11" x14ac:dyDescent="0.3">
      <c r="D58" s="26">
        <v>10.6</v>
      </c>
      <c r="E58" s="26">
        <v>7.1</v>
      </c>
      <c r="F58" s="21">
        <v>3.5</v>
      </c>
      <c r="G58" t="s">
        <v>1273</v>
      </c>
      <c r="H58" t="s">
        <v>6</v>
      </c>
      <c r="I58" s="2">
        <v>45931.472685185188</v>
      </c>
      <c r="J58" s="2">
        <v>45931.768854166665</v>
      </c>
      <c r="K58" s="29">
        <v>0.44166666666666665</v>
      </c>
    </row>
    <row r="59" spans="4:11" x14ac:dyDescent="0.3">
      <c r="D59" s="26">
        <v>10.566666666666666</v>
      </c>
      <c r="E59" s="26">
        <v>9.5666666666666664</v>
      </c>
      <c r="F59" s="21">
        <v>1</v>
      </c>
      <c r="G59" t="s">
        <v>1007</v>
      </c>
      <c r="H59" t="s">
        <v>6</v>
      </c>
      <c r="I59" s="2">
        <v>45931.452164351853</v>
      </c>
      <c r="J59" s="2">
        <v>45931.850439814814</v>
      </c>
      <c r="K59" s="29">
        <v>0.44027777777777777</v>
      </c>
    </row>
    <row r="60" spans="4:11" x14ac:dyDescent="0.3">
      <c r="D60" s="26">
        <v>10.55</v>
      </c>
      <c r="E60" s="26">
        <v>10.55</v>
      </c>
      <c r="F60" s="21">
        <v>0</v>
      </c>
      <c r="G60" t="s">
        <v>1875</v>
      </c>
      <c r="H60" t="s">
        <v>6</v>
      </c>
      <c r="I60" s="2">
        <v>45931.330937500003</v>
      </c>
      <c r="J60" s="2">
        <v>45931.770833333336</v>
      </c>
      <c r="K60" s="29">
        <v>0.43958333333333333</v>
      </c>
    </row>
    <row r="61" spans="4:11" x14ac:dyDescent="0.3">
      <c r="D61" s="26">
        <v>10.466666666666667</v>
      </c>
      <c r="E61" s="26">
        <v>10.466666666666667</v>
      </c>
      <c r="F61" s="21">
        <v>0</v>
      </c>
      <c r="G61" t="s">
        <v>1583</v>
      </c>
      <c r="H61" t="s">
        <v>6</v>
      </c>
      <c r="I61" s="2">
        <v>45931.357812499999</v>
      </c>
      <c r="J61" s="2">
        <v>45931.793749999997</v>
      </c>
      <c r="K61" s="29">
        <v>0.43611111111111112</v>
      </c>
    </row>
    <row r="62" spans="4:11" x14ac:dyDescent="0.3">
      <c r="D62" s="26">
        <v>10.433333333333334</v>
      </c>
      <c r="E62" s="26">
        <v>7.4333333333333336</v>
      </c>
      <c r="F62" s="21">
        <v>3</v>
      </c>
      <c r="G62" t="s">
        <v>980</v>
      </c>
      <c r="H62" t="s">
        <v>4</v>
      </c>
      <c r="I62" s="2">
        <v>45931.332384259258</v>
      </c>
      <c r="J62" s="2">
        <v>45931.727268518516</v>
      </c>
      <c r="K62" s="29">
        <v>0.43472222222222223</v>
      </c>
    </row>
    <row r="63" spans="4:11" x14ac:dyDescent="0.3">
      <c r="D63" s="26">
        <v>10.383333333333333</v>
      </c>
      <c r="E63" s="26">
        <v>9.3833333333333329</v>
      </c>
      <c r="F63" s="21">
        <v>1</v>
      </c>
      <c r="G63" t="s">
        <v>886</v>
      </c>
      <c r="H63" t="s">
        <v>6</v>
      </c>
      <c r="I63" s="2">
        <v>45931.396481481483</v>
      </c>
      <c r="J63" s="2">
        <v>45931.787280092591</v>
      </c>
      <c r="K63" s="29">
        <v>0.43263888888888891</v>
      </c>
    </row>
    <row r="64" spans="4:11" x14ac:dyDescent="0.3">
      <c r="D64" s="26">
        <v>10.383333333333333</v>
      </c>
      <c r="E64" s="26">
        <v>8.3833333333333329</v>
      </c>
      <c r="F64" s="21">
        <v>2</v>
      </c>
      <c r="G64" t="s">
        <v>1513</v>
      </c>
      <c r="H64" t="s">
        <v>6</v>
      </c>
      <c r="I64" s="2">
        <v>45931.378703703704</v>
      </c>
      <c r="J64" s="2">
        <v>45931.727719907409</v>
      </c>
      <c r="K64" s="29">
        <v>0.43263888888888891</v>
      </c>
    </row>
    <row r="65" spans="4:11" x14ac:dyDescent="0.3">
      <c r="D65" s="26">
        <v>10.383333333333333</v>
      </c>
      <c r="E65" s="26">
        <v>7.3833333333333337</v>
      </c>
      <c r="F65" s="21">
        <v>3</v>
      </c>
      <c r="G65" t="s">
        <v>1693</v>
      </c>
      <c r="H65" t="s">
        <v>6</v>
      </c>
      <c r="I65" s="2">
        <v>45931.494432870371</v>
      </c>
      <c r="J65" s="2">
        <v>45931.802025462966</v>
      </c>
      <c r="K65" s="29">
        <v>0.43263888888888891</v>
      </c>
    </row>
    <row r="66" spans="4:11" x14ac:dyDescent="0.3">
      <c r="D66" s="26">
        <v>10.366666666666667</v>
      </c>
      <c r="E66" s="26">
        <v>10.366666666666667</v>
      </c>
      <c r="F66" s="21">
        <v>0</v>
      </c>
      <c r="G66" t="s">
        <v>1213</v>
      </c>
      <c r="H66" t="s">
        <v>6</v>
      </c>
      <c r="I66" s="2">
        <v>45931.335752314815</v>
      </c>
      <c r="J66" s="2">
        <v>45931.767546296294</v>
      </c>
      <c r="K66" s="29">
        <v>0.43194444444444446</v>
      </c>
    </row>
    <row r="67" spans="4:11" x14ac:dyDescent="0.3">
      <c r="D67" s="26">
        <v>10.35</v>
      </c>
      <c r="E67" s="26">
        <v>9.35</v>
      </c>
      <c r="F67" s="21">
        <v>1</v>
      </c>
      <c r="G67" t="s">
        <v>1327</v>
      </c>
      <c r="H67" t="s">
        <v>6</v>
      </c>
      <c r="I67" s="2">
        <v>45931.43445601852</v>
      </c>
      <c r="J67" s="2">
        <v>45931.823935185188</v>
      </c>
      <c r="K67" s="29">
        <v>0.43125000000000002</v>
      </c>
    </row>
    <row r="68" spans="4:11" x14ac:dyDescent="0.3">
      <c r="D68" s="26">
        <v>10.35</v>
      </c>
      <c r="E68" s="26">
        <v>9.35</v>
      </c>
      <c r="F68" s="21">
        <v>1</v>
      </c>
      <c r="G68" t="s">
        <v>2317</v>
      </c>
      <c r="H68" t="s">
        <v>6</v>
      </c>
      <c r="I68" s="2">
        <v>45931.400497685187</v>
      </c>
      <c r="J68" s="2">
        <v>45931.789826388886</v>
      </c>
      <c r="K68" s="29">
        <v>0.43125000000000002</v>
      </c>
    </row>
    <row r="69" spans="4:11" x14ac:dyDescent="0.3">
      <c r="D69" s="26">
        <v>10.283333333333333</v>
      </c>
      <c r="E69" s="26">
        <v>10.283333333333333</v>
      </c>
      <c r="F69" s="21">
        <v>0</v>
      </c>
      <c r="G69" t="s">
        <v>1091</v>
      </c>
      <c r="H69" t="s">
        <v>84</v>
      </c>
      <c r="I69" s="2">
        <v>45931.376296296294</v>
      </c>
      <c r="J69" s="2">
        <v>45931.804942129631</v>
      </c>
      <c r="K69" s="29">
        <v>0.4284722222222222</v>
      </c>
    </row>
    <row r="70" spans="4:11" x14ac:dyDescent="0.3">
      <c r="D70" s="26">
        <v>10.283333333333333</v>
      </c>
      <c r="E70" s="26">
        <v>10.283333333333333</v>
      </c>
      <c r="F70" s="21">
        <v>0</v>
      </c>
      <c r="G70" t="s">
        <v>2811</v>
      </c>
      <c r="H70" t="s">
        <v>6</v>
      </c>
      <c r="I70" s="2">
        <v>45931.324733796297</v>
      </c>
      <c r="J70" s="2">
        <v>45931.753125000003</v>
      </c>
      <c r="K70" s="29">
        <v>0.4284722222222222</v>
      </c>
    </row>
    <row r="71" spans="4:11" x14ac:dyDescent="0.3">
      <c r="D71" s="26">
        <v>10.283333333333333</v>
      </c>
      <c r="E71" s="26">
        <v>9.2833333333333332</v>
      </c>
      <c r="F71" s="21">
        <v>1</v>
      </c>
      <c r="G71" t="s">
        <v>1167</v>
      </c>
      <c r="H71" t="s">
        <v>6</v>
      </c>
      <c r="I71" s="2">
        <v>45931.354398148149</v>
      </c>
      <c r="J71" s="2">
        <v>45931.74114583333</v>
      </c>
      <c r="K71" s="29">
        <v>0.4284722222222222</v>
      </c>
    </row>
    <row r="72" spans="4:11" x14ac:dyDescent="0.3">
      <c r="D72" s="26">
        <v>10.283333333333333</v>
      </c>
      <c r="E72" s="26">
        <v>8.2833333333333332</v>
      </c>
      <c r="F72" s="21">
        <v>2</v>
      </c>
      <c r="G72" t="s">
        <v>1161</v>
      </c>
      <c r="H72" t="s">
        <v>6</v>
      </c>
      <c r="I72" s="2">
        <v>45931.41269675926</v>
      </c>
      <c r="J72" s="2">
        <v>45931.757789351854</v>
      </c>
      <c r="K72" s="29">
        <v>0.4284722222222222</v>
      </c>
    </row>
    <row r="73" spans="4:11" x14ac:dyDescent="0.3">
      <c r="D73" s="26">
        <v>10.216666666666667</v>
      </c>
      <c r="E73" s="26">
        <v>6.7166666666666668</v>
      </c>
      <c r="F73" s="21">
        <v>3.5</v>
      </c>
      <c r="G73" t="s">
        <v>928</v>
      </c>
      <c r="H73" t="s">
        <v>6</v>
      </c>
      <c r="I73" s="2">
        <v>45931.478148148148</v>
      </c>
      <c r="J73" s="2">
        <v>45931.758206018516</v>
      </c>
      <c r="K73" s="29">
        <v>0.42569444444444443</v>
      </c>
    </row>
    <row r="74" spans="4:11" x14ac:dyDescent="0.3">
      <c r="D74" s="26">
        <v>10.199999999999999</v>
      </c>
      <c r="E74" s="26">
        <v>6.2</v>
      </c>
      <c r="F74" s="21">
        <v>4</v>
      </c>
      <c r="G74" t="s">
        <v>913</v>
      </c>
      <c r="H74" t="s">
        <v>6</v>
      </c>
      <c r="I74" s="2">
        <v>45931.450439814813</v>
      </c>
      <c r="J74" s="2">
        <v>45931.708807870367</v>
      </c>
      <c r="K74" s="29">
        <v>0.42499999999999999</v>
      </c>
    </row>
    <row r="75" spans="4:11" x14ac:dyDescent="0.3">
      <c r="D75" s="26">
        <v>10.183333333333334</v>
      </c>
      <c r="E75" s="26">
        <v>10.183333333333334</v>
      </c>
      <c r="F75" s="21">
        <v>0</v>
      </c>
      <c r="G75" t="s">
        <v>983</v>
      </c>
      <c r="H75" t="s">
        <v>84</v>
      </c>
      <c r="I75" s="2">
        <v>45931.41542824074</v>
      </c>
      <c r="J75" s="2">
        <v>45931.840011574073</v>
      </c>
      <c r="K75" s="29">
        <v>0.42430555555555555</v>
      </c>
    </row>
    <row r="76" spans="4:11" x14ac:dyDescent="0.3">
      <c r="D76" s="26">
        <v>10.183333333333334</v>
      </c>
      <c r="E76" s="26">
        <v>10.183333333333334</v>
      </c>
      <c r="F76" s="21">
        <v>0</v>
      </c>
      <c r="G76" t="s">
        <v>1684</v>
      </c>
      <c r="H76" t="s">
        <v>6</v>
      </c>
      <c r="I76" s="2">
        <v>45931.375393518516</v>
      </c>
      <c r="J76" s="2">
        <v>45931.799467592595</v>
      </c>
      <c r="K76" s="29">
        <v>0.42430555555555555</v>
      </c>
    </row>
    <row r="77" spans="4:11" x14ac:dyDescent="0.3">
      <c r="D77" s="26">
        <v>10.166666666666666</v>
      </c>
      <c r="E77" s="26">
        <v>9.1666666666666661</v>
      </c>
      <c r="F77" s="21">
        <v>1</v>
      </c>
      <c r="G77" t="s">
        <v>2648</v>
      </c>
      <c r="H77" t="s">
        <v>6</v>
      </c>
      <c r="I77" s="2">
        <v>45931.450868055559</v>
      </c>
      <c r="J77" s="2">
        <v>45931.832719907405</v>
      </c>
      <c r="K77" s="29">
        <v>0.4236111111111111</v>
      </c>
    </row>
    <row r="78" spans="4:11" x14ac:dyDescent="0.3">
      <c r="D78" s="26">
        <v>10.166666666666666</v>
      </c>
      <c r="E78" s="26">
        <v>8.1666666666666661</v>
      </c>
      <c r="F78" s="21">
        <v>2</v>
      </c>
      <c r="G78" t="s">
        <v>2306</v>
      </c>
      <c r="H78" t="s">
        <v>6</v>
      </c>
      <c r="I78" s="2">
        <v>45931.414050925923</v>
      </c>
      <c r="J78" s="2">
        <v>45931.754594907405</v>
      </c>
      <c r="K78" s="29">
        <v>0.4236111111111111</v>
      </c>
    </row>
    <row r="79" spans="4:11" x14ac:dyDescent="0.3">
      <c r="D79" s="26">
        <v>10.133333333333333</v>
      </c>
      <c r="E79" s="26">
        <v>10.133333333333333</v>
      </c>
      <c r="F79" s="21">
        <v>0</v>
      </c>
      <c r="G79" t="s">
        <v>2122</v>
      </c>
      <c r="H79" t="s">
        <v>6</v>
      </c>
      <c r="I79" s="2">
        <v>45931.33221064815</v>
      </c>
      <c r="J79" s="2">
        <v>45931.754513888889</v>
      </c>
      <c r="K79" s="29">
        <v>0.42222222222222222</v>
      </c>
    </row>
    <row r="80" spans="4:11" x14ac:dyDescent="0.3">
      <c r="D80" s="26">
        <v>10.133333333333333</v>
      </c>
      <c r="E80" s="26">
        <v>5.1333333333333337</v>
      </c>
      <c r="F80" s="21">
        <v>5</v>
      </c>
      <c r="G80" t="s">
        <v>1183</v>
      </c>
      <c r="H80" t="s">
        <v>6</v>
      </c>
      <c r="I80" s="2">
        <v>45931.538402777776</v>
      </c>
      <c r="J80" s="2">
        <v>45931.752210648148</v>
      </c>
      <c r="K80" s="29">
        <v>0.42222222222222222</v>
      </c>
    </row>
    <row r="81" spans="4:11" x14ac:dyDescent="0.3">
      <c r="D81" s="26">
        <v>10.116666666666667</v>
      </c>
      <c r="E81" s="26">
        <v>9.1166666666666671</v>
      </c>
      <c r="F81" s="21">
        <v>1</v>
      </c>
      <c r="G81" t="s">
        <v>1218</v>
      </c>
      <c r="H81" t="s">
        <v>6</v>
      </c>
      <c r="I81" s="2">
        <v>45931.448807870373</v>
      </c>
      <c r="J81" s="2">
        <v>45931.828738425924</v>
      </c>
      <c r="K81" s="29">
        <v>0.42152777777777778</v>
      </c>
    </row>
    <row r="82" spans="4:11" x14ac:dyDescent="0.3">
      <c r="D82" s="26">
        <v>10.116666666666667</v>
      </c>
      <c r="E82" s="26">
        <v>7.1166666666666663</v>
      </c>
      <c r="F82" s="21">
        <v>3</v>
      </c>
      <c r="G82" t="s">
        <v>1122</v>
      </c>
      <c r="H82" t="s">
        <v>4</v>
      </c>
      <c r="I82" s="2">
        <v>45931.407673611109</v>
      </c>
      <c r="J82" s="2">
        <v>45931.711284722223</v>
      </c>
      <c r="K82" s="29">
        <v>0.42152777777777778</v>
      </c>
    </row>
    <row r="83" spans="4:11" x14ac:dyDescent="0.3">
      <c r="D83" s="26">
        <v>10.1</v>
      </c>
      <c r="E83" s="26">
        <v>10.1</v>
      </c>
      <c r="F83" s="21">
        <v>0</v>
      </c>
      <c r="G83" t="s">
        <v>1382</v>
      </c>
      <c r="H83" t="s">
        <v>4</v>
      </c>
      <c r="I83" s="2">
        <v>45931.346805555557</v>
      </c>
      <c r="J83" s="2">
        <v>45931.767766203702</v>
      </c>
      <c r="K83" s="29">
        <v>0.42083333333333334</v>
      </c>
    </row>
    <row r="84" spans="4:11" x14ac:dyDescent="0.3">
      <c r="D84" s="26">
        <v>10.1</v>
      </c>
      <c r="E84" s="26">
        <v>9.1</v>
      </c>
      <c r="F84" s="21">
        <v>1</v>
      </c>
      <c r="G84" t="s">
        <v>1133</v>
      </c>
      <c r="H84" t="s">
        <v>6</v>
      </c>
      <c r="I84" s="2">
        <v>45931.408194444448</v>
      </c>
      <c r="J84" s="2">
        <v>45931.787615740737</v>
      </c>
      <c r="K84" s="29">
        <v>0.42083333333333334</v>
      </c>
    </row>
    <row r="85" spans="4:11" x14ac:dyDescent="0.3">
      <c r="D85" s="26">
        <v>10.1</v>
      </c>
      <c r="E85" s="26">
        <v>6.1</v>
      </c>
      <c r="F85" s="21">
        <v>4</v>
      </c>
      <c r="G85" t="s">
        <v>1006</v>
      </c>
      <c r="H85" t="s">
        <v>6</v>
      </c>
      <c r="I85" s="2">
        <v>45931.583784722221</v>
      </c>
      <c r="J85" s="2">
        <v>45931.837939814817</v>
      </c>
      <c r="K85" s="29">
        <v>0.42083333333333334</v>
      </c>
    </row>
    <row r="86" spans="4:11" x14ac:dyDescent="0.3">
      <c r="D86" s="26">
        <v>10.083333333333334</v>
      </c>
      <c r="E86" s="26">
        <v>10.083333333333334</v>
      </c>
      <c r="F86" s="21">
        <v>0</v>
      </c>
      <c r="G86" t="s">
        <v>1808</v>
      </c>
      <c r="H86" t="s">
        <v>6</v>
      </c>
      <c r="I86" s="2">
        <v>45931.331041666665</v>
      </c>
      <c r="J86" s="2">
        <v>45931.751076388886</v>
      </c>
      <c r="K86" s="29">
        <v>0.4201388888888889</v>
      </c>
    </row>
    <row r="87" spans="4:11" x14ac:dyDescent="0.3">
      <c r="D87" s="26">
        <v>10.066666666666666</v>
      </c>
      <c r="E87" s="26">
        <v>9.0666666666666664</v>
      </c>
      <c r="F87" s="21">
        <v>1</v>
      </c>
      <c r="G87" t="s">
        <v>1510</v>
      </c>
      <c r="H87" t="s">
        <v>6</v>
      </c>
      <c r="I87" s="2">
        <v>45931.461921296293</v>
      </c>
      <c r="J87" s="2">
        <v>45931.839803240742</v>
      </c>
      <c r="K87" s="29">
        <v>0.41944444444444445</v>
      </c>
    </row>
    <row r="88" spans="4:11" x14ac:dyDescent="0.3">
      <c r="D88" s="26">
        <v>10.050000000000001</v>
      </c>
      <c r="E88" s="26">
        <v>10.050000000000001</v>
      </c>
      <c r="F88" s="21">
        <v>0</v>
      </c>
      <c r="G88" t="s">
        <v>945</v>
      </c>
      <c r="H88" t="s">
        <v>6</v>
      </c>
      <c r="I88" s="2">
        <v>45931.331145833334</v>
      </c>
      <c r="J88" s="2">
        <v>45931.750185185185</v>
      </c>
      <c r="K88" s="29">
        <v>0.41875000000000001</v>
      </c>
    </row>
    <row r="89" spans="4:11" x14ac:dyDescent="0.3">
      <c r="D89" s="26">
        <v>10.050000000000001</v>
      </c>
      <c r="E89" s="26">
        <v>9.0500000000000007</v>
      </c>
      <c r="F89" s="21">
        <v>1</v>
      </c>
      <c r="G89" t="s">
        <v>1001</v>
      </c>
      <c r="H89" t="s">
        <v>6</v>
      </c>
      <c r="I89" s="2">
        <v>45931.456886574073</v>
      </c>
      <c r="J89" s="2">
        <v>45931.833668981482</v>
      </c>
      <c r="K89" s="29">
        <v>0.41875000000000001</v>
      </c>
    </row>
    <row r="90" spans="4:11" x14ac:dyDescent="0.3">
      <c r="D90" s="26">
        <v>10.016666666666667</v>
      </c>
      <c r="E90" s="26">
        <v>8.0166666666666675</v>
      </c>
      <c r="F90" s="21">
        <v>2</v>
      </c>
      <c r="G90" t="s">
        <v>1661</v>
      </c>
      <c r="H90" t="s">
        <v>6</v>
      </c>
      <c r="I90" s="2">
        <v>45931.479537037034</v>
      </c>
      <c r="J90" s="2">
        <v>45931.813391203701</v>
      </c>
      <c r="K90" s="29">
        <v>0.41736111111111113</v>
      </c>
    </row>
    <row r="91" spans="4:11" x14ac:dyDescent="0.3">
      <c r="D91" s="26">
        <v>10</v>
      </c>
      <c r="E91" s="26">
        <v>10</v>
      </c>
      <c r="F91" s="21">
        <v>0</v>
      </c>
      <c r="G91" t="s">
        <v>1731</v>
      </c>
      <c r="H91" t="s">
        <v>1710</v>
      </c>
      <c r="I91" s="2">
        <v>45931.34207175926</v>
      </c>
      <c r="J91" s="2">
        <v>45931.758819444447</v>
      </c>
      <c r="K91" s="29">
        <v>0.41666666666666669</v>
      </c>
    </row>
    <row r="92" spans="4:11" x14ac:dyDescent="0.3">
      <c r="D92" s="26">
        <v>10</v>
      </c>
      <c r="E92" s="26">
        <v>0</v>
      </c>
      <c r="F92" s="21">
        <v>10</v>
      </c>
      <c r="G92" t="s">
        <v>1244</v>
      </c>
      <c r="H92" t="s">
        <v>6</v>
      </c>
      <c r="I92" t="s">
        <v>463</v>
      </c>
      <c r="J92" t="s">
        <v>463</v>
      </c>
      <c r="K92" s="29">
        <v>0.41666666666666669</v>
      </c>
    </row>
    <row r="93" spans="4:11" x14ac:dyDescent="0.3">
      <c r="D93" s="26">
        <v>9.9833333333333325</v>
      </c>
      <c r="E93" s="26">
        <v>9.9833333333333325</v>
      </c>
      <c r="F93" s="21">
        <v>0</v>
      </c>
      <c r="G93" t="s">
        <v>710</v>
      </c>
      <c r="H93" t="s">
        <v>6</v>
      </c>
      <c r="I93" s="2">
        <v>45931.341666666667</v>
      </c>
      <c r="J93" s="2">
        <v>45931.757754629631</v>
      </c>
      <c r="K93" s="29">
        <v>0.41597222222222224</v>
      </c>
    </row>
    <row r="94" spans="4:11" x14ac:dyDescent="0.3">
      <c r="D94" s="26">
        <v>9.9833333333333325</v>
      </c>
      <c r="E94" s="26">
        <v>9.9833333333333325</v>
      </c>
      <c r="F94" s="21">
        <v>0</v>
      </c>
      <c r="G94" t="s">
        <v>927</v>
      </c>
      <c r="H94" t="s">
        <v>6</v>
      </c>
      <c r="I94" s="2">
        <v>45931.332349537035</v>
      </c>
      <c r="J94" s="2">
        <v>45931.748020833336</v>
      </c>
      <c r="K94" s="29">
        <v>0.41597222222222224</v>
      </c>
    </row>
    <row r="95" spans="4:11" x14ac:dyDescent="0.3">
      <c r="D95" s="26">
        <v>9.9833333333333325</v>
      </c>
      <c r="E95" s="26">
        <v>9.9833333333333325</v>
      </c>
      <c r="F95" s="21">
        <v>0</v>
      </c>
      <c r="G95" t="s">
        <v>1037</v>
      </c>
      <c r="H95" t="s">
        <v>6</v>
      </c>
      <c r="I95" s="2">
        <v>45931.460925925923</v>
      </c>
      <c r="J95" s="2">
        <v>45931.876898148148</v>
      </c>
      <c r="K95" s="29">
        <v>0.41597222222222224</v>
      </c>
    </row>
    <row r="96" spans="4:11" x14ac:dyDescent="0.3">
      <c r="D96" s="26">
        <v>9.9833333333333325</v>
      </c>
      <c r="E96" s="26">
        <v>8.4833333333333325</v>
      </c>
      <c r="F96" s="21">
        <v>1.5</v>
      </c>
      <c r="G96" t="s">
        <v>959</v>
      </c>
      <c r="H96" t="s">
        <v>6</v>
      </c>
      <c r="I96" s="2">
        <v>45931.35728009259</v>
      </c>
      <c r="J96" s="2">
        <v>45931.710613425923</v>
      </c>
      <c r="K96" s="29">
        <v>0.41597222222222224</v>
      </c>
    </row>
    <row r="97" spans="4:11" x14ac:dyDescent="0.3">
      <c r="D97" s="26">
        <v>9.9499999999999993</v>
      </c>
      <c r="E97" s="26">
        <v>7.95</v>
      </c>
      <c r="F97" s="21">
        <v>2</v>
      </c>
      <c r="G97" t="s">
        <v>2488</v>
      </c>
      <c r="H97" t="s">
        <v>6</v>
      </c>
      <c r="I97" s="2">
        <v>45931.294965277775</v>
      </c>
      <c r="J97" s="2">
        <v>45931.626319444447</v>
      </c>
      <c r="K97" s="29">
        <v>0.41458333333333336</v>
      </c>
    </row>
    <row r="98" spans="4:11" x14ac:dyDescent="0.3">
      <c r="D98" s="26">
        <v>9.8833333333333329</v>
      </c>
      <c r="E98" s="26">
        <v>9.8833333333333329</v>
      </c>
      <c r="F98" s="21">
        <v>0</v>
      </c>
      <c r="G98" t="s">
        <v>1017</v>
      </c>
      <c r="H98" t="s">
        <v>6</v>
      </c>
      <c r="I98" s="2">
        <v>45931.336099537039</v>
      </c>
      <c r="J98" s="2">
        <v>45931.747754629629</v>
      </c>
      <c r="K98" s="29">
        <v>0.41180555555555554</v>
      </c>
    </row>
    <row r="99" spans="4:11" x14ac:dyDescent="0.3">
      <c r="D99" s="26">
        <v>9.8833333333333329</v>
      </c>
      <c r="E99" s="26">
        <v>9.8833333333333329</v>
      </c>
      <c r="F99" s="21">
        <v>0</v>
      </c>
      <c r="G99" t="s">
        <v>1237</v>
      </c>
      <c r="H99" t="s">
        <v>6</v>
      </c>
      <c r="I99" s="2">
        <v>45931.410081018519</v>
      </c>
      <c r="J99" s="2">
        <v>45931.821759259263</v>
      </c>
      <c r="K99" s="29">
        <v>0.41180555555555554</v>
      </c>
    </row>
    <row r="100" spans="4:11" x14ac:dyDescent="0.3">
      <c r="D100" s="26">
        <v>9.8833333333333329</v>
      </c>
      <c r="E100" s="26">
        <v>9.8833333333333329</v>
      </c>
      <c r="F100" s="21">
        <v>0</v>
      </c>
      <c r="G100" t="s">
        <v>2110</v>
      </c>
      <c r="H100" t="s">
        <v>6</v>
      </c>
      <c r="I100" s="2">
        <v>45931.330590277779</v>
      </c>
      <c r="J100" s="2">
        <v>45931.742071759261</v>
      </c>
      <c r="K100" s="29">
        <v>0.41180555555555554</v>
      </c>
    </row>
    <row r="101" spans="4:11" x14ac:dyDescent="0.3">
      <c r="D101" s="26">
        <v>9.8666666666666671</v>
      </c>
      <c r="E101" s="26">
        <v>8.3666666666666671</v>
      </c>
      <c r="F101" s="21">
        <v>1.5</v>
      </c>
      <c r="G101" t="s">
        <v>1090</v>
      </c>
      <c r="H101" t="s">
        <v>84</v>
      </c>
      <c r="I101" s="2">
        <v>45931.422025462962</v>
      </c>
      <c r="J101" s="2">
        <v>45931.794699074075</v>
      </c>
      <c r="K101" s="29">
        <v>0.41111111111111109</v>
      </c>
    </row>
    <row r="102" spans="4:11" x14ac:dyDescent="0.3">
      <c r="D102" s="26">
        <v>9.85</v>
      </c>
      <c r="E102" s="26">
        <v>7.85</v>
      </c>
      <c r="F102" s="21">
        <v>2</v>
      </c>
      <c r="G102" t="s">
        <v>1135</v>
      </c>
      <c r="H102" t="s">
        <v>130</v>
      </c>
      <c r="I102" s="2">
        <v>45931.434351851851</v>
      </c>
      <c r="J102" s="2">
        <v>45931.761446759258</v>
      </c>
      <c r="K102" s="29">
        <v>0.41041666666666665</v>
      </c>
    </row>
    <row r="103" spans="4:11" x14ac:dyDescent="0.3">
      <c r="D103" s="26">
        <v>9.85</v>
      </c>
      <c r="E103" s="26">
        <v>6.35</v>
      </c>
      <c r="F103" s="21">
        <v>3.5</v>
      </c>
      <c r="G103" t="s">
        <v>1203</v>
      </c>
      <c r="H103" t="s">
        <v>6</v>
      </c>
      <c r="I103" s="2">
        <v>45931.486770833333</v>
      </c>
      <c r="J103" s="2">
        <v>45931.751435185186</v>
      </c>
      <c r="K103" s="29">
        <v>0.41041666666666665</v>
      </c>
    </row>
    <row r="104" spans="4:11" x14ac:dyDescent="0.3">
      <c r="D104" s="26">
        <v>9.8333333333333339</v>
      </c>
      <c r="E104" s="26">
        <v>9.8333333333333339</v>
      </c>
      <c r="F104" s="21">
        <v>0</v>
      </c>
      <c r="G104" t="s">
        <v>1032</v>
      </c>
      <c r="H104" t="s">
        <v>6</v>
      </c>
      <c r="I104" s="2">
        <v>45931.322962962964</v>
      </c>
      <c r="J104" s="2">
        <v>45931.732546296298</v>
      </c>
      <c r="K104" s="29">
        <v>0.40972222222222221</v>
      </c>
    </row>
    <row r="105" spans="4:11" x14ac:dyDescent="0.3">
      <c r="D105" s="26">
        <v>9.8333333333333321</v>
      </c>
      <c r="E105" s="26">
        <v>6.833333333333333</v>
      </c>
      <c r="F105" s="21">
        <v>3</v>
      </c>
      <c r="G105" t="s">
        <v>1014</v>
      </c>
      <c r="H105" t="s">
        <v>6</v>
      </c>
      <c r="I105" s="2">
        <v>45931.533449074072</v>
      </c>
      <c r="J105" s="2">
        <v>45931.818437499998</v>
      </c>
      <c r="K105" s="29">
        <v>0.40972222222222221</v>
      </c>
    </row>
    <row r="106" spans="4:11" x14ac:dyDescent="0.3">
      <c r="D106" s="26">
        <v>9.8166666666666664</v>
      </c>
      <c r="E106" s="26">
        <v>9.8166666666666664</v>
      </c>
      <c r="F106" s="21">
        <v>0</v>
      </c>
      <c r="G106" t="s">
        <v>1630</v>
      </c>
      <c r="H106" t="s">
        <v>6</v>
      </c>
      <c r="I106" s="2">
        <v>45931.335081018522</v>
      </c>
      <c r="J106" s="2">
        <v>45931.744212962964</v>
      </c>
      <c r="K106" s="29">
        <v>0.40902777777777777</v>
      </c>
    </row>
    <row r="107" spans="4:11" x14ac:dyDescent="0.3">
      <c r="D107" s="26">
        <v>9.8166666666666664</v>
      </c>
      <c r="E107" s="26">
        <v>8.8166666666666664</v>
      </c>
      <c r="F107" s="21">
        <v>1</v>
      </c>
      <c r="G107" t="s">
        <v>2066</v>
      </c>
      <c r="H107" t="s">
        <v>6</v>
      </c>
      <c r="I107" s="2">
        <v>45931.469606481478</v>
      </c>
      <c r="J107" s="2">
        <v>45931.837256944447</v>
      </c>
      <c r="K107" s="29">
        <v>0.40902777777777777</v>
      </c>
    </row>
    <row r="108" spans="4:11" x14ac:dyDescent="0.3">
      <c r="D108" s="26">
        <v>9.8000000000000007</v>
      </c>
      <c r="E108" s="26">
        <v>9.8000000000000007</v>
      </c>
      <c r="F108" s="21">
        <v>0</v>
      </c>
      <c r="G108" t="s">
        <v>1899</v>
      </c>
      <c r="H108" t="s">
        <v>6</v>
      </c>
      <c r="I108" s="2">
        <v>45931.342372685183</v>
      </c>
      <c r="J108" s="2">
        <v>45931.751006944447</v>
      </c>
      <c r="K108" s="29">
        <v>0.40833333333333333</v>
      </c>
    </row>
    <row r="109" spans="4:11" x14ac:dyDescent="0.3">
      <c r="D109" s="26">
        <v>9.7833333333333332</v>
      </c>
      <c r="E109" s="26">
        <v>6.7833333333333332</v>
      </c>
      <c r="F109" s="21">
        <v>3</v>
      </c>
      <c r="G109" t="s">
        <v>1324</v>
      </c>
      <c r="H109" t="s">
        <v>6</v>
      </c>
      <c r="I109" s="2">
        <v>45931.458912037036</v>
      </c>
      <c r="J109" s="2">
        <v>45931.741226851853</v>
      </c>
      <c r="K109" s="29">
        <v>0.40763888888888888</v>
      </c>
    </row>
    <row r="110" spans="4:11" x14ac:dyDescent="0.3">
      <c r="D110" s="26">
        <v>9.7666666666666675</v>
      </c>
      <c r="E110" s="26">
        <v>8.7666666666666675</v>
      </c>
      <c r="F110" s="21">
        <v>1</v>
      </c>
      <c r="G110" t="s">
        <v>2400</v>
      </c>
      <c r="H110" t="s">
        <v>6</v>
      </c>
      <c r="I110" s="2">
        <v>45931.322233796294</v>
      </c>
      <c r="J110" s="2">
        <v>45931.687581018516</v>
      </c>
      <c r="K110" s="29">
        <v>0.40694444444444444</v>
      </c>
    </row>
    <row r="111" spans="4:11" x14ac:dyDescent="0.3">
      <c r="D111" s="26">
        <v>9.75</v>
      </c>
      <c r="E111" s="26">
        <v>9.75</v>
      </c>
      <c r="F111" s="21">
        <v>0</v>
      </c>
      <c r="G111" t="s">
        <v>1087</v>
      </c>
      <c r="H111" t="s">
        <v>84</v>
      </c>
      <c r="I111" s="2">
        <v>45931.321030092593</v>
      </c>
      <c r="J111" s="2">
        <v>45931.728275462963</v>
      </c>
      <c r="K111" s="29">
        <v>0.40625</v>
      </c>
    </row>
    <row r="112" spans="4:11" x14ac:dyDescent="0.3">
      <c r="D112" s="26">
        <v>9.75</v>
      </c>
      <c r="E112" s="26">
        <v>9.25</v>
      </c>
      <c r="F112" s="21">
        <v>0.5</v>
      </c>
      <c r="G112" t="s">
        <v>1441</v>
      </c>
      <c r="H112" t="s">
        <v>6</v>
      </c>
      <c r="I112" s="2">
        <v>45931.343472222223</v>
      </c>
      <c r="J112" s="2">
        <v>45931.729039351849</v>
      </c>
      <c r="K112" s="29">
        <v>0.40625</v>
      </c>
    </row>
    <row r="113" spans="4:11" x14ac:dyDescent="0.3">
      <c r="D113" s="26">
        <v>9.75</v>
      </c>
      <c r="E113" s="26">
        <v>6.75</v>
      </c>
      <c r="F113" s="21">
        <v>3</v>
      </c>
      <c r="G113" t="s">
        <v>1790</v>
      </c>
      <c r="H113" t="s">
        <v>6</v>
      </c>
      <c r="I113" s="2">
        <v>45931.516064814816</v>
      </c>
      <c r="J113" s="2">
        <v>45931.797361111108</v>
      </c>
      <c r="K113" s="29">
        <v>0.40625</v>
      </c>
    </row>
    <row r="114" spans="4:11" x14ac:dyDescent="0.3">
      <c r="D114" s="26">
        <v>9.7333333333333325</v>
      </c>
      <c r="E114" s="26">
        <v>8.7333333333333325</v>
      </c>
      <c r="F114" s="21">
        <v>1</v>
      </c>
      <c r="G114" t="s">
        <v>1043</v>
      </c>
      <c r="H114" t="s">
        <v>130</v>
      </c>
      <c r="I114" s="2">
        <v>45931.391145833331</v>
      </c>
      <c r="J114" s="2">
        <v>45931.754976851851</v>
      </c>
      <c r="K114" s="29">
        <v>0.40555555555555556</v>
      </c>
    </row>
    <row r="115" spans="4:11" x14ac:dyDescent="0.3">
      <c r="D115" s="26">
        <v>9.7166666666666668</v>
      </c>
      <c r="E115" s="26">
        <v>8.7166666666666668</v>
      </c>
      <c r="F115" s="21">
        <v>1</v>
      </c>
      <c r="G115" t="s">
        <v>1050</v>
      </c>
      <c r="H115" t="s">
        <v>6</v>
      </c>
      <c r="I115" s="2">
        <v>45931.456620370373</v>
      </c>
      <c r="J115" s="2">
        <v>45931.8200462963</v>
      </c>
      <c r="K115" s="29">
        <v>0.40486111111111112</v>
      </c>
    </row>
    <row r="116" spans="4:11" x14ac:dyDescent="0.3">
      <c r="D116" s="26">
        <v>9.7166666666666668</v>
      </c>
      <c r="E116" s="26">
        <v>8.7166666666666668</v>
      </c>
      <c r="F116" s="21">
        <v>1</v>
      </c>
      <c r="G116" t="s">
        <v>1297</v>
      </c>
      <c r="H116" t="s">
        <v>6</v>
      </c>
      <c r="I116" s="2">
        <v>45931.404386574075</v>
      </c>
      <c r="J116" s="2">
        <v>45931.767916666664</v>
      </c>
      <c r="K116" s="29">
        <v>0.40486111111111112</v>
      </c>
    </row>
    <row r="117" spans="4:11" x14ac:dyDescent="0.3">
      <c r="D117" s="26">
        <v>9.6999999999999993</v>
      </c>
      <c r="E117" s="26">
        <v>8.6999999999999993</v>
      </c>
      <c r="F117" s="21">
        <v>1</v>
      </c>
      <c r="G117" t="s">
        <v>1247</v>
      </c>
      <c r="H117" t="s">
        <v>6</v>
      </c>
      <c r="I117" s="2">
        <v>45931.377222222225</v>
      </c>
      <c r="J117" s="2">
        <v>45931.739398148151</v>
      </c>
      <c r="K117" s="29">
        <v>0.40416666666666667</v>
      </c>
    </row>
    <row r="118" spans="4:11" x14ac:dyDescent="0.3">
      <c r="D118" s="26">
        <v>9.6999999999999993</v>
      </c>
      <c r="E118" s="26">
        <v>8.6999999999999993</v>
      </c>
      <c r="F118" s="21">
        <v>1</v>
      </c>
      <c r="G118" t="s">
        <v>2331</v>
      </c>
      <c r="H118" t="s">
        <v>6</v>
      </c>
      <c r="I118" s="2">
        <v>45931.45449074074</v>
      </c>
      <c r="J118" s="2">
        <v>45931.81695601852</v>
      </c>
      <c r="K118" s="29">
        <v>0.40416666666666667</v>
      </c>
    </row>
    <row r="119" spans="4:11" x14ac:dyDescent="0.3">
      <c r="D119" s="26">
        <v>9.6999999999999993</v>
      </c>
      <c r="E119" s="26">
        <v>6.2</v>
      </c>
      <c r="F119" s="21">
        <v>3.5</v>
      </c>
      <c r="G119" t="s">
        <v>1364</v>
      </c>
      <c r="H119" t="s">
        <v>6</v>
      </c>
      <c r="I119" s="2">
        <v>45931.485127314816</v>
      </c>
      <c r="J119" s="2">
        <v>45931.74324074074</v>
      </c>
      <c r="K119" s="29">
        <v>0.40416666666666667</v>
      </c>
    </row>
    <row r="120" spans="4:11" x14ac:dyDescent="0.3">
      <c r="D120" s="26">
        <v>9.6833333333333336</v>
      </c>
      <c r="E120" s="26">
        <v>9.6833333333333336</v>
      </c>
      <c r="F120" s="21">
        <v>0</v>
      </c>
      <c r="G120" t="s">
        <v>1287</v>
      </c>
      <c r="H120" t="s">
        <v>6</v>
      </c>
      <c r="I120" s="2">
        <v>45931.404293981483</v>
      </c>
      <c r="J120" s="2">
        <v>45931.807951388888</v>
      </c>
      <c r="K120" s="29">
        <v>0.40347222222222223</v>
      </c>
    </row>
    <row r="121" spans="4:11" x14ac:dyDescent="0.3">
      <c r="D121" s="26">
        <v>9.6833333333333336</v>
      </c>
      <c r="E121" s="26">
        <v>8.6833333333333336</v>
      </c>
      <c r="F121" s="21">
        <v>1</v>
      </c>
      <c r="G121" t="s">
        <v>1860</v>
      </c>
      <c r="H121" t="s">
        <v>6</v>
      </c>
      <c r="I121" s="2">
        <v>45931.337384259263</v>
      </c>
      <c r="J121" s="2">
        <v>45931.699328703704</v>
      </c>
      <c r="K121" s="29">
        <v>0.40347222222222223</v>
      </c>
    </row>
    <row r="122" spans="4:11" x14ac:dyDescent="0.3">
      <c r="D122" s="26">
        <v>9.6666666666666679</v>
      </c>
      <c r="E122" s="26">
        <v>6.666666666666667</v>
      </c>
      <c r="F122" s="21">
        <v>3</v>
      </c>
      <c r="G122" t="s">
        <v>2500</v>
      </c>
      <c r="H122" t="s">
        <v>6</v>
      </c>
      <c r="I122" s="2">
        <v>45931.446550925924</v>
      </c>
      <c r="J122" s="2">
        <v>45931.724629629629</v>
      </c>
      <c r="K122" s="29">
        <v>0.40277777777777779</v>
      </c>
    </row>
    <row r="123" spans="4:11" x14ac:dyDescent="0.3">
      <c r="D123" s="26">
        <v>9.6666666666666661</v>
      </c>
      <c r="E123" s="26">
        <v>9.6666666666666661</v>
      </c>
      <c r="F123" s="21">
        <v>0</v>
      </c>
      <c r="G123" t="s">
        <v>1142</v>
      </c>
      <c r="H123" t="s">
        <v>6</v>
      </c>
      <c r="I123" s="2">
        <v>45931.334652777776</v>
      </c>
      <c r="J123" s="2">
        <v>45931.73715277778</v>
      </c>
      <c r="K123" s="29">
        <v>0.40277777777777779</v>
      </c>
    </row>
    <row r="124" spans="4:11" x14ac:dyDescent="0.3">
      <c r="D124" s="26">
        <v>9.6666666666666661</v>
      </c>
      <c r="E124" s="26">
        <v>9.6666666666666661</v>
      </c>
      <c r="F124" s="21">
        <v>0</v>
      </c>
      <c r="G124" t="s">
        <v>1884</v>
      </c>
      <c r="H124" t="s">
        <v>6</v>
      </c>
      <c r="I124" s="2">
        <v>45931.325474537036</v>
      </c>
      <c r="J124" s="2">
        <v>45931.72824074074</v>
      </c>
      <c r="K124" s="29">
        <v>0.40277777777777779</v>
      </c>
    </row>
    <row r="125" spans="4:11" x14ac:dyDescent="0.3">
      <c r="D125" s="26">
        <v>9.6666666666666661</v>
      </c>
      <c r="E125" s="26">
        <v>9.6666666666666661</v>
      </c>
      <c r="F125" s="21">
        <v>0</v>
      </c>
      <c r="G125" t="s">
        <v>2407</v>
      </c>
      <c r="H125" t="s">
        <v>6</v>
      </c>
      <c r="I125" s="2">
        <v>45931.432083333333</v>
      </c>
      <c r="J125" s="2">
        <v>45931.834629629629</v>
      </c>
      <c r="K125" s="29">
        <v>0.40277777777777779</v>
      </c>
    </row>
    <row r="126" spans="4:11" x14ac:dyDescent="0.3">
      <c r="D126" s="26">
        <v>9.6666666666666661</v>
      </c>
      <c r="E126" s="26">
        <v>8.6666666666666661</v>
      </c>
      <c r="F126" s="21">
        <v>1</v>
      </c>
      <c r="G126" t="s">
        <v>2361</v>
      </c>
      <c r="H126" t="s">
        <v>6</v>
      </c>
      <c r="I126" s="2">
        <v>45931.458414351851</v>
      </c>
      <c r="J126" s="2">
        <v>45931.819594907407</v>
      </c>
      <c r="K126" s="29">
        <v>0.40277777777777779</v>
      </c>
    </row>
    <row r="127" spans="4:11" x14ac:dyDescent="0.3">
      <c r="D127" s="26">
        <v>9.65</v>
      </c>
      <c r="E127" s="26">
        <v>9.65</v>
      </c>
      <c r="F127" s="21">
        <v>0</v>
      </c>
      <c r="G127" t="s">
        <v>2038</v>
      </c>
      <c r="H127" t="s">
        <v>1710</v>
      </c>
      <c r="I127" s="2">
        <v>45931.315682870372</v>
      </c>
      <c r="J127" s="2">
        <v>45931.717962962961</v>
      </c>
      <c r="K127" s="29">
        <v>0.40208333333333335</v>
      </c>
    </row>
    <row r="128" spans="4:11" x14ac:dyDescent="0.3">
      <c r="D128" s="26">
        <v>9.6333333333333329</v>
      </c>
      <c r="E128" s="26">
        <v>8.6333333333333329</v>
      </c>
      <c r="F128" s="21">
        <v>1</v>
      </c>
      <c r="G128" t="s">
        <v>1261</v>
      </c>
      <c r="H128" t="s">
        <v>6</v>
      </c>
      <c r="I128" s="2">
        <v>45931.458194444444</v>
      </c>
      <c r="J128" s="2">
        <v>45931.817916666667</v>
      </c>
      <c r="K128" s="29">
        <v>0.40138888888888891</v>
      </c>
    </row>
    <row r="129" spans="4:11" x14ac:dyDescent="0.3">
      <c r="D129" s="26">
        <v>9.6333333333333329</v>
      </c>
      <c r="E129" s="26">
        <v>8.6333333333333329</v>
      </c>
      <c r="F129" s="21">
        <v>1</v>
      </c>
      <c r="G129" t="s">
        <v>2134</v>
      </c>
      <c r="H129" t="s">
        <v>6</v>
      </c>
      <c r="I129" s="2">
        <v>45931.371539351851</v>
      </c>
      <c r="J129" s="2">
        <v>45931.731550925928</v>
      </c>
      <c r="K129" s="29">
        <v>0.40138888888888891</v>
      </c>
    </row>
    <row r="130" spans="4:11" x14ac:dyDescent="0.3">
      <c r="D130" s="26">
        <v>9.6333333333333329</v>
      </c>
      <c r="E130" s="26">
        <v>8.6333333333333329</v>
      </c>
      <c r="F130" s="21">
        <v>1</v>
      </c>
      <c r="G130" t="s">
        <v>2379</v>
      </c>
      <c r="H130" t="s">
        <v>6</v>
      </c>
      <c r="I130" s="2">
        <v>45931.411377314813</v>
      </c>
      <c r="J130" s="2">
        <v>45931.770844907405</v>
      </c>
      <c r="K130" s="29">
        <v>0.40138888888888891</v>
      </c>
    </row>
    <row r="131" spans="4:11" x14ac:dyDescent="0.3">
      <c r="D131" s="26">
        <v>9.6</v>
      </c>
      <c r="E131" s="26">
        <v>9.6</v>
      </c>
      <c r="F131" s="21">
        <v>0</v>
      </c>
      <c r="G131" t="s">
        <v>2686</v>
      </c>
      <c r="H131" t="s">
        <v>6</v>
      </c>
      <c r="I131" s="2">
        <v>45931.323298611111</v>
      </c>
      <c r="J131" s="2">
        <v>45931.72315972222</v>
      </c>
      <c r="K131" s="29">
        <v>0.4</v>
      </c>
    </row>
    <row r="132" spans="4:11" x14ac:dyDescent="0.3">
      <c r="D132" s="26">
        <v>9.6</v>
      </c>
      <c r="E132" s="26">
        <v>8.6</v>
      </c>
      <c r="F132" s="21">
        <v>1</v>
      </c>
      <c r="G132" t="s">
        <v>1670</v>
      </c>
      <c r="H132" t="s">
        <v>6</v>
      </c>
      <c r="I132" s="2">
        <v>45931.30940972222</v>
      </c>
      <c r="J132" s="2">
        <v>45931.667673611111</v>
      </c>
      <c r="K132" s="29">
        <v>0.4</v>
      </c>
    </row>
    <row r="133" spans="4:11" x14ac:dyDescent="0.3">
      <c r="D133" s="26">
        <v>9.5833333333333339</v>
      </c>
      <c r="E133" s="26">
        <v>9.5833333333333339</v>
      </c>
      <c r="F133" s="21">
        <v>0</v>
      </c>
      <c r="G133" t="s">
        <v>1072</v>
      </c>
      <c r="H133" t="s">
        <v>6</v>
      </c>
      <c r="I133" s="2">
        <v>45931.38040509259</v>
      </c>
      <c r="J133" s="2">
        <v>45931.779444444444</v>
      </c>
      <c r="K133" s="29">
        <v>0.39930555555555558</v>
      </c>
    </row>
    <row r="134" spans="4:11" x14ac:dyDescent="0.3">
      <c r="D134" s="26">
        <v>9.5833333333333339</v>
      </c>
      <c r="E134" s="26">
        <v>9.5833333333333339</v>
      </c>
      <c r="F134" s="21">
        <v>0</v>
      </c>
      <c r="G134" t="s">
        <v>2770</v>
      </c>
      <c r="H134" t="s">
        <v>6</v>
      </c>
      <c r="I134" s="2">
        <v>45931.309282407405</v>
      </c>
      <c r="J134" s="2">
        <v>45931.708287037036</v>
      </c>
      <c r="K134" s="29">
        <v>0.39930555555555558</v>
      </c>
    </row>
    <row r="135" spans="4:11" x14ac:dyDescent="0.3">
      <c r="D135" s="26">
        <v>9.5833333333333321</v>
      </c>
      <c r="E135" s="26">
        <v>6.083333333333333</v>
      </c>
      <c r="F135" s="21">
        <v>3.5</v>
      </c>
      <c r="G135" t="s">
        <v>1125</v>
      </c>
      <c r="H135" t="s">
        <v>6</v>
      </c>
      <c r="I135" s="2">
        <v>45931.489502314813</v>
      </c>
      <c r="J135" s="2">
        <v>45931.742939814816</v>
      </c>
      <c r="K135" s="29">
        <v>0.39930555555555558</v>
      </c>
    </row>
    <row r="136" spans="4:11" x14ac:dyDescent="0.3">
      <c r="D136" s="26">
        <v>9.5500000000000007</v>
      </c>
      <c r="E136" s="26">
        <v>9.5500000000000007</v>
      </c>
      <c r="F136" s="21">
        <v>0</v>
      </c>
      <c r="G136" t="s">
        <v>1221</v>
      </c>
      <c r="H136" t="s">
        <v>6</v>
      </c>
      <c r="I136" s="2">
        <v>45931.373333333337</v>
      </c>
      <c r="J136" s="2">
        <v>45931.771168981482</v>
      </c>
      <c r="K136" s="29">
        <v>0.39791666666666664</v>
      </c>
    </row>
    <row r="137" spans="4:11" x14ac:dyDescent="0.3">
      <c r="D137" s="26">
        <v>9.5500000000000007</v>
      </c>
      <c r="E137" s="26">
        <v>8.5500000000000007</v>
      </c>
      <c r="F137" s="21">
        <v>1</v>
      </c>
      <c r="G137" t="s">
        <v>930</v>
      </c>
      <c r="H137" t="s">
        <v>6</v>
      </c>
      <c r="I137" s="2">
        <v>45931.32849537037</v>
      </c>
      <c r="J137" s="2">
        <v>45931.68482638889</v>
      </c>
      <c r="K137" s="29">
        <v>0.39791666666666664</v>
      </c>
    </row>
    <row r="138" spans="4:11" x14ac:dyDescent="0.3">
      <c r="D138" s="26">
        <v>9.5500000000000007</v>
      </c>
      <c r="E138" s="26">
        <v>8.5500000000000007</v>
      </c>
      <c r="F138" s="21">
        <v>1</v>
      </c>
      <c r="G138" t="s">
        <v>1562</v>
      </c>
      <c r="H138" t="s">
        <v>6</v>
      </c>
      <c r="I138" s="2">
        <v>45931.466435185182</v>
      </c>
      <c r="J138" s="2">
        <v>45931.822962962964</v>
      </c>
      <c r="K138" s="29">
        <v>0.39791666666666664</v>
      </c>
    </row>
    <row r="139" spans="4:11" x14ac:dyDescent="0.3">
      <c r="D139" s="26">
        <v>9.5500000000000007</v>
      </c>
      <c r="E139" s="26">
        <v>6.55</v>
      </c>
      <c r="F139" s="21">
        <v>3</v>
      </c>
      <c r="G139" t="s">
        <v>1073</v>
      </c>
      <c r="H139" t="s">
        <v>6</v>
      </c>
      <c r="I139" s="2">
        <v>45931.471759259257</v>
      </c>
      <c r="J139" s="2">
        <v>45931.744386574072</v>
      </c>
      <c r="K139" s="29">
        <v>0.39791666666666664</v>
      </c>
    </row>
    <row r="140" spans="4:11" x14ac:dyDescent="0.3">
      <c r="D140" s="26">
        <v>9.5500000000000007</v>
      </c>
      <c r="E140" s="26">
        <v>3.55</v>
      </c>
      <c r="F140" s="21">
        <v>6</v>
      </c>
      <c r="G140" t="s">
        <v>996</v>
      </c>
      <c r="H140" t="s">
        <v>4</v>
      </c>
      <c r="I140" s="2">
        <v>45931.555520833332</v>
      </c>
      <c r="J140" s="2">
        <v>45931.703425925924</v>
      </c>
      <c r="K140" s="29">
        <v>0.39791666666666664</v>
      </c>
    </row>
    <row r="141" spans="4:11" x14ac:dyDescent="0.3">
      <c r="D141" s="26">
        <v>9.5333333333333332</v>
      </c>
      <c r="E141" s="26">
        <v>9.5333333333333332</v>
      </c>
      <c r="F141" s="21">
        <v>0</v>
      </c>
      <c r="G141" t="s">
        <v>1117</v>
      </c>
      <c r="H141" t="s">
        <v>6</v>
      </c>
      <c r="I141" s="2">
        <v>45931.332650462966</v>
      </c>
      <c r="J141" s="2">
        <v>45931.730081018519</v>
      </c>
      <c r="K141" s="29">
        <v>0.3972222222222222</v>
      </c>
    </row>
    <row r="142" spans="4:11" x14ac:dyDescent="0.3">
      <c r="D142" s="26">
        <v>9.5166666666666675</v>
      </c>
      <c r="E142" s="26">
        <v>8.5166666666666675</v>
      </c>
      <c r="F142" s="21">
        <v>1</v>
      </c>
      <c r="G142" t="s">
        <v>1530</v>
      </c>
      <c r="H142" t="s">
        <v>6</v>
      </c>
      <c r="I142" s="2">
        <v>45931.413344907407</v>
      </c>
      <c r="J142" s="2">
        <v>45931.768530092595</v>
      </c>
      <c r="K142" s="29">
        <v>0.39652777777777776</v>
      </c>
    </row>
    <row r="143" spans="4:11" x14ac:dyDescent="0.3">
      <c r="D143" s="26">
        <v>9.5166666666666657</v>
      </c>
      <c r="E143" s="26">
        <v>6.0166666666666666</v>
      </c>
      <c r="F143" s="21">
        <v>3.5</v>
      </c>
      <c r="G143" t="s">
        <v>1256</v>
      </c>
      <c r="H143" t="s">
        <v>6</v>
      </c>
      <c r="I143" s="2">
        <v>45931.474629629629</v>
      </c>
      <c r="J143" s="2">
        <v>45931.725347222222</v>
      </c>
      <c r="K143" s="29">
        <v>0.39652777777777776</v>
      </c>
    </row>
    <row r="144" spans="4:11" x14ac:dyDescent="0.3">
      <c r="D144" s="26">
        <v>9.5166666666666657</v>
      </c>
      <c r="E144" s="26">
        <v>6.0166666666666666</v>
      </c>
      <c r="F144" s="21">
        <v>3.5</v>
      </c>
      <c r="G144" t="s">
        <v>2107</v>
      </c>
      <c r="H144" t="s">
        <v>1710</v>
      </c>
      <c r="I144" s="2">
        <v>45931.470046296294</v>
      </c>
      <c r="J144" s="2">
        <v>45931.720451388886</v>
      </c>
      <c r="K144" s="29">
        <v>0.39652777777777776</v>
      </c>
    </row>
    <row r="145" spans="4:11" x14ac:dyDescent="0.3">
      <c r="D145" s="26">
        <v>9.5</v>
      </c>
      <c r="E145" s="26">
        <v>2.5</v>
      </c>
      <c r="F145" s="21">
        <v>7</v>
      </c>
      <c r="G145" t="s">
        <v>1128</v>
      </c>
      <c r="H145" t="s">
        <v>4</v>
      </c>
      <c r="I145" s="2">
        <v>45931.559560185182</v>
      </c>
      <c r="J145" s="2">
        <v>45931.663402777776</v>
      </c>
      <c r="K145" s="29">
        <v>0.39583333333333331</v>
      </c>
    </row>
    <row r="146" spans="4:11" x14ac:dyDescent="0.3">
      <c r="D146" s="26">
        <v>9.4833333333333325</v>
      </c>
      <c r="E146" s="26">
        <v>9.4833333333333325</v>
      </c>
      <c r="F146" s="21">
        <v>0</v>
      </c>
      <c r="G146" t="s">
        <v>1143</v>
      </c>
      <c r="H146" t="s">
        <v>6</v>
      </c>
      <c r="I146" s="2">
        <v>45931.3362037037</v>
      </c>
      <c r="J146" s="2">
        <v>45931.731412037036</v>
      </c>
      <c r="K146" s="29">
        <v>0.39513888888888887</v>
      </c>
    </row>
    <row r="147" spans="4:11" x14ac:dyDescent="0.3">
      <c r="D147" s="26">
        <v>9.4833333333333325</v>
      </c>
      <c r="E147" s="26">
        <v>9.4833333333333325</v>
      </c>
      <c r="F147" s="21">
        <v>0</v>
      </c>
      <c r="G147" t="s">
        <v>1289</v>
      </c>
      <c r="H147" t="s">
        <v>6</v>
      </c>
      <c r="I147" s="2">
        <v>45931.333148148151</v>
      </c>
      <c r="J147" s="2">
        <v>45931.728321759256</v>
      </c>
      <c r="K147" s="29">
        <v>0.39513888888888887</v>
      </c>
    </row>
    <row r="148" spans="4:11" x14ac:dyDescent="0.3">
      <c r="D148" s="26">
        <v>9.4833333333333325</v>
      </c>
      <c r="E148" s="26">
        <v>9.4833333333333325</v>
      </c>
      <c r="F148" s="21">
        <v>0</v>
      </c>
      <c r="G148" t="s">
        <v>1971</v>
      </c>
      <c r="H148" t="s">
        <v>6</v>
      </c>
      <c r="I148" s="2">
        <v>45931.417384259257</v>
      </c>
      <c r="J148" s="2">
        <v>45931.812384259261</v>
      </c>
      <c r="K148" s="29">
        <v>0.39513888888888887</v>
      </c>
    </row>
    <row r="149" spans="4:11" x14ac:dyDescent="0.3">
      <c r="D149" s="26">
        <v>9.4833333333333325</v>
      </c>
      <c r="E149" s="26">
        <v>9.4833333333333325</v>
      </c>
      <c r="F149" s="21">
        <v>0</v>
      </c>
      <c r="G149" t="s">
        <v>2666</v>
      </c>
      <c r="H149" t="s">
        <v>84</v>
      </c>
      <c r="I149" s="2">
        <v>45931.357592592591</v>
      </c>
      <c r="J149" s="2">
        <v>45931.753842592596</v>
      </c>
      <c r="K149" s="29">
        <v>0.39513888888888887</v>
      </c>
    </row>
    <row r="150" spans="4:11" x14ac:dyDescent="0.3">
      <c r="D150" s="26">
        <v>9.4666666666666668</v>
      </c>
      <c r="E150" s="26">
        <v>9.4666666666666668</v>
      </c>
      <c r="F150" s="21">
        <v>0</v>
      </c>
      <c r="G150" t="s">
        <v>989</v>
      </c>
      <c r="H150" t="s">
        <v>6</v>
      </c>
      <c r="I150" s="2">
        <v>45931.328159722223</v>
      </c>
      <c r="J150" s="2">
        <v>45931.722534722219</v>
      </c>
      <c r="K150" s="29">
        <v>0.39444444444444443</v>
      </c>
    </row>
    <row r="151" spans="4:11" x14ac:dyDescent="0.3">
      <c r="D151" s="26">
        <v>9.4666666666666668</v>
      </c>
      <c r="E151" s="26">
        <v>8.4666666666666668</v>
      </c>
      <c r="F151" s="21">
        <v>1</v>
      </c>
      <c r="G151" t="s">
        <v>1639</v>
      </c>
      <c r="H151" t="s">
        <v>6</v>
      </c>
      <c r="I151" s="2">
        <v>45931.498252314814</v>
      </c>
      <c r="J151" s="2">
        <v>45931.8512962963</v>
      </c>
      <c r="K151" s="29">
        <v>0.39444444444444443</v>
      </c>
    </row>
    <row r="152" spans="4:11" x14ac:dyDescent="0.3">
      <c r="D152" s="26">
        <v>9.4666666666666668</v>
      </c>
      <c r="E152" s="26">
        <v>8.4666666666666668</v>
      </c>
      <c r="F152" s="21">
        <v>1</v>
      </c>
      <c r="G152" t="s">
        <v>1664</v>
      </c>
      <c r="H152" t="s">
        <v>6</v>
      </c>
      <c r="I152" s="2">
        <v>45931.403622685182</v>
      </c>
      <c r="J152" s="2">
        <v>45931.756435185183</v>
      </c>
      <c r="K152" s="29">
        <v>0.39444444444444443</v>
      </c>
    </row>
    <row r="153" spans="4:11" x14ac:dyDescent="0.3">
      <c r="D153" s="26">
        <v>9.4666666666666668</v>
      </c>
      <c r="E153" s="26">
        <v>8.4666666666666668</v>
      </c>
      <c r="F153" s="21">
        <v>1</v>
      </c>
      <c r="G153" t="s">
        <v>1857</v>
      </c>
      <c r="H153" t="s">
        <v>1710</v>
      </c>
      <c r="I153" s="2">
        <v>45931.495104166665</v>
      </c>
      <c r="J153" s="2">
        <v>45931.847824074073</v>
      </c>
      <c r="K153" s="29">
        <v>0.39444444444444443</v>
      </c>
    </row>
    <row r="154" spans="4:11" x14ac:dyDescent="0.3">
      <c r="D154" s="26">
        <v>9.4666666666666668</v>
      </c>
      <c r="E154" s="26">
        <v>6.4666666666666668</v>
      </c>
      <c r="F154" s="21">
        <v>3</v>
      </c>
      <c r="G154" t="s">
        <v>1290</v>
      </c>
      <c r="H154" t="s">
        <v>6</v>
      </c>
      <c r="I154" s="2">
        <v>45931.481354166666</v>
      </c>
      <c r="J154" s="2">
        <v>45931.750937500001</v>
      </c>
      <c r="K154" s="29">
        <v>0.39444444444444443</v>
      </c>
    </row>
    <row r="155" spans="4:11" x14ac:dyDescent="0.3">
      <c r="D155" s="26">
        <v>9.4499999999999993</v>
      </c>
      <c r="E155" s="26">
        <v>9.4499999999999993</v>
      </c>
      <c r="F155" s="21">
        <v>0</v>
      </c>
      <c r="G155" t="s">
        <v>1288</v>
      </c>
      <c r="H155" t="s">
        <v>6</v>
      </c>
      <c r="I155" s="2">
        <v>45931.415150462963</v>
      </c>
      <c r="J155" s="2">
        <v>45931.808981481481</v>
      </c>
      <c r="K155" s="29">
        <v>0.39374999999999999</v>
      </c>
    </row>
    <row r="156" spans="4:11" x14ac:dyDescent="0.3">
      <c r="D156" s="26">
        <v>9.4333333333333336</v>
      </c>
      <c r="E156" s="26">
        <v>9.4333333333333336</v>
      </c>
      <c r="F156" s="21">
        <v>0</v>
      </c>
      <c r="G156" t="s">
        <v>960</v>
      </c>
      <c r="H156" t="s">
        <v>6</v>
      </c>
      <c r="I156" s="2">
        <v>45931.357754629629</v>
      </c>
      <c r="J156" s="2">
        <v>45931.750694444447</v>
      </c>
      <c r="K156" s="29">
        <v>0.39305555555555555</v>
      </c>
    </row>
    <row r="157" spans="4:11" x14ac:dyDescent="0.3">
      <c r="D157" s="26">
        <v>9.4333333333333336</v>
      </c>
      <c r="E157" s="26">
        <v>9.4333333333333336</v>
      </c>
      <c r="F157" s="21">
        <v>0</v>
      </c>
      <c r="G157" t="s">
        <v>1267</v>
      </c>
      <c r="H157" t="s">
        <v>6</v>
      </c>
      <c r="I157" s="2">
        <v>45931.412523148145</v>
      </c>
      <c r="J157" s="2">
        <v>45931.80568287037</v>
      </c>
      <c r="K157" s="29">
        <v>0.39305555555555555</v>
      </c>
    </row>
    <row r="158" spans="4:11" x14ac:dyDescent="0.3">
      <c r="D158" s="26">
        <v>9.4333333333333336</v>
      </c>
      <c r="E158" s="26">
        <v>9.4333333333333336</v>
      </c>
      <c r="F158" s="21">
        <v>0</v>
      </c>
      <c r="G158" t="s">
        <v>1298</v>
      </c>
      <c r="H158" t="s">
        <v>6</v>
      </c>
      <c r="I158" s="2">
        <v>45931.357939814814</v>
      </c>
      <c r="J158" s="2">
        <v>45931.750902777778</v>
      </c>
      <c r="K158" s="29">
        <v>0.39305555555555555</v>
      </c>
    </row>
    <row r="159" spans="4:11" x14ac:dyDescent="0.3">
      <c r="D159" s="26">
        <v>9.4333333333333336</v>
      </c>
      <c r="E159" s="26">
        <v>9.4333333333333336</v>
      </c>
      <c r="F159" s="21">
        <v>0</v>
      </c>
      <c r="G159" t="s">
        <v>1821</v>
      </c>
      <c r="H159" t="s">
        <v>130</v>
      </c>
      <c r="I159" s="2">
        <v>45931.35087962963</v>
      </c>
      <c r="J159" s="2">
        <v>45931.744270833333</v>
      </c>
      <c r="K159" s="29">
        <v>0.39305555555555555</v>
      </c>
    </row>
    <row r="160" spans="4:11" x14ac:dyDescent="0.3">
      <c r="D160" s="26">
        <v>9.4333333333333336</v>
      </c>
      <c r="E160" s="26">
        <v>9.4333333333333336</v>
      </c>
      <c r="F160" s="21">
        <v>0</v>
      </c>
      <c r="G160" t="s">
        <v>2454</v>
      </c>
      <c r="H160" t="s">
        <v>6</v>
      </c>
      <c r="I160" s="2">
        <v>45931.357118055559</v>
      </c>
      <c r="J160" s="2">
        <v>45931.750254629631</v>
      </c>
      <c r="K160" s="29">
        <v>0.39305555555555555</v>
      </c>
    </row>
    <row r="161" spans="4:11" x14ac:dyDescent="0.3">
      <c r="D161" s="26">
        <v>9.4333333333333336</v>
      </c>
      <c r="E161" s="26">
        <v>8.4333333333333336</v>
      </c>
      <c r="F161" s="21">
        <v>1</v>
      </c>
      <c r="G161" t="s">
        <v>2141</v>
      </c>
      <c r="H161" t="s">
        <v>1710</v>
      </c>
      <c r="I161" s="2">
        <v>45931.489814814813</v>
      </c>
      <c r="J161" s="2">
        <v>45931.840902777774</v>
      </c>
      <c r="K161" s="29">
        <v>0.39305555555555555</v>
      </c>
    </row>
    <row r="162" spans="4:11" x14ac:dyDescent="0.3">
      <c r="D162" s="26">
        <v>9.4333333333333336</v>
      </c>
      <c r="E162" s="26">
        <v>6.9333333333333336</v>
      </c>
      <c r="F162" s="21">
        <v>2.5</v>
      </c>
      <c r="G162" t="s">
        <v>1204</v>
      </c>
      <c r="H162" t="s">
        <v>6</v>
      </c>
      <c r="I162" s="2">
        <v>45931.420289351852</v>
      </c>
      <c r="J162" s="2">
        <v>45931.709270833337</v>
      </c>
      <c r="K162" s="29">
        <v>0.39305555555555555</v>
      </c>
    </row>
    <row r="163" spans="4:11" x14ac:dyDescent="0.3">
      <c r="D163" s="26">
        <v>9.4166666666666661</v>
      </c>
      <c r="E163" s="26">
        <v>9.4166666666666661</v>
      </c>
      <c r="F163" s="21">
        <v>0</v>
      </c>
      <c r="G163" t="s">
        <v>1077</v>
      </c>
      <c r="H163" t="s">
        <v>84</v>
      </c>
      <c r="I163" s="2">
        <v>45931.413576388892</v>
      </c>
      <c r="J163" s="2">
        <v>45931.808807870373</v>
      </c>
      <c r="K163" s="29">
        <v>0.3923611111111111</v>
      </c>
    </row>
    <row r="164" spans="4:11" x14ac:dyDescent="0.3">
      <c r="D164" s="26">
        <v>9.4166666666666661</v>
      </c>
      <c r="E164" s="26">
        <v>8.4166666666666661</v>
      </c>
      <c r="F164" s="21">
        <v>1</v>
      </c>
      <c r="G164" t="s">
        <v>1136</v>
      </c>
      <c r="H164" t="s">
        <v>6</v>
      </c>
      <c r="I164" s="2">
        <v>45931.485243055555</v>
      </c>
      <c r="J164" s="2">
        <v>45931.836168981485</v>
      </c>
      <c r="K164" s="29">
        <v>0.3923611111111111</v>
      </c>
    </row>
    <row r="165" spans="4:11" x14ac:dyDescent="0.3">
      <c r="D165" s="26">
        <v>9.4166666666666661</v>
      </c>
      <c r="E165" s="26">
        <v>8.4166666666666661</v>
      </c>
      <c r="F165" s="21">
        <v>1</v>
      </c>
      <c r="G165" t="s">
        <v>2382</v>
      </c>
      <c r="H165" t="s">
        <v>6</v>
      </c>
      <c r="I165" s="2">
        <v>45931.369791666664</v>
      </c>
      <c r="J165" s="2">
        <v>45931.720694444448</v>
      </c>
      <c r="K165" s="29">
        <v>0.3923611111111111</v>
      </c>
    </row>
    <row r="166" spans="4:11" x14ac:dyDescent="0.3">
      <c r="D166" s="26">
        <v>9.4</v>
      </c>
      <c r="E166" s="26">
        <v>9.4</v>
      </c>
      <c r="F166" s="21">
        <v>0</v>
      </c>
      <c r="G166" t="s">
        <v>1002</v>
      </c>
      <c r="H166" t="s">
        <v>6</v>
      </c>
      <c r="I166" s="2">
        <v>45931.458773148152</v>
      </c>
      <c r="J166" s="2">
        <v>45931.850347222222</v>
      </c>
      <c r="K166" s="29">
        <v>0.39166666666666666</v>
      </c>
    </row>
    <row r="167" spans="4:11" x14ac:dyDescent="0.3">
      <c r="D167" s="26">
        <v>9.4</v>
      </c>
      <c r="E167" s="26">
        <v>9.4</v>
      </c>
      <c r="F167" s="21">
        <v>0</v>
      </c>
      <c r="G167" t="s">
        <v>2612</v>
      </c>
      <c r="H167" t="s">
        <v>6</v>
      </c>
      <c r="I167" s="2">
        <v>45931.422152777777</v>
      </c>
      <c r="J167" s="2">
        <v>45931.813692129632</v>
      </c>
      <c r="K167" s="29">
        <v>0.39166666666666666</v>
      </c>
    </row>
    <row r="168" spans="4:11" x14ac:dyDescent="0.3">
      <c r="D168" s="26">
        <v>9.4</v>
      </c>
      <c r="E168" s="26">
        <v>8.4</v>
      </c>
      <c r="F168" s="21">
        <v>1</v>
      </c>
      <c r="G168" t="s">
        <v>1294</v>
      </c>
      <c r="H168" t="s">
        <v>6</v>
      </c>
      <c r="I168" s="2">
        <v>45931.443379629629</v>
      </c>
      <c r="J168" s="2">
        <v>45931.793055555558</v>
      </c>
      <c r="K168" s="29">
        <v>0.39166666666666666</v>
      </c>
    </row>
    <row r="169" spans="4:11" x14ac:dyDescent="0.3">
      <c r="D169" s="26">
        <v>9.4</v>
      </c>
      <c r="E169" s="26">
        <v>7.4</v>
      </c>
      <c r="F169" s="21">
        <v>2</v>
      </c>
      <c r="G169" t="s">
        <v>2303</v>
      </c>
      <c r="H169" t="s">
        <v>6</v>
      </c>
      <c r="I169" s="2">
        <v>45931.445393518516</v>
      </c>
      <c r="J169" s="2">
        <v>45931.753391203703</v>
      </c>
      <c r="K169" s="29">
        <v>0.39166666666666666</v>
      </c>
    </row>
    <row r="170" spans="4:11" x14ac:dyDescent="0.3">
      <c r="D170" s="26">
        <v>9.3833333333333329</v>
      </c>
      <c r="E170" s="26">
        <v>9.3833333333333329</v>
      </c>
      <c r="F170" s="21">
        <v>0</v>
      </c>
      <c r="G170" t="s">
        <v>1385</v>
      </c>
      <c r="H170" t="s">
        <v>6</v>
      </c>
      <c r="I170" s="2">
        <v>45931.349386574075</v>
      </c>
      <c r="J170" s="2">
        <v>45931.740081018521</v>
      </c>
      <c r="K170" s="29">
        <v>0.39097222222222222</v>
      </c>
    </row>
    <row r="171" spans="4:11" x14ac:dyDescent="0.3">
      <c r="D171" s="26">
        <v>9.3833333333333329</v>
      </c>
      <c r="E171" s="26">
        <v>9.3833333333333329</v>
      </c>
      <c r="F171" s="21">
        <v>0</v>
      </c>
      <c r="G171" t="s">
        <v>1483</v>
      </c>
      <c r="H171" t="s">
        <v>84</v>
      </c>
      <c r="I171" s="2">
        <v>45931.444513888891</v>
      </c>
      <c r="J171" s="2">
        <v>45931.836493055554</v>
      </c>
      <c r="K171" s="29">
        <v>0.39097222222222222</v>
      </c>
    </row>
    <row r="172" spans="4:11" x14ac:dyDescent="0.3">
      <c r="D172" s="26">
        <v>9.3833333333333329</v>
      </c>
      <c r="E172" s="26">
        <v>9.3833333333333329</v>
      </c>
      <c r="F172" s="21">
        <v>0</v>
      </c>
      <c r="G172" t="s">
        <v>1982</v>
      </c>
      <c r="H172" t="s">
        <v>6</v>
      </c>
      <c r="I172" s="2">
        <v>45931.325821759259</v>
      </c>
      <c r="J172" s="2">
        <v>45931.716736111113</v>
      </c>
      <c r="K172" s="29">
        <v>0.39097222222222222</v>
      </c>
    </row>
    <row r="173" spans="4:11" x14ac:dyDescent="0.3">
      <c r="D173" s="26">
        <v>9.3833333333333329</v>
      </c>
      <c r="E173" s="26">
        <v>8.3833333333333329</v>
      </c>
      <c r="F173" s="21">
        <v>1</v>
      </c>
      <c r="G173" t="s">
        <v>951</v>
      </c>
      <c r="H173" t="s">
        <v>6</v>
      </c>
      <c r="I173" s="2">
        <v>45931.492106481484</v>
      </c>
      <c r="J173" s="2">
        <v>45931.841273148151</v>
      </c>
      <c r="K173" s="29">
        <v>0.39097222222222222</v>
      </c>
    </row>
    <row r="174" spans="4:11" x14ac:dyDescent="0.3">
      <c r="D174" s="26">
        <v>9.3833333333333329</v>
      </c>
      <c r="E174" s="26">
        <v>8.3833333333333329</v>
      </c>
      <c r="F174" s="21">
        <v>1</v>
      </c>
      <c r="G174" t="s">
        <v>1068</v>
      </c>
      <c r="H174" t="s">
        <v>6</v>
      </c>
      <c r="I174" s="2">
        <v>45931.352627314816</v>
      </c>
      <c r="J174" s="2">
        <v>45931.701678240737</v>
      </c>
      <c r="K174" s="29">
        <v>0.39097222222222222</v>
      </c>
    </row>
    <row r="175" spans="4:11" x14ac:dyDescent="0.3">
      <c r="D175" s="26">
        <v>9.3833333333333329</v>
      </c>
      <c r="E175" s="26">
        <v>8.3833333333333329</v>
      </c>
      <c r="F175" s="21">
        <v>1</v>
      </c>
      <c r="G175" t="s">
        <v>1411</v>
      </c>
      <c r="H175" t="s">
        <v>6</v>
      </c>
      <c r="I175" s="2">
        <v>45931.457731481481</v>
      </c>
      <c r="J175" s="2">
        <v>45931.80704861111</v>
      </c>
      <c r="K175" s="29">
        <v>0.39097222222222222</v>
      </c>
    </row>
    <row r="176" spans="4:11" x14ac:dyDescent="0.3">
      <c r="D176" s="26">
        <v>9.3833333333333329</v>
      </c>
      <c r="E176" s="26">
        <v>8.3833333333333329</v>
      </c>
      <c r="F176" s="21">
        <v>1</v>
      </c>
      <c r="G176" t="s">
        <v>2491</v>
      </c>
      <c r="H176" t="s">
        <v>6</v>
      </c>
      <c r="I176" s="2">
        <v>45931.44908564815</v>
      </c>
      <c r="J176" s="2">
        <v>45931.798194444447</v>
      </c>
      <c r="K176" s="29">
        <v>0.39097222222222222</v>
      </c>
    </row>
    <row r="177" spans="4:11" x14ac:dyDescent="0.3">
      <c r="D177" s="26">
        <v>9.3666666666666671</v>
      </c>
      <c r="E177" s="26">
        <v>9.3666666666666671</v>
      </c>
      <c r="F177" s="21">
        <v>0</v>
      </c>
      <c r="G177" t="s">
        <v>1490</v>
      </c>
      <c r="H177" t="s">
        <v>6</v>
      </c>
      <c r="I177" s="2">
        <v>45931.327719907407</v>
      </c>
      <c r="J177" s="2">
        <v>45931.71769675926</v>
      </c>
      <c r="K177" s="29">
        <v>0.39027777777777778</v>
      </c>
    </row>
    <row r="178" spans="4:11" x14ac:dyDescent="0.3">
      <c r="D178" s="26">
        <v>9.3666666666666671</v>
      </c>
      <c r="E178" s="26">
        <v>8.8666666666666671</v>
      </c>
      <c r="F178" s="21">
        <v>0.5</v>
      </c>
      <c r="G178" t="s">
        <v>1754</v>
      </c>
      <c r="H178" t="s">
        <v>6</v>
      </c>
      <c r="I178" s="2">
        <v>45931.379965277774</v>
      </c>
      <c r="J178" s="2">
        <v>45931.749664351853</v>
      </c>
      <c r="K178" s="29">
        <v>0.39027777777777778</v>
      </c>
    </row>
    <row r="179" spans="4:11" x14ac:dyDescent="0.3">
      <c r="D179" s="26">
        <v>9.3666666666666671</v>
      </c>
      <c r="E179" s="26">
        <v>8.3666666666666671</v>
      </c>
      <c r="F179" s="21">
        <v>1</v>
      </c>
      <c r="G179" t="s">
        <v>1444</v>
      </c>
      <c r="H179" t="s">
        <v>6</v>
      </c>
      <c r="I179" s="2">
        <v>45931.405810185184</v>
      </c>
      <c r="J179" s="2">
        <v>45931.754131944443</v>
      </c>
      <c r="K179" s="29">
        <v>0.39027777777777778</v>
      </c>
    </row>
    <row r="180" spans="4:11" x14ac:dyDescent="0.3">
      <c r="D180" s="26">
        <v>9.35</v>
      </c>
      <c r="E180" s="26">
        <v>9.35</v>
      </c>
      <c r="F180" s="21">
        <v>0</v>
      </c>
      <c r="G180" t="s">
        <v>1472</v>
      </c>
      <c r="H180" t="s">
        <v>130</v>
      </c>
      <c r="I180" s="2">
        <v>45931.359837962962</v>
      </c>
      <c r="J180" s="2">
        <v>45931.749710648146</v>
      </c>
      <c r="K180" s="29">
        <v>0.38958333333333334</v>
      </c>
    </row>
    <row r="181" spans="4:11" x14ac:dyDescent="0.3">
      <c r="D181" s="26">
        <v>9.35</v>
      </c>
      <c r="E181" s="26">
        <v>9.35</v>
      </c>
      <c r="F181" s="21">
        <v>0</v>
      </c>
      <c r="G181" t="s">
        <v>2263</v>
      </c>
      <c r="H181" t="s">
        <v>6</v>
      </c>
      <c r="I181" s="2">
        <v>45931.375081018516</v>
      </c>
      <c r="J181" s="2">
        <v>45931.764826388891</v>
      </c>
      <c r="K181" s="29">
        <v>0.38958333333333334</v>
      </c>
    </row>
    <row r="182" spans="4:11" x14ac:dyDescent="0.3">
      <c r="D182" s="26">
        <v>9.35</v>
      </c>
      <c r="E182" s="26">
        <v>8.35</v>
      </c>
      <c r="F182" s="21">
        <v>1</v>
      </c>
      <c r="G182" t="s">
        <v>929</v>
      </c>
      <c r="H182" t="s">
        <v>6</v>
      </c>
      <c r="I182" s="2">
        <v>45931.362650462965</v>
      </c>
      <c r="J182" s="2">
        <v>45931.7106712963</v>
      </c>
      <c r="K182" s="29">
        <v>0.38958333333333334</v>
      </c>
    </row>
    <row r="183" spans="4:11" x14ac:dyDescent="0.3">
      <c r="D183" s="26">
        <v>9.35</v>
      </c>
      <c r="E183" s="26">
        <v>8.35</v>
      </c>
      <c r="F183" s="21">
        <v>1</v>
      </c>
      <c r="G183" t="s">
        <v>1667</v>
      </c>
      <c r="H183" t="s">
        <v>6</v>
      </c>
      <c r="I183" s="2">
        <v>45931.460196759261</v>
      </c>
      <c r="J183" s="2">
        <v>45931.807997685188</v>
      </c>
      <c r="K183" s="29">
        <v>0.38958333333333334</v>
      </c>
    </row>
    <row r="184" spans="4:11" x14ac:dyDescent="0.3">
      <c r="D184" s="26">
        <v>9.35</v>
      </c>
      <c r="E184" s="26">
        <v>8.35</v>
      </c>
      <c r="F184" s="21">
        <v>1</v>
      </c>
      <c r="G184" t="s">
        <v>2044</v>
      </c>
      <c r="H184" t="s">
        <v>6</v>
      </c>
      <c r="I184" s="2">
        <v>45931.451851851853</v>
      </c>
      <c r="J184" s="2">
        <v>45931.799791666665</v>
      </c>
      <c r="K184" s="29">
        <v>0.38958333333333334</v>
      </c>
    </row>
    <row r="185" spans="4:11" x14ac:dyDescent="0.3">
      <c r="D185" s="26">
        <v>9.35</v>
      </c>
      <c r="E185" s="26">
        <v>8.35</v>
      </c>
      <c r="F185" s="21">
        <v>1</v>
      </c>
      <c r="G185" t="s">
        <v>2385</v>
      </c>
      <c r="H185" t="s">
        <v>6</v>
      </c>
      <c r="I185" s="2">
        <v>45931.394178240742</v>
      </c>
      <c r="J185" s="2">
        <v>45931.741782407407</v>
      </c>
      <c r="K185" s="29">
        <v>0.38958333333333334</v>
      </c>
    </row>
    <row r="186" spans="4:11" x14ac:dyDescent="0.3">
      <c r="D186" s="26">
        <v>9.3333333333333339</v>
      </c>
      <c r="E186" s="26">
        <v>9.3333333333333339</v>
      </c>
      <c r="F186" s="21">
        <v>0</v>
      </c>
      <c r="G186" t="s">
        <v>1186</v>
      </c>
      <c r="H186" t="s">
        <v>6</v>
      </c>
      <c r="I186" s="2">
        <v>45931.341215277775</v>
      </c>
      <c r="J186" s="2">
        <v>45931.73</v>
      </c>
      <c r="K186" s="29">
        <v>0.3888888888888889</v>
      </c>
    </row>
    <row r="187" spans="4:11" x14ac:dyDescent="0.3">
      <c r="D187" s="26">
        <v>9.3333333333333339</v>
      </c>
      <c r="E187" s="26">
        <v>9.3333333333333339</v>
      </c>
      <c r="F187" s="21">
        <v>0</v>
      </c>
      <c r="G187" t="s">
        <v>1239</v>
      </c>
      <c r="H187" t="s">
        <v>6</v>
      </c>
      <c r="I187" s="2">
        <v>45931.41642361111</v>
      </c>
      <c r="J187" s="2">
        <v>45931.805324074077</v>
      </c>
      <c r="K187" s="29">
        <v>0.3888888888888889</v>
      </c>
    </row>
    <row r="188" spans="4:11" x14ac:dyDescent="0.3">
      <c r="D188" s="26">
        <v>9.3333333333333339</v>
      </c>
      <c r="E188" s="26">
        <v>9.3333333333333339</v>
      </c>
      <c r="F188" s="21">
        <v>0</v>
      </c>
      <c r="G188" t="s">
        <v>1742</v>
      </c>
      <c r="H188" t="s">
        <v>6</v>
      </c>
      <c r="I188" s="2">
        <v>45931.332314814812</v>
      </c>
      <c r="J188" s="2">
        <v>45931.721087962964</v>
      </c>
      <c r="K188" s="29">
        <v>0.3888888888888889</v>
      </c>
    </row>
    <row r="189" spans="4:11" x14ac:dyDescent="0.3">
      <c r="D189" s="26">
        <v>9.3333333333333339</v>
      </c>
      <c r="E189" s="26">
        <v>8.3333333333333339</v>
      </c>
      <c r="F189" s="21">
        <v>1</v>
      </c>
      <c r="G189" t="s">
        <v>962</v>
      </c>
      <c r="H189" t="s">
        <v>6</v>
      </c>
      <c r="I189" s="2">
        <v>45931.322777777779</v>
      </c>
      <c r="J189" s="2">
        <v>45931.670335648145</v>
      </c>
      <c r="K189" s="29">
        <v>0.3888888888888889</v>
      </c>
    </row>
    <row r="190" spans="4:11" x14ac:dyDescent="0.3">
      <c r="D190" s="26">
        <v>9.3333333333333321</v>
      </c>
      <c r="E190" s="26">
        <v>6.333333333333333</v>
      </c>
      <c r="F190" s="21">
        <v>3</v>
      </c>
      <c r="G190" t="s">
        <v>2125</v>
      </c>
      <c r="H190" t="s">
        <v>6</v>
      </c>
      <c r="I190" s="2">
        <v>45931.530393518522</v>
      </c>
      <c r="J190" s="2">
        <v>45931.794490740744</v>
      </c>
      <c r="K190" s="29">
        <v>0.3888888888888889</v>
      </c>
    </row>
    <row r="191" spans="4:11" x14ac:dyDescent="0.3">
      <c r="D191" s="26">
        <v>9.3166666666666664</v>
      </c>
      <c r="E191" s="26">
        <v>9.3166666666666664</v>
      </c>
      <c r="F191" s="21">
        <v>0</v>
      </c>
      <c r="G191" t="s">
        <v>1158</v>
      </c>
      <c r="H191" t="s">
        <v>6</v>
      </c>
      <c r="I191" s="2">
        <v>45931.341527777775</v>
      </c>
      <c r="J191" s="2">
        <v>45931.729710648149</v>
      </c>
      <c r="K191" s="29">
        <v>0.38819444444444445</v>
      </c>
    </row>
    <row r="192" spans="4:11" x14ac:dyDescent="0.3">
      <c r="D192" s="26">
        <v>9.3166666666666664</v>
      </c>
      <c r="E192" s="26">
        <v>9.3166666666666664</v>
      </c>
      <c r="F192" s="21">
        <v>0</v>
      </c>
      <c r="G192" t="s">
        <v>1361</v>
      </c>
      <c r="H192" t="s">
        <v>6</v>
      </c>
      <c r="I192" s="2">
        <v>45931.369930555556</v>
      </c>
      <c r="J192" s="2">
        <v>45931.757986111108</v>
      </c>
      <c r="K192" s="29">
        <v>0.38819444444444445</v>
      </c>
    </row>
    <row r="193" spans="4:11" x14ac:dyDescent="0.3">
      <c r="D193" s="26">
        <v>9.3166666666666664</v>
      </c>
      <c r="E193" s="26">
        <v>9.3166666666666664</v>
      </c>
      <c r="F193" s="21">
        <v>0</v>
      </c>
      <c r="G193" t="s">
        <v>1623</v>
      </c>
      <c r="H193" t="s">
        <v>130</v>
      </c>
      <c r="I193" s="2">
        <v>45931.403854166667</v>
      </c>
      <c r="J193" s="2">
        <v>45931.792384259257</v>
      </c>
      <c r="K193" s="29">
        <v>0.38819444444444445</v>
      </c>
    </row>
    <row r="194" spans="4:11" x14ac:dyDescent="0.3">
      <c r="D194" s="26">
        <v>9.3166666666666664</v>
      </c>
      <c r="E194" s="26">
        <v>9.3166666666666664</v>
      </c>
      <c r="F194" s="21">
        <v>0</v>
      </c>
      <c r="G194" t="s">
        <v>1658</v>
      </c>
      <c r="H194" t="s">
        <v>6</v>
      </c>
      <c r="I194" s="2">
        <v>45931.366747685184</v>
      </c>
      <c r="J194" s="2">
        <v>45931.754849537036</v>
      </c>
      <c r="K194" s="29">
        <v>0.38819444444444445</v>
      </c>
    </row>
    <row r="195" spans="4:11" x14ac:dyDescent="0.3">
      <c r="D195" s="26">
        <v>9.3166666666666664</v>
      </c>
      <c r="E195" s="26">
        <v>9.3166666666666664</v>
      </c>
      <c r="F195" s="21">
        <v>0</v>
      </c>
      <c r="G195" t="s">
        <v>2340</v>
      </c>
      <c r="H195" t="s">
        <v>6</v>
      </c>
      <c r="I195" s="2">
        <v>45931.333692129629</v>
      </c>
      <c r="J195" s="2">
        <v>45931.721539351849</v>
      </c>
      <c r="K195" s="29">
        <v>0.38819444444444445</v>
      </c>
    </row>
    <row r="196" spans="4:11" x14ac:dyDescent="0.3">
      <c r="D196" s="26">
        <v>9.3166666666666664</v>
      </c>
      <c r="E196" s="26">
        <v>8.8166666666666664</v>
      </c>
      <c r="F196" s="21">
        <v>0.5</v>
      </c>
      <c r="G196" t="s">
        <v>1974</v>
      </c>
      <c r="H196" t="s">
        <v>6</v>
      </c>
      <c r="I196" s="2">
        <v>45931.347939814812</v>
      </c>
      <c r="J196" s="2">
        <v>45931.714953703704</v>
      </c>
      <c r="K196" s="29">
        <v>0.38819444444444445</v>
      </c>
    </row>
    <row r="197" spans="4:11" x14ac:dyDescent="0.3">
      <c r="D197" s="26">
        <v>9.3166666666666664</v>
      </c>
      <c r="E197" s="26">
        <v>8.3166666666666664</v>
      </c>
      <c r="F197" s="21">
        <v>1</v>
      </c>
      <c r="G197" t="s">
        <v>1277</v>
      </c>
      <c r="H197" t="s">
        <v>6</v>
      </c>
      <c r="I197" s="2">
        <v>45931.445659722223</v>
      </c>
      <c r="J197" s="2">
        <v>45931.792326388888</v>
      </c>
      <c r="K197" s="29">
        <v>0.38819444444444445</v>
      </c>
    </row>
    <row r="198" spans="4:11" x14ac:dyDescent="0.3">
      <c r="D198" s="26">
        <v>9.3166666666666664</v>
      </c>
      <c r="E198" s="26">
        <v>8.3166666666666664</v>
      </c>
      <c r="F198" s="21">
        <v>1</v>
      </c>
      <c r="G198" t="s">
        <v>2055</v>
      </c>
      <c r="H198" t="s">
        <v>6</v>
      </c>
      <c r="I198" s="2">
        <v>45931.491550925923</v>
      </c>
      <c r="J198" s="2">
        <v>45931.837754629632</v>
      </c>
      <c r="K198" s="29">
        <v>0.38819444444444445</v>
      </c>
    </row>
    <row r="199" spans="4:11" x14ac:dyDescent="0.3">
      <c r="D199" s="26">
        <v>9.3166666666666664</v>
      </c>
      <c r="E199" s="26">
        <v>7.3166666666666664</v>
      </c>
      <c r="F199" s="21">
        <v>2</v>
      </c>
      <c r="G199" t="s">
        <v>2237</v>
      </c>
      <c r="H199" t="s">
        <v>6</v>
      </c>
      <c r="I199" s="2">
        <v>45931.493171296293</v>
      </c>
      <c r="J199" s="2">
        <v>45931.798090277778</v>
      </c>
      <c r="K199" s="29">
        <v>0.38819444444444445</v>
      </c>
    </row>
    <row r="200" spans="4:11" x14ac:dyDescent="0.3">
      <c r="D200" s="26">
        <v>9.3166666666666664</v>
      </c>
      <c r="E200" s="26">
        <v>6.3166666666666664</v>
      </c>
      <c r="F200" s="21">
        <v>3</v>
      </c>
      <c r="G200" t="s">
        <v>2358</v>
      </c>
      <c r="H200" t="s">
        <v>6</v>
      </c>
      <c r="I200" s="2">
        <v>45931.576770833337</v>
      </c>
      <c r="J200" s="2">
        <v>45931.840243055558</v>
      </c>
      <c r="K200" s="29">
        <v>0.38819444444444445</v>
      </c>
    </row>
    <row r="201" spans="4:11" x14ac:dyDescent="0.3">
      <c r="D201" s="26">
        <v>9.3000000000000007</v>
      </c>
      <c r="E201" s="26">
        <v>9.3000000000000007</v>
      </c>
      <c r="F201" s="21">
        <v>0</v>
      </c>
      <c r="G201" t="s">
        <v>1225</v>
      </c>
      <c r="H201" t="s">
        <v>6</v>
      </c>
      <c r="I201" s="2">
        <v>45931.329710648148</v>
      </c>
      <c r="J201" s="2">
        <v>45931.716898148145</v>
      </c>
      <c r="K201" s="29">
        <v>0.38750000000000001</v>
      </c>
    </row>
    <row r="202" spans="4:11" x14ac:dyDescent="0.3">
      <c r="D202" s="26">
        <v>9.3000000000000007</v>
      </c>
      <c r="E202" s="26">
        <v>9.3000000000000007</v>
      </c>
      <c r="F202" s="21">
        <v>0</v>
      </c>
      <c r="G202" t="s">
        <v>1796</v>
      </c>
      <c r="H202" t="s">
        <v>84</v>
      </c>
      <c r="I202" s="2">
        <v>45931.355405092596</v>
      </c>
      <c r="J202" s="2">
        <v>45931.744733796295</v>
      </c>
      <c r="K202" s="29">
        <v>0.38750000000000001</v>
      </c>
    </row>
    <row r="203" spans="4:11" x14ac:dyDescent="0.3">
      <c r="D203" s="26">
        <v>9.3000000000000007</v>
      </c>
      <c r="E203" s="26">
        <v>9.3000000000000007</v>
      </c>
      <c r="F203" s="21">
        <v>0</v>
      </c>
      <c r="G203" t="s">
        <v>2251</v>
      </c>
      <c r="H203" t="s">
        <v>130</v>
      </c>
      <c r="I203" s="2">
        <v>45931.383692129632</v>
      </c>
      <c r="J203" s="2">
        <v>45931.771145833336</v>
      </c>
      <c r="K203" s="29">
        <v>0.38750000000000001</v>
      </c>
    </row>
    <row r="204" spans="4:11" x14ac:dyDescent="0.3">
      <c r="D204" s="26">
        <v>9.3000000000000007</v>
      </c>
      <c r="E204" s="26">
        <v>9.3000000000000007</v>
      </c>
      <c r="F204" s="21">
        <v>0</v>
      </c>
      <c r="G204" t="s">
        <v>2288</v>
      </c>
      <c r="H204" t="s">
        <v>6</v>
      </c>
      <c r="I204" s="2">
        <v>45931.478298611109</v>
      </c>
      <c r="J204" s="2">
        <v>45931.865555555552</v>
      </c>
      <c r="K204" s="29">
        <v>0.38750000000000001</v>
      </c>
    </row>
    <row r="205" spans="4:11" x14ac:dyDescent="0.3">
      <c r="D205" s="26">
        <v>9.2833333333333332</v>
      </c>
      <c r="E205" s="26">
        <v>9.2833333333333332</v>
      </c>
      <c r="F205" s="21">
        <v>0</v>
      </c>
      <c r="G205" t="s">
        <v>1272</v>
      </c>
      <c r="H205" t="s">
        <v>6</v>
      </c>
      <c r="I205" s="2">
        <v>45931.448078703703</v>
      </c>
      <c r="J205" s="2">
        <v>45931.834606481483</v>
      </c>
      <c r="K205" s="29">
        <v>0.38680555555555557</v>
      </c>
    </row>
    <row r="206" spans="4:11" x14ac:dyDescent="0.3">
      <c r="D206" s="26">
        <v>9.2833333333333332</v>
      </c>
      <c r="E206" s="26">
        <v>9.2833333333333332</v>
      </c>
      <c r="F206" s="21">
        <v>0</v>
      </c>
      <c r="G206" t="s">
        <v>1279</v>
      </c>
      <c r="H206" t="s">
        <v>6</v>
      </c>
      <c r="I206" s="2">
        <v>45931.365034722221</v>
      </c>
      <c r="J206" s="2">
        <v>45931.751793981479</v>
      </c>
      <c r="K206" s="29">
        <v>0.38680555555555557</v>
      </c>
    </row>
    <row r="207" spans="4:11" x14ac:dyDescent="0.3">
      <c r="D207" s="26">
        <v>9.2833333333333332</v>
      </c>
      <c r="E207" s="26">
        <v>9.2833333333333332</v>
      </c>
      <c r="F207" s="21">
        <v>0</v>
      </c>
      <c r="G207" t="s">
        <v>1827</v>
      </c>
      <c r="H207" t="s">
        <v>1710</v>
      </c>
      <c r="I207" s="2">
        <v>45931.498124999998</v>
      </c>
      <c r="J207" s="2">
        <v>45931.885046296295</v>
      </c>
      <c r="K207" s="29">
        <v>0.38680555555555557</v>
      </c>
    </row>
    <row r="208" spans="4:11" x14ac:dyDescent="0.3">
      <c r="D208" s="26">
        <v>9.2833333333333332</v>
      </c>
      <c r="E208" s="26">
        <v>8.2833333333333332</v>
      </c>
      <c r="F208" s="21">
        <v>1</v>
      </c>
      <c r="G208" t="s">
        <v>1168</v>
      </c>
      <c r="H208" t="s">
        <v>6</v>
      </c>
      <c r="I208" s="2">
        <v>45931.411585648151</v>
      </c>
      <c r="J208" s="2">
        <v>45931.756689814814</v>
      </c>
      <c r="K208" s="29">
        <v>0.38680555555555557</v>
      </c>
    </row>
    <row r="209" spans="4:11" x14ac:dyDescent="0.3">
      <c r="D209" s="26">
        <v>9.2666666666666675</v>
      </c>
      <c r="E209" s="26">
        <v>9.2666666666666675</v>
      </c>
      <c r="F209" s="21">
        <v>0</v>
      </c>
      <c r="G209" t="s">
        <v>943</v>
      </c>
      <c r="H209" t="s">
        <v>6</v>
      </c>
      <c r="I209" s="2">
        <v>45931.341898148145</v>
      </c>
      <c r="J209" s="2">
        <v>45931.728148148148</v>
      </c>
      <c r="K209" s="29">
        <v>0.38611111111111113</v>
      </c>
    </row>
    <row r="210" spans="4:11" x14ac:dyDescent="0.3">
      <c r="D210" s="26">
        <v>9.2666666666666675</v>
      </c>
      <c r="E210" s="26">
        <v>8.2666666666666675</v>
      </c>
      <c r="F210" s="21">
        <v>1</v>
      </c>
      <c r="G210" t="s">
        <v>2485</v>
      </c>
      <c r="H210" t="s">
        <v>6</v>
      </c>
      <c r="I210" s="2">
        <v>45931.448564814818</v>
      </c>
      <c r="J210" s="2">
        <v>45931.792766203704</v>
      </c>
      <c r="K210" s="29">
        <v>0.38611111111111113</v>
      </c>
    </row>
    <row r="211" spans="4:11" x14ac:dyDescent="0.3">
      <c r="D211" s="26">
        <v>9.25</v>
      </c>
      <c r="E211" s="26">
        <v>9.25</v>
      </c>
      <c r="F211" s="21">
        <v>0</v>
      </c>
      <c r="G211" t="s">
        <v>1229</v>
      </c>
      <c r="H211" t="s">
        <v>130</v>
      </c>
      <c r="I211" s="2">
        <v>45931.377152777779</v>
      </c>
      <c r="J211" s="2">
        <v>45931.762627314813</v>
      </c>
      <c r="K211" s="29">
        <v>0.38541666666666669</v>
      </c>
    </row>
    <row r="212" spans="4:11" x14ac:dyDescent="0.3">
      <c r="D212" s="26">
        <v>9.25</v>
      </c>
      <c r="E212" s="26">
        <v>9.25</v>
      </c>
      <c r="F212" s="21">
        <v>0</v>
      </c>
      <c r="G212" t="s">
        <v>1627</v>
      </c>
      <c r="H212" t="s">
        <v>130</v>
      </c>
      <c r="I212" s="2">
        <v>45931.364895833336</v>
      </c>
      <c r="J212" s="2">
        <v>45931.750081018516</v>
      </c>
      <c r="K212" s="29">
        <v>0.38541666666666669</v>
      </c>
    </row>
    <row r="213" spans="4:11" x14ac:dyDescent="0.3">
      <c r="D213" s="26">
        <v>9.25</v>
      </c>
      <c r="E213" s="26">
        <v>9.25</v>
      </c>
      <c r="F213" s="21">
        <v>0</v>
      </c>
      <c r="G213" t="s">
        <v>2212</v>
      </c>
      <c r="H213" t="s">
        <v>6</v>
      </c>
      <c r="I213" s="2">
        <v>45931.40016203704</v>
      </c>
      <c r="J213" s="2">
        <v>45931.785462962966</v>
      </c>
      <c r="K213" s="29">
        <v>0.38541666666666669</v>
      </c>
    </row>
    <row r="214" spans="4:11" x14ac:dyDescent="0.3">
      <c r="D214" s="26">
        <v>9.25</v>
      </c>
      <c r="E214" s="26">
        <v>8.25</v>
      </c>
      <c r="F214" s="21">
        <v>1</v>
      </c>
      <c r="G214" t="s">
        <v>1260</v>
      </c>
      <c r="H214" t="s">
        <v>6</v>
      </c>
      <c r="I214" s="2">
        <v>45931.457905092589</v>
      </c>
      <c r="J214" s="2">
        <v>45931.801990740743</v>
      </c>
      <c r="K214" s="29">
        <v>0.38541666666666669</v>
      </c>
    </row>
    <row r="215" spans="4:11" x14ac:dyDescent="0.3">
      <c r="D215" s="26">
        <v>9.2333333333333343</v>
      </c>
      <c r="E215" s="26">
        <v>7.2333333333333334</v>
      </c>
      <c r="F215" s="21">
        <v>2</v>
      </c>
      <c r="G215" t="s">
        <v>1551</v>
      </c>
      <c r="H215" t="s">
        <v>6</v>
      </c>
      <c r="I215" s="2">
        <v>45931.446134259262</v>
      </c>
      <c r="J215" s="2">
        <v>45931.747395833336</v>
      </c>
      <c r="K215" s="29">
        <v>0.38472222222222224</v>
      </c>
    </row>
    <row r="216" spans="4:11" x14ac:dyDescent="0.3">
      <c r="D216" s="26">
        <v>9.2333333333333325</v>
      </c>
      <c r="E216" s="26">
        <v>9.2333333333333325</v>
      </c>
      <c r="F216" s="21">
        <v>0</v>
      </c>
      <c r="G216" t="s">
        <v>985</v>
      </c>
      <c r="H216" t="s">
        <v>84</v>
      </c>
      <c r="I216" s="2">
        <v>45931.332951388889</v>
      </c>
      <c r="J216" s="2">
        <v>45931.72074074074</v>
      </c>
      <c r="K216" s="29">
        <v>0.38472222222222224</v>
      </c>
    </row>
    <row r="217" spans="4:11" x14ac:dyDescent="0.3">
      <c r="D217" s="26">
        <v>9.2333333333333325</v>
      </c>
      <c r="E217" s="26">
        <v>9.2333333333333325</v>
      </c>
      <c r="F217" s="21">
        <v>0</v>
      </c>
      <c r="G217" t="s">
        <v>1042</v>
      </c>
      <c r="H217" t="s">
        <v>6</v>
      </c>
      <c r="I217" s="2">
        <v>45931.455428240741</v>
      </c>
      <c r="J217" s="2">
        <v>45931.840127314812</v>
      </c>
      <c r="K217" s="29">
        <v>0.38472222222222224</v>
      </c>
    </row>
    <row r="218" spans="4:11" x14ac:dyDescent="0.3">
      <c r="D218" s="26">
        <v>9.2333333333333325</v>
      </c>
      <c r="E218" s="26">
        <v>9.2333333333333325</v>
      </c>
      <c r="F218" s="21">
        <v>0</v>
      </c>
      <c r="G218" t="s">
        <v>1112</v>
      </c>
      <c r="H218" t="s">
        <v>6</v>
      </c>
      <c r="I218" s="2">
        <v>45931.450115740743</v>
      </c>
      <c r="J218" s="2">
        <v>45931.835162037038</v>
      </c>
      <c r="K218" s="29">
        <v>0.38472222222222224</v>
      </c>
    </row>
    <row r="219" spans="4:11" x14ac:dyDescent="0.3">
      <c r="D219" s="26">
        <v>9.2333333333333325</v>
      </c>
      <c r="E219" s="26">
        <v>9.2333333333333325</v>
      </c>
      <c r="F219" s="21">
        <v>0</v>
      </c>
      <c r="G219" t="s">
        <v>1292</v>
      </c>
      <c r="H219" t="s">
        <v>6</v>
      </c>
      <c r="I219" s="2">
        <v>45931.328946759262</v>
      </c>
      <c r="J219" s="2">
        <v>45931.713900462964</v>
      </c>
      <c r="K219" s="29">
        <v>0.38472222222222224</v>
      </c>
    </row>
    <row r="220" spans="4:11" x14ac:dyDescent="0.3">
      <c r="D220" s="26">
        <v>9.2333333333333325</v>
      </c>
      <c r="E220" s="26">
        <v>8.2333333333333325</v>
      </c>
      <c r="F220" s="21">
        <v>1</v>
      </c>
      <c r="G220" t="s">
        <v>1391</v>
      </c>
      <c r="H220" t="s">
        <v>6</v>
      </c>
      <c r="I220" s="2">
        <v>45931.457372685189</v>
      </c>
      <c r="J220" s="2">
        <v>45931.800347222219</v>
      </c>
      <c r="K220" s="29">
        <v>0.38472222222222224</v>
      </c>
    </row>
    <row r="221" spans="4:11" x14ac:dyDescent="0.3">
      <c r="D221" s="26">
        <v>9.2333333333333325</v>
      </c>
      <c r="E221" s="26">
        <v>8.2333333333333325</v>
      </c>
      <c r="F221" s="21">
        <v>1</v>
      </c>
      <c r="G221" t="s">
        <v>1925</v>
      </c>
      <c r="H221" t="s">
        <v>6</v>
      </c>
      <c r="I221" s="2">
        <v>45931.45385416667</v>
      </c>
      <c r="J221" s="2">
        <v>45931.7969212963</v>
      </c>
      <c r="K221" s="29">
        <v>0.38472222222222224</v>
      </c>
    </row>
    <row r="222" spans="4:11" x14ac:dyDescent="0.3">
      <c r="D222" s="26">
        <v>9.2333333333333325</v>
      </c>
      <c r="E222" s="26">
        <v>8.2333333333333325</v>
      </c>
      <c r="F222" s="21">
        <v>1</v>
      </c>
      <c r="G222" t="s">
        <v>1964</v>
      </c>
      <c r="H222" t="s">
        <v>6</v>
      </c>
      <c r="I222" s="2">
        <v>45931.412210648145</v>
      </c>
      <c r="J222" s="2">
        <v>45931.755300925928</v>
      </c>
      <c r="K222" s="29">
        <v>0.38472222222222224</v>
      </c>
    </row>
    <row r="223" spans="4:11" x14ac:dyDescent="0.3">
      <c r="D223" s="26">
        <v>9.2333333333333325</v>
      </c>
      <c r="E223" s="26">
        <v>8.2333333333333325</v>
      </c>
      <c r="F223" s="21">
        <v>1</v>
      </c>
      <c r="G223" t="s">
        <v>2279</v>
      </c>
      <c r="H223" t="s">
        <v>6</v>
      </c>
      <c r="I223" s="2">
        <v>45931.496041666665</v>
      </c>
      <c r="J223" s="2">
        <v>45931.839270833334</v>
      </c>
      <c r="K223" s="29">
        <v>0.38472222222222224</v>
      </c>
    </row>
    <row r="224" spans="4:11" x14ac:dyDescent="0.3">
      <c r="D224" s="26">
        <v>9.2333333333333325</v>
      </c>
      <c r="E224" s="26">
        <v>8.2333333333333325</v>
      </c>
      <c r="F224" s="21">
        <v>1</v>
      </c>
      <c r="G224" t="s">
        <v>2695</v>
      </c>
      <c r="H224" t="s">
        <v>6</v>
      </c>
      <c r="I224" s="2">
        <v>45931.534201388888</v>
      </c>
      <c r="J224" s="2">
        <v>45931.877546296295</v>
      </c>
      <c r="K224" s="29">
        <v>0.38472222222222224</v>
      </c>
    </row>
    <row r="225" spans="4:11" x14ac:dyDescent="0.3">
      <c r="D225" s="26">
        <v>9.2166666666666668</v>
      </c>
      <c r="E225" s="26">
        <v>9.2166666666666668</v>
      </c>
      <c r="F225" s="21">
        <v>0</v>
      </c>
      <c r="G225" t="s">
        <v>1070</v>
      </c>
      <c r="H225" t="s">
        <v>6</v>
      </c>
      <c r="I225" s="2">
        <v>45931.34134259259</v>
      </c>
      <c r="J225" s="2">
        <v>45931.725208333337</v>
      </c>
      <c r="K225" s="29">
        <v>0.3840277777777778</v>
      </c>
    </row>
    <row r="226" spans="4:11" x14ac:dyDescent="0.3">
      <c r="D226" s="26">
        <v>9.2166666666666668</v>
      </c>
      <c r="E226" s="26">
        <v>8.2166666666666668</v>
      </c>
      <c r="F226" s="21">
        <v>1</v>
      </c>
      <c r="G226" t="s">
        <v>2197</v>
      </c>
      <c r="H226" t="s">
        <v>6</v>
      </c>
      <c r="I226" s="2">
        <v>45931.450694444444</v>
      </c>
      <c r="J226" s="2">
        <v>45931.792939814812</v>
      </c>
      <c r="K226" s="29">
        <v>0.3840277777777778</v>
      </c>
    </row>
    <row r="227" spans="4:11" x14ac:dyDescent="0.3">
      <c r="D227" s="26">
        <v>9.1999999999999993</v>
      </c>
      <c r="E227" s="26">
        <v>9.1999999999999993</v>
      </c>
      <c r="F227" s="21">
        <v>0</v>
      </c>
      <c r="G227" t="s">
        <v>1139</v>
      </c>
      <c r="H227" t="s">
        <v>130</v>
      </c>
      <c r="I227" s="2">
        <v>45931.367245370369</v>
      </c>
      <c r="J227" s="2">
        <v>45931.7503125</v>
      </c>
      <c r="K227" s="29">
        <v>0.38333333333333336</v>
      </c>
    </row>
    <row r="228" spans="4:11" x14ac:dyDescent="0.3">
      <c r="D228" s="26">
        <v>9.1999999999999993</v>
      </c>
      <c r="E228" s="26">
        <v>9.1999999999999993</v>
      </c>
      <c r="F228" s="21">
        <v>0</v>
      </c>
      <c r="G228" t="s">
        <v>1456</v>
      </c>
      <c r="H228" t="s">
        <v>6</v>
      </c>
      <c r="I228" s="2">
        <v>45931.370254629626</v>
      </c>
      <c r="J228" s="2">
        <v>45931.753460648149</v>
      </c>
      <c r="K228" s="29">
        <v>0.38333333333333336</v>
      </c>
    </row>
    <row r="229" spans="4:11" x14ac:dyDescent="0.3">
      <c r="D229" s="26">
        <v>9.1999999999999993</v>
      </c>
      <c r="E229" s="26">
        <v>9.1999999999999993</v>
      </c>
      <c r="F229" s="21">
        <v>0</v>
      </c>
      <c r="G229" t="s">
        <v>2367</v>
      </c>
      <c r="H229" t="s">
        <v>6</v>
      </c>
      <c r="I229" s="2">
        <v>45931.349305555559</v>
      </c>
      <c r="J229" s="2">
        <v>45931.732511574075</v>
      </c>
      <c r="K229" s="29">
        <v>0.38333333333333336</v>
      </c>
    </row>
    <row r="230" spans="4:11" x14ac:dyDescent="0.3">
      <c r="D230" s="26">
        <v>9.1999999999999993</v>
      </c>
      <c r="E230" s="26">
        <v>8.1999999999999993</v>
      </c>
      <c r="F230" s="21">
        <v>1</v>
      </c>
      <c r="G230" t="s">
        <v>956</v>
      </c>
      <c r="H230" t="s">
        <v>6</v>
      </c>
      <c r="I230" s="2">
        <v>45931.45008101852</v>
      </c>
      <c r="J230" s="2">
        <v>45931.79173611111</v>
      </c>
      <c r="K230" s="29">
        <v>0.38333333333333336</v>
      </c>
    </row>
    <row r="231" spans="4:11" x14ac:dyDescent="0.3">
      <c r="D231" s="26">
        <v>9.1999999999999993</v>
      </c>
      <c r="E231" s="26">
        <v>8.1999999999999993</v>
      </c>
      <c r="F231" s="21">
        <v>1</v>
      </c>
      <c r="G231" t="s">
        <v>1069</v>
      </c>
      <c r="H231" t="s">
        <v>6</v>
      </c>
      <c r="I231" s="2">
        <v>45931.492581018516</v>
      </c>
      <c r="J231" s="2">
        <v>45931.83457175926</v>
      </c>
      <c r="K231" s="29">
        <v>0.38333333333333336</v>
      </c>
    </row>
    <row r="232" spans="4:11" x14ac:dyDescent="0.3">
      <c r="D232" s="26">
        <v>9.1833333333333336</v>
      </c>
      <c r="E232" s="26">
        <v>9.1833333333333336</v>
      </c>
      <c r="F232" s="21">
        <v>0</v>
      </c>
      <c r="G232" t="s">
        <v>1268</v>
      </c>
      <c r="H232" t="s">
        <v>6</v>
      </c>
      <c r="I232" s="2">
        <v>45931.452361111114</v>
      </c>
      <c r="J232" s="2">
        <v>45931.834861111114</v>
      </c>
      <c r="K232" s="29">
        <v>0.38263888888888886</v>
      </c>
    </row>
    <row r="233" spans="4:11" x14ac:dyDescent="0.3">
      <c r="D233" s="26">
        <v>9.1833333333333336</v>
      </c>
      <c r="E233" s="26">
        <v>9.1833333333333336</v>
      </c>
      <c r="F233" s="21">
        <v>0</v>
      </c>
      <c r="G233" t="s">
        <v>1725</v>
      </c>
      <c r="H233" t="s">
        <v>1710</v>
      </c>
      <c r="I233" s="2">
        <v>45931.366342592592</v>
      </c>
      <c r="J233" s="2">
        <v>45931.749039351853</v>
      </c>
      <c r="K233" s="29">
        <v>0.38263888888888886</v>
      </c>
    </row>
    <row r="234" spans="4:11" x14ac:dyDescent="0.3">
      <c r="D234" s="26">
        <v>9.1833333333333336</v>
      </c>
      <c r="E234" s="26">
        <v>9.1833333333333336</v>
      </c>
      <c r="F234" s="21">
        <v>0</v>
      </c>
      <c r="G234" t="s">
        <v>2337</v>
      </c>
      <c r="H234" t="s">
        <v>6</v>
      </c>
      <c r="I234" s="2">
        <v>45931.451909722222</v>
      </c>
      <c r="J234" s="2">
        <v>45931.834374999999</v>
      </c>
      <c r="K234" s="29">
        <v>0.38263888888888886</v>
      </c>
    </row>
    <row r="235" spans="4:11" x14ac:dyDescent="0.3">
      <c r="D235" s="26">
        <v>9.1833333333333336</v>
      </c>
      <c r="E235" s="26">
        <v>8.1833333333333336</v>
      </c>
      <c r="F235" s="21">
        <v>1</v>
      </c>
      <c r="G235" t="s">
        <v>958</v>
      </c>
      <c r="H235" t="s">
        <v>6</v>
      </c>
      <c r="I235" s="2">
        <v>45931.33289351852</v>
      </c>
      <c r="J235" s="2">
        <v>45931.674189814818</v>
      </c>
      <c r="K235" s="29">
        <v>0.38263888888888886</v>
      </c>
    </row>
    <row r="236" spans="4:11" x14ac:dyDescent="0.3">
      <c r="D236" s="26">
        <v>9.1833333333333336</v>
      </c>
      <c r="E236" s="26">
        <v>8.1833333333333336</v>
      </c>
      <c r="F236" s="21">
        <v>1</v>
      </c>
      <c r="G236" t="s">
        <v>1222</v>
      </c>
      <c r="H236" t="s">
        <v>6</v>
      </c>
      <c r="I236" s="2">
        <v>45931.53466435185</v>
      </c>
      <c r="J236" s="2">
        <v>45931.875567129631</v>
      </c>
      <c r="K236" s="29">
        <v>0.38263888888888886</v>
      </c>
    </row>
    <row r="237" spans="4:11" x14ac:dyDescent="0.3">
      <c r="D237" s="26">
        <v>9.1833333333333336</v>
      </c>
      <c r="E237" s="26">
        <v>8.1833333333333336</v>
      </c>
      <c r="F237" s="21">
        <v>1</v>
      </c>
      <c r="G237" t="s">
        <v>2677</v>
      </c>
      <c r="H237" t="s">
        <v>6</v>
      </c>
      <c r="I237" s="2">
        <v>45931.500104166669</v>
      </c>
      <c r="J237" s="2">
        <v>45931.840752314813</v>
      </c>
      <c r="K237" s="29">
        <v>0.38263888888888886</v>
      </c>
    </row>
    <row r="238" spans="4:11" x14ac:dyDescent="0.3">
      <c r="D238" s="26">
        <v>9.1833333333333336</v>
      </c>
      <c r="E238" s="26">
        <v>7.6833333333333336</v>
      </c>
      <c r="F238" s="21">
        <v>1.5</v>
      </c>
      <c r="G238" t="s">
        <v>2692</v>
      </c>
      <c r="H238" t="s">
        <v>84</v>
      </c>
      <c r="I238" s="2">
        <v>45931.404930555553</v>
      </c>
      <c r="J238" s="2">
        <v>45931.761770833335</v>
      </c>
      <c r="K238" s="29">
        <v>0.38263888888888886</v>
      </c>
    </row>
    <row r="239" spans="4:11" x14ac:dyDescent="0.3">
      <c r="D239" s="26">
        <v>9.1833333333333336</v>
      </c>
      <c r="E239" s="26">
        <v>7.1833333333333336</v>
      </c>
      <c r="F239" s="21">
        <v>2</v>
      </c>
      <c r="G239" t="s">
        <v>1177</v>
      </c>
      <c r="H239" t="s">
        <v>6</v>
      </c>
      <c r="I239" s="2">
        <v>45931.412708333337</v>
      </c>
      <c r="J239" s="2">
        <v>45931.711782407408</v>
      </c>
      <c r="K239" s="29">
        <v>0.38263888888888886</v>
      </c>
    </row>
    <row r="240" spans="4:11" x14ac:dyDescent="0.3">
      <c r="D240" s="26">
        <v>9.1833333333333336</v>
      </c>
      <c r="E240" s="26">
        <v>6.1833333333333336</v>
      </c>
      <c r="F240" s="21">
        <v>3</v>
      </c>
      <c r="G240" t="s">
        <v>919</v>
      </c>
      <c r="H240" t="s">
        <v>6</v>
      </c>
      <c r="I240" s="2">
        <v>45931.332476851851</v>
      </c>
      <c r="J240" s="2">
        <v>45931.590370370373</v>
      </c>
      <c r="K240" s="29">
        <v>0.38263888888888886</v>
      </c>
    </row>
    <row r="241" spans="4:11" x14ac:dyDescent="0.3">
      <c r="D241" s="26">
        <v>9.1666666666666661</v>
      </c>
      <c r="E241" s="26">
        <v>9.1666666666666661</v>
      </c>
      <c r="F241" s="21">
        <v>0</v>
      </c>
      <c r="G241" t="s">
        <v>1155</v>
      </c>
      <c r="H241" t="s">
        <v>130</v>
      </c>
      <c r="I241" s="2">
        <v>45931.353726851848</v>
      </c>
      <c r="J241" s="2">
        <v>45931.735543981478</v>
      </c>
      <c r="K241" s="29">
        <v>0.38194444444444442</v>
      </c>
    </row>
    <row r="242" spans="4:11" x14ac:dyDescent="0.3">
      <c r="D242" s="26">
        <v>9.1666666666666661</v>
      </c>
      <c r="E242" s="26">
        <v>9.1666666666666661</v>
      </c>
      <c r="F242" s="21">
        <v>0</v>
      </c>
      <c r="G242" t="s">
        <v>1620</v>
      </c>
      <c r="H242" t="s">
        <v>6</v>
      </c>
      <c r="I242" s="2">
        <v>45931.348217592589</v>
      </c>
      <c r="J242" s="2">
        <v>45931.729826388888</v>
      </c>
      <c r="K242" s="29">
        <v>0.38194444444444442</v>
      </c>
    </row>
    <row r="243" spans="4:11" x14ac:dyDescent="0.3">
      <c r="D243" s="26">
        <v>9.1666666666666661</v>
      </c>
      <c r="E243" s="26">
        <v>9.1666666666666661</v>
      </c>
      <c r="F243" s="21">
        <v>0</v>
      </c>
      <c r="G243" t="s">
        <v>1728</v>
      </c>
      <c r="H243" t="s">
        <v>1710</v>
      </c>
      <c r="I243" s="2">
        <v>45931.333506944444</v>
      </c>
      <c r="J243" s="2">
        <v>45931.71570601852</v>
      </c>
      <c r="K243" s="29">
        <v>0.38194444444444442</v>
      </c>
    </row>
    <row r="244" spans="4:11" x14ac:dyDescent="0.3">
      <c r="D244" s="26">
        <v>9.1666666666666661</v>
      </c>
      <c r="E244" s="26">
        <v>9.1666666666666661</v>
      </c>
      <c r="F244" s="21">
        <v>0</v>
      </c>
      <c r="G244" t="s">
        <v>2113</v>
      </c>
      <c r="H244" t="s">
        <v>6</v>
      </c>
      <c r="I244" s="2">
        <v>45931.455694444441</v>
      </c>
      <c r="J244" s="2">
        <v>45931.837638888886</v>
      </c>
      <c r="K244" s="29">
        <v>0.38194444444444442</v>
      </c>
    </row>
    <row r="245" spans="4:11" x14ac:dyDescent="0.3">
      <c r="D245" s="26">
        <v>9.1666666666666661</v>
      </c>
      <c r="E245" s="26">
        <v>9.1666666666666661</v>
      </c>
      <c r="F245" s="21">
        <v>0</v>
      </c>
      <c r="G245" t="s">
        <v>2157</v>
      </c>
      <c r="H245" t="s">
        <v>6</v>
      </c>
      <c r="I245" s="2">
        <v>45931.451701388891</v>
      </c>
      <c r="J245" s="2">
        <v>45931.833587962959</v>
      </c>
      <c r="K245" s="29">
        <v>0.38194444444444442</v>
      </c>
    </row>
    <row r="246" spans="4:11" x14ac:dyDescent="0.3">
      <c r="D246" s="26">
        <v>9.1666666666666661</v>
      </c>
      <c r="E246" s="26">
        <v>9.1666666666666661</v>
      </c>
      <c r="F246" s="21">
        <v>0</v>
      </c>
      <c r="G246" t="s">
        <v>2654</v>
      </c>
      <c r="H246" t="s">
        <v>6</v>
      </c>
      <c r="I246" s="2">
        <v>45931.366631944446</v>
      </c>
      <c r="J246" s="2">
        <v>45931.748460648145</v>
      </c>
      <c r="K246" s="29">
        <v>0.38194444444444442</v>
      </c>
    </row>
    <row r="247" spans="4:11" x14ac:dyDescent="0.3">
      <c r="D247" s="26">
        <v>9.1666666666666661</v>
      </c>
      <c r="E247" s="26">
        <v>8.1666666666666661</v>
      </c>
      <c r="F247" s="21">
        <v>1</v>
      </c>
      <c r="G247" t="s">
        <v>1193</v>
      </c>
      <c r="H247" t="s">
        <v>6</v>
      </c>
      <c r="I247" s="2">
        <v>45931.410428240742</v>
      </c>
      <c r="J247" s="2">
        <v>45931.750937500001</v>
      </c>
      <c r="K247" s="29">
        <v>0.38194444444444442</v>
      </c>
    </row>
    <row r="248" spans="4:11" x14ac:dyDescent="0.3">
      <c r="D248" s="26">
        <v>9.1666666666666661</v>
      </c>
      <c r="E248" s="26">
        <v>8.1666666666666661</v>
      </c>
      <c r="F248" s="21">
        <v>1</v>
      </c>
      <c r="G248" t="s">
        <v>1702</v>
      </c>
      <c r="H248" t="s">
        <v>6</v>
      </c>
      <c r="I248" s="2">
        <v>45931.455868055556</v>
      </c>
      <c r="J248" s="2">
        <v>45931.796435185184</v>
      </c>
      <c r="K248" s="29">
        <v>0.38194444444444442</v>
      </c>
    </row>
    <row r="249" spans="4:11" x14ac:dyDescent="0.3">
      <c r="D249" s="26">
        <v>9.15</v>
      </c>
      <c r="E249" s="26">
        <v>9.15</v>
      </c>
      <c r="F249" s="21">
        <v>0</v>
      </c>
      <c r="G249" t="s">
        <v>1178</v>
      </c>
      <c r="H249" t="s">
        <v>6</v>
      </c>
      <c r="I249" s="2">
        <v>45931.327534722222</v>
      </c>
      <c r="J249" s="2">
        <v>45931.708611111113</v>
      </c>
      <c r="K249" s="29">
        <v>0.38124999999999998</v>
      </c>
    </row>
    <row r="250" spans="4:11" x14ac:dyDescent="0.3">
      <c r="D250" s="26">
        <v>9.15</v>
      </c>
      <c r="E250" s="26">
        <v>9.15</v>
      </c>
      <c r="F250" s="21">
        <v>0</v>
      </c>
      <c r="G250" t="s">
        <v>1450</v>
      </c>
      <c r="H250" t="s">
        <v>6</v>
      </c>
      <c r="I250" s="2">
        <v>45931.368541666663</v>
      </c>
      <c r="J250" s="2">
        <v>45931.750057870369</v>
      </c>
      <c r="K250" s="29">
        <v>0.38124999999999998</v>
      </c>
    </row>
    <row r="251" spans="4:11" x14ac:dyDescent="0.3">
      <c r="D251" s="26">
        <v>9.15</v>
      </c>
      <c r="E251" s="26">
        <v>8.15</v>
      </c>
      <c r="F251" s="21">
        <v>1</v>
      </c>
      <c r="G251" t="s">
        <v>1052</v>
      </c>
      <c r="H251" t="s">
        <v>6</v>
      </c>
      <c r="I251" s="2">
        <v>45931.331284722219</v>
      </c>
      <c r="J251" s="2">
        <v>45931.670775462961</v>
      </c>
      <c r="K251" s="29">
        <v>0.38124999999999998</v>
      </c>
    </row>
    <row r="252" spans="4:11" x14ac:dyDescent="0.3">
      <c r="D252" s="26">
        <v>9.15</v>
      </c>
      <c r="E252" s="26">
        <v>8.15</v>
      </c>
      <c r="F252" s="21">
        <v>1</v>
      </c>
      <c r="G252" t="s">
        <v>1579</v>
      </c>
      <c r="H252" t="s">
        <v>6</v>
      </c>
      <c r="I252" s="2">
        <v>45931.41978009259</v>
      </c>
      <c r="J252" s="2">
        <v>45931.759467592594</v>
      </c>
      <c r="K252" s="29">
        <v>0.38124999999999998</v>
      </c>
    </row>
    <row r="253" spans="4:11" x14ac:dyDescent="0.3">
      <c r="D253" s="26">
        <v>9.15</v>
      </c>
      <c r="E253" s="26">
        <v>7.15</v>
      </c>
      <c r="F253" s="21">
        <v>2</v>
      </c>
      <c r="G253" t="s">
        <v>2082</v>
      </c>
      <c r="H253" t="s">
        <v>6</v>
      </c>
      <c r="I253" s="2">
        <v>45931.41542824074</v>
      </c>
      <c r="J253" s="2">
        <v>45931.713368055556</v>
      </c>
      <c r="K253" s="29">
        <v>0.38124999999999998</v>
      </c>
    </row>
    <row r="254" spans="4:11" x14ac:dyDescent="0.3">
      <c r="D254" s="26">
        <v>9.1333333333333329</v>
      </c>
      <c r="E254" s="26">
        <v>9.1333333333333329</v>
      </c>
      <c r="F254" s="21">
        <v>0</v>
      </c>
      <c r="G254" t="s">
        <v>2119</v>
      </c>
      <c r="H254" t="s">
        <v>130</v>
      </c>
      <c r="I254" s="2">
        <v>45931.383506944447</v>
      </c>
      <c r="J254" s="2">
        <v>45931.764247685183</v>
      </c>
      <c r="K254" s="29">
        <v>0.38055555555555554</v>
      </c>
    </row>
    <row r="255" spans="4:11" x14ac:dyDescent="0.3">
      <c r="D255" s="26">
        <v>9.1333333333333329</v>
      </c>
      <c r="E255" s="26">
        <v>9.1333333333333329</v>
      </c>
      <c r="F255" s="21">
        <v>0</v>
      </c>
      <c r="G255" t="s">
        <v>2138</v>
      </c>
      <c r="H255" t="s">
        <v>1710</v>
      </c>
      <c r="I255" s="2">
        <v>45931.452280092592</v>
      </c>
      <c r="J255" s="2">
        <v>45931.832997685182</v>
      </c>
      <c r="K255" s="29">
        <v>0.38055555555555554</v>
      </c>
    </row>
    <row r="256" spans="4:11" x14ac:dyDescent="0.3">
      <c r="D256" s="26">
        <v>9.1333333333333329</v>
      </c>
      <c r="E256" s="26">
        <v>9.1333333333333329</v>
      </c>
      <c r="F256" s="21">
        <v>0</v>
      </c>
      <c r="G256" t="s">
        <v>2657</v>
      </c>
      <c r="H256" t="s">
        <v>1710</v>
      </c>
      <c r="I256" s="2">
        <v>45931.334861111114</v>
      </c>
      <c r="J256" s="2">
        <v>45931.715231481481</v>
      </c>
      <c r="K256" s="29">
        <v>0.38055555555555554</v>
      </c>
    </row>
    <row r="257" spans="4:11" x14ac:dyDescent="0.3">
      <c r="D257" s="26">
        <v>9.1333333333333329</v>
      </c>
      <c r="E257" s="26">
        <v>8.1333333333333329</v>
      </c>
      <c r="F257" s="21">
        <v>1</v>
      </c>
      <c r="G257" t="s">
        <v>2482</v>
      </c>
      <c r="H257" t="s">
        <v>6</v>
      </c>
      <c r="I257" s="2">
        <v>45931.453356481485</v>
      </c>
      <c r="J257" s="2">
        <v>45931.791967592595</v>
      </c>
      <c r="K257" s="29">
        <v>0.38055555555555554</v>
      </c>
    </row>
    <row r="258" spans="4:11" x14ac:dyDescent="0.3">
      <c r="D258" s="26">
        <v>9.1333333333333329</v>
      </c>
      <c r="E258" s="26">
        <v>7.1333333333333337</v>
      </c>
      <c r="F258" s="21">
        <v>2</v>
      </c>
      <c r="G258" t="s">
        <v>1271</v>
      </c>
      <c r="H258" t="s">
        <v>6</v>
      </c>
      <c r="I258" s="2">
        <v>45931.575648148151</v>
      </c>
      <c r="J258" s="2">
        <v>45931.87300925926</v>
      </c>
      <c r="K258" s="29">
        <v>0.38055555555555554</v>
      </c>
    </row>
    <row r="259" spans="4:11" x14ac:dyDescent="0.3">
      <c r="D259" s="26">
        <v>9.1333333333333329</v>
      </c>
      <c r="E259" s="26">
        <v>6.1333333333333337</v>
      </c>
      <c r="F259" s="21">
        <v>3</v>
      </c>
      <c r="G259" t="s">
        <v>957</v>
      </c>
      <c r="H259" t="s">
        <v>6</v>
      </c>
      <c r="I259" s="2">
        <v>45931.537407407406</v>
      </c>
      <c r="J259" s="2">
        <v>45931.792893518519</v>
      </c>
      <c r="K259" s="29">
        <v>0.38055555555555554</v>
      </c>
    </row>
    <row r="260" spans="4:11" x14ac:dyDescent="0.3">
      <c r="D260" s="26">
        <v>9.1166666666666671</v>
      </c>
      <c r="E260" s="26">
        <v>9.1166666666666671</v>
      </c>
      <c r="F260" s="21">
        <v>0</v>
      </c>
      <c r="G260" t="s">
        <v>2060</v>
      </c>
      <c r="H260" t="s">
        <v>6</v>
      </c>
      <c r="I260" s="2">
        <v>45931.329513888886</v>
      </c>
      <c r="J260" s="2">
        <v>45931.709074074075</v>
      </c>
      <c r="K260" s="29">
        <v>0.37986111111111109</v>
      </c>
    </row>
    <row r="261" spans="4:11" x14ac:dyDescent="0.3">
      <c r="D261" s="26">
        <v>9.1166666666666671</v>
      </c>
      <c r="E261" s="26">
        <v>8.1166666666666671</v>
      </c>
      <c r="F261" s="21">
        <v>1</v>
      </c>
      <c r="G261" t="s">
        <v>2285</v>
      </c>
      <c r="H261" t="s">
        <v>6</v>
      </c>
      <c r="I261" s="2">
        <v>45931.458067129628</v>
      </c>
      <c r="J261" s="2">
        <v>45931.796400462961</v>
      </c>
      <c r="K261" s="29">
        <v>0.37986111111111109</v>
      </c>
    </row>
    <row r="262" spans="4:11" x14ac:dyDescent="0.3">
      <c r="D262" s="26">
        <v>9.1</v>
      </c>
      <c r="E262" s="26">
        <v>9.1</v>
      </c>
      <c r="F262" s="21">
        <v>0</v>
      </c>
      <c r="G262" t="s">
        <v>861</v>
      </c>
      <c r="H262" t="s">
        <v>6</v>
      </c>
      <c r="I262" s="2">
        <v>45931.333553240744</v>
      </c>
      <c r="J262" s="2">
        <v>45931.71298611111</v>
      </c>
      <c r="K262" s="29">
        <v>0.37916666666666665</v>
      </c>
    </row>
    <row r="263" spans="4:11" x14ac:dyDescent="0.3">
      <c r="D263" s="26">
        <v>9.1</v>
      </c>
      <c r="E263" s="26">
        <v>9.1</v>
      </c>
      <c r="F263" s="21">
        <v>0</v>
      </c>
      <c r="G263" t="s">
        <v>1646</v>
      </c>
      <c r="H263" t="s">
        <v>130</v>
      </c>
      <c r="I263" s="2">
        <v>45931.376354166663</v>
      </c>
      <c r="J263" s="2">
        <v>45931.755798611113</v>
      </c>
      <c r="K263" s="29">
        <v>0.37916666666666665</v>
      </c>
    </row>
    <row r="264" spans="4:11" x14ac:dyDescent="0.3">
      <c r="D264" s="26">
        <v>9.1</v>
      </c>
      <c r="E264" s="26">
        <v>8.1</v>
      </c>
      <c r="F264" s="21">
        <v>1</v>
      </c>
      <c r="G264" t="s">
        <v>1408</v>
      </c>
      <c r="H264" t="s">
        <v>6</v>
      </c>
      <c r="I264" s="2">
        <v>45931.470902777779</v>
      </c>
      <c r="J264" s="2">
        <v>45931.808263888888</v>
      </c>
      <c r="K264" s="29">
        <v>0.37916666666666665</v>
      </c>
    </row>
    <row r="265" spans="4:11" x14ac:dyDescent="0.3">
      <c r="D265" s="26">
        <v>9.1</v>
      </c>
      <c r="E265" s="26">
        <v>8.1</v>
      </c>
      <c r="F265" s="21">
        <v>1</v>
      </c>
      <c r="G265" t="s">
        <v>1546</v>
      </c>
      <c r="H265" t="s">
        <v>6</v>
      </c>
      <c r="I265" s="2">
        <v>45931.391875000001</v>
      </c>
      <c r="J265" s="2">
        <v>45931.729467592595</v>
      </c>
      <c r="K265" s="29">
        <v>0.37916666666666665</v>
      </c>
    </row>
    <row r="266" spans="4:11" x14ac:dyDescent="0.3">
      <c r="D266" s="26">
        <v>9.1</v>
      </c>
      <c r="E266" s="26">
        <v>8.1</v>
      </c>
      <c r="F266" s="21">
        <v>1</v>
      </c>
      <c r="G266" t="s">
        <v>2035</v>
      </c>
      <c r="H266" t="s">
        <v>1710</v>
      </c>
      <c r="I266" s="2">
        <v>45931.534814814811</v>
      </c>
      <c r="J266" s="2">
        <v>45931.872037037036</v>
      </c>
      <c r="K266" s="29">
        <v>0.37916666666666665</v>
      </c>
    </row>
    <row r="267" spans="4:11" x14ac:dyDescent="0.3">
      <c r="D267" s="26">
        <v>9.1</v>
      </c>
      <c r="E267" s="26">
        <v>6.1</v>
      </c>
      <c r="F267" s="21">
        <v>3</v>
      </c>
      <c r="G267" t="s">
        <v>1609</v>
      </c>
      <c r="H267" t="s">
        <v>6</v>
      </c>
      <c r="I267" s="2">
        <v>45931.537928240738</v>
      </c>
      <c r="J267" s="2">
        <v>45931.792337962965</v>
      </c>
      <c r="K267" s="29">
        <v>0.37916666666666665</v>
      </c>
    </row>
    <row r="268" spans="4:11" x14ac:dyDescent="0.3">
      <c r="D268" s="26">
        <v>9.0833333333333339</v>
      </c>
      <c r="E268" s="26">
        <v>9.0833333333333339</v>
      </c>
      <c r="F268" s="21">
        <v>0</v>
      </c>
      <c r="G268" t="s">
        <v>1397</v>
      </c>
      <c r="H268" t="s">
        <v>6</v>
      </c>
      <c r="I268" s="2">
        <v>45931.383437500001</v>
      </c>
      <c r="J268" s="2">
        <v>45931.761597222219</v>
      </c>
      <c r="K268" s="29">
        <v>0.37847222222222221</v>
      </c>
    </row>
    <row r="269" spans="4:11" x14ac:dyDescent="0.3">
      <c r="D269" s="26">
        <v>9.0833333333333339</v>
      </c>
      <c r="E269" s="26">
        <v>8.0833333333333339</v>
      </c>
      <c r="F269" s="21">
        <v>1</v>
      </c>
      <c r="G269" t="s">
        <v>1763</v>
      </c>
      <c r="H269" t="s">
        <v>6</v>
      </c>
      <c r="I269" s="2">
        <v>45931.456250000003</v>
      </c>
      <c r="J269" s="2">
        <v>45931.79277777778</v>
      </c>
      <c r="K269" s="29">
        <v>0.37847222222222221</v>
      </c>
    </row>
    <row r="270" spans="4:11" x14ac:dyDescent="0.3">
      <c r="D270" s="26">
        <v>9.0833333333333339</v>
      </c>
      <c r="E270" s="26">
        <v>8.0833333333333339</v>
      </c>
      <c r="F270" s="21">
        <v>1</v>
      </c>
      <c r="G270" t="s">
        <v>2021</v>
      </c>
      <c r="H270" t="s">
        <v>6</v>
      </c>
      <c r="I270" s="2">
        <v>45931.456770833334</v>
      </c>
      <c r="J270" s="2">
        <v>45931.793807870374</v>
      </c>
      <c r="K270" s="29">
        <v>0.37847222222222221</v>
      </c>
    </row>
    <row r="271" spans="4:11" x14ac:dyDescent="0.3">
      <c r="D271" s="26">
        <v>9.0833333333333339</v>
      </c>
      <c r="E271" s="26">
        <v>8.0833333333333339</v>
      </c>
      <c r="F271" s="21">
        <v>1</v>
      </c>
      <c r="G271" t="s">
        <v>2598</v>
      </c>
      <c r="H271" t="s">
        <v>6</v>
      </c>
      <c r="I271" s="2">
        <v>45931.457245370373</v>
      </c>
      <c r="J271" s="2">
        <v>45931.794074074074</v>
      </c>
      <c r="K271" s="29">
        <v>0.37847222222222221</v>
      </c>
    </row>
    <row r="272" spans="4:11" x14ac:dyDescent="0.3">
      <c r="D272" s="26">
        <v>9.0666666666666664</v>
      </c>
      <c r="E272" s="26">
        <v>9.0666666666666664</v>
      </c>
      <c r="F272" s="21">
        <v>0</v>
      </c>
      <c r="G272" t="s">
        <v>1205</v>
      </c>
      <c r="H272" t="s">
        <v>6</v>
      </c>
      <c r="I272" s="2">
        <v>45931.374837962961</v>
      </c>
      <c r="J272" s="2">
        <v>45931.752314814818</v>
      </c>
      <c r="K272" s="29">
        <v>0.37777777777777777</v>
      </c>
    </row>
    <row r="273" spans="4:11" x14ac:dyDescent="0.3">
      <c r="D273" s="26">
        <v>9.0666666666666664</v>
      </c>
      <c r="E273" s="26">
        <v>9.0666666666666664</v>
      </c>
      <c r="F273" s="21">
        <v>0</v>
      </c>
      <c r="G273" t="s">
        <v>1712</v>
      </c>
      <c r="H273" t="s">
        <v>1710</v>
      </c>
      <c r="I273" s="2">
        <v>45931.429201388892</v>
      </c>
      <c r="J273" s="2">
        <v>45931.806898148148</v>
      </c>
      <c r="K273" s="29">
        <v>0.37777777777777777</v>
      </c>
    </row>
    <row r="274" spans="4:11" x14ac:dyDescent="0.3">
      <c r="D274" s="26">
        <v>9.0666666666666664</v>
      </c>
      <c r="E274" s="26">
        <v>8.0666666666666664</v>
      </c>
      <c r="F274" s="21">
        <v>1</v>
      </c>
      <c r="G274" t="s">
        <v>1015</v>
      </c>
      <c r="H274" t="s">
        <v>6</v>
      </c>
      <c r="I274" s="2">
        <v>45931.312986111108</v>
      </c>
      <c r="J274" s="2">
        <v>45931.648842592593</v>
      </c>
      <c r="K274" s="29">
        <v>0.37777777777777777</v>
      </c>
    </row>
    <row r="275" spans="4:11" x14ac:dyDescent="0.3">
      <c r="D275" s="26">
        <v>9.0666666666666664</v>
      </c>
      <c r="E275" s="26">
        <v>7.0666666666666664</v>
      </c>
      <c r="F275" s="21">
        <v>2</v>
      </c>
      <c r="G275" t="s">
        <v>1403</v>
      </c>
      <c r="H275" t="s">
        <v>6</v>
      </c>
      <c r="I275" s="2">
        <v>45931.338159722225</v>
      </c>
      <c r="J275" s="2">
        <v>45931.632268518515</v>
      </c>
      <c r="K275" s="29">
        <v>0.37777777777777777</v>
      </c>
    </row>
    <row r="276" spans="4:11" x14ac:dyDescent="0.3">
      <c r="D276" s="26">
        <v>9.0666666666666664</v>
      </c>
      <c r="E276" s="26">
        <v>6.0666666666666664</v>
      </c>
      <c r="F276" s="21">
        <v>3</v>
      </c>
      <c r="G276" t="s">
        <v>1568</v>
      </c>
      <c r="H276" t="s">
        <v>4</v>
      </c>
      <c r="I276" s="2">
        <v>45931.396145833336</v>
      </c>
      <c r="J276" s="2">
        <v>45931.714108796295</v>
      </c>
      <c r="K276" s="29">
        <v>0.37777777777777777</v>
      </c>
    </row>
    <row r="277" spans="4:11" x14ac:dyDescent="0.3">
      <c r="D277" s="26">
        <v>9.0666666666666664</v>
      </c>
      <c r="E277" s="26">
        <v>4.5666666666666664</v>
      </c>
      <c r="F277" s="21">
        <v>4.5</v>
      </c>
      <c r="G277" t="s">
        <v>1083</v>
      </c>
      <c r="H277" t="s">
        <v>84</v>
      </c>
      <c r="I277" s="2">
        <v>45931.396249999998</v>
      </c>
      <c r="J277" s="2">
        <v>45931.586689814816</v>
      </c>
      <c r="K277" s="29">
        <v>0.37777777777777777</v>
      </c>
    </row>
    <row r="278" spans="4:11" x14ac:dyDescent="0.3">
      <c r="D278" s="26">
        <v>9.0500000000000007</v>
      </c>
      <c r="E278" s="26">
        <v>9.0500000000000007</v>
      </c>
      <c r="F278" s="21">
        <v>0</v>
      </c>
      <c r="G278" t="s">
        <v>1171</v>
      </c>
      <c r="H278" t="s">
        <v>6</v>
      </c>
      <c r="I278" s="2">
        <v>45931.374826388892</v>
      </c>
      <c r="J278" s="2">
        <v>45931.751875000002</v>
      </c>
      <c r="K278" s="29">
        <v>0.37708333333333333</v>
      </c>
    </row>
    <row r="279" spans="4:11" x14ac:dyDescent="0.3">
      <c r="D279" s="26">
        <v>9.0500000000000007</v>
      </c>
      <c r="E279" s="26">
        <v>9.0500000000000007</v>
      </c>
      <c r="F279" s="21">
        <v>0</v>
      </c>
      <c r="G279" t="s">
        <v>1211</v>
      </c>
      <c r="H279" t="s">
        <v>6</v>
      </c>
      <c r="I279" s="2">
        <v>45931.33148148148</v>
      </c>
      <c r="J279" s="2">
        <v>45931.708599537036</v>
      </c>
      <c r="K279" s="29">
        <v>0.37708333333333333</v>
      </c>
    </row>
    <row r="280" spans="4:11" x14ac:dyDescent="0.3">
      <c r="D280" s="26">
        <v>9.0500000000000007</v>
      </c>
      <c r="E280" s="26">
        <v>9.0500000000000007</v>
      </c>
      <c r="F280" s="21">
        <v>0</v>
      </c>
      <c r="G280" t="s">
        <v>2170</v>
      </c>
      <c r="H280" t="s">
        <v>6</v>
      </c>
      <c r="I280" s="2">
        <v>45931.358518518522</v>
      </c>
      <c r="J280" s="2">
        <v>45931.735856481479</v>
      </c>
      <c r="K280" s="29">
        <v>0.37708333333333333</v>
      </c>
    </row>
    <row r="281" spans="4:11" x14ac:dyDescent="0.3">
      <c r="D281" s="26">
        <v>9.0500000000000007</v>
      </c>
      <c r="E281" s="26">
        <v>8.5500000000000007</v>
      </c>
      <c r="F281" s="21">
        <v>0.5</v>
      </c>
      <c r="G281" t="s">
        <v>2041</v>
      </c>
      <c r="H281" t="s">
        <v>6</v>
      </c>
      <c r="I281" s="2">
        <v>45931.354803240742</v>
      </c>
      <c r="J281" s="2">
        <v>45931.710775462961</v>
      </c>
      <c r="K281" s="29">
        <v>0.37708333333333333</v>
      </c>
    </row>
    <row r="282" spans="4:11" x14ac:dyDescent="0.3">
      <c r="D282" s="26">
        <v>9.0500000000000007</v>
      </c>
      <c r="E282" s="26">
        <v>8.0500000000000007</v>
      </c>
      <c r="F282" s="21">
        <v>1</v>
      </c>
      <c r="G282" t="s">
        <v>327</v>
      </c>
      <c r="H282" t="s">
        <v>6</v>
      </c>
      <c r="I282" s="2">
        <v>45931.501273148147</v>
      </c>
      <c r="J282" s="2">
        <v>45931.837013888886</v>
      </c>
      <c r="K282" s="29">
        <v>0.37708333333333333</v>
      </c>
    </row>
    <row r="283" spans="4:11" x14ac:dyDescent="0.3">
      <c r="D283" s="26">
        <v>9.0500000000000007</v>
      </c>
      <c r="E283" s="26">
        <v>8.0500000000000007</v>
      </c>
      <c r="F283" s="21">
        <v>1</v>
      </c>
      <c r="G283" t="s">
        <v>1212</v>
      </c>
      <c r="H283" t="s">
        <v>6</v>
      </c>
      <c r="I283" s="2">
        <v>45931.338738425926</v>
      </c>
      <c r="J283" s="2">
        <v>45931.674108796295</v>
      </c>
      <c r="K283" s="29">
        <v>0.37708333333333333</v>
      </c>
    </row>
    <row r="284" spans="4:11" x14ac:dyDescent="0.3">
      <c r="D284" s="26">
        <v>9.0500000000000007</v>
      </c>
      <c r="E284" s="26">
        <v>8.0500000000000007</v>
      </c>
      <c r="F284" s="21">
        <v>1</v>
      </c>
      <c r="G284" t="s">
        <v>1572</v>
      </c>
      <c r="H284" t="s">
        <v>6</v>
      </c>
      <c r="I284" s="2">
        <v>45931.456759259258</v>
      </c>
      <c r="J284" s="2">
        <v>45931.791863425926</v>
      </c>
      <c r="K284" s="29">
        <v>0.37708333333333333</v>
      </c>
    </row>
    <row r="285" spans="4:11" x14ac:dyDescent="0.3">
      <c r="D285" s="26">
        <v>9.0500000000000007</v>
      </c>
      <c r="E285" s="26">
        <v>8.0500000000000007</v>
      </c>
      <c r="F285" s="21">
        <v>1</v>
      </c>
      <c r="G285" t="s">
        <v>1853</v>
      </c>
      <c r="H285" t="s">
        <v>6</v>
      </c>
      <c r="I285" s="2">
        <v>45931.458333333336</v>
      </c>
      <c r="J285" s="2">
        <v>45931.793599537035</v>
      </c>
      <c r="K285" s="29">
        <v>0.37708333333333333</v>
      </c>
    </row>
    <row r="286" spans="4:11" x14ac:dyDescent="0.3">
      <c r="D286" s="26">
        <v>9.0500000000000007</v>
      </c>
      <c r="E286" s="26">
        <v>7.05</v>
      </c>
      <c r="F286" s="21">
        <v>2</v>
      </c>
      <c r="G286" t="s">
        <v>1434</v>
      </c>
      <c r="H286" t="s">
        <v>6</v>
      </c>
      <c r="I286" s="2">
        <v>45931.377557870372</v>
      </c>
      <c r="J286" s="2">
        <v>45931.671458333331</v>
      </c>
      <c r="K286" s="29">
        <v>0.37708333333333333</v>
      </c>
    </row>
    <row r="287" spans="4:11" x14ac:dyDescent="0.3">
      <c r="D287" s="26">
        <v>9.0333333333333332</v>
      </c>
      <c r="E287" s="26">
        <v>9.0333333333333332</v>
      </c>
      <c r="F287" s="21">
        <v>0</v>
      </c>
      <c r="G287" t="s">
        <v>920</v>
      </c>
      <c r="H287" t="s">
        <v>6</v>
      </c>
      <c r="I287" s="2">
        <v>45931.413946759261</v>
      </c>
      <c r="J287" s="2">
        <v>45931.790555555555</v>
      </c>
      <c r="K287" s="29">
        <v>0.37638888888888888</v>
      </c>
    </row>
    <row r="288" spans="4:11" x14ac:dyDescent="0.3">
      <c r="D288" s="26">
        <v>9.0333333333333332</v>
      </c>
      <c r="E288" s="26">
        <v>9.0333333333333332</v>
      </c>
      <c r="F288" s="21">
        <v>0</v>
      </c>
      <c r="G288" t="s">
        <v>1543</v>
      </c>
      <c r="H288" t="s">
        <v>130</v>
      </c>
      <c r="I288" s="2">
        <v>45931.338067129633</v>
      </c>
      <c r="J288" s="2">
        <v>45931.714398148149</v>
      </c>
      <c r="K288" s="29">
        <v>0.37638888888888888</v>
      </c>
    </row>
    <row r="289" spans="4:11" x14ac:dyDescent="0.3">
      <c r="D289" s="26">
        <v>9.0333333333333332</v>
      </c>
      <c r="E289" s="26">
        <v>8.0333333333333332</v>
      </c>
      <c r="F289" s="21">
        <v>1</v>
      </c>
      <c r="G289" t="s">
        <v>2388</v>
      </c>
      <c r="H289" t="s">
        <v>6</v>
      </c>
      <c r="I289" s="2">
        <v>45931.498576388891</v>
      </c>
      <c r="J289" s="2">
        <v>45931.833402777775</v>
      </c>
      <c r="K289" s="29">
        <v>0.37638888888888888</v>
      </c>
    </row>
    <row r="290" spans="4:11" x14ac:dyDescent="0.3">
      <c r="D290" s="26">
        <v>9.0333333333333332</v>
      </c>
      <c r="E290" s="26">
        <v>7.0333333333333332</v>
      </c>
      <c r="F290" s="21">
        <v>2</v>
      </c>
      <c r="G290" t="s">
        <v>2240</v>
      </c>
      <c r="H290" t="s">
        <v>6</v>
      </c>
      <c r="I290" s="2">
        <v>45931.499016203707</v>
      </c>
      <c r="J290" s="2">
        <v>45931.791898148149</v>
      </c>
      <c r="K290" s="29">
        <v>0.37638888888888888</v>
      </c>
    </row>
    <row r="291" spans="4:11" x14ac:dyDescent="0.3">
      <c r="D291" s="26">
        <v>9.0333333333333332</v>
      </c>
      <c r="E291" s="26">
        <v>2.0333333333333332</v>
      </c>
      <c r="F291" s="21">
        <v>7</v>
      </c>
      <c r="G291" t="s">
        <v>1082</v>
      </c>
      <c r="H291" t="s">
        <v>84</v>
      </c>
      <c r="I291" s="2">
        <v>45931.670682870368</v>
      </c>
      <c r="J291" s="2">
        <v>45931.7575462963</v>
      </c>
      <c r="K291" s="29">
        <v>0.37638888888888888</v>
      </c>
    </row>
    <row r="292" spans="4:11" x14ac:dyDescent="0.3">
      <c r="D292" s="26">
        <v>9.0166666666666675</v>
      </c>
      <c r="E292" s="26">
        <v>9.0166666666666675</v>
      </c>
      <c r="F292" s="21">
        <v>0</v>
      </c>
      <c r="G292" t="s">
        <v>918</v>
      </c>
      <c r="H292" t="s">
        <v>130</v>
      </c>
      <c r="I292" s="2">
        <v>45931.332800925928</v>
      </c>
      <c r="J292" s="2">
        <v>45931.708622685182</v>
      </c>
      <c r="K292" s="29">
        <v>0.37569444444444444</v>
      </c>
    </row>
    <row r="293" spans="4:11" x14ac:dyDescent="0.3">
      <c r="D293" s="26">
        <v>9.0166666666666675</v>
      </c>
      <c r="E293" s="26">
        <v>9.0166666666666675</v>
      </c>
      <c r="F293" s="21">
        <v>0</v>
      </c>
      <c r="G293" t="s">
        <v>1156</v>
      </c>
      <c r="H293" t="s">
        <v>130</v>
      </c>
      <c r="I293" s="2">
        <v>45931.35900462963</v>
      </c>
      <c r="J293" s="2">
        <v>45931.735034722224</v>
      </c>
      <c r="K293" s="29">
        <v>0.37569444444444444</v>
      </c>
    </row>
    <row r="294" spans="4:11" x14ac:dyDescent="0.3">
      <c r="D294" s="26">
        <v>9.0166666666666675</v>
      </c>
      <c r="E294" s="26">
        <v>9.0166666666666675</v>
      </c>
      <c r="F294" s="21">
        <v>0</v>
      </c>
      <c r="G294" t="s">
        <v>1223</v>
      </c>
      <c r="H294" t="s">
        <v>6</v>
      </c>
      <c r="I294" s="2">
        <v>45931.41851851852</v>
      </c>
      <c r="J294" s="2">
        <v>45931.794247685182</v>
      </c>
      <c r="K294" s="29">
        <v>0.37569444444444444</v>
      </c>
    </row>
    <row r="295" spans="4:11" x14ac:dyDescent="0.3">
      <c r="D295" s="26">
        <v>9.0166666666666675</v>
      </c>
      <c r="E295" s="26">
        <v>9.0166666666666675</v>
      </c>
      <c r="F295" s="21">
        <v>0</v>
      </c>
      <c r="G295" t="s">
        <v>2334</v>
      </c>
      <c r="H295" t="s">
        <v>6</v>
      </c>
      <c r="I295" s="2">
        <v>45931.360636574071</v>
      </c>
      <c r="J295" s="2">
        <v>45931.73636574074</v>
      </c>
      <c r="K295" s="29">
        <v>0.37569444444444444</v>
      </c>
    </row>
    <row r="296" spans="4:11" x14ac:dyDescent="0.3">
      <c r="D296" s="26">
        <v>9.0166666666666675</v>
      </c>
      <c r="E296" s="26">
        <v>8.0166666666666675</v>
      </c>
      <c r="F296" s="21">
        <v>1</v>
      </c>
      <c r="G296" t="s">
        <v>1275</v>
      </c>
      <c r="H296" t="s">
        <v>6</v>
      </c>
      <c r="I296" s="2">
        <v>45931.502129629633</v>
      </c>
      <c r="J296" s="2">
        <v>45931.836006944446</v>
      </c>
      <c r="K296" s="29">
        <v>0.37569444444444444</v>
      </c>
    </row>
    <row r="297" spans="4:11" x14ac:dyDescent="0.3">
      <c r="D297" s="26">
        <v>9.0166666666666675</v>
      </c>
      <c r="E297" s="26">
        <v>8.0166666666666675</v>
      </c>
      <c r="F297" s="21">
        <v>1</v>
      </c>
      <c r="G297" t="s">
        <v>1339</v>
      </c>
      <c r="H297" t="s">
        <v>6</v>
      </c>
      <c r="I297" s="2">
        <v>45931.457824074074</v>
      </c>
      <c r="J297" s="2">
        <v>45931.792083333334</v>
      </c>
      <c r="K297" s="29">
        <v>0.37569444444444444</v>
      </c>
    </row>
    <row r="298" spans="4:11" x14ac:dyDescent="0.3">
      <c r="D298" s="26">
        <v>9.0166666666666675</v>
      </c>
      <c r="E298" s="26">
        <v>8.0166666666666675</v>
      </c>
      <c r="F298" s="21">
        <v>1</v>
      </c>
      <c r="G298" t="s">
        <v>1493</v>
      </c>
      <c r="H298" t="s">
        <v>6</v>
      </c>
      <c r="I298" s="2">
        <v>45931.416319444441</v>
      </c>
      <c r="J298" s="2">
        <v>45931.750636574077</v>
      </c>
      <c r="K298" s="29">
        <v>0.37569444444444444</v>
      </c>
    </row>
    <row r="299" spans="4:11" x14ac:dyDescent="0.3">
      <c r="D299" s="26">
        <v>9.0166666666666675</v>
      </c>
      <c r="E299" s="26">
        <v>8.0166666666666675</v>
      </c>
      <c r="F299" s="21">
        <v>1</v>
      </c>
      <c r="G299" t="s">
        <v>2194</v>
      </c>
      <c r="H299" t="s">
        <v>6</v>
      </c>
      <c r="I299" s="2">
        <v>45931.460335648146</v>
      </c>
      <c r="J299" s="2">
        <v>45931.794618055559</v>
      </c>
      <c r="K299" s="29">
        <v>0.37569444444444444</v>
      </c>
    </row>
    <row r="300" spans="4:11" x14ac:dyDescent="0.3">
      <c r="D300" s="26">
        <v>9.0166666666666675</v>
      </c>
      <c r="E300" s="26">
        <v>8.0166666666666675</v>
      </c>
      <c r="F300" s="21">
        <v>1</v>
      </c>
      <c r="G300" t="s">
        <v>2352</v>
      </c>
      <c r="H300" t="s">
        <v>6</v>
      </c>
      <c r="I300" s="2">
        <v>45931.498078703706</v>
      </c>
      <c r="J300" s="2">
        <v>45931.832002314812</v>
      </c>
      <c r="K300" s="29">
        <v>0.37569444444444444</v>
      </c>
    </row>
    <row r="301" spans="4:11" x14ac:dyDescent="0.3">
      <c r="D301" s="26">
        <v>9.0166666666666675</v>
      </c>
      <c r="E301" s="26">
        <v>8.0166666666666675</v>
      </c>
      <c r="F301" s="21">
        <v>1</v>
      </c>
      <c r="G301" t="s">
        <v>2479</v>
      </c>
      <c r="H301" t="s">
        <v>1710</v>
      </c>
      <c r="I301" s="2">
        <v>45931.460856481484</v>
      </c>
      <c r="J301" s="2">
        <v>45931.794999999998</v>
      </c>
      <c r="K301" s="29">
        <v>0.37569444444444444</v>
      </c>
    </row>
    <row r="302" spans="4:11" x14ac:dyDescent="0.3">
      <c r="D302" s="26">
        <v>9</v>
      </c>
      <c r="E302" s="26">
        <v>9</v>
      </c>
      <c r="F302" s="21">
        <v>0</v>
      </c>
      <c r="G302" t="s">
        <v>1169</v>
      </c>
      <c r="H302" t="s">
        <v>6</v>
      </c>
      <c r="I302" s="2">
        <v>45931.479884259257</v>
      </c>
      <c r="J302" s="2">
        <v>45931.854548611111</v>
      </c>
      <c r="K302" s="29">
        <v>0.375</v>
      </c>
    </row>
    <row r="303" spans="4:11" x14ac:dyDescent="0.3">
      <c r="D303" s="26">
        <v>9</v>
      </c>
      <c r="E303" s="26">
        <v>9</v>
      </c>
      <c r="F303" s="21">
        <v>0</v>
      </c>
      <c r="G303" t="s">
        <v>1200</v>
      </c>
      <c r="H303" t="s">
        <v>6</v>
      </c>
      <c r="I303" s="2">
        <v>45931.346064814818</v>
      </c>
      <c r="J303" s="2">
        <v>45931.721250000002</v>
      </c>
      <c r="K303" s="29">
        <v>0.375</v>
      </c>
    </row>
    <row r="304" spans="4:11" x14ac:dyDescent="0.3">
      <c r="D304" s="26">
        <v>9</v>
      </c>
      <c r="E304" s="26">
        <v>9</v>
      </c>
      <c r="F304" s="21">
        <v>0</v>
      </c>
      <c r="G304" t="s">
        <v>1673</v>
      </c>
      <c r="H304" t="s">
        <v>6</v>
      </c>
      <c r="I304" s="2">
        <v>45931.444722222222</v>
      </c>
      <c r="J304" s="2">
        <v>45931.820034722223</v>
      </c>
      <c r="K304" s="29">
        <v>0.375</v>
      </c>
    </row>
    <row r="305" spans="4:11" x14ac:dyDescent="0.3">
      <c r="D305" s="26">
        <v>9</v>
      </c>
      <c r="E305" s="26">
        <v>9</v>
      </c>
      <c r="F305" s="21">
        <v>0</v>
      </c>
      <c r="G305" t="s">
        <v>2618</v>
      </c>
      <c r="H305" t="s">
        <v>130</v>
      </c>
      <c r="I305" s="2">
        <v>45931.384976851848</v>
      </c>
      <c r="J305" s="2">
        <v>45931.75990740741</v>
      </c>
      <c r="K305" s="29">
        <v>0.375</v>
      </c>
    </row>
    <row r="306" spans="4:11" x14ac:dyDescent="0.3">
      <c r="D306" s="26">
        <v>9</v>
      </c>
      <c r="E306" s="26">
        <v>9</v>
      </c>
      <c r="F306" s="21">
        <v>0</v>
      </c>
      <c r="G306" t="s">
        <v>2737</v>
      </c>
      <c r="H306" t="s">
        <v>130</v>
      </c>
      <c r="I306" s="2">
        <v>45931.35560185185</v>
      </c>
      <c r="J306" s="2">
        <v>45931.730416666665</v>
      </c>
      <c r="K306" s="29">
        <v>0.375</v>
      </c>
    </row>
    <row r="307" spans="4:11" x14ac:dyDescent="0.3">
      <c r="D307" s="26">
        <v>9</v>
      </c>
      <c r="E307" s="26">
        <v>8</v>
      </c>
      <c r="F307" s="21">
        <v>1</v>
      </c>
      <c r="G307" t="s">
        <v>1124</v>
      </c>
      <c r="H307" t="s">
        <v>6</v>
      </c>
      <c r="I307" s="2">
        <v>45931.417800925927</v>
      </c>
      <c r="J307" s="2">
        <v>45931.751111111109</v>
      </c>
      <c r="K307" s="29">
        <v>0.375</v>
      </c>
    </row>
    <row r="308" spans="4:11" x14ac:dyDescent="0.3">
      <c r="D308" s="26">
        <v>9</v>
      </c>
      <c r="E308" s="26">
        <v>8</v>
      </c>
      <c r="F308" s="21">
        <v>1</v>
      </c>
      <c r="G308" t="s">
        <v>1214</v>
      </c>
      <c r="H308" t="s">
        <v>6</v>
      </c>
      <c r="I308" s="2">
        <v>45931.33997685185</v>
      </c>
      <c r="J308" s="2">
        <v>45931.673460648148</v>
      </c>
      <c r="K308" s="29">
        <v>0.375</v>
      </c>
    </row>
    <row r="309" spans="4:11" x14ac:dyDescent="0.3">
      <c r="D309" s="26">
        <v>9</v>
      </c>
      <c r="E309" s="26">
        <v>0</v>
      </c>
      <c r="F309" s="21">
        <v>9</v>
      </c>
      <c r="G309" t="s">
        <v>58</v>
      </c>
      <c r="H309" t="s">
        <v>6</v>
      </c>
      <c r="I309" t="s">
        <v>463</v>
      </c>
      <c r="J309" t="s">
        <v>463</v>
      </c>
      <c r="K309" s="29">
        <v>0.375</v>
      </c>
    </row>
    <row r="310" spans="4:11" x14ac:dyDescent="0.3">
      <c r="D310" s="26">
        <v>9</v>
      </c>
      <c r="E310" s="26">
        <v>0</v>
      </c>
      <c r="F310" s="21">
        <v>9</v>
      </c>
      <c r="G310" t="s">
        <v>678</v>
      </c>
      <c r="H310" t="s">
        <v>6</v>
      </c>
      <c r="I310" t="s">
        <v>466</v>
      </c>
      <c r="J310" t="s">
        <v>466</v>
      </c>
      <c r="K310" s="29">
        <v>0.375</v>
      </c>
    </row>
    <row r="311" spans="4:11" x14ac:dyDescent="0.3">
      <c r="D311" s="26">
        <v>9</v>
      </c>
      <c r="E311" s="26">
        <v>0</v>
      </c>
      <c r="F311" s="21">
        <v>9</v>
      </c>
      <c r="G311" t="s">
        <v>922</v>
      </c>
      <c r="H311" t="s">
        <v>6</v>
      </c>
      <c r="I311" t="s">
        <v>475</v>
      </c>
      <c r="J311" t="s">
        <v>475</v>
      </c>
      <c r="K311" s="29">
        <v>0.375</v>
      </c>
    </row>
    <row r="312" spans="4:11" x14ac:dyDescent="0.3">
      <c r="D312" s="26">
        <v>9</v>
      </c>
      <c r="E312" s="26">
        <v>0</v>
      </c>
      <c r="F312" s="21">
        <v>9</v>
      </c>
      <c r="G312" t="s">
        <v>931</v>
      </c>
      <c r="H312" t="s">
        <v>6</v>
      </c>
      <c r="I312" t="s">
        <v>463</v>
      </c>
      <c r="J312" t="s">
        <v>463</v>
      </c>
      <c r="K312" s="29">
        <v>0.375</v>
      </c>
    </row>
    <row r="313" spans="4:11" x14ac:dyDescent="0.3">
      <c r="D313" s="26">
        <v>9</v>
      </c>
      <c r="E313" s="26">
        <v>0</v>
      </c>
      <c r="F313" s="21">
        <v>9</v>
      </c>
      <c r="G313" t="s">
        <v>939</v>
      </c>
      <c r="H313" t="s">
        <v>6</v>
      </c>
      <c r="I313" t="s">
        <v>466</v>
      </c>
      <c r="J313" t="s">
        <v>466</v>
      </c>
      <c r="K313" s="29">
        <v>0.375</v>
      </c>
    </row>
    <row r="314" spans="4:11" x14ac:dyDescent="0.3">
      <c r="D314" s="26">
        <v>9</v>
      </c>
      <c r="E314" s="26">
        <v>0</v>
      </c>
      <c r="F314" s="21">
        <v>9</v>
      </c>
      <c r="G314" t="s">
        <v>946</v>
      </c>
      <c r="H314" t="s">
        <v>6</v>
      </c>
      <c r="I314" t="s">
        <v>466</v>
      </c>
      <c r="J314" t="s">
        <v>466</v>
      </c>
      <c r="K314" s="29">
        <v>0.375</v>
      </c>
    </row>
    <row r="315" spans="4:11" x14ac:dyDescent="0.3">
      <c r="D315" s="26">
        <v>9</v>
      </c>
      <c r="E315" s="26">
        <v>0</v>
      </c>
      <c r="F315" s="21">
        <v>9</v>
      </c>
      <c r="G315" t="s">
        <v>955</v>
      </c>
      <c r="H315" t="s">
        <v>6</v>
      </c>
      <c r="I315" t="s">
        <v>466</v>
      </c>
      <c r="J315" t="s">
        <v>466</v>
      </c>
      <c r="K315" s="29">
        <v>0.375</v>
      </c>
    </row>
    <row r="316" spans="4:11" x14ac:dyDescent="0.3">
      <c r="D316" s="26">
        <v>9</v>
      </c>
      <c r="E316" s="26">
        <v>0</v>
      </c>
      <c r="F316" s="21">
        <v>9</v>
      </c>
      <c r="G316" t="s">
        <v>961</v>
      </c>
      <c r="H316" t="s">
        <v>6</v>
      </c>
      <c r="I316" t="s">
        <v>475</v>
      </c>
      <c r="J316" t="s">
        <v>475</v>
      </c>
      <c r="K316" s="29">
        <v>0.375</v>
      </c>
    </row>
    <row r="317" spans="4:11" x14ac:dyDescent="0.3">
      <c r="D317" s="26">
        <v>9</v>
      </c>
      <c r="E317" s="26">
        <v>0</v>
      </c>
      <c r="F317" s="21">
        <v>9</v>
      </c>
      <c r="G317" t="s">
        <v>963</v>
      </c>
      <c r="H317" t="s">
        <v>6</v>
      </c>
      <c r="I317" t="s">
        <v>463</v>
      </c>
      <c r="J317" t="s">
        <v>463</v>
      </c>
      <c r="K317" s="29">
        <v>0.375</v>
      </c>
    </row>
    <row r="318" spans="4:11" x14ac:dyDescent="0.3">
      <c r="D318" s="26">
        <v>9</v>
      </c>
      <c r="E318" s="26">
        <v>0</v>
      </c>
      <c r="F318" s="21">
        <v>9</v>
      </c>
      <c r="G318" t="s">
        <v>964</v>
      </c>
      <c r="H318" t="s">
        <v>6</v>
      </c>
      <c r="I318" t="s">
        <v>463</v>
      </c>
      <c r="J318" t="s">
        <v>463</v>
      </c>
      <c r="K318" s="29">
        <v>0.375</v>
      </c>
    </row>
    <row r="319" spans="4:11" x14ac:dyDescent="0.3">
      <c r="D319" s="26">
        <v>9</v>
      </c>
      <c r="E319" s="26">
        <v>0</v>
      </c>
      <c r="F319" s="21">
        <v>9</v>
      </c>
      <c r="G319" t="s">
        <v>982</v>
      </c>
      <c r="H319" t="s">
        <v>4</v>
      </c>
      <c r="I319" t="s">
        <v>469</v>
      </c>
      <c r="J319" t="s">
        <v>469</v>
      </c>
      <c r="K319" s="29">
        <v>0.375</v>
      </c>
    </row>
    <row r="320" spans="4:11" x14ac:dyDescent="0.3">
      <c r="D320" s="26">
        <v>9</v>
      </c>
      <c r="E320" s="26">
        <v>0</v>
      </c>
      <c r="F320" s="21">
        <v>9</v>
      </c>
      <c r="G320" t="s">
        <v>1003</v>
      </c>
      <c r="H320" t="s">
        <v>6</v>
      </c>
      <c r="I320" t="s">
        <v>463</v>
      </c>
      <c r="J320" t="s">
        <v>463</v>
      </c>
      <c r="K320" s="29">
        <v>0.375</v>
      </c>
    </row>
    <row r="321" spans="4:11" x14ac:dyDescent="0.3">
      <c r="D321" s="26">
        <v>9</v>
      </c>
      <c r="E321" s="26">
        <v>0</v>
      </c>
      <c r="F321" s="21">
        <v>9</v>
      </c>
      <c r="G321" t="s">
        <v>1041</v>
      </c>
      <c r="H321" t="s">
        <v>6</v>
      </c>
      <c r="I321" t="s">
        <v>463</v>
      </c>
      <c r="J321" t="s">
        <v>463</v>
      </c>
      <c r="K321" s="29">
        <v>0.375</v>
      </c>
    </row>
    <row r="322" spans="4:11" x14ac:dyDescent="0.3">
      <c r="D322" s="26">
        <v>9</v>
      </c>
      <c r="E322" s="26">
        <v>0</v>
      </c>
      <c r="F322" s="21">
        <v>9</v>
      </c>
      <c r="G322" t="s">
        <v>1057</v>
      </c>
      <c r="H322" t="s">
        <v>6</v>
      </c>
      <c r="I322" t="s">
        <v>466</v>
      </c>
      <c r="J322" t="s">
        <v>466</v>
      </c>
      <c r="K322" s="29">
        <v>0.375</v>
      </c>
    </row>
    <row r="323" spans="4:11" x14ac:dyDescent="0.3">
      <c r="D323" s="26">
        <v>9</v>
      </c>
      <c r="E323" s="26">
        <v>0</v>
      </c>
      <c r="F323" s="21">
        <v>9</v>
      </c>
      <c r="G323" t="s">
        <v>1071</v>
      </c>
      <c r="H323" t="s">
        <v>6</v>
      </c>
      <c r="I323" t="s">
        <v>466</v>
      </c>
      <c r="J323" t="s">
        <v>466</v>
      </c>
      <c r="K323" s="29">
        <v>0.375</v>
      </c>
    </row>
    <row r="324" spans="4:11" x14ac:dyDescent="0.3">
      <c r="D324" s="26">
        <v>9</v>
      </c>
      <c r="E324" s="26">
        <v>0</v>
      </c>
      <c r="F324" s="21">
        <v>9</v>
      </c>
      <c r="G324" t="s">
        <v>1081</v>
      </c>
      <c r="H324" t="s">
        <v>4</v>
      </c>
      <c r="I324" t="s">
        <v>475</v>
      </c>
      <c r="J324" t="s">
        <v>475</v>
      </c>
      <c r="K324" s="29">
        <v>0.375</v>
      </c>
    </row>
    <row r="325" spans="4:11" x14ac:dyDescent="0.3">
      <c r="D325" s="26">
        <v>9</v>
      </c>
      <c r="E325" s="26">
        <v>0</v>
      </c>
      <c r="F325" s="21">
        <v>9</v>
      </c>
      <c r="G325" t="s">
        <v>1086</v>
      </c>
      <c r="H325" t="s">
        <v>84</v>
      </c>
      <c r="I325" t="s">
        <v>466</v>
      </c>
      <c r="J325" t="s">
        <v>466</v>
      </c>
      <c r="K325" s="29">
        <v>0.375</v>
      </c>
    </row>
    <row r="326" spans="4:11" x14ac:dyDescent="0.3">
      <c r="D326" s="26">
        <v>9</v>
      </c>
      <c r="E326" s="26">
        <v>0</v>
      </c>
      <c r="F326" s="21">
        <v>9</v>
      </c>
      <c r="G326" t="s">
        <v>1093</v>
      </c>
      <c r="H326" t="s">
        <v>84</v>
      </c>
      <c r="I326" t="s">
        <v>466</v>
      </c>
      <c r="J326" t="s">
        <v>466</v>
      </c>
      <c r="K326" s="29">
        <v>0.375</v>
      </c>
    </row>
    <row r="327" spans="4:11" x14ac:dyDescent="0.3">
      <c r="D327" s="26">
        <v>9</v>
      </c>
      <c r="E327" s="26">
        <v>0</v>
      </c>
      <c r="F327" s="21">
        <v>9</v>
      </c>
      <c r="G327" t="s">
        <v>1109</v>
      </c>
      <c r="H327" t="s">
        <v>6</v>
      </c>
      <c r="I327" t="s">
        <v>463</v>
      </c>
      <c r="J327" t="s">
        <v>463</v>
      </c>
      <c r="K327" s="29">
        <v>0.375</v>
      </c>
    </row>
    <row r="328" spans="4:11" x14ac:dyDescent="0.3">
      <c r="D328" s="26">
        <v>9</v>
      </c>
      <c r="E328" s="26">
        <v>0</v>
      </c>
      <c r="F328" s="21">
        <v>9</v>
      </c>
      <c r="G328" t="s">
        <v>1127</v>
      </c>
      <c r="H328" t="s">
        <v>4</v>
      </c>
      <c r="I328" t="s">
        <v>469</v>
      </c>
      <c r="J328" t="s">
        <v>469</v>
      </c>
      <c r="K328" s="29">
        <v>0.375</v>
      </c>
    </row>
    <row r="329" spans="4:11" x14ac:dyDescent="0.3">
      <c r="D329" s="26">
        <v>9</v>
      </c>
      <c r="E329" s="26">
        <v>0</v>
      </c>
      <c r="F329" s="21">
        <v>9</v>
      </c>
      <c r="G329" t="s">
        <v>1151</v>
      </c>
      <c r="H329" t="s">
        <v>6</v>
      </c>
      <c r="I329" t="s">
        <v>466</v>
      </c>
      <c r="J329" t="s">
        <v>466</v>
      </c>
      <c r="K329" s="29">
        <v>0.375</v>
      </c>
    </row>
    <row r="330" spans="4:11" x14ac:dyDescent="0.3">
      <c r="D330" s="26">
        <v>9</v>
      </c>
      <c r="E330" s="26">
        <v>0</v>
      </c>
      <c r="F330" s="21">
        <v>9</v>
      </c>
      <c r="G330" t="s">
        <v>1153</v>
      </c>
      <c r="H330" t="s">
        <v>6</v>
      </c>
      <c r="I330" t="s">
        <v>466</v>
      </c>
      <c r="J330" t="s">
        <v>466</v>
      </c>
      <c r="K330" s="29">
        <v>0.375</v>
      </c>
    </row>
    <row r="331" spans="4:11" x14ac:dyDescent="0.3">
      <c r="D331" s="26">
        <v>9</v>
      </c>
      <c r="E331" s="26">
        <v>0</v>
      </c>
      <c r="F331" s="21">
        <v>9</v>
      </c>
      <c r="G331" t="s">
        <v>1163</v>
      </c>
      <c r="H331" t="s">
        <v>163</v>
      </c>
      <c r="I331" t="s">
        <v>469</v>
      </c>
      <c r="J331" t="s">
        <v>469</v>
      </c>
      <c r="K331" s="29">
        <v>0.375</v>
      </c>
    </row>
    <row r="332" spans="4:11" x14ac:dyDescent="0.3">
      <c r="D332" s="26">
        <v>9</v>
      </c>
      <c r="E332" s="26">
        <v>0</v>
      </c>
      <c r="F332" s="21">
        <v>9</v>
      </c>
      <c r="G332" t="s">
        <v>1170</v>
      </c>
      <c r="H332" t="s">
        <v>6</v>
      </c>
      <c r="I332" t="s">
        <v>463</v>
      </c>
      <c r="J332" t="s">
        <v>463</v>
      </c>
      <c r="K332" s="29">
        <v>0.375</v>
      </c>
    </row>
    <row r="333" spans="4:11" x14ac:dyDescent="0.3">
      <c r="D333" s="26">
        <v>9</v>
      </c>
      <c r="E333" s="26">
        <v>0</v>
      </c>
      <c r="F333" s="21">
        <v>9</v>
      </c>
      <c r="G333" t="s">
        <v>1173</v>
      </c>
      <c r="H333" t="s">
        <v>6</v>
      </c>
      <c r="I333" t="s">
        <v>466</v>
      </c>
      <c r="J333" t="s">
        <v>466</v>
      </c>
      <c r="K333" s="29">
        <v>0.375</v>
      </c>
    </row>
    <row r="334" spans="4:11" x14ac:dyDescent="0.3">
      <c r="D334" s="26">
        <v>9</v>
      </c>
      <c r="E334" s="26">
        <v>0</v>
      </c>
      <c r="F334" s="21">
        <v>9</v>
      </c>
      <c r="G334" t="s">
        <v>1174</v>
      </c>
      <c r="H334" t="s">
        <v>6</v>
      </c>
      <c r="I334" t="s">
        <v>466</v>
      </c>
      <c r="J334" t="s">
        <v>466</v>
      </c>
      <c r="K334" s="29">
        <v>0.375</v>
      </c>
    </row>
    <row r="335" spans="4:11" x14ac:dyDescent="0.3">
      <c r="D335" s="26">
        <v>9</v>
      </c>
      <c r="E335" s="26">
        <v>0</v>
      </c>
      <c r="F335" s="21">
        <v>9</v>
      </c>
      <c r="G335" t="s">
        <v>1180</v>
      </c>
      <c r="H335" t="s">
        <v>6</v>
      </c>
      <c r="I335" t="s">
        <v>466</v>
      </c>
      <c r="J335" t="s">
        <v>466</v>
      </c>
      <c r="K335" s="29">
        <v>0.375</v>
      </c>
    </row>
    <row r="336" spans="4:11" x14ac:dyDescent="0.3">
      <c r="D336" s="26">
        <v>9</v>
      </c>
      <c r="E336" s="26">
        <v>0</v>
      </c>
      <c r="F336" s="21">
        <v>9</v>
      </c>
      <c r="G336" t="s">
        <v>1188</v>
      </c>
      <c r="H336" t="s">
        <v>6</v>
      </c>
      <c r="I336" t="s">
        <v>466</v>
      </c>
      <c r="J336" t="s">
        <v>466</v>
      </c>
      <c r="K336" s="29">
        <v>0.375</v>
      </c>
    </row>
    <row r="337" spans="4:11" x14ac:dyDescent="0.3">
      <c r="D337" s="26">
        <v>9</v>
      </c>
      <c r="E337" s="26">
        <v>0</v>
      </c>
      <c r="F337" s="21">
        <v>9</v>
      </c>
      <c r="G337" t="s">
        <v>1197</v>
      </c>
      <c r="H337" t="s">
        <v>84</v>
      </c>
      <c r="I337" t="s">
        <v>469</v>
      </c>
      <c r="J337" t="s">
        <v>469</v>
      </c>
      <c r="K337" s="29">
        <v>0.375</v>
      </c>
    </row>
    <row r="338" spans="4:11" x14ac:dyDescent="0.3">
      <c r="D338" s="26">
        <v>9</v>
      </c>
      <c r="E338" s="26">
        <v>0</v>
      </c>
      <c r="F338" s="21">
        <v>9</v>
      </c>
      <c r="G338" t="s">
        <v>1207</v>
      </c>
      <c r="H338" t="s">
        <v>6</v>
      </c>
      <c r="I338" t="s">
        <v>466</v>
      </c>
      <c r="J338" t="s">
        <v>466</v>
      </c>
      <c r="K338" s="29">
        <v>0.375</v>
      </c>
    </row>
    <row r="339" spans="4:11" x14ac:dyDescent="0.3">
      <c r="D339" s="26">
        <v>9</v>
      </c>
      <c r="E339" s="26">
        <v>0</v>
      </c>
      <c r="F339" s="21">
        <v>9</v>
      </c>
      <c r="G339" t="s">
        <v>1209</v>
      </c>
      <c r="H339" t="s">
        <v>6</v>
      </c>
      <c r="I339" t="s">
        <v>475</v>
      </c>
      <c r="J339" t="s">
        <v>475</v>
      </c>
      <c r="K339" s="29">
        <v>0.375</v>
      </c>
    </row>
    <row r="340" spans="4:11" x14ac:dyDescent="0.3">
      <c r="D340" s="26">
        <v>9</v>
      </c>
      <c r="E340" s="26">
        <v>0</v>
      </c>
      <c r="F340" s="21">
        <v>9</v>
      </c>
      <c r="G340" t="s">
        <v>1216</v>
      </c>
      <c r="H340" t="s">
        <v>6</v>
      </c>
      <c r="I340" t="s">
        <v>463</v>
      </c>
      <c r="J340" t="s">
        <v>463</v>
      </c>
      <c r="K340" s="29">
        <v>0.375</v>
      </c>
    </row>
    <row r="341" spans="4:11" x14ac:dyDescent="0.3">
      <c r="D341" s="26">
        <v>9</v>
      </c>
      <c r="E341" s="26">
        <v>0</v>
      </c>
      <c r="F341" s="21">
        <v>9</v>
      </c>
      <c r="G341" t="s">
        <v>1233</v>
      </c>
      <c r="H341" t="s">
        <v>6</v>
      </c>
      <c r="I341" t="s">
        <v>464</v>
      </c>
      <c r="J341" t="s">
        <v>464</v>
      </c>
      <c r="K341" s="29">
        <v>0.375</v>
      </c>
    </row>
    <row r="342" spans="4:11" x14ac:dyDescent="0.3">
      <c r="D342" s="26">
        <v>9</v>
      </c>
      <c r="E342" s="26">
        <v>0</v>
      </c>
      <c r="F342" s="21">
        <v>9</v>
      </c>
      <c r="G342" t="s">
        <v>1234</v>
      </c>
      <c r="H342" t="s">
        <v>6</v>
      </c>
      <c r="I342" t="s">
        <v>466</v>
      </c>
      <c r="J342" t="s">
        <v>466</v>
      </c>
      <c r="K342" s="29">
        <v>0.375</v>
      </c>
    </row>
    <row r="343" spans="4:11" x14ac:dyDescent="0.3">
      <c r="D343" s="26">
        <v>9</v>
      </c>
      <c r="E343" s="26">
        <v>0</v>
      </c>
      <c r="F343" s="21">
        <v>9</v>
      </c>
      <c r="G343" t="s">
        <v>1249</v>
      </c>
      <c r="H343" t="s">
        <v>6</v>
      </c>
      <c r="I343" t="s">
        <v>466</v>
      </c>
      <c r="J343" t="s">
        <v>466</v>
      </c>
      <c r="K343" s="29">
        <v>0.375</v>
      </c>
    </row>
    <row r="344" spans="4:11" x14ac:dyDescent="0.3">
      <c r="D344" s="26">
        <v>9</v>
      </c>
      <c r="E344" s="26">
        <v>0</v>
      </c>
      <c r="F344" s="21">
        <v>9</v>
      </c>
      <c r="G344" t="s">
        <v>1265</v>
      </c>
      <c r="H344" t="s">
        <v>6</v>
      </c>
      <c r="I344" t="s">
        <v>595</v>
      </c>
      <c r="J344" t="s">
        <v>595</v>
      </c>
      <c r="K344" s="29">
        <v>0.375</v>
      </c>
    </row>
    <row r="345" spans="4:11" x14ac:dyDescent="0.3">
      <c r="D345" s="26">
        <v>9</v>
      </c>
      <c r="E345" s="26">
        <v>0</v>
      </c>
      <c r="F345" s="21">
        <v>9</v>
      </c>
      <c r="G345" t="s">
        <v>1276</v>
      </c>
      <c r="H345" t="s">
        <v>6</v>
      </c>
      <c r="I345" t="s">
        <v>464</v>
      </c>
      <c r="J345" t="s">
        <v>464</v>
      </c>
      <c r="K345" s="29">
        <v>0.375</v>
      </c>
    </row>
    <row r="346" spans="4:11" x14ac:dyDescent="0.3">
      <c r="D346" s="26">
        <v>9</v>
      </c>
      <c r="E346" s="26">
        <v>0</v>
      </c>
      <c r="F346" s="21">
        <v>9</v>
      </c>
      <c r="G346" t="s">
        <v>1280</v>
      </c>
      <c r="H346" t="s">
        <v>6</v>
      </c>
      <c r="I346" t="s">
        <v>2430</v>
      </c>
      <c r="J346" t="s">
        <v>2430</v>
      </c>
      <c r="K346" s="29">
        <v>0.375</v>
      </c>
    </row>
    <row r="347" spans="4:11" x14ac:dyDescent="0.3">
      <c r="D347" s="26">
        <v>9</v>
      </c>
      <c r="E347" s="26">
        <v>0</v>
      </c>
      <c r="F347" s="21">
        <v>9</v>
      </c>
      <c r="G347" t="s">
        <v>1281</v>
      </c>
      <c r="H347" t="s">
        <v>6</v>
      </c>
      <c r="I347" t="s">
        <v>466</v>
      </c>
      <c r="J347" t="s">
        <v>466</v>
      </c>
      <c r="K347" s="29">
        <v>0.375</v>
      </c>
    </row>
    <row r="348" spans="4:11" x14ac:dyDescent="0.3">
      <c r="D348" s="26">
        <v>9</v>
      </c>
      <c r="E348" s="26">
        <v>0</v>
      </c>
      <c r="F348" s="21">
        <v>9</v>
      </c>
      <c r="G348" t="s">
        <v>1355</v>
      </c>
      <c r="H348" t="s">
        <v>6</v>
      </c>
      <c r="I348" t="s">
        <v>466</v>
      </c>
      <c r="J348" t="s">
        <v>466</v>
      </c>
      <c r="K348" s="29">
        <v>0.375</v>
      </c>
    </row>
    <row r="349" spans="4:11" x14ac:dyDescent="0.3">
      <c r="D349" s="26">
        <v>9</v>
      </c>
      <c r="E349" s="26">
        <v>0</v>
      </c>
      <c r="F349" s="21">
        <v>9</v>
      </c>
      <c r="G349" t="s">
        <v>1358</v>
      </c>
      <c r="H349" t="s">
        <v>6</v>
      </c>
      <c r="I349" t="s">
        <v>463</v>
      </c>
      <c r="J349" t="s">
        <v>463</v>
      </c>
      <c r="K349" s="29">
        <v>0.375</v>
      </c>
    </row>
    <row r="350" spans="4:11" x14ac:dyDescent="0.3">
      <c r="D350" s="26">
        <v>9</v>
      </c>
      <c r="E350" s="26">
        <v>0</v>
      </c>
      <c r="F350" s="21">
        <v>9</v>
      </c>
      <c r="G350" t="s">
        <v>1465</v>
      </c>
      <c r="H350" t="s">
        <v>6</v>
      </c>
      <c r="I350" t="s">
        <v>466</v>
      </c>
      <c r="J350" t="s">
        <v>466</v>
      </c>
      <c r="K350" s="29">
        <v>0.375</v>
      </c>
    </row>
    <row r="351" spans="4:11" x14ac:dyDescent="0.3">
      <c r="D351" s="26">
        <v>9</v>
      </c>
      <c r="E351" s="26">
        <v>0</v>
      </c>
      <c r="F351" s="21">
        <v>9</v>
      </c>
      <c r="G351" t="s">
        <v>1474</v>
      </c>
      <c r="H351" t="s">
        <v>163</v>
      </c>
      <c r="I351" t="s">
        <v>469</v>
      </c>
      <c r="J351" t="s">
        <v>469</v>
      </c>
      <c r="K351" s="29">
        <v>0.375</v>
      </c>
    </row>
    <row r="352" spans="4:11" x14ac:dyDescent="0.3">
      <c r="D352" s="26">
        <v>9</v>
      </c>
      <c r="E352" s="26">
        <v>0</v>
      </c>
      <c r="F352" s="21">
        <v>9</v>
      </c>
      <c r="G352" t="s">
        <v>1643</v>
      </c>
      <c r="H352" t="s">
        <v>6</v>
      </c>
      <c r="I352" t="s">
        <v>466</v>
      </c>
      <c r="J352" t="s">
        <v>466</v>
      </c>
      <c r="K352" s="29">
        <v>0.375</v>
      </c>
    </row>
    <row r="353" spans="4:11" x14ac:dyDescent="0.3">
      <c r="D353" s="26">
        <v>9</v>
      </c>
      <c r="E353" s="26">
        <v>0</v>
      </c>
      <c r="F353" s="21">
        <v>9</v>
      </c>
      <c r="G353" t="s">
        <v>1690</v>
      </c>
      <c r="H353" t="s">
        <v>6</v>
      </c>
      <c r="I353" t="s">
        <v>466</v>
      </c>
      <c r="J353" t="s">
        <v>466</v>
      </c>
      <c r="K353" s="29">
        <v>0.375</v>
      </c>
    </row>
    <row r="354" spans="4:11" x14ac:dyDescent="0.3">
      <c r="D354" s="26">
        <v>9</v>
      </c>
      <c r="E354" s="26">
        <v>0</v>
      </c>
      <c r="F354" s="21">
        <v>9</v>
      </c>
      <c r="G354" t="s">
        <v>1699</v>
      </c>
      <c r="H354" t="s">
        <v>6</v>
      </c>
      <c r="I354" t="s">
        <v>466</v>
      </c>
      <c r="J354" t="s">
        <v>466</v>
      </c>
      <c r="K354" s="29">
        <v>0.375</v>
      </c>
    </row>
    <row r="355" spans="4:11" x14ac:dyDescent="0.3">
      <c r="D355" s="26">
        <v>9</v>
      </c>
      <c r="E355" s="26">
        <v>0</v>
      </c>
      <c r="F355" s="21">
        <v>9</v>
      </c>
      <c r="G355" t="s">
        <v>1748</v>
      </c>
      <c r="H355" t="s">
        <v>6</v>
      </c>
      <c r="I355" t="s">
        <v>463</v>
      </c>
      <c r="J355" t="s">
        <v>463</v>
      </c>
      <c r="K355" s="29">
        <v>0.375</v>
      </c>
    </row>
    <row r="356" spans="4:11" x14ac:dyDescent="0.3">
      <c r="D356" s="26">
        <v>9</v>
      </c>
      <c r="E356" s="26">
        <v>0</v>
      </c>
      <c r="F356" s="21">
        <v>9</v>
      </c>
      <c r="G356" t="s">
        <v>1766</v>
      </c>
      <c r="H356" t="s">
        <v>6</v>
      </c>
      <c r="I356" t="s">
        <v>463</v>
      </c>
      <c r="J356" t="s">
        <v>463</v>
      </c>
      <c r="K356" s="29">
        <v>0.375</v>
      </c>
    </row>
    <row r="357" spans="4:11" x14ac:dyDescent="0.3">
      <c r="D357" s="26">
        <v>9</v>
      </c>
      <c r="E357" s="26">
        <v>0</v>
      </c>
      <c r="F357" s="21">
        <v>9</v>
      </c>
      <c r="G357" t="s">
        <v>1866</v>
      </c>
      <c r="H357" t="s">
        <v>1710</v>
      </c>
      <c r="I357" t="s">
        <v>463</v>
      </c>
      <c r="J357" t="s">
        <v>463</v>
      </c>
      <c r="K357" s="29">
        <v>0.375</v>
      </c>
    </row>
    <row r="358" spans="4:11" x14ac:dyDescent="0.3">
      <c r="D358" s="26">
        <v>9</v>
      </c>
      <c r="E358" s="26">
        <v>0</v>
      </c>
      <c r="F358" s="21">
        <v>9</v>
      </c>
      <c r="G358" t="s">
        <v>1878</v>
      </c>
      <c r="H358" t="s">
        <v>6</v>
      </c>
      <c r="I358" t="s">
        <v>463</v>
      </c>
      <c r="J358" t="s">
        <v>463</v>
      </c>
      <c r="K358" s="29">
        <v>0.375</v>
      </c>
    </row>
    <row r="359" spans="4:11" x14ac:dyDescent="0.3">
      <c r="D359" s="26">
        <v>9</v>
      </c>
      <c r="E359" s="26">
        <v>0</v>
      </c>
      <c r="F359" s="21">
        <v>9</v>
      </c>
      <c r="G359" t="s">
        <v>2047</v>
      </c>
      <c r="H359" t="s">
        <v>6</v>
      </c>
      <c r="I359" t="s">
        <v>463</v>
      </c>
      <c r="J359" t="s">
        <v>463</v>
      </c>
      <c r="K359" s="29">
        <v>0.375</v>
      </c>
    </row>
    <row r="360" spans="4:11" x14ac:dyDescent="0.3">
      <c r="D360" s="26">
        <v>9</v>
      </c>
      <c r="E360" s="26">
        <v>0</v>
      </c>
      <c r="F360" s="21">
        <v>9</v>
      </c>
      <c r="G360" t="s">
        <v>2128</v>
      </c>
      <c r="H360" t="s">
        <v>6</v>
      </c>
      <c r="I360" t="s">
        <v>466</v>
      </c>
      <c r="J360" t="s">
        <v>466</v>
      </c>
      <c r="K360" s="29">
        <v>0.375</v>
      </c>
    </row>
    <row r="361" spans="4:11" x14ac:dyDescent="0.3">
      <c r="D361" s="26">
        <v>9</v>
      </c>
      <c r="E361" s="26">
        <v>0</v>
      </c>
      <c r="F361" s="21">
        <v>9</v>
      </c>
      <c r="G361" t="s">
        <v>2150</v>
      </c>
      <c r="H361" t="s">
        <v>6</v>
      </c>
      <c r="I361" t="s">
        <v>466</v>
      </c>
      <c r="J361" t="s">
        <v>466</v>
      </c>
      <c r="K361" s="29">
        <v>0.375</v>
      </c>
    </row>
    <row r="362" spans="4:11" x14ac:dyDescent="0.3">
      <c r="D362" s="26">
        <v>9</v>
      </c>
      <c r="E362" s="26">
        <v>0</v>
      </c>
      <c r="F362" s="21">
        <v>9</v>
      </c>
      <c r="G362" t="s">
        <v>2227</v>
      </c>
      <c r="H362" t="s">
        <v>1710</v>
      </c>
      <c r="I362" t="s">
        <v>463</v>
      </c>
      <c r="J362" t="s">
        <v>463</v>
      </c>
      <c r="K362" s="29">
        <v>0.375</v>
      </c>
    </row>
    <row r="363" spans="4:11" x14ac:dyDescent="0.3">
      <c r="D363" s="26">
        <v>9</v>
      </c>
      <c r="E363" s="26">
        <v>0</v>
      </c>
      <c r="F363" s="21">
        <v>9</v>
      </c>
      <c r="G363" t="s">
        <v>2294</v>
      </c>
      <c r="H363" t="s">
        <v>1710</v>
      </c>
      <c r="I363" t="s">
        <v>466</v>
      </c>
      <c r="J363" t="s">
        <v>466</v>
      </c>
      <c r="K363" s="29">
        <v>0.375</v>
      </c>
    </row>
    <row r="364" spans="4:11" x14ac:dyDescent="0.3">
      <c r="D364" s="26">
        <v>9</v>
      </c>
      <c r="E364" s="26">
        <v>0</v>
      </c>
      <c r="F364" s="21">
        <v>9</v>
      </c>
      <c r="G364" t="s">
        <v>2320</v>
      </c>
      <c r="H364" t="s">
        <v>6</v>
      </c>
      <c r="I364" t="s">
        <v>466</v>
      </c>
      <c r="J364" t="s">
        <v>466</v>
      </c>
      <c r="K364" s="29">
        <v>0.375</v>
      </c>
    </row>
    <row r="365" spans="4:11" x14ac:dyDescent="0.3">
      <c r="D365" s="26">
        <v>9</v>
      </c>
      <c r="E365" s="26">
        <v>0</v>
      </c>
      <c r="F365" s="21">
        <v>9</v>
      </c>
      <c r="G365" t="s">
        <v>2376</v>
      </c>
      <c r="H365" t="s">
        <v>6</v>
      </c>
      <c r="I365" t="s">
        <v>466</v>
      </c>
      <c r="J365" t="s">
        <v>466</v>
      </c>
      <c r="K365" s="29">
        <v>0.375</v>
      </c>
    </row>
    <row r="366" spans="4:11" x14ac:dyDescent="0.3">
      <c r="D366" s="26">
        <v>9</v>
      </c>
      <c r="E366" s="26">
        <v>0</v>
      </c>
      <c r="F366" s="21">
        <v>9</v>
      </c>
      <c r="G366" t="s">
        <v>2394</v>
      </c>
      <c r="H366" t="s">
        <v>6</v>
      </c>
      <c r="I366" t="s">
        <v>463</v>
      </c>
      <c r="J366" t="s">
        <v>463</v>
      </c>
      <c r="K366" s="29">
        <v>0.375</v>
      </c>
    </row>
    <row r="367" spans="4:11" x14ac:dyDescent="0.3">
      <c r="D367" s="26">
        <v>9</v>
      </c>
      <c r="E367" s="26">
        <v>0</v>
      </c>
      <c r="F367" s="21">
        <v>9</v>
      </c>
      <c r="G367" t="s">
        <v>2416</v>
      </c>
      <c r="H367" t="s">
        <v>6</v>
      </c>
      <c r="I367" t="s">
        <v>466</v>
      </c>
      <c r="J367" t="s">
        <v>466</v>
      </c>
      <c r="K367" s="29">
        <v>0.375</v>
      </c>
    </row>
    <row r="368" spans="4:11" x14ac:dyDescent="0.3">
      <c r="D368" s="26">
        <v>9</v>
      </c>
      <c r="E368" s="26">
        <v>0</v>
      </c>
      <c r="F368" s="21">
        <v>9</v>
      </c>
      <c r="G368" t="s">
        <v>2419</v>
      </c>
      <c r="H368" t="s">
        <v>6</v>
      </c>
      <c r="I368" t="s">
        <v>466</v>
      </c>
      <c r="J368" t="s">
        <v>466</v>
      </c>
      <c r="K368" s="29">
        <v>0.375</v>
      </c>
    </row>
    <row r="369" spans="4:11" x14ac:dyDescent="0.3">
      <c r="D369" s="26">
        <v>9</v>
      </c>
      <c r="E369" s="26">
        <v>0</v>
      </c>
      <c r="F369" s="21">
        <v>9</v>
      </c>
      <c r="G369" t="s">
        <v>2442</v>
      </c>
      <c r="H369" t="s">
        <v>6</v>
      </c>
      <c r="I369" t="s">
        <v>466</v>
      </c>
      <c r="J369" t="s">
        <v>466</v>
      </c>
      <c r="K369" s="29">
        <v>0.375</v>
      </c>
    </row>
    <row r="370" spans="4:11" x14ac:dyDescent="0.3">
      <c r="D370" s="26">
        <v>9</v>
      </c>
      <c r="E370" s="26">
        <v>0</v>
      </c>
      <c r="F370" s="21">
        <v>9</v>
      </c>
      <c r="G370" t="s">
        <v>2445</v>
      </c>
      <c r="H370" t="s">
        <v>84</v>
      </c>
      <c r="I370" t="s">
        <v>469</v>
      </c>
      <c r="J370" t="s">
        <v>469</v>
      </c>
      <c r="K370" s="29">
        <v>0.375</v>
      </c>
    </row>
    <row r="371" spans="4:11" x14ac:dyDescent="0.3">
      <c r="D371" s="26">
        <v>9</v>
      </c>
      <c r="E371" s="26">
        <v>0</v>
      </c>
      <c r="F371" s="21">
        <v>9</v>
      </c>
      <c r="G371" t="s">
        <v>2533</v>
      </c>
      <c r="H371" t="s">
        <v>6</v>
      </c>
      <c r="I371" t="s">
        <v>463</v>
      </c>
      <c r="J371" t="s">
        <v>463</v>
      </c>
      <c r="K371" s="29">
        <v>0.375</v>
      </c>
    </row>
    <row r="372" spans="4:11" x14ac:dyDescent="0.3">
      <c r="D372" s="26">
        <v>9</v>
      </c>
      <c r="E372" s="26">
        <v>0</v>
      </c>
      <c r="F372" s="21">
        <v>9</v>
      </c>
      <c r="G372" t="s">
        <v>2542</v>
      </c>
      <c r="H372" t="s">
        <v>6</v>
      </c>
      <c r="I372" t="s">
        <v>466</v>
      </c>
      <c r="J372" t="s">
        <v>466</v>
      </c>
      <c r="K372" s="29">
        <v>0.375</v>
      </c>
    </row>
    <row r="373" spans="4:11" x14ac:dyDescent="0.3">
      <c r="D373" s="26">
        <v>9</v>
      </c>
      <c r="E373" s="26">
        <v>0</v>
      </c>
      <c r="F373" s="21">
        <v>9</v>
      </c>
      <c r="G373" t="s">
        <v>2633</v>
      </c>
      <c r="H373" t="s">
        <v>6</v>
      </c>
      <c r="I373" t="s">
        <v>466</v>
      </c>
      <c r="J373" t="s">
        <v>466</v>
      </c>
      <c r="K373" s="29">
        <v>0.375</v>
      </c>
    </row>
    <row r="374" spans="4:11" x14ac:dyDescent="0.3">
      <c r="D374" s="26">
        <v>9</v>
      </c>
      <c r="E374" s="26">
        <v>0</v>
      </c>
      <c r="F374" s="21">
        <v>9</v>
      </c>
      <c r="G374" t="s">
        <v>2680</v>
      </c>
      <c r="H374" t="s">
        <v>6</v>
      </c>
      <c r="I374" t="s">
        <v>463</v>
      </c>
      <c r="J374" t="s">
        <v>463</v>
      </c>
      <c r="K374" s="29">
        <v>0.375</v>
      </c>
    </row>
    <row r="375" spans="4:11" x14ac:dyDescent="0.3">
      <c r="D375" s="26">
        <v>9</v>
      </c>
      <c r="E375" s="26">
        <v>0</v>
      </c>
      <c r="F375" s="21">
        <v>9</v>
      </c>
      <c r="G375" t="s">
        <v>2722</v>
      </c>
      <c r="H375" t="s">
        <v>84</v>
      </c>
      <c r="I375" t="s">
        <v>469</v>
      </c>
      <c r="J375" t="s">
        <v>469</v>
      </c>
      <c r="K375" s="29">
        <v>0.375</v>
      </c>
    </row>
    <row r="376" spans="4:11" x14ac:dyDescent="0.3">
      <c r="D376" s="26">
        <v>9</v>
      </c>
      <c r="E376" s="26">
        <v>0</v>
      </c>
      <c r="F376" s="21">
        <v>9</v>
      </c>
      <c r="G376" t="s">
        <v>2740</v>
      </c>
      <c r="H376" t="s">
        <v>6</v>
      </c>
      <c r="I376" t="s">
        <v>469</v>
      </c>
      <c r="J376" t="s">
        <v>469</v>
      </c>
      <c r="K376" s="29">
        <v>0.375</v>
      </c>
    </row>
    <row r="377" spans="4:11" x14ac:dyDescent="0.3">
      <c r="D377" s="26">
        <v>9</v>
      </c>
      <c r="E377" s="26">
        <v>0</v>
      </c>
      <c r="F377" s="21">
        <v>9</v>
      </c>
      <c r="G377" t="s">
        <v>2743</v>
      </c>
      <c r="H377" t="s">
        <v>84</v>
      </c>
      <c r="I377" t="s">
        <v>466</v>
      </c>
      <c r="J377" t="s">
        <v>466</v>
      </c>
      <c r="K377" s="29">
        <v>0.375</v>
      </c>
    </row>
    <row r="378" spans="4:11" x14ac:dyDescent="0.3">
      <c r="D378" s="26">
        <v>9</v>
      </c>
      <c r="E378" s="26">
        <v>0</v>
      </c>
      <c r="F378" s="21">
        <v>9</v>
      </c>
      <c r="G378" t="s">
        <v>2746</v>
      </c>
      <c r="H378" t="s">
        <v>6</v>
      </c>
      <c r="I378" t="s">
        <v>463</v>
      </c>
      <c r="J378" t="s">
        <v>463</v>
      </c>
      <c r="K378" s="29">
        <v>0.375</v>
      </c>
    </row>
    <row r="379" spans="4:11" x14ac:dyDescent="0.3">
      <c r="D379" s="26">
        <v>9</v>
      </c>
      <c r="E379" s="26">
        <v>0</v>
      </c>
      <c r="F379" s="21">
        <v>9</v>
      </c>
      <c r="G379" t="s">
        <v>2790</v>
      </c>
      <c r="H379" t="s">
        <v>6</v>
      </c>
      <c r="I379" t="s">
        <v>469</v>
      </c>
      <c r="J379" t="s">
        <v>469</v>
      </c>
      <c r="K379" s="29">
        <v>0.375</v>
      </c>
    </row>
    <row r="380" spans="4:11" x14ac:dyDescent="0.3">
      <c r="D380" s="26">
        <v>9</v>
      </c>
      <c r="E380" s="26">
        <v>0</v>
      </c>
      <c r="F380" s="21">
        <v>9</v>
      </c>
      <c r="G380" t="s">
        <v>2793</v>
      </c>
      <c r="H380" t="s">
        <v>6</v>
      </c>
      <c r="I380" t="s">
        <v>463</v>
      </c>
      <c r="J380" t="s">
        <v>463</v>
      </c>
      <c r="K380" s="29">
        <v>0.375</v>
      </c>
    </row>
    <row r="381" spans="4:11" x14ac:dyDescent="0.3">
      <c r="D381" s="26">
        <v>9</v>
      </c>
      <c r="E381" s="26">
        <v>0</v>
      </c>
      <c r="F381" s="21">
        <v>9</v>
      </c>
      <c r="G381" t="s">
        <v>2796</v>
      </c>
      <c r="H381" t="s">
        <v>6</v>
      </c>
      <c r="I381" t="s">
        <v>469</v>
      </c>
      <c r="J381" t="s">
        <v>469</v>
      </c>
      <c r="K381" s="29">
        <v>0.375</v>
      </c>
    </row>
    <row r="382" spans="4:11" x14ac:dyDescent="0.3">
      <c r="D382" s="26">
        <v>9</v>
      </c>
      <c r="E382" s="26">
        <v>0</v>
      </c>
      <c r="F382" s="21">
        <v>9</v>
      </c>
      <c r="G382" t="s">
        <v>2808</v>
      </c>
      <c r="H382" t="s">
        <v>6</v>
      </c>
      <c r="I382" t="s">
        <v>463</v>
      </c>
      <c r="J382" t="s">
        <v>463</v>
      </c>
      <c r="K382" s="29">
        <v>0.375</v>
      </c>
    </row>
    <row r="383" spans="4:11" x14ac:dyDescent="0.3">
      <c r="D383" s="26">
        <v>9</v>
      </c>
      <c r="E383" s="26">
        <v>0</v>
      </c>
      <c r="F383" s="21">
        <v>9</v>
      </c>
      <c r="G383" t="s">
        <v>2820</v>
      </c>
      <c r="H383" t="s">
        <v>6</v>
      </c>
      <c r="I383" t="s">
        <v>469</v>
      </c>
      <c r="J383" t="s">
        <v>469</v>
      </c>
      <c r="K383" s="29">
        <v>0.375</v>
      </c>
    </row>
    <row r="384" spans="4:11" x14ac:dyDescent="0.3">
      <c r="D384" s="26">
        <v>8.9833333333333343</v>
      </c>
      <c r="E384" s="26">
        <v>7.9833333333333334</v>
      </c>
      <c r="F384" s="21">
        <v>1</v>
      </c>
      <c r="G384" t="s">
        <v>1336</v>
      </c>
      <c r="H384" t="s">
        <v>6</v>
      </c>
      <c r="I384" s="2">
        <v>45931.438576388886</v>
      </c>
      <c r="J384" s="2">
        <v>45931.77103009259</v>
      </c>
      <c r="K384" s="29">
        <v>0.37430555555555556</v>
      </c>
    </row>
    <row r="385" spans="4:11" x14ac:dyDescent="0.3">
      <c r="D385" s="26">
        <v>8.9833333333333343</v>
      </c>
      <c r="E385" s="26">
        <v>7.9833333333333334</v>
      </c>
      <c r="F385" s="21">
        <v>1</v>
      </c>
      <c r="G385" t="s">
        <v>1737</v>
      </c>
      <c r="H385" t="s">
        <v>6</v>
      </c>
      <c r="I385" s="2">
        <v>45931.417847222219</v>
      </c>
      <c r="J385" s="2">
        <v>45931.750150462962</v>
      </c>
      <c r="K385" s="29">
        <v>0.37430555555555556</v>
      </c>
    </row>
    <row r="386" spans="4:11" x14ac:dyDescent="0.3">
      <c r="D386" s="26">
        <v>8.9833333333333343</v>
      </c>
      <c r="E386" s="26">
        <v>5.9833333333333334</v>
      </c>
      <c r="F386" s="21">
        <v>3</v>
      </c>
      <c r="G386" t="s">
        <v>1269</v>
      </c>
      <c r="H386" t="s">
        <v>6</v>
      </c>
      <c r="I386" s="2">
        <v>45931.463414351849</v>
      </c>
      <c r="J386" s="2">
        <v>45931.712881944448</v>
      </c>
      <c r="K386" s="29">
        <v>0.37430555555555556</v>
      </c>
    </row>
    <row r="387" spans="4:11" x14ac:dyDescent="0.3">
      <c r="D387" s="26">
        <v>8.9833333333333343</v>
      </c>
      <c r="E387" s="26">
        <v>5.9833333333333334</v>
      </c>
      <c r="F387" s="21">
        <v>3</v>
      </c>
      <c r="G387" t="s">
        <v>1496</v>
      </c>
      <c r="H387" t="s">
        <v>6</v>
      </c>
      <c r="I387" s="2">
        <v>45931.505312499998</v>
      </c>
      <c r="J387" s="2">
        <v>45931.754525462966</v>
      </c>
      <c r="K387" s="29">
        <v>0.37430555555555556</v>
      </c>
    </row>
    <row r="388" spans="4:11" x14ac:dyDescent="0.3">
      <c r="D388" s="26">
        <v>8.9833333333333325</v>
      </c>
      <c r="E388" s="26">
        <v>8.9833333333333325</v>
      </c>
      <c r="F388" s="21">
        <v>0</v>
      </c>
      <c r="G388" t="s">
        <v>549</v>
      </c>
      <c r="H388" t="s">
        <v>6</v>
      </c>
      <c r="I388" s="2">
        <v>45931.357870370368</v>
      </c>
      <c r="J388" s="2">
        <v>45931.732048611113</v>
      </c>
      <c r="K388" s="29">
        <v>0.37430555555555556</v>
      </c>
    </row>
    <row r="389" spans="4:11" x14ac:dyDescent="0.3">
      <c r="D389" s="26">
        <v>8.9833333333333325</v>
      </c>
      <c r="E389" s="26">
        <v>8.9833333333333325</v>
      </c>
      <c r="F389" s="21">
        <v>0</v>
      </c>
      <c r="G389" t="s">
        <v>1242</v>
      </c>
      <c r="H389" t="s">
        <v>6</v>
      </c>
      <c r="I389" s="2">
        <v>45931.36310185185</v>
      </c>
      <c r="J389" s="2">
        <v>45931.737280092595</v>
      </c>
      <c r="K389" s="29">
        <v>0.37430555555555556</v>
      </c>
    </row>
    <row r="390" spans="4:11" x14ac:dyDescent="0.3">
      <c r="D390" s="26">
        <v>8.9666666666666668</v>
      </c>
      <c r="E390" s="26">
        <v>8.9666666666666668</v>
      </c>
      <c r="F390" s="21">
        <v>0</v>
      </c>
      <c r="G390" t="s">
        <v>1516</v>
      </c>
      <c r="H390" t="s">
        <v>6</v>
      </c>
      <c r="I390" s="2">
        <v>45931.410717592589</v>
      </c>
      <c r="J390" s="2">
        <v>45931.784571759257</v>
      </c>
      <c r="K390" s="29">
        <v>0.37361111111111112</v>
      </c>
    </row>
    <row r="391" spans="4:11" x14ac:dyDescent="0.3">
      <c r="D391" s="26">
        <v>8.9666666666666668</v>
      </c>
      <c r="E391" s="26">
        <v>7.9666666666666668</v>
      </c>
      <c r="F391" s="21">
        <v>1</v>
      </c>
      <c r="G391" t="s">
        <v>2073</v>
      </c>
      <c r="H391" t="s">
        <v>6</v>
      </c>
      <c r="I391" s="2">
        <v>45931.420937499999</v>
      </c>
      <c r="J391" s="2">
        <v>45931.752766203703</v>
      </c>
      <c r="K391" s="29">
        <v>0.37361111111111112</v>
      </c>
    </row>
    <row r="392" spans="4:11" x14ac:dyDescent="0.3">
      <c r="D392" s="26">
        <v>8.9499999999999993</v>
      </c>
      <c r="E392" s="26">
        <v>8.9499999999999993</v>
      </c>
      <c r="F392" s="21">
        <v>0</v>
      </c>
      <c r="G392" t="s">
        <v>914</v>
      </c>
      <c r="H392" t="s">
        <v>6</v>
      </c>
      <c r="I392" s="2">
        <v>45931.38517361111</v>
      </c>
      <c r="J392" s="2">
        <v>45931.758275462962</v>
      </c>
      <c r="K392" s="29">
        <v>0.37291666666666667</v>
      </c>
    </row>
    <row r="393" spans="4:11" x14ac:dyDescent="0.3">
      <c r="D393" s="26">
        <v>8.9499999999999993</v>
      </c>
      <c r="E393" s="26">
        <v>8.9499999999999993</v>
      </c>
      <c r="F393" s="21">
        <v>0</v>
      </c>
      <c r="G393" t="s">
        <v>1116</v>
      </c>
      <c r="H393" t="s">
        <v>84</v>
      </c>
      <c r="I393" s="2">
        <v>45931.447696759256</v>
      </c>
      <c r="J393" s="2">
        <v>45931.829236111109</v>
      </c>
      <c r="K393" s="29">
        <v>0.37291666666666667</v>
      </c>
    </row>
    <row r="394" spans="4:11" x14ac:dyDescent="0.3">
      <c r="D394" s="26">
        <v>8.9499999999999993</v>
      </c>
      <c r="E394" s="26">
        <v>8.9499999999999993</v>
      </c>
      <c r="F394" s="21">
        <v>0</v>
      </c>
      <c r="G394" t="s">
        <v>1130</v>
      </c>
      <c r="H394" t="s">
        <v>6</v>
      </c>
      <c r="I394" s="2">
        <v>45931.353182870371</v>
      </c>
      <c r="J394" s="2">
        <v>45931.726111111115</v>
      </c>
      <c r="K394" s="29">
        <v>0.37291666666666667</v>
      </c>
    </row>
    <row r="395" spans="4:11" x14ac:dyDescent="0.3">
      <c r="D395" s="26">
        <v>8.9499999999999993</v>
      </c>
      <c r="E395" s="26">
        <v>8.9499999999999993</v>
      </c>
      <c r="F395" s="21">
        <v>0</v>
      </c>
      <c r="G395" t="s">
        <v>1241</v>
      </c>
      <c r="H395" t="s">
        <v>6</v>
      </c>
      <c r="I395" s="2">
        <v>45931.389386574076</v>
      </c>
      <c r="J395" s="2">
        <v>45931.762638888889</v>
      </c>
      <c r="K395" s="29">
        <v>0.37291666666666667</v>
      </c>
    </row>
    <row r="396" spans="4:11" x14ac:dyDescent="0.3">
      <c r="D396" s="26">
        <v>8.9499999999999993</v>
      </c>
      <c r="E396" s="26">
        <v>7.95</v>
      </c>
      <c r="F396" s="21">
        <v>1</v>
      </c>
      <c r="G396" t="s">
        <v>2683</v>
      </c>
      <c r="H396" t="s">
        <v>6</v>
      </c>
      <c r="I396" s="2">
        <v>45931.41778935185</v>
      </c>
      <c r="J396" s="2">
        <v>45931.750659722224</v>
      </c>
      <c r="K396" s="29">
        <v>0.37291666666666667</v>
      </c>
    </row>
    <row r="397" spans="4:11" x14ac:dyDescent="0.3">
      <c r="D397" s="26">
        <v>8.9499999999999993</v>
      </c>
      <c r="E397" s="26">
        <v>5.95</v>
      </c>
      <c r="F397" s="21">
        <v>3</v>
      </c>
      <c r="G397" t="s">
        <v>1194</v>
      </c>
      <c r="H397" t="s">
        <v>6</v>
      </c>
      <c r="I397" s="2">
        <v>45931.485613425924</v>
      </c>
      <c r="J397" s="2">
        <v>45931.733402777776</v>
      </c>
      <c r="K397" s="29">
        <v>0.37291666666666667</v>
      </c>
    </row>
    <row r="398" spans="4:11" x14ac:dyDescent="0.3">
      <c r="D398" s="26">
        <v>8.9499999999999993</v>
      </c>
      <c r="E398" s="26">
        <v>5.95</v>
      </c>
      <c r="F398" s="21">
        <v>3</v>
      </c>
      <c r="G398" t="s">
        <v>1210</v>
      </c>
      <c r="H398" t="s">
        <v>6</v>
      </c>
      <c r="I398" s="2">
        <v>45931.465543981481</v>
      </c>
      <c r="J398" s="2">
        <v>45931.713761574072</v>
      </c>
      <c r="K398" s="29">
        <v>0.37291666666666667</v>
      </c>
    </row>
    <row r="399" spans="4:11" x14ac:dyDescent="0.3">
      <c r="D399" s="26">
        <v>8.9333333333333336</v>
      </c>
      <c r="E399" s="26">
        <v>8.9333333333333336</v>
      </c>
      <c r="F399" s="21">
        <v>0</v>
      </c>
      <c r="G399" t="s">
        <v>990</v>
      </c>
      <c r="H399" t="s">
        <v>84</v>
      </c>
      <c r="I399" s="2">
        <v>45931.43105324074</v>
      </c>
      <c r="J399" s="2">
        <v>45931.803287037037</v>
      </c>
      <c r="K399" s="29">
        <v>0.37222222222222223</v>
      </c>
    </row>
    <row r="400" spans="4:11" x14ac:dyDescent="0.3">
      <c r="D400" s="26">
        <v>8.9166666666666679</v>
      </c>
      <c r="E400" s="26">
        <v>7.916666666666667</v>
      </c>
      <c r="F400" s="21">
        <v>1</v>
      </c>
      <c r="G400" t="s">
        <v>1999</v>
      </c>
      <c r="H400" t="s">
        <v>6</v>
      </c>
      <c r="I400" s="2">
        <v>45931.546678240738</v>
      </c>
      <c r="J400" s="2">
        <v>45931.876400462963</v>
      </c>
      <c r="K400" s="29">
        <v>0.37152777777777779</v>
      </c>
    </row>
    <row r="401" spans="4:11" x14ac:dyDescent="0.3">
      <c r="D401" s="26">
        <v>8.9166666666666679</v>
      </c>
      <c r="E401" s="26">
        <v>5.916666666666667</v>
      </c>
      <c r="F401" s="21">
        <v>3</v>
      </c>
      <c r="G401" t="s">
        <v>1376</v>
      </c>
      <c r="H401" t="s">
        <v>6</v>
      </c>
      <c r="I401" s="2">
        <v>45931.503831018519</v>
      </c>
      <c r="J401" s="2">
        <v>45931.750428240739</v>
      </c>
      <c r="K401" s="29">
        <v>0.37152777777777779</v>
      </c>
    </row>
    <row r="402" spans="4:11" x14ac:dyDescent="0.3">
      <c r="D402" s="26">
        <v>8.9166666666666661</v>
      </c>
      <c r="E402" s="26">
        <v>8.9166666666666661</v>
      </c>
      <c r="F402" s="21">
        <v>0</v>
      </c>
      <c r="G402" t="s">
        <v>2147</v>
      </c>
      <c r="H402" t="s">
        <v>6</v>
      </c>
      <c r="I402" s="2">
        <v>45931.415312500001</v>
      </c>
      <c r="J402" s="2">
        <v>45931.786956018521</v>
      </c>
      <c r="K402" s="29">
        <v>0.37152777777777779</v>
      </c>
    </row>
    <row r="403" spans="4:11" x14ac:dyDescent="0.3">
      <c r="D403" s="26">
        <v>8.9</v>
      </c>
      <c r="E403" s="26">
        <v>8.9</v>
      </c>
      <c r="F403" s="21">
        <v>0</v>
      </c>
      <c r="G403" t="s">
        <v>2592</v>
      </c>
      <c r="H403" t="s">
        <v>6</v>
      </c>
      <c r="I403" s="2">
        <v>45931.43072916667</v>
      </c>
      <c r="J403" s="2">
        <v>45931.801874999997</v>
      </c>
      <c r="K403" s="29">
        <v>0.37083333333333335</v>
      </c>
    </row>
    <row r="404" spans="4:11" x14ac:dyDescent="0.3">
      <c r="D404" s="26">
        <v>8.8833333333333329</v>
      </c>
      <c r="E404" s="26">
        <v>7.8833333333333337</v>
      </c>
      <c r="F404" s="21">
        <v>1</v>
      </c>
      <c r="G404" t="s">
        <v>2024</v>
      </c>
      <c r="H404" t="s">
        <v>6</v>
      </c>
      <c r="I404" s="2">
        <v>45931.465046296296</v>
      </c>
      <c r="J404" s="2">
        <v>45931.793206018519</v>
      </c>
      <c r="K404" s="29">
        <v>0.37013888888888891</v>
      </c>
    </row>
    <row r="405" spans="4:11" x14ac:dyDescent="0.3">
      <c r="D405" s="26">
        <v>8.85</v>
      </c>
      <c r="E405" s="26">
        <v>8.85</v>
      </c>
      <c r="F405" s="21">
        <v>0</v>
      </c>
      <c r="G405" t="s">
        <v>1181</v>
      </c>
      <c r="H405" t="s">
        <v>6</v>
      </c>
      <c r="I405" s="2">
        <v>45931.403240740743</v>
      </c>
      <c r="J405" s="2">
        <v>45931.771782407406</v>
      </c>
      <c r="K405" s="29">
        <v>0.36875000000000002</v>
      </c>
    </row>
    <row r="406" spans="4:11" x14ac:dyDescent="0.3">
      <c r="D406" s="26">
        <v>8.85</v>
      </c>
      <c r="E406" s="26">
        <v>8.85</v>
      </c>
      <c r="F406" s="21">
        <v>0</v>
      </c>
      <c r="G406" t="s">
        <v>1195</v>
      </c>
      <c r="H406" t="s">
        <v>6</v>
      </c>
      <c r="I406" s="2">
        <v>45931.353368055556</v>
      </c>
      <c r="J406" s="2">
        <v>45931.722118055557</v>
      </c>
      <c r="K406" s="29">
        <v>0.36875000000000002</v>
      </c>
    </row>
    <row r="407" spans="4:11" x14ac:dyDescent="0.3">
      <c r="D407" s="26">
        <v>8.8333333333333321</v>
      </c>
      <c r="E407" s="26">
        <v>6.333333333333333</v>
      </c>
      <c r="F407" s="21">
        <v>2.5</v>
      </c>
      <c r="G407" t="s">
        <v>1144</v>
      </c>
      <c r="H407" t="s">
        <v>6</v>
      </c>
      <c r="I407" s="2">
        <v>45931.490520833337</v>
      </c>
      <c r="J407" s="2">
        <v>45931.754421296297</v>
      </c>
      <c r="K407" s="29">
        <v>0.36805555555555558</v>
      </c>
    </row>
    <row r="408" spans="4:11" x14ac:dyDescent="0.3">
      <c r="D408" s="26">
        <v>8.8333333333333321</v>
      </c>
      <c r="E408" s="26">
        <v>5.833333333333333</v>
      </c>
      <c r="F408" s="21">
        <v>3</v>
      </c>
      <c r="G408" t="s">
        <v>1145</v>
      </c>
      <c r="H408" t="s">
        <v>6</v>
      </c>
      <c r="I408" s="2">
        <v>45931.488113425927</v>
      </c>
      <c r="J408" s="2">
        <v>45931.731134259258</v>
      </c>
      <c r="K408" s="29">
        <v>0.36805555555555558</v>
      </c>
    </row>
    <row r="409" spans="4:11" x14ac:dyDescent="0.3">
      <c r="D409" s="26">
        <v>8.8166666666666664</v>
      </c>
      <c r="E409" s="26">
        <v>6.8166666666666664</v>
      </c>
      <c r="F409" s="21">
        <v>2</v>
      </c>
      <c r="G409" t="s">
        <v>1232</v>
      </c>
      <c r="H409" t="s">
        <v>6</v>
      </c>
      <c r="I409" s="2">
        <v>45931.43136574074</v>
      </c>
      <c r="J409" s="2">
        <v>45931.715046296296</v>
      </c>
      <c r="K409" s="29">
        <v>0.36736111111111114</v>
      </c>
    </row>
    <row r="410" spans="4:11" x14ac:dyDescent="0.3">
      <c r="D410" s="26">
        <v>8.8166666666666664</v>
      </c>
      <c r="E410" s="26">
        <v>5.8166666666666664</v>
      </c>
      <c r="F410" s="21">
        <v>3</v>
      </c>
      <c r="G410" t="s">
        <v>1296</v>
      </c>
      <c r="H410" t="s">
        <v>6</v>
      </c>
      <c r="I410" s="2">
        <v>45931.466307870367</v>
      </c>
      <c r="J410" s="2">
        <v>45931.708749999998</v>
      </c>
      <c r="K410" s="29">
        <v>0.36736111111111114</v>
      </c>
    </row>
    <row r="411" spans="4:11" x14ac:dyDescent="0.3">
      <c r="D411" s="26">
        <v>8.8000000000000007</v>
      </c>
      <c r="E411" s="26">
        <v>8.8000000000000007</v>
      </c>
      <c r="F411" s="21">
        <v>0</v>
      </c>
      <c r="G411" t="s">
        <v>2209</v>
      </c>
      <c r="H411" t="s">
        <v>6</v>
      </c>
      <c r="I411" s="2">
        <v>45931.361967592595</v>
      </c>
      <c r="J411" s="2">
        <v>45931.728877314818</v>
      </c>
      <c r="K411" s="29">
        <v>0.36666666666666664</v>
      </c>
    </row>
    <row r="412" spans="4:11" x14ac:dyDescent="0.3">
      <c r="D412" s="26">
        <v>8.7833333333333332</v>
      </c>
      <c r="E412" s="26">
        <v>8.7833333333333332</v>
      </c>
      <c r="F412" s="21">
        <v>0</v>
      </c>
      <c r="G412" t="s">
        <v>1079</v>
      </c>
      <c r="H412" t="s">
        <v>84</v>
      </c>
      <c r="I412" s="2">
        <v>45931.386134259257</v>
      </c>
      <c r="J412" s="2">
        <v>45931.761423611111</v>
      </c>
      <c r="K412" s="29">
        <v>0.3659722222222222</v>
      </c>
    </row>
    <row r="413" spans="4:11" x14ac:dyDescent="0.3">
      <c r="D413" s="26">
        <v>8.7833333333333332</v>
      </c>
      <c r="E413" s="26">
        <v>6.7833333333333332</v>
      </c>
      <c r="F413" s="21">
        <v>2</v>
      </c>
      <c r="G413" t="s">
        <v>991</v>
      </c>
      <c r="H413" t="s">
        <v>6</v>
      </c>
      <c r="I413" s="2">
        <v>45931.47892361111</v>
      </c>
      <c r="J413" s="2">
        <v>45931.761840277781</v>
      </c>
      <c r="K413" s="29">
        <v>0.3659722222222222</v>
      </c>
    </row>
    <row r="414" spans="4:11" x14ac:dyDescent="0.3">
      <c r="D414" s="26">
        <v>8.7666666666666675</v>
      </c>
      <c r="E414" s="26">
        <v>8.7666666666666675</v>
      </c>
      <c r="F414" s="21">
        <v>0</v>
      </c>
      <c r="G414" t="s">
        <v>1172</v>
      </c>
      <c r="H414" t="s">
        <v>6</v>
      </c>
      <c r="I414" s="2">
        <v>45931.349872685183</v>
      </c>
      <c r="J414" s="2">
        <v>45931.714861111112</v>
      </c>
      <c r="K414" s="29">
        <v>0.36527777777777776</v>
      </c>
    </row>
    <row r="415" spans="4:11" x14ac:dyDescent="0.3">
      <c r="D415" s="26">
        <v>8.7666666666666675</v>
      </c>
      <c r="E415" s="26">
        <v>8.7666666666666675</v>
      </c>
      <c r="F415" s="21">
        <v>0</v>
      </c>
      <c r="G415" t="s">
        <v>1196</v>
      </c>
      <c r="H415" t="s">
        <v>6</v>
      </c>
      <c r="I415" s="2">
        <v>45931.429432870369</v>
      </c>
      <c r="J415" s="2">
        <v>45931.794745370367</v>
      </c>
      <c r="K415" s="29">
        <v>0.36527777777777776</v>
      </c>
    </row>
    <row r="416" spans="4:11" x14ac:dyDescent="0.3">
      <c r="D416" s="26">
        <v>8.7666666666666675</v>
      </c>
      <c r="E416" s="26">
        <v>8.7666666666666675</v>
      </c>
      <c r="F416" s="21">
        <v>0</v>
      </c>
      <c r="G416" t="s">
        <v>1431</v>
      </c>
      <c r="H416" t="s">
        <v>6</v>
      </c>
      <c r="I416" s="2">
        <v>45931.467245370368</v>
      </c>
      <c r="J416" s="2">
        <v>45931.832615740743</v>
      </c>
      <c r="K416" s="29">
        <v>0.36527777777777776</v>
      </c>
    </row>
    <row r="417" spans="4:11" x14ac:dyDescent="0.3">
      <c r="D417" s="26">
        <v>8.7666666666666675</v>
      </c>
      <c r="E417" s="26">
        <v>8.7666666666666675</v>
      </c>
      <c r="F417" s="21">
        <v>0</v>
      </c>
      <c r="G417" t="s">
        <v>2224</v>
      </c>
      <c r="H417" t="s">
        <v>6</v>
      </c>
      <c r="I417" s="2">
        <v>45931.34851851852</v>
      </c>
      <c r="J417" s="2">
        <v>45931.713993055557</v>
      </c>
      <c r="K417" s="29">
        <v>0.36527777777777776</v>
      </c>
    </row>
    <row r="418" spans="4:11" x14ac:dyDescent="0.3">
      <c r="D418" s="26">
        <v>8.75</v>
      </c>
      <c r="E418" s="26">
        <v>8.75</v>
      </c>
      <c r="F418" s="21">
        <v>0</v>
      </c>
      <c r="G418" t="s">
        <v>1226</v>
      </c>
      <c r="H418" t="s">
        <v>6</v>
      </c>
      <c r="I418" s="2">
        <v>45931.481203703705</v>
      </c>
      <c r="J418" s="2">
        <v>45931.846076388887</v>
      </c>
      <c r="K418" s="29">
        <v>0.36458333333333331</v>
      </c>
    </row>
    <row r="419" spans="4:11" x14ac:dyDescent="0.3">
      <c r="D419" s="26">
        <v>8.75</v>
      </c>
      <c r="E419" s="26">
        <v>8.75</v>
      </c>
      <c r="F419" s="21">
        <v>0</v>
      </c>
      <c r="G419" t="s">
        <v>1252</v>
      </c>
      <c r="H419" t="s">
        <v>6</v>
      </c>
      <c r="I419" s="2">
        <v>45931.432951388888</v>
      </c>
      <c r="J419" s="2">
        <v>45931.797314814816</v>
      </c>
      <c r="K419" s="29">
        <v>0.36458333333333331</v>
      </c>
    </row>
    <row r="420" spans="4:11" x14ac:dyDescent="0.3">
      <c r="D420" s="26">
        <v>8.7333333333333325</v>
      </c>
      <c r="E420" s="26">
        <v>8.7333333333333325</v>
      </c>
      <c r="F420" s="21">
        <v>0</v>
      </c>
      <c r="G420" t="s">
        <v>1175</v>
      </c>
      <c r="H420" t="s">
        <v>6</v>
      </c>
      <c r="I420" s="2">
        <v>45931.382893518516</v>
      </c>
      <c r="J420" s="2">
        <v>45931.746932870374</v>
      </c>
      <c r="K420" s="29">
        <v>0.36388888888888887</v>
      </c>
    </row>
    <row r="421" spans="4:11" x14ac:dyDescent="0.3">
      <c r="D421" s="26">
        <v>8.7333333333333325</v>
      </c>
      <c r="E421" s="26">
        <v>8.7333333333333325</v>
      </c>
      <c r="F421" s="21">
        <v>0</v>
      </c>
      <c r="G421" t="s">
        <v>1254</v>
      </c>
      <c r="H421" t="s">
        <v>6</v>
      </c>
      <c r="I421" s="2">
        <v>45931.356226851851</v>
      </c>
      <c r="J421" s="2">
        <v>45931.71979166667</v>
      </c>
      <c r="K421" s="29">
        <v>0.36388888888888887</v>
      </c>
    </row>
    <row r="422" spans="4:11" x14ac:dyDescent="0.3">
      <c r="D422" s="26">
        <v>8.7333333333333325</v>
      </c>
      <c r="E422" s="26">
        <v>8.7333333333333325</v>
      </c>
      <c r="F422" s="21">
        <v>0</v>
      </c>
      <c r="G422" t="s">
        <v>1283</v>
      </c>
      <c r="H422" t="s">
        <v>6</v>
      </c>
      <c r="I422" s="2">
        <v>45931.356516203705</v>
      </c>
      <c r="J422" s="2">
        <v>45931.720543981479</v>
      </c>
      <c r="K422" s="29">
        <v>0.36388888888888887</v>
      </c>
    </row>
    <row r="423" spans="4:11" x14ac:dyDescent="0.3">
      <c r="D423" s="26">
        <v>8.7333333333333325</v>
      </c>
      <c r="E423" s="26">
        <v>8.7333333333333325</v>
      </c>
      <c r="F423" s="21">
        <v>0</v>
      </c>
      <c r="G423" t="s">
        <v>1969</v>
      </c>
      <c r="H423" t="s">
        <v>6</v>
      </c>
      <c r="I423" s="2">
        <v>45931.333321759259</v>
      </c>
      <c r="J423" s="2">
        <v>45931.696956018517</v>
      </c>
      <c r="K423" s="29">
        <v>0.36388888888888887</v>
      </c>
    </row>
    <row r="424" spans="4:11" x14ac:dyDescent="0.3">
      <c r="D424" s="26">
        <v>8.7333333333333325</v>
      </c>
      <c r="E424" s="26">
        <v>8.7333333333333325</v>
      </c>
      <c r="F424" s="21">
        <v>0</v>
      </c>
      <c r="G424" t="s">
        <v>2581</v>
      </c>
      <c r="H424" t="s">
        <v>6</v>
      </c>
      <c r="I424" s="2">
        <v>45931.370335648149</v>
      </c>
      <c r="J424" s="2">
        <v>45931.7343287037</v>
      </c>
      <c r="K424" s="29">
        <v>0.36388888888888887</v>
      </c>
    </row>
    <row r="425" spans="4:11" x14ac:dyDescent="0.3">
      <c r="D425" s="26">
        <v>8.7166666666666668</v>
      </c>
      <c r="E425" s="26">
        <v>8.7166666666666668</v>
      </c>
      <c r="F425" s="21">
        <v>0</v>
      </c>
      <c r="G425" t="s">
        <v>1062</v>
      </c>
      <c r="H425" t="s">
        <v>6</v>
      </c>
      <c r="I425" s="2">
        <v>45931.475057870368</v>
      </c>
      <c r="J425" s="2">
        <v>45931.838437500002</v>
      </c>
      <c r="K425" s="29">
        <v>0.36319444444444443</v>
      </c>
    </row>
    <row r="426" spans="4:11" x14ac:dyDescent="0.3">
      <c r="D426" s="26">
        <v>8.7166666666666668</v>
      </c>
      <c r="E426" s="26">
        <v>8.7166666666666668</v>
      </c>
      <c r="F426" s="21">
        <v>0</v>
      </c>
      <c r="G426" t="s">
        <v>2457</v>
      </c>
      <c r="H426" t="s">
        <v>6</v>
      </c>
      <c r="I426" s="2">
        <v>45931.369571759256</v>
      </c>
      <c r="J426" s="2">
        <v>45931.732951388891</v>
      </c>
      <c r="K426" s="29">
        <v>0.36319444444444443</v>
      </c>
    </row>
    <row r="427" spans="4:11" x14ac:dyDescent="0.3">
      <c r="D427" s="26">
        <v>8.7166666666666668</v>
      </c>
      <c r="E427" s="26">
        <v>8.7166666666666668</v>
      </c>
      <c r="F427" s="21">
        <v>0</v>
      </c>
      <c r="G427" t="s">
        <v>2767</v>
      </c>
      <c r="H427" t="s">
        <v>6</v>
      </c>
      <c r="I427" s="2">
        <v>45931.478495370371</v>
      </c>
      <c r="J427" s="2">
        <v>45931.841979166667</v>
      </c>
      <c r="K427" s="29">
        <v>0.36319444444444443</v>
      </c>
    </row>
    <row r="428" spans="4:11" x14ac:dyDescent="0.3">
      <c r="D428" s="26">
        <v>8.6999999999999993</v>
      </c>
      <c r="E428" s="26">
        <v>8.6999999999999993</v>
      </c>
      <c r="F428" s="21">
        <v>0</v>
      </c>
      <c r="G428" t="s">
        <v>1094</v>
      </c>
      <c r="H428" t="s">
        <v>84</v>
      </c>
      <c r="I428" s="2">
        <v>45931.358229166668</v>
      </c>
      <c r="J428" s="2">
        <v>45931.723078703704</v>
      </c>
      <c r="K428" s="29">
        <v>0.36249999999999999</v>
      </c>
    </row>
    <row r="429" spans="4:11" x14ac:dyDescent="0.3">
      <c r="D429" s="26">
        <v>8.6833333333333336</v>
      </c>
      <c r="E429" s="26">
        <v>8.6833333333333336</v>
      </c>
      <c r="F429" s="21">
        <v>0</v>
      </c>
      <c r="G429" t="s">
        <v>1148</v>
      </c>
      <c r="H429" t="s">
        <v>6</v>
      </c>
      <c r="I429" s="2">
        <v>45931.349062499998</v>
      </c>
      <c r="J429" s="2">
        <v>45931.710555555554</v>
      </c>
      <c r="K429" s="29">
        <v>0.36180555555555555</v>
      </c>
    </row>
    <row r="430" spans="4:11" x14ac:dyDescent="0.3">
      <c r="D430" s="26">
        <v>8.6833333333333336</v>
      </c>
      <c r="E430" s="26">
        <v>8.6833333333333336</v>
      </c>
      <c r="F430" s="21">
        <v>0</v>
      </c>
      <c r="G430" t="s">
        <v>2206</v>
      </c>
      <c r="H430" t="s">
        <v>6</v>
      </c>
      <c r="I430" s="2">
        <v>45931.457557870373</v>
      </c>
      <c r="J430" s="2">
        <v>45931.819386574076</v>
      </c>
      <c r="K430" s="29">
        <v>0.36180555555555555</v>
      </c>
    </row>
    <row r="431" spans="4:11" x14ac:dyDescent="0.3">
      <c r="D431" s="26">
        <v>8.6833333333333336</v>
      </c>
      <c r="E431" s="26">
        <v>6.6833333333333336</v>
      </c>
      <c r="F431" s="21">
        <v>2</v>
      </c>
      <c r="G431" t="s">
        <v>1089</v>
      </c>
      <c r="H431" t="s">
        <v>84</v>
      </c>
      <c r="I431" s="2">
        <v>45931.416550925926</v>
      </c>
      <c r="J431" s="2">
        <v>45931.792222222219</v>
      </c>
      <c r="K431" s="29">
        <v>0.36180555555555555</v>
      </c>
    </row>
    <row r="432" spans="4:11" x14ac:dyDescent="0.3">
      <c r="D432" s="26">
        <v>8.6833333333333336</v>
      </c>
      <c r="E432" s="26">
        <v>5.6833333333333336</v>
      </c>
      <c r="F432" s="21">
        <v>3</v>
      </c>
      <c r="G432" t="s">
        <v>1370</v>
      </c>
      <c r="H432" t="s">
        <v>6</v>
      </c>
      <c r="I432" s="2">
        <v>45931.462013888886</v>
      </c>
      <c r="J432" s="2">
        <v>45931.699155092596</v>
      </c>
      <c r="K432" s="29">
        <v>0.36180555555555555</v>
      </c>
    </row>
    <row r="433" spans="4:11" x14ac:dyDescent="0.3">
      <c r="D433" s="26">
        <v>8.65</v>
      </c>
      <c r="E433" s="26">
        <v>8.65</v>
      </c>
      <c r="F433" s="21">
        <v>0</v>
      </c>
      <c r="G433" t="s">
        <v>936</v>
      </c>
      <c r="H433" t="s">
        <v>6</v>
      </c>
      <c r="I433" s="2">
        <v>45931.511574074073</v>
      </c>
      <c r="J433" s="2">
        <v>45931.871898148151</v>
      </c>
      <c r="K433" s="29">
        <v>0.36041666666666666</v>
      </c>
    </row>
    <row r="434" spans="4:11" x14ac:dyDescent="0.3">
      <c r="D434" s="26">
        <v>8.65</v>
      </c>
      <c r="E434" s="26">
        <v>8.65</v>
      </c>
      <c r="F434" s="21">
        <v>0</v>
      </c>
      <c r="G434" t="s">
        <v>2086</v>
      </c>
      <c r="H434" t="s">
        <v>84</v>
      </c>
      <c r="I434" s="2">
        <v>45931.405138888891</v>
      </c>
      <c r="J434" s="2">
        <v>45931.765925925924</v>
      </c>
      <c r="K434" s="29">
        <v>0.36041666666666666</v>
      </c>
    </row>
    <row r="435" spans="4:11" x14ac:dyDescent="0.3">
      <c r="D435" s="26">
        <v>8.6333333333333329</v>
      </c>
      <c r="E435" s="26">
        <v>8.6333333333333329</v>
      </c>
      <c r="F435" s="21">
        <v>0</v>
      </c>
      <c r="G435" t="s">
        <v>950</v>
      </c>
      <c r="H435" t="s">
        <v>6</v>
      </c>
      <c r="I435" s="2">
        <v>45931.352916666663</v>
      </c>
      <c r="J435" s="2">
        <v>45931.712777777779</v>
      </c>
      <c r="K435" s="29">
        <v>0.35972222222222222</v>
      </c>
    </row>
    <row r="436" spans="4:11" x14ac:dyDescent="0.3">
      <c r="D436" s="26">
        <v>8.6333333333333329</v>
      </c>
      <c r="E436" s="26">
        <v>8.6333333333333329</v>
      </c>
      <c r="F436" s="21">
        <v>0</v>
      </c>
      <c r="G436" t="s">
        <v>1179</v>
      </c>
      <c r="H436" t="s">
        <v>6</v>
      </c>
      <c r="I436" s="2">
        <v>45931.419953703706</v>
      </c>
      <c r="J436" s="2">
        <v>45931.779340277775</v>
      </c>
      <c r="K436" s="29">
        <v>0.35972222222222222</v>
      </c>
    </row>
    <row r="437" spans="4:11" x14ac:dyDescent="0.3">
      <c r="D437" s="26">
        <v>8.6333333333333329</v>
      </c>
      <c r="E437" s="26">
        <v>8.6333333333333329</v>
      </c>
      <c r="F437" s="21">
        <v>0</v>
      </c>
      <c r="G437" t="s">
        <v>1230</v>
      </c>
      <c r="H437" t="s">
        <v>6</v>
      </c>
      <c r="I437" s="2">
        <v>45931.457002314812</v>
      </c>
      <c r="J437" s="2">
        <v>45931.81653935185</v>
      </c>
      <c r="K437" s="29">
        <v>0.35972222222222222</v>
      </c>
    </row>
    <row r="438" spans="4:11" x14ac:dyDescent="0.3">
      <c r="D438" s="26">
        <v>8.6333333333333329</v>
      </c>
      <c r="E438" s="26">
        <v>8.6333333333333329</v>
      </c>
      <c r="F438" s="21">
        <v>0</v>
      </c>
      <c r="G438" t="s">
        <v>1863</v>
      </c>
      <c r="H438" t="s">
        <v>6</v>
      </c>
      <c r="I438" s="2">
        <v>45931.315682870372</v>
      </c>
      <c r="J438" s="2">
        <v>45931.675312500003</v>
      </c>
      <c r="K438" s="29">
        <v>0.35972222222222222</v>
      </c>
    </row>
    <row r="439" spans="4:11" x14ac:dyDescent="0.3">
      <c r="D439" s="26">
        <v>8.6333333333333329</v>
      </c>
      <c r="E439" s="26">
        <v>8.6333333333333329</v>
      </c>
      <c r="F439" s="21">
        <v>0</v>
      </c>
      <c r="G439" t="s">
        <v>1903</v>
      </c>
      <c r="H439" t="s">
        <v>6</v>
      </c>
      <c r="I439" s="2">
        <v>45931.323483796295</v>
      </c>
      <c r="J439" s="2">
        <v>45931.683125000003</v>
      </c>
      <c r="K439" s="29">
        <v>0.35972222222222222</v>
      </c>
    </row>
    <row r="440" spans="4:11" x14ac:dyDescent="0.3">
      <c r="D440" s="26">
        <v>8.6333333333333329</v>
      </c>
      <c r="E440" s="26">
        <v>8.6333333333333329</v>
      </c>
      <c r="F440" s="21">
        <v>0</v>
      </c>
      <c r="G440" t="s">
        <v>1949</v>
      </c>
      <c r="H440" t="s">
        <v>6</v>
      </c>
      <c r="I440" s="2">
        <v>45931.37054398148</v>
      </c>
      <c r="J440" s="2">
        <v>45931.730428240742</v>
      </c>
      <c r="K440" s="29">
        <v>0.35972222222222222</v>
      </c>
    </row>
    <row r="441" spans="4:11" x14ac:dyDescent="0.3">
      <c r="D441" s="26">
        <v>8.6333333333333329</v>
      </c>
      <c r="E441" s="26">
        <v>7.6333333333333337</v>
      </c>
      <c r="F441" s="21">
        <v>1</v>
      </c>
      <c r="G441" t="s">
        <v>992</v>
      </c>
      <c r="H441" t="s">
        <v>84</v>
      </c>
      <c r="I441" s="2">
        <v>45931.455011574071</v>
      </c>
      <c r="J441" s="2">
        <v>45931.794722222221</v>
      </c>
      <c r="K441" s="29">
        <v>0.35972222222222222</v>
      </c>
    </row>
    <row r="442" spans="4:11" x14ac:dyDescent="0.3">
      <c r="D442" s="26">
        <v>8.6166666666666671</v>
      </c>
      <c r="E442" s="26">
        <v>8.6166666666666671</v>
      </c>
      <c r="F442" s="21">
        <v>0</v>
      </c>
      <c r="G442" t="s">
        <v>1961</v>
      </c>
      <c r="H442" t="s">
        <v>6</v>
      </c>
      <c r="I442" s="2">
        <v>45931.380057870374</v>
      </c>
      <c r="J442" s="2">
        <v>45931.73940972222</v>
      </c>
      <c r="K442" s="29">
        <v>0.35902777777777778</v>
      </c>
    </row>
    <row r="443" spans="4:11" x14ac:dyDescent="0.3">
      <c r="D443" s="26">
        <v>8.6166666666666671</v>
      </c>
      <c r="E443" s="26">
        <v>4.6166666666666663</v>
      </c>
      <c r="F443" s="21">
        <v>4</v>
      </c>
      <c r="G443" t="s">
        <v>1097</v>
      </c>
      <c r="H443" t="s">
        <v>84</v>
      </c>
      <c r="I443" s="2">
        <v>45931.557708333334</v>
      </c>
      <c r="J443" s="2">
        <v>45931.750335648147</v>
      </c>
      <c r="K443" s="29">
        <v>0.35902777777777778</v>
      </c>
    </row>
    <row r="444" spans="4:11" x14ac:dyDescent="0.3">
      <c r="D444" s="26">
        <v>8.6</v>
      </c>
      <c r="E444" s="26">
        <v>8.6</v>
      </c>
      <c r="F444" s="21">
        <v>0</v>
      </c>
      <c r="G444" t="s">
        <v>1480</v>
      </c>
      <c r="H444" t="s">
        <v>6</v>
      </c>
      <c r="I444" s="2">
        <v>45931.45685185185</v>
      </c>
      <c r="J444" s="2">
        <v>45931.81521990741</v>
      </c>
      <c r="K444" s="29">
        <v>0.35833333333333334</v>
      </c>
    </row>
    <row r="445" spans="4:11" x14ac:dyDescent="0.3">
      <c r="D445" s="26">
        <v>8.6</v>
      </c>
      <c r="E445" s="26">
        <v>8.6</v>
      </c>
      <c r="F445" s="21">
        <v>0</v>
      </c>
      <c r="G445" t="s">
        <v>1708</v>
      </c>
      <c r="H445" t="s">
        <v>1710</v>
      </c>
      <c r="I445" s="2">
        <v>45931.362928240742</v>
      </c>
      <c r="J445" s="2">
        <v>45931.721145833333</v>
      </c>
      <c r="K445" s="29">
        <v>0.35833333333333334</v>
      </c>
    </row>
    <row r="446" spans="4:11" x14ac:dyDescent="0.3">
      <c r="D446" s="26">
        <v>8.6</v>
      </c>
      <c r="E446" s="26">
        <v>8.6</v>
      </c>
      <c r="F446" s="21">
        <v>0</v>
      </c>
      <c r="G446" t="s">
        <v>1734</v>
      </c>
      <c r="H446" t="s">
        <v>6</v>
      </c>
      <c r="I446" s="2">
        <v>45931.407060185185</v>
      </c>
      <c r="J446" s="2">
        <v>45931.765046296299</v>
      </c>
      <c r="K446" s="29">
        <v>0.35833333333333334</v>
      </c>
    </row>
    <row r="447" spans="4:11" x14ac:dyDescent="0.3">
      <c r="D447" s="26">
        <v>8.6</v>
      </c>
      <c r="E447" s="26">
        <v>8.6</v>
      </c>
      <c r="F447" s="21">
        <v>0</v>
      </c>
      <c r="G447" t="s">
        <v>2116</v>
      </c>
      <c r="H447" t="s">
        <v>6</v>
      </c>
      <c r="I447" s="2">
        <v>45931.394965277781</v>
      </c>
      <c r="J447" s="2">
        <v>45931.753032407411</v>
      </c>
      <c r="K447" s="29">
        <v>0.35833333333333334</v>
      </c>
    </row>
    <row r="448" spans="4:11" x14ac:dyDescent="0.3">
      <c r="D448" s="26">
        <v>8.5833333333333321</v>
      </c>
      <c r="E448" s="26">
        <v>6.083333333333333</v>
      </c>
      <c r="F448" s="21">
        <v>2.5</v>
      </c>
      <c r="G448" t="s">
        <v>944</v>
      </c>
      <c r="H448" t="s">
        <v>6</v>
      </c>
      <c r="I448" s="2">
        <v>45931.458032407405</v>
      </c>
      <c r="J448" s="2">
        <v>45931.711550925924</v>
      </c>
      <c r="K448" s="29">
        <v>0.3576388888888889</v>
      </c>
    </row>
    <row r="449" spans="4:11" x14ac:dyDescent="0.3">
      <c r="D449" s="26">
        <v>8.5500000000000007</v>
      </c>
      <c r="E449" s="26">
        <v>8.5500000000000007</v>
      </c>
      <c r="F449" s="21">
        <v>0</v>
      </c>
      <c r="G449" t="s">
        <v>1487</v>
      </c>
      <c r="H449" t="s">
        <v>6</v>
      </c>
      <c r="I449" s="2">
        <v>45931.352476851855</v>
      </c>
      <c r="J449" s="2">
        <v>45931.709016203706</v>
      </c>
      <c r="K449" s="29">
        <v>0.35625000000000001</v>
      </c>
    </row>
    <row r="450" spans="4:11" x14ac:dyDescent="0.3">
      <c r="D450" s="26">
        <v>8.5500000000000007</v>
      </c>
      <c r="E450" s="26">
        <v>8.5500000000000007</v>
      </c>
      <c r="F450" s="21">
        <v>0</v>
      </c>
      <c r="G450" t="s">
        <v>1652</v>
      </c>
      <c r="H450" t="s">
        <v>6</v>
      </c>
      <c r="I450" s="2">
        <v>45931.401412037034</v>
      </c>
      <c r="J450" s="2">
        <v>45931.757905092592</v>
      </c>
      <c r="K450" s="29">
        <v>0.35625000000000001</v>
      </c>
    </row>
    <row r="451" spans="4:11" x14ac:dyDescent="0.3">
      <c r="D451" s="26">
        <v>8.5500000000000007</v>
      </c>
      <c r="E451" s="26">
        <v>8.5500000000000007</v>
      </c>
      <c r="F451" s="21">
        <v>0</v>
      </c>
      <c r="G451" t="s">
        <v>1846</v>
      </c>
      <c r="H451" t="s">
        <v>84</v>
      </c>
      <c r="I451" s="2">
        <v>45931.385648148149</v>
      </c>
      <c r="J451" s="2">
        <v>45931.745833333334</v>
      </c>
      <c r="K451" s="29">
        <v>0.35625000000000001</v>
      </c>
    </row>
    <row r="452" spans="4:11" x14ac:dyDescent="0.3">
      <c r="D452" s="26">
        <v>8.5333333333333332</v>
      </c>
      <c r="E452" s="26">
        <v>8.5333333333333332</v>
      </c>
      <c r="F452" s="21">
        <v>0</v>
      </c>
      <c r="G452" t="s">
        <v>1150</v>
      </c>
      <c r="H452" t="s">
        <v>6</v>
      </c>
      <c r="I452" s="2">
        <v>45931.325289351851</v>
      </c>
      <c r="J452" s="2">
        <v>45931.681145833332</v>
      </c>
      <c r="K452" s="29">
        <v>0.35555555555555557</v>
      </c>
    </row>
    <row r="453" spans="4:11" x14ac:dyDescent="0.3">
      <c r="D453" s="26">
        <v>8.5333333333333332</v>
      </c>
      <c r="E453" s="26">
        <v>8.5333333333333332</v>
      </c>
      <c r="F453" s="21">
        <v>0</v>
      </c>
      <c r="G453" t="s">
        <v>1251</v>
      </c>
      <c r="H453" t="s">
        <v>6</v>
      </c>
      <c r="I453" s="2">
        <v>45931.436215277776</v>
      </c>
      <c r="J453" s="2">
        <v>45931.791817129626</v>
      </c>
      <c r="K453" s="29">
        <v>0.35555555555555557</v>
      </c>
    </row>
    <row r="454" spans="4:11" x14ac:dyDescent="0.3">
      <c r="D454" s="26">
        <v>8.5</v>
      </c>
      <c r="E454" s="26">
        <v>8.5</v>
      </c>
      <c r="F454" s="21">
        <v>0</v>
      </c>
      <c r="G454" t="s">
        <v>1047</v>
      </c>
      <c r="H454" t="s">
        <v>6</v>
      </c>
      <c r="I454" s="2">
        <v>45931.318877314814</v>
      </c>
      <c r="J454" s="2">
        <v>45931.67287037037</v>
      </c>
      <c r="K454" s="29">
        <v>0.35416666666666669</v>
      </c>
    </row>
    <row r="455" spans="4:11" x14ac:dyDescent="0.3">
      <c r="D455" s="26">
        <v>8.4833333333333325</v>
      </c>
      <c r="E455" s="26">
        <v>8.4833333333333325</v>
      </c>
      <c r="F455" s="21">
        <v>0</v>
      </c>
      <c r="G455" t="s">
        <v>1534</v>
      </c>
      <c r="H455" t="s">
        <v>6</v>
      </c>
      <c r="I455" s="2">
        <v>45931.399907407409</v>
      </c>
      <c r="J455" s="2">
        <v>45931.753101851849</v>
      </c>
      <c r="K455" s="29">
        <v>0.35347222222222224</v>
      </c>
    </row>
    <row r="456" spans="4:11" x14ac:dyDescent="0.3">
      <c r="D456" s="26">
        <v>8.4833333333333325</v>
      </c>
      <c r="E456" s="26">
        <v>8.4833333333333325</v>
      </c>
      <c r="F456" s="21">
        <v>0</v>
      </c>
      <c r="G456" t="s">
        <v>2615</v>
      </c>
      <c r="H456" t="s">
        <v>6</v>
      </c>
      <c r="I456" s="2">
        <v>45931.398657407408</v>
      </c>
      <c r="J456" s="2">
        <v>45931.751967592594</v>
      </c>
      <c r="K456" s="29">
        <v>0.35347222222222224</v>
      </c>
    </row>
    <row r="457" spans="4:11" x14ac:dyDescent="0.3">
      <c r="D457" s="26">
        <v>8.4666666666666668</v>
      </c>
      <c r="E457" s="26">
        <v>8.4666666666666668</v>
      </c>
      <c r="F457" s="21">
        <v>0</v>
      </c>
      <c r="G457" t="s">
        <v>1554</v>
      </c>
      <c r="H457" t="s">
        <v>6</v>
      </c>
      <c r="I457" s="2">
        <v>45931.495972222219</v>
      </c>
      <c r="J457" s="2">
        <v>45931.848402777781</v>
      </c>
      <c r="K457" s="29">
        <v>0.3527777777777778</v>
      </c>
    </row>
    <row r="458" spans="4:11" x14ac:dyDescent="0.3">
      <c r="D458" s="26">
        <v>8.4666666666666668</v>
      </c>
      <c r="E458" s="26">
        <v>8.4666666666666668</v>
      </c>
      <c r="F458" s="21">
        <v>0</v>
      </c>
      <c r="G458" t="s">
        <v>2627</v>
      </c>
      <c r="H458" t="s">
        <v>6</v>
      </c>
      <c r="I458" s="2">
        <v>45931.465520833335</v>
      </c>
      <c r="J458" s="2">
        <v>45931.818553240744</v>
      </c>
      <c r="K458" s="29">
        <v>0.3527777777777778</v>
      </c>
    </row>
    <row r="459" spans="4:11" x14ac:dyDescent="0.3">
      <c r="D459" s="26">
        <v>8.4666666666666668</v>
      </c>
      <c r="E459" s="26">
        <v>7.4666666666666668</v>
      </c>
      <c r="F459" s="21">
        <v>1</v>
      </c>
      <c r="G459" t="s">
        <v>2160</v>
      </c>
      <c r="H459" t="s">
        <v>1710</v>
      </c>
      <c r="I459" s="2">
        <v>45931.537083333336</v>
      </c>
      <c r="J459" s="2">
        <v>45931.847974537035</v>
      </c>
      <c r="K459" s="29">
        <v>0.3527777777777778</v>
      </c>
    </row>
    <row r="460" spans="4:11" x14ac:dyDescent="0.3">
      <c r="D460" s="26">
        <v>8.4499999999999993</v>
      </c>
      <c r="E460" s="26">
        <v>8.4499999999999993</v>
      </c>
      <c r="F460" s="21">
        <v>0</v>
      </c>
      <c r="G460" t="s">
        <v>1110</v>
      </c>
      <c r="H460" t="s">
        <v>6</v>
      </c>
      <c r="I460" s="2">
        <v>45931.495810185188</v>
      </c>
      <c r="J460" s="2">
        <v>45931.847557870373</v>
      </c>
      <c r="K460" s="29">
        <v>0.35208333333333336</v>
      </c>
    </row>
    <row r="461" spans="4:11" x14ac:dyDescent="0.3">
      <c r="D461" s="26">
        <v>8.4499999999999993</v>
      </c>
      <c r="E461" s="26">
        <v>8.4499999999999993</v>
      </c>
      <c r="F461" s="21">
        <v>0</v>
      </c>
      <c r="G461" t="s">
        <v>2630</v>
      </c>
      <c r="H461" t="s">
        <v>6</v>
      </c>
      <c r="I461" s="2">
        <v>45931.35392361111</v>
      </c>
      <c r="J461" s="2">
        <v>45931.706030092595</v>
      </c>
      <c r="K461" s="29">
        <v>0.35208333333333336</v>
      </c>
    </row>
    <row r="462" spans="4:11" x14ac:dyDescent="0.3">
      <c r="D462" s="26">
        <v>8.4333333333333336</v>
      </c>
      <c r="E462" s="26">
        <v>8.4333333333333336</v>
      </c>
      <c r="F462" s="21">
        <v>0</v>
      </c>
      <c r="G462" t="s">
        <v>1881</v>
      </c>
      <c r="H462" t="s">
        <v>6</v>
      </c>
      <c r="I462" s="2">
        <v>45931.360289351855</v>
      </c>
      <c r="J462" s="2">
        <v>45931.711689814816</v>
      </c>
      <c r="K462" s="29">
        <v>0.35138888888888886</v>
      </c>
    </row>
    <row r="463" spans="4:11" x14ac:dyDescent="0.3">
      <c r="D463" s="26">
        <v>8.4333333333333336</v>
      </c>
      <c r="E463" s="26">
        <v>8.4333333333333336</v>
      </c>
      <c r="F463" s="21">
        <v>0</v>
      </c>
      <c r="G463" t="s">
        <v>2754</v>
      </c>
      <c r="H463" t="s">
        <v>1710</v>
      </c>
      <c r="I463" s="2">
        <v>45931.426712962966</v>
      </c>
      <c r="J463" s="2">
        <v>45931.778287037036</v>
      </c>
      <c r="K463" s="29">
        <v>0.35138888888888886</v>
      </c>
    </row>
    <row r="464" spans="4:11" x14ac:dyDescent="0.3">
      <c r="D464" s="26">
        <v>8.4166666666666661</v>
      </c>
      <c r="E464" s="26">
        <v>8.4166666666666661</v>
      </c>
      <c r="F464" s="21">
        <v>0</v>
      </c>
      <c r="G464" t="s">
        <v>806</v>
      </c>
      <c r="H464" t="s">
        <v>6</v>
      </c>
      <c r="I464" s="2">
        <v>45931.493206018517</v>
      </c>
      <c r="J464" s="2">
        <v>45931.843807870369</v>
      </c>
      <c r="K464" s="29">
        <v>0.35069444444444442</v>
      </c>
    </row>
    <row r="465" spans="4:11" x14ac:dyDescent="0.3">
      <c r="D465" s="26">
        <v>8.4</v>
      </c>
      <c r="E465" s="26">
        <v>8.4</v>
      </c>
      <c r="F465" s="21">
        <v>0</v>
      </c>
      <c r="G465" t="s">
        <v>899</v>
      </c>
      <c r="H465" t="s">
        <v>6</v>
      </c>
      <c r="I465" s="2">
        <v>45931.409444444442</v>
      </c>
      <c r="J465" s="2">
        <v>45931.759305555555</v>
      </c>
      <c r="K465" s="29">
        <v>0.35</v>
      </c>
    </row>
    <row r="466" spans="4:11" x14ac:dyDescent="0.3">
      <c r="D466" s="26">
        <v>8.4</v>
      </c>
      <c r="E466" s="26">
        <v>8.4</v>
      </c>
      <c r="F466" s="21">
        <v>0</v>
      </c>
      <c r="G466" t="s">
        <v>1220</v>
      </c>
      <c r="H466" t="s">
        <v>6</v>
      </c>
      <c r="I466" s="2">
        <v>45931.459849537037</v>
      </c>
      <c r="J466" s="2">
        <v>45931.809652777774</v>
      </c>
      <c r="K466" s="29">
        <v>0.35</v>
      </c>
    </row>
    <row r="467" spans="4:11" x14ac:dyDescent="0.3">
      <c r="D467" s="26">
        <v>8.4</v>
      </c>
      <c r="E467" s="26">
        <v>8.4</v>
      </c>
      <c r="F467" s="21">
        <v>0</v>
      </c>
      <c r="G467" t="s">
        <v>1955</v>
      </c>
      <c r="H467" t="s">
        <v>6</v>
      </c>
      <c r="I467" s="2">
        <v>45931.50372685185</v>
      </c>
      <c r="J467" s="2">
        <v>45931.853865740741</v>
      </c>
      <c r="K467" s="29">
        <v>0.35</v>
      </c>
    </row>
    <row r="468" spans="4:11" x14ac:dyDescent="0.3">
      <c r="D468" s="26">
        <v>8.4</v>
      </c>
      <c r="E468" s="26">
        <v>8.4</v>
      </c>
      <c r="F468" s="21">
        <v>0</v>
      </c>
      <c r="G468" t="s">
        <v>2231</v>
      </c>
      <c r="H468" t="s">
        <v>6</v>
      </c>
      <c r="I468" s="2">
        <v>45931.374432870369</v>
      </c>
      <c r="J468" s="2">
        <v>45931.724421296298</v>
      </c>
      <c r="K468" s="29">
        <v>0.35</v>
      </c>
    </row>
    <row r="469" spans="4:11" x14ac:dyDescent="0.3">
      <c r="D469" s="26">
        <v>8.3833333333333329</v>
      </c>
      <c r="E469" s="26">
        <v>8.3833333333333329</v>
      </c>
      <c r="F469" s="21">
        <v>0</v>
      </c>
      <c r="G469" t="s">
        <v>912</v>
      </c>
      <c r="H469" t="s">
        <v>6</v>
      </c>
      <c r="I469" s="2">
        <v>45931.446493055555</v>
      </c>
      <c r="J469" s="2">
        <v>45931.795659722222</v>
      </c>
      <c r="K469" s="29">
        <v>0.34930555555555554</v>
      </c>
    </row>
    <row r="470" spans="4:11" x14ac:dyDescent="0.3">
      <c r="D470" s="26">
        <v>8.3666666666666671</v>
      </c>
      <c r="E470" s="26">
        <v>8.3666666666666671</v>
      </c>
      <c r="F470" s="21">
        <v>0</v>
      </c>
      <c r="G470" t="s">
        <v>1162</v>
      </c>
      <c r="H470" t="s">
        <v>6</v>
      </c>
      <c r="I470" s="2">
        <v>45931.408796296295</v>
      </c>
      <c r="J470" s="2">
        <v>45931.757233796299</v>
      </c>
      <c r="K470" s="29">
        <v>0.34861111111111109</v>
      </c>
    </row>
    <row r="471" spans="4:11" x14ac:dyDescent="0.3">
      <c r="D471" s="26">
        <v>8.3666666666666671</v>
      </c>
      <c r="E471" s="26">
        <v>8.3666666666666671</v>
      </c>
      <c r="F471" s="21">
        <v>0</v>
      </c>
      <c r="G471" t="s">
        <v>1259</v>
      </c>
      <c r="H471" t="s">
        <v>6</v>
      </c>
      <c r="I471" s="2">
        <v>45931.319756944446</v>
      </c>
      <c r="J471" s="2">
        <v>45931.668692129628</v>
      </c>
      <c r="K471" s="29">
        <v>0.34861111111111109</v>
      </c>
    </row>
    <row r="472" spans="4:11" x14ac:dyDescent="0.3">
      <c r="D472" s="26">
        <v>8.3666666666666671</v>
      </c>
      <c r="E472" s="26">
        <v>8.3666666666666671</v>
      </c>
      <c r="F472" s="21">
        <v>0</v>
      </c>
      <c r="G472" t="s">
        <v>1540</v>
      </c>
      <c r="H472" t="s">
        <v>84</v>
      </c>
      <c r="I472" s="2">
        <v>45931.341898148145</v>
      </c>
      <c r="J472" s="2">
        <v>45931.730821759258</v>
      </c>
      <c r="K472" s="29">
        <v>0.34861111111111109</v>
      </c>
    </row>
    <row r="473" spans="4:11" x14ac:dyDescent="0.3">
      <c r="D473" s="26">
        <v>8.3666666666666671</v>
      </c>
      <c r="E473" s="26">
        <v>8.3666666666666671</v>
      </c>
      <c r="F473" s="21">
        <v>0</v>
      </c>
      <c r="G473" t="s">
        <v>2573</v>
      </c>
      <c r="H473" t="s">
        <v>6</v>
      </c>
      <c r="I473" s="2">
        <v>45931.527337962965</v>
      </c>
      <c r="J473" s="2">
        <v>45931.876273148147</v>
      </c>
      <c r="K473" s="29">
        <v>0.34861111111111109</v>
      </c>
    </row>
    <row r="474" spans="4:11" x14ac:dyDescent="0.3">
      <c r="D474" s="26">
        <v>8.35</v>
      </c>
      <c r="E474" s="26">
        <v>8.35</v>
      </c>
      <c r="F474" s="21">
        <v>0</v>
      </c>
      <c r="G474" t="s">
        <v>1088</v>
      </c>
      <c r="H474" t="s">
        <v>84</v>
      </c>
      <c r="I474" s="2">
        <v>45931.370555555557</v>
      </c>
      <c r="J474" s="2">
        <v>45931.721909722219</v>
      </c>
      <c r="K474" s="29">
        <v>0.34791666666666665</v>
      </c>
    </row>
    <row r="475" spans="4:11" x14ac:dyDescent="0.3">
      <c r="D475" s="26">
        <v>8.3333333333333339</v>
      </c>
      <c r="E475" s="26">
        <v>8.3333333333333339</v>
      </c>
      <c r="F475" s="21">
        <v>0</v>
      </c>
      <c r="G475" t="s">
        <v>1105</v>
      </c>
      <c r="H475" t="s">
        <v>6</v>
      </c>
      <c r="I475" s="2">
        <v>45931.494305555556</v>
      </c>
      <c r="J475" s="2">
        <v>45931.841539351852</v>
      </c>
      <c r="K475" s="29">
        <v>0.34722222222222221</v>
      </c>
    </row>
    <row r="476" spans="4:11" x14ac:dyDescent="0.3">
      <c r="D476" s="26">
        <v>8.3333333333333339</v>
      </c>
      <c r="E476" s="26">
        <v>8.3333333333333339</v>
      </c>
      <c r="F476" s="21">
        <v>0</v>
      </c>
      <c r="G476" t="s">
        <v>1190</v>
      </c>
      <c r="H476" t="s">
        <v>6</v>
      </c>
      <c r="I476" s="2">
        <v>45931.411527777775</v>
      </c>
      <c r="J476" s="2">
        <v>45931.758553240739</v>
      </c>
      <c r="K476" s="29">
        <v>0.34722222222222221</v>
      </c>
    </row>
    <row r="477" spans="4:11" x14ac:dyDescent="0.3">
      <c r="D477" s="26">
        <v>8.3333333333333339</v>
      </c>
      <c r="E477" s="26">
        <v>8.3333333333333339</v>
      </c>
      <c r="F477" s="21">
        <v>0</v>
      </c>
      <c r="G477" t="s">
        <v>2355</v>
      </c>
      <c r="H477" t="s">
        <v>6</v>
      </c>
      <c r="I477" s="2">
        <v>45931.410428240742</v>
      </c>
      <c r="J477" s="2">
        <v>45931.7578125</v>
      </c>
      <c r="K477" s="29">
        <v>0.34722222222222221</v>
      </c>
    </row>
    <row r="478" spans="4:11" x14ac:dyDescent="0.3">
      <c r="D478" s="26">
        <v>8.3333333333333339</v>
      </c>
      <c r="E478" s="26">
        <v>8.3333333333333339</v>
      </c>
      <c r="F478" s="21">
        <v>0</v>
      </c>
      <c r="G478" t="s">
        <v>2715</v>
      </c>
      <c r="H478" t="s">
        <v>6</v>
      </c>
      <c r="I478" s="2">
        <v>45931.416180555556</v>
      </c>
      <c r="J478" s="2">
        <v>45931.763171296298</v>
      </c>
      <c r="K478" s="29">
        <v>0.34722222222222221</v>
      </c>
    </row>
    <row r="479" spans="4:11" x14ac:dyDescent="0.3">
      <c r="D479" s="26">
        <v>8.3166666666666664</v>
      </c>
      <c r="E479" s="26">
        <v>8.3166666666666664</v>
      </c>
      <c r="F479" s="21">
        <v>0</v>
      </c>
      <c r="G479" t="s">
        <v>1005</v>
      </c>
      <c r="H479" t="s">
        <v>6</v>
      </c>
      <c r="I479" s="2">
        <v>45931.503807870373</v>
      </c>
      <c r="J479" s="2">
        <v>45931.850173611114</v>
      </c>
      <c r="K479" s="29">
        <v>0.34652777777777777</v>
      </c>
    </row>
    <row r="480" spans="4:11" x14ac:dyDescent="0.3">
      <c r="D480" s="26">
        <v>8.3166666666666664</v>
      </c>
      <c r="E480" s="26">
        <v>8.3166666666666664</v>
      </c>
      <c r="F480" s="21">
        <v>0</v>
      </c>
      <c r="G480" t="s">
        <v>1159</v>
      </c>
      <c r="H480" t="s">
        <v>6</v>
      </c>
      <c r="I480" s="2">
        <v>45931.492523148147</v>
      </c>
      <c r="J480" s="2">
        <v>45931.839328703703</v>
      </c>
      <c r="K480" s="29">
        <v>0.34652777777777777</v>
      </c>
    </row>
    <row r="481" spans="4:11" x14ac:dyDescent="0.3">
      <c r="D481" s="26">
        <v>8.3166666666666664</v>
      </c>
      <c r="E481" s="26">
        <v>8.3166666666666664</v>
      </c>
      <c r="F481" s="21">
        <v>0</v>
      </c>
      <c r="G481" t="s">
        <v>1930</v>
      </c>
      <c r="H481" t="s">
        <v>6</v>
      </c>
      <c r="I481" s="2">
        <v>45931.489699074074</v>
      </c>
      <c r="J481" s="2">
        <v>45931.836134259262</v>
      </c>
      <c r="K481" s="29">
        <v>0.34652777777777777</v>
      </c>
    </row>
    <row r="482" spans="4:11" x14ac:dyDescent="0.3">
      <c r="D482" s="26">
        <v>8.3000000000000007</v>
      </c>
      <c r="E482" s="26">
        <v>8.3000000000000007</v>
      </c>
      <c r="F482" s="21">
        <v>0</v>
      </c>
      <c r="G482" t="s">
        <v>2291</v>
      </c>
      <c r="H482" t="s">
        <v>6</v>
      </c>
      <c r="I482" s="2">
        <v>45931.458634259259</v>
      </c>
      <c r="J482" s="2">
        <v>45931.804606481484</v>
      </c>
      <c r="K482" s="29">
        <v>0.34583333333333333</v>
      </c>
    </row>
    <row r="483" spans="4:11" x14ac:dyDescent="0.3">
      <c r="D483" s="26">
        <v>8.2833333333333332</v>
      </c>
      <c r="E483" s="26">
        <v>8.2833333333333332</v>
      </c>
      <c r="F483" s="21">
        <v>0</v>
      </c>
      <c r="G483" t="s">
        <v>1202</v>
      </c>
      <c r="H483" t="s">
        <v>84</v>
      </c>
      <c r="I483" s="2">
        <v>45931.405416666668</v>
      </c>
      <c r="J483" s="2">
        <v>45931.750335648147</v>
      </c>
      <c r="K483" s="29">
        <v>0.34513888888888888</v>
      </c>
    </row>
    <row r="484" spans="4:11" x14ac:dyDescent="0.3">
      <c r="D484" s="26">
        <v>8.2833333333333332</v>
      </c>
      <c r="E484" s="26">
        <v>8.2833333333333332</v>
      </c>
      <c r="F484" s="21">
        <v>0</v>
      </c>
      <c r="G484" t="s">
        <v>2536</v>
      </c>
      <c r="H484" t="s">
        <v>6</v>
      </c>
      <c r="I484" s="2">
        <v>45931.462314814817</v>
      </c>
      <c r="J484" s="2">
        <v>45931.807280092595</v>
      </c>
      <c r="K484" s="29">
        <v>0.34513888888888888</v>
      </c>
    </row>
    <row r="485" spans="4:11" x14ac:dyDescent="0.3">
      <c r="D485" s="26">
        <v>8.2833333333333332</v>
      </c>
      <c r="E485" s="26">
        <v>7.2833333333333332</v>
      </c>
      <c r="F485" s="21">
        <v>1</v>
      </c>
      <c r="G485" t="s">
        <v>1696</v>
      </c>
      <c r="H485" t="s">
        <v>6</v>
      </c>
      <c r="I485" s="2">
        <v>45931.582199074073</v>
      </c>
      <c r="J485" s="2">
        <v>45931.885659722226</v>
      </c>
      <c r="K485" s="29">
        <v>0.34513888888888888</v>
      </c>
    </row>
    <row r="486" spans="4:11" x14ac:dyDescent="0.3">
      <c r="D486" s="26">
        <v>8.2666666666666675</v>
      </c>
      <c r="E486" s="26">
        <v>8.2666666666666675</v>
      </c>
      <c r="F486" s="21">
        <v>0</v>
      </c>
      <c r="G486" t="s">
        <v>1908</v>
      </c>
      <c r="H486" t="s">
        <v>6</v>
      </c>
      <c r="I486" s="2">
        <v>45931.411504629628</v>
      </c>
      <c r="J486" s="2">
        <v>45931.756180555552</v>
      </c>
      <c r="K486" s="29">
        <v>0.34444444444444444</v>
      </c>
    </row>
    <row r="487" spans="4:11" x14ac:dyDescent="0.3">
      <c r="D487" s="26">
        <v>8.2666666666666675</v>
      </c>
      <c r="E487" s="26">
        <v>8.2666666666666675</v>
      </c>
      <c r="F487" s="21">
        <v>0</v>
      </c>
      <c r="G487" t="s">
        <v>2144</v>
      </c>
      <c r="H487" t="s">
        <v>1710</v>
      </c>
      <c r="I487" s="2">
        <v>45931.450844907406</v>
      </c>
      <c r="J487" s="2">
        <v>45931.795439814814</v>
      </c>
      <c r="K487" s="29">
        <v>0.34444444444444444</v>
      </c>
    </row>
    <row r="488" spans="4:11" x14ac:dyDescent="0.3">
      <c r="D488" s="26">
        <v>8.2666666666666675</v>
      </c>
      <c r="E488" s="26">
        <v>8.2666666666666675</v>
      </c>
      <c r="F488" s="21">
        <v>0</v>
      </c>
      <c r="G488" t="s">
        <v>2260</v>
      </c>
      <c r="H488" t="s">
        <v>6</v>
      </c>
      <c r="I488" s="2">
        <v>45931.374131944445</v>
      </c>
      <c r="J488" s="2">
        <v>45931.718310185184</v>
      </c>
      <c r="K488" s="29">
        <v>0.34444444444444444</v>
      </c>
    </row>
    <row r="489" spans="4:11" x14ac:dyDescent="0.3">
      <c r="D489" s="26">
        <v>8.2666666666666675</v>
      </c>
      <c r="E489" s="26">
        <v>8.2666666666666675</v>
      </c>
      <c r="F489" s="21">
        <v>0</v>
      </c>
      <c r="G489" t="s">
        <v>2370</v>
      </c>
      <c r="H489" t="s">
        <v>6</v>
      </c>
      <c r="I489" s="2">
        <v>45931.496631944443</v>
      </c>
      <c r="J489" s="2">
        <v>45931.840787037036</v>
      </c>
      <c r="K489" s="29">
        <v>0.34444444444444444</v>
      </c>
    </row>
    <row r="490" spans="4:11" x14ac:dyDescent="0.3">
      <c r="D490" s="26">
        <v>8.2666666666666675</v>
      </c>
      <c r="E490" s="26">
        <v>8.2666666666666675</v>
      </c>
      <c r="F490" s="21">
        <v>0</v>
      </c>
      <c r="G490" t="s">
        <v>2761</v>
      </c>
      <c r="H490" t="s">
        <v>6</v>
      </c>
      <c r="I490" s="2">
        <v>45931.449189814812</v>
      </c>
      <c r="J490" s="2">
        <v>45931.793923611112</v>
      </c>
      <c r="K490" s="29">
        <v>0.34444444444444444</v>
      </c>
    </row>
    <row r="491" spans="4:11" x14ac:dyDescent="0.3">
      <c r="D491" s="26">
        <v>8.2666666666666657</v>
      </c>
      <c r="E491" s="26">
        <v>7.2666666666666666</v>
      </c>
      <c r="F491" s="21">
        <v>1</v>
      </c>
      <c r="G491" t="s">
        <v>1092</v>
      </c>
      <c r="H491" t="s">
        <v>84</v>
      </c>
      <c r="I491" s="2">
        <v>45931.423263888886</v>
      </c>
      <c r="J491" s="2">
        <v>45931.729664351849</v>
      </c>
      <c r="K491" s="29">
        <v>0.34444444444444444</v>
      </c>
    </row>
    <row r="492" spans="4:11" x14ac:dyDescent="0.3">
      <c r="D492" s="26">
        <v>8.2666666666666657</v>
      </c>
      <c r="E492" s="26">
        <v>5.2666666666666666</v>
      </c>
      <c r="F492" s="21">
        <v>3</v>
      </c>
      <c r="G492" t="s">
        <v>1096</v>
      </c>
      <c r="H492" t="s">
        <v>84</v>
      </c>
      <c r="I492" s="2">
        <v>45931.581203703703</v>
      </c>
      <c r="J492" s="2">
        <v>45931.804594907408</v>
      </c>
      <c r="K492" s="29">
        <v>0.34444444444444444</v>
      </c>
    </row>
    <row r="493" spans="4:11" x14ac:dyDescent="0.3">
      <c r="D493" s="26">
        <v>8.25</v>
      </c>
      <c r="E493" s="26">
        <v>8.25</v>
      </c>
      <c r="F493" s="21">
        <v>0</v>
      </c>
      <c r="G493" t="s">
        <v>1311</v>
      </c>
      <c r="H493" t="s">
        <v>6</v>
      </c>
      <c r="I493" s="2">
        <v>45931.448842592596</v>
      </c>
      <c r="J493" s="2">
        <v>45931.792245370372</v>
      </c>
      <c r="K493" s="29">
        <v>0.34375</v>
      </c>
    </row>
    <row r="494" spans="4:11" x14ac:dyDescent="0.3">
      <c r="D494" s="26">
        <v>8.25</v>
      </c>
      <c r="E494" s="26">
        <v>8.25</v>
      </c>
      <c r="F494" s="21">
        <v>0</v>
      </c>
      <c r="G494" t="s">
        <v>1922</v>
      </c>
      <c r="H494" t="s">
        <v>6</v>
      </c>
      <c r="I494" s="2">
        <v>45931.428726851853</v>
      </c>
      <c r="J494" s="2">
        <v>45931.772407407407</v>
      </c>
      <c r="K494" s="29">
        <v>0.34375</v>
      </c>
    </row>
    <row r="495" spans="4:11" x14ac:dyDescent="0.3">
      <c r="D495" s="26">
        <v>8.2333333333333325</v>
      </c>
      <c r="E495" s="26">
        <v>8.2333333333333325</v>
      </c>
      <c r="F495" s="21">
        <v>0</v>
      </c>
      <c r="G495" t="s">
        <v>1045</v>
      </c>
      <c r="H495" t="s">
        <v>6</v>
      </c>
      <c r="I495" s="2">
        <v>45931.394884259258</v>
      </c>
      <c r="J495" s="2">
        <v>45931.737743055557</v>
      </c>
      <c r="K495" s="29">
        <v>0.34305555555555556</v>
      </c>
    </row>
    <row r="496" spans="4:11" x14ac:dyDescent="0.3">
      <c r="D496" s="26">
        <v>8.2333333333333325</v>
      </c>
      <c r="E496" s="26">
        <v>8.2333333333333325</v>
      </c>
      <c r="F496" s="21">
        <v>0</v>
      </c>
      <c r="G496" t="s">
        <v>1053</v>
      </c>
      <c r="H496" t="s">
        <v>6</v>
      </c>
      <c r="I496" s="2">
        <v>45931.385983796295</v>
      </c>
      <c r="J496" s="2">
        <v>45931.72929398148</v>
      </c>
      <c r="K496" s="29">
        <v>0.34305555555555556</v>
      </c>
    </row>
    <row r="497" spans="4:11" x14ac:dyDescent="0.3">
      <c r="D497" s="26">
        <v>8.2333333333333325</v>
      </c>
      <c r="E497" s="26">
        <v>8.2333333333333325</v>
      </c>
      <c r="F497" s="21">
        <v>0</v>
      </c>
      <c r="G497" t="s">
        <v>2063</v>
      </c>
      <c r="H497" t="s">
        <v>6</v>
      </c>
      <c r="I497" s="2">
        <v>45931.410798611112</v>
      </c>
      <c r="J497" s="2">
        <v>45931.753865740742</v>
      </c>
      <c r="K497" s="29">
        <v>0.34305555555555556</v>
      </c>
    </row>
    <row r="498" spans="4:11" x14ac:dyDescent="0.3">
      <c r="D498" s="26">
        <v>8.2333333333333325</v>
      </c>
      <c r="E498" s="26">
        <v>8.2333333333333325</v>
      </c>
      <c r="F498" s="21">
        <v>0</v>
      </c>
      <c r="G498" t="s">
        <v>2349</v>
      </c>
      <c r="H498" t="s">
        <v>6</v>
      </c>
      <c r="I498" s="2">
        <v>45931.330625000002</v>
      </c>
      <c r="J498" s="2">
        <v>45931.673576388886</v>
      </c>
      <c r="K498" s="29">
        <v>0.34305555555555556</v>
      </c>
    </row>
    <row r="499" spans="4:11" x14ac:dyDescent="0.3">
      <c r="D499" s="26">
        <v>8.2333333333333325</v>
      </c>
      <c r="E499" s="26">
        <v>8.2333333333333325</v>
      </c>
      <c r="F499" s="21">
        <v>0</v>
      </c>
      <c r="G499" t="s">
        <v>2451</v>
      </c>
      <c r="H499" t="s">
        <v>1710</v>
      </c>
      <c r="I499" s="2">
        <v>45931.374965277777</v>
      </c>
      <c r="J499" s="2">
        <v>45931.717766203707</v>
      </c>
      <c r="K499" s="29">
        <v>0.34305555555555556</v>
      </c>
    </row>
    <row r="500" spans="4:11" x14ac:dyDescent="0.3">
      <c r="D500" s="26">
        <v>8.2166666666666668</v>
      </c>
      <c r="E500" s="26">
        <v>8.2166666666666668</v>
      </c>
      <c r="F500" s="21">
        <v>0</v>
      </c>
      <c r="G500" t="s">
        <v>947</v>
      </c>
      <c r="H500" t="s">
        <v>6</v>
      </c>
      <c r="I500" s="2">
        <v>45931.458298611113</v>
      </c>
      <c r="J500" s="2">
        <v>45931.800925925927</v>
      </c>
      <c r="K500" s="29">
        <v>0.34236111111111112</v>
      </c>
    </row>
    <row r="501" spans="4:11" x14ac:dyDescent="0.3">
      <c r="D501" s="26">
        <v>8.2166666666666668</v>
      </c>
      <c r="E501" s="26">
        <v>8.2166666666666668</v>
      </c>
      <c r="F501" s="21">
        <v>0</v>
      </c>
      <c r="G501" t="s">
        <v>1004</v>
      </c>
      <c r="H501" t="s">
        <v>84</v>
      </c>
      <c r="I501" s="2">
        <v>45931.417002314818</v>
      </c>
      <c r="J501" s="2">
        <v>45931.787743055553</v>
      </c>
      <c r="K501" s="29">
        <v>0.34236111111111112</v>
      </c>
    </row>
    <row r="502" spans="4:11" x14ac:dyDescent="0.3">
      <c r="D502" s="26">
        <v>8.2166666666666668</v>
      </c>
      <c r="E502" s="26">
        <v>8.2166666666666668</v>
      </c>
      <c r="F502" s="21">
        <v>0</v>
      </c>
      <c r="G502" t="s">
        <v>1013</v>
      </c>
      <c r="H502" t="s">
        <v>6</v>
      </c>
      <c r="I502" s="2">
        <v>45931.49150462963</v>
      </c>
      <c r="J502" s="2">
        <v>45931.833657407406</v>
      </c>
      <c r="K502" s="29">
        <v>0.34236111111111112</v>
      </c>
    </row>
    <row r="503" spans="4:11" x14ac:dyDescent="0.3">
      <c r="D503" s="26">
        <v>8.2166666666666668</v>
      </c>
      <c r="E503" s="26">
        <v>8.2166666666666668</v>
      </c>
      <c r="F503" s="21">
        <v>0</v>
      </c>
      <c r="G503" t="s">
        <v>1235</v>
      </c>
      <c r="H503" t="s">
        <v>6</v>
      </c>
      <c r="I503" s="2">
        <v>45931.408912037034</v>
      </c>
      <c r="J503" s="2">
        <v>45931.750949074078</v>
      </c>
      <c r="K503" s="29">
        <v>0.34236111111111112</v>
      </c>
    </row>
    <row r="504" spans="4:11" x14ac:dyDescent="0.3">
      <c r="D504" s="26">
        <v>8.2166666666666668</v>
      </c>
      <c r="E504" s="26">
        <v>8.2166666666666668</v>
      </c>
      <c r="F504" s="21">
        <v>0</v>
      </c>
      <c r="G504" t="s">
        <v>2460</v>
      </c>
      <c r="H504" t="s">
        <v>84</v>
      </c>
      <c r="I504" s="2">
        <v>45931.448622685188</v>
      </c>
      <c r="J504" s="2">
        <v>45931.790671296294</v>
      </c>
      <c r="K504" s="29">
        <v>0.34236111111111112</v>
      </c>
    </row>
    <row r="505" spans="4:11" x14ac:dyDescent="0.3">
      <c r="D505" s="26">
        <v>8.1999999999999993</v>
      </c>
      <c r="E505" s="26">
        <v>8.1999999999999993</v>
      </c>
      <c r="F505" s="21">
        <v>0</v>
      </c>
      <c r="G505" t="s">
        <v>1342</v>
      </c>
      <c r="H505" t="s">
        <v>6</v>
      </c>
      <c r="I505" s="2">
        <v>45931.296354166669</v>
      </c>
      <c r="J505" s="2">
        <v>45931.637835648151</v>
      </c>
      <c r="K505" s="29">
        <v>0.34166666666666667</v>
      </c>
    </row>
    <row r="506" spans="4:11" x14ac:dyDescent="0.3">
      <c r="D506" s="26">
        <v>8.1833333333333336</v>
      </c>
      <c r="E506" s="26">
        <v>8.1833333333333336</v>
      </c>
      <c r="F506" s="21">
        <v>0</v>
      </c>
      <c r="G506" t="s">
        <v>1219</v>
      </c>
      <c r="H506" t="s">
        <v>6</v>
      </c>
      <c r="I506" s="2">
        <v>45931.498969907407</v>
      </c>
      <c r="J506" s="2">
        <v>45931.839884259258</v>
      </c>
      <c r="K506" s="29">
        <v>0.34097222222222223</v>
      </c>
    </row>
    <row r="507" spans="4:11" x14ac:dyDescent="0.3">
      <c r="D507" s="26">
        <v>8.1833333333333336</v>
      </c>
      <c r="E507" s="26">
        <v>8.1833333333333336</v>
      </c>
      <c r="F507" s="21">
        <v>0</v>
      </c>
      <c r="G507" t="s">
        <v>1507</v>
      </c>
      <c r="H507" t="s">
        <v>6</v>
      </c>
      <c r="I507" s="2">
        <v>45931.497291666667</v>
      </c>
      <c r="J507" s="2">
        <v>45931.838182870371</v>
      </c>
      <c r="K507" s="29">
        <v>0.34097222222222223</v>
      </c>
    </row>
    <row r="508" spans="4:11" x14ac:dyDescent="0.3">
      <c r="D508" s="26">
        <v>8.1833333333333336</v>
      </c>
      <c r="E508" s="26">
        <v>8.1833333333333336</v>
      </c>
      <c r="F508" s="21">
        <v>0</v>
      </c>
      <c r="G508" t="s">
        <v>2577</v>
      </c>
      <c r="H508" t="s">
        <v>1710</v>
      </c>
      <c r="I508" s="2">
        <v>45931.452777777777</v>
      </c>
      <c r="J508" s="2">
        <v>45931.79346064815</v>
      </c>
      <c r="K508" s="29">
        <v>0.34097222222222223</v>
      </c>
    </row>
    <row r="509" spans="4:11" x14ac:dyDescent="0.3">
      <c r="D509" s="26">
        <v>8.1666666666666679</v>
      </c>
      <c r="E509" s="26">
        <v>7.166666666666667</v>
      </c>
      <c r="F509" s="21">
        <v>1</v>
      </c>
      <c r="G509" t="s">
        <v>1217</v>
      </c>
      <c r="H509" t="s">
        <v>6</v>
      </c>
      <c r="I509" s="2">
        <v>45931.58252314815</v>
      </c>
      <c r="J509" s="2">
        <v>45931.881273148145</v>
      </c>
      <c r="K509" s="29">
        <v>0.34027777777777779</v>
      </c>
    </row>
    <row r="510" spans="4:11" x14ac:dyDescent="0.3">
      <c r="D510" s="26">
        <v>8.1666666666666679</v>
      </c>
      <c r="E510" s="26">
        <v>7.166666666666667</v>
      </c>
      <c r="F510" s="21">
        <v>1</v>
      </c>
      <c r="G510" t="s">
        <v>1236</v>
      </c>
      <c r="H510" t="s">
        <v>6</v>
      </c>
      <c r="I510" s="2">
        <v>45931.54246527778</v>
      </c>
      <c r="J510" s="2">
        <v>45931.840949074074</v>
      </c>
      <c r="K510" s="29">
        <v>0.34027777777777779</v>
      </c>
    </row>
    <row r="511" spans="4:11" x14ac:dyDescent="0.3">
      <c r="D511" s="26">
        <v>8.1666666666666661</v>
      </c>
      <c r="E511" s="26">
        <v>8.1666666666666661</v>
      </c>
      <c r="F511" s="21">
        <v>0</v>
      </c>
      <c r="G511" t="s">
        <v>1061</v>
      </c>
      <c r="H511" t="s">
        <v>6</v>
      </c>
      <c r="I511" s="2">
        <v>45931.452199074076</v>
      </c>
      <c r="J511" s="2">
        <v>45931.79241898148</v>
      </c>
      <c r="K511" s="29">
        <v>0.34027777777777779</v>
      </c>
    </row>
    <row r="512" spans="4:11" x14ac:dyDescent="0.3">
      <c r="D512" s="26">
        <v>8.1666666666666661</v>
      </c>
      <c r="E512" s="26">
        <v>8.1666666666666661</v>
      </c>
      <c r="F512" s="21">
        <v>0</v>
      </c>
      <c r="G512" t="s">
        <v>1160</v>
      </c>
      <c r="H512" t="s">
        <v>6</v>
      </c>
      <c r="I512" s="2">
        <v>45931.496898148151</v>
      </c>
      <c r="J512" s="2">
        <v>45931.837291666663</v>
      </c>
      <c r="K512" s="29">
        <v>0.34027777777777779</v>
      </c>
    </row>
    <row r="513" spans="4:11" x14ac:dyDescent="0.3">
      <c r="D513" s="26">
        <v>8.1666666666666661</v>
      </c>
      <c r="E513" s="26">
        <v>8.1666666666666661</v>
      </c>
      <c r="F513" s="21">
        <v>0</v>
      </c>
      <c r="G513" t="s">
        <v>1255</v>
      </c>
      <c r="H513" t="s">
        <v>6</v>
      </c>
      <c r="I513" s="2">
        <v>45931.455740740741</v>
      </c>
      <c r="J513" s="2">
        <v>45931.795798611114</v>
      </c>
      <c r="K513" s="29">
        <v>0.34027777777777779</v>
      </c>
    </row>
    <row r="514" spans="4:11" x14ac:dyDescent="0.3">
      <c r="D514" s="26">
        <v>8.1666666666666661</v>
      </c>
      <c r="E514" s="26">
        <v>8.1666666666666661</v>
      </c>
      <c r="F514" s="21">
        <v>0</v>
      </c>
      <c r="G514" t="s">
        <v>1745</v>
      </c>
      <c r="H514" t="s">
        <v>6</v>
      </c>
      <c r="I514" s="2">
        <v>45931.457071759258</v>
      </c>
      <c r="J514" s="2">
        <v>45931.797592592593</v>
      </c>
      <c r="K514" s="29">
        <v>0.34027777777777779</v>
      </c>
    </row>
    <row r="515" spans="4:11" x14ac:dyDescent="0.3">
      <c r="D515" s="26">
        <v>8.1666666666666661</v>
      </c>
      <c r="E515" s="26">
        <v>8.1666666666666661</v>
      </c>
      <c r="F515" s="21">
        <v>0</v>
      </c>
      <c r="G515" t="s">
        <v>2050</v>
      </c>
      <c r="H515" t="s">
        <v>1710</v>
      </c>
      <c r="I515" s="2">
        <v>45931.41065972222</v>
      </c>
      <c r="J515" s="2">
        <v>45931.750636574077</v>
      </c>
      <c r="K515" s="29">
        <v>0.34027777777777779</v>
      </c>
    </row>
    <row r="516" spans="4:11" x14ac:dyDescent="0.3">
      <c r="D516" s="26">
        <v>8.15</v>
      </c>
      <c r="E516" s="26">
        <v>8.15</v>
      </c>
      <c r="F516" s="21">
        <v>0</v>
      </c>
      <c r="G516" t="s">
        <v>1000</v>
      </c>
      <c r="H516" t="s">
        <v>6</v>
      </c>
      <c r="I516" s="2">
        <v>45931.457268518519</v>
      </c>
      <c r="J516" s="2">
        <v>45931.797037037039</v>
      </c>
      <c r="K516" s="29">
        <v>0.33958333333333335</v>
      </c>
    </row>
    <row r="517" spans="4:11" x14ac:dyDescent="0.3">
      <c r="D517" s="26">
        <v>8.15</v>
      </c>
      <c r="E517" s="26">
        <v>8.15</v>
      </c>
      <c r="F517" s="21">
        <v>0</v>
      </c>
      <c r="G517" t="s">
        <v>1208</v>
      </c>
      <c r="H517" t="s">
        <v>6</v>
      </c>
      <c r="I517" s="2">
        <v>45931.498391203706</v>
      </c>
      <c r="J517" s="2">
        <v>45931.838067129633</v>
      </c>
      <c r="K517" s="29">
        <v>0.33958333333333335</v>
      </c>
    </row>
    <row r="518" spans="4:11" x14ac:dyDescent="0.3">
      <c r="D518" s="26">
        <v>8.15</v>
      </c>
      <c r="E518" s="26">
        <v>8.15</v>
      </c>
      <c r="F518" s="21">
        <v>0</v>
      </c>
      <c r="G518" t="s">
        <v>2364</v>
      </c>
      <c r="H518" t="s">
        <v>6</v>
      </c>
      <c r="I518" s="2">
        <v>45931.455034722225</v>
      </c>
      <c r="J518" s="2">
        <v>45931.794328703705</v>
      </c>
      <c r="K518" s="29">
        <v>0.33958333333333335</v>
      </c>
    </row>
    <row r="519" spans="4:11" x14ac:dyDescent="0.3">
      <c r="D519" s="26">
        <v>8.15</v>
      </c>
      <c r="E519" s="26">
        <v>8.15</v>
      </c>
      <c r="F519" s="21">
        <v>0</v>
      </c>
      <c r="G519" t="s">
        <v>2624</v>
      </c>
      <c r="H519" t="s">
        <v>6</v>
      </c>
      <c r="I519" s="2">
        <v>45931.468009259261</v>
      </c>
      <c r="J519" s="2">
        <v>45931.807754629626</v>
      </c>
      <c r="K519" s="29">
        <v>0.33958333333333335</v>
      </c>
    </row>
    <row r="520" spans="4:11" x14ac:dyDescent="0.3">
      <c r="D520" s="26">
        <v>8.15</v>
      </c>
      <c r="E520" s="26">
        <v>7.15</v>
      </c>
      <c r="F520" s="21">
        <v>1</v>
      </c>
      <c r="G520" t="s">
        <v>1100</v>
      </c>
      <c r="H520" t="s">
        <v>6</v>
      </c>
      <c r="I520" s="2">
        <v>45931.579872685186</v>
      </c>
      <c r="J520" s="2">
        <v>45931.877824074072</v>
      </c>
      <c r="K520" s="29">
        <v>0.33958333333333335</v>
      </c>
    </row>
    <row r="521" spans="4:11" x14ac:dyDescent="0.3">
      <c r="D521" s="26">
        <v>8.1333333333333329</v>
      </c>
      <c r="E521" s="26">
        <v>8.1333333333333329</v>
      </c>
      <c r="F521" s="21">
        <v>0</v>
      </c>
      <c r="G521" t="s">
        <v>1231</v>
      </c>
      <c r="H521" t="s">
        <v>6</v>
      </c>
      <c r="I521" s="2">
        <v>45931.328553240739</v>
      </c>
      <c r="J521" s="2">
        <v>45931.667430555557</v>
      </c>
      <c r="K521" s="29">
        <v>0.33888888888888891</v>
      </c>
    </row>
    <row r="522" spans="4:11" x14ac:dyDescent="0.3">
      <c r="D522" s="26">
        <v>8.1333333333333329</v>
      </c>
      <c r="E522" s="26">
        <v>8.1333333333333329</v>
      </c>
      <c r="F522" s="21">
        <v>0</v>
      </c>
      <c r="G522" t="s">
        <v>1344</v>
      </c>
      <c r="H522" t="s">
        <v>84</v>
      </c>
      <c r="I522" s="2">
        <v>45931.389108796298</v>
      </c>
      <c r="J522" s="2">
        <v>45931.78869212963</v>
      </c>
      <c r="K522" s="29">
        <v>0.33888888888888891</v>
      </c>
    </row>
    <row r="523" spans="4:11" x14ac:dyDescent="0.3">
      <c r="D523" s="26">
        <v>8.1333333333333329</v>
      </c>
      <c r="E523" s="26">
        <v>8.1333333333333329</v>
      </c>
      <c r="F523" s="21">
        <v>0</v>
      </c>
      <c r="G523" t="s">
        <v>1501</v>
      </c>
      <c r="H523" t="s">
        <v>6</v>
      </c>
      <c r="I523" s="2">
        <v>45931.369942129626</v>
      </c>
      <c r="J523" s="2">
        <v>45931.708738425928</v>
      </c>
      <c r="K523" s="29">
        <v>0.33888888888888891</v>
      </c>
    </row>
    <row r="524" spans="4:11" x14ac:dyDescent="0.3">
      <c r="D524" s="26">
        <v>8.1333333333333329</v>
      </c>
      <c r="E524" s="26">
        <v>8.1333333333333329</v>
      </c>
      <c r="F524" s="21">
        <v>0</v>
      </c>
      <c r="G524" t="s">
        <v>1599</v>
      </c>
      <c r="H524" t="s">
        <v>6</v>
      </c>
      <c r="I524" s="2">
        <v>45931.457951388889</v>
      </c>
      <c r="J524" s="2">
        <v>45931.796979166669</v>
      </c>
      <c r="K524" s="29">
        <v>0.33888888888888891</v>
      </c>
    </row>
    <row r="525" spans="4:11" x14ac:dyDescent="0.3">
      <c r="D525" s="26">
        <v>8.1333333333333329</v>
      </c>
      <c r="E525" s="26">
        <v>8.1333333333333329</v>
      </c>
      <c r="F525" s="21">
        <v>0</v>
      </c>
      <c r="G525" t="s">
        <v>1612</v>
      </c>
      <c r="H525" t="s">
        <v>6</v>
      </c>
      <c r="I525" s="2">
        <v>45931.453877314816</v>
      </c>
      <c r="J525" s="2">
        <v>45931.793009259258</v>
      </c>
      <c r="K525" s="29">
        <v>0.33888888888888891</v>
      </c>
    </row>
    <row r="526" spans="4:11" x14ac:dyDescent="0.3">
      <c r="D526" s="26">
        <v>8.1333333333333329</v>
      </c>
      <c r="E526" s="26">
        <v>8.1333333333333329</v>
      </c>
      <c r="F526" s="21">
        <v>0</v>
      </c>
      <c r="G526" t="s">
        <v>1888</v>
      </c>
      <c r="H526" t="s">
        <v>6</v>
      </c>
      <c r="I526" s="2">
        <v>45931.371296296296</v>
      </c>
      <c r="J526" s="2">
        <v>45931.710474537038</v>
      </c>
      <c r="K526" s="29">
        <v>0.33888888888888891</v>
      </c>
    </row>
    <row r="527" spans="4:11" x14ac:dyDescent="0.3">
      <c r="D527" s="26">
        <v>8.1333333333333329</v>
      </c>
      <c r="E527" s="26">
        <v>8.1333333333333329</v>
      </c>
      <c r="F527" s="21">
        <v>0</v>
      </c>
      <c r="G527" t="s">
        <v>2373</v>
      </c>
      <c r="H527" t="s">
        <v>6</v>
      </c>
      <c r="I527" s="2">
        <v>45931.499525462961</v>
      </c>
      <c r="J527" s="2">
        <v>45931.838078703702</v>
      </c>
      <c r="K527" s="29">
        <v>0.33888888888888891</v>
      </c>
    </row>
    <row r="528" spans="4:11" x14ac:dyDescent="0.3">
      <c r="D528" s="26">
        <v>8.1166666666666671</v>
      </c>
      <c r="E528" s="26">
        <v>8.1166666666666671</v>
      </c>
      <c r="F528" s="21">
        <v>0</v>
      </c>
      <c r="G528" t="s">
        <v>984</v>
      </c>
      <c r="H528" t="s">
        <v>84</v>
      </c>
      <c r="I528" s="2">
        <v>45931.372881944444</v>
      </c>
      <c r="J528" s="2">
        <v>45931.714675925927</v>
      </c>
      <c r="K528" s="29">
        <v>0.33819444444444446</v>
      </c>
    </row>
    <row r="529" spans="4:11" x14ac:dyDescent="0.3">
      <c r="D529" s="26">
        <v>8.1166666666666671</v>
      </c>
      <c r="E529" s="26">
        <v>8.1166666666666671</v>
      </c>
      <c r="F529" s="21">
        <v>0</v>
      </c>
      <c r="G529" t="s">
        <v>1063</v>
      </c>
      <c r="H529" t="s">
        <v>6</v>
      </c>
      <c r="I529" s="2">
        <v>45931.334699074076</v>
      </c>
      <c r="J529" s="2">
        <v>45931.673136574071</v>
      </c>
      <c r="K529" s="29">
        <v>0.33819444444444446</v>
      </c>
    </row>
    <row r="530" spans="4:11" x14ac:dyDescent="0.3">
      <c r="D530" s="26">
        <v>8.1166666666666671</v>
      </c>
      <c r="E530" s="26">
        <v>8.1166666666666671</v>
      </c>
      <c r="F530" s="21">
        <v>0</v>
      </c>
      <c r="G530" t="s">
        <v>1301</v>
      </c>
      <c r="H530" t="s">
        <v>6</v>
      </c>
      <c r="I530" s="2">
        <v>45931.495706018519</v>
      </c>
      <c r="J530" s="2">
        <v>45931.833634259259</v>
      </c>
      <c r="K530" s="29">
        <v>0.33819444444444446</v>
      </c>
    </row>
    <row r="531" spans="4:11" x14ac:dyDescent="0.3">
      <c r="D531" s="26">
        <v>8.1166666666666671</v>
      </c>
      <c r="E531" s="26">
        <v>8.1166666666666671</v>
      </c>
      <c r="F531" s="21">
        <v>0</v>
      </c>
      <c r="G531" t="s">
        <v>1333</v>
      </c>
      <c r="H531" t="s">
        <v>6</v>
      </c>
      <c r="I531" s="2">
        <v>45931.411597222221</v>
      </c>
      <c r="J531" s="2">
        <v>45931.750092592592</v>
      </c>
      <c r="K531" s="29">
        <v>0.33819444444444446</v>
      </c>
    </row>
    <row r="532" spans="4:11" x14ac:dyDescent="0.3">
      <c r="D532" s="26">
        <v>8.1</v>
      </c>
      <c r="E532" s="26">
        <v>8.1</v>
      </c>
      <c r="F532" s="21">
        <v>0</v>
      </c>
      <c r="G532" t="s">
        <v>1064</v>
      </c>
      <c r="H532" t="s">
        <v>6</v>
      </c>
      <c r="I532" s="2">
        <v>45931.457083333335</v>
      </c>
      <c r="J532" s="2">
        <v>45931.794317129628</v>
      </c>
      <c r="K532" s="29">
        <v>0.33750000000000002</v>
      </c>
    </row>
    <row r="533" spans="4:11" x14ac:dyDescent="0.3">
      <c r="D533" s="26">
        <v>8.1</v>
      </c>
      <c r="E533" s="26">
        <v>8.1</v>
      </c>
      <c r="F533" s="21">
        <v>0</v>
      </c>
      <c r="G533" t="s">
        <v>1104</v>
      </c>
      <c r="H533" t="s">
        <v>6</v>
      </c>
      <c r="I533" s="2">
        <v>45931.498622685183</v>
      </c>
      <c r="J533" s="2">
        <v>45931.836446759262</v>
      </c>
      <c r="K533" s="29">
        <v>0.33750000000000002</v>
      </c>
    </row>
    <row r="534" spans="4:11" x14ac:dyDescent="0.3">
      <c r="D534" s="26">
        <v>8.1</v>
      </c>
      <c r="E534" s="26">
        <v>8.1</v>
      </c>
      <c r="F534" s="21">
        <v>0</v>
      </c>
      <c r="G534" t="s">
        <v>1303</v>
      </c>
      <c r="H534" t="s">
        <v>6</v>
      </c>
      <c r="I534" s="2">
        <v>45931.45585648148</v>
      </c>
      <c r="J534" s="2">
        <v>45931.79314814815</v>
      </c>
      <c r="K534" s="29">
        <v>0.33750000000000002</v>
      </c>
    </row>
    <row r="535" spans="4:11" x14ac:dyDescent="0.3">
      <c r="D535" s="26">
        <v>8.1</v>
      </c>
      <c r="E535" s="26">
        <v>8.1</v>
      </c>
      <c r="F535" s="21">
        <v>0</v>
      </c>
      <c r="G535" t="s">
        <v>2076</v>
      </c>
      <c r="H535" t="s">
        <v>6</v>
      </c>
      <c r="I535" s="2">
        <v>45931.479328703703</v>
      </c>
      <c r="J535" s="2">
        <v>45931.817048611112</v>
      </c>
      <c r="K535" s="29">
        <v>0.33750000000000002</v>
      </c>
    </row>
    <row r="536" spans="4:11" x14ac:dyDescent="0.3">
      <c r="D536" s="26">
        <v>8.1</v>
      </c>
      <c r="E536" s="26">
        <v>8.1</v>
      </c>
      <c r="F536" s="21">
        <v>0</v>
      </c>
      <c r="G536" t="s">
        <v>2512</v>
      </c>
      <c r="H536" t="s">
        <v>1710</v>
      </c>
      <c r="I536" s="2">
        <v>45931.520925925928</v>
      </c>
      <c r="J536" s="2">
        <v>45931.858576388891</v>
      </c>
      <c r="K536" s="29">
        <v>0.33750000000000002</v>
      </c>
    </row>
    <row r="537" spans="4:11" x14ac:dyDescent="0.3">
      <c r="D537" s="26">
        <v>8.1</v>
      </c>
      <c r="E537" s="26">
        <v>7.1</v>
      </c>
      <c r="F537" s="21">
        <v>1</v>
      </c>
      <c r="G537" t="s">
        <v>1157</v>
      </c>
      <c r="H537" t="s">
        <v>6</v>
      </c>
      <c r="I537" s="2">
        <v>45931.579664351855</v>
      </c>
      <c r="J537" s="2">
        <v>45931.875798611109</v>
      </c>
      <c r="K537" s="29">
        <v>0.33750000000000002</v>
      </c>
    </row>
    <row r="538" spans="4:11" x14ac:dyDescent="0.3">
      <c r="D538" s="26">
        <v>8.1</v>
      </c>
      <c r="E538" s="26">
        <v>7.1</v>
      </c>
      <c r="F538" s="21">
        <v>1</v>
      </c>
      <c r="G538" t="s">
        <v>1421</v>
      </c>
      <c r="H538" t="s">
        <v>6</v>
      </c>
      <c r="I538" s="2">
        <v>45931.507453703707</v>
      </c>
      <c r="J538" s="2">
        <v>45931.803553240738</v>
      </c>
      <c r="K538" s="29">
        <v>0.33750000000000002</v>
      </c>
    </row>
    <row r="539" spans="4:11" x14ac:dyDescent="0.3">
      <c r="D539" s="26">
        <v>8.0833333333333339</v>
      </c>
      <c r="E539" s="26">
        <v>8.0833333333333339</v>
      </c>
      <c r="F539" s="21">
        <v>0</v>
      </c>
      <c r="G539" t="s">
        <v>1095</v>
      </c>
      <c r="H539" t="s">
        <v>84</v>
      </c>
      <c r="I539" s="2">
        <v>45931.457615740743</v>
      </c>
      <c r="J539" s="2">
        <v>45931.794282407405</v>
      </c>
      <c r="K539" s="29">
        <v>0.33680555555555558</v>
      </c>
    </row>
    <row r="540" spans="4:11" x14ac:dyDescent="0.3">
      <c r="D540" s="26">
        <v>8.0833333333333339</v>
      </c>
      <c r="E540" s="26">
        <v>8.0833333333333339</v>
      </c>
      <c r="F540" s="21">
        <v>0</v>
      </c>
      <c r="G540" t="s">
        <v>1520</v>
      </c>
      <c r="H540" t="s">
        <v>6</v>
      </c>
      <c r="I540" s="2">
        <v>45931.499328703707</v>
      </c>
      <c r="J540" s="2">
        <v>45931.836261574077</v>
      </c>
      <c r="K540" s="29">
        <v>0.33680555555555558</v>
      </c>
    </row>
    <row r="541" spans="4:11" x14ac:dyDescent="0.3">
      <c r="D541" s="26">
        <v>8.0666666666666664</v>
      </c>
      <c r="E541" s="26">
        <v>8.0666666666666664</v>
      </c>
      <c r="F541" s="21">
        <v>0</v>
      </c>
      <c r="G541" t="s">
        <v>1101</v>
      </c>
      <c r="H541" t="s">
        <v>6</v>
      </c>
      <c r="I541" s="2">
        <v>45931.501319444447</v>
      </c>
      <c r="J541" s="2">
        <v>45931.837592592594</v>
      </c>
      <c r="K541" s="29">
        <v>0.33611111111111114</v>
      </c>
    </row>
    <row r="542" spans="4:11" x14ac:dyDescent="0.3">
      <c r="D542" s="26">
        <v>8.0666666666666664</v>
      </c>
      <c r="E542" s="26">
        <v>8.0666666666666664</v>
      </c>
      <c r="F542" s="21">
        <v>0</v>
      </c>
      <c r="G542" t="s">
        <v>1565</v>
      </c>
      <c r="H542" t="s">
        <v>6</v>
      </c>
      <c r="I542" s="2">
        <v>45931.461423611108</v>
      </c>
      <c r="J542" s="2">
        <v>45931.797789351855</v>
      </c>
      <c r="K542" s="29">
        <v>0.33611111111111114</v>
      </c>
    </row>
    <row r="543" spans="4:11" x14ac:dyDescent="0.3">
      <c r="D543" s="26">
        <v>8.0666666666666664</v>
      </c>
      <c r="E543" s="26">
        <v>8.0666666666666664</v>
      </c>
      <c r="F543" s="21">
        <v>0</v>
      </c>
      <c r="G543" t="s">
        <v>1910</v>
      </c>
      <c r="H543" t="s">
        <v>6</v>
      </c>
      <c r="I543" s="2">
        <v>45931.415381944447</v>
      </c>
      <c r="J543" s="2">
        <v>45931.751643518517</v>
      </c>
      <c r="K543" s="29">
        <v>0.33611111111111114</v>
      </c>
    </row>
    <row r="544" spans="4:11" x14ac:dyDescent="0.3">
      <c r="D544" s="26">
        <v>8.0666666666666664</v>
      </c>
      <c r="E544" s="26">
        <v>8.0666666666666664</v>
      </c>
      <c r="F544" s="21">
        <v>0</v>
      </c>
      <c r="G544" t="s">
        <v>2397</v>
      </c>
      <c r="H544" t="s">
        <v>6</v>
      </c>
      <c r="I544" s="2">
        <v>45931.498101851852</v>
      </c>
      <c r="J544" s="2">
        <v>45931.834201388891</v>
      </c>
      <c r="K544" s="29">
        <v>0.33611111111111114</v>
      </c>
    </row>
    <row r="545" spans="4:11" x14ac:dyDescent="0.3">
      <c r="D545" s="26">
        <v>8.0666666666666664</v>
      </c>
      <c r="E545" s="26">
        <v>7.0666666666666664</v>
      </c>
      <c r="F545" s="21">
        <v>1</v>
      </c>
      <c r="G545" t="s">
        <v>1778</v>
      </c>
      <c r="H545" t="s">
        <v>6</v>
      </c>
      <c r="I545" s="2">
        <v>45931.583090277774</v>
      </c>
      <c r="J545" s="2">
        <v>45931.877488425926</v>
      </c>
      <c r="K545" s="29">
        <v>0.33611111111111114</v>
      </c>
    </row>
    <row r="546" spans="4:11" x14ac:dyDescent="0.3">
      <c r="D546" s="26">
        <v>8.0666666666666664</v>
      </c>
      <c r="E546" s="26">
        <v>6.5666666666666664</v>
      </c>
      <c r="F546" s="21">
        <v>1.5</v>
      </c>
      <c r="G546" t="s">
        <v>1896</v>
      </c>
      <c r="H546" t="s">
        <v>6</v>
      </c>
      <c r="I546" s="2">
        <v>45931.477800925924</v>
      </c>
      <c r="J546" s="2">
        <v>45931.751516203702</v>
      </c>
      <c r="K546" s="29">
        <v>0.33611111111111114</v>
      </c>
    </row>
    <row r="547" spans="4:11" x14ac:dyDescent="0.3">
      <c r="D547" s="26">
        <v>8.0500000000000007</v>
      </c>
      <c r="E547" s="26">
        <v>8.0500000000000007</v>
      </c>
      <c r="F547" s="21">
        <v>0</v>
      </c>
      <c r="G547" t="s">
        <v>986</v>
      </c>
      <c r="H547" t="s">
        <v>84</v>
      </c>
      <c r="I547" s="2">
        <v>45931.375439814816</v>
      </c>
      <c r="J547" s="2">
        <v>45931.71565972222</v>
      </c>
      <c r="K547" s="29">
        <v>0.33541666666666664</v>
      </c>
    </row>
    <row r="548" spans="4:11" x14ac:dyDescent="0.3">
      <c r="D548" s="26">
        <v>8.0500000000000007</v>
      </c>
      <c r="E548" s="26">
        <v>8.0500000000000007</v>
      </c>
      <c r="F548" s="21">
        <v>0</v>
      </c>
      <c r="G548" t="s">
        <v>1263</v>
      </c>
      <c r="H548" t="s">
        <v>6</v>
      </c>
      <c r="I548" s="2">
        <v>45931.385671296295</v>
      </c>
      <c r="J548" s="2">
        <v>45931.721331018518</v>
      </c>
      <c r="K548" s="29">
        <v>0.33541666666666664</v>
      </c>
    </row>
    <row r="549" spans="4:11" x14ac:dyDescent="0.3">
      <c r="D549" s="26">
        <v>8.0500000000000007</v>
      </c>
      <c r="E549" s="26">
        <v>8.0500000000000007</v>
      </c>
      <c r="F549" s="21">
        <v>0</v>
      </c>
      <c r="G549" t="s">
        <v>1437</v>
      </c>
      <c r="H549" t="s">
        <v>6</v>
      </c>
      <c r="I549" s="2">
        <v>45931.501863425925</v>
      </c>
      <c r="J549" s="2">
        <v>45931.83761574074</v>
      </c>
      <c r="K549" s="29">
        <v>0.33541666666666664</v>
      </c>
    </row>
    <row r="550" spans="4:11" x14ac:dyDescent="0.3">
      <c r="D550" s="26">
        <v>8.0333333333333332</v>
      </c>
      <c r="E550" s="26">
        <v>8.0333333333333332</v>
      </c>
      <c r="F550" s="21">
        <v>0</v>
      </c>
      <c r="G550" t="s">
        <v>1228</v>
      </c>
      <c r="H550" t="s">
        <v>6</v>
      </c>
      <c r="I550" s="2">
        <v>45931.458171296297</v>
      </c>
      <c r="J550" s="2">
        <v>45931.793182870373</v>
      </c>
      <c r="K550" s="29">
        <v>0.3347222222222222</v>
      </c>
    </row>
    <row r="551" spans="4:11" x14ac:dyDescent="0.3">
      <c r="D551" s="26">
        <v>8.0333333333333332</v>
      </c>
      <c r="E551" s="26">
        <v>8.0333333333333332</v>
      </c>
      <c r="F551" s="21">
        <v>0</v>
      </c>
      <c r="G551" t="s">
        <v>1293</v>
      </c>
      <c r="H551" t="s">
        <v>6</v>
      </c>
      <c r="I551" s="2">
        <v>45931.501400462963</v>
      </c>
      <c r="J551" s="2">
        <v>45931.836342592593</v>
      </c>
      <c r="K551" s="29">
        <v>0.3347222222222222</v>
      </c>
    </row>
    <row r="552" spans="4:11" x14ac:dyDescent="0.3">
      <c r="D552" s="26">
        <v>8.0333333333333332</v>
      </c>
      <c r="E552" s="26">
        <v>8.0333333333333332</v>
      </c>
      <c r="F552" s="21">
        <v>0</v>
      </c>
      <c r="G552" t="s">
        <v>1415</v>
      </c>
      <c r="H552" t="s">
        <v>6</v>
      </c>
      <c r="I552" s="2">
        <v>45931.499502314815</v>
      </c>
      <c r="J552" s="2">
        <v>45931.834178240744</v>
      </c>
      <c r="K552" s="29">
        <v>0.3347222222222222</v>
      </c>
    </row>
    <row r="553" spans="4:11" x14ac:dyDescent="0.3">
      <c r="D553" s="26">
        <v>8.0333333333333332</v>
      </c>
      <c r="E553" s="26">
        <v>8.0333333333333332</v>
      </c>
      <c r="F553" s="21">
        <v>0</v>
      </c>
      <c r="G553" t="s">
        <v>2672</v>
      </c>
      <c r="H553" t="s">
        <v>6</v>
      </c>
      <c r="I553" s="2">
        <v>45931.416724537034</v>
      </c>
      <c r="J553" s="2">
        <v>45931.751261574071</v>
      </c>
      <c r="K553" s="29">
        <v>0.3347222222222222</v>
      </c>
    </row>
    <row r="554" spans="4:11" x14ac:dyDescent="0.3">
      <c r="D554" s="26">
        <v>8.0333333333333332</v>
      </c>
      <c r="E554" s="26">
        <v>7.0333333333333332</v>
      </c>
      <c r="F554" s="21">
        <v>1</v>
      </c>
      <c r="G554" t="s">
        <v>851</v>
      </c>
      <c r="H554" t="s">
        <v>6</v>
      </c>
      <c r="I554" s="2">
        <v>45931.582789351851</v>
      </c>
      <c r="J554" s="2">
        <v>45931.876006944447</v>
      </c>
      <c r="K554" s="29">
        <v>0.3347222222222222</v>
      </c>
    </row>
    <row r="555" spans="4:11" x14ac:dyDescent="0.3">
      <c r="D555" s="26">
        <v>8.0333333333333332</v>
      </c>
      <c r="E555" s="26">
        <v>7.0333333333333332</v>
      </c>
      <c r="F555" s="21">
        <v>1</v>
      </c>
      <c r="G555" t="s">
        <v>1834</v>
      </c>
      <c r="H555" t="s">
        <v>6</v>
      </c>
      <c r="I555" s="2">
        <v>45931.468356481484</v>
      </c>
      <c r="J555" s="2">
        <v>45931.761145833334</v>
      </c>
      <c r="K555" s="29">
        <v>0.3347222222222222</v>
      </c>
    </row>
    <row r="556" spans="4:11" x14ac:dyDescent="0.3">
      <c r="D556" s="26">
        <v>8.0333333333333332</v>
      </c>
      <c r="E556" s="26">
        <v>7.0333333333333332</v>
      </c>
      <c r="F556" s="21">
        <v>1</v>
      </c>
      <c r="G556" t="s">
        <v>2200</v>
      </c>
      <c r="H556" t="s">
        <v>6</v>
      </c>
      <c r="I556" s="2">
        <v>45931.500150462962</v>
      </c>
      <c r="J556" s="2">
        <v>45931.792951388888</v>
      </c>
      <c r="K556" s="29">
        <v>0.3347222222222222</v>
      </c>
    </row>
    <row r="557" spans="4:11" x14ac:dyDescent="0.3">
      <c r="D557" s="26">
        <v>8.0166666666666675</v>
      </c>
      <c r="E557" s="26">
        <v>8.0166666666666675</v>
      </c>
      <c r="F557" s="21">
        <v>0</v>
      </c>
      <c r="G557" t="s">
        <v>981</v>
      </c>
      <c r="H557" t="s">
        <v>84</v>
      </c>
      <c r="I557" s="2">
        <v>45931.375567129631</v>
      </c>
      <c r="J557" s="2">
        <v>45931.712199074071</v>
      </c>
      <c r="K557" s="29">
        <v>0.33402777777777776</v>
      </c>
    </row>
    <row r="558" spans="4:11" x14ac:dyDescent="0.3">
      <c r="D558" s="26">
        <v>8.0166666666666675</v>
      </c>
      <c r="E558" s="26">
        <v>8.0166666666666675</v>
      </c>
      <c r="F558" s="21">
        <v>0</v>
      </c>
      <c r="G558" t="s">
        <v>1111</v>
      </c>
      <c r="H558" t="s">
        <v>6</v>
      </c>
      <c r="I558" s="2">
        <v>45931.503472222219</v>
      </c>
      <c r="J558" s="2">
        <v>45931.837372685186</v>
      </c>
      <c r="K558" s="29">
        <v>0.33402777777777776</v>
      </c>
    </row>
    <row r="559" spans="4:11" x14ac:dyDescent="0.3">
      <c r="D559" s="26">
        <v>8.0166666666666675</v>
      </c>
      <c r="E559" s="26">
        <v>8.0166666666666675</v>
      </c>
      <c r="F559" s="21">
        <v>0</v>
      </c>
      <c r="G559" t="s">
        <v>1278</v>
      </c>
      <c r="H559" t="s">
        <v>6</v>
      </c>
      <c r="I559" s="2">
        <v>45931.458622685182</v>
      </c>
      <c r="J559" s="2">
        <v>45931.792523148149</v>
      </c>
      <c r="K559" s="29">
        <v>0.33402777777777776</v>
      </c>
    </row>
    <row r="560" spans="4:11" x14ac:dyDescent="0.3">
      <c r="D560" s="26">
        <v>8.0166666666666675</v>
      </c>
      <c r="E560" s="26">
        <v>8.0166666666666675</v>
      </c>
      <c r="F560" s="21">
        <v>0</v>
      </c>
      <c r="G560" t="s">
        <v>1872</v>
      </c>
      <c r="H560" t="s">
        <v>6</v>
      </c>
      <c r="I560" s="2">
        <v>45931.483634259261</v>
      </c>
      <c r="J560" s="2">
        <v>45931.817465277774</v>
      </c>
      <c r="K560" s="29">
        <v>0.33402777777777776</v>
      </c>
    </row>
    <row r="561" spans="4:11" x14ac:dyDescent="0.3">
      <c r="D561" s="26">
        <v>8</v>
      </c>
      <c r="E561" s="26">
        <v>8</v>
      </c>
      <c r="F561" s="21">
        <v>0</v>
      </c>
      <c r="G561" t="s">
        <v>917</v>
      </c>
      <c r="H561" t="s">
        <v>6</v>
      </c>
      <c r="I561" s="2">
        <v>45931.458483796298</v>
      </c>
      <c r="J561" s="2">
        <v>45931.791875000003</v>
      </c>
      <c r="K561" s="29">
        <v>0.33333333333333331</v>
      </c>
    </row>
    <row r="562" spans="4:11" x14ac:dyDescent="0.3">
      <c r="D562" s="26">
        <v>8</v>
      </c>
      <c r="E562" s="26">
        <v>8</v>
      </c>
      <c r="F562" s="21">
        <v>0</v>
      </c>
      <c r="G562" t="s">
        <v>1048</v>
      </c>
      <c r="H562" t="s">
        <v>6</v>
      </c>
      <c r="I562" s="2">
        <v>45931.417326388888</v>
      </c>
      <c r="J562" s="2">
        <v>45931.750879629632</v>
      </c>
      <c r="K562" s="29">
        <v>0.33333333333333331</v>
      </c>
    </row>
    <row r="563" spans="4:11" x14ac:dyDescent="0.3">
      <c r="D563" s="26">
        <v>8</v>
      </c>
      <c r="E563" s="26">
        <v>0</v>
      </c>
      <c r="F563" s="21">
        <v>8</v>
      </c>
      <c r="G563" t="s">
        <v>1243</v>
      </c>
      <c r="H563" t="s">
        <v>6</v>
      </c>
      <c r="I563" t="s">
        <v>466</v>
      </c>
      <c r="J563" t="s">
        <v>466</v>
      </c>
      <c r="K563" s="29">
        <v>0.33333333333333331</v>
      </c>
    </row>
    <row r="564" spans="4:11" x14ac:dyDescent="0.3">
      <c r="D564" s="26">
        <v>8</v>
      </c>
      <c r="E564" s="26">
        <v>0</v>
      </c>
      <c r="F564" s="21">
        <v>8</v>
      </c>
      <c r="G564" t="s">
        <v>1721</v>
      </c>
      <c r="H564" t="s">
        <v>6</v>
      </c>
      <c r="I564" t="s">
        <v>463</v>
      </c>
      <c r="J564" t="s">
        <v>463</v>
      </c>
      <c r="K564" s="29">
        <v>0.33333333333333331</v>
      </c>
    </row>
    <row r="565" spans="4:11" x14ac:dyDescent="0.3">
      <c r="D565" s="26">
        <v>8</v>
      </c>
      <c r="E565" s="26">
        <v>0</v>
      </c>
      <c r="F565" s="21">
        <v>8</v>
      </c>
      <c r="G565" t="s">
        <v>1786</v>
      </c>
      <c r="H565" t="s">
        <v>1710</v>
      </c>
      <c r="I565" t="s">
        <v>466</v>
      </c>
      <c r="J565" t="s">
        <v>466</v>
      </c>
      <c r="K565" s="29">
        <v>0.33333333333333331</v>
      </c>
    </row>
    <row r="566" spans="4:11" x14ac:dyDescent="0.3">
      <c r="D566" s="26">
        <v>8</v>
      </c>
      <c r="E566" s="26">
        <v>0</v>
      </c>
      <c r="F566" s="21">
        <v>8</v>
      </c>
      <c r="G566" t="s">
        <v>2276</v>
      </c>
      <c r="H566" t="s">
        <v>6</v>
      </c>
      <c r="I566" t="s">
        <v>463</v>
      </c>
      <c r="J566" t="s">
        <v>463</v>
      </c>
      <c r="K566" s="29">
        <v>0.33333333333333331</v>
      </c>
    </row>
    <row r="567" spans="4:11" x14ac:dyDescent="0.3">
      <c r="D567" s="26">
        <v>7.9833333333333334</v>
      </c>
      <c r="E567" s="26">
        <v>7.9833333333333334</v>
      </c>
      <c r="F567" s="21">
        <v>0</v>
      </c>
      <c r="G567" t="s">
        <v>858</v>
      </c>
      <c r="H567" t="s">
        <v>6</v>
      </c>
      <c r="I567" s="2">
        <v>45931.396608796298</v>
      </c>
      <c r="J567" s="2">
        <v>45931.729583333334</v>
      </c>
      <c r="K567" s="29">
        <v>0.33263888888888887</v>
      </c>
    </row>
    <row r="568" spans="4:11" x14ac:dyDescent="0.3">
      <c r="D568" s="26">
        <v>7.9833333333333334</v>
      </c>
      <c r="E568" s="26">
        <v>7.9833333333333334</v>
      </c>
      <c r="F568" s="21">
        <v>0</v>
      </c>
      <c r="G568" t="s">
        <v>1991</v>
      </c>
      <c r="H568" t="s">
        <v>6</v>
      </c>
      <c r="I568" s="2">
        <v>45931.461192129631</v>
      </c>
      <c r="J568" s="2">
        <v>45931.794108796297</v>
      </c>
      <c r="K568" s="29">
        <v>0.33263888888888887</v>
      </c>
    </row>
    <row r="569" spans="4:11" x14ac:dyDescent="0.3">
      <c r="D569" s="26">
        <v>7.9833333333333334</v>
      </c>
      <c r="E569" s="26">
        <v>7.9833333333333334</v>
      </c>
      <c r="F569" s="21">
        <v>0</v>
      </c>
      <c r="G569" t="s">
        <v>2012</v>
      </c>
      <c r="H569" t="s">
        <v>6</v>
      </c>
      <c r="I569" s="2">
        <v>45931.392997685187</v>
      </c>
      <c r="J569" s="2">
        <v>45931.725821759261</v>
      </c>
      <c r="K569" s="29">
        <v>0.33263888888888887</v>
      </c>
    </row>
    <row r="570" spans="4:11" x14ac:dyDescent="0.3">
      <c r="D570" s="26">
        <v>7.95</v>
      </c>
      <c r="E570" s="26">
        <v>7.95</v>
      </c>
      <c r="F570" s="21">
        <v>0</v>
      </c>
      <c r="G570" t="s">
        <v>1718</v>
      </c>
      <c r="H570" t="s">
        <v>6</v>
      </c>
      <c r="I570" s="2">
        <v>45931.461423611108</v>
      </c>
      <c r="J570" s="2">
        <v>45931.792569444442</v>
      </c>
      <c r="K570" s="29">
        <v>0.33124999999999999</v>
      </c>
    </row>
    <row r="571" spans="4:11" x14ac:dyDescent="0.3">
      <c r="D571" s="26">
        <v>7.95</v>
      </c>
      <c r="E571" s="26">
        <v>7.95</v>
      </c>
      <c r="F571" s="21">
        <v>0</v>
      </c>
      <c r="G571" t="s">
        <v>1817</v>
      </c>
      <c r="H571" t="s">
        <v>1710</v>
      </c>
      <c r="I571" s="2">
        <v>45931.503668981481</v>
      </c>
      <c r="J571" s="2">
        <v>45931.834768518522</v>
      </c>
      <c r="K571" s="29">
        <v>0.33124999999999999</v>
      </c>
    </row>
    <row r="572" spans="4:11" x14ac:dyDescent="0.3">
      <c r="D572" s="26">
        <v>7.95</v>
      </c>
      <c r="E572" s="26">
        <v>7.95</v>
      </c>
      <c r="F572" s="21">
        <v>0</v>
      </c>
      <c r="G572" t="s">
        <v>2070</v>
      </c>
      <c r="H572" t="s">
        <v>6</v>
      </c>
      <c r="I572" s="2">
        <v>45931.335717592592</v>
      </c>
      <c r="J572" s="2">
        <v>45931.666851851849</v>
      </c>
      <c r="K572" s="29">
        <v>0.33124999999999999</v>
      </c>
    </row>
    <row r="573" spans="4:11" x14ac:dyDescent="0.3">
      <c r="D573" s="26">
        <v>7.9333333333333336</v>
      </c>
      <c r="E573" s="26">
        <v>7.9333333333333336</v>
      </c>
      <c r="F573" s="21">
        <v>0</v>
      </c>
      <c r="G573" t="s">
        <v>2309</v>
      </c>
      <c r="H573" t="s">
        <v>130</v>
      </c>
      <c r="I573" s="2">
        <v>45931.415601851855</v>
      </c>
      <c r="J573" s="2">
        <v>45931.745937500003</v>
      </c>
      <c r="K573" s="29">
        <v>0.33055555555555555</v>
      </c>
    </row>
    <row r="574" spans="4:11" x14ac:dyDescent="0.3">
      <c r="D574" s="26">
        <v>7.9333333333333336</v>
      </c>
      <c r="E574" s="26">
        <v>7.9333333333333336</v>
      </c>
      <c r="F574" s="21">
        <v>0</v>
      </c>
      <c r="G574" t="s">
        <v>2559</v>
      </c>
      <c r="H574" t="s">
        <v>6</v>
      </c>
      <c r="I574" s="2">
        <v>45931.463067129633</v>
      </c>
      <c r="J574" s="2">
        <v>45931.79378472222</v>
      </c>
      <c r="K574" s="29">
        <v>0.33055555555555555</v>
      </c>
    </row>
    <row r="575" spans="4:11" x14ac:dyDescent="0.3">
      <c r="D575" s="26">
        <v>7.916666666666667</v>
      </c>
      <c r="E575" s="26">
        <v>7.916666666666667</v>
      </c>
      <c r="F575" s="21">
        <v>0</v>
      </c>
      <c r="G575" t="s">
        <v>902</v>
      </c>
      <c r="H575" t="s">
        <v>6</v>
      </c>
      <c r="I575" s="2">
        <v>45931.379016203704</v>
      </c>
      <c r="J575" s="2">
        <v>45931.70890046296</v>
      </c>
      <c r="K575" s="29">
        <v>0.3298611111111111</v>
      </c>
    </row>
    <row r="576" spans="4:11" x14ac:dyDescent="0.3">
      <c r="D576" s="26">
        <v>7.916666666666667</v>
      </c>
      <c r="E576" s="26">
        <v>7.916666666666667</v>
      </c>
      <c r="F576" s="21">
        <v>0</v>
      </c>
      <c r="G576" t="s">
        <v>1570</v>
      </c>
      <c r="H576" t="s">
        <v>6</v>
      </c>
      <c r="I576" s="2">
        <v>45931.461747685185</v>
      </c>
      <c r="J576" s="2">
        <v>45931.79179398148</v>
      </c>
      <c r="K576" s="29">
        <v>0.3298611111111111</v>
      </c>
    </row>
    <row r="577" spans="4:11" x14ac:dyDescent="0.3">
      <c r="D577" s="26">
        <v>7.916666666666667</v>
      </c>
      <c r="E577" s="26">
        <v>7.916666666666667</v>
      </c>
      <c r="F577" s="21">
        <v>0</v>
      </c>
      <c r="G577" t="s">
        <v>1772</v>
      </c>
      <c r="H577" t="s">
        <v>6</v>
      </c>
      <c r="I577" s="2">
        <v>45931.399351851855</v>
      </c>
      <c r="J577" s="2">
        <v>45931.72923611111</v>
      </c>
      <c r="K577" s="29">
        <v>0.3298611111111111</v>
      </c>
    </row>
    <row r="578" spans="4:11" x14ac:dyDescent="0.3">
      <c r="D578" s="26">
        <v>7.9</v>
      </c>
      <c r="E578" s="26">
        <v>6.9</v>
      </c>
      <c r="F578" s="21">
        <v>1</v>
      </c>
      <c r="G578" t="s">
        <v>997</v>
      </c>
      <c r="H578" t="s">
        <v>6</v>
      </c>
      <c r="I578" s="2">
        <v>45931.325127314813</v>
      </c>
      <c r="J578" s="2">
        <v>45931.612858796296</v>
      </c>
      <c r="K578" s="29">
        <v>0.32916666666666666</v>
      </c>
    </row>
    <row r="579" spans="4:11" x14ac:dyDescent="0.3">
      <c r="D579" s="26">
        <v>7.8666666666666663</v>
      </c>
      <c r="E579" s="26">
        <v>7.8666666666666663</v>
      </c>
      <c r="F579" s="21">
        <v>0</v>
      </c>
      <c r="G579" t="s">
        <v>1146</v>
      </c>
      <c r="H579" t="s">
        <v>6</v>
      </c>
      <c r="I579" s="2">
        <v>45931.425856481481</v>
      </c>
      <c r="J579" s="2">
        <v>45931.753958333335</v>
      </c>
      <c r="K579" s="29">
        <v>0.32777777777777778</v>
      </c>
    </row>
    <row r="580" spans="4:11" x14ac:dyDescent="0.3">
      <c r="D580" s="26">
        <v>7.85</v>
      </c>
      <c r="E580" s="26">
        <v>6.85</v>
      </c>
      <c r="F580" s="21">
        <v>1</v>
      </c>
      <c r="G580" t="s">
        <v>1388</v>
      </c>
      <c r="H580" t="s">
        <v>6</v>
      </c>
      <c r="I580" s="2">
        <v>45931.437361111108</v>
      </c>
      <c r="J580" s="2">
        <v>45931.722916666666</v>
      </c>
      <c r="K580" s="29">
        <v>0.32708333333333334</v>
      </c>
    </row>
    <row r="581" spans="4:11" x14ac:dyDescent="0.3">
      <c r="D581" s="26">
        <v>7.833333333333333</v>
      </c>
      <c r="E581" s="26">
        <v>6.833333333333333</v>
      </c>
      <c r="F581" s="21">
        <v>1</v>
      </c>
      <c r="G581" t="s">
        <v>948</v>
      </c>
      <c r="H581" t="s">
        <v>6</v>
      </c>
      <c r="I581" s="2">
        <v>45931.451631944445</v>
      </c>
      <c r="J581" s="2">
        <v>45931.736192129632</v>
      </c>
      <c r="K581" s="29">
        <v>0.3263888888888889</v>
      </c>
    </row>
    <row r="582" spans="4:11" x14ac:dyDescent="0.3">
      <c r="D582" s="26">
        <v>7.8</v>
      </c>
      <c r="E582" s="26">
        <v>7.8</v>
      </c>
      <c r="F582" s="21">
        <v>0</v>
      </c>
      <c r="G582" t="s">
        <v>1137</v>
      </c>
      <c r="H582" t="s">
        <v>6</v>
      </c>
      <c r="I582" s="2">
        <v>45931.430231481485</v>
      </c>
      <c r="J582" s="2">
        <v>45931.754988425928</v>
      </c>
      <c r="K582" s="29">
        <v>0.32500000000000001</v>
      </c>
    </row>
    <row r="583" spans="4:11" x14ac:dyDescent="0.3">
      <c r="D583" s="26">
        <v>7.7833333333333332</v>
      </c>
      <c r="E583" s="26">
        <v>7.7833333333333332</v>
      </c>
      <c r="F583" s="21">
        <v>0</v>
      </c>
      <c r="G583" t="s">
        <v>1059</v>
      </c>
      <c r="H583" t="s">
        <v>6</v>
      </c>
      <c r="I583" s="2">
        <v>45931.430775462963</v>
      </c>
      <c r="J583" s="2">
        <v>45931.755011574074</v>
      </c>
      <c r="K583" s="29">
        <v>0.32430555555555557</v>
      </c>
    </row>
    <row r="584" spans="4:11" x14ac:dyDescent="0.3">
      <c r="D584" s="26">
        <v>7.7833333333333332</v>
      </c>
      <c r="E584" s="26">
        <v>7.7833333333333332</v>
      </c>
      <c r="F584" s="21">
        <v>0</v>
      </c>
      <c r="G584" t="s">
        <v>1113</v>
      </c>
      <c r="H584" t="s">
        <v>84</v>
      </c>
      <c r="I584" s="2">
        <v>45931.373067129629</v>
      </c>
      <c r="J584" s="2">
        <v>45931.711793981478</v>
      </c>
      <c r="K584" s="29">
        <v>0.32430555555555557</v>
      </c>
    </row>
    <row r="585" spans="4:11" x14ac:dyDescent="0.3">
      <c r="D585" s="26">
        <v>7.7833333333333332</v>
      </c>
      <c r="E585" s="26">
        <v>7.7833333333333332</v>
      </c>
      <c r="F585" s="21">
        <v>0</v>
      </c>
      <c r="G585" t="s">
        <v>1206</v>
      </c>
      <c r="H585" t="s">
        <v>6</v>
      </c>
      <c r="I585" s="2">
        <v>45931.446909722225</v>
      </c>
      <c r="J585" s="2">
        <v>45931.770879629628</v>
      </c>
      <c r="K585" s="29">
        <v>0.32430555555555557</v>
      </c>
    </row>
    <row r="586" spans="4:11" x14ac:dyDescent="0.3">
      <c r="D586" s="26">
        <v>7.7833333333333332</v>
      </c>
      <c r="E586" s="26">
        <v>7.7833333333333332</v>
      </c>
      <c r="F586" s="21">
        <v>0</v>
      </c>
      <c r="G586" t="s">
        <v>2018</v>
      </c>
      <c r="H586" t="s">
        <v>6</v>
      </c>
      <c r="I586" s="2">
        <v>45931.551666666666</v>
      </c>
      <c r="J586" s="2">
        <v>45931.875821759262</v>
      </c>
      <c r="K586" s="29">
        <v>0.32430555555555557</v>
      </c>
    </row>
    <row r="587" spans="4:11" x14ac:dyDescent="0.3">
      <c r="D587" s="26">
        <v>7.7666666666666666</v>
      </c>
      <c r="E587" s="26">
        <v>7.7666666666666666</v>
      </c>
      <c r="F587" s="21">
        <v>0</v>
      </c>
      <c r="G587" t="s">
        <v>1114</v>
      </c>
      <c r="H587" t="s">
        <v>84</v>
      </c>
      <c r="I587" s="2">
        <v>45931.382604166669</v>
      </c>
      <c r="J587" s="2">
        <v>45931.735324074078</v>
      </c>
      <c r="K587" s="29">
        <v>0.32361111111111113</v>
      </c>
    </row>
    <row r="588" spans="4:11" x14ac:dyDescent="0.3">
      <c r="D588" s="26">
        <v>7.75</v>
      </c>
      <c r="E588" s="26">
        <v>7.75</v>
      </c>
      <c r="F588" s="21">
        <v>0</v>
      </c>
      <c r="G588" t="s">
        <v>933</v>
      </c>
      <c r="H588" t="s">
        <v>6</v>
      </c>
      <c r="I588" s="2">
        <v>45931.464756944442</v>
      </c>
      <c r="J588" s="2">
        <v>45931.787361111114</v>
      </c>
      <c r="K588" s="29">
        <v>0.32291666666666669</v>
      </c>
    </row>
    <row r="589" spans="4:11" x14ac:dyDescent="0.3">
      <c r="D589" s="26">
        <v>7.75</v>
      </c>
      <c r="E589" s="26">
        <v>7.75</v>
      </c>
      <c r="F589" s="21">
        <v>0</v>
      </c>
      <c r="G589" t="s">
        <v>2343</v>
      </c>
      <c r="H589" t="s">
        <v>6</v>
      </c>
      <c r="I589" s="2">
        <v>45931.427858796298</v>
      </c>
      <c r="J589" s="2">
        <v>45931.750451388885</v>
      </c>
      <c r="K589" s="29">
        <v>0.32291666666666669</v>
      </c>
    </row>
    <row r="590" spans="4:11" x14ac:dyDescent="0.3">
      <c r="D590" s="26">
        <v>7.75</v>
      </c>
      <c r="E590" s="26">
        <v>6.25</v>
      </c>
      <c r="F590" s="21">
        <v>1.5</v>
      </c>
      <c r="G590" t="s">
        <v>840</v>
      </c>
      <c r="H590" t="s">
        <v>84</v>
      </c>
      <c r="I590" s="2">
        <v>45931.513715277775</v>
      </c>
      <c r="J590" s="2">
        <v>45931.860277777778</v>
      </c>
      <c r="K590" s="29">
        <v>0.32291666666666669</v>
      </c>
    </row>
    <row r="591" spans="4:11" x14ac:dyDescent="0.3">
      <c r="D591" s="26">
        <v>7.7333333333333334</v>
      </c>
      <c r="E591" s="26">
        <v>7.7333333333333334</v>
      </c>
      <c r="F591" s="21">
        <v>0</v>
      </c>
      <c r="G591" t="s">
        <v>916</v>
      </c>
      <c r="H591" t="s">
        <v>6</v>
      </c>
      <c r="I591" s="2">
        <v>45931.470185185186</v>
      </c>
      <c r="J591" s="2">
        <v>45931.792083333334</v>
      </c>
      <c r="K591" s="29">
        <v>0.32222222222222224</v>
      </c>
    </row>
    <row r="592" spans="4:11" x14ac:dyDescent="0.3">
      <c r="D592" s="26">
        <v>7.7</v>
      </c>
      <c r="E592" s="26">
        <v>7.7</v>
      </c>
      <c r="F592" s="21">
        <v>0</v>
      </c>
      <c r="G592" t="s">
        <v>1022</v>
      </c>
      <c r="H592" t="s">
        <v>6</v>
      </c>
      <c r="I592" s="2">
        <v>45931.433287037034</v>
      </c>
      <c r="J592" s="2">
        <v>45931.754444444443</v>
      </c>
      <c r="K592" s="29">
        <v>0.32083333333333336</v>
      </c>
    </row>
    <row r="593" spans="4:11" x14ac:dyDescent="0.3">
      <c r="D593" s="26">
        <v>7.7</v>
      </c>
      <c r="E593" s="26">
        <v>7.7</v>
      </c>
      <c r="F593" s="21">
        <v>0</v>
      </c>
      <c r="G593" t="s">
        <v>1291</v>
      </c>
      <c r="H593" t="s">
        <v>6</v>
      </c>
      <c r="I593" s="2">
        <v>45931.569305555553</v>
      </c>
      <c r="J593" s="2">
        <v>45931.8903125</v>
      </c>
      <c r="K593" s="29">
        <v>0.32083333333333336</v>
      </c>
    </row>
    <row r="594" spans="4:11" x14ac:dyDescent="0.3">
      <c r="D594" s="26">
        <v>7.6833333333333336</v>
      </c>
      <c r="E594" s="26">
        <v>7.6833333333333336</v>
      </c>
      <c r="F594" s="21">
        <v>0</v>
      </c>
      <c r="G594" t="s">
        <v>2712</v>
      </c>
      <c r="H594" t="s">
        <v>6</v>
      </c>
      <c r="I594" s="2">
        <v>45931.439560185187</v>
      </c>
      <c r="J594" s="2">
        <v>45931.759444444448</v>
      </c>
      <c r="K594" s="29">
        <v>0.32013888888888886</v>
      </c>
    </row>
    <row r="595" spans="4:11" x14ac:dyDescent="0.3">
      <c r="D595" s="26">
        <v>7.65</v>
      </c>
      <c r="E595" s="26">
        <v>7.65</v>
      </c>
      <c r="F595" s="21">
        <v>0</v>
      </c>
      <c r="G595" t="s">
        <v>952</v>
      </c>
      <c r="H595" t="s">
        <v>6</v>
      </c>
      <c r="I595" s="2">
        <v>45931.413402777776</v>
      </c>
      <c r="J595" s="2">
        <v>45931.732303240744</v>
      </c>
      <c r="K595" s="29">
        <v>0.31874999999999998</v>
      </c>
    </row>
    <row r="596" spans="4:11" x14ac:dyDescent="0.3">
      <c r="D596" s="26">
        <v>7.6166666666666663</v>
      </c>
      <c r="E596" s="26">
        <v>7.6166666666666663</v>
      </c>
      <c r="F596" s="21">
        <v>0</v>
      </c>
      <c r="G596" t="s">
        <v>1016</v>
      </c>
      <c r="H596" t="s">
        <v>6</v>
      </c>
      <c r="I596" s="2">
        <v>45931.420972222222</v>
      </c>
      <c r="J596" s="2">
        <v>45931.738333333335</v>
      </c>
      <c r="K596" s="29">
        <v>0.31736111111111109</v>
      </c>
    </row>
    <row r="597" spans="4:11" x14ac:dyDescent="0.3">
      <c r="D597" s="26">
        <v>7.6166666666666663</v>
      </c>
      <c r="E597" s="26">
        <v>6.6166666666666663</v>
      </c>
      <c r="F597" s="21">
        <v>1</v>
      </c>
      <c r="G597" t="s">
        <v>999</v>
      </c>
      <c r="H597" t="s">
        <v>6</v>
      </c>
      <c r="I597" s="2">
        <v>45931.468425925923</v>
      </c>
      <c r="J597" s="2">
        <v>45931.743981481479</v>
      </c>
      <c r="K597" s="29">
        <v>0.31736111111111109</v>
      </c>
    </row>
    <row r="598" spans="4:11" x14ac:dyDescent="0.3">
      <c r="D598" s="26">
        <v>7.6</v>
      </c>
      <c r="E598" s="26">
        <v>7.6</v>
      </c>
      <c r="F598" s="21">
        <v>0</v>
      </c>
      <c r="G598" t="s">
        <v>1187</v>
      </c>
      <c r="H598" t="s">
        <v>6</v>
      </c>
      <c r="I598" s="2">
        <v>45931.479155092595</v>
      </c>
      <c r="J598" s="2">
        <v>45931.795497685183</v>
      </c>
      <c r="K598" s="29">
        <v>0.31666666666666665</v>
      </c>
    </row>
    <row r="599" spans="4:11" x14ac:dyDescent="0.3">
      <c r="D599" s="26">
        <v>7.6</v>
      </c>
      <c r="E599" s="26">
        <v>7.6</v>
      </c>
      <c r="F599" s="21">
        <v>0</v>
      </c>
      <c r="G599" t="s">
        <v>1504</v>
      </c>
      <c r="H599" t="s">
        <v>6</v>
      </c>
      <c r="I599" s="2">
        <v>45931.434953703705</v>
      </c>
      <c r="J599" s="2">
        <v>45931.751817129632</v>
      </c>
      <c r="K599" s="29">
        <v>0.31666666666666665</v>
      </c>
    </row>
    <row r="600" spans="4:11" x14ac:dyDescent="0.3">
      <c r="D600" s="26">
        <v>7.6</v>
      </c>
      <c r="E600" s="26">
        <v>6.6</v>
      </c>
      <c r="F600" s="21">
        <v>1</v>
      </c>
      <c r="G600" t="s">
        <v>2221</v>
      </c>
      <c r="H600" t="s">
        <v>6</v>
      </c>
      <c r="I600" s="2">
        <v>45931.43645833333</v>
      </c>
      <c r="J600" s="2">
        <v>45931.711284722223</v>
      </c>
      <c r="K600" s="29">
        <v>0.31666666666666665</v>
      </c>
    </row>
    <row r="601" spans="4:11" x14ac:dyDescent="0.3">
      <c r="D601" s="26">
        <v>7.583333333333333</v>
      </c>
      <c r="E601" s="26">
        <v>7.583333333333333</v>
      </c>
      <c r="F601" s="21">
        <v>0</v>
      </c>
      <c r="G601" t="s">
        <v>1604</v>
      </c>
      <c r="H601" t="s">
        <v>6</v>
      </c>
      <c r="I601" s="2">
        <v>45931.49255787037</v>
      </c>
      <c r="J601" s="2">
        <v>45931.808749999997</v>
      </c>
      <c r="K601" s="29">
        <v>0.31597222222222221</v>
      </c>
    </row>
    <row r="602" spans="4:11" x14ac:dyDescent="0.3">
      <c r="D602" s="26">
        <v>7.583333333333333</v>
      </c>
      <c r="E602" s="26">
        <v>7.583333333333333</v>
      </c>
      <c r="F602" s="21">
        <v>0</v>
      </c>
      <c r="G602" t="s">
        <v>1837</v>
      </c>
      <c r="H602" t="s">
        <v>6</v>
      </c>
      <c r="I602" s="2">
        <v>45931.437245370369</v>
      </c>
      <c r="J602" s="2">
        <v>45931.753344907411</v>
      </c>
      <c r="K602" s="29">
        <v>0.31597222222222221</v>
      </c>
    </row>
    <row r="603" spans="4:11" x14ac:dyDescent="0.3">
      <c r="D603" s="26">
        <v>7.5666666666666664</v>
      </c>
      <c r="E603" s="26">
        <v>7.5666666666666664</v>
      </c>
      <c r="F603" s="21">
        <v>0</v>
      </c>
      <c r="G603" t="s">
        <v>1166</v>
      </c>
      <c r="H603" t="s">
        <v>6</v>
      </c>
      <c r="I603" s="2">
        <v>45931.447638888887</v>
      </c>
      <c r="J603" s="2">
        <v>45931.762627314813</v>
      </c>
      <c r="K603" s="29">
        <v>0.31527777777777777</v>
      </c>
    </row>
    <row r="604" spans="4:11" x14ac:dyDescent="0.3">
      <c r="D604" s="26">
        <v>7.55</v>
      </c>
      <c r="E604" s="26">
        <v>7.55</v>
      </c>
      <c r="F604" s="21">
        <v>0</v>
      </c>
      <c r="G604" t="s">
        <v>1080</v>
      </c>
      <c r="H604" t="s">
        <v>84</v>
      </c>
      <c r="I604" s="2">
        <v>45931.358206018522</v>
      </c>
      <c r="J604" s="2">
        <v>45931.687928240739</v>
      </c>
      <c r="K604" s="29">
        <v>0.31458333333333333</v>
      </c>
    </row>
    <row r="605" spans="4:11" x14ac:dyDescent="0.3">
      <c r="D605" s="26">
        <v>7.55</v>
      </c>
      <c r="E605" s="26">
        <v>7.55</v>
      </c>
      <c r="F605" s="21">
        <v>0</v>
      </c>
      <c r="G605" t="s">
        <v>1107</v>
      </c>
      <c r="H605" t="s">
        <v>6</v>
      </c>
      <c r="I605" s="2">
        <v>45931.39571759259</v>
      </c>
      <c r="J605" s="2">
        <v>45931.710428240738</v>
      </c>
      <c r="K605" s="29">
        <v>0.31458333333333333</v>
      </c>
    </row>
    <row r="606" spans="4:11" x14ac:dyDescent="0.3">
      <c r="D606" s="26">
        <v>7.55</v>
      </c>
      <c r="E606" s="26">
        <v>7.55</v>
      </c>
      <c r="F606" s="21">
        <v>0</v>
      </c>
      <c r="G606" t="s">
        <v>2015</v>
      </c>
      <c r="H606" t="s">
        <v>6</v>
      </c>
      <c r="I606" s="2">
        <v>45931.465775462966</v>
      </c>
      <c r="J606" s="2">
        <v>45931.780636574076</v>
      </c>
      <c r="K606" s="29">
        <v>0.31458333333333333</v>
      </c>
    </row>
    <row r="607" spans="4:11" x14ac:dyDescent="0.3">
      <c r="D607" s="26">
        <v>7.5333333333333332</v>
      </c>
      <c r="E607" s="26">
        <v>7.5333333333333332</v>
      </c>
      <c r="F607" s="21">
        <v>0</v>
      </c>
      <c r="G607" t="s">
        <v>1011</v>
      </c>
      <c r="H607" t="s">
        <v>6</v>
      </c>
      <c r="I607" s="2">
        <v>45931.376157407409</v>
      </c>
      <c r="J607" s="2">
        <v>45931.690115740741</v>
      </c>
      <c r="K607" s="29">
        <v>0.31388888888888888</v>
      </c>
    </row>
    <row r="608" spans="4:11" x14ac:dyDescent="0.3">
      <c r="D608" s="26">
        <v>7.5166666666666666</v>
      </c>
      <c r="E608" s="26">
        <v>7.5166666666666666</v>
      </c>
      <c r="F608" s="21">
        <v>0</v>
      </c>
      <c r="G608" t="s">
        <v>1649</v>
      </c>
      <c r="H608" t="s">
        <v>6</v>
      </c>
      <c r="I608" s="2">
        <v>45931.437615740739</v>
      </c>
      <c r="J608" s="2">
        <v>45931.751076388886</v>
      </c>
      <c r="K608" s="29">
        <v>0.31319444444444444</v>
      </c>
    </row>
    <row r="609" spans="4:11" x14ac:dyDescent="0.3">
      <c r="D609" s="26">
        <v>7.5166666666666666</v>
      </c>
      <c r="E609" s="26">
        <v>7.5166666666666666</v>
      </c>
      <c r="F609" s="21">
        <v>0</v>
      </c>
      <c r="G609" t="s">
        <v>2718</v>
      </c>
      <c r="H609" t="s">
        <v>6</v>
      </c>
      <c r="I609" s="2">
        <v>45931.494872685187</v>
      </c>
      <c r="J609" s="2">
        <v>45931.808113425926</v>
      </c>
      <c r="K609" s="29">
        <v>0.31319444444444444</v>
      </c>
    </row>
    <row r="610" spans="4:11" x14ac:dyDescent="0.3">
      <c r="D610" s="26">
        <v>7.4833333333333334</v>
      </c>
      <c r="E610" s="26">
        <v>7.4833333333333334</v>
      </c>
      <c r="F610" s="21">
        <v>0</v>
      </c>
      <c r="G610" t="s">
        <v>1299</v>
      </c>
      <c r="H610" t="s">
        <v>6</v>
      </c>
      <c r="I610" s="2">
        <v>45931.530428240738</v>
      </c>
      <c r="J610" s="2">
        <v>45931.84233796296</v>
      </c>
      <c r="K610" s="29">
        <v>0.31180555555555556</v>
      </c>
    </row>
    <row r="611" spans="4:11" x14ac:dyDescent="0.3">
      <c r="D611" s="26">
        <v>7.4833333333333334</v>
      </c>
      <c r="E611" s="26">
        <v>7.4833333333333334</v>
      </c>
      <c r="F611" s="21">
        <v>0</v>
      </c>
      <c r="G611" t="s">
        <v>1347</v>
      </c>
      <c r="H611" t="s">
        <v>6</v>
      </c>
      <c r="I611" s="2">
        <v>45931.408553240741</v>
      </c>
      <c r="J611" s="2">
        <v>45931.720335648148</v>
      </c>
      <c r="K611" s="29">
        <v>0.31180555555555556</v>
      </c>
    </row>
    <row r="612" spans="4:11" x14ac:dyDescent="0.3">
      <c r="D612" s="26">
        <v>7.3833333333333337</v>
      </c>
      <c r="E612" s="26">
        <v>6.3833333333333337</v>
      </c>
      <c r="F612" s="21">
        <v>1</v>
      </c>
      <c r="G612" t="s">
        <v>2595</v>
      </c>
      <c r="H612" t="s">
        <v>6</v>
      </c>
      <c r="I612" s="2">
        <v>45931.582233796296</v>
      </c>
      <c r="J612" s="2">
        <v>45931.848530092589</v>
      </c>
      <c r="K612" s="29">
        <v>0.30763888888888891</v>
      </c>
    </row>
    <row r="613" spans="4:11" x14ac:dyDescent="0.3">
      <c r="D613" s="26">
        <v>7.3666666666666663</v>
      </c>
      <c r="E613" s="26">
        <v>7.3666666666666663</v>
      </c>
      <c r="F613" s="21">
        <v>0</v>
      </c>
      <c r="G613" t="s">
        <v>1184</v>
      </c>
      <c r="H613" t="s">
        <v>6</v>
      </c>
      <c r="I613" s="2">
        <v>45931.443472222221</v>
      </c>
      <c r="J613" s="2">
        <v>45931.750752314816</v>
      </c>
      <c r="K613" s="29">
        <v>0.30694444444444446</v>
      </c>
    </row>
    <row r="614" spans="4:11" x14ac:dyDescent="0.3">
      <c r="D614" s="26">
        <v>7.3666666666666663</v>
      </c>
      <c r="E614" s="26">
        <v>7.3666666666666663</v>
      </c>
      <c r="F614" s="21">
        <v>0</v>
      </c>
      <c r="G614" t="s">
        <v>1227</v>
      </c>
      <c r="H614" t="s">
        <v>6</v>
      </c>
      <c r="I614" s="2">
        <v>45931.407326388886</v>
      </c>
      <c r="J614" s="2">
        <v>45931.713958333334</v>
      </c>
      <c r="K614" s="29">
        <v>0.30694444444444446</v>
      </c>
    </row>
    <row r="615" spans="4:11" x14ac:dyDescent="0.3">
      <c r="D615" s="26">
        <v>7.333333333333333</v>
      </c>
      <c r="E615" s="26">
        <v>7.333333333333333</v>
      </c>
      <c r="F615" s="21">
        <v>0</v>
      </c>
      <c r="G615" t="s">
        <v>1330</v>
      </c>
      <c r="H615" t="s">
        <v>6</v>
      </c>
      <c r="I615" s="2">
        <v>45931.487060185187</v>
      </c>
      <c r="J615" s="2">
        <v>45931.792280092595</v>
      </c>
      <c r="K615" s="29">
        <v>0.30555555555555558</v>
      </c>
    </row>
    <row r="616" spans="4:11" x14ac:dyDescent="0.3">
      <c r="D616" s="26">
        <v>7.333333333333333</v>
      </c>
      <c r="E616" s="26">
        <v>6.833333333333333</v>
      </c>
      <c r="F616" s="21">
        <v>0.5</v>
      </c>
      <c r="G616" t="s">
        <v>910</v>
      </c>
      <c r="H616" t="s">
        <v>6</v>
      </c>
      <c r="I616" s="2">
        <v>45931.464467592596</v>
      </c>
      <c r="J616" s="2">
        <v>45931.748877314814</v>
      </c>
      <c r="K616" s="29">
        <v>0.30555555555555558</v>
      </c>
    </row>
    <row r="617" spans="4:11" x14ac:dyDescent="0.3">
      <c r="D617" s="26">
        <v>7.3166666666666664</v>
      </c>
      <c r="E617" s="26">
        <v>7.3166666666666664</v>
      </c>
      <c r="F617" s="21">
        <v>0</v>
      </c>
      <c r="G617" t="s">
        <v>1075</v>
      </c>
      <c r="H617" t="s">
        <v>84</v>
      </c>
      <c r="I617" s="2">
        <v>45931.491979166669</v>
      </c>
      <c r="J617" s="2">
        <v>45931.796585648146</v>
      </c>
      <c r="K617" s="29">
        <v>0.30486111111111114</v>
      </c>
    </row>
    <row r="618" spans="4:11" x14ac:dyDescent="0.3">
      <c r="D618" s="26">
        <v>7.3</v>
      </c>
      <c r="E618" s="26">
        <v>7.3</v>
      </c>
      <c r="F618" s="21">
        <v>0</v>
      </c>
      <c r="G618" t="s">
        <v>2245</v>
      </c>
      <c r="H618" t="s">
        <v>6</v>
      </c>
      <c r="I618" s="2">
        <v>45931.471192129633</v>
      </c>
      <c r="J618" s="2">
        <v>45931.775150462963</v>
      </c>
      <c r="K618" s="29">
        <v>0.30416666666666664</v>
      </c>
    </row>
    <row r="619" spans="4:11" x14ac:dyDescent="0.3">
      <c r="D619" s="26">
        <v>7.2833333333333332</v>
      </c>
      <c r="E619" s="26">
        <v>7.2833333333333332</v>
      </c>
      <c r="F619" s="21">
        <v>0</v>
      </c>
      <c r="G619" t="s">
        <v>938</v>
      </c>
      <c r="H619" t="s">
        <v>6</v>
      </c>
      <c r="I619" s="2">
        <v>45931.328622685185</v>
      </c>
      <c r="J619" s="2">
        <v>45931.63208333333</v>
      </c>
      <c r="K619" s="29">
        <v>0.3034722222222222</v>
      </c>
    </row>
    <row r="620" spans="4:11" x14ac:dyDescent="0.3">
      <c r="D620" s="26">
        <v>7.2833333333333332</v>
      </c>
      <c r="E620" s="26">
        <v>7.2833333333333332</v>
      </c>
      <c r="F620" s="21">
        <v>0</v>
      </c>
      <c r="G620" t="s">
        <v>1958</v>
      </c>
      <c r="H620" t="s">
        <v>6</v>
      </c>
      <c r="I620" s="2">
        <v>45931.448888888888</v>
      </c>
      <c r="J620" s="2">
        <v>45931.752256944441</v>
      </c>
      <c r="K620" s="29">
        <v>0.3034722222222222</v>
      </c>
    </row>
    <row r="621" spans="4:11" x14ac:dyDescent="0.3">
      <c r="D621" s="26">
        <v>7.2666666666666666</v>
      </c>
      <c r="E621" s="26">
        <v>7.2666666666666666</v>
      </c>
      <c r="F621" s="21">
        <v>0</v>
      </c>
      <c r="G621" t="s">
        <v>1783</v>
      </c>
      <c r="H621" t="s">
        <v>6</v>
      </c>
      <c r="I621" s="2">
        <v>45931.421458333331</v>
      </c>
      <c r="J621" s="2">
        <v>45931.723900462966</v>
      </c>
      <c r="K621" s="29">
        <v>0.30277777777777776</v>
      </c>
    </row>
    <row r="622" spans="4:11" x14ac:dyDescent="0.3">
      <c r="D622" s="26">
        <v>7.25</v>
      </c>
      <c r="E622" s="26">
        <v>7.25</v>
      </c>
      <c r="F622" s="21">
        <v>0</v>
      </c>
      <c r="G622" t="s">
        <v>2404</v>
      </c>
      <c r="H622" t="s">
        <v>6</v>
      </c>
      <c r="I622" s="2">
        <v>45931.330231481479</v>
      </c>
      <c r="J622" s="2">
        <v>45931.632349537038</v>
      </c>
      <c r="K622" s="29">
        <v>0.30208333333333331</v>
      </c>
    </row>
    <row r="623" spans="4:11" x14ac:dyDescent="0.3">
      <c r="D623" s="26">
        <v>7.2333333333333334</v>
      </c>
      <c r="E623" s="26">
        <v>7.2333333333333334</v>
      </c>
      <c r="F623" s="21">
        <v>0</v>
      </c>
      <c r="G623" t="s">
        <v>1715</v>
      </c>
      <c r="H623" t="s">
        <v>6</v>
      </c>
      <c r="I623" s="2">
        <v>45931.451805555553</v>
      </c>
      <c r="J623" s="2">
        <v>45931.753298611111</v>
      </c>
      <c r="K623" s="29">
        <v>0.30138888888888887</v>
      </c>
    </row>
    <row r="624" spans="4:11" x14ac:dyDescent="0.3">
      <c r="D624" s="26">
        <v>7.2</v>
      </c>
      <c r="E624" s="26">
        <v>7.2</v>
      </c>
      <c r="F624" s="21">
        <v>0</v>
      </c>
      <c r="G624" t="s">
        <v>1373</v>
      </c>
      <c r="H624" t="s">
        <v>6</v>
      </c>
      <c r="I624" s="2">
        <v>45931.495104166665</v>
      </c>
      <c r="J624" s="2">
        <v>45931.794791666667</v>
      </c>
      <c r="K624" s="29">
        <v>0.3</v>
      </c>
    </row>
    <row r="625" spans="4:11" x14ac:dyDescent="0.3">
      <c r="D625" s="26">
        <v>7.2</v>
      </c>
      <c r="E625" s="26">
        <v>7.2</v>
      </c>
      <c r="F625" s="21">
        <v>0</v>
      </c>
      <c r="G625" t="s">
        <v>2391</v>
      </c>
      <c r="H625" t="s">
        <v>6</v>
      </c>
      <c r="I625" s="2">
        <v>45931.3675</v>
      </c>
      <c r="J625" s="2">
        <v>45931.667546296296</v>
      </c>
      <c r="K625" s="29">
        <v>0.3</v>
      </c>
    </row>
    <row r="626" spans="4:11" x14ac:dyDescent="0.3">
      <c r="D626" s="26">
        <v>7.2</v>
      </c>
      <c r="E626" s="26">
        <v>7.2</v>
      </c>
      <c r="F626" s="21">
        <v>0</v>
      </c>
      <c r="G626" t="s">
        <v>2725</v>
      </c>
      <c r="H626" t="s">
        <v>6</v>
      </c>
      <c r="I626" s="2">
        <v>45931.439027777778</v>
      </c>
      <c r="J626" s="2">
        <v>45931.738807870373</v>
      </c>
      <c r="K626" s="29">
        <v>0.3</v>
      </c>
    </row>
    <row r="627" spans="4:11" x14ac:dyDescent="0.3">
      <c r="D627" s="26">
        <v>7.1333333333333337</v>
      </c>
      <c r="E627" s="26">
        <v>7.1333333333333337</v>
      </c>
      <c r="F627" s="21">
        <v>0</v>
      </c>
      <c r="G627" t="s">
        <v>1141</v>
      </c>
      <c r="H627" t="s">
        <v>6</v>
      </c>
      <c r="I627" s="2">
        <v>45931.413032407407</v>
      </c>
      <c r="J627" s="2">
        <v>45931.710243055553</v>
      </c>
      <c r="K627" s="29">
        <v>0.29722222222222222</v>
      </c>
    </row>
    <row r="628" spans="4:11" x14ac:dyDescent="0.3">
      <c r="D628" s="26">
        <v>7.1333333333333337</v>
      </c>
      <c r="E628" s="26">
        <v>7.1333333333333337</v>
      </c>
      <c r="F628" s="21">
        <v>0</v>
      </c>
      <c r="G628" t="s">
        <v>1264</v>
      </c>
      <c r="H628" t="s">
        <v>6</v>
      </c>
      <c r="I628" s="2">
        <v>45931.580578703702</v>
      </c>
      <c r="J628" s="2">
        <v>45931.87771990741</v>
      </c>
      <c r="K628" s="29">
        <v>0.29722222222222222</v>
      </c>
    </row>
    <row r="629" spans="4:11" x14ac:dyDescent="0.3">
      <c r="D629" s="26">
        <v>7.083333333333333</v>
      </c>
      <c r="E629" s="26">
        <v>7.083333333333333</v>
      </c>
      <c r="F629" s="21">
        <v>0</v>
      </c>
      <c r="G629" t="s">
        <v>1840</v>
      </c>
      <c r="H629" t="s">
        <v>6</v>
      </c>
      <c r="I629" s="2">
        <v>45931.412523148145</v>
      </c>
      <c r="J629" s="2">
        <v>45931.707812499997</v>
      </c>
      <c r="K629" s="29">
        <v>0.2951388888888889</v>
      </c>
    </row>
    <row r="630" spans="4:11" x14ac:dyDescent="0.3">
      <c r="D630" s="26">
        <v>7.083333333333333</v>
      </c>
      <c r="E630" s="26">
        <v>7.083333333333333</v>
      </c>
      <c r="F630" s="21">
        <v>0</v>
      </c>
      <c r="G630" t="s">
        <v>2669</v>
      </c>
      <c r="H630" t="s">
        <v>6</v>
      </c>
      <c r="I630" s="2">
        <v>45931.477002314816</v>
      </c>
      <c r="J630" s="2">
        <v>45931.772141203706</v>
      </c>
      <c r="K630" s="29">
        <v>0.2951388888888889</v>
      </c>
    </row>
    <row r="631" spans="4:11" x14ac:dyDescent="0.3">
      <c r="D631" s="26">
        <v>7.083333333333333</v>
      </c>
      <c r="E631" s="26">
        <v>4.083333333333333</v>
      </c>
      <c r="F631" s="21">
        <v>3</v>
      </c>
      <c r="G631" t="s">
        <v>1191</v>
      </c>
      <c r="H631" t="s">
        <v>6</v>
      </c>
      <c r="I631" s="2">
        <v>45931.580960648149</v>
      </c>
      <c r="J631" s="2">
        <v>45931.751134259262</v>
      </c>
      <c r="K631" s="29">
        <v>0.2951388888888889</v>
      </c>
    </row>
    <row r="632" spans="4:11" x14ac:dyDescent="0.3">
      <c r="D632" s="26">
        <v>7.0666666666666664</v>
      </c>
      <c r="E632" s="26">
        <v>7.0666666666666664</v>
      </c>
      <c r="F632" s="21">
        <v>0</v>
      </c>
      <c r="G632" t="s">
        <v>1182</v>
      </c>
      <c r="H632" t="s">
        <v>6</v>
      </c>
      <c r="I632" s="2">
        <v>45931.476886574077</v>
      </c>
      <c r="J632" s="2">
        <v>45931.771307870367</v>
      </c>
      <c r="K632" s="29">
        <v>0.29444444444444445</v>
      </c>
    </row>
    <row r="633" spans="4:11" x14ac:dyDescent="0.3">
      <c r="D633" s="26">
        <v>7.0666666666666664</v>
      </c>
      <c r="E633" s="26">
        <v>7.0666666666666664</v>
      </c>
      <c r="F633" s="21">
        <v>0</v>
      </c>
      <c r="G633" t="s">
        <v>2346</v>
      </c>
      <c r="H633" t="s">
        <v>6</v>
      </c>
      <c r="I633" s="2">
        <v>45931.520474537036</v>
      </c>
      <c r="J633" s="2">
        <v>45931.814965277779</v>
      </c>
      <c r="K633" s="29">
        <v>0.29444444444444445</v>
      </c>
    </row>
    <row r="634" spans="4:11" x14ac:dyDescent="0.3">
      <c r="D634" s="26">
        <v>7.05</v>
      </c>
      <c r="E634" s="26">
        <v>7.05</v>
      </c>
      <c r="F634" s="21">
        <v>0</v>
      </c>
      <c r="G634" t="s">
        <v>1655</v>
      </c>
      <c r="H634" t="s">
        <v>6</v>
      </c>
      <c r="I634" s="2">
        <v>45931.394641203704</v>
      </c>
      <c r="J634" s="2">
        <v>45931.688240740739</v>
      </c>
      <c r="K634" s="29">
        <v>0.29375000000000001</v>
      </c>
    </row>
    <row r="635" spans="4:11" x14ac:dyDescent="0.3">
      <c r="D635" s="26">
        <v>7.05</v>
      </c>
      <c r="E635" s="26">
        <v>7.05</v>
      </c>
      <c r="F635" s="21">
        <v>0</v>
      </c>
      <c r="G635" t="s">
        <v>1687</v>
      </c>
      <c r="H635" t="s">
        <v>6</v>
      </c>
      <c r="I635" s="2">
        <v>45931.477326388886</v>
      </c>
      <c r="J635" s="2">
        <v>45931.770821759259</v>
      </c>
      <c r="K635" s="29">
        <v>0.29375000000000001</v>
      </c>
    </row>
    <row r="636" spans="4:11" x14ac:dyDescent="0.3">
      <c r="D636" s="26">
        <v>7.0333333333333332</v>
      </c>
      <c r="E636" s="26">
        <v>7.0333333333333332</v>
      </c>
      <c r="F636" s="21">
        <v>0</v>
      </c>
      <c r="G636" t="s">
        <v>926</v>
      </c>
      <c r="H636" t="s">
        <v>6</v>
      </c>
      <c r="I636" s="2">
        <v>45931.454131944447</v>
      </c>
      <c r="J636" s="2">
        <v>45931.747418981482</v>
      </c>
      <c r="K636" s="29">
        <v>0.29305555555555557</v>
      </c>
    </row>
    <row r="637" spans="4:11" x14ac:dyDescent="0.3">
      <c r="D637" s="26">
        <v>6.9666666666666668</v>
      </c>
      <c r="E637" s="26">
        <v>6.9666666666666668</v>
      </c>
      <c r="F637" s="21">
        <v>0</v>
      </c>
      <c r="G637" t="s">
        <v>1893</v>
      </c>
      <c r="H637" t="s">
        <v>6</v>
      </c>
      <c r="I637" s="2">
        <v>45931.446967592594</v>
      </c>
      <c r="J637" s="2">
        <v>45931.737025462964</v>
      </c>
      <c r="K637" s="29">
        <v>0.2902777777777778</v>
      </c>
    </row>
    <row r="638" spans="4:11" x14ac:dyDescent="0.3">
      <c r="D638" s="26">
        <v>6.95</v>
      </c>
      <c r="E638" s="26">
        <v>6.95</v>
      </c>
      <c r="F638" s="21">
        <v>0</v>
      </c>
      <c r="G638" t="s">
        <v>1078</v>
      </c>
      <c r="H638" t="s">
        <v>84</v>
      </c>
      <c r="I638" s="2">
        <v>45931.475972222222</v>
      </c>
      <c r="J638" s="2">
        <v>45931.76871527778</v>
      </c>
      <c r="K638" s="29">
        <v>0.28958333333333336</v>
      </c>
    </row>
    <row r="639" spans="4:11" x14ac:dyDescent="0.3">
      <c r="D639" s="26">
        <v>6.85</v>
      </c>
      <c r="E639" s="26">
        <v>5.85</v>
      </c>
      <c r="F639" s="21">
        <v>1</v>
      </c>
      <c r="G639" t="s">
        <v>1350</v>
      </c>
      <c r="H639" t="s">
        <v>84</v>
      </c>
      <c r="I639" s="2">
        <v>45931.430081018516</v>
      </c>
      <c r="J639" s="2">
        <v>45931.757337962961</v>
      </c>
      <c r="K639" s="29">
        <v>0.28541666666666665</v>
      </c>
    </row>
    <row r="640" spans="4:11" x14ac:dyDescent="0.3">
      <c r="D640" s="26">
        <v>6.85</v>
      </c>
      <c r="E640" s="26">
        <v>3.85</v>
      </c>
      <c r="F640" s="21">
        <v>3</v>
      </c>
      <c r="G640" t="s">
        <v>1103</v>
      </c>
      <c r="H640" t="s">
        <v>84</v>
      </c>
      <c r="I640" s="2">
        <v>45931.371423611112</v>
      </c>
      <c r="J640" s="2">
        <v>45931.770092592589</v>
      </c>
      <c r="K640" s="29">
        <v>0.28541666666666665</v>
      </c>
    </row>
    <row r="641" spans="4:11" x14ac:dyDescent="0.3">
      <c r="D641" s="26">
        <v>6.833333333333333</v>
      </c>
      <c r="E641" s="26">
        <v>6.833333333333333</v>
      </c>
      <c r="F641" s="21">
        <v>0</v>
      </c>
      <c r="G641" t="s">
        <v>2312</v>
      </c>
      <c r="H641" t="s">
        <v>6</v>
      </c>
      <c r="I641" s="2">
        <v>45931.479421296295</v>
      </c>
      <c r="J641" s="2">
        <v>45931.764444444445</v>
      </c>
      <c r="K641" s="29">
        <v>0.28472222222222221</v>
      </c>
    </row>
    <row r="642" spans="4:11" x14ac:dyDescent="0.3">
      <c r="D642" s="26">
        <v>6.65</v>
      </c>
      <c r="E642" s="26">
        <v>6.65</v>
      </c>
      <c r="F642" s="21">
        <v>0</v>
      </c>
      <c r="G642" t="s">
        <v>1295</v>
      </c>
      <c r="H642" t="s">
        <v>6</v>
      </c>
      <c r="I642" s="2">
        <v>45931.506168981483</v>
      </c>
      <c r="J642" s="2">
        <v>45931.782962962963</v>
      </c>
      <c r="K642" s="29">
        <v>0.27708333333333335</v>
      </c>
    </row>
    <row r="643" spans="4:11" x14ac:dyDescent="0.3">
      <c r="D643" s="26">
        <v>6.65</v>
      </c>
      <c r="E643" s="26">
        <v>5.65</v>
      </c>
      <c r="F643" s="21">
        <v>1</v>
      </c>
      <c r="G643" t="s">
        <v>1262</v>
      </c>
      <c r="H643" t="s">
        <v>6</v>
      </c>
      <c r="I643" s="2">
        <v>45931.495370370372</v>
      </c>
      <c r="J643" s="2">
        <v>45931.730532407404</v>
      </c>
      <c r="K643" s="29">
        <v>0.27708333333333335</v>
      </c>
    </row>
    <row r="644" spans="4:11" x14ac:dyDescent="0.3">
      <c r="D644" s="26">
        <v>6.6166666666666663</v>
      </c>
      <c r="E644" s="26">
        <v>6.6166666666666663</v>
      </c>
      <c r="F644" s="21">
        <v>0</v>
      </c>
      <c r="G644" t="s">
        <v>2728</v>
      </c>
      <c r="H644" t="s">
        <v>6</v>
      </c>
      <c r="I644" s="2">
        <v>45931.559513888889</v>
      </c>
      <c r="J644" s="2">
        <v>45931.834918981483</v>
      </c>
      <c r="K644" s="29">
        <v>0.27569444444444446</v>
      </c>
    </row>
    <row r="645" spans="4:11" x14ac:dyDescent="0.3">
      <c r="D645" s="26">
        <v>6.5666666666666664</v>
      </c>
      <c r="E645" s="26">
        <v>6.5666666666666664</v>
      </c>
      <c r="F645" s="21">
        <v>0</v>
      </c>
      <c r="G645" t="s">
        <v>1066</v>
      </c>
      <c r="H645" t="s">
        <v>6</v>
      </c>
      <c r="I645" s="2">
        <v>45931.519120370373</v>
      </c>
      <c r="J645" s="2">
        <v>45931.792488425926</v>
      </c>
      <c r="K645" s="29">
        <v>0.27361111111111114</v>
      </c>
    </row>
    <row r="646" spans="4:11" x14ac:dyDescent="0.3">
      <c r="D646" s="26">
        <v>6.5166666666666666</v>
      </c>
      <c r="E646" s="26">
        <v>6.5166666666666666</v>
      </c>
      <c r="F646" s="21">
        <v>0</v>
      </c>
      <c r="G646" t="s">
        <v>2084</v>
      </c>
      <c r="H646" t="s">
        <v>6</v>
      </c>
      <c r="I646" s="2">
        <v>45931.478900462964</v>
      </c>
      <c r="J646" s="2">
        <v>45931.750231481485</v>
      </c>
      <c r="K646" s="29">
        <v>0.27152777777777776</v>
      </c>
    </row>
    <row r="647" spans="4:11" x14ac:dyDescent="0.3">
      <c r="D647" s="26">
        <v>6.4333333333333336</v>
      </c>
      <c r="E647" s="26">
        <v>6.4333333333333336</v>
      </c>
      <c r="F647" s="21">
        <v>0</v>
      </c>
      <c r="G647" t="s">
        <v>1224</v>
      </c>
      <c r="H647" t="s">
        <v>6</v>
      </c>
      <c r="I647" s="2">
        <v>45931.488368055558</v>
      </c>
      <c r="J647" s="2">
        <v>45931.756562499999</v>
      </c>
      <c r="K647" s="29">
        <v>0.26805555555555555</v>
      </c>
    </row>
    <row r="648" spans="4:11" x14ac:dyDescent="0.3">
      <c r="D648" s="26">
        <v>6.3833333333333337</v>
      </c>
      <c r="E648" s="26">
        <v>6.3833333333333337</v>
      </c>
      <c r="F648" s="21">
        <v>0</v>
      </c>
      <c r="G648" t="s">
        <v>1760</v>
      </c>
      <c r="H648" t="s">
        <v>6</v>
      </c>
      <c r="I648" s="2">
        <v>45931.485243055555</v>
      </c>
      <c r="J648" s="2">
        <v>45931.751006944447</v>
      </c>
      <c r="K648" s="29">
        <v>0.26597222222222222</v>
      </c>
    </row>
    <row r="649" spans="4:11" x14ac:dyDescent="0.3">
      <c r="D649" s="26">
        <v>6.3166666666666664</v>
      </c>
      <c r="E649" s="26">
        <v>6.3166666666666664</v>
      </c>
      <c r="F649" s="21">
        <v>0</v>
      </c>
      <c r="G649" t="s">
        <v>1199</v>
      </c>
      <c r="H649" t="s">
        <v>6</v>
      </c>
      <c r="I649" s="2">
        <v>45931.495162037034</v>
      </c>
      <c r="J649" s="2">
        <v>45931.758645833332</v>
      </c>
      <c r="K649" s="29">
        <v>0.26319444444444445</v>
      </c>
    </row>
    <row r="650" spans="4:11" x14ac:dyDescent="0.3">
      <c r="D650" s="26">
        <v>6.2166666666666668</v>
      </c>
      <c r="E650" s="26">
        <v>6.2166666666666668</v>
      </c>
      <c r="F650" s="21">
        <v>0</v>
      </c>
      <c r="G650" t="s">
        <v>915</v>
      </c>
      <c r="H650" t="s">
        <v>6</v>
      </c>
      <c r="I650" s="2">
        <v>45931.491365740738</v>
      </c>
      <c r="J650" s="2">
        <v>45931.750324074077</v>
      </c>
      <c r="K650" s="29">
        <v>0.2590277777777778</v>
      </c>
    </row>
    <row r="651" spans="4:11" x14ac:dyDescent="0.3">
      <c r="D651" s="26">
        <v>6.2166666666666668</v>
      </c>
      <c r="E651" s="26">
        <v>6.2166666666666668</v>
      </c>
      <c r="F651" s="21">
        <v>0</v>
      </c>
      <c r="G651" t="s">
        <v>1085</v>
      </c>
      <c r="H651" t="s">
        <v>84</v>
      </c>
      <c r="I651" s="2">
        <v>45931.448981481481</v>
      </c>
      <c r="J651" s="2">
        <v>45931.729907407411</v>
      </c>
      <c r="K651" s="29">
        <v>0.2590277777777778</v>
      </c>
    </row>
    <row r="652" spans="4:11" x14ac:dyDescent="0.3">
      <c r="D652" s="26">
        <v>6.2</v>
      </c>
      <c r="E652" s="26">
        <v>6.2</v>
      </c>
      <c r="F652" s="21">
        <v>0</v>
      </c>
      <c r="G652" t="s">
        <v>1308</v>
      </c>
      <c r="H652" t="s">
        <v>6</v>
      </c>
      <c r="I652" s="2">
        <v>45931.473067129627</v>
      </c>
      <c r="J652" s="2">
        <v>45931.731689814813</v>
      </c>
      <c r="K652" s="29">
        <v>0.25833333333333336</v>
      </c>
    </row>
    <row r="653" spans="4:11" x14ac:dyDescent="0.3">
      <c r="D653" s="26">
        <v>6.083333333333333</v>
      </c>
      <c r="E653" s="26">
        <v>6.083333333333333</v>
      </c>
      <c r="F653" s="21">
        <v>0</v>
      </c>
      <c r="G653" t="s">
        <v>2515</v>
      </c>
      <c r="H653" t="s">
        <v>6</v>
      </c>
      <c r="I653" s="2">
        <v>45931.480370370373</v>
      </c>
      <c r="J653" s="2">
        <v>45931.733993055554</v>
      </c>
      <c r="K653" s="29">
        <v>0.25347222222222221</v>
      </c>
    </row>
    <row r="654" spans="4:11" x14ac:dyDescent="0.3">
      <c r="D654" s="26">
        <v>6.05</v>
      </c>
      <c r="E654" s="26">
        <v>6.05</v>
      </c>
      <c r="F654" s="21">
        <v>0</v>
      </c>
      <c r="G654" t="s">
        <v>1300</v>
      </c>
      <c r="H654" t="s">
        <v>6</v>
      </c>
      <c r="I654" s="2">
        <v>45931.503969907404</v>
      </c>
      <c r="J654" s="2">
        <v>45931.756168981483</v>
      </c>
      <c r="K654" s="29">
        <v>0.25208333333333333</v>
      </c>
    </row>
    <row r="655" spans="4:11" x14ac:dyDescent="0.3">
      <c r="D655" s="26">
        <v>6</v>
      </c>
      <c r="E655" s="26">
        <v>6</v>
      </c>
      <c r="F655" s="21">
        <v>0</v>
      </c>
      <c r="G655" t="s">
        <v>1593</v>
      </c>
      <c r="H655" t="s">
        <v>6</v>
      </c>
      <c r="I655" s="2">
        <v>45931.467627314814</v>
      </c>
      <c r="J655" s="2">
        <v>45931.717615740738</v>
      </c>
      <c r="K655" s="29">
        <v>0.25</v>
      </c>
    </row>
    <row r="656" spans="4:11" x14ac:dyDescent="0.3">
      <c r="D656" s="26">
        <v>5.9</v>
      </c>
      <c r="E656" s="26">
        <v>5.9</v>
      </c>
      <c r="F656" s="21">
        <v>0</v>
      </c>
      <c r="G656" t="s">
        <v>1031</v>
      </c>
      <c r="H656" t="s">
        <v>6</v>
      </c>
      <c r="I656" s="2">
        <v>45931.484780092593</v>
      </c>
      <c r="J656" s="2">
        <v>45931.730636574073</v>
      </c>
      <c r="K656" s="29">
        <v>0.24583333333333332</v>
      </c>
    </row>
    <row r="657" spans="4:11" x14ac:dyDescent="0.3">
      <c r="D657" s="26">
        <v>5.55</v>
      </c>
      <c r="E657" s="26">
        <v>5.55</v>
      </c>
      <c r="F657" s="21">
        <v>0</v>
      </c>
      <c r="G657" t="s">
        <v>998</v>
      </c>
      <c r="H657" t="s">
        <v>6</v>
      </c>
      <c r="I657" s="2">
        <v>45931.485127314816</v>
      </c>
      <c r="J657" s="2">
        <v>45931.716620370367</v>
      </c>
      <c r="K657" s="29">
        <v>0.23125000000000001</v>
      </c>
    </row>
    <row r="658" spans="4:11" x14ac:dyDescent="0.3">
      <c r="D658" s="26">
        <v>5.5</v>
      </c>
      <c r="E658" s="26">
        <v>0</v>
      </c>
      <c r="F658" s="21">
        <v>5.5</v>
      </c>
      <c r="G658" t="s">
        <v>1379</v>
      </c>
      <c r="H658" t="s">
        <v>4</v>
      </c>
      <c r="I658" t="s">
        <v>469</v>
      </c>
      <c r="J658" t="s">
        <v>469</v>
      </c>
      <c r="K658" s="29">
        <v>0.22916666666666666</v>
      </c>
    </row>
    <row r="659" spans="4:11" x14ac:dyDescent="0.3">
      <c r="D659" s="26">
        <v>5.416666666666667</v>
      </c>
      <c r="E659" s="26">
        <v>5.416666666666667</v>
      </c>
      <c r="F659" s="21">
        <v>0</v>
      </c>
      <c r="G659" t="s">
        <v>1257</v>
      </c>
      <c r="H659" t="s">
        <v>6</v>
      </c>
      <c r="I659" s="2">
        <v>45931.380474537036</v>
      </c>
      <c r="J659" s="2">
        <v>45931.606469907405</v>
      </c>
      <c r="K659" s="29">
        <v>0.22569444444444445</v>
      </c>
    </row>
    <row r="660" spans="4:11" x14ac:dyDescent="0.3">
      <c r="D660" s="26">
        <v>5.333333333333333</v>
      </c>
      <c r="E660" s="26">
        <v>5.333333333333333</v>
      </c>
      <c r="F660" s="21">
        <v>0</v>
      </c>
      <c r="G660" t="s">
        <v>1937</v>
      </c>
      <c r="H660" t="s">
        <v>84</v>
      </c>
      <c r="I660" s="2">
        <v>45931.388067129628</v>
      </c>
      <c r="J660" s="2">
        <v>45931.675532407404</v>
      </c>
      <c r="K660" s="29">
        <v>0.22222222222222221</v>
      </c>
    </row>
    <row r="661" spans="4:11" x14ac:dyDescent="0.3">
      <c r="D661" s="26">
        <v>5.1166666666666663</v>
      </c>
      <c r="E661" s="26">
        <v>5.1166666666666663</v>
      </c>
      <c r="F661" s="21">
        <v>0</v>
      </c>
      <c r="G661" t="s">
        <v>1633</v>
      </c>
      <c r="H661" t="s">
        <v>6</v>
      </c>
      <c r="I661" s="2">
        <v>45931.5859375</v>
      </c>
      <c r="J661" s="2">
        <v>45931.799131944441</v>
      </c>
      <c r="K661" s="29">
        <v>0.21319444444444444</v>
      </c>
    </row>
    <row r="662" spans="4:11" x14ac:dyDescent="0.3">
      <c r="D662" s="26">
        <v>5.0333333333333332</v>
      </c>
      <c r="E662" s="26">
        <v>5.0333333333333332</v>
      </c>
      <c r="F662" s="21">
        <v>0</v>
      </c>
      <c r="G662" t="s">
        <v>1447</v>
      </c>
      <c r="H662" t="s">
        <v>6</v>
      </c>
      <c r="I662" s="2">
        <v>45931.585833333331</v>
      </c>
      <c r="J662" s="2">
        <v>45931.795567129629</v>
      </c>
      <c r="K662" s="29">
        <v>0.20972222222222223</v>
      </c>
    </row>
    <row r="663" spans="4:11" x14ac:dyDescent="0.3">
      <c r="D663" s="26">
        <v>4.9833333333333334</v>
      </c>
      <c r="E663" s="26">
        <v>4.9833333333333334</v>
      </c>
      <c r="F663" s="21">
        <v>0</v>
      </c>
      <c r="G663" t="s">
        <v>2601</v>
      </c>
      <c r="H663" t="s">
        <v>6</v>
      </c>
      <c r="I663" s="2">
        <v>45931.522233796299</v>
      </c>
      <c r="J663" s="2">
        <v>45931.72965277778</v>
      </c>
      <c r="K663" s="29">
        <v>0.2076388888888889</v>
      </c>
    </row>
    <row r="664" spans="4:11" x14ac:dyDescent="0.3">
      <c r="D664" s="26">
        <v>4.3499999999999996</v>
      </c>
      <c r="E664" s="26">
        <v>4.3499999999999996</v>
      </c>
      <c r="F664" s="21">
        <v>0</v>
      </c>
      <c r="G664" t="s">
        <v>1074</v>
      </c>
      <c r="H664" t="s">
        <v>6</v>
      </c>
      <c r="I664" s="2">
        <v>45931.371423611112</v>
      </c>
      <c r="J664" s="2">
        <v>45931.552754629629</v>
      </c>
      <c r="K664" s="29">
        <v>0.18124999999999999</v>
      </c>
    </row>
    <row r="665" spans="4:11" x14ac:dyDescent="0.3">
      <c r="D665" s="26">
        <v>3.9666666666666668</v>
      </c>
      <c r="E665" s="26">
        <v>3.9666666666666668</v>
      </c>
      <c r="F665" s="21">
        <v>0</v>
      </c>
      <c r="G665" t="s">
        <v>2814</v>
      </c>
      <c r="H665" t="s">
        <v>1710</v>
      </c>
      <c r="I665" s="2">
        <v>45931.47892361111</v>
      </c>
      <c r="J665" s="2">
        <v>45931.644479166665</v>
      </c>
      <c r="K665" s="29">
        <v>0.16527777777777777</v>
      </c>
    </row>
    <row r="666" spans="4:11" x14ac:dyDescent="0.3">
      <c r="D666" s="26">
        <v>3.25</v>
      </c>
      <c r="E666" s="26">
        <v>3.25</v>
      </c>
      <c r="F666" s="21">
        <v>0</v>
      </c>
      <c r="G666" t="s">
        <v>1302</v>
      </c>
      <c r="H666" t="s">
        <v>6</v>
      </c>
      <c r="I666" s="2">
        <v>45931.412858796299</v>
      </c>
      <c r="J666" s="2">
        <v>45931.548611111109</v>
      </c>
      <c r="K666" s="29">
        <v>0.13541666666666666</v>
      </c>
    </row>
    <row r="667" spans="4:11" x14ac:dyDescent="0.3">
      <c r="D667" s="26">
        <v>3</v>
      </c>
      <c r="E667" s="26">
        <v>0</v>
      </c>
      <c r="F667" s="21">
        <v>3</v>
      </c>
      <c r="G667" t="s">
        <v>1904</v>
      </c>
      <c r="H667" t="s">
        <v>6</v>
      </c>
      <c r="I667" t="s">
        <v>463</v>
      </c>
      <c r="J667" t="s">
        <v>463</v>
      </c>
      <c r="K667" s="29">
        <v>0.125</v>
      </c>
    </row>
    <row r="668" spans="4:11" x14ac:dyDescent="0.3">
      <c r="D668" s="26">
        <v>1.9</v>
      </c>
      <c r="E668" s="26">
        <v>1.9</v>
      </c>
      <c r="F668" s="21">
        <v>0</v>
      </c>
      <c r="G668" t="s">
        <v>1076</v>
      </c>
      <c r="H668" t="s">
        <v>84</v>
      </c>
      <c r="I668" s="2">
        <v>45931.641273148147</v>
      </c>
      <c r="J668" s="2">
        <v>45931.720752314817</v>
      </c>
      <c r="K668" s="29">
        <v>7.9166666666666663E-2</v>
      </c>
    </row>
    <row r="669" spans="4:11" x14ac:dyDescent="0.3">
      <c r="D669" s="26">
        <v>1</v>
      </c>
      <c r="E669" s="26">
        <v>0</v>
      </c>
      <c r="F669" s="21">
        <v>1</v>
      </c>
      <c r="G669" t="s">
        <v>1115</v>
      </c>
      <c r="H669" t="s">
        <v>84</v>
      </c>
      <c r="I669" t="s">
        <v>469</v>
      </c>
      <c r="J669" t="s">
        <v>469</v>
      </c>
      <c r="K669" s="29">
        <v>4.1666666666666664E-2</v>
      </c>
    </row>
    <row r="670" spans="4:11" x14ac:dyDescent="0.3">
      <c r="D670" s="26">
        <v>1</v>
      </c>
      <c r="E670" s="26">
        <v>0</v>
      </c>
      <c r="F670" s="21">
        <v>1</v>
      </c>
      <c r="G670" t="s">
        <v>1245</v>
      </c>
      <c r="H670" t="s">
        <v>6</v>
      </c>
      <c r="I670" t="s">
        <v>466</v>
      </c>
      <c r="J670" t="s">
        <v>466</v>
      </c>
      <c r="K670" s="29">
        <v>4.1666666666666664E-2</v>
      </c>
    </row>
    <row r="671" spans="4:11" x14ac:dyDescent="0.3">
      <c r="D671" s="26">
        <v>1</v>
      </c>
      <c r="E671" s="26">
        <v>0</v>
      </c>
      <c r="F671" s="21">
        <v>1</v>
      </c>
      <c r="G671" t="s">
        <v>1589</v>
      </c>
      <c r="H671" t="s">
        <v>6</v>
      </c>
      <c r="I671" t="s">
        <v>469</v>
      </c>
      <c r="J671" t="s">
        <v>469</v>
      </c>
      <c r="K671" s="29">
        <v>4.1666666666666664E-2</v>
      </c>
    </row>
    <row r="672" spans="4:11" x14ac:dyDescent="0.3">
      <c r="D672" s="26">
        <v>1</v>
      </c>
      <c r="E672" s="26">
        <v>0</v>
      </c>
      <c r="F672" s="21">
        <v>1</v>
      </c>
      <c r="G672" t="s">
        <v>2131</v>
      </c>
      <c r="H672" t="s">
        <v>6</v>
      </c>
      <c r="I672" t="s">
        <v>469</v>
      </c>
      <c r="J672" t="s">
        <v>469</v>
      </c>
      <c r="K672" s="29">
        <v>4.1666666666666664E-2</v>
      </c>
    </row>
    <row r="673" spans="4:11" x14ac:dyDescent="0.3">
      <c r="D673" s="26">
        <v>1</v>
      </c>
      <c r="E673" s="26">
        <v>0</v>
      </c>
      <c r="F673" s="21">
        <v>1</v>
      </c>
      <c r="G673" t="s">
        <v>2266</v>
      </c>
      <c r="H673" t="s">
        <v>6</v>
      </c>
      <c r="I673" t="s">
        <v>469</v>
      </c>
      <c r="J673" t="s">
        <v>469</v>
      </c>
      <c r="K673" s="29">
        <v>4.1666666666666664E-2</v>
      </c>
    </row>
    <row r="674" spans="4:11" x14ac:dyDescent="0.3">
      <c r="D674" s="26">
        <v>1</v>
      </c>
      <c r="E674" s="26">
        <v>0</v>
      </c>
      <c r="F674" s="21">
        <v>1</v>
      </c>
      <c r="G674" t="s">
        <v>2575</v>
      </c>
      <c r="H674" t="s">
        <v>6</v>
      </c>
      <c r="I674" t="s">
        <v>469</v>
      </c>
      <c r="J674" t="s">
        <v>469</v>
      </c>
      <c r="K674" s="29">
        <v>4.1666666666666664E-2</v>
      </c>
    </row>
    <row r="675" spans="4:11" x14ac:dyDescent="0.3">
      <c r="D675" s="26">
        <v>1</v>
      </c>
      <c r="E675" s="26">
        <v>0</v>
      </c>
      <c r="F675" s="21">
        <v>1</v>
      </c>
      <c r="G675" t="s">
        <v>2751</v>
      </c>
      <c r="H675" t="s">
        <v>84</v>
      </c>
      <c r="I675" t="s">
        <v>469</v>
      </c>
      <c r="J675" t="s">
        <v>469</v>
      </c>
      <c r="K675" s="29">
        <v>4.1666666666666664E-2</v>
      </c>
    </row>
    <row r="676" spans="4:11" x14ac:dyDescent="0.3">
      <c r="D676" s="42" t="s">
        <v>184</v>
      </c>
      <c r="E676" s="42"/>
      <c r="F676" s="42"/>
      <c r="G676" s="42"/>
      <c r="H676" s="42"/>
      <c r="I676" s="42"/>
      <c r="J676" s="42"/>
      <c r="K676" s="42"/>
    </row>
    <row r="677" spans="4:11" x14ac:dyDescent="0.3">
      <c r="D677"/>
      <c r="E677"/>
      <c r="F677"/>
    </row>
    <row r="678" spans="4:11" x14ac:dyDescent="0.3">
      <c r="D678"/>
      <c r="E678"/>
      <c r="F678"/>
    </row>
    <row r="679" spans="4:11" x14ac:dyDescent="0.3">
      <c r="D679"/>
      <c r="E679"/>
      <c r="F679"/>
    </row>
    <row r="680" spans="4:11" x14ac:dyDescent="0.3">
      <c r="D680"/>
      <c r="E680"/>
      <c r="F680"/>
    </row>
    <row r="681" spans="4:11" x14ac:dyDescent="0.3">
      <c r="D681"/>
      <c r="E681"/>
      <c r="F681"/>
    </row>
    <row r="682" spans="4:11" x14ac:dyDescent="0.3">
      <c r="D682"/>
      <c r="E682"/>
      <c r="F682"/>
    </row>
    <row r="683" spans="4:11" x14ac:dyDescent="0.3">
      <c r="D683"/>
      <c r="E683"/>
      <c r="F683"/>
    </row>
    <row r="684" spans="4:11" x14ac:dyDescent="0.3">
      <c r="D684"/>
      <c r="E684"/>
      <c r="F684"/>
    </row>
    <row r="685" spans="4:11" x14ac:dyDescent="0.3">
      <c r="D685"/>
      <c r="E685"/>
      <c r="F685"/>
    </row>
    <row r="686" spans="4:11" x14ac:dyDescent="0.3">
      <c r="D686"/>
      <c r="E686"/>
      <c r="F686"/>
    </row>
    <row r="687" spans="4:11" x14ac:dyDescent="0.3">
      <c r="D687"/>
      <c r="E687"/>
      <c r="F687"/>
    </row>
    <row r="688" spans="4:11" x14ac:dyDescent="0.3">
      <c r="D688"/>
      <c r="E688"/>
      <c r="F688"/>
    </row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A2B68243-E42B-4EF8-B0D7-5ADEAD1536B6}">
            <x14:iconSet custom="1">
              <x14:cfvo type="percent">
                <xm:f>0</xm:f>
              </x14:cfvo>
              <x14:cfvo type="num">
                <xm:f>7.8</xm:f>
              </x14:cfvo>
              <x14:cfvo type="num">
                <xm:f>18</xm:f>
              </x14:cfvo>
              <x14:cfIcon iconSet="3TrafficLights1" iconId="0"/>
              <x14:cfIcon iconSet="3TrafficLights1" iconId="2"/>
              <x14:cfIcon iconSet="3TrafficLights1" iconId="0"/>
            </x14:iconSet>
          </x14:cfRule>
          <xm:sqref>D16:D694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389-460E-4BAD-8C60-DB45CE01149D}">
  <sheetPr published="0" codeName="Hoja6"/>
  <dimension ref="B1:I220"/>
  <sheetViews>
    <sheetView showGridLines="0" zoomScale="70" zoomScaleNormal="70" workbookViewId="0">
      <pane xSplit="2" ySplit="8" topLeftCell="C9" activePane="bottomRight" state="frozen"/>
      <selection activeCell="H25" sqref="H25"/>
      <selection pane="topRight" activeCell="H25" sqref="H25"/>
      <selection pane="bottomLeft" activeCell="H25" sqref="H25"/>
      <selection pane="bottomRight" activeCell="C9" sqref="C9"/>
    </sheetView>
  </sheetViews>
  <sheetFormatPr baseColWidth="10" defaultRowHeight="14.4" x14ac:dyDescent="0.3"/>
  <cols>
    <col min="1" max="1" width="34" customWidth="1"/>
    <col min="2" max="2" width="25.44140625" bestFit="1" customWidth="1"/>
    <col min="3" max="3" width="29.33203125" bestFit="1" customWidth="1"/>
    <col min="4" max="4" width="49.5546875" bestFit="1" customWidth="1"/>
    <col min="5" max="5" width="15.5546875" bestFit="1" customWidth="1"/>
    <col min="6" max="6" width="23.44140625" bestFit="1" customWidth="1"/>
    <col min="7" max="7" width="12.21875" bestFit="1" customWidth="1"/>
    <col min="8" max="8" width="43" style="19" bestFit="1" customWidth="1"/>
    <col min="9" max="9" width="43" style="19" customWidth="1"/>
    <col min="10" max="10" width="21" bestFit="1" customWidth="1"/>
    <col min="11" max="11" width="61.5546875" customWidth="1"/>
    <col min="21" max="21" width="19" bestFit="1" customWidth="1"/>
    <col min="22" max="23" width="15.5546875" bestFit="1" customWidth="1"/>
  </cols>
  <sheetData>
    <row r="1" spans="2:9" x14ac:dyDescent="0.3">
      <c r="B1" s="33">
        <f>COUNTIFS(User[[#All],[Descuento]],"Si")</f>
        <v>201</v>
      </c>
      <c r="H1"/>
      <c r="I1"/>
    </row>
    <row r="2" spans="2:9" x14ac:dyDescent="0.3">
      <c r="H2"/>
      <c r="I2"/>
    </row>
    <row r="3" spans="2:9" x14ac:dyDescent="0.3">
      <c r="H3"/>
      <c r="I3"/>
    </row>
    <row r="4" spans="2:9" x14ac:dyDescent="0.3">
      <c r="H4"/>
      <c r="I4"/>
    </row>
    <row r="5" spans="2:9" x14ac:dyDescent="0.3">
      <c r="H5"/>
      <c r="I5"/>
    </row>
    <row r="6" spans="2:9" hidden="1" x14ac:dyDescent="0.3">
      <c r="B6" s="5" t="s">
        <v>213</v>
      </c>
      <c r="C6" t="s">
        <v>333</v>
      </c>
      <c r="H6"/>
      <c r="I6"/>
    </row>
    <row r="7" spans="2:9" x14ac:dyDescent="0.3">
      <c r="B7" s="17"/>
      <c r="C7" s="31"/>
      <c r="H7"/>
      <c r="I7"/>
    </row>
    <row r="8" spans="2:9" x14ac:dyDescent="0.3">
      <c r="B8" s="7" t="s">
        <v>176</v>
      </c>
      <c r="C8" s="7" t="s">
        <v>0</v>
      </c>
      <c r="D8" s="7" t="s">
        <v>2</v>
      </c>
      <c r="E8" s="7" t="s">
        <v>3</v>
      </c>
      <c r="F8" s="7" t="s">
        <v>316</v>
      </c>
      <c r="G8" s="5" t="s">
        <v>212</v>
      </c>
      <c r="H8" s="9" t="s">
        <v>317</v>
      </c>
      <c r="I8" s="9" t="s">
        <v>189</v>
      </c>
    </row>
    <row r="9" spans="2:9" x14ac:dyDescent="0.3">
      <c r="B9" s="30" t="s">
        <v>179</v>
      </c>
      <c r="C9" t="s">
        <v>105</v>
      </c>
      <c r="D9" t="s">
        <v>998</v>
      </c>
      <c r="E9" t="s">
        <v>6</v>
      </c>
      <c r="F9" t="s">
        <v>320</v>
      </c>
      <c r="G9">
        <v>7722375</v>
      </c>
      <c r="H9" s="18"/>
      <c r="I9" s="18"/>
    </row>
    <row r="10" spans="2:9" x14ac:dyDescent="0.3">
      <c r="B10" s="30" t="s">
        <v>179</v>
      </c>
      <c r="C10" t="s">
        <v>94</v>
      </c>
      <c r="D10" t="s">
        <v>993</v>
      </c>
      <c r="E10" t="s">
        <v>6</v>
      </c>
      <c r="F10" t="s">
        <v>318</v>
      </c>
      <c r="G10">
        <v>1003243357</v>
      </c>
      <c r="H10" s="18"/>
      <c r="I10" s="20"/>
    </row>
    <row r="11" spans="2:9" x14ac:dyDescent="0.3">
      <c r="B11" s="30" t="s">
        <v>179</v>
      </c>
      <c r="C11" t="s">
        <v>453</v>
      </c>
      <c r="D11" t="s">
        <v>1085</v>
      </c>
      <c r="E11" t="s">
        <v>84</v>
      </c>
      <c r="F11" t="s">
        <v>320</v>
      </c>
      <c r="G11">
        <v>10026183</v>
      </c>
      <c r="H11" s="18"/>
      <c r="I11" s="18"/>
    </row>
    <row r="12" spans="2:9" x14ac:dyDescent="0.3">
      <c r="B12" s="30" t="s">
        <v>179</v>
      </c>
      <c r="C12" t="s">
        <v>514</v>
      </c>
      <c r="D12" t="s">
        <v>1302</v>
      </c>
      <c r="E12" t="s">
        <v>6</v>
      </c>
      <c r="F12" t="s">
        <v>320</v>
      </c>
      <c r="G12">
        <v>1020426850</v>
      </c>
      <c r="H12" s="18"/>
      <c r="I12" s="18"/>
    </row>
    <row r="13" spans="2:9" x14ac:dyDescent="0.3">
      <c r="B13" s="30" t="s">
        <v>179</v>
      </c>
      <c r="C13" t="s">
        <v>546</v>
      </c>
      <c r="D13" t="s">
        <v>1080</v>
      </c>
      <c r="E13" t="s">
        <v>84</v>
      </c>
      <c r="F13" t="s">
        <v>320</v>
      </c>
      <c r="G13">
        <v>94527906</v>
      </c>
      <c r="H13" s="18"/>
      <c r="I13" s="18"/>
    </row>
    <row r="14" spans="2:9" x14ac:dyDescent="0.3">
      <c r="B14" s="30" t="s">
        <v>179</v>
      </c>
      <c r="C14" t="s">
        <v>688</v>
      </c>
      <c r="D14" t="s">
        <v>1166</v>
      </c>
      <c r="E14" t="s">
        <v>6</v>
      </c>
      <c r="F14" t="s">
        <v>320</v>
      </c>
      <c r="G14">
        <v>1010240662</v>
      </c>
      <c r="H14" s="18"/>
      <c r="I14" s="18"/>
    </row>
    <row r="15" spans="2:9" x14ac:dyDescent="0.3">
      <c r="B15" s="30" t="s">
        <v>179</v>
      </c>
      <c r="C15" t="s">
        <v>765</v>
      </c>
      <c r="D15" t="s">
        <v>1107</v>
      </c>
      <c r="E15" t="s">
        <v>6</v>
      </c>
      <c r="F15" t="s">
        <v>320</v>
      </c>
      <c r="G15">
        <v>1088262190</v>
      </c>
      <c r="H15" s="18"/>
      <c r="I15" s="18"/>
    </row>
    <row r="16" spans="2:9" x14ac:dyDescent="0.3">
      <c r="B16" s="30" t="s">
        <v>179</v>
      </c>
      <c r="C16" t="s">
        <v>794</v>
      </c>
      <c r="D16" t="s">
        <v>1074</v>
      </c>
      <c r="E16" t="s">
        <v>6</v>
      </c>
      <c r="F16" t="s">
        <v>320</v>
      </c>
      <c r="G16">
        <v>1097638578</v>
      </c>
      <c r="H16" s="18"/>
      <c r="I16" s="18"/>
    </row>
    <row r="17" spans="2:9" x14ac:dyDescent="0.3">
      <c r="B17" s="30" t="s">
        <v>179</v>
      </c>
      <c r="C17" t="s">
        <v>1461</v>
      </c>
      <c r="D17" t="s">
        <v>1462</v>
      </c>
      <c r="E17" t="s">
        <v>6</v>
      </c>
      <c r="F17" t="s">
        <v>318</v>
      </c>
      <c r="G17">
        <v>1030675061</v>
      </c>
      <c r="H17" s="18"/>
      <c r="I17" s="18"/>
    </row>
    <row r="18" spans="2:9" x14ac:dyDescent="0.3">
      <c r="B18" s="30" t="s">
        <v>179</v>
      </c>
      <c r="C18" t="s">
        <v>1648</v>
      </c>
      <c r="D18" t="s">
        <v>1649</v>
      </c>
      <c r="E18" t="s">
        <v>6</v>
      </c>
      <c r="F18" t="s">
        <v>320</v>
      </c>
      <c r="G18">
        <v>1148445921</v>
      </c>
      <c r="H18" s="18"/>
      <c r="I18" s="18"/>
    </row>
    <row r="19" spans="2:9" x14ac:dyDescent="0.3">
      <c r="B19" s="30" t="s">
        <v>179</v>
      </c>
      <c r="C19" t="s">
        <v>1686</v>
      </c>
      <c r="D19" t="s">
        <v>1687</v>
      </c>
      <c r="E19" t="s">
        <v>6</v>
      </c>
      <c r="F19" t="s">
        <v>320</v>
      </c>
      <c r="G19">
        <v>1026285753</v>
      </c>
      <c r="H19" s="18"/>
      <c r="I19" s="18"/>
    </row>
    <row r="20" spans="2:9" x14ac:dyDescent="0.3">
      <c r="B20" s="30" t="s">
        <v>179</v>
      </c>
      <c r="C20" t="s">
        <v>1768</v>
      </c>
      <c r="D20" t="s">
        <v>1769</v>
      </c>
      <c r="E20" t="s">
        <v>6</v>
      </c>
      <c r="F20" t="s">
        <v>318</v>
      </c>
      <c r="G20">
        <v>1014478163</v>
      </c>
      <c r="H20" s="18"/>
      <c r="I20" s="18"/>
    </row>
    <row r="21" spans="2:9" x14ac:dyDescent="0.3">
      <c r="B21" s="30" t="s">
        <v>179</v>
      </c>
      <c r="C21" t="s">
        <v>1810</v>
      </c>
      <c r="D21" t="s">
        <v>1811</v>
      </c>
      <c r="E21" t="s">
        <v>6</v>
      </c>
      <c r="F21" t="s">
        <v>318</v>
      </c>
      <c r="G21">
        <v>1030676761</v>
      </c>
      <c r="H21" s="18"/>
      <c r="I21" s="18"/>
    </row>
    <row r="22" spans="2:9" x14ac:dyDescent="0.3">
      <c r="B22" s="30" t="s">
        <v>179</v>
      </c>
      <c r="C22" t="s">
        <v>1819</v>
      </c>
      <c r="D22" t="s">
        <v>1103</v>
      </c>
      <c r="E22" t="s">
        <v>84</v>
      </c>
      <c r="F22" t="s">
        <v>320</v>
      </c>
      <c r="G22">
        <v>1140831809</v>
      </c>
      <c r="H22" s="18"/>
      <c r="I22" s="18"/>
    </row>
    <row r="23" spans="2:9" x14ac:dyDescent="0.3">
      <c r="B23" s="30" t="s">
        <v>179</v>
      </c>
      <c r="C23" t="s">
        <v>1892</v>
      </c>
      <c r="D23" t="s">
        <v>1893</v>
      </c>
      <c r="E23" t="s">
        <v>6</v>
      </c>
      <c r="F23" t="s">
        <v>320</v>
      </c>
      <c r="G23">
        <v>1107524724</v>
      </c>
      <c r="H23" s="18"/>
      <c r="I23" s="18"/>
    </row>
    <row r="24" spans="2:9" x14ac:dyDescent="0.3">
      <c r="B24" s="30" t="s">
        <v>179</v>
      </c>
      <c r="C24" t="s">
        <v>1932</v>
      </c>
      <c r="D24" t="s">
        <v>1933</v>
      </c>
      <c r="E24" t="s">
        <v>84</v>
      </c>
      <c r="F24" t="s">
        <v>318</v>
      </c>
      <c r="G24">
        <v>80048209</v>
      </c>
      <c r="H24" s="18"/>
      <c r="I24" s="18"/>
    </row>
    <row r="25" spans="2:9" x14ac:dyDescent="0.3">
      <c r="B25" s="30" t="s">
        <v>179</v>
      </c>
      <c r="C25" t="s">
        <v>1957</v>
      </c>
      <c r="D25" t="s">
        <v>1958</v>
      </c>
      <c r="E25" t="s">
        <v>6</v>
      </c>
      <c r="F25" t="s">
        <v>320</v>
      </c>
      <c r="G25">
        <v>80896658</v>
      </c>
      <c r="H25" s="18"/>
      <c r="I25" s="18"/>
    </row>
    <row r="26" spans="2:9" x14ac:dyDescent="0.3">
      <c r="B26" s="30" t="s">
        <v>179</v>
      </c>
      <c r="C26" t="s">
        <v>2014</v>
      </c>
      <c r="D26" t="s">
        <v>2015</v>
      </c>
      <c r="E26" t="s">
        <v>6</v>
      </c>
      <c r="F26" t="s">
        <v>320</v>
      </c>
      <c r="G26">
        <v>1143957145</v>
      </c>
      <c r="H26" s="18"/>
      <c r="I26" s="18"/>
    </row>
    <row r="27" spans="2:9" x14ac:dyDescent="0.3">
      <c r="B27" s="30" t="s">
        <v>179</v>
      </c>
      <c r="C27" t="s">
        <v>2130</v>
      </c>
      <c r="D27" t="s">
        <v>2131</v>
      </c>
      <c r="E27" t="s">
        <v>6</v>
      </c>
      <c r="F27" t="s">
        <v>320</v>
      </c>
      <c r="G27">
        <v>1032477518</v>
      </c>
      <c r="H27" s="18"/>
      <c r="I27" s="18"/>
    </row>
    <row r="28" spans="2:9" x14ac:dyDescent="0.3">
      <c r="B28" s="30" t="s">
        <v>179</v>
      </c>
      <c r="C28" t="s">
        <v>2202</v>
      </c>
      <c r="D28" t="s">
        <v>2203</v>
      </c>
      <c r="E28" t="s">
        <v>6</v>
      </c>
      <c r="F28" t="s">
        <v>318</v>
      </c>
      <c r="G28">
        <v>1043634346</v>
      </c>
      <c r="H28" s="18"/>
      <c r="I28" s="18"/>
    </row>
    <row r="29" spans="2:9" x14ac:dyDescent="0.3">
      <c r="B29" s="30" t="s">
        <v>179</v>
      </c>
      <c r="C29" t="s">
        <v>2311</v>
      </c>
      <c r="D29" t="s">
        <v>2312</v>
      </c>
      <c r="E29" t="s">
        <v>6</v>
      </c>
      <c r="F29" t="s">
        <v>320</v>
      </c>
      <c r="G29">
        <v>1030621642</v>
      </c>
      <c r="H29" s="18"/>
      <c r="I29" s="18"/>
    </row>
    <row r="30" spans="2:9" x14ac:dyDescent="0.3">
      <c r="B30" s="30" t="s">
        <v>179</v>
      </c>
      <c r="C30" t="s">
        <v>2502</v>
      </c>
      <c r="D30" t="s">
        <v>2503</v>
      </c>
      <c r="E30" t="s">
        <v>6</v>
      </c>
      <c r="F30" t="s">
        <v>318</v>
      </c>
      <c r="G30">
        <v>1110565082</v>
      </c>
      <c r="H30" s="18"/>
      <c r="I30" s="18"/>
    </row>
    <row r="31" spans="2:9" x14ac:dyDescent="0.3">
      <c r="B31" s="30" t="s">
        <v>179</v>
      </c>
      <c r="C31" t="s">
        <v>2529</v>
      </c>
      <c r="D31" t="s">
        <v>2530</v>
      </c>
      <c r="E31" t="s">
        <v>6</v>
      </c>
      <c r="F31" t="s">
        <v>318</v>
      </c>
      <c r="G31">
        <v>1007101471</v>
      </c>
      <c r="H31" s="18"/>
      <c r="I31" s="18"/>
    </row>
    <row r="32" spans="2:9" x14ac:dyDescent="0.3">
      <c r="B32" s="30" t="s">
        <v>179</v>
      </c>
      <c r="C32" t="s">
        <v>2688</v>
      </c>
      <c r="D32" t="s">
        <v>2689</v>
      </c>
      <c r="E32" t="s">
        <v>6</v>
      </c>
      <c r="F32" t="s">
        <v>319</v>
      </c>
      <c r="G32">
        <v>1024484785</v>
      </c>
      <c r="H32" s="18"/>
      <c r="I32" s="18"/>
    </row>
    <row r="33" spans="2:9" x14ac:dyDescent="0.3">
      <c r="B33" t="s">
        <v>178</v>
      </c>
      <c r="C33" t="s">
        <v>111</v>
      </c>
      <c r="D33" t="s">
        <v>2728</v>
      </c>
      <c r="E33" t="s">
        <v>6</v>
      </c>
      <c r="F33" t="s">
        <v>320</v>
      </c>
      <c r="G33">
        <v>52849327</v>
      </c>
      <c r="H33" s="18"/>
      <c r="I33" s="18"/>
    </row>
    <row r="34" spans="2:9" x14ac:dyDescent="0.3">
      <c r="B34" t="s">
        <v>178</v>
      </c>
      <c r="C34" t="s">
        <v>109</v>
      </c>
      <c r="D34" t="s">
        <v>999</v>
      </c>
      <c r="E34" t="s">
        <v>6</v>
      </c>
      <c r="F34" t="s">
        <v>320</v>
      </c>
      <c r="G34">
        <v>1096236061</v>
      </c>
      <c r="H34" s="18"/>
      <c r="I34" s="18"/>
    </row>
    <row r="35" spans="2:9" x14ac:dyDescent="0.3">
      <c r="B35" t="s">
        <v>178</v>
      </c>
      <c r="C35" t="s">
        <v>69</v>
      </c>
      <c r="D35" t="s">
        <v>1115</v>
      </c>
      <c r="E35" t="s">
        <v>84</v>
      </c>
      <c r="F35" t="s">
        <v>320</v>
      </c>
      <c r="G35">
        <v>1030606934</v>
      </c>
      <c r="H35" s="18"/>
      <c r="I35" s="18"/>
    </row>
    <row r="36" spans="2:9" x14ac:dyDescent="0.3">
      <c r="B36" t="s">
        <v>178</v>
      </c>
      <c r="C36" t="s">
        <v>96</v>
      </c>
      <c r="D36" t="s">
        <v>994</v>
      </c>
      <c r="E36" t="s">
        <v>84</v>
      </c>
      <c r="F36" t="s">
        <v>318</v>
      </c>
      <c r="G36">
        <v>1143380389</v>
      </c>
      <c r="H36" s="18"/>
      <c r="I36" s="18"/>
    </row>
    <row r="37" spans="2:9" x14ac:dyDescent="0.3">
      <c r="B37" t="s">
        <v>178</v>
      </c>
      <c r="C37" t="s">
        <v>32</v>
      </c>
      <c r="D37" t="s">
        <v>1350</v>
      </c>
      <c r="E37" t="s">
        <v>84</v>
      </c>
      <c r="F37" t="s">
        <v>320</v>
      </c>
      <c r="G37">
        <v>1012433244</v>
      </c>
      <c r="H37" s="18"/>
      <c r="I37" s="18"/>
    </row>
    <row r="38" spans="2:9" x14ac:dyDescent="0.3">
      <c r="B38" t="s">
        <v>178</v>
      </c>
      <c r="C38" t="s">
        <v>39</v>
      </c>
      <c r="D38" t="s">
        <v>949</v>
      </c>
      <c r="E38" t="s">
        <v>130</v>
      </c>
      <c r="F38" t="s">
        <v>318</v>
      </c>
      <c r="G38">
        <v>1069491962</v>
      </c>
      <c r="H38" s="18"/>
      <c r="I38" s="18"/>
    </row>
    <row r="39" spans="2:9" x14ac:dyDescent="0.3">
      <c r="B39" t="s">
        <v>178</v>
      </c>
      <c r="C39" t="s">
        <v>282</v>
      </c>
      <c r="D39" t="s">
        <v>910</v>
      </c>
      <c r="E39" t="s">
        <v>6</v>
      </c>
      <c r="F39" t="s">
        <v>320</v>
      </c>
      <c r="G39">
        <v>86086612</v>
      </c>
      <c r="H39" s="18"/>
      <c r="I39" s="18"/>
    </row>
    <row r="40" spans="2:9" x14ac:dyDescent="0.3">
      <c r="B40" t="s">
        <v>178</v>
      </c>
      <c r="C40" t="s">
        <v>284</v>
      </c>
      <c r="D40" t="s">
        <v>911</v>
      </c>
      <c r="E40" t="s">
        <v>6</v>
      </c>
      <c r="F40" t="s">
        <v>318</v>
      </c>
      <c r="G40">
        <v>1007651274</v>
      </c>
      <c r="H40" s="18"/>
      <c r="I40" s="18"/>
    </row>
    <row r="41" spans="2:9" x14ac:dyDescent="0.3">
      <c r="B41" t="s">
        <v>178</v>
      </c>
      <c r="C41" t="s">
        <v>236</v>
      </c>
      <c r="D41" t="s">
        <v>926</v>
      </c>
      <c r="E41" t="s">
        <v>6</v>
      </c>
      <c r="F41" t="s">
        <v>320</v>
      </c>
      <c r="G41">
        <v>1120870589</v>
      </c>
      <c r="H41" s="18"/>
      <c r="I41" s="18"/>
    </row>
    <row r="42" spans="2:9" x14ac:dyDescent="0.3">
      <c r="B42" t="s">
        <v>178</v>
      </c>
      <c r="C42" t="s">
        <v>238</v>
      </c>
      <c r="D42" t="s">
        <v>923</v>
      </c>
      <c r="E42" t="s">
        <v>6</v>
      </c>
      <c r="F42" t="s">
        <v>318</v>
      </c>
      <c r="G42">
        <v>1076321808</v>
      </c>
      <c r="H42" s="18"/>
      <c r="I42" s="18"/>
    </row>
    <row r="43" spans="2:9" x14ac:dyDescent="0.3">
      <c r="B43" t="s">
        <v>178</v>
      </c>
      <c r="C43" t="s">
        <v>297</v>
      </c>
      <c r="D43" t="s">
        <v>1227</v>
      </c>
      <c r="E43" t="s">
        <v>6</v>
      </c>
      <c r="F43" t="s">
        <v>320</v>
      </c>
      <c r="G43">
        <v>1116549257</v>
      </c>
      <c r="H43" s="18"/>
      <c r="I43" s="18"/>
    </row>
    <row r="44" spans="2:9" x14ac:dyDescent="0.3">
      <c r="B44" t="s">
        <v>178</v>
      </c>
      <c r="C44" t="s">
        <v>269</v>
      </c>
      <c r="D44" t="s">
        <v>916</v>
      </c>
      <c r="E44" t="s">
        <v>6</v>
      </c>
      <c r="F44" t="s">
        <v>320</v>
      </c>
      <c r="G44">
        <v>1040374535</v>
      </c>
      <c r="H44" s="18"/>
      <c r="I44" s="18"/>
    </row>
    <row r="45" spans="2:9" x14ac:dyDescent="0.3">
      <c r="B45" t="s">
        <v>178</v>
      </c>
      <c r="C45" t="s">
        <v>292</v>
      </c>
      <c r="D45" t="s">
        <v>909</v>
      </c>
      <c r="E45" t="s">
        <v>6</v>
      </c>
      <c r="F45" t="s">
        <v>318</v>
      </c>
      <c r="G45">
        <v>1069754983</v>
      </c>
      <c r="H45" s="18"/>
      <c r="I45" s="18"/>
    </row>
    <row r="46" spans="2:9" x14ac:dyDescent="0.3">
      <c r="B46" t="s">
        <v>178</v>
      </c>
      <c r="C46" t="s">
        <v>272</v>
      </c>
      <c r="D46" t="s">
        <v>915</v>
      </c>
      <c r="E46" t="s">
        <v>6</v>
      </c>
      <c r="F46" t="s">
        <v>320</v>
      </c>
      <c r="G46">
        <v>1118819732</v>
      </c>
      <c r="H46" s="18"/>
      <c r="I46" s="18"/>
    </row>
    <row r="47" spans="2:9" x14ac:dyDescent="0.3">
      <c r="B47" t="s">
        <v>178</v>
      </c>
      <c r="C47" t="s">
        <v>307</v>
      </c>
      <c r="D47" t="s">
        <v>1224</v>
      </c>
      <c r="E47" t="s">
        <v>6</v>
      </c>
      <c r="F47" t="s">
        <v>320</v>
      </c>
      <c r="G47">
        <v>29229080</v>
      </c>
      <c r="H47" s="18"/>
      <c r="I47" s="18"/>
    </row>
    <row r="48" spans="2:9" x14ac:dyDescent="0.3">
      <c r="B48" t="s">
        <v>178</v>
      </c>
      <c r="C48" t="s">
        <v>330</v>
      </c>
      <c r="D48" t="s">
        <v>1215</v>
      </c>
      <c r="E48" t="s">
        <v>6</v>
      </c>
      <c r="F48" t="s">
        <v>318</v>
      </c>
      <c r="G48">
        <v>1042996580</v>
      </c>
      <c r="H48" s="18"/>
      <c r="I48" s="18"/>
    </row>
    <row r="49" spans="2:9" x14ac:dyDescent="0.3">
      <c r="B49" t="s">
        <v>178</v>
      </c>
      <c r="C49" t="s">
        <v>365</v>
      </c>
      <c r="D49" t="s">
        <v>1206</v>
      </c>
      <c r="E49" t="s">
        <v>6</v>
      </c>
      <c r="F49" t="s">
        <v>320</v>
      </c>
      <c r="G49">
        <v>1065627173</v>
      </c>
      <c r="H49" s="18"/>
      <c r="I49" s="18"/>
    </row>
    <row r="50" spans="2:9" x14ac:dyDescent="0.3">
      <c r="B50" t="s">
        <v>178</v>
      </c>
      <c r="C50" t="s">
        <v>373</v>
      </c>
      <c r="D50" t="s">
        <v>1201</v>
      </c>
      <c r="E50" t="s">
        <v>6</v>
      </c>
      <c r="F50" t="s">
        <v>318</v>
      </c>
      <c r="G50">
        <v>1070613009</v>
      </c>
      <c r="H50" s="18"/>
      <c r="I50" s="18"/>
    </row>
    <row r="51" spans="2:9" x14ac:dyDescent="0.3">
      <c r="B51" t="s">
        <v>178</v>
      </c>
      <c r="C51" t="s">
        <v>379</v>
      </c>
      <c r="D51" t="s">
        <v>1199</v>
      </c>
      <c r="E51" t="s">
        <v>6</v>
      </c>
      <c r="F51" t="s">
        <v>320</v>
      </c>
      <c r="G51">
        <v>1052078207</v>
      </c>
      <c r="H51" s="18"/>
      <c r="I51" s="18"/>
    </row>
    <row r="52" spans="2:9" x14ac:dyDescent="0.3">
      <c r="B52" t="s">
        <v>178</v>
      </c>
      <c r="C52" t="s">
        <v>391</v>
      </c>
      <c r="D52" t="s">
        <v>1192</v>
      </c>
      <c r="E52" t="s">
        <v>6</v>
      </c>
      <c r="F52" t="s">
        <v>318</v>
      </c>
      <c r="G52">
        <v>1054560652</v>
      </c>
      <c r="H52" s="18"/>
      <c r="I52" s="18"/>
    </row>
    <row r="53" spans="2:9" x14ac:dyDescent="0.3">
      <c r="B53" t="s">
        <v>178</v>
      </c>
      <c r="C53" t="s">
        <v>399</v>
      </c>
      <c r="D53" t="s">
        <v>1191</v>
      </c>
      <c r="E53" t="s">
        <v>6</v>
      </c>
      <c r="F53" t="s">
        <v>320</v>
      </c>
      <c r="G53">
        <v>1014240622</v>
      </c>
      <c r="H53" s="18"/>
      <c r="I53" s="18"/>
    </row>
    <row r="54" spans="2:9" x14ac:dyDescent="0.3">
      <c r="B54" t="s">
        <v>178</v>
      </c>
      <c r="C54" t="s">
        <v>405</v>
      </c>
      <c r="D54" t="s">
        <v>1189</v>
      </c>
      <c r="E54" t="s">
        <v>6</v>
      </c>
      <c r="F54" t="s">
        <v>318</v>
      </c>
      <c r="G54">
        <v>1005145938</v>
      </c>
      <c r="H54" s="18"/>
      <c r="I54" s="18"/>
    </row>
    <row r="55" spans="2:9" x14ac:dyDescent="0.3">
      <c r="B55" t="s">
        <v>178</v>
      </c>
      <c r="C55" t="s">
        <v>411</v>
      </c>
      <c r="D55" t="s">
        <v>1187</v>
      </c>
      <c r="E55" t="s">
        <v>6</v>
      </c>
      <c r="F55" t="s">
        <v>320</v>
      </c>
      <c r="G55">
        <v>1038413439</v>
      </c>
      <c r="H55" s="18"/>
      <c r="I55" s="18"/>
    </row>
    <row r="56" spans="2:9" x14ac:dyDescent="0.3">
      <c r="B56" t="s">
        <v>178</v>
      </c>
      <c r="C56" t="s">
        <v>415</v>
      </c>
      <c r="D56" t="s">
        <v>1184</v>
      </c>
      <c r="E56" t="s">
        <v>6</v>
      </c>
      <c r="F56" t="s">
        <v>320</v>
      </c>
      <c r="G56">
        <v>1019033656</v>
      </c>
      <c r="H56" s="18"/>
      <c r="I56" s="18"/>
    </row>
    <row r="57" spans="2:9" x14ac:dyDescent="0.3">
      <c r="B57" t="s">
        <v>178</v>
      </c>
      <c r="C57" t="s">
        <v>416</v>
      </c>
      <c r="D57" t="s">
        <v>1185</v>
      </c>
      <c r="E57" t="s">
        <v>6</v>
      </c>
      <c r="F57" t="s">
        <v>318</v>
      </c>
      <c r="G57">
        <v>80808429</v>
      </c>
      <c r="H57" s="18"/>
      <c r="I57" s="18"/>
    </row>
    <row r="58" spans="2:9" x14ac:dyDescent="0.3">
      <c r="B58" t="s">
        <v>178</v>
      </c>
      <c r="C58" t="s">
        <v>419</v>
      </c>
      <c r="D58" t="s">
        <v>2084</v>
      </c>
      <c r="E58" t="s">
        <v>6</v>
      </c>
      <c r="F58" t="s">
        <v>320</v>
      </c>
      <c r="G58">
        <v>1007341487</v>
      </c>
      <c r="H58" s="18"/>
      <c r="I58" s="18"/>
    </row>
    <row r="59" spans="2:9" x14ac:dyDescent="0.3">
      <c r="B59" t="s">
        <v>178</v>
      </c>
      <c r="C59" t="s">
        <v>425</v>
      </c>
      <c r="D59" t="s">
        <v>1182</v>
      </c>
      <c r="E59" t="s">
        <v>6</v>
      </c>
      <c r="F59" t="s">
        <v>320</v>
      </c>
      <c r="G59">
        <v>1033751346</v>
      </c>
      <c r="H59" s="18"/>
      <c r="I59" s="18"/>
    </row>
    <row r="60" spans="2:9" x14ac:dyDescent="0.3">
      <c r="B60" t="s">
        <v>178</v>
      </c>
      <c r="C60" t="s">
        <v>522</v>
      </c>
      <c r="D60" t="s">
        <v>1300</v>
      </c>
      <c r="E60" t="s">
        <v>6</v>
      </c>
      <c r="F60" t="s">
        <v>320</v>
      </c>
      <c r="G60">
        <v>1006208842</v>
      </c>
      <c r="H60" s="18"/>
      <c r="I60" s="18"/>
    </row>
    <row r="61" spans="2:9" x14ac:dyDescent="0.3">
      <c r="B61" t="s">
        <v>178</v>
      </c>
      <c r="C61" t="s">
        <v>530</v>
      </c>
      <c r="D61" t="s">
        <v>1295</v>
      </c>
      <c r="E61" t="s">
        <v>6</v>
      </c>
      <c r="F61" t="s">
        <v>320</v>
      </c>
      <c r="G61">
        <v>1003369107</v>
      </c>
      <c r="H61" s="18"/>
      <c r="I61" s="18"/>
    </row>
    <row r="62" spans="2:9" x14ac:dyDescent="0.3">
      <c r="B62" t="s">
        <v>178</v>
      </c>
      <c r="C62" t="s">
        <v>632</v>
      </c>
      <c r="D62" t="s">
        <v>1257</v>
      </c>
      <c r="E62" t="s">
        <v>6</v>
      </c>
      <c r="F62" t="s">
        <v>320</v>
      </c>
      <c r="G62">
        <v>1044210999</v>
      </c>
      <c r="H62" s="18"/>
      <c r="I62" s="18"/>
    </row>
    <row r="63" spans="2:9" x14ac:dyDescent="0.3">
      <c r="B63" t="s">
        <v>178</v>
      </c>
      <c r="C63" t="s">
        <v>645</v>
      </c>
      <c r="D63" t="s">
        <v>1253</v>
      </c>
      <c r="E63" t="s">
        <v>6</v>
      </c>
      <c r="F63" t="s">
        <v>318</v>
      </c>
      <c r="G63">
        <v>1193229161</v>
      </c>
      <c r="H63" s="18"/>
      <c r="I63" s="18"/>
    </row>
    <row r="64" spans="2:9" x14ac:dyDescent="0.3">
      <c r="B64" t="s">
        <v>178</v>
      </c>
      <c r="C64" t="s">
        <v>650</v>
      </c>
      <c r="D64" t="s">
        <v>1250</v>
      </c>
      <c r="E64" t="s">
        <v>6</v>
      </c>
      <c r="F64" t="s">
        <v>319</v>
      </c>
      <c r="G64">
        <v>1032406019</v>
      </c>
      <c r="H64" s="18"/>
      <c r="I64" s="18"/>
    </row>
    <row r="65" spans="2:9" x14ac:dyDescent="0.3">
      <c r="B65" t="s">
        <v>178</v>
      </c>
      <c r="C65" t="s">
        <v>661</v>
      </c>
      <c r="D65" t="s">
        <v>1246</v>
      </c>
      <c r="E65" t="s">
        <v>6</v>
      </c>
      <c r="F65" t="s">
        <v>318</v>
      </c>
      <c r="G65">
        <v>1047480858</v>
      </c>
      <c r="H65" s="18"/>
      <c r="I65" s="18"/>
    </row>
    <row r="66" spans="2:9" x14ac:dyDescent="0.3">
      <c r="B66" t="s">
        <v>178</v>
      </c>
      <c r="C66" t="s">
        <v>723</v>
      </c>
      <c r="D66" t="s">
        <v>1078</v>
      </c>
      <c r="E66" t="s">
        <v>84</v>
      </c>
      <c r="F66" t="s">
        <v>320</v>
      </c>
      <c r="G66">
        <v>10782680</v>
      </c>
      <c r="H66" s="18"/>
      <c r="I66" s="18"/>
    </row>
    <row r="67" spans="2:9" x14ac:dyDescent="0.3">
      <c r="B67" t="s">
        <v>178</v>
      </c>
      <c r="C67" t="s">
        <v>734</v>
      </c>
      <c r="D67" t="s">
        <v>1141</v>
      </c>
      <c r="E67" t="s">
        <v>6</v>
      </c>
      <c r="F67" t="s">
        <v>320</v>
      </c>
      <c r="G67">
        <v>1029661453</v>
      </c>
      <c r="H67" s="18"/>
      <c r="I67" s="18"/>
    </row>
    <row r="68" spans="2:9" x14ac:dyDescent="0.3">
      <c r="B68" t="s">
        <v>178</v>
      </c>
      <c r="C68" t="s">
        <v>752</v>
      </c>
      <c r="D68" t="s">
        <v>1076</v>
      </c>
      <c r="E68" t="s">
        <v>84</v>
      </c>
      <c r="F68" t="s">
        <v>320</v>
      </c>
      <c r="G68">
        <v>1075211953</v>
      </c>
      <c r="H68" s="18"/>
      <c r="I68" s="18"/>
    </row>
    <row r="69" spans="2:9" x14ac:dyDescent="0.3">
      <c r="B69" t="s">
        <v>178</v>
      </c>
      <c r="C69" t="s">
        <v>756</v>
      </c>
      <c r="D69" t="s">
        <v>1123</v>
      </c>
      <c r="E69" t="s">
        <v>6</v>
      </c>
      <c r="F69" t="s">
        <v>318</v>
      </c>
      <c r="G69">
        <v>1066728588</v>
      </c>
      <c r="H69" s="18"/>
      <c r="I69" s="18"/>
    </row>
    <row r="70" spans="2:9" x14ac:dyDescent="0.3">
      <c r="B70" t="s">
        <v>178</v>
      </c>
      <c r="C70" t="s">
        <v>813</v>
      </c>
      <c r="D70" t="s">
        <v>1066</v>
      </c>
      <c r="E70" t="s">
        <v>6</v>
      </c>
      <c r="F70" t="s">
        <v>320</v>
      </c>
      <c r="G70">
        <v>1000119517</v>
      </c>
      <c r="H70" s="18"/>
      <c r="I70" s="18"/>
    </row>
    <row r="71" spans="2:9" x14ac:dyDescent="0.3">
      <c r="B71" t="s">
        <v>178</v>
      </c>
      <c r="C71" t="s">
        <v>815</v>
      </c>
      <c r="D71" t="s">
        <v>1067</v>
      </c>
      <c r="E71" t="s">
        <v>6</v>
      </c>
      <c r="F71" t="s">
        <v>318</v>
      </c>
      <c r="G71">
        <v>1075545407</v>
      </c>
      <c r="H71" s="18"/>
      <c r="I71" s="18"/>
    </row>
    <row r="72" spans="2:9" x14ac:dyDescent="0.3">
      <c r="B72" t="s">
        <v>178</v>
      </c>
      <c r="C72" t="s">
        <v>819</v>
      </c>
      <c r="D72" t="s">
        <v>1059</v>
      </c>
      <c r="E72" t="s">
        <v>6</v>
      </c>
      <c r="F72" t="s">
        <v>320</v>
      </c>
      <c r="G72">
        <v>1121944367</v>
      </c>
      <c r="H72" s="18"/>
      <c r="I72" s="18"/>
    </row>
    <row r="73" spans="2:9" x14ac:dyDescent="0.3">
      <c r="B73" t="s">
        <v>178</v>
      </c>
      <c r="C73" t="s">
        <v>831</v>
      </c>
      <c r="D73" t="s">
        <v>1056</v>
      </c>
      <c r="E73" t="s">
        <v>6</v>
      </c>
      <c r="F73" t="s">
        <v>318</v>
      </c>
      <c r="G73">
        <v>1104695985</v>
      </c>
      <c r="H73" s="18"/>
      <c r="I73" s="18"/>
    </row>
    <row r="74" spans="2:9" x14ac:dyDescent="0.3">
      <c r="B74" t="s">
        <v>178</v>
      </c>
      <c r="C74" t="s">
        <v>855</v>
      </c>
      <c r="D74" t="s">
        <v>1943</v>
      </c>
      <c r="E74" t="s">
        <v>6</v>
      </c>
      <c r="F74" t="s">
        <v>319</v>
      </c>
      <c r="G74">
        <v>1070588698</v>
      </c>
      <c r="H74" s="18"/>
      <c r="I74" s="18"/>
    </row>
    <row r="75" spans="2:9" x14ac:dyDescent="0.3">
      <c r="B75" t="s">
        <v>178</v>
      </c>
      <c r="C75" t="s">
        <v>888</v>
      </c>
      <c r="D75" t="s">
        <v>1016</v>
      </c>
      <c r="E75" t="s">
        <v>6</v>
      </c>
      <c r="F75" t="s">
        <v>320</v>
      </c>
      <c r="G75">
        <v>1002961247</v>
      </c>
      <c r="H75" s="18"/>
      <c r="I75" s="18"/>
    </row>
    <row r="76" spans="2:9" x14ac:dyDescent="0.3">
      <c r="B76" t="s">
        <v>178</v>
      </c>
      <c r="C76" t="s">
        <v>892</v>
      </c>
      <c r="D76" t="s">
        <v>1031</v>
      </c>
      <c r="E76" t="s">
        <v>6</v>
      </c>
      <c r="F76" t="s">
        <v>320</v>
      </c>
      <c r="G76">
        <v>1007894173</v>
      </c>
      <c r="H76" s="18"/>
      <c r="I76" s="18"/>
    </row>
    <row r="77" spans="2:9" x14ac:dyDescent="0.3">
      <c r="B77" t="s">
        <v>178</v>
      </c>
      <c r="C77" t="s">
        <v>932</v>
      </c>
      <c r="D77" t="s">
        <v>933</v>
      </c>
      <c r="E77" t="s">
        <v>6</v>
      </c>
      <c r="F77" t="s">
        <v>320</v>
      </c>
      <c r="G77">
        <v>1067942999</v>
      </c>
      <c r="H77" s="18"/>
      <c r="I77" s="18"/>
    </row>
    <row r="78" spans="2:9" x14ac:dyDescent="0.3">
      <c r="B78" t="s">
        <v>178</v>
      </c>
      <c r="C78" t="s">
        <v>1010</v>
      </c>
      <c r="D78" t="s">
        <v>1011</v>
      </c>
      <c r="E78" t="s">
        <v>6</v>
      </c>
      <c r="F78" t="s">
        <v>320</v>
      </c>
      <c r="G78">
        <v>1024562617</v>
      </c>
      <c r="H78" s="18"/>
      <c r="I78" s="18"/>
    </row>
    <row r="79" spans="2:9" x14ac:dyDescent="0.3">
      <c r="B79" t="s">
        <v>178</v>
      </c>
      <c r="C79" t="s">
        <v>1021</v>
      </c>
      <c r="D79" t="s">
        <v>1022</v>
      </c>
      <c r="E79" t="s">
        <v>6</v>
      </c>
      <c r="F79" t="s">
        <v>320</v>
      </c>
      <c r="G79">
        <v>1049624251</v>
      </c>
      <c r="H79" s="18"/>
      <c r="I79" s="18"/>
    </row>
    <row r="80" spans="2:9" x14ac:dyDescent="0.3">
      <c r="B80" t="s">
        <v>178</v>
      </c>
      <c r="C80" t="s">
        <v>1118</v>
      </c>
      <c r="D80" t="s">
        <v>1119</v>
      </c>
      <c r="E80" t="s">
        <v>6</v>
      </c>
      <c r="F80" t="s">
        <v>318</v>
      </c>
      <c r="G80">
        <v>1019103636</v>
      </c>
      <c r="H80" s="18"/>
      <c r="I80" s="18"/>
    </row>
    <row r="81" spans="2:9" x14ac:dyDescent="0.3">
      <c r="B81" t="s">
        <v>178</v>
      </c>
      <c r="C81" t="s">
        <v>1285</v>
      </c>
      <c r="D81" t="s">
        <v>1308</v>
      </c>
      <c r="E81" t="s">
        <v>6</v>
      </c>
      <c r="F81" t="s">
        <v>320</v>
      </c>
      <c r="G81">
        <v>1113677102</v>
      </c>
      <c r="H81" s="18"/>
      <c r="I81" s="18"/>
    </row>
    <row r="82" spans="2:9" x14ac:dyDescent="0.3">
      <c r="B82" t="s">
        <v>178</v>
      </c>
      <c r="C82" t="s">
        <v>1372</v>
      </c>
      <c r="D82" t="s">
        <v>1373</v>
      </c>
      <c r="E82" t="s">
        <v>6</v>
      </c>
      <c r="F82" t="s">
        <v>320</v>
      </c>
      <c r="G82">
        <v>1047414885</v>
      </c>
      <c r="H82" s="18"/>
      <c r="I82" s="18"/>
    </row>
    <row r="83" spans="2:9" x14ac:dyDescent="0.3">
      <c r="B83" t="s">
        <v>178</v>
      </c>
      <c r="C83" t="s">
        <v>1399</v>
      </c>
      <c r="D83" t="s">
        <v>1400</v>
      </c>
      <c r="E83" t="s">
        <v>6</v>
      </c>
      <c r="F83" t="s">
        <v>319</v>
      </c>
      <c r="G83">
        <v>1000135245</v>
      </c>
      <c r="H83" s="18"/>
      <c r="I83" s="18"/>
    </row>
    <row r="84" spans="2:9" x14ac:dyDescent="0.3">
      <c r="B84" t="s">
        <v>178</v>
      </c>
      <c r="C84" t="s">
        <v>1417</v>
      </c>
      <c r="D84" t="s">
        <v>1418</v>
      </c>
      <c r="E84" t="s">
        <v>6</v>
      </c>
      <c r="F84" t="s">
        <v>318</v>
      </c>
      <c r="G84">
        <v>1118804033</v>
      </c>
      <c r="H84" s="18"/>
      <c r="I84" s="18"/>
    </row>
    <row r="85" spans="2:9" x14ac:dyDescent="0.3">
      <c r="B85" t="s">
        <v>178</v>
      </c>
      <c r="C85" t="s">
        <v>1423</v>
      </c>
      <c r="D85" t="s">
        <v>1424</v>
      </c>
      <c r="E85" t="s">
        <v>130</v>
      </c>
      <c r="F85" t="s">
        <v>318</v>
      </c>
      <c r="G85">
        <v>1000516177</v>
      </c>
      <c r="H85" s="18"/>
      <c r="I85" s="18"/>
    </row>
    <row r="86" spans="2:9" x14ac:dyDescent="0.3">
      <c r="B86" t="s">
        <v>178</v>
      </c>
      <c r="C86" t="s">
        <v>1446</v>
      </c>
      <c r="D86" t="s">
        <v>1447</v>
      </c>
      <c r="E86" t="s">
        <v>6</v>
      </c>
      <c r="F86" t="s">
        <v>320</v>
      </c>
      <c r="G86">
        <v>1065838018</v>
      </c>
      <c r="H86" s="18"/>
      <c r="I86" s="18"/>
    </row>
    <row r="87" spans="2:9" x14ac:dyDescent="0.3">
      <c r="B87" t="s">
        <v>178</v>
      </c>
      <c r="C87" t="s">
        <v>1458</v>
      </c>
      <c r="D87" t="s">
        <v>1459</v>
      </c>
      <c r="E87" t="s">
        <v>6</v>
      </c>
      <c r="F87" t="s">
        <v>318</v>
      </c>
      <c r="G87">
        <v>1000795604</v>
      </c>
      <c r="H87" s="18"/>
      <c r="I87" s="18"/>
    </row>
    <row r="88" spans="2:9" x14ac:dyDescent="0.3">
      <c r="B88" t="s">
        <v>178</v>
      </c>
      <c r="C88" t="s">
        <v>1503</v>
      </c>
      <c r="D88" t="s">
        <v>1504</v>
      </c>
      <c r="E88" t="s">
        <v>6</v>
      </c>
      <c r="F88" t="s">
        <v>320</v>
      </c>
      <c r="G88">
        <v>35532766</v>
      </c>
      <c r="H88" s="18"/>
      <c r="I88" s="18"/>
    </row>
    <row r="89" spans="2:9" x14ac:dyDescent="0.3">
      <c r="B89" t="s">
        <v>178</v>
      </c>
      <c r="C89" t="s">
        <v>1525</v>
      </c>
      <c r="D89" t="s">
        <v>1526</v>
      </c>
      <c r="E89" t="s">
        <v>6</v>
      </c>
      <c r="F89" t="s">
        <v>318</v>
      </c>
      <c r="G89">
        <v>1030622006</v>
      </c>
      <c r="H89" s="18"/>
      <c r="I89" s="18"/>
    </row>
    <row r="90" spans="2:9" x14ac:dyDescent="0.3">
      <c r="B90" t="s">
        <v>178</v>
      </c>
      <c r="C90" t="s">
        <v>1585</v>
      </c>
      <c r="D90" t="s">
        <v>1586</v>
      </c>
      <c r="E90" t="s">
        <v>6</v>
      </c>
      <c r="F90" t="s">
        <v>318</v>
      </c>
      <c r="G90">
        <v>1005869593</v>
      </c>
      <c r="H90" s="18"/>
      <c r="I90" s="18"/>
    </row>
    <row r="91" spans="2:9" x14ac:dyDescent="0.3">
      <c r="B91" t="s">
        <v>178</v>
      </c>
      <c r="C91" t="s">
        <v>1592</v>
      </c>
      <c r="D91" t="s">
        <v>1593</v>
      </c>
      <c r="E91" t="s">
        <v>6</v>
      </c>
      <c r="F91" t="s">
        <v>320</v>
      </c>
      <c r="G91">
        <v>1003661311</v>
      </c>
      <c r="H91" s="18"/>
      <c r="I91" s="18"/>
    </row>
    <row r="92" spans="2:9" x14ac:dyDescent="0.3">
      <c r="B92" t="s">
        <v>178</v>
      </c>
      <c r="C92" t="s">
        <v>1603</v>
      </c>
      <c r="D92" t="s">
        <v>1604</v>
      </c>
      <c r="E92" t="s">
        <v>6</v>
      </c>
      <c r="F92" t="s">
        <v>320</v>
      </c>
      <c r="G92">
        <v>80813397</v>
      </c>
      <c r="H92" s="18"/>
      <c r="I92" s="18"/>
    </row>
    <row r="93" spans="2:9" x14ac:dyDescent="0.3">
      <c r="B93" t="s">
        <v>178</v>
      </c>
      <c r="C93" t="s">
        <v>1632</v>
      </c>
      <c r="D93" t="s">
        <v>1633</v>
      </c>
      <c r="E93" t="s">
        <v>6</v>
      </c>
      <c r="F93" t="s">
        <v>320</v>
      </c>
      <c r="G93">
        <v>1057600151</v>
      </c>
      <c r="H93" s="18"/>
      <c r="I93" s="18"/>
    </row>
    <row r="94" spans="2:9" x14ac:dyDescent="0.3">
      <c r="B94" t="s">
        <v>178</v>
      </c>
      <c r="C94" t="s">
        <v>1635</v>
      </c>
      <c r="D94" t="s">
        <v>1636</v>
      </c>
      <c r="E94" t="s">
        <v>6</v>
      </c>
      <c r="F94" t="s">
        <v>318</v>
      </c>
      <c r="G94">
        <v>6289060</v>
      </c>
      <c r="H94" s="18"/>
      <c r="I94" s="18"/>
    </row>
    <row r="95" spans="2:9" x14ac:dyDescent="0.3">
      <c r="B95" t="s">
        <v>178</v>
      </c>
      <c r="C95" t="s">
        <v>1654</v>
      </c>
      <c r="D95" t="s">
        <v>1655</v>
      </c>
      <c r="E95" t="s">
        <v>6</v>
      </c>
      <c r="F95" t="s">
        <v>320</v>
      </c>
      <c r="G95">
        <v>1022334715</v>
      </c>
      <c r="H95" s="18"/>
      <c r="I95" s="18"/>
    </row>
    <row r="96" spans="2:9" x14ac:dyDescent="0.3">
      <c r="B96" t="s">
        <v>178</v>
      </c>
      <c r="C96" t="s">
        <v>1714</v>
      </c>
      <c r="D96" t="s">
        <v>1715</v>
      </c>
      <c r="E96" t="s">
        <v>6</v>
      </c>
      <c r="F96" t="s">
        <v>320</v>
      </c>
      <c r="G96">
        <v>1052391981</v>
      </c>
      <c r="H96" s="18"/>
      <c r="I96" s="18"/>
    </row>
    <row r="97" spans="2:9" x14ac:dyDescent="0.3">
      <c r="B97" t="s">
        <v>178</v>
      </c>
      <c r="C97" t="s">
        <v>1750</v>
      </c>
      <c r="D97" t="s">
        <v>1751</v>
      </c>
      <c r="E97" t="s">
        <v>1710</v>
      </c>
      <c r="F97" t="s">
        <v>318</v>
      </c>
      <c r="G97">
        <v>5105822</v>
      </c>
      <c r="H97" s="18"/>
      <c r="I97" s="18"/>
    </row>
    <row r="98" spans="2:9" x14ac:dyDescent="0.3">
      <c r="B98" t="s">
        <v>178</v>
      </c>
      <c r="C98" t="s">
        <v>1759</v>
      </c>
      <c r="D98" t="s">
        <v>1760</v>
      </c>
      <c r="E98" t="s">
        <v>6</v>
      </c>
      <c r="F98" t="s">
        <v>320</v>
      </c>
      <c r="G98">
        <v>1004381342</v>
      </c>
      <c r="H98" s="18"/>
      <c r="I98" s="18"/>
    </row>
    <row r="99" spans="2:9" x14ac:dyDescent="0.3">
      <c r="B99" t="s">
        <v>178</v>
      </c>
      <c r="C99" t="s">
        <v>1782</v>
      </c>
      <c r="D99" t="s">
        <v>1783</v>
      </c>
      <c r="E99" t="s">
        <v>6</v>
      </c>
      <c r="F99" t="s">
        <v>320</v>
      </c>
      <c r="G99">
        <v>1001975078</v>
      </c>
      <c r="H99" s="18"/>
      <c r="I99" s="18"/>
    </row>
    <row r="100" spans="2:9" x14ac:dyDescent="0.3">
      <c r="B100" t="s">
        <v>178</v>
      </c>
      <c r="C100" t="s">
        <v>1792</v>
      </c>
      <c r="D100" t="s">
        <v>1793</v>
      </c>
      <c r="E100" t="s">
        <v>6</v>
      </c>
      <c r="F100" t="s">
        <v>318</v>
      </c>
      <c r="G100">
        <v>1025889376</v>
      </c>
      <c r="H100" s="18"/>
      <c r="I100" s="18"/>
    </row>
    <row r="101" spans="2:9" x14ac:dyDescent="0.3">
      <c r="B101" t="s">
        <v>178</v>
      </c>
      <c r="C101" t="s">
        <v>1836</v>
      </c>
      <c r="D101" t="s">
        <v>1837</v>
      </c>
      <c r="E101" t="s">
        <v>6</v>
      </c>
      <c r="F101" t="s">
        <v>320</v>
      </c>
      <c r="G101">
        <v>1015480194</v>
      </c>
      <c r="H101" s="18"/>
      <c r="I101" s="18"/>
    </row>
    <row r="102" spans="2:9" x14ac:dyDescent="0.3">
      <c r="B102" t="s">
        <v>178</v>
      </c>
      <c r="C102" t="s">
        <v>1905</v>
      </c>
      <c r="D102" t="s">
        <v>1906</v>
      </c>
      <c r="E102" t="s">
        <v>6</v>
      </c>
      <c r="F102" t="s">
        <v>318</v>
      </c>
      <c r="G102">
        <v>35427273</v>
      </c>
      <c r="H102" s="18"/>
      <c r="I102" s="18"/>
    </row>
    <row r="103" spans="2:9" x14ac:dyDescent="0.3">
      <c r="B103" t="s">
        <v>178</v>
      </c>
      <c r="C103" t="s">
        <v>1912</v>
      </c>
      <c r="D103" t="s">
        <v>1913</v>
      </c>
      <c r="E103" t="s">
        <v>6</v>
      </c>
      <c r="F103" t="s">
        <v>318</v>
      </c>
      <c r="G103">
        <v>1233491240</v>
      </c>
      <c r="H103" s="18"/>
      <c r="I103" s="18"/>
    </row>
    <row r="104" spans="2:9" x14ac:dyDescent="0.3">
      <c r="B104" t="s">
        <v>178</v>
      </c>
      <c r="C104" t="s">
        <v>1915</v>
      </c>
      <c r="D104" t="s">
        <v>1916</v>
      </c>
      <c r="E104" t="s">
        <v>6</v>
      </c>
      <c r="F104" t="s">
        <v>318</v>
      </c>
      <c r="G104">
        <v>7572875</v>
      </c>
      <c r="H104" s="18"/>
      <c r="I104" s="18"/>
    </row>
    <row r="105" spans="2:9" x14ac:dyDescent="0.3">
      <c r="B105" t="s">
        <v>178</v>
      </c>
      <c r="C105" t="s">
        <v>1918</v>
      </c>
      <c r="D105" t="s">
        <v>1919</v>
      </c>
      <c r="E105" t="s">
        <v>1710</v>
      </c>
      <c r="F105" t="s">
        <v>319</v>
      </c>
      <c r="G105">
        <v>1032488948</v>
      </c>
      <c r="H105" s="18"/>
      <c r="I105" s="18"/>
    </row>
    <row r="106" spans="2:9" x14ac:dyDescent="0.3">
      <c r="B106" t="s">
        <v>178</v>
      </c>
      <c r="C106" t="s">
        <v>1936</v>
      </c>
      <c r="D106" t="s">
        <v>1937</v>
      </c>
      <c r="E106" t="s">
        <v>84</v>
      </c>
      <c r="F106" t="s">
        <v>320</v>
      </c>
      <c r="G106">
        <v>458011</v>
      </c>
      <c r="H106" s="18"/>
      <c r="I106" s="18"/>
    </row>
    <row r="107" spans="2:9" x14ac:dyDescent="0.3">
      <c r="B107" t="s">
        <v>178</v>
      </c>
      <c r="C107" t="s">
        <v>1939</v>
      </c>
      <c r="D107" t="s">
        <v>1940</v>
      </c>
      <c r="E107" t="s">
        <v>6</v>
      </c>
      <c r="F107" t="s">
        <v>318</v>
      </c>
      <c r="G107">
        <v>1028021570</v>
      </c>
      <c r="H107" s="18"/>
      <c r="I107" s="18"/>
    </row>
    <row r="108" spans="2:9" x14ac:dyDescent="0.3">
      <c r="B108" t="s">
        <v>178</v>
      </c>
      <c r="C108" t="s">
        <v>1951</v>
      </c>
      <c r="D108" t="s">
        <v>1952</v>
      </c>
      <c r="E108" t="s">
        <v>130</v>
      </c>
      <c r="F108" t="s">
        <v>319</v>
      </c>
      <c r="G108">
        <v>1033818591</v>
      </c>
      <c r="H108" s="18"/>
      <c r="I108" s="18"/>
    </row>
    <row r="109" spans="2:9" x14ac:dyDescent="0.3">
      <c r="B109" t="s">
        <v>178</v>
      </c>
      <c r="C109" t="s">
        <v>1984</v>
      </c>
      <c r="D109" t="s">
        <v>1985</v>
      </c>
      <c r="E109" t="s">
        <v>6</v>
      </c>
      <c r="F109" t="s">
        <v>318</v>
      </c>
      <c r="G109">
        <v>1118800705</v>
      </c>
      <c r="H109" s="18"/>
      <c r="I109" s="18"/>
    </row>
    <row r="110" spans="2:9" x14ac:dyDescent="0.3">
      <c r="B110" t="s">
        <v>178</v>
      </c>
      <c r="C110" t="s">
        <v>2008</v>
      </c>
      <c r="D110" t="s">
        <v>2009</v>
      </c>
      <c r="E110" t="s">
        <v>6</v>
      </c>
      <c r="F110" t="s">
        <v>318</v>
      </c>
      <c r="G110">
        <v>1022348181</v>
      </c>
      <c r="H110" s="18"/>
      <c r="I110" s="18"/>
    </row>
    <row r="111" spans="2:9" x14ac:dyDescent="0.3">
      <c r="B111" t="s">
        <v>178</v>
      </c>
      <c r="C111" t="s">
        <v>2220</v>
      </c>
      <c r="D111" t="s">
        <v>2221</v>
      </c>
      <c r="E111" t="s">
        <v>6</v>
      </c>
      <c r="F111" t="s">
        <v>320</v>
      </c>
      <c r="G111">
        <v>1117012868</v>
      </c>
      <c r="H111" s="18"/>
      <c r="I111" s="18"/>
    </row>
    <row r="112" spans="2:9" x14ac:dyDescent="0.3">
      <c r="B112" t="s">
        <v>178</v>
      </c>
      <c r="C112" t="s">
        <v>2233</v>
      </c>
      <c r="D112" t="s">
        <v>2234</v>
      </c>
      <c r="E112" t="s">
        <v>6</v>
      </c>
      <c r="F112" t="s">
        <v>318</v>
      </c>
      <c r="G112">
        <v>1109185311</v>
      </c>
      <c r="H112" s="18"/>
      <c r="I112" s="18"/>
    </row>
    <row r="113" spans="2:9" x14ac:dyDescent="0.3">
      <c r="B113" t="s">
        <v>178</v>
      </c>
      <c r="C113" t="s">
        <v>2244</v>
      </c>
      <c r="D113" t="s">
        <v>2245</v>
      </c>
      <c r="E113" t="s">
        <v>6</v>
      </c>
      <c r="F113" t="s">
        <v>320</v>
      </c>
      <c r="G113">
        <v>1143465778</v>
      </c>
      <c r="H113" s="18"/>
      <c r="I113" s="18"/>
    </row>
    <row r="114" spans="2:9" x14ac:dyDescent="0.3">
      <c r="B114" t="s">
        <v>178</v>
      </c>
      <c r="C114" t="s">
        <v>2265</v>
      </c>
      <c r="D114" t="s">
        <v>2266</v>
      </c>
      <c r="E114" t="s">
        <v>6</v>
      </c>
      <c r="F114" t="s">
        <v>320</v>
      </c>
      <c r="G114">
        <v>1016002196</v>
      </c>
      <c r="H114" s="18"/>
      <c r="I114" s="18"/>
    </row>
    <row r="115" spans="2:9" x14ac:dyDescent="0.3">
      <c r="B115" t="s">
        <v>178</v>
      </c>
      <c r="C115" t="s">
        <v>2342</v>
      </c>
      <c r="D115" t="s">
        <v>2343</v>
      </c>
      <c r="E115" t="s">
        <v>6</v>
      </c>
      <c r="F115" t="s">
        <v>320</v>
      </c>
      <c r="G115">
        <v>1006697840</v>
      </c>
      <c r="H115" s="18"/>
      <c r="I115" s="18"/>
    </row>
    <row r="116" spans="2:9" x14ac:dyDescent="0.3">
      <c r="B116" t="s">
        <v>178</v>
      </c>
      <c r="C116" t="s">
        <v>2345</v>
      </c>
      <c r="D116" t="s">
        <v>2346</v>
      </c>
      <c r="E116" t="s">
        <v>6</v>
      </c>
      <c r="F116" t="s">
        <v>320</v>
      </c>
      <c r="G116">
        <v>1012322448</v>
      </c>
      <c r="H116" s="18"/>
      <c r="I116" s="18"/>
    </row>
    <row r="117" spans="2:9" x14ac:dyDescent="0.3">
      <c r="B117" t="s">
        <v>178</v>
      </c>
      <c r="C117" t="s">
        <v>2438</v>
      </c>
      <c r="D117" t="s">
        <v>2439</v>
      </c>
      <c r="E117" t="s">
        <v>6</v>
      </c>
      <c r="F117" t="s">
        <v>318</v>
      </c>
      <c r="G117">
        <v>1011322455</v>
      </c>
      <c r="H117" s="18"/>
      <c r="I117" s="18"/>
    </row>
    <row r="118" spans="2:9" x14ac:dyDescent="0.3">
      <c r="B118" t="s">
        <v>178</v>
      </c>
      <c r="C118" t="s">
        <v>2447</v>
      </c>
      <c r="D118" t="s">
        <v>2448</v>
      </c>
      <c r="E118" t="s">
        <v>6</v>
      </c>
      <c r="F118" t="s">
        <v>318</v>
      </c>
      <c r="G118">
        <v>1005605876</v>
      </c>
      <c r="H118" s="18"/>
      <c r="I118" s="18"/>
    </row>
    <row r="119" spans="2:9" x14ac:dyDescent="0.3">
      <c r="B119" t="s">
        <v>178</v>
      </c>
      <c r="C119" t="s">
        <v>2514</v>
      </c>
      <c r="D119" t="s">
        <v>2515</v>
      </c>
      <c r="E119" t="s">
        <v>6</v>
      </c>
      <c r="F119" t="s">
        <v>320</v>
      </c>
      <c r="G119">
        <v>1088243394</v>
      </c>
      <c r="H119" s="18"/>
      <c r="I119" s="18"/>
    </row>
    <row r="120" spans="2:9" x14ac:dyDescent="0.3">
      <c r="B120" t="s">
        <v>178</v>
      </c>
      <c r="C120" t="s">
        <v>2571</v>
      </c>
      <c r="D120" t="s">
        <v>1058</v>
      </c>
      <c r="E120" t="s">
        <v>6</v>
      </c>
      <c r="F120" t="s">
        <v>318</v>
      </c>
      <c r="G120">
        <v>1118822072</v>
      </c>
      <c r="H120" s="18"/>
      <c r="I120" s="18"/>
    </row>
    <row r="121" spans="2:9" x14ac:dyDescent="0.3">
      <c r="B121" t="s">
        <v>178</v>
      </c>
      <c r="C121" t="s">
        <v>2600</v>
      </c>
      <c r="D121" t="s">
        <v>2601</v>
      </c>
      <c r="E121" t="s">
        <v>6</v>
      </c>
      <c r="F121" t="s">
        <v>320</v>
      </c>
      <c r="G121">
        <v>1001968519</v>
      </c>
      <c r="H121" s="18"/>
      <c r="I121" s="18"/>
    </row>
    <row r="122" spans="2:9" x14ac:dyDescent="0.3">
      <c r="B122" t="s">
        <v>178</v>
      </c>
      <c r="C122" t="s">
        <v>2668</v>
      </c>
      <c r="D122" t="s">
        <v>2669</v>
      </c>
      <c r="E122" t="s">
        <v>6</v>
      </c>
      <c r="F122" t="s">
        <v>320</v>
      </c>
      <c r="G122">
        <v>14326390</v>
      </c>
      <c r="H122" s="18"/>
      <c r="I122" s="18"/>
    </row>
    <row r="123" spans="2:9" x14ac:dyDescent="0.3">
      <c r="B123" t="s">
        <v>178</v>
      </c>
      <c r="C123" t="s">
        <v>2697</v>
      </c>
      <c r="D123" t="s">
        <v>2698</v>
      </c>
      <c r="E123" t="s">
        <v>1710</v>
      </c>
      <c r="F123" t="s">
        <v>318</v>
      </c>
      <c r="G123">
        <v>1143861667</v>
      </c>
      <c r="H123" s="18"/>
      <c r="I123" s="18"/>
    </row>
    <row r="124" spans="2:9" x14ac:dyDescent="0.3">
      <c r="B124" t="s">
        <v>178</v>
      </c>
      <c r="C124" t="s">
        <v>2705</v>
      </c>
      <c r="D124" t="s">
        <v>2706</v>
      </c>
      <c r="E124" t="s">
        <v>1710</v>
      </c>
      <c r="F124" t="s">
        <v>318</v>
      </c>
      <c r="G124">
        <v>1022326987</v>
      </c>
      <c r="H124" s="18"/>
      <c r="I124" s="18"/>
    </row>
    <row r="125" spans="2:9" x14ac:dyDescent="0.3">
      <c r="B125" t="s">
        <v>178</v>
      </c>
      <c r="C125" t="s">
        <v>2708</v>
      </c>
      <c r="D125" t="s">
        <v>2709</v>
      </c>
      <c r="E125" t="s">
        <v>6</v>
      </c>
      <c r="F125" t="s">
        <v>318</v>
      </c>
      <c r="G125">
        <v>1012421464</v>
      </c>
      <c r="H125" s="18"/>
      <c r="I125" s="18"/>
    </row>
    <row r="126" spans="2:9" x14ac:dyDescent="0.3">
      <c r="B126" t="s">
        <v>178</v>
      </c>
      <c r="C126" t="s">
        <v>2711</v>
      </c>
      <c r="D126" t="s">
        <v>2712</v>
      </c>
      <c r="E126" t="s">
        <v>6</v>
      </c>
      <c r="F126" t="s">
        <v>320</v>
      </c>
      <c r="G126">
        <v>1073630201</v>
      </c>
      <c r="H126" s="18"/>
      <c r="I126" s="18"/>
    </row>
    <row r="127" spans="2:9" x14ac:dyDescent="0.3">
      <c r="B127" t="s">
        <v>178</v>
      </c>
      <c r="C127" t="s">
        <v>2717</v>
      </c>
      <c r="D127" t="s">
        <v>2718</v>
      </c>
      <c r="E127" t="s">
        <v>6</v>
      </c>
      <c r="F127" t="s">
        <v>320</v>
      </c>
      <c r="G127">
        <v>1024522634</v>
      </c>
      <c r="H127" s="18"/>
      <c r="I127" s="18"/>
    </row>
    <row r="128" spans="2:9" x14ac:dyDescent="0.3">
      <c r="B128" t="s">
        <v>178</v>
      </c>
      <c r="C128" t="s">
        <v>2724</v>
      </c>
      <c r="D128" t="s">
        <v>2725</v>
      </c>
      <c r="E128" t="s">
        <v>6</v>
      </c>
      <c r="F128" t="s">
        <v>320</v>
      </c>
      <c r="G128">
        <v>1002026473</v>
      </c>
      <c r="H128" s="18"/>
      <c r="I128" s="18"/>
    </row>
    <row r="129" spans="2:9" x14ac:dyDescent="0.3">
      <c r="B129" t="s">
        <v>178</v>
      </c>
      <c r="C129" t="s">
        <v>2750</v>
      </c>
      <c r="D129" t="s">
        <v>2751</v>
      </c>
      <c r="E129" t="s">
        <v>84</v>
      </c>
      <c r="F129" t="s">
        <v>320</v>
      </c>
      <c r="G129">
        <v>33378360</v>
      </c>
      <c r="H129" s="18"/>
      <c r="I129" s="18"/>
    </row>
    <row r="130" spans="2:9" x14ac:dyDescent="0.3">
      <c r="B130" t="s">
        <v>178</v>
      </c>
      <c r="C130" t="s">
        <v>2813</v>
      </c>
      <c r="D130" t="s">
        <v>2814</v>
      </c>
      <c r="E130" t="s">
        <v>1710</v>
      </c>
      <c r="F130" t="s">
        <v>320</v>
      </c>
      <c r="G130">
        <v>1076663662</v>
      </c>
      <c r="H130" s="18"/>
      <c r="I130" s="18"/>
    </row>
    <row r="131" spans="2:9" x14ac:dyDescent="0.3">
      <c r="B131" t="s">
        <v>223</v>
      </c>
      <c r="C131" t="s">
        <v>230</v>
      </c>
      <c r="D131" t="s">
        <v>1114</v>
      </c>
      <c r="E131" t="s">
        <v>84</v>
      </c>
      <c r="F131" t="s">
        <v>320</v>
      </c>
      <c r="G131">
        <v>10031681</v>
      </c>
      <c r="H131" s="18"/>
      <c r="I131" s="18"/>
    </row>
    <row r="132" spans="2:9" x14ac:dyDescent="0.3">
      <c r="B132" t="s">
        <v>223</v>
      </c>
      <c r="C132" t="s">
        <v>226</v>
      </c>
      <c r="D132" t="s">
        <v>1113</v>
      </c>
      <c r="E132" t="s">
        <v>84</v>
      </c>
      <c r="F132" t="s">
        <v>320</v>
      </c>
      <c r="G132">
        <v>1102548906</v>
      </c>
      <c r="H132" s="18"/>
      <c r="I132" s="18"/>
    </row>
    <row r="133" spans="2:9" x14ac:dyDescent="0.3">
      <c r="B133" t="s">
        <v>223</v>
      </c>
      <c r="C133" t="s">
        <v>1842</v>
      </c>
      <c r="D133" t="s">
        <v>1843</v>
      </c>
      <c r="E133" t="s">
        <v>84</v>
      </c>
      <c r="F133" t="s">
        <v>318</v>
      </c>
      <c r="G133">
        <v>1017193858</v>
      </c>
      <c r="H133" s="18"/>
      <c r="I133" s="18"/>
    </row>
    <row r="134" spans="2:9" x14ac:dyDescent="0.3">
      <c r="B134" t="s">
        <v>177</v>
      </c>
      <c r="C134" t="s">
        <v>100</v>
      </c>
      <c r="D134" t="s">
        <v>1468</v>
      </c>
      <c r="E134" t="s">
        <v>84</v>
      </c>
      <c r="F134" t="s">
        <v>318</v>
      </c>
      <c r="G134">
        <v>1016051676</v>
      </c>
      <c r="H134" s="18"/>
      <c r="I134" s="18"/>
    </row>
    <row r="135" spans="2:9" x14ac:dyDescent="0.3">
      <c r="B135" t="s">
        <v>177</v>
      </c>
      <c r="C135" t="s">
        <v>54</v>
      </c>
      <c r="D135" t="s">
        <v>954</v>
      </c>
      <c r="E135" t="s">
        <v>6</v>
      </c>
      <c r="F135" t="s">
        <v>318</v>
      </c>
      <c r="G135">
        <v>36306925</v>
      </c>
      <c r="H135" s="18"/>
      <c r="I135" s="18"/>
    </row>
    <row r="136" spans="2:9" x14ac:dyDescent="0.3">
      <c r="B136" t="s">
        <v>177</v>
      </c>
      <c r="C136" t="s">
        <v>52</v>
      </c>
      <c r="D136" t="s">
        <v>953</v>
      </c>
      <c r="E136" t="s">
        <v>6</v>
      </c>
      <c r="F136" t="s">
        <v>318</v>
      </c>
      <c r="G136">
        <v>72259705</v>
      </c>
      <c r="H136" s="18"/>
      <c r="I136" s="18"/>
    </row>
    <row r="137" spans="2:9" x14ac:dyDescent="0.3">
      <c r="B137" t="s">
        <v>177</v>
      </c>
      <c r="C137" t="s">
        <v>248</v>
      </c>
      <c r="D137" t="s">
        <v>952</v>
      </c>
      <c r="E137" t="s">
        <v>6</v>
      </c>
      <c r="F137" t="s">
        <v>320</v>
      </c>
      <c r="G137">
        <v>44150655</v>
      </c>
      <c r="H137" s="18"/>
      <c r="I137" s="18"/>
    </row>
    <row r="138" spans="2:9" x14ac:dyDescent="0.3">
      <c r="B138" t="s">
        <v>177</v>
      </c>
      <c r="C138" t="s">
        <v>17</v>
      </c>
      <c r="D138" t="s">
        <v>942</v>
      </c>
      <c r="E138" t="s">
        <v>6</v>
      </c>
      <c r="F138" t="s">
        <v>318</v>
      </c>
      <c r="G138">
        <v>1042434355</v>
      </c>
      <c r="H138" s="18"/>
      <c r="I138" s="18"/>
    </row>
    <row r="139" spans="2:9" x14ac:dyDescent="0.3">
      <c r="B139" t="s">
        <v>177</v>
      </c>
      <c r="C139" t="s">
        <v>15</v>
      </c>
      <c r="D139" t="s">
        <v>941</v>
      </c>
      <c r="E139" t="s">
        <v>6</v>
      </c>
      <c r="F139" t="s">
        <v>318</v>
      </c>
      <c r="G139">
        <v>1018482309</v>
      </c>
      <c r="H139" s="18"/>
      <c r="I139" s="18"/>
    </row>
    <row r="140" spans="2:9" x14ac:dyDescent="0.3">
      <c r="B140" t="s">
        <v>177</v>
      </c>
      <c r="C140" t="s">
        <v>13</v>
      </c>
      <c r="D140" t="s">
        <v>940</v>
      </c>
      <c r="E140" t="s">
        <v>6</v>
      </c>
      <c r="F140" t="s">
        <v>318</v>
      </c>
      <c r="G140">
        <v>1007170101</v>
      </c>
      <c r="H140" s="18"/>
      <c r="I140" s="18"/>
    </row>
    <row r="141" spans="2:9" x14ac:dyDescent="0.3">
      <c r="B141" t="s">
        <v>177</v>
      </c>
      <c r="C141" t="s">
        <v>9</v>
      </c>
      <c r="D141" t="s">
        <v>938</v>
      </c>
      <c r="E141" t="s">
        <v>6</v>
      </c>
      <c r="F141" t="s">
        <v>320</v>
      </c>
      <c r="G141">
        <v>1130600362</v>
      </c>
      <c r="H141" s="18"/>
      <c r="I141" s="18"/>
    </row>
    <row r="142" spans="2:9" x14ac:dyDescent="0.3">
      <c r="B142" t="s">
        <v>177</v>
      </c>
      <c r="C142" t="s">
        <v>244</v>
      </c>
      <c r="D142" t="s">
        <v>925</v>
      </c>
      <c r="E142" t="s">
        <v>6</v>
      </c>
      <c r="F142" t="s">
        <v>318</v>
      </c>
      <c r="G142">
        <v>1012440652</v>
      </c>
      <c r="H142" s="18"/>
      <c r="I142" s="18"/>
    </row>
    <row r="143" spans="2:9" x14ac:dyDescent="0.3">
      <c r="B143" t="s">
        <v>177</v>
      </c>
      <c r="C143" t="s">
        <v>267</v>
      </c>
      <c r="D143" t="s">
        <v>1904</v>
      </c>
      <c r="E143" t="s">
        <v>6</v>
      </c>
      <c r="F143" t="s">
        <v>320</v>
      </c>
      <c r="G143">
        <v>6440627</v>
      </c>
      <c r="H143" s="18"/>
      <c r="I143" s="18"/>
    </row>
    <row r="144" spans="2:9" x14ac:dyDescent="0.3">
      <c r="B144" t="s">
        <v>177</v>
      </c>
      <c r="C144" t="s">
        <v>512</v>
      </c>
      <c r="D144" t="s">
        <v>1304</v>
      </c>
      <c r="E144" t="s">
        <v>6</v>
      </c>
      <c r="F144" t="s">
        <v>318</v>
      </c>
      <c r="G144">
        <v>1005755452</v>
      </c>
      <c r="H144" s="18"/>
      <c r="I144" s="18"/>
    </row>
    <row r="145" spans="2:9" x14ac:dyDescent="0.3">
      <c r="B145" t="s">
        <v>177</v>
      </c>
      <c r="C145" t="s">
        <v>520</v>
      </c>
      <c r="D145" t="s">
        <v>1299</v>
      </c>
      <c r="E145" t="s">
        <v>6</v>
      </c>
      <c r="F145" t="s">
        <v>320</v>
      </c>
      <c r="G145">
        <v>5240012</v>
      </c>
      <c r="H145" s="18"/>
      <c r="I145" s="18"/>
    </row>
    <row r="146" spans="2:9" x14ac:dyDescent="0.3">
      <c r="B146" t="s">
        <v>177</v>
      </c>
      <c r="C146" t="s">
        <v>544</v>
      </c>
      <c r="D146" t="s">
        <v>1291</v>
      </c>
      <c r="E146" t="s">
        <v>6</v>
      </c>
      <c r="F146" t="s">
        <v>320</v>
      </c>
      <c r="G146">
        <v>1063161930</v>
      </c>
      <c r="H146" s="18"/>
      <c r="I146" s="18"/>
    </row>
    <row r="147" spans="2:9" x14ac:dyDescent="0.3">
      <c r="B147" t="s">
        <v>177</v>
      </c>
      <c r="C147" t="s">
        <v>587</v>
      </c>
      <c r="D147" t="s">
        <v>1274</v>
      </c>
      <c r="E147" t="s">
        <v>6</v>
      </c>
      <c r="F147" t="s">
        <v>318</v>
      </c>
      <c r="G147">
        <v>53009818</v>
      </c>
      <c r="H147" s="18"/>
      <c r="I147" s="18"/>
    </row>
    <row r="148" spans="2:9" x14ac:dyDescent="0.3">
      <c r="B148" t="s">
        <v>177</v>
      </c>
      <c r="C148" t="s">
        <v>607</v>
      </c>
      <c r="D148" t="s">
        <v>1264</v>
      </c>
      <c r="E148" t="s">
        <v>6</v>
      </c>
      <c r="F148" t="s">
        <v>320</v>
      </c>
      <c r="G148">
        <v>1010107135</v>
      </c>
      <c r="H148" s="18"/>
      <c r="I148" s="18"/>
    </row>
    <row r="149" spans="2:9" x14ac:dyDescent="0.3">
      <c r="B149" t="s">
        <v>177</v>
      </c>
      <c r="C149" t="s">
        <v>608</v>
      </c>
      <c r="D149" t="s">
        <v>1266</v>
      </c>
      <c r="E149" t="s">
        <v>6</v>
      </c>
      <c r="F149" t="s">
        <v>318</v>
      </c>
      <c r="G149">
        <v>1143169016</v>
      </c>
      <c r="H149" s="18"/>
      <c r="I149" s="18"/>
    </row>
    <row r="150" spans="2:9" x14ac:dyDescent="0.3">
      <c r="B150" t="s">
        <v>177</v>
      </c>
      <c r="C150" t="s">
        <v>622</v>
      </c>
      <c r="D150" t="s">
        <v>1262</v>
      </c>
      <c r="E150" t="s">
        <v>6</v>
      </c>
      <c r="F150" t="s">
        <v>320</v>
      </c>
      <c r="G150">
        <v>1113681035</v>
      </c>
      <c r="H150" s="18"/>
      <c r="I150" s="18"/>
    </row>
    <row r="151" spans="2:9" x14ac:dyDescent="0.3">
      <c r="B151" t="s">
        <v>177</v>
      </c>
      <c r="C151" t="s">
        <v>630</v>
      </c>
      <c r="D151" t="s">
        <v>1258</v>
      </c>
      <c r="E151" t="s">
        <v>6</v>
      </c>
      <c r="F151" t="s">
        <v>318</v>
      </c>
      <c r="G151">
        <v>1013592826</v>
      </c>
      <c r="H151" s="18"/>
      <c r="I151" s="18"/>
    </row>
    <row r="152" spans="2:9" x14ac:dyDescent="0.3">
      <c r="B152" t="s">
        <v>177</v>
      </c>
      <c r="C152" t="s">
        <v>666</v>
      </c>
      <c r="D152" t="s">
        <v>1245</v>
      </c>
      <c r="E152" t="s">
        <v>6</v>
      </c>
      <c r="F152" t="s">
        <v>320</v>
      </c>
      <c r="G152">
        <v>1090510601</v>
      </c>
      <c r="H152" s="18"/>
      <c r="I152" s="18"/>
    </row>
    <row r="153" spans="2:9" x14ac:dyDescent="0.3">
      <c r="B153" t="s">
        <v>177</v>
      </c>
      <c r="C153" t="s">
        <v>684</v>
      </c>
      <c r="D153" t="s">
        <v>1164</v>
      </c>
      <c r="E153" t="s">
        <v>6</v>
      </c>
      <c r="F153" t="s">
        <v>318</v>
      </c>
      <c r="G153">
        <v>1079941888</v>
      </c>
      <c r="H153" s="18"/>
      <c r="I153" s="18"/>
    </row>
    <row r="154" spans="2:9" x14ac:dyDescent="0.3">
      <c r="B154" t="s">
        <v>177</v>
      </c>
      <c r="C154" t="s">
        <v>738</v>
      </c>
      <c r="D154" t="s">
        <v>1138</v>
      </c>
      <c r="E154" t="s">
        <v>6</v>
      </c>
      <c r="F154" t="s">
        <v>318</v>
      </c>
      <c r="G154">
        <v>1140900686</v>
      </c>
      <c r="H154" s="18"/>
      <c r="I154" s="18"/>
    </row>
    <row r="155" spans="2:9" x14ac:dyDescent="0.3">
      <c r="B155" t="s">
        <v>177</v>
      </c>
      <c r="C155" t="s">
        <v>767</v>
      </c>
      <c r="D155" t="s">
        <v>1108</v>
      </c>
      <c r="E155" t="s">
        <v>6</v>
      </c>
      <c r="F155" t="s">
        <v>318</v>
      </c>
      <c r="G155">
        <v>1036601350</v>
      </c>
      <c r="H155" s="18"/>
      <c r="I155" s="18"/>
    </row>
    <row r="156" spans="2:9" x14ac:dyDescent="0.3">
      <c r="B156" t="s">
        <v>177</v>
      </c>
      <c r="C156" t="s">
        <v>775</v>
      </c>
      <c r="D156" t="s">
        <v>1106</v>
      </c>
      <c r="E156" t="s">
        <v>6</v>
      </c>
      <c r="F156" t="s">
        <v>318</v>
      </c>
      <c r="G156">
        <v>1023022823</v>
      </c>
      <c r="H156" s="18"/>
      <c r="I156" s="18"/>
    </row>
    <row r="157" spans="2:9" x14ac:dyDescent="0.3">
      <c r="B157" t="s">
        <v>177</v>
      </c>
      <c r="C157" t="s">
        <v>784</v>
      </c>
      <c r="D157" t="s">
        <v>1102</v>
      </c>
      <c r="E157" t="s">
        <v>6</v>
      </c>
      <c r="F157" t="s">
        <v>318</v>
      </c>
      <c r="G157">
        <v>1030653728</v>
      </c>
      <c r="H157" s="18"/>
      <c r="I157" s="18"/>
    </row>
    <row r="158" spans="2:9" x14ac:dyDescent="0.3">
      <c r="B158" t="s">
        <v>177</v>
      </c>
      <c r="C158" t="s">
        <v>786</v>
      </c>
      <c r="D158" t="s">
        <v>1075</v>
      </c>
      <c r="E158" t="s">
        <v>84</v>
      </c>
      <c r="F158" t="s">
        <v>320</v>
      </c>
      <c r="G158">
        <v>1020752246</v>
      </c>
      <c r="H158" s="18"/>
      <c r="I158" s="18"/>
    </row>
    <row r="159" spans="2:9" x14ac:dyDescent="0.3">
      <c r="B159" t="s">
        <v>177</v>
      </c>
      <c r="C159" t="s">
        <v>839</v>
      </c>
      <c r="D159" t="s">
        <v>840</v>
      </c>
      <c r="E159" t="s">
        <v>84</v>
      </c>
      <c r="F159" t="s">
        <v>320</v>
      </c>
      <c r="G159">
        <v>94421703</v>
      </c>
      <c r="H159" s="18"/>
      <c r="I159" s="18"/>
    </row>
    <row r="160" spans="2:9" x14ac:dyDescent="0.3">
      <c r="B160" t="s">
        <v>177</v>
      </c>
      <c r="C160" t="s">
        <v>842</v>
      </c>
      <c r="D160" t="s">
        <v>1054</v>
      </c>
      <c r="E160" t="s">
        <v>6</v>
      </c>
      <c r="F160" t="s">
        <v>318</v>
      </c>
      <c r="G160">
        <v>1064988961</v>
      </c>
      <c r="H160" s="18"/>
      <c r="I160" s="18"/>
    </row>
    <row r="161" spans="2:9" x14ac:dyDescent="0.3">
      <c r="B161" t="s">
        <v>177</v>
      </c>
      <c r="C161" t="s">
        <v>873</v>
      </c>
      <c r="D161" t="s">
        <v>1046</v>
      </c>
      <c r="E161" t="s">
        <v>6</v>
      </c>
      <c r="F161" t="s">
        <v>318</v>
      </c>
      <c r="G161">
        <v>1092364446</v>
      </c>
      <c r="H161" s="18"/>
      <c r="I161" s="18"/>
    </row>
    <row r="162" spans="2:9" x14ac:dyDescent="0.3">
      <c r="B162" t="s">
        <v>177</v>
      </c>
      <c r="C162" t="s">
        <v>1318</v>
      </c>
      <c r="D162" t="s">
        <v>1319</v>
      </c>
      <c r="E162" t="s">
        <v>6</v>
      </c>
      <c r="F162" t="s">
        <v>318</v>
      </c>
      <c r="G162">
        <v>1086500236</v>
      </c>
      <c r="H162" s="18"/>
      <c r="I162" s="18"/>
    </row>
    <row r="163" spans="2:9" x14ac:dyDescent="0.3">
      <c r="B163" t="s">
        <v>177</v>
      </c>
      <c r="C163" t="s">
        <v>1329</v>
      </c>
      <c r="D163" t="s">
        <v>1330</v>
      </c>
      <c r="E163" t="s">
        <v>6</v>
      </c>
      <c r="F163" t="s">
        <v>320</v>
      </c>
      <c r="G163">
        <v>1006291372</v>
      </c>
      <c r="H163" s="18"/>
      <c r="I163" s="18"/>
    </row>
    <row r="164" spans="2:9" x14ac:dyDescent="0.3">
      <c r="B164" t="s">
        <v>177</v>
      </c>
      <c r="C164" t="s">
        <v>1346</v>
      </c>
      <c r="D164" t="s">
        <v>1347</v>
      </c>
      <c r="E164" t="s">
        <v>6</v>
      </c>
      <c r="F164" t="s">
        <v>320</v>
      </c>
      <c r="G164">
        <v>1006178777</v>
      </c>
      <c r="H164" s="18"/>
      <c r="I164" s="18"/>
    </row>
    <row r="165" spans="2:9" x14ac:dyDescent="0.3">
      <c r="B165" t="s">
        <v>177</v>
      </c>
      <c r="C165" t="s">
        <v>1351</v>
      </c>
      <c r="D165" t="s">
        <v>1352</v>
      </c>
      <c r="E165" t="s">
        <v>6</v>
      </c>
      <c r="F165" t="s">
        <v>318</v>
      </c>
      <c r="G165">
        <v>1031153314</v>
      </c>
      <c r="H165" s="18"/>
      <c r="I165" s="18"/>
    </row>
    <row r="166" spans="2:9" x14ac:dyDescent="0.3">
      <c r="B166" t="s">
        <v>177</v>
      </c>
      <c r="C166" t="s">
        <v>1558</v>
      </c>
      <c r="D166" t="s">
        <v>1559</v>
      </c>
      <c r="E166" t="s">
        <v>6</v>
      </c>
      <c r="F166" t="s">
        <v>318</v>
      </c>
      <c r="G166">
        <v>1000623808</v>
      </c>
      <c r="H166" s="18"/>
      <c r="I166" s="18"/>
    </row>
    <row r="167" spans="2:9" x14ac:dyDescent="0.3">
      <c r="B167" t="s">
        <v>177</v>
      </c>
      <c r="C167" t="s">
        <v>1575</v>
      </c>
      <c r="D167" t="s">
        <v>1576</v>
      </c>
      <c r="E167" t="s">
        <v>6</v>
      </c>
      <c r="F167" t="s">
        <v>318</v>
      </c>
      <c r="G167">
        <v>1003614616</v>
      </c>
      <c r="H167" s="18"/>
      <c r="I167" s="18"/>
    </row>
    <row r="168" spans="2:9" x14ac:dyDescent="0.3">
      <c r="B168" t="s">
        <v>177</v>
      </c>
      <c r="C168" t="s">
        <v>1588</v>
      </c>
      <c r="D168" t="s">
        <v>1589</v>
      </c>
      <c r="E168" t="s">
        <v>6</v>
      </c>
      <c r="F168" t="s">
        <v>320</v>
      </c>
      <c r="G168">
        <v>1000225662</v>
      </c>
      <c r="H168" s="18"/>
      <c r="I168" s="18"/>
    </row>
    <row r="169" spans="2:9" x14ac:dyDescent="0.3">
      <c r="B169" t="s">
        <v>177</v>
      </c>
      <c r="C169" t="s">
        <v>1595</v>
      </c>
      <c r="D169" t="s">
        <v>1596</v>
      </c>
      <c r="E169" t="s">
        <v>6</v>
      </c>
      <c r="F169" t="s">
        <v>318</v>
      </c>
      <c r="G169">
        <v>1012339558</v>
      </c>
      <c r="H169" s="18"/>
      <c r="I169" s="18"/>
    </row>
    <row r="170" spans="2:9" x14ac:dyDescent="0.3">
      <c r="B170" t="s">
        <v>177</v>
      </c>
      <c r="C170" t="s">
        <v>1704</v>
      </c>
      <c r="D170" t="s">
        <v>1705</v>
      </c>
      <c r="E170" t="s">
        <v>6</v>
      </c>
      <c r="F170" t="s">
        <v>318</v>
      </c>
      <c r="G170">
        <v>1071062234</v>
      </c>
      <c r="H170" s="18"/>
      <c r="I170" s="18"/>
    </row>
    <row r="171" spans="2:9" x14ac:dyDescent="0.3">
      <c r="B171" t="s">
        <v>177</v>
      </c>
      <c r="C171" t="s">
        <v>1774</v>
      </c>
      <c r="D171" t="s">
        <v>1775</v>
      </c>
      <c r="E171" t="s">
        <v>6</v>
      </c>
      <c r="F171" t="s">
        <v>318</v>
      </c>
      <c r="G171">
        <v>1140852634</v>
      </c>
      <c r="H171" s="18"/>
      <c r="I171" s="18"/>
    </row>
    <row r="172" spans="2:9" x14ac:dyDescent="0.3">
      <c r="B172" t="s">
        <v>177</v>
      </c>
      <c r="C172" t="s">
        <v>1801</v>
      </c>
      <c r="D172" t="s">
        <v>1928</v>
      </c>
      <c r="E172" t="s">
        <v>6</v>
      </c>
      <c r="F172" t="s">
        <v>318</v>
      </c>
      <c r="G172">
        <v>1082987843</v>
      </c>
      <c r="H172" s="18"/>
      <c r="I172" s="18"/>
    </row>
    <row r="173" spans="2:9" x14ac:dyDescent="0.3">
      <c r="B173" t="s">
        <v>177</v>
      </c>
      <c r="C173" t="s">
        <v>1804</v>
      </c>
      <c r="D173" t="s">
        <v>1805</v>
      </c>
      <c r="E173" t="s">
        <v>6</v>
      </c>
      <c r="F173" t="s">
        <v>318</v>
      </c>
      <c r="G173">
        <v>1085946233</v>
      </c>
      <c r="H173" s="18"/>
      <c r="I173" s="18"/>
    </row>
    <row r="174" spans="2:9" x14ac:dyDescent="0.3">
      <c r="B174" t="s">
        <v>177</v>
      </c>
      <c r="C174" t="s">
        <v>1839</v>
      </c>
      <c r="D174" t="s">
        <v>1840</v>
      </c>
      <c r="E174" t="s">
        <v>6</v>
      </c>
      <c r="F174" t="s">
        <v>320</v>
      </c>
      <c r="G174">
        <v>1018516208</v>
      </c>
      <c r="H174" s="18"/>
      <c r="I174" s="18"/>
    </row>
    <row r="175" spans="2:9" x14ac:dyDescent="0.3">
      <c r="B175" t="s">
        <v>177</v>
      </c>
      <c r="C175" t="s">
        <v>1995</v>
      </c>
      <c r="D175" t="s">
        <v>1996</v>
      </c>
      <c r="E175" t="s">
        <v>6</v>
      </c>
      <c r="F175" t="s">
        <v>318</v>
      </c>
      <c r="G175">
        <v>1012407056</v>
      </c>
      <c r="H175" s="18"/>
      <c r="I175" s="18"/>
    </row>
    <row r="176" spans="2:9" x14ac:dyDescent="0.3">
      <c r="B176" t="s">
        <v>177</v>
      </c>
      <c r="C176" t="s">
        <v>2017</v>
      </c>
      <c r="D176" t="s">
        <v>2018</v>
      </c>
      <c r="E176" t="s">
        <v>6</v>
      </c>
      <c r="F176" t="s">
        <v>320</v>
      </c>
      <c r="G176">
        <v>1049018663</v>
      </c>
      <c r="H176" s="18"/>
      <c r="I176" s="18"/>
    </row>
    <row r="177" spans="2:9" x14ac:dyDescent="0.3">
      <c r="B177" t="s">
        <v>177</v>
      </c>
      <c r="C177" t="s">
        <v>2172</v>
      </c>
      <c r="D177" t="s">
        <v>2173</v>
      </c>
      <c r="E177" t="s">
        <v>6</v>
      </c>
      <c r="F177" t="s">
        <v>319</v>
      </c>
      <c r="G177">
        <v>1049794955</v>
      </c>
      <c r="H177" s="18"/>
      <c r="I177" s="18"/>
    </row>
    <row r="178" spans="2:9" x14ac:dyDescent="0.3">
      <c r="B178" t="s">
        <v>177</v>
      </c>
      <c r="C178" t="s">
        <v>2271</v>
      </c>
      <c r="D178" t="s">
        <v>2272</v>
      </c>
      <c r="E178" t="s">
        <v>6</v>
      </c>
      <c r="F178" t="s">
        <v>318</v>
      </c>
      <c r="G178">
        <v>1014183294</v>
      </c>
      <c r="H178" s="18"/>
      <c r="I178" s="18"/>
    </row>
    <row r="179" spans="2:9" x14ac:dyDescent="0.3">
      <c r="B179" t="s">
        <v>177</v>
      </c>
      <c r="C179" t="s">
        <v>2281</v>
      </c>
      <c r="D179" t="s">
        <v>2282</v>
      </c>
      <c r="E179" t="s">
        <v>84</v>
      </c>
      <c r="F179" t="s">
        <v>318</v>
      </c>
      <c r="G179">
        <v>1019112390</v>
      </c>
      <c r="H179" s="18"/>
      <c r="I179" s="18"/>
    </row>
    <row r="180" spans="2:9" x14ac:dyDescent="0.3">
      <c r="B180" t="s">
        <v>177</v>
      </c>
      <c r="C180" t="s">
        <v>2390</v>
      </c>
      <c r="D180" t="s">
        <v>2391</v>
      </c>
      <c r="E180" t="s">
        <v>6</v>
      </c>
      <c r="F180" t="s">
        <v>320</v>
      </c>
      <c r="G180">
        <v>1272197</v>
      </c>
      <c r="H180" s="18"/>
      <c r="I180" s="18"/>
    </row>
    <row r="181" spans="2:9" x14ac:dyDescent="0.3">
      <c r="B181" t="s">
        <v>177</v>
      </c>
      <c r="C181" t="s">
        <v>2403</v>
      </c>
      <c r="D181" t="s">
        <v>2404</v>
      </c>
      <c r="E181" t="s">
        <v>6</v>
      </c>
      <c r="F181" t="s">
        <v>320</v>
      </c>
      <c r="G181">
        <v>67025484</v>
      </c>
      <c r="H181" s="18"/>
      <c r="I181" s="18"/>
    </row>
    <row r="182" spans="2:9" x14ac:dyDescent="0.3">
      <c r="B182" t="s">
        <v>177</v>
      </c>
      <c r="C182" t="s">
        <v>2409</v>
      </c>
      <c r="D182" t="s">
        <v>2410</v>
      </c>
      <c r="E182" t="s">
        <v>1710</v>
      </c>
      <c r="F182" t="s">
        <v>318</v>
      </c>
      <c r="G182">
        <v>1000049649</v>
      </c>
      <c r="H182" s="18"/>
      <c r="I182" s="18"/>
    </row>
    <row r="183" spans="2:9" x14ac:dyDescent="0.3">
      <c r="B183" t="s">
        <v>177</v>
      </c>
      <c r="C183" t="s">
        <v>2412</v>
      </c>
      <c r="D183" t="s">
        <v>2413</v>
      </c>
      <c r="E183" t="s">
        <v>6</v>
      </c>
      <c r="F183" t="s">
        <v>318</v>
      </c>
      <c r="G183">
        <v>1121942644</v>
      </c>
      <c r="H183" s="18"/>
      <c r="I183" s="18"/>
    </row>
    <row r="184" spans="2:9" x14ac:dyDescent="0.3">
      <c r="B184" t="s">
        <v>177</v>
      </c>
      <c r="C184" t="s">
        <v>2421</v>
      </c>
      <c r="D184" t="s">
        <v>2422</v>
      </c>
      <c r="E184" t="s">
        <v>6</v>
      </c>
      <c r="F184" t="s">
        <v>318</v>
      </c>
      <c r="G184">
        <v>1031172684</v>
      </c>
      <c r="H184" s="18"/>
      <c r="I184" s="18"/>
    </row>
    <row r="185" spans="2:9" x14ac:dyDescent="0.3">
      <c r="B185" t="s">
        <v>177</v>
      </c>
      <c r="C185" t="s">
        <v>2493</v>
      </c>
      <c r="D185" t="s">
        <v>2494</v>
      </c>
      <c r="E185" t="s">
        <v>6</v>
      </c>
      <c r="F185" t="s">
        <v>319</v>
      </c>
      <c r="G185">
        <v>1044921225</v>
      </c>
      <c r="H185" s="18"/>
      <c r="I185" s="18"/>
    </row>
    <row r="186" spans="2:9" x14ac:dyDescent="0.3">
      <c r="B186" t="s">
        <v>177</v>
      </c>
      <c r="C186" t="s">
        <v>2496</v>
      </c>
      <c r="D186" t="s">
        <v>2497</v>
      </c>
      <c r="E186" t="s">
        <v>1710</v>
      </c>
      <c r="F186" t="s">
        <v>318</v>
      </c>
      <c r="G186">
        <v>1012916446</v>
      </c>
      <c r="H186" s="18"/>
      <c r="I186" s="18"/>
    </row>
    <row r="187" spans="2:9" x14ac:dyDescent="0.3">
      <c r="B187" t="s">
        <v>177</v>
      </c>
      <c r="C187" t="s">
        <v>2505</v>
      </c>
      <c r="D187" t="s">
        <v>2506</v>
      </c>
      <c r="E187" t="s">
        <v>6</v>
      </c>
      <c r="F187" t="s">
        <v>318</v>
      </c>
      <c r="G187">
        <v>1000455224</v>
      </c>
      <c r="H187" s="18"/>
      <c r="I187" s="18"/>
    </row>
    <row r="188" spans="2:9" x14ac:dyDescent="0.3">
      <c r="B188" t="s">
        <v>177</v>
      </c>
      <c r="C188" t="s">
        <v>2538</v>
      </c>
      <c r="D188" t="s">
        <v>2539</v>
      </c>
      <c r="E188" t="s">
        <v>6</v>
      </c>
      <c r="F188" t="s">
        <v>318</v>
      </c>
      <c r="G188">
        <v>1216728071</v>
      </c>
      <c r="H188" s="18"/>
      <c r="I188" s="18"/>
    </row>
    <row r="189" spans="2:9" x14ac:dyDescent="0.3">
      <c r="B189" t="s">
        <v>177</v>
      </c>
      <c r="C189" t="s">
        <v>2568</v>
      </c>
      <c r="D189" t="s">
        <v>2575</v>
      </c>
      <c r="E189" t="s">
        <v>6</v>
      </c>
      <c r="F189" t="s">
        <v>320</v>
      </c>
      <c r="G189">
        <v>853486</v>
      </c>
      <c r="H189" s="18"/>
      <c r="I189" s="18"/>
    </row>
    <row r="190" spans="2:9" x14ac:dyDescent="0.3">
      <c r="B190" t="s">
        <v>177</v>
      </c>
      <c r="C190" t="s">
        <v>2594</v>
      </c>
      <c r="D190" t="s">
        <v>2595</v>
      </c>
      <c r="E190" t="s">
        <v>6</v>
      </c>
      <c r="F190" t="s">
        <v>320</v>
      </c>
      <c r="G190">
        <v>1094916885</v>
      </c>
      <c r="H190" s="18"/>
      <c r="I190" s="18"/>
    </row>
    <row r="191" spans="2:9" x14ac:dyDescent="0.3">
      <c r="B191" t="s">
        <v>177</v>
      </c>
      <c r="C191" t="s">
        <v>2620</v>
      </c>
      <c r="D191" t="s">
        <v>2621</v>
      </c>
      <c r="E191" t="s">
        <v>6</v>
      </c>
      <c r="F191" t="s">
        <v>318</v>
      </c>
      <c r="G191">
        <v>1073702161</v>
      </c>
      <c r="H191" s="18"/>
      <c r="I191" s="18"/>
    </row>
    <row r="192" spans="2:9" x14ac:dyDescent="0.3">
      <c r="B192" t="s">
        <v>177</v>
      </c>
      <c r="C192" t="s">
        <v>2650</v>
      </c>
      <c r="D192" t="s">
        <v>2651</v>
      </c>
      <c r="E192" t="s">
        <v>6</v>
      </c>
      <c r="F192" t="s">
        <v>318</v>
      </c>
      <c r="G192">
        <v>1193094485</v>
      </c>
      <c r="H192" s="18"/>
      <c r="I192" s="18"/>
    </row>
    <row r="193" spans="2:9" x14ac:dyDescent="0.3">
      <c r="B193" t="s">
        <v>177</v>
      </c>
      <c r="C193" t="s">
        <v>2757</v>
      </c>
      <c r="D193" t="s">
        <v>2758</v>
      </c>
      <c r="E193" t="s">
        <v>6</v>
      </c>
      <c r="F193" t="s">
        <v>318</v>
      </c>
      <c r="G193">
        <v>1014201635</v>
      </c>
      <c r="H193" s="18"/>
      <c r="I193" s="18"/>
    </row>
    <row r="194" spans="2:9" x14ac:dyDescent="0.3">
      <c r="B194" t="s">
        <v>177</v>
      </c>
      <c r="C194" t="s">
        <v>2763</v>
      </c>
      <c r="D194" t="s">
        <v>2764</v>
      </c>
      <c r="E194" t="s">
        <v>6</v>
      </c>
      <c r="F194" t="s">
        <v>318</v>
      </c>
      <c r="G194">
        <v>1000590202</v>
      </c>
      <c r="H194" s="18"/>
      <c r="I194" s="18"/>
    </row>
    <row r="195" spans="2:9" x14ac:dyDescent="0.3">
      <c r="B195" t="s">
        <v>177</v>
      </c>
      <c r="C195" t="s">
        <v>2775</v>
      </c>
      <c r="D195" t="s">
        <v>2776</v>
      </c>
      <c r="E195" t="s">
        <v>6</v>
      </c>
      <c r="F195" t="s">
        <v>318</v>
      </c>
      <c r="G195">
        <v>1149453067</v>
      </c>
      <c r="H195" s="18"/>
      <c r="I195" s="18"/>
    </row>
    <row r="196" spans="2:9" x14ac:dyDescent="0.3">
      <c r="B196" t="s">
        <v>177</v>
      </c>
      <c r="C196" t="s">
        <v>2778</v>
      </c>
      <c r="D196" t="s">
        <v>2779</v>
      </c>
      <c r="E196" t="s">
        <v>6</v>
      </c>
      <c r="F196" t="s">
        <v>318</v>
      </c>
      <c r="G196">
        <v>1040369157</v>
      </c>
      <c r="H196" s="18"/>
      <c r="I196" s="18"/>
    </row>
    <row r="197" spans="2:9" x14ac:dyDescent="0.3">
      <c r="B197" t="s">
        <v>177</v>
      </c>
      <c r="C197" t="s">
        <v>2786</v>
      </c>
      <c r="D197" t="s">
        <v>2787</v>
      </c>
      <c r="E197" t="s">
        <v>6</v>
      </c>
      <c r="F197" t="s">
        <v>318</v>
      </c>
      <c r="G197">
        <v>1038137449</v>
      </c>
      <c r="H197" s="18"/>
      <c r="I197" s="18"/>
    </row>
    <row r="198" spans="2:9" x14ac:dyDescent="0.3">
      <c r="B198" t="s">
        <v>177</v>
      </c>
      <c r="C198" t="s">
        <v>2798</v>
      </c>
      <c r="D198" t="s">
        <v>2799</v>
      </c>
      <c r="E198" t="s">
        <v>1710</v>
      </c>
      <c r="F198" t="s">
        <v>318</v>
      </c>
      <c r="G198">
        <v>57299540</v>
      </c>
      <c r="H198" s="18"/>
      <c r="I198" s="18"/>
    </row>
    <row r="199" spans="2:9" x14ac:dyDescent="0.3">
      <c r="B199" t="s">
        <v>177</v>
      </c>
      <c r="C199" t="s">
        <v>2801</v>
      </c>
      <c r="D199" t="s">
        <v>2802</v>
      </c>
      <c r="E199" t="s">
        <v>1710</v>
      </c>
      <c r="F199" t="s">
        <v>318</v>
      </c>
      <c r="G199">
        <v>1103110224</v>
      </c>
      <c r="H199" s="18"/>
      <c r="I199" s="18"/>
    </row>
    <row r="200" spans="2:9" x14ac:dyDescent="0.3">
      <c r="B200" t="s">
        <v>177</v>
      </c>
      <c r="C200" t="s">
        <v>2804</v>
      </c>
      <c r="D200" t="s">
        <v>2805</v>
      </c>
      <c r="E200" t="s">
        <v>1710</v>
      </c>
      <c r="F200" t="s">
        <v>318</v>
      </c>
      <c r="G200">
        <v>1065629499</v>
      </c>
      <c r="H200" s="18"/>
      <c r="I200" s="18"/>
    </row>
    <row r="201" spans="2:9" x14ac:dyDescent="0.3">
      <c r="B201" t="s">
        <v>177</v>
      </c>
      <c r="C201" t="s">
        <v>2816</v>
      </c>
      <c r="D201" t="s">
        <v>2817</v>
      </c>
      <c r="E201" t="s">
        <v>6</v>
      </c>
      <c r="F201" t="s">
        <v>318</v>
      </c>
      <c r="G201">
        <v>1084228019</v>
      </c>
      <c r="H201" s="18"/>
      <c r="I201" s="18"/>
    </row>
    <row r="202" spans="2:9" x14ac:dyDescent="0.3">
      <c r="B202" t="s">
        <v>177</v>
      </c>
      <c r="C202" t="s">
        <v>2822</v>
      </c>
      <c r="D202" t="s">
        <v>2823</v>
      </c>
      <c r="E202" t="s">
        <v>6</v>
      </c>
      <c r="F202" t="s">
        <v>318</v>
      </c>
      <c r="G202">
        <v>1004802647</v>
      </c>
      <c r="H202" s="18"/>
      <c r="I202" s="18"/>
    </row>
    <row r="203" spans="2:9" x14ac:dyDescent="0.3">
      <c r="B203" t="s">
        <v>177</v>
      </c>
      <c r="C203" t="s">
        <v>2825</v>
      </c>
      <c r="D203" t="s">
        <v>2826</v>
      </c>
      <c r="E203" t="s">
        <v>6</v>
      </c>
      <c r="F203" t="s">
        <v>318</v>
      </c>
      <c r="G203">
        <v>1192737802</v>
      </c>
      <c r="H203" s="18"/>
      <c r="I203" s="18"/>
    </row>
    <row r="204" spans="2:9" x14ac:dyDescent="0.3">
      <c r="B204" t="s">
        <v>177</v>
      </c>
      <c r="C204" t="s">
        <v>2828</v>
      </c>
      <c r="D204" t="s">
        <v>2829</v>
      </c>
      <c r="E204" t="s">
        <v>6</v>
      </c>
      <c r="F204" t="s">
        <v>318</v>
      </c>
      <c r="G204">
        <v>1033747728</v>
      </c>
      <c r="H204" s="18"/>
      <c r="I204" s="18"/>
    </row>
    <row r="205" spans="2:9" x14ac:dyDescent="0.3">
      <c r="B205" t="s">
        <v>177</v>
      </c>
      <c r="C205" t="s">
        <v>2831</v>
      </c>
      <c r="D205" t="s">
        <v>2832</v>
      </c>
      <c r="E205" t="s">
        <v>6</v>
      </c>
      <c r="F205" t="s">
        <v>318</v>
      </c>
      <c r="G205">
        <v>1006086882</v>
      </c>
      <c r="H205" s="18"/>
      <c r="I205" s="18"/>
    </row>
    <row r="206" spans="2:9" x14ac:dyDescent="0.3">
      <c r="B206" t="s">
        <v>556</v>
      </c>
      <c r="C206" t="s">
        <v>1378</v>
      </c>
      <c r="D206" t="s">
        <v>1379</v>
      </c>
      <c r="E206" t="s">
        <v>4</v>
      </c>
      <c r="F206" t="s">
        <v>320</v>
      </c>
      <c r="G206">
        <v>1000935934</v>
      </c>
      <c r="H206" s="18"/>
      <c r="I206" s="18"/>
    </row>
    <row r="207" spans="2:9" x14ac:dyDescent="0.3">
      <c r="B207" t="s">
        <v>2587</v>
      </c>
      <c r="C207" t="s">
        <v>2583</v>
      </c>
      <c r="D207" t="s">
        <v>2584</v>
      </c>
      <c r="E207" t="s">
        <v>6</v>
      </c>
      <c r="F207" t="s">
        <v>318</v>
      </c>
      <c r="G207">
        <v>1234098740</v>
      </c>
      <c r="H207" s="18"/>
      <c r="I207" s="18"/>
    </row>
    <row r="208" spans="2:9" x14ac:dyDescent="0.3">
      <c r="B208" t="s">
        <v>2587</v>
      </c>
      <c r="C208" t="s">
        <v>2588</v>
      </c>
      <c r="D208" t="s">
        <v>2589</v>
      </c>
      <c r="E208" t="s">
        <v>6</v>
      </c>
      <c r="F208" t="s">
        <v>318</v>
      </c>
      <c r="G208">
        <v>1015400134</v>
      </c>
      <c r="H208" s="18"/>
      <c r="I208" s="18"/>
    </row>
    <row r="209" spans="2:9" x14ac:dyDescent="0.3">
      <c r="B209" t="s">
        <v>2587</v>
      </c>
      <c r="C209" t="s">
        <v>2702</v>
      </c>
      <c r="D209" t="s">
        <v>2703</v>
      </c>
      <c r="E209" t="s">
        <v>6</v>
      </c>
      <c r="F209" t="s">
        <v>318</v>
      </c>
      <c r="G209">
        <v>1019842299</v>
      </c>
      <c r="H209" s="18"/>
      <c r="I209" s="18"/>
    </row>
    <row r="210" spans="2:9" x14ac:dyDescent="0.3">
      <c r="H210" s="18"/>
      <c r="I210" s="18"/>
    </row>
    <row r="211" spans="2:9" x14ac:dyDescent="0.3">
      <c r="H211" s="18"/>
      <c r="I211" s="18"/>
    </row>
    <row r="212" spans="2:9" x14ac:dyDescent="0.3">
      <c r="H212" s="18"/>
      <c r="I212" s="18"/>
    </row>
    <row r="213" spans="2:9" x14ac:dyDescent="0.3">
      <c r="H213" s="18"/>
      <c r="I213" s="18"/>
    </row>
    <row r="214" spans="2:9" x14ac:dyDescent="0.3">
      <c r="H214" s="18"/>
      <c r="I214" s="18"/>
    </row>
    <row r="215" spans="2:9" x14ac:dyDescent="0.3">
      <c r="H215" s="18"/>
      <c r="I215" s="18"/>
    </row>
    <row r="216" spans="2:9" x14ac:dyDescent="0.3">
      <c r="H216" s="18"/>
      <c r="I216" s="18"/>
    </row>
    <row r="217" spans="2:9" x14ac:dyDescent="0.3">
      <c r="H217" s="18"/>
      <c r="I217" s="18"/>
    </row>
    <row r="218" spans="2:9" x14ac:dyDescent="0.3">
      <c r="H218" s="18"/>
      <c r="I218" s="18"/>
    </row>
    <row r="219" spans="2:9" x14ac:dyDescent="0.3">
      <c r="H219" s="18"/>
      <c r="I219" s="18"/>
    </row>
    <row r="220" spans="2:9" x14ac:dyDescent="0.3">
      <c r="H220" s="18"/>
      <c r="I220" s="18"/>
    </row>
  </sheetData>
  <sheetProtection pivotTables="0"/>
  <conditionalFormatting sqref="H9:I1048576">
    <cfRule type="containsBlanks" dxfId="393" priority="3">
      <formula>LEN(TRIM(H9))=0</formula>
    </cfRule>
  </conditionalFormatting>
  <dataValidations count="1">
    <dataValidation type="list" allowBlank="1" showInputMessage="1" showErrorMessage="1" sqref="H9:H469" xr:uid="{2794611F-3132-421C-8444-478F89D9402B}">
      <formula1>INDIRECT($F9)</formula1>
    </dataValidation>
  </dataValidations>
  <pageMargins left="0.7" right="0.7" top="0.75" bottom="0.75" header="0.3" footer="0.3"/>
  <pageSetup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1252-B584-43B6-A51C-A1FA51E39E82}">
  <sheetPr published="0"/>
  <dimension ref="A1:I601"/>
  <sheetViews>
    <sheetView zoomScale="80" zoomScaleNormal="80" workbookViewId="0"/>
  </sheetViews>
  <sheetFormatPr baseColWidth="10" defaultRowHeight="14.4" x14ac:dyDescent="0.3"/>
  <cols>
    <col min="1" max="1" width="12.5546875" bestFit="1" customWidth="1"/>
    <col min="2" max="2" width="19.44140625" customWidth="1"/>
    <col min="3" max="3" width="17.44140625" bestFit="1" customWidth="1"/>
    <col min="4" max="4" width="39.44140625" bestFit="1" customWidth="1"/>
    <col min="5" max="5" width="22" bestFit="1" customWidth="1"/>
    <col min="6" max="6" width="21.21875" bestFit="1" customWidth="1"/>
    <col min="7" max="7" width="11" bestFit="1" customWidth="1"/>
    <col min="8" max="8" width="29.44140625" bestFit="1" customWidth="1"/>
    <col min="9" max="9" width="34.109375" bestFit="1" customWidth="1"/>
  </cols>
  <sheetData>
    <row r="1" spans="1:9" x14ac:dyDescent="0.3">
      <c r="A1" t="s">
        <v>176</v>
      </c>
      <c r="B1" t="s">
        <v>1549</v>
      </c>
      <c r="C1" t="s">
        <v>0</v>
      </c>
      <c r="D1" t="s">
        <v>2</v>
      </c>
      <c r="E1" t="s">
        <v>3</v>
      </c>
      <c r="F1" t="s">
        <v>316</v>
      </c>
      <c r="G1" t="s">
        <v>212</v>
      </c>
      <c r="H1" s="9" t="s">
        <v>317</v>
      </c>
      <c r="I1" s="9" t="s">
        <v>189</v>
      </c>
    </row>
    <row r="2" spans="1:9" x14ac:dyDescent="0.3">
      <c r="A2" s="34" t="str">
        <f>IF(ISBLANK(Justificar!B9),"",Justificar!B9)</f>
        <v>Carriers</v>
      </c>
      <c r="B2" s="34" t="str" cm="1">
        <f t="array" ref="B2">_xlfn.XLOOKUP(TablaJust[[#This Row],[User Code]],User[[#All],[User Code]],User[[#All],[CM]],"")</f>
        <v>PARRA MANCERA KAREN ANGELICA</v>
      </c>
      <c r="C2" s="34" t="str">
        <f>IF(ISBLANK(Justificar!C9),"",Justificar!C9)</f>
        <v>MIE202102072603</v>
      </c>
      <c r="D2" s="35" t="str">
        <f>IF(ISBLANK(Justificar!D9),"",Justificar!D9)</f>
        <v>OSORIO DELGADO JOSE GREGORIO</v>
      </c>
      <c r="E2" s="34" t="str">
        <f>IF(ISBLANK(Justificar!E9),"",Justificar!E9)</f>
        <v>Promoter</v>
      </c>
      <c r="F2" s="35" t="str">
        <f>IF(ISBLANK(Justificar!F9),"",Justificar!F9)</f>
        <v>No_cumple_el_Tiempo</v>
      </c>
      <c r="G2" s="35">
        <f>IF(ISBLANK(Justificar!G9),"",Justificar!G9)</f>
        <v>7722375</v>
      </c>
    </row>
    <row r="3" spans="1:9" x14ac:dyDescent="0.3">
      <c r="A3" s="34" t="str">
        <f>IF(ISBLANK(Justificar!B10),"",Justificar!B10)</f>
        <v>Carriers</v>
      </c>
      <c r="B3" s="34" t="str" cm="1">
        <f t="array" ref="B3">_xlfn.XLOOKUP(TablaJust[[#This Row],[User Code]],User[[#All],[User Code]],User[[#All],[CM]],"")</f>
        <v>NAVAS CASAS JULIO JULIO</v>
      </c>
      <c r="C3" s="34" t="str">
        <f>IF(ISBLANK(Justificar!C10),"",Justificar!C10)</f>
        <v>MIE202220015416</v>
      </c>
      <c r="D3" s="35" t="str">
        <f>IF(ISBLANK(Justificar!D10),"",Justificar!D10)</f>
        <v>MOSCOTE MONTES YOINER ENRIQUE</v>
      </c>
      <c r="E3" s="34" t="str">
        <f>IF(ISBLANK(Justificar!E10),"",Justificar!E10)</f>
        <v>Promoter</v>
      </c>
      <c r="F3" s="35" t="str">
        <f>IF(ISBLANK(Justificar!F10),"",Justificar!F10)</f>
        <v>Sin_Registro_In_Out</v>
      </c>
      <c r="G3" s="35">
        <f>IF(ISBLANK(Justificar!G10),"",Justificar!G10)</f>
        <v>1003243357</v>
      </c>
    </row>
    <row r="4" spans="1:9" x14ac:dyDescent="0.3">
      <c r="A4" s="34" t="str">
        <f>IF(ISBLANK(Justificar!B11),"",Justificar!B11)</f>
        <v>Carriers</v>
      </c>
      <c r="B4" s="34" t="str" cm="1">
        <f t="array" ref="B4">_xlfn.XLOOKUP(TablaJust[[#This Row],[User Code]],User[[#All],[User Code]],User[[#All],[CM]],"")</f>
        <v>CUCHUMBE PATIÑO JENY ANDREA</v>
      </c>
      <c r="C4" s="34" t="str">
        <f>IF(ISBLANK(Justificar!C11),"",Justificar!C11)</f>
        <v>MIE2024050314583</v>
      </c>
      <c r="D4" s="35" t="str">
        <f>IF(ISBLANK(Justificar!D11),"",Justificar!D11)</f>
        <v>AVENDAÑO ANDRES FABIAN</v>
      </c>
      <c r="E4" s="34" t="str">
        <f>IF(ISBLANK(Justificar!E11),"",Justificar!E11)</f>
        <v>Supervisor</v>
      </c>
      <c r="F4" s="35" t="str">
        <f>IF(ISBLANK(Justificar!F11),"",Justificar!F11)</f>
        <v>No_cumple_el_Tiempo</v>
      </c>
      <c r="G4" s="35">
        <f>IF(ISBLANK(Justificar!G11),"",Justificar!G11)</f>
        <v>10026183</v>
      </c>
    </row>
    <row r="5" spans="1:9" x14ac:dyDescent="0.3">
      <c r="A5" s="34" t="str">
        <f>IF(ISBLANK(Justificar!B12),"",Justificar!B12)</f>
        <v>Carriers</v>
      </c>
      <c r="B5" s="34" t="str" cm="1">
        <f t="array" ref="B5">_xlfn.XLOOKUP(TablaJust[[#This Row],[User Code]],User[[#All],[User Code]],User[[#All],[CM]],"")</f>
        <v>NAVAS VELASQUEZ ANDRES JULIAN</v>
      </c>
      <c r="C5" s="34" t="str">
        <f>IF(ISBLANK(Justificar!C12),"",Justificar!C12)</f>
        <v>MIE2024030414878</v>
      </c>
      <c r="D5" s="35" t="str">
        <f>IF(ISBLANK(Justificar!D12),"",Justificar!D12)</f>
        <v>CARMONA CLAVIJO SEBASTIAN</v>
      </c>
      <c r="E5" s="34" t="str">
        <f>IF(ISBLANK(Justificar!E12),"",Justificar!E12)</f>
        <v>Promoter</v>
      </c>
      <c r="F5" s="35" t="str">
        <f>IF(ISBLANK(Justificar!F12),"",Justificar!F12)</f>
        <v>No_cumple_el_Tiempo</v>
      </c>
      <c r="G5" s="35">
        <f>IF(ISBLANK(Justificar!G12),"",Justificar!G12)</f>
        <v>1020426850</v>
      </c>
    </row>
    <row r="6" spans="1:9" x14ac:dyDescent="0.3">
      <c r="A6" s="34" t="str">
        <f>IF(ISBLANK(Justificar!B13),"",Justificar!B13)</f>
        <v>Carriers</v>
      </c>
      <c r="B6" s="34" t="str" cm="1">
        <f t="array" ref="B6">_xlfn.XLOOKUP(TablaJust[[#This Row],[User Code]],User[[#All],[User Code]],User[[#All],[CM]],"")</f>
        <v>CUCHUMBE PATIÑO JENY ANDREA</v>
      </c>
      <c r="C6" s="34" t="str">
        <f>IF(ISBLANK(Justificar!C13),"",Justificar!C13)</f>
        <v>MIE2024230415224</v>
      </c>
      <c r="D6" s="35" t="str">
        <f>IF(ISBLANK(Justificar!D13),"",Justificar!D13)</f>
        <v>CAICEDO MILTON ARNOL</v>
      </c>
      <c r="E6" s="34" t="str">
        <f>IF(ISBLANK(Justificar!E13),"",Justificar!E13)</f>
        <v>Supervisor</v>
      </c>
      <c r="F6" s="35" t="str">
        <f>IF(ISBLANK(Justificar!F13),"",Justificar!F13)</f>
        <v>No_cumple_el_Tiempo</v>
      </c>
      <c r="G6" s="35">
        <f>IF(ISBLANK(Justificar!G13),"",Justificar!G13)</f>
        <v>94527906</v>
      </c>
    </row>
    <row r="7" spans="1:9" x14ac:dyDescent="0.3">
      <c r="A7" s="34" t="str">
        <f>IF(ISBLANK(Justificar!B14),"",Justificar!B14)</f>
        <v>Carriers</v>
      </c>
      <c r="B7" s="34" t="str" cm="1">
        <f t="array" ref="B7">_xlfn.XLOOKUP(TablaJust[[#This Row],[User Code]],User[[#All],[User Code]],User[[#All],[CM]],"")</f>
        <v>PARRA MANCERA KAREN ANGELICA</v>
      </c>
      <c r="C7" s="34" t="str">
        <f>IF(ISBLANK(Justificar!C14),"",Justificar!C14)</f>
        <v>MIE2024200817198</v>
      </c>
      <c r="D7" s="35" t="str">
        <f>IF(ISBLANK(Justificar!D14),"",Justificar!D14)</f>
        <v>USAQUEN DIAZ DAVID GERARDO</v>
      </c>
      <c r="E7" s="34" t="str">
        <f>IF(ISBLANK(Justificar!E14),"",Justificar!E14)</f>
        <v>Promoter</v>
      </c>
      <c r="F7" s="35" t="str">
        <f>IF(ISBLANK(Justificar!F14),"",Justificar!F14)</f>
        <v>No_cumple_el_Tiempo</v>
      </c>
      <c r="G7" s="35">
        <f>IF(ISBLANK(Justificar!G14),"",Justificar!G14)</f>
        <v>1010240662</v>
      </c>
    </row>
    <row r="8" spans="1:9" x14ac:dyDescent="0.3">
      <c r="A8" s="34" t="str">
        <f>IF(ISBLANK(Justificar!B15),"",Justificar!B15)</f>
        <v>Carriers</v>
      </c>
      <c r="B8" s="34" t="str" cm="1">
        <f t="array" ref="B8">_xlfn.XLOOKUP(TablaJust[[#This Row],[User Code]],User[[#All],[User Code]],User[[#All],[CM]],"")</f>
        <v>CUCHUMBE PATIÑO JENY ANDREA</v>
      </c>
      <c r="C8" s="34" t="str">
        <f>IF(ISBLANK(Justificar!C15),"",Justificar!C15)</f>
        <v>MIE2024091118168</v>
      </c>
      <c r="D8" s="35" t="str">
        <f>IF(ISBLANK(Justificar!D15),"",Justificar!D15)</f>
        <v>OCHOA RIOS ANDRES FELIPE</v>
      </c>
      <c r="E8" s="34" t="str">
        <f>IF(ISBLANK(Justificar!E15),"",Justificar!E15)</f>
        <v>Promoter</v>
      </c>
      <c r="F8" s="35" t="str">
        <f>IF(ISBLANK(Justificar!F15),"",Justificar!F15)</f>
        <v>No_cumple_el_Tiempo</v>
      </c>
      <c r="G8" s="35">
        <f>IF(ISBLANK(Justificar!G15),"",Justificar!G15)</f>
        <v>1088262190</v>
      </c>
    </row>
    <row r="9" spans="1:9" x14ac:dyDescent="0.3">
      <c r="A9" s="34" t="str">
        <f>IF(ISBLANK(Justificar!B16),"",Justificar!B16)</f>
        <v>Carriers</v>
      </c>
      <c r="B9" s="34" t="str" cm="1">
        <f t="array" ref="B9">_xlfn.XLOOKUP(TablaJust[[#This Row],[User Code]],User[[#All],[User Code]],User[[#All],[CM]],"")</f>
        <v>PARRA MANCERA KAREN ANGELICA</v>
      </c>
      <c r="C9" s="34" t="str">
        <f>IF(ISBLANK(Justificar!C16),"",Justificar!C16)</f>
        <v>MIE2024211118330</v>
      </c>
      <c r="D9" s="35" t="str">
        <f>IF(ISBLANK(Justificar!D16),"",Justificar!D16)</f>
        <v>LOPEZ HERNANDEZ EMILY SORAYA</v>
      </c>
      <c r="E9" s="34" t="str">
        <f>IF(ISBLANK(Justificar!E16),"",Justificar!E16)</f>
        <v>Promoter</v>
      </c>
      <c r="F9" s="35" t="str">
        <f>IF(ISBLANK(Justificar!F16),"",Justificar!F16)</f>
        <v>No_cumple_el_Tiempo</v>
      </c>
      <c r="G9" s="35">
        <f>IF(ISBLANK(Justificar!G16),"",Justificar!G16)</f>
        <v>1097638578</v>
      </c>
    </row>
    <row r="10" spans="1:9" x14ac:dyDescent="0.3">
      <c r="A10" s="34" t="str">
        <f>IF(ISBLANK(Justificar!B17),"",Justificar!B17)</f>
        <v>Carriers</v>
      </c>
      <c r="B10" s="34" t="str" cm="1">
        <f t="array" ref="B10">_xlfn.XLOOKUP(TablaJust[[#This Row],[User Code]],User[[#All],[User Code]],User[[#All],[CM]],"")</f>
        <v>PARRA MANCERA KAREN ANGELICA</v>
      </c>
      <c r="C10" s="34" t="str">
        <f>IF(ISBLANK(Justificar!C17),"",Justificar!C17)</f>
        <v>MIE2025250221083</v>
      </c>
      <c r="D10" s="35" t="str">
        <f>IF(ISBLANK(Justificar!D17),"",Justificar!D17)</f>
        <v>SOTELO MOJICA JHON FREDY</v>
      </c>
      <c r="E10" s="34" t="str">
        <f>IF(ISBLANK(Justificar!E17),"",Justificar!E17)</f>
        <v>Promoter</v>
      </c>
      <c r="F10" s="35" t="str">
        <f>IF(ISBLANK(Justificar!F17),"",Justificar!F17)</f>
        <v>Sin_Registro_In_Out</v>
      </c>
      <c r="G10" s="35">
        <f>IF(ISBLANK(Justificar!G17),"",Justificar!G17)</f>
        <v>1030675061</v>
      </c>
    </row>
    <row r="11" spans="1:9" x14ac:dyDescent="0.3">
      <c r="A11" s="34" t="str">
        <f>IF(ISBLANK(Justificar!B18),"",Justificar!B18)</f>
        <v>Carriers</v>
      </c>
      <c r="B11" s="34" t="str" cm="1">
        <f t="array" ref="B11">_xlfn.XLOOKUP(TablaJust[[#This Row],[User Code]],User[[#All],[User Code]],User[[#All],[CM]],"")</f>
        <v>CUCHUMBE PATIÑO JENY ANDREA</v>
      </c>
      <c r="C11" s="34" t="str">
        <f>IF(ISBLANK(Justificar!C18),"",Justificar!C18)</f>
        <v>MIE2025280422771</v>
      </c>
      <c r="D11" s="35" t="str">
        <f>IF(ISBLANK(Justificar!D18),"",Justificar!D18)</f>
        <v>REYES ZUÑIGA LUZ SARAY</v>
      </c>
      <c r="E11" s="34" t="str">
        <f>IF(ISBLANK(Justificar!E18),"",Justificar!E18)</f>
        <v>Promoter</v>
      </c>
      <c r="F11" s="35" t="str">
        <f>IF(ISBLANK(Justificar!F18),"",Justificar!F18)</f>
        <v>No_cumple_el_Tiempo</v>
      </c>
      <c r="G11" s="35">
        <f>IF(ISBLANK(Justificar!G18),"",Justificar!G18)</f>
        <v>1148445921</v>
      </c>
    </row>
    <row r="12" spans="1:9" x14ac:dyDescent="0.3">
      <c r="A12" s="34" t="str">
        <f>IF(ISBLANK(Justificar!B19),"",Justificar!B19)</f>
        <v>Carriers</v>
      </c>
      <c r="B12" s="34" t="str" cm="1">
        <f t="array" ref="B12">_xlfn.XLOOKUP(TablaJust[[#This Row],[User Code]],User[[#All],[User Code]],User[[#All],[CM]],"")</f>
        <v>PARRA MANCERA KAREN ANGELICA</v>
      </c>
      <c r="C12" s="34" t="str">
        <f>IF(ISBLANK(Justificar!C19),"",Justificar!C19)</f>
        <v>MIE2025060522958</v>
      </c>
      <c r="D12" s="35" t="str">
        <f>IF(ISBLANK(Justificar!D19),"",Justificar!D19)</f>
        <v>MOSQUERA HURTADO  JHON JAINER</v>
      </c>
      <c r="E12" s="34" t="str">
        <f>IF(ISBLANK(Justificar!E19),"",Justificar!E19)</f>
        <v>Promoter</v>
      </c>
      <c r="F12" s="35" t="str">
        <f>IF(ISBLANK(Justificar!F19),"",Justificar!F19)</f>
        <v>No_cumple_el_Tiempo</v>
      </c>
      <c r="G12" s="35">
        <f>IF(ISBLANK(Justificar!G19),"",Justificar!G19)</f>
        <v>1026285753</v>
      </c>
    </row>
    <row r="13" spans="1:9" x14ac:dyDescent="0.3">
      <c r="A13" s="34" t="str">
        <f>IF(ISBLANK(Justificar!B20),"",Justificar!B20)</f>
        <v>Carriers</v>
      </c>
      <c r="B13" s="34" t="str" cm="1">
        <f t="array" ref="B13">_xlfn.XLOOKUP(TablaJust[[#This Row],[User Code]],User[[#All],[User Code]],User[[#All],[CM]],"")</f>
        <v>PARRA MANCERA KAREN ANGELICA</v>
      </c>
      <c r="C13" s="34" t="str">
        <f>IF(ISBLANK(Justificar!C20),"",Justificar!C20)</f>
        <v>MIE2025150523067</v>
      </c>
      <c r="D13" s="35" t="str">
        <f>IF(ISBLANK(Justificar!D20),"",Justificar!D20)</f>
        <v>ROCHA CASTRO DANNA VALENTINA</v>
      </c>
      <c r="E13" s="34" t="str">
        <f>IF(ISBLANK(Justificar!E20),"",Justificar!E20)</f>
        <v>Promoter</v>
      </c>
      <c r="F13" s="35" t="str">
        <f>IF(ISBLANK(Justificar!F20),"",Justificar!F20)</f>
        <v>Sin_Registro_In_Out</v>
      </c>
      <c r="G13" s="35">
        <f>IF(ISBLANK(Justificar!G20),"",Justificar!G20)</f>
        <v>1014478163</v>
      </c>
    </row>
    <row r="14" spans="1:9" x14ac:dyDescent="0.3">
      <c r="A14" s="34" t="str">
        <f>IF(ISBLANK(Justificar!B21),"",Justificar!B21)</f>
        <v>Carriers</v>
      </c>
      <c r="B14" s="34" t="str" cm="1">
        <f t="array" ref="B14">_xlfn.XLOOKUP(TablaJust[[#This Row],[User Code]],User[[#All],[User Code]],User[[#All],[CM]],"")</f>
        <v>CUCHUMBE PATIÑO JENY ANDREA</v>
      </c>
      <c r="C14" s="34" t="str">
        <f>IF(ISBLANK(Justificar!C21),"",Justificar!C21)</f>
        <v>MIE2025300523238</v>
      </c>
      <c r="D14" s="35" t="str">
        <f>IF(ISBLANK(Justificar!D21),"",Justificar!D21)</f>
        <v>CALDERON QUINCHIA MARIBEL</v>
      </c>
      <c r="E14" s="34" t="str">
        <f>IF(ISBLANK(Justificar!E21),"",Justificar!E21)</f>
        <v>Promoter</v>
      </c>
      <c r="F14" s="35" t="str">
        <f>IF(ISBLANK(Justificar!F21),"",Justificar!F21)</f>
        <v>Sin_Registro_In_Out</v>
      </c>
      <c r="G14" s="35">
        <f>IF(ISBLANK(Justificar!G21),"",Justificar!G21)</f>
        <v>1030676761</v>
      </c>
    </row>
    <row r="15" spans="1:9" x14ac:dyDescent="0.3">
      <c r="A15" s="34" t="str">
        <f>IF(ISBLANK(Justificar!B22),"",Justificar!B22)</f>
        <v>Carriers</v>
      </c>
      <c r="B15" s="34" t="str" cm="1">
        <f t="array" ref="B15">_xlfn.XLOOKUP(TablaJust[[#This Row],[User Code]],User[[#All],[User Code]],User[[#All],[CM]],"")</f>
        <v>NAVAS CASAS JULIO JULIO</v>
      </c>
      <c r="C15" s="34" t="str">
        <f>IF(ISBLANK(Justificar!C22),"",Justificar!C22)</f>
        <v>MIE2025030623274</v>
      </c>
      <c r="D15" s="35" t="str">
        <f>IF(ISBLANK(Justificar!D22),"",Justificar!D22)</f>
        <v>LEITON CASTELAR ORLANDO ENRIQUE</v>
      </c>
      <c r="E15" s="34" t="str">
        <f>IF(ISBLANK(Justificar!E22),"",Justificar!E22)</f>
        <v>Supervisor</v>
      </c>
      <c r="F15" s="35" t="str">
        <f>IF(ISBLANK(Justificar!F22),"",Justificar!F22)</f>
        <v>No_cumple_el_Tiempo</v>
      </c>
      <c r="G15" s="35">
        <f>IF(ISBLANK(Justificar!G22),"",Justificar!G22)</f>
        <v>1140831809</v>
      </c>
    </row>
    <row r="16" spans="1:9" x14ac:dyDescent="0.3">
      <c r="A16" s="34" t="str">
        <f>IF(ISBLANK(Justificar!B23),"",Justificar!B23)</f>
        <v>Carriers</v>
      </c>
      <c r="B16" s="34" t="str" cm="1">
        <f t="array" ref="B16">_xlfn.XLOOKUP(TablaJust[[#This Row],[User Code]],User[[#All],[User Code]],User[[#All],[CM]],"")</f>
        <v>CUCHUMBE PATIÑO JENY ANDREA</v>
      </c>
      <c r="C16" s="34" t="str">
        <f>IF(ISBLANK(Justificar!C23),"",Justificar!C23)</f>
        <v>MIE2025180623416</v>
      </c>
      <c r="D16" s="35" t="str">
        <f>IF(ISBLANK(Justificar!D23),"",Justificar!D23)</f>
        <v>CAMPIÑO CERQUERA GERALDINE</v>
      </c>
      <c r="E16" s="34" t="str">
        <f>IF(ISBLANK(Justificar!E23),"",Justificar!E23)</f>
        <v>Promoter</v>
      </c>
      <c r="F16" s="35" t="str">
        <f>IF(ISBLANK(Justificar!F23),"",Justificar!F23)</f>
        <v>No_cumple_el_Tiempo</v>
      </c>
      <c r="G16" s="35">
        <f>IF(ISBLANK(Justificar!G23),"",Justificar!G23)</f>
        <v>1107524724</v>
      </c>
    </row>
    <row r="17" spans="1:7" x14ac:dyDescent="0.3">
      <c r="A17" s="34" t="str">
        <f>IF(ISBLANK(Justificar!B24),"",Justificar!B24)</f>
        <v>Carriers</v>
      </c>
      <c r="B17" s="34" t="str" cm="1">
        <f t="array" ref="B17">_xlfn.XLOOKUP(TablaJust[[#This Row],[User Code]],User[[#All],[User Code]],User[[#All],[CM]],"")</f>
        <v>PARRA MANCERA KAREN ANGELICA</v>
      </c>
      <c r="C17" s="34" t="str">
        <f>IF(ISBLANK(Justificar!C24),"",Justificar!C24)</f>
        <v>MIE2025270623507</v>
      </c>
      <c r="D17" s="35" t="str">
        <f>IF(ISBLANK(Justificar!D24),"",Justificar!D24)</f>
        <v>HERRERA CARRILLO DIEGO ALEXANDER</v>
      </c>
      <c r="E17" s="34" t="str">
        <f>IF(ISBLANK(Justificar!E24),"",Justificar!E24)</f>
        <v>Supervisor</v>
      </c>
      <c r="F17" s="35" t="str">
        <f>IF(ISBLANK(Justificar!F24),"",Justificar!F24)</f>
        <v>Sin_Registro_In_Out</v>
      </c>
      <c r="G17" s="35">
        <f>IF(ISBLANK(Justificar!G24),"",Justificar!G24)</f>
        <v>80048209</v>
      </c>
    </row>
    <row r="18" spans="1:7" x14ac:dyDescent="0.3">
      <c r="A18" s="34" t="str">
        <f>IF(ISBLANK(Justificar!B25),"",Justificar!B25)</f>
        <v>Carriers</v>
      </c>
      <c r="B18" s="34" t="str" cm="1">
        <f t="array" ref="B18">_xlfn.XLOOKUP(TablaJust[[#This Row],[User Code]],User[[#All],[User Code]],User[[#All],[CM]],"")</f>
        <v>PARRA MANCERA KAREN ANGELICA</v>
      </c>
      <c r="C18" s="34" t="str">
        <f>IF(ISBLANK(Justificar!C25),"",Justificar!C25)</f>
        <v>MIE2025020723533</v>
      </c>
      <c r="D18" s="35" t="str">
        <f>IF(ISBLANK(Justificar!D25),"",Justificar!D25)</f>
        <v>MORALES PEREZ JOHAN LEONARDO</v>
      </c>
      <c r="E18" s="34" t="str">
        <f>IF(ISBLANK(Justificar!E25),"",Justificar!E25)</f>
        <v>Promoter</v>
      </c>
      <c r="F18" s="35" t="str">
        <f>IF(ISBLANK(Justificar!F25),"",Justificar!F25)</f>
        <v>No_cumple_el_Tiempo</v>
      </c>
      <c r="G18" s="35">
        <f>IF(ISBLANK(Justificar!G25),"",Justificar!G25)</f>
        <v>80896658</v>
      </c>
    </row>
    <row r="19" spans="1:7" x14ac:dyDescent="0.3">
      <c r="A19" s="34" t="str">
        <f>IF(ISBLANK(Justificar!B26),"",Justificar!B26)</f>
        <v>Carriers</v>
      </c>
      <c r="B19" s="34" t="str" cm="1">
        <f t="array" ref="B19">_xlfn.XLOOKUP(TablaJust[[#This Row],[User Code]],User[[#All],[User Code]],User[[#All],[CM]],"")</f>
        <v>CUCHUMBE PATIÑO JENY ANDREA</v>
      </c>
      <c r="C19" s="34" t="str">
        <f>IF(ISBLANK(Justificar!C26),"",Justificar!C26)</f>
        <v>MIE2025140723670</v>
      </c>
      <c r="D19" s="35" t="str">
        <f>IF(ISBLANK(Justificar!D26),"",Justificar!D26)</f>
        <v>TRUJILLO MARTINEZ RUBIEL ANDRES</v>
      </c>
      <c r="E19" s="34" t="str">
        <f>IF(ISBLANK(Justificar!E26),"",Justificar!E26)</f>
        <v>Promoter</v>
      </c>
      <c r="F19" s="35" t="str">
        <f>IF(ISBLANK(Justificar!F26),"",Justificar!F26)</f>
        <v>No_cumple_el_Tiempo</v>
      </c>
      <c r="G19" s="35">
        <f>IF(ISBLANK(Justificar!G26),"",Justificar!G26)</f>
        <v>1143957145</v>
      </c>
    </row>
    <row r="20" spans="1:7" x14ac:dyDescent="0.3">
      <c r="A20" s="34" t="str">
        <f>IF(ISBLANK(Justificar!B27),"",Justificar!B27)</f>
        <v>Carriers</v>
      </c>
      <c r="B20" s="34" t="str" cm="1">
        <f t="array" ref="B20">_xlfn.XLOOKUP(TablaJust[[#This Row],[User Code]],User[[#All],[User Code]],User[[#All],[CM]],"")</f>
        <v>PARRA MANCERA KAREN ANGELICA</v>
      </c>
      <c r="C20" s="34" t="str">
        <f>IF(ISBLANK(Justificar!C27),"",Justificar!C27)</f>
        <v>MIE2025290723860</v>
      </c>
      <c r="D20" s="35" t="str">
        <f>IF(ISBLANK(Justificar!D27),"",Justificar!D27)</f>
        <v>SOTO JENNY KATHERINE</v>
      </c>
      <c r="E20" s="34" t="str">
        <f>IF(ISBLANK(Justificar!E27),"",Justificar!E27)</f>
        <v>Promoter</v>
      </c>
      <c r="F20" s="35" t="str">
        <f>IF(ISBLANK(Justificar!F27),"",Justificar!F27)</f>
        <v>No_cumple_el_Tiempo</v>
      </c>
      <c r="G20" s="35">
        <f>IF(ISBLANK(Justificar!G27),"",Justificar!G27)</f>
        <v>1032477518</v>
      </c>
    </row>
    <row r="21" spans="1:7" x14ac:dyDescent="0.3">
      <c r="A21" s="34" t="str">
        <f>IF(ISBLANK(Justificar!B28),"",Justificar!B28)</f>
        <v>Carriers</v>
      </c>
      <c r="B21" s="34" t="str" cm="1">
        <f t="array" ref="B21">_xlfn.XLOOKUP(TablaJust[[#This Row],[User Code]],User[[#All],[User Code]],User[[#All],[CM]],"")</f>
        <v>NAVAS CASAS JULIO JULIO</v>
      </c>
      <c r="C21" s="34" t="str">
        <f>IF(ISBLANK(Justificar!C28),"",Justificar!C28)</f>
        <v>MIE2025060823932</v>
      </c>
      <c r="D21" s="35" t="str">
        <f>IF(ISBLANK(Justificar!D28),"",Justificar!D28)</f>
        <v>CABARCAS MATURANA JESUS DAVID</v>
      </c>
      <c r="E21" s="34" t="str">
        <f>IF(ISBLANK(Justificar!E28),"",Justificar!E28)</f>
        <v>Promoter</v>
      </c>
      <c r="F21" s="35" t="str">
        <f>IF(ISBLANK(Justificar!F28),"",Justificar!F28)</f>
        <v>Sin_Registro_In_Out</v>
      </c>
      <c r="G21" s="35">
        <f>IF(ISBLANK(Justificar!G28),"",Justificar!G28)</f>
        <v>1043634346</v>
      </c>
    </row>
    <row r="22" spans="1:7" x14ac:dyDescent="0.3">
      <c r="A22" s="34" t="str">
        <f>IF(ISBLANK(Justificar!B29),"",Justificar!B29)</f>
        <v>Carriers</v>
      </c>
      <c r="B22" s="34" t="str" cm="1">
        <f t="array" ref="B22">_xlfn.XLOOKUP(TablaJust[[#This Row],[User Code]],User[[#All],[User Code]],User[[#All],[CM]],"")</f>
        <v>PARRA MANCERA KAREN ANGELICA</v>
      </c>
      <c r="C22" s="34" t="str">
        <f>IF(ISBLANK(Justificar!C29),"",Justificar!C29)</f>
        <v>MIE2025190824123</v>
      </c>
      <c r="D22" s="35" t="str">
        <f>IF(ISBLANK(Justificar!D29),"",Justificar!D29)</f>
        <v>RODRIGUEZ VARGAS CRISTIAN ANDRES</v>
      </c>
      <c r="E22" s="34" t="str">
        <f>IF(ISBLANK(Justificar!E29),"",Justificar!E29)</f>
        <v>Promoter</v>
      </c>
      <c r="F22" s="35" t="str">
        <f>IF(ISBLANK(Justificar!F29),"",Justificar!F29)</f>
        <v>No_cumple_el_Tiempo</v>
      </c>
      <c r="G22" s="35">
        <f>IF(ISBLANK(Justificar!G29),"",Justificar!G29)</f>
        <v>1030621642</v>
      </c>
    </row>
    <row r="23" spans="1:7" x14ac:dyDescent="0.3">
      <c r="A23" s="34" t="str">
        <f>IF(ISBLANK(Justificar!B30),"",Justificar!B30)</f>
        <v>Carriers</v>
      </c>
      <c r="B23" s="34" t="str" cm="1">
        <f t="array" ref="B23">_xlfn.XLOOKUP(TablaJust[[#This Row],[User Code]],User[[#All],[User Code]],User[[#All],[CM]],"")</f>
        <v>PARRA MANCERA KAREN ANGELICA</v>
      </c>
      <c r="C23" s="34" t="str">
        <f>IF(ISBLANK(Justificar!C30),"",Justificar!C30)</f>
        <v>MIE2025030924291</v>
      </c>
      <c r="D23" s="35" t="str">
        <f>IF(ISBLANK(Justificar!D30),"",Justificar!D30)</f>
        <v>LEON PRIETO KLINSMAN DAVID</v>
      </c>
      <c r="E23" s="34" t="str">
        <f>IF(ISBLANK(Justificar!E30),"",Justificar!E30)</f>
        <v>Promoter</v>
      </c>
      <c r="F23" s="35" t="str">
        <f>IF(ISBLANK(Justificar!F30),"",Justificar!F30)</f>
        <v>Sin_Registro_In_Out</v>
      </c>
      <c r="G23" s="35">
        <f>IF(ISBLANK(Justificar!G30),"",Justificar!G30)</f>
        <v>1110565082</v>
      </c>
    </row>
    <row r="24" spans="1:7" x14ac:dyDescent="0.3">
      <c r="A24" s="34" t="str">
        <f>IF(ISBLANK(Justificar!B31),"",Justificar!B31)</f>
        <v>Carriers</v>
      </c>
      <c r="B24" s="34" t="str" cm="1">
        <f t="array" ref="B24">_xlfn.XLOOKUP(TablaJust[[#This Row],[User Code]],User[[#All],[User Code]],User[[#All],[CM]],"")</f>
        <v>PARRA MANCERA KAREN ANGELICA</v>
      </c>
      <c r="C24" s="34" t="str">
        <f>IF(ISBLANK(Justificar!C31),"",Justificar!C31)</f>
        <v>MIE2025090924343</v>
      </c>
      <c r="D24" s="35" t="str">
        <f>IF(ISBLANK(Justificar!D31),"",Justificar!D31)</f>
        <v>GACHA ANTONIO JORGE ENRIQUE</v>
      </c>
      <c r="E24" s="34" t="str">
        <f>IF(ISBLANK(Justificar!E31),"",Justificar!E31)</f>
        <v>Promoter</v>
      </c>
      <c r="F24" s="35" t="str">
        <f>IF(ISBLANK(Justificar!F31),"",Justificar!F31)</f>
        <v>Sin_Registro_In_Out</v>
      </c>
      <c r="G24" s="35">
        <f>IF(ISBLANK(Justificar!G31),"",Justificar!G31)</f>
        <v>1007101471</v>
      </c>
    </row>
    <row r="25" spans="1:7" x14ac:dyDescent="0.3">
      <c r="A25" s="34" t="str">
        <f>IF(ISBLANK(Justificar!B32),"",Justificar!B32)</f>
        <v>Carriers</v>
      </c>
      <c r="B25" s="34" t="str" cm="1">
        <f t="array" ref="B25">_xlfn.XLOOKUP(TablaJust[[#This Row],[User Code]],User[[#All],[User Code]],User[[#All],[CM]],"")</f>
        <v>PARRA MANCERA KAREN ANGELICA</v>
      </c>
      <c r="C25" s="34" t="str">
        <f>IF(ISBLANK(Justificar!C32),"",Justificar!C32)</f>
        <v>MIE2025180924517</v>
      </c>
      <c r="D25" s="35" t="str">
        <f>IF(ISBLANK(Justificar!D32),"",Justificar!D32)</f>
        <v>RODRIGUEZ GARCIA GEAN PIERE</v>
      </c>
      <c r="E25" s="34" t="str">
        <f>IF(ISBLANK(Justificar!E32),"",Justificar!E32)</f>
        <v>Promoter</v>
      </c>
      <c r="F25" s="35" t="str">
        <f>IF(ISBLANK(Justificar!F32),"",Justificar!F32)</f>
        <v>No_Realizo_Salida</v>
      </c>
      <c r="G25" s="35">
        <f>IF(ISBLANK(Justificar!G32),"",Justificar!G32)</f>
        <v>1024484785</v>
      </c>
    </row>
    <row r="26" spans="1:7" x14ac:dyDescent="0.3">
      <c r="A26" s="34" t="str">
        <f>IF(ISBLANK(Justificar!B33),"",Justificar!B33)</f>
        <v>Claro</v>
      </c>
      <c r="B26" s="34" t="str" cm="1">
        <f t="array" ref="B26">_xlfn.XLOOKUP(TablaJust[[#This Row],[User Code]],User[[#All],[User Code]],User[[#All],[CM]],"")</f>
        <v>RICO OSSA JOSE NOEL</v>
      </c>
      <c r="C26" s="34" t="str">
        <f>IF(ISBLANK(Justificar!C33),"",Justificar!C33)</f>
        <v>MIE202102072456</v>
      </c>
      <c r="D26" s="35" t="str">
        <f>IF(ISBLANK(Justificar!D33),"",Justificar!D33)</f>
        <v>VICENTES SIERRA LUZ ANGELA</v>
      </c>
      <c r="E26" s="34" t="str">
        <f>IF(ISBLANK(Justificar!E33),"",Justificar!E33)</f>
        <v>Promoter</v>
      </c>
      <c r="F26" s="35" t="str">
        <f>IF(ISBLANK(Justificar!F33),"",Justificar!F33)</f>
        <v>No_cumple_el_Tiempo</v>
      </c>
      <c r="G26" s="35">
        <f>IF(ISBLANK(Justificar!G33),"",Justificar!G33)</f>
        <v>52849327</v>
      </c>
    </row>
    <row r="27" spans="1:7" x14ac:dyDescent="0.3">
      <c r="A27" s="34" t="str">
        <f>IF(ISBLANK(Justificar!B34),"",Justificar!B34)</f>
        <v>Claro</v>
      </c>
      <c r="B27" s="34" t="str" cm="1">
        <f t="array" ref="B27">_xlfn.XLOOKUP(TablaJust[[#This Row],[User Code]],User[[#All],[User Code]],User[[#All],[CM]],"")</f>
        <v>RICO OSSA JOSE NOEL</v>
      </c>
      <c r="C27" s="34" t="str">
        <f>IF(ISBLANK(Justificar!C34),"",Justificar!C34)</f>
        <v>MIE202102072510</v>
      </c>
      <c r="D27" s="35" t="str">
        <f>IF(ISBLANK(Justificar!D34),"",Justificar!D34)</f>
        <v>JIMENEZ RIVERA JOSE DE JESUS</v>
      </c>
      <c r="E27" s="34" t="str">
        <f>IF(ISBLANK(Justificar!E34),"",Justificar!E34)</f>
        <v>Promoter</v>
      </c>
      <c r="F27" s="35" t="str">
        <f>IF(ISBLANK(Justificar!F34),"",Justificar!F34)</f>
        <v>No_cumple_el_Tiempo</v>
      </c>
      <c r="G27" s="35">
        <f>IF(ISBLANK(Justificar!G34),"",Justificar!G34)</f>
        <v>1096236061</v>
      </c>
    </row>
    <row r="28" spans="1:7" x14ac:dyDescent="0.3">
      <c r="A28" s="34" t="str">
        <f>IF(ISBLANK(Justificar!B35),"",Justificar!B35)</f>
        <v>Claro</v>
      </c>
      <c r="B28" s="34" t="str" cm="1">
        <f t="array" ref="B28">_xlfn.XLOOKUP(TablaJust[[#This Row],[User Code]],User[[#All],[User Code]],User[[#All],[CM]],"")</f>
        <v>ESTERLIN CARLOS ARMANDO</v>
      </c>
      <c r="C28" s="34" t="str">
        <f>IF(ISBLANK(Justificar!C35),"",Justificar!C35)</f>
        <v>MIE202208098447</v>
      </c>
      <c r="D28" s="35" t="str">
        <f>IF(ISBLANK(Justificar!D35),"",Justificar!D35)</f>
        <v>ATARA TORRES JOHAN CAMILO</v>
      </c>
      <c r="E28" s="34" t="str">
        <f>IF(ISBLANK(Justificar!E35),"",Justificar!E35)</f>
        <v>Supervisor</v>
      </c>
      <c r="F28" s="35" t="str">
        <f>IF(ISBLANK(Justificar!F35),"",Justificar!F35)</f>
        <v>No_cumple_el_Tiempo</v>
      </c>
      <c r="G28" s="35">
        <f>IF(ISBLANK(Justificar!G35),"",Justificar!G35)</f>
        <v>1030606934</v>
      </c>
    </row>
    <row r="29" spans="1:7" x14ac:dyDescent="0.3">
      <c r="A29" s="34" t="str">
        <f>IF(ISBLANK(Justificar!B36),"",Justificar!B36)</f>
        <v>Claro</v>
      </c>
      <c r="B29" s="34" t="str" cm="1">
        <f t="array" ref="B29">_xlfn.XLOOKUP(TablaJust[[#This Row],[User Code]],User[[#All],[User Code]],User[[#All],[CM]],"")</f>
        <v>RICO OSSA JOSE NOEL</v>
      </c>
      <c r="C29" s="34" t="str">
        <f>IF(ISBLANK(Justificar!C36),"",Justificar!C36)</f>
        <v>MIE202217015191</v>
      </c>
      <c r="D29" s="35" t="str">
        <f>IF(ISBLANK(Justificar!D36),"",Justificar!D36)</f>
        <v>HERRERA OLIVERA NATALIA</v>
      </c>
      <c r="E29" s="34" t="str">
        <f>IF(ISBLANK(Justificar!E36),"",Justificar!E36)</f>
        <v>Supervisor</v>
      </c>
      <c r="F29" s="35" t="str">
        <f>IF(ISBLANK(Justificar!F36),"",Justificar!F36)</f>
        <v>Sin_Registro_In_Out</v>
      </c>
      <c r="G29" s="35">
        <f>IF(ISBLANK(Justificar!G36),"",Justificar!G36)</f>
        <v>1143380389</v>
      </c>
    </row>
    <row r="30" spans="1:7" x14ac:dyDescent="0.3">
      <c r="A30" s="34" t="str">
        <f>IF(ISBLANK(Justificar!B37),"",Justificar!B37)</f>
        <v>Claro</v>
      </c>
      <c r="B30" s="34" t="str" cm="1">
        <f t="array" ref="B30">_xlfn.XLOOKUP(TablaJust[[#This Row],[User Code]],User[[#All],[User Code]],User[[#All],[CM]],"")</f>
        <v>ESTERLIN CARLOS ARMANDO</v>
      </c>
      <c r="C30" s="34" t="str">
        <f>IF(ISBLANK(Justificar!C37),"",Justificar!C37)</f>
        <v>MIE202218119456</v>
      </c>
      <c r="D30" s="35" t="str">
        <f>IF(ISBLANK(Justificar!D37),"",Justificar!D37)</f>
        <v>HERRERA FARIETA DIEGO ALEJANDRO</v>
      </c>
      <c r="E30" s="34" t="str">
        <f>IF(ISBLANK(Justificar!E37),"",Justificar!E37)</f>
        <v>Supervisor</v>
      </c>
      <c r="F30" s="35" t="str">
        <f>IF(ISBLANK(Justificar!F37),"",Justificar!F37)</f>
        <v>No_cumple_el_Tiempo</v>
      </c>
      <c r="G30" s="35">
        <f>IF(ISBLANK(Justificar!G37),"",Justificar!G37)</f>
        <v>1012433244</v>
      </c>
    </row>
    <row r="31" spans="1:7" x14ac:dyDescent="0.3">
      <c r="A31" s="34" t="str">
        <f>IF(ISBLANK(Justificar!B38),"",Justificar!B38)</f>
        <v>Claro</v>
      </c>
      <c r="B31" s="34" t="str" cm="1">
        <f t="array" ref="B31">_xlfn.XLOOKUP(TablaJust[[#This Row],[User Code]],User[[#All],[User Code]],User[[#All],[CM]],"")</f>
        <v>JOHN HENRY JIMENEZ VEGA</v>
      </c>
      <c r="C31" s="34" t="str">
        <f>IF(ISBLANK(Justificar!C38),"",Justificar!C38)</f>
        <v>MIE202224109223</v>
      </c>
      <c r="D31" s="35" t="str">
        <f>IF(ISBLANK(Justificar!D38),"",Justificar!D38)</f>
        <v>DONADO BEDOYA JOSE DAVID</v>
      </c>
      <c r="E31" s="34" t="str">
        <f>IF(ISBLANK(Justificar!E38),"",Justificar!E38)</f>
        <v>Area Manager</v>
      </c>
      <c r="F31" s="35" t="str">
        <f>IF(ISBLANK(Justificar!F38),"",Justificar!F38)</f>
        <v>Sin_Registro_In_Out</v>
      </c>
      <c r="G31" s="35">
        <f>IF(ISBLANK(Justificar!G38),"",Justificar!G38)</f>
        <v>1069491962</v>
      </c>
    </row>
    <row r="32" spans="1:7" x14ac:dyDescent="0.3">
      <c r="A32" s="34" t="str">
        <f>IF(ISBLANK(Justificar!B39),"",Justificar!B39)</f>
        <v>Claro</v>
      </c>
      <c r="B32" s="34" t="str" cm="1">
        <f t="array" ref="B32">_xlfn.XLOOKUP(TablaJust[[#This Row],[User Code]],User[[#All],[User Code]],User[[#All],[CM]],"")</f>
        <v>ESTERLIN CARLOS ARMANDO</v>
      </c>
      <c r="C32" s="34" t="str">
        <f>IF(ISBLANK(Justificar!C39),"",Justificar!C39)</f>
        <v>MIE2023050410909</v>
      </c>
      <c r="D32" s="35" t="str">
        <f>IF(ISBLANK(Justificar!D39),"",Justificar!D39)</f>
        <v>NIEVES RICHARD ALEJANDRO</v>
      </c>
      <c r="E32" s="34" t="str">
        <f>IF(ISBLANK(Justificar!E39),"",Justificar!E39)</f>
        <v>Promoter</v>
      </c>
      <c r="F32" s="35" t="str">
        <f>IF(ISBLANK(Justificar!F39),"",Justificar!F39)</f>
        <v>No_cumple_el_Tiempo</v>
      </c>
      <c r="G32" s="35">
        <f>IF(ISBLANK(Justificar!G39),"",Justificar!G39)</f>
        <v>86086612</v>
      </c>
    </row>
    <row r="33" spans="1:7" x14ac:dyDescent="0.3">
      <c r="A33" s="34" t="str">
        <f>IF(ISBLANK(Justificar!B40),"",Justificar!B40)</f>
        <v>Claro</v>
      </c>
      <c r="B33" s="34" t="str" cm="1">
        <f t="array" ref="B33">_xlfn.XLOOKUP(TablaJust[[#This Row],[User Code]],User[[#All],[User Code]],User[[#All],[CM]],"")</f>
        <v>RICO OSSA JOSE NOEL</v>
      </c>
      <c r="C33" s="34" t="str">
        <f>IF(ISBLANK(Justificar!C40),"",Justificar!C40)</f>
        <v>MIE2023050410910</v>
      </c>
      <c r="D33" s="35" t="str">
        <f>IF(ISBLANK(Justificar!D40),"",Justificar!D40)</f>
        <v>TRIANA PABON JULIET MAYERLI</v>
      </c>
      <c r="E33" s="34" t="str">
        <f>IF(ISBLANK(Justificar!E40),"",Justificar!E40)</f>
        <v>Promoter</v>
      </c>
      <c r="F33" s="35" t="str">
        <f>IF(ISBLANK(Justificar!F40),"",Justificar!F40)</f>
        <v>Sin_Registro_In_Out</v>
      </c>
      <c r="G33" s="35">
        <f>IF(ISBLANK(Justificar!G40),"",Justificar!G40)</f>
        <v>1007651274</v>
      </c>
    </row>
    <row r="34" spans="1:7" x14ac:dyDescent="0.3">
      <c r="A34" s="34" t="str">
        <f>IF(ISBLANK(Justificar!B41),"",Justificar!B41)</f>
        <v>Claro</v>
      </c>
      <c r="B34" s="34" t="str" cm="1">
        <f t="array" ref="B34">_xlfn.XLOOKUP(TablaJust[[#This Row],[User Code]],User[[#All],[User Code]],User[[#All],[CM]],"")</f>
        <v>ESTERLIN CARLOS ARMANDO</v>
      </c>
      <c r="C34" s="34" t="str">
        <f>IF(ISBLANK(Justificar!C41),"",Justificar!C41)</f>
        <v>MIE2023060210223</v>
      </c>
      <c r="D34" s="35" t="str">
        <f>IF(ISBLANK(Justificar!D41),"",Justificar!D41)</f>
        <v>OSORIO COCUY LINA MARIA</v>
      </c>
      <c r="E34" s="34" t="str">
        <f>IF(ISBLANK(Justificar!E41),"",Justificar!E41)</f>
        <v>Promoter</v>
      </c>
      <c r="F34" s="35" t="str">
        <f>IF(ISBLANK(Justificar!F41),"",Justificar!F41)</f>
        <v>No_cumple_el_Tiempo</v>
      </c>
      <c r="G34" s="35">
        <f>IF(ISBLANK(Justificar!G41),"",Justificar!G41)</f>
        <v>1120870589</v>
      </c>
    </row>
    <row r="35" spans="1:7" x14ac:dyDescent="0.3">
      <c r="A35" s="34" t="str">
        <f>IF(ISBLANK(Justificar!B42),"",Justificar!B42)</f>
        <v>Claro</v>
      </c>
      <c r="B35" s="34" t="str" cm="1">
        <f t="array" ref="B35">_xlfn.XLOOKUP(TablaJust[[#This Row],[User Code]],User[[#All],[User Code]],User[[#All],[CM]],"")</f>
        <v>GIRALDO RAMIREZ ESTEFANIA</v>
      </c>
      <c r="C35" s="34" t="str">
        <f>IF(ISBLANK(Justificar!C42),"",Justificar!C42)</f>
        <v>MIE2023080210282</v>
      </c>
      <c r="D35" s="35" t="str">
        <f>IF(ISBLANK(Justificar!D42),"",Justificar!D42)</f>
        <v>HURTADO QUINTO DEIMER</v>
      </c>
      <c r="E35" s="34" t="str">
        <f>IF(ISBLANK(Justificar!E42),"",Justificar!E42)</f>
        <v>Promoter</v>
      </c>
      <c r="F35" s="35" t="str">
        <f>IF(ISBLANK(Justificar!F42),"",Justificar!F42)</f>
        <v>Sin_Registro_In_Out</v>
      </c>
      <c r="G35" s="35">
        <f>IF(ISBLANK(Justificar!G42),"",Justificar!G42)</f>
        <v>1076321808</v>
      </c>
    </row>
    <row r="36" spans="1:7" x14ac:dyDescent="0.3">
      <c r="A36" s="34" t="str">
        <f>IF(ISBLANK(Justificar!B43),"",Justificar!B43)</f>
        <v>Claro</v>
      </c>
      <c r="B36" s="34" t="str" cm="1">
        <f t="array" ref="B36">_xlfn.XLOOKUP(TablaJust[[#This Row],[User Code]],User[[#All],[User Code]],User[[#All],[CM]],"")</f>
        <v>ESTERLIN CARLOS ARMANDO</v>
      </c>
      <c r="C36" s="34" t="str">
        <f>IF(ISBLANK(Justificar!C43),"",Justificar!C43)</f>
        <v>MIE2023090511243</v>
      </c>
      <c r="D36" s="35" t="str">
        <f>IF(ISBLANK(Justificar!D43),"",Justificar!D43)</f>
        <v>CASTRO MONTAÑEZ GIOVANY ALEXIS</v>
      </c>
      <c r="E36" s="34" t="str">
        <f>IF(ISBLANK(Justificar!E43),"",Justificar!E43)</f>
        <v>Promoter</v>
      </c>
      <c r="F36" s="35" t="str">
        <f>IF(ISBLANK(Justificar!F43),"",Justificar!F43)</f>
        <v>No_cumple_el_Tiempo</v>
      </c>
      <c r="G36" s="35">
        <f>IF(ISBLANK(Justificar!G43),"",Justificar!G43)</f>
        <v>1116549257</v>
      </c>
    </row>
    <row r="37" spans="1:7" x14ac:dyDescent="0.3">
      <c r="A37" s="34" t="str">
        <f>IF(ISBLANK(Justificar!B44),"",Justificar!B44)</f>
        <v>Claro</v>
      </c>
      <c r="B37" s="34" t="str" cm="1">
        <f t="array" ref="B37">_xlfn.XLOOKUP(TablaJust[[#This Row],[User Code]],User[[#All],[User Code]],User[[#All],[CM]],"")</f>
        <v>GIRALDO RAMIREZ ESTEFANIA</v>
      </c>
      <c r="C37" s="34" t="str">
        <f>IF(ISBLANK(Justificar!C44),"",Justificar!C44)</f>
        <v>MIE2023160310634</v>
      </c>
      <c r="D37" s="35" t="str">
        <f>IF(ISBLANK(Justificar!D44),"",Justificar!D44)</f>
        <v>CARRILLO ACOSTA SEYLEN ALEJANDRA</v>
      </c>
      <c r="E37" s="34" t="str">
        <f>IF(ISBLANK(Justificar!E44),"",Justificar!E44)</f>
        <v>Promoter</v>
      </c>
      <c r="F37" s="35" t="str">
        <f>IF(ISBLANK(Justificar!F44),"",Justificar!F44)</f>
        <v>No_cumple_el_Tiempo</v>
      </c>
      <c r="G37" s="35">
        <f>IF(ISBLANK(Justificar!G44),"",Justificar!G44)</f>
        <v>1040374535</v>
      </c>
    </row>
    <row r="38" spans="1:7" x14ac:dyDescent="0.3">
      <c r="A38" s="34" t="str">
        <f>IF(ISBLANK(Justificar!B45),"",Justificar!B45)</f>
        <v>Claro</v>
      </c>
      <c r="B38" s="34" t="str" cm="1">
        <f t="array" ref="B38">_xlfn.XLOOKUP(TablaJust[[#This Row],[User Code]],User[[#All],[User Code]],User[[#All],[CM]],"")</f>
        <v>ESTERLIN CARLOS ARMANDO</v>
      </c>
      <c r="C38" s="34" t="str">
        <f>IF(ISBLANK(Justificar!C45),"",Justificar!C45)</f>
        <v>MIE2023180411020</v>
      </c>
      <c r="D38" s="35" t="str">
        <f>IF(ISBLANK(Justificar!D45),"",Justificar!D45)</f>
        <v>SANCHEZ MARTINEZ HEIDY JULIANA</v>
      </c>
      <c r="E38" s="34" t="str">
        <f>IF(ISBLANK(Justificar!E45),"",Justificar!E45)</f>
        <v>Promoter</v>
      </c>
      <c r="F38" s="35" t="str">
        <f>IF(ISBLANK(Justificar!F45),"",Justificar!F45)</f>
        <v>Sin_Registro_In_Out</v>
      </c>
      <c r="G38" s="35">
        <f>IF(ISBLANK(Justificar!G45),"",Justificar!G45)</f>
        <v>1069754983</v>
      </c>
    </row>
    <row r="39" spans="1:7" x14ac:dyDescent="0.3">
      <c r="A39" s="34" t="str">
        <f>IF(ISBLANK(Justificar!B46),"",Justificar!B46)</f>
        <v>Claro</v>
      </c>
      <c r="B39" s="34" t="str" cm="1">
        <f t="array" ref="B39">_xlfn.XLOOKUP(TablaJust[[#This Row],[User Code]],User[[#All],[User Code]],User[[#All],[CM]],"")</f>
        <v>RICO OSSA JOSE NOEL</v>
      </c>
      <c r="C39" s="34" t="str">
        <f>IF(ISBLANK(Justificar!C46),"",Justificar!C46)</f>
        <v>MIE2023240310727</v>
      </c>
      <c r="D39" s="35" t="str">
        <f>IF(ISBLANK(Justificar!D46),"",Justificar!D46)</f>
        <v>BRITO SOLANO BIANNY CAROLINA</v>
      </c>
      <c r="E39" s="34" t="str">
        <f>IF(ISBLANK(Justificar!E46),"",Justificar!E46)</f>
        <v>Promoter</v>
      </c>
      <c r="F39" s="35" t="str">
        <f>IF(ISBLANK(Justificar!F46),"",Justificar!F46)</f>
        <v>No_cumple_el_Tiempo</v>
      </c>
      <c r="G39" s="35">
        <f>IF(ISBLANK(Justificar!G46),"",Justificar!G46)</f>
        <v>1118819732</v>
      </c>
    </row>
    <row r="40" spans="1:7" x14ac:dyDescent="0.3">
      <c r="A40" s="34" t="str">
        <f>IF(ISBLANK(Justificar!B47),"",Justificar!B47)</f>
        <v>Claro</v>
      </c>
      <c r="B40" s="34" t="str" cm="1">
        <f t="array" ref="B40">_xlfn.XLOOKUP(TablaJust[[#This Row],[User Code]],User[[#All],[User Code]],User[[#All],[CM]],"")</f>
        <v>MONTAÑO MEDINA DIANA CAROLINA</v>
      </c>
      <c r="C40" s="34" t="str">
        <f>IF(ISBLANK(Justificar!C47),"",Justificar!C47)</f>
        <v>MIE2023240511395</v>
      </c>
      <c r="D40" s="35" t="str">
        <f>IF(ISBLANK(Justificar!D47),"",Justificar!D47)</f>
        <v>BATALLA MURILLO AIDA TULIA</v>
      </c>
      <c r="E40" s="34" t="str">
        <f>IF(ISBLANK(Justificar!E47),"",Justificar!E47)</f>
        <v>Promoter</v>
      </c>
      <c r="F40" s="35" t="str">
        <f>IF(ISBLANK(Justificar!F47),"",Justificar!F47)</f>
        <v>No_cumple_el_Tiempo</v>
      </c>
      <c r="G40" s="35">
        <f>IF(ISBLANK(Justificar!G47),"",Justificar!G47)</f>
        <v>29229080</v>
      </c>
    </row>
    <row r="41" spans="1:7" x14ac:dyDescent="0.3">
      <c r="A41" s="34" t="str">
        <f>IF(ISBLANK(Justificar!B48),"",Justificar!B48)</f>
        <v>Claro</v>
      </c>
      <c r="B41" s="34" t="str" cm="1">
        <f t="array" ref="B41">_xlfn.XLOOKUP(TablaJust[[#This Row],[User Code]],User[[#All],[User Code]],User[[#All],[CM]],"")</f>
        <v>HERRERA OLIVERA NATALIA</v>
      </c>
      <c r="C41" s="34" t="str">
        <f>IF(ISBLANK(Justificar!C48),"",Justificar!C48)</f>
        <v>MIE2023070711843</v>
      </c>
      <c r="D41" s="35" t="str">
        <f>IF(ISBLANK(Justificar!D48),"",Justificar!D48)</f>
        <v>SOLANO CAMPO DIANA CAROLINA</v>
      </c>
      <c r="E41" s="34" t="str">
        <f>IF(ISBLANK(Justificar!E48),"",Justificar!E48)</f>
        <v>Promoter</v>
      </c>
      <c r="F41" s="35" t="str">
        <f>IF(ISBLANK(Justificar!F48),"",Justificar!F48)</f>
        <v>Sin_Registro_In_Out</v>
      </c>
      <c r="G41" s="35">
        <f>IF(ISBLANK(Justificar!G48),"",Justificar!G48)</f>
        <v>1042996580</v>
      </c>
    </row>
    <row r="42" spans="1:7" x14ac:dyDescent="0.3">
      <c r="A42" s="34" t="str">
        <f>IF(ISBLANK(Justificar!B49),"",Justificar!B49)</f>
        <v>Claro</v>
      </c>
      <c r="B42" s="34" t="str" cm="1">
        <f t="array" ref="B42">_xlfn.XLOOKUP(TablaJust[[#This Row],[User Code]],User[[#All],[User Code]],User[[#All],[CM]],"")</f>
        <v>RICO OSSA JOSE NOEL</v>
      </c>
      <c r="C42" s="34" t="str">
        <f>IF(ISBLANK(Justificar!C49),"",Justificar!C49)</f>
        <v>MIE2023110912508</v>
      </c>
      <c r="D42" s="35" t="str">
        <f>IF(ISBLANK(Justificar!D49),"",Justificar!D49)</f>
        <v>AREVALO LOPEZ JOHANA</v>
      </c>
      <c r="E42" s="34" t="str">
        <f>IF(ISBLANK(Justificar!E49),"",Justificar!E49)</f>
        <v>Promoter</v>
      </c>
      <c r="F42" s="35" t="str">
        <f>IF(ISBLANK(Justificar!F49),"",Justificar!F49)</f>
        <v>No_cumple_el_Tiempo</v>
      </c>
      <c r="G42" s="35">
        <f>IF(ISBLANK(Justificar!G49),"",Justificar!G49)</f>
        <v>1065627173</v>
      </c>
    </row>
    <row r="43" spans="1:7" x14ac:dyDescent="0.3">
      <c r="A43" s="34" t="str">
        <f>IF(ISBLANK(Justificar!B50),"",Justificar!B50)</f>
        <v>Claro</v>
      </c>
      <c r="B43" s="34" t="str" cm="1">
        <f t="array" ref="B43">_xlfn.XLOOKUP(TablaJust[[#This Row],[User Code]],User[[#All],[User Code]],User[[#All],[CM]],"")</f>
        <v>MONTAÑO MEDINA DIANA CAROLINA</v>
      </c>
      <c r="C43" s="34" t="str">
        <f>IF(ISBLANK(Justificar!C50),"",Justificar!C50)</f>
        <v>MIE2023021012749</v>
      </c>
      <c r="D43" s="35" t="str">
        <f>IF(ISBLANK(Justificar!D50),"",Justificar!D50)</f>
        <v>CASTAÑEDA PARRA PAOLA ANDREA</v>
      </c>
      <c r="E43" s="34" t="str">
        <f>IF(ISBLANK(Justificar!E50),"",Justificar!E50)</f>
        <v>Promoter</v>
      </c>
      <c r="F43" s="35" t="str">
        <f>IF(ISBLANK(Justificar!F50),"",Justificar!F50)</f>
        <v>Sin_Registro_In_Out</v>
      </c>
      <c r="G43" s="35">
        <f>IF(ISBLANK(Justificar!G50),"",Justificar!G50)</f>
        <v>1070613009</v>
      </c>
    </row>
    <row r="44" spans="1:7" x14ac:dyDescent="0.3">
      <c r="A44" s="34" t="str">
        <f>IF(ISBLANK(Justificar!B51),"",Justificar!B51)</f>
        <v>Claro</v>
      </c>
      <c r="B44" s="34" t="str" cm="1">
        <f t="array" ref="B44">_xlfn.XLOOKUP(TablaJust[[#This Row],[User Code]],User[[#All],[User Code]],User[[#All],[CM]],"")</f>
        <v>HERRERA OLIVERA NATALIA</v>
      </c>
      <c r="C44" s="34" t="str">
        <f>IF(ISBLANK(Justificar!C51),"",Justificar!C51)</f>
        <v>MIE2023051012804</v>
      </c>
      <c r="D44" s="35" t="str">
        <f>IF(ISBLANK(Justificar!D51),"",Justificar!D51)</f>
        <v>TAPIA TORRES YULIANIS CECILIA</v>
      </c>
      <c r="E44" s="34" t="str">
        <f>IF(ISBLANK(Justificar!E51),"",Justificar!E51)</f>
        <v>Promoter</v>
      </c>
      <c r="F44" s="35" t="str">
        <f>IF(ISBLANK(Justificar!F51),"",Justificar!F51)</f>
        <v>No_cumple_el_Tiempo</v>
      </c>
      <c r="G44" s="35">
        <f>IF(ISBLANK(Justificar!G51),"",Justificar!G51)</f>
        <v>1052078207</v>
      </c>
    </row>
    <row r="45" spans="1:7" x14ac:dyDescent="0.3">
      <c r="A45" s="34" t="str">
        <f>IF(ISBLANK(Justificar!B52),"",Justificar!B52)</f>
        <v>Claro</v>
      </c>
      <c r="B45" s="34" t="str" cm="1">
        <f t="array" ref="B45">_xlfn.XLOOKUP(TablaJust[[#This Row],[User Code]],User[[#All],[User Code]],User[[#All],[CM]],"")</f>
        <v>GIRALDO RAMIREZ ESTEFANIA</v>
      </c>
      <c r="C45" s="34" t="str">
        <f>IF(ISBLANK(Justificar!C52),"",Justificar!C52)</f>
        <v>MIE2023081113265</v>
      </c>
      <c r="D45" s="35" t="str">
        <f>IF(ISBLANK(Justificar!D52),"",Justificar!D52)</f>
        <v>LOZADA RESTREPO JULIETH ALEJANDRA</v>
      </c>
      <c r="E45" s="34" t="str">
        <f>IF(ISBLANK(Justificar!E52),"",Justificar!E52)</f>
        <v>Promoter</v>
      </c>
      <c r="F45" s="35" t="str">
        <f>IF(ISBLANK(Justificar!F52),"",Justificar!F52)</f>
        <v>Sin_Registro_In_Out</v>
      </c>
      <c r="G45" s="35">
        <f>IF(ISBLANK(Justificar!G52),"",Justificar!G52)</f>
        <v>1054560652</v>
      </c>
    </row>
    <row r="46" spans="1:7" x14ac:dyDescent="0.3">
      <c r="A46" s="34" t="str">
        <f>IF(ISBLANK(Justificar!B53),"",Justificar!B53)</f>
        <v>Claro</v>
      </c>
      <c r="B46" s="34" t="str" cm="1">
        <f t="array" ref="B46">_xlfn.XLOOKUP(TablaJust[[#This Row],[User Code]],User[[#All],[User Code]],User[[#All],[CM]],"")</f>
        <v>MONTAÑO MEDINA DIANA CAROLINA</v>
      </c>
      <c r="C46" s="34" t="str">
        <f>IF(ISBLANK(Justificar!C53),"",Justificar!C53)</f>
        <v>MIE2023151113398</v>
      </c>
      <c r="D46" s="35" t="str">
        <f>IF(ISBLANK(Justificar!D53),"",Justificar!D53)</f>
        <v>ROJAS CASTELLANOS CRISTHIAN CAMILO</v>
      </c>
      <c r="E46" s="34" t="str">
        <f>IF(ISBLANK(Justificar!E53),"",Justificar!E53)</f>
        <v>Promoter</v>
      </c>
      <c r="F46" s="35" t="str">
        <f>IF(ISBLANK(Justificar!F53),"",Justificar!F53)</f>
        <v>No_cumple_el_Tiempo</v>
      </c>
      <c r="G46" s="35">
        <f>IF(ISBLANK(Justificar!G53),"",Justificar!G53)</f>
        <v>1014240622</v>
      </c>
    </row>
    <row r="47" spans="1:7" x14ac:dyDescent="0.3">
      <c r="A47" s="34" t="str">
        <f>IF(ISBLANK(Justificar!B54),"",Justificar!B54)</f>
        <v>Claro</v>
      </c>
      <c r="B47" s="34" t="str" cm="1">
        <f t="array" ref="B47">_xlfn.XLOOKUP(TablaJust[[#This Row],[User Code]],User[[#All],[User Code]],User[[#All],[CM]],"")</f>
        <v>GIRALDO RAMIREZ ESTEFANIA</v>
      </c>
      <c r="C47" s="34" t="str">
        <f>IF(ISBLANK(Justificar!C54),"",Justificar!C54)</f>
        <v>MIE2023211113493</v>
      </c>
      <c r="D47" s="35" t="str">
        <f>IF(ISBLANK(Justificar!D54),"",Justificar!D54)</f>
        <v>AMAYA RIVERA WENDY LORENA</v>
      </c>
      <c r="E47" s="34" t="str">
        <f>IF(ISBLANK(Justificar!E54),"",Justificar!E54)</f>
        <v>Promoter</v>
      </c>
      <c r="F47" s="35" t="str">
        <f>IF(ISBLANK(Justificar!F54),"",Justificar!F54)</f>
        <v>Sin_Registro_In_Out</v>
      </c>
      <c r="G47" s="35">
        <f>IF(ISBLANK(Justificar!G54),"",Justificar!G54)</f>
        <v>1005145938</v>
      </c>
    </row>
    <row r="48" spans="1:7" x14ac:dyDescent="0.3">
      <c r="A48" s="34" t="str">
        <f>IF(ISBLANK(Justificar!B55),"",Justificar!B55)</f>
        <v>Claro</v>
      </c>
      <c r="B48" s="34" t="str" cm="1">
        <f t="array" ref="B48">_xlfn.XLOOKUP(TablaJust[[#This Row],[User Code]],User[[#All],[User Code]],User[[#All],[CM]],"")</f>
        <v>MONTAÑO MEDINA DIANA CAROLINA</v>
      </c>
      <c r="C48" s="34" t="str">
        <f>IF(ISBLANK(Justificar!C55),"",Justificar!C55)</f>
        <v>MIE2023281113573</v>
      </c>
      <c r="D48" s="35" t="str">
        <f>IF(ISBLANK(Justificar!D55),"",Justificar!D55)</f>
        <v>DUQUE DUQUE ANA MARIA</v>
      </c>
      <c r="E48" s="34" t="str">
        <f>IF(ISBLANK(Justificar!E55),"",Justificar!E55)</f>
        <v>Promoter</v>
      </c>
      <c r="F48" s="35" t="str">
        <f>IF(ISBLANK(Justificar!F55),"",Justificar!F55)</f>
        <v>No_cumple_el_Tiempo</v>
      </c>
      <c r="G48" s="35">
        <f>IF(ISBLANK(Justificar!G55),"",Justificar!G55)</f>
        <v>1038413439</v>
      </c>
    </row>
    <row r="49" spans="1:7" x14ac:dyDescent="0.3">
      <c r="A49" s="34" t="str">
        <f>IF(ISBLANK(Justificar!B56),"",Justificar!B56)</f>
        <v>Claro</v>
      </c>
      <c r="B49" s="34" t="str" cm="1">
        <f t="array" ref="B49">_xlfn.XLOOKUP(TablaJust[[#This Row],[User Code]],User[[#All],[User Code]],User[[#All],[CM]],"")</f>
        <v>RICO OSSA JOSE NOEL</v>
      </c>
      <c r="C49" s="34" t="str">
        <f>IF(ISBLANK(Justificar!C56),"",Justificar!C56)</f>
        <v>MIE2023131213784</v>
      </c>
      <c r="D49" s="35" t="str">
        <f>IF(ISBLANK(Justificar!D56),"",Justificar!D56)</f>
        <v>SUAREZ BARRERA MARISOL</v>
      </c>
      <c r="E49" s="34" t="str">
        <f>IF(ISBLANK(Justificar!E56),"",Justificar!E56)</f>
        <v>Promoter</v>
      </c>
      <c r="F49" s="35" t="str">
        <f>IF(ISBLANK(Justificar!F56),"",Justificar!F56)</f>
        <v>No_cumple_el_Tiempo</v>
      </c>
      <c r="G49" s="35">
        <f>IF(ISBLANK(Justificar!G56),"",Justificar!G56)</f>
        <v>1019033656</v>
      </c>
    </row>
    <row r="50" spans="1:7" x14ac:dyDescent="0.3">
      <c r="A50" s="34" t="str">
        <f>IF(ISBLANK(Justificar!B57),"",Justificar!B57)</f>
        <v>Claro</v>
      </c>
      <c r="B50" s="34" t="str" cm="1">
        <f t="array" ref="B50">_xlfn.XLOOKUP(TablaJust[[#This Row],[User Code]],User[[#All],[User Code]],User[[#All],[CM]],"")</f>
        <v>RICO OSSA JOSE NOEL</v>
      </c>
      <c r="C50" s="34" t="str">
        <f>IF(ISBLANK(Justificar!C57),"",Justificar!C57)</f>
        <v>MIE2023131213779</v>
      </c>
      <c r="D50" s="35" t="str">
        <f>IF(ISBLANK(Justificar!D57),"",Justificar!D57)</f>
        <v>TABARES HERNANDEZ LUIS CARLOS</v>
      </c>
      <c r="E50" s="34" t="str">
        <f>IF(ISBLANK(Justificar!E57),"",Justificar!E57)</f>
        <v>Promoter</v>
      </c>
      <c r="F50" s="35" t="str">
        <f>IF(ISBLANK(Justificar!F57),"",Justificar!F57)</f>
        <v>Sin_Registro_In_Out</v>
      </c>
      <c r="G50" s="35">
        <f>IF(ISBLANK(Justificar!G57),"",Justificar!G57)</f>
        <v>80808429</v>
      </c>
    </row>
    <row r="51" spans="1:7" x14ac:dyDescent="0.3">
      <c r="A51" s="34" t="str">
        <f>IF(ISBLANK(Justificar!B58),"",Justificar!B58)</f>
        <v>Claro</v>
      </c>
      <c r="B51" s="34" t="str" cm="1">
        <f t="array" ref="B51">_xlfn.XLOOKUP(TablaJust[[#This Row],[User Code]],User[[#All],[User Code]],User[[#All],[CM]],"")</f>
        <v>HERRERA OLIVERA NATALIA</v>
      </c>
      <c r="C51" s="34" t="str">
        <f>IF(ISBLANK(Justificar!C58),"",Justificar!C58)</f>
        <v>MIE2023181213833</v>
      </c>
      <c r="D51" s="35" t="str">
        <f>IF(ISBLANK(Justificar!D58),"",Justificar!D58)</f>
        <v>PEÑARETE MARIA ALEJANDRA</v>
      </c>
      <c r="E51" s="34" t="str">
        <f>IF(ISBLANK(Justificar!E58),"",Justificar!E58)</f>
        <v>Promoter</v>
      </c>
      <c r="F51" s="35" t="str">
        <f>IF(ISBLANK(Justificar!F58),"",Justificar!F58)</f>
        <v>No_cumple_el_Tiempo</v>
      </c>
      <c r="G51" s="35">
        <f>IF(ISBLANK(Justificar!G58),"",Justificar!G58)</f>
        <v>1007341487</v>
      </c>
    </row>
    <row r="52" spans="1:7" x14ac:dyDescent="0.3">
      <c r="A52" s="34" t="str">
        <f>IF(ISBLANK(Justificar!B59),"",Justificar!B59)</f>
        <v>Claro</v>
      </c>
      <c r="B52" s="34" t="str" cm="1">
        <f t="array" ref="B52">_xlfn.XLOOKUP(TablaJust[[#This Row],[User Code]],User[[#All],[User Code]],User[[#All],[CM]],"")</f>
        <v>RICO OSSA JOSE NOEL</v>
      </c>
      <c r="C52" s="34" t="str">
        <f>IF(ISBLANK(Justificar!C59),"",Justificar!C59)</f>
        <v>MIE2024180114057</v>
      </c>
      <c r="D52" s="35" t="str">
        <f>IF(ISBLANK(Justificar!D59),"",Justificar!D59)</f>
        <v>GUTIERREZ RODRIGUEZ LUIS EDUARDO</v>
      </c>
      <c r="E52" s="34" t="str">
        <f>IF(ISBLANK(Justificar!E59),"",Justificar!E59)</f>
        <v>Promoter</v>
      </c>
      <c r="F52" s="35" t="str">
        <f>IF(ISBLANK(Justificar!F59),"",Justificar!F59)</f>
        <v>No_cumple_el_Tiempo</v>
      </c>
      <c r="G52" s="35">
        <f>IF(ISBLANK(Justificar!G59),"",Justificar!G59)</f>
        <v>1033751346</v>
      </c>
    </row>
    <row r="53" spans="1:7" x14ac:dyDescent="0.3">
      <c r="A53" s="34" t="str">
        <f>IF(ISBLANK(Justificar!B60),"",Justificar!B60)</f>
        <v>Claro</v>
      </c>
      <c r="B53" s="34" t="str" cm="1">
        <f t="array" ref="B53">_xlfn.XLOOKUP(TablaJust[[#This Row],[User Code]],User[[#All],[User Code]],User[[#All],[CM]],"")</f>
        <v>MONTAÑO MEDINA DIANA CAROLINA</v>
      </c>
      <c r="C53" s="34" t="str">
        <f>IF(ISBLANK(Justificar!C60),"",Justificar!C60)</f>
        <v>MIE2024120415033</v>
      </c>
      <c r="D53" s="35" t="str">
        <f>IF(ISBLANK(Justificar!D60),"",Justificar!D60)</f>
        <v>MARTINEZ GOMEZ ANA MARIA</v>
      </c>
      <c r="E53" s="34" t="str">
        <f>IF(ISBLANK(Justificar!E60),"",Justificar!E60)</f>
        <v>Promoter</v>
      </c>
      <c r="F53" s="35" t="str">
        <f>IF(ISBLANK(Justificar!F60),"",Justificar!F60)</f>
        <v>No_cumple_el_Tiempo</v>
      </c>
      <c r="G53" s="35">
        <f>IF(ISBLANK(Justificar!G60),"",Justificar!G60)</f>
        <v>1006208842</v>
      </c>
    </row>
    <row r="54" spans="1:7" x14ac:dyDescent="0.3">
      <c r="A54" s="34" t="str">
        <f>IF(ISBLANK(Justificar!B61),"",Justificar!B61)</f>
        <v>Claro</v>
      </c>
      <c r="B54" s="34" t="str" cm="1">
        <f t="array" ref="B54">_xlfn.XLOOKUP(TablaJust[[#This Row],[User Code]],User[[#All],[User Code]],User[[#All],[CM]],"")</f>
        <v>HERRERA OLIVERA NATALIA</v>
      </c>
      <c r="C54" s="34" t="str">
        <f>IF(ISBLANK(Justificar!C61),"",Justificar!C61)</f>
        <v>MIE2024170415097</v>
      </c>
      <c r="D54" s="35" t="str">
        <f>IF(ISBLANK(Justificar!D61),"",Justificar!D61)</f>
        <v>RUIZ DE AGUSTIN LUIS ENRIQUE</v>
      </c>
      <c r="E54" s="34" t="str">
        <f>IF(ISBLANK(Justificar!E61),"",Justificar!E61)</f>
        <v>Promoter</v>
      </c>
      <c r="F54" s="35" t="str">
        <f>IF(ISBLANK(Justificar!F61),"",Justificar!F61)</f>
        <v>No_cumple_el_Tiempo</v>
      </c>
      <c r="G54" s="35">
        <f>IF(ISBLANK(Justificar!G61),"",Justificar!G61)</f>
        <v>1003369107</v>
      </c>
    </row>
    <row r="55" spans="1:7" x14ac:dyDescent="0.3">
      <c r="A55" s="34" t="str">
        <f>IF(ISBLANK(Justificar!B62),"",Justificar!B62)</f>
        <v>Claro</v>
      </c>
      <c r="B55" s="34" t="str" cm="1">
        <f t="array" ref="B55">_xlfn.XLOOKUP(TablaJust[[#This Row],[User Code]],User[[#All],[User Code]],User[[#All],[CM]],"")</f>
        <v>HERRERA OLIVERA NATALIA</v>
      </c>
      <c r="C55" s="34" t="str">
        <f>IF(ISBLANK(Justificar!C62),"",Justificar!C62)</f>
        <v>MIE2024090716432</v>
      </c>
      <c r="D55" s="35" t="str">
        <f>IF(ISBLANK(Justificar!D62),"",Justificar!D62)</f>
        <v>PAYARES CABARCAS DANIELA PATRICIA</v>
      </c>
      <c r="E55" s="34" t="str">
        <f>IF(ISBLANK(Justificar!E62),"",Justificar!E62)</f>
        <v>Promoter</v>
      </c>
      <c r="F55" s="35" t="str">
        <f>IF(ISBLANK(Justificar!F62),"",Justificar!F62)</f>
        <v>No_cumple_el_Tiempo</v>
      </c>
      <c r="G55" s="35">
        <f>IF(ISBLANK(Justificar!G62),"",Justificar!G62)</f>
        <v>1044210999</v>
      </c>
    </row>
    <row r="56" spans="1:7" x14ac:dyDescent="0.3">
      <c r="A56" s="34" t="str">
        <f>IF(ISBLANK(Justificar!B63),"",Justificar!B63)</f>
        <v>Claro</v>
      </c>
      <c r="B56" s="34" t="str" cm="1">
        <f t="array" ref="B56">_xlfn.XLOOKUP(TablaJust[[#This Row],[User Code]],User[[#All],[User Code]],User[[#All],[CM]],"")</f>
        <v>MONTAÑO MEDINA DIANA CAROLINA</v>
      </c>
      <c r="C56" s="34" t="str">
        <f>IF(ISBLANK(Justificar!C63),"",Justificar!C63)</f>
        <v>MIE2024190716719</v>
      </c>
      <c r="D56" s="35" t="str">
        <f>IF(ISBLANK(Justificar!D63),"",Justificar!D63)</f>
        <v>RIVAS CAMACHO DANNA JULIETH</v>
      </c>
      <c r="E56" s="34" t="str">
        <f>IF(ISBLANK(Justificar!E63),"",Justificar!E63)</f>
        <v>Promoter</v>
      </c>
      <c r="F56" s="35" t="str">
        <f>IF(ISBLANK(Justificar!F63),"",Justificar!F63)</f>
        <v>Sin_Registro_In_Out</v>
      </c>
      <c r="G56" s="35">
        <f>IF(ISBLANK(Justificar!G63),"",Justificar!G63)</f>
        <v>1193229161</v>
      </c>
    </row>
    <row r="57" spans="1:7" x14ac:dyDescent="0.3">
      <c r="A57" s="34" t="str">
        <f>IF(ISBLANK(Justificar!B64),"",Justificar!B64)</f>
        <v>Claro</v>
      </c>
      <c r="B57" s="34" t="str" cm="1">
        <f t="array" ref="B57">_xlfn.XLOOKUP(TablaJust[[#This Row],[User Code]],User[[#All],[User Code]],User[[#All],[CM]],"")</f>
        <v>RICO OSSA JOSE NOEL</v>
      </c>
      <c r="C57" s="34" t="str">
        <f>IF(ISBLANK(Justificar!C64),"",Justificar!C64)</f>
        <v>MIE2024240716853</v>
      </c>
      <c r="D57" s="35" t="str">
        <f>IF(ISBLANK(Justificar!D64),"",Justificar!D64)</f>
        <v>ROJAS PARDO LUIS FERNANDO</v>
      </c>
      <c r="E57" s="34" t="str">
        <f>IF(ISBLANK(Justificar!E64),"",Justificar!E64)</f>
        <v>Promoter</v>
      </c>
      <c r="F57" s="35" t="str">
        <f>IF(ISBLANK(Justificar!F64),"",Justificar!F64)</f>
        <v>No_Realizo_Salida</v>
      </c>
      <c r="G57" s="35">
        <f>IF(ISBLANK(Justificar!G64),"",Justificar!G64)</f>
        <v>1032406019</v>
      </c>
    </row>
    <row r="58" spans="1:7" x14ac:dyDescent="0.3">
      <c r="A58" s="34" t="str">
        <f>IF(ISBLANK(Justificar!B65),"",Justificar!B65)</f>
        <v>Claro</v>
      </c>
      <c r="B58" s="34" t="str" cm="1">
        <f t="array" ref="B58">_xlfn.XLOOKUP(TablaJust[[#This Row],[User Code]],User[[#All],[User Code]],User[[#All],[CM]],"")</f>
        <v>HERRERA OLIVERA NATALIA</v>
      </c>
      <c r="C58" s="34" t="str">
        <f>IF(ISBLANK(Justificar!C65),"",Justificar!C65)</f>
        <v>MIE2024020816985</v>
      </c>
      <c r="D58" s="35" t="str">
        <f>IF(ISBLANK(Justificar!D65),"",Justificar!D65)</f>
        <v>PATERNINA MARTINEZ YULIETH PAOLA</v>
      </c>
      <c r="E58" s="34" t="str">
        <f>IF(ISBLANK(Justificar!E65),"",Justificar!E65)</f>
        <v>Promoter</v>
      </c>
      <c r="F58" s="35" t="str">
        <f>IF(ISBLANK(Justificar!F65),"",Justificar!F65)</f>
        <v>Sin_Registro_In_Out</v>
      </c>
      <c r="G58" s="35">
        <f>IF(ISBLANK(Justificar!G65),"",Justificar!G65)</f>
        <v>1047480858</v>
      </c>
    </row>
    <row r="59" spans="1:7" x14ac:dyDescent="0.3">
      <c r="A59" s="34" t="str">
        <f>IF(ISBLANK(Justificar!B66),"",Justificar!B66)</f>
        <v>Claro</v>
      </c>
      <c r="B59" s="34" t="str" cm="1">
        <f t="array" ref="B59">_xlfn.XLOOKUP(TablaJust[[#This Row],[User Code]],User[[#All],[User Code]],User[[#All],[CM]],"")</f>
        <v>HERRERA OLIVERA NATALIA</v>
      </c>
      <c r="C59" s="34" t="str">
        <f>IF(ISBLANK(Justificar!C66),"",Justificar!C66)</f>
        <v>MIE2024041017733</v>
      </c>
      <c r="D59" s="35" t="str">
        <f>IF(ISBLANK(Justificar!D66),"",Justificar!D66)</f>
        <v>OTALVORA ARGUMEDO JORGE IVAN</v>
      </c>
      <c r="E59" s="34" t="str">
        <f>IF(ISBLANK(Justificar!E66),"",Justificar!E66)</f>
        <v>Supervisor</v>
      </c>
      <c r="F59" s="35" t="str">
        <f>IF(ISBLANK(Justificar!F66),"",Justificar!F66)</f>
        <v>No_cumple_el_Tiempo</v>
      </c>
      <c r="G59" s="35">
        <f>IF(ISBLANK(Justificar!G66),"",Justificar!G66)</f>
        <v>10782680</v>
      </c>
    </row>
    <row r="60" spans="1:7" x14ac:dyDescent="0.3">
      <c r="A60" s="34" t="str">
        <f>IF(ISBLANK(Justificar!B67),"",Justificar!B67)</f>
        <v>Claro</v>
      </c>
      <c r="B60" s="34" t="str" cm="1">
        <f t="array" ref="B60">_xlfn.XLOOKUP(TablaJust[[#This Row],[User Code]],User[[#All],[User Code]],User[[#All],[CM]],"")</f>
        <v>ESTERLIN CARLOS ARMANDO</v>
      </c>
      <c r="C60" s="34" t="str">
        <f>IF(ISBLANK(Justificar!C67),"",Justificar!C67)</f>
        <v>MIE2024101017805</v>
      </c>
      <c r="D60" s="35" t="str">
        <f>IF(ISBLANK(Justificar!D67),"",Justificar!D67)</f>
        <v>TRUJILLO GULLEN KALETH</v>
      </c>
      <c r="E60" s="34" t="str">
        <f>IF(ISBLANK(Justificar!E67),"",Justificar!E67)</f>
        <v>Promoter</v>
      </c>
      <c r="F60" s="35" t="str">
        <f>IF(ISBLANK(Justificar!F67),"",Justificar!F67)</f>
        <v>No_cumple_el_Tiempo</v>
      </c>
      <c r="G60" s="35">
        <f>IF(ISBLANK(Justificar!G67),"",Justificar!G67)</f>
        <v>1029661453</v>
      </c>
    </row>
    <row r="61" spans="1:7" x14ac:dyDescent="0.3">
      <c r="A61" s="34" t="str">
        <f>IF(ISBLANK(Justificar!B68),"",Justificar!B68)</f>
        <v>Claro</v>
      </c>
      <c r="B61" s="34" t="str" cm="1">
        <f t="array" ref="B61">_xlfn.XLOOKUP(TablaJust[[#This Row],[User Code]],User[[#All],[User Code]],User[[#All],[CM]],"")</f>
        <v>RICO OSSA JOSE NOEL</v>
      </c>
      <c r="C61" s="34" t="str">
        <f>IF(ISBLANK(Justificar!C68),"",Justificar!C68)</f>
        <v>MIE2024291017973</v>
      </c>
      <c r="D61" s="35" t="str">
        <f>IF(ISBLANK(Justificar!D68),"",Justificar!D68)</f>
        <v>ADAMES GUAYARA MARIA MAGDIELY</v>
      </c>
      <c r="E61" s="34" t="str">
        <f>IF(ISBLANK(Justificar!E68),"",Justificar!E68)</f>
        <v>Supervisor</v>
      </c>
      <c r="F61" s="35" t="str">
        <f>IF(ISBLANK(Justificar!F68),"",Justificar!F68)</f>
        <v>No_cumple_el_Tiempo</v>
      </c>
      <c r="G61" s="35">
        <f>IF(ISBLANK(Justificar!G68),"",Justificar!G68)</f>
        <v>1075211953</v>
      </c>
    </row>
    <row r="62" spans="1:7" x14ac:dyDescent="0.3">
      <c r="A62" s="34" t="str">
        <f>IF(ISBLANK(Justificar!B69),"",Justificar!B69)</f>
        <v>Claro</v>
      </c>
      <c r="B62" s="34" t="str" cm="1">
        <f t="array" ref="B62">_xlfn.XLOOKUP(TablaJust[[#This Row],[User Code]],User[[#All],[User Code]],User[[#All],[CM]],"")</f>
        <v>RICO OSSA JOSE NOEL</v>
      </c>
      <c r="C62" s="34" t="str">
        <f>IF(ISBLANK(Justificar!C69),"",Justificar!C69)</f>
        <v>MIE2024301017984</v>
      </c>
      <c r="D62" s="35" t="str">
        <f>IF(ISBLANK(Justificar!D69),"",Justificar!D69)</f>
        <v>MARQUEZ MONTERROSA NERLYS PATRICIA</v>
      </c>
      <c r="E62" s="34" t="str">
        <f>IF(ISBLANK(Justificar!E69),"",Justificar!E69)</f>
        <v>Promoter</v>
      </c>
      <c r="F62" s="35" t="str">
        <f>IF(ISBLANK(Justificar!F69),"",Justificar!F69)</f>
        <v>Sin_Registro_In_Out</v>
      </c>
      <c r="G62" s="35">
        <f>IF(ISBLANK(Justificar!G69),"",Justificar!G69)</f>
        <v>1066728588</v>
      </c>
    </row>
    <row r="63" spans="1:7" x14ac:dyDescent="0.3">
      <c r="A63" s="34" t="str">
        <f>IF(ISBLANK(Justificar!B70),"",Justificar!B70)</f>
        <v>Claro</v>
      </c>
      <c r="B63" s="34" t="str" cm="1">
        <f t="array" ref="B63">_xlfn.XLOOKUP(TablaJust[[#This Row],[User Code]],User[[#All],[User Code]],User[[#All],[CM]],"")</f>
        <v>RICO OSSA JOSE NOEL</v>
      </c>
      <c r="C63" s="34" t="str">
        <f>IF(ISBLANK(Justificar!C70),"",Justificar!C70)</f>
        <v>MIE2024261118426</v>
      </c>
      <c r="D63" s="35" t="str">
        <f>IF(ISBLANK(Justificar!D70),"",Justificar!D70)</f>
        <v>ROJAS MUÑOZ LAURA CAROLINA</v>
      </c>
      <c r="E63" s="34" t="str">
        <f>IF(ISBLANK(Justificar!E70),"",Justificar!E70)</f>
        <v>Promoter</v>
      </c>
      <c r="F63" s="35" t="str">
        <f>IF(ISBLANK(Justificar!F70),"",Justificar!F70)</f>
        <v>No_cumple_el_Tiempo</v>
      </c>
      <c r="G63" s="35">
        <f>IF(ISBLANK(Justificar!G70),"",Justificar!G70)</f>
        <v>1000119517</v>
      </c>
    </row>
    <row r="64" spans="1:7" x14ac:dyDescent="0.3">
      <c r="A64" s="34" t="str">
        <f>IF(ISBLANK(Justificar!B71),"",Justificar!B71)</f>
        <v>Claro</v>
      </c>
      <c r="B64" s="34" t="str" cm="1">
        <f t="array" ref="B64">_xlfn.XLOOKUP(TablaJust[[#This Row],[User Code]],User[[#All],[User Code]],User[[#All],[CM]],"")</f>
        <v>MONTAÑO MEDINA DIANA CAROLINA</v>
      </c>
      <c r="C64" s="34" t="str">
        <f>IF(ISBLANK(Justificar!C71),"",Justificar!C71)</f>
        <v>MIE2024261118424</v>
      </c>
      <c r="D64" s="35" t="str">
        <f>IF(ISBLANK(Justificar!D71),"",Justificar!D71)</f>
        <v>RUBIANO DIAZ GABRIELA</v>
      </c>
      <c r="E64" s="34" t="str">
        <f>IF(ISBLANK(Justificar!E71),"",Justificar!E71)</f>
        <v>Promoter</v>
      </c>
      <c r="F64" s="35" t="str">
        <f>IF(ISBLANK(Justificar!F71),"",Justificar!F71)</f>
        <v>Sin_Registro_In_Out</v>
      </c>
      <c r="G64" s="35">
        <f>IF(ISBLANK(Justificar!G71),"",Justificar!G71)</f>
        <v>1075545407</v>
      </c>
    </row>
    <row r="65" spans="1:7" x14ac:dyDescent="0.3">
      <c r="A65" s="34" t="str">
        <f>IF(ISBLANK(Justificar!B72),"",Justificar!B72)</f>
        <v>Claro</v>
      </c>
      <c r="B65" s="34" t="str" cm="1">
        <f t="array" ref="B65">_xlfn.XLOOKUP(TablaJust[[#This Row],[User Code]],User[[#All],[User Code]],User[[#All],[CM]],"")</f>
        <v>ESTERLIN CARLOS ARMANDO</v>
      </c>
      <c r="C65" s="34" t="str">
        <f>IF(ISBLANK(Justificar!C72),"",Justificar!C72)</f>
        <v>MIE2024291118489</v>
      </c>
      <c r="D65" s="35" t="str">
        <f>IF(ISBLANK(Justificar!D72),"",Justificar!D72)</f>
        <v>VALLEJO CASTAÑEDA TANIA YICELA</v>
      </c>
      <c r="E65" s="34" t="str">
        <f>IF(ISBLANK(Justificar!E72),"",Justificar!E72)</f>
        <v>Promoter</v>
      </c>
      <c r="F65" s="35" t="str">
        <f>IF(ISBLANK(Justificar!F72),"",Justificar!F72)</f>
        <v>No_cumple_el_Tiempo</v>
      </c>
      <c r="G65" s="35">
        <f>IF(ISBLANK(Justificar!G72),"",Justificar!G72)</f>
        <v>1121944367</v>
      </c>
    </row>
    <row r="66" spans="1:7" x14ac:dyDescent="0.3">
      <c r="A66" s="34" t="str">
        <f>IF(ISBLANK(Justificar!B73),"",Justificar!B73)</f>
        <v>Claro</v>
      </c>
      <c r="B66" s="34" t="str" cm="1">
        <f t="array" ref="B66">_xlfn.XLOOKUP(TablaJust[[#This Row],[User Code]],User[[#All],[User Code]],User[[#All],[CM]],"")</f>
        <v>RICO OSSA JOSE NOEL</v>
      </c>
      <c r="C66" s="34" t="str">
        <f>IF(ISBLANK(Justificar!C73),"",Justificar!C73)</f>
        <v>MIE2024021218521</v>
      </c>
      <c r="D66" s="35" t="str">
        <f>IF(ISBLANK(Justificar!D73),"",Justificar!D73)</f>
        <v>AGUDELO GAVIRIA LUISA FERNANDA</v>
      </c>
      <c r="E66" s="34" t="str">
        <f>IF(ISBLANK(Justificar!E73),"",Justificar!E73)</f>
        <v>Promoter</v>
      </c>
      <c r="F66" s="35" t="str">
        <f>IF(ISBLANK(Justificar!F73),"",Justificar!F73)</f>
        <v>Sin_Registro_In_Out</v>
      </c>
      <c r="G66" s="35">
        <f>IF(ISBLANK(Justificar!G73),"",Justificar!G73)</f>
        <v>1104695985</v>
      </c>
    </row>
    <row r="67" spans="1:7" x14ac:dyDescent="0.3">
      <c r="A67" s="34" t="str">
        <f>IF(ISBLANK(Justificar!B74),"",Justificar!B74)</f>
        <v>Claro</v>
      </c>
      <c r="B67" s="34" t="str" cm="1">
        <f t="array" ref="B67">_xlfn.XLOOKUP(TablaJust[[#This Row],[User Code]],User[[#All],[User Code]],User[[#All],[CM]],"")</f>
        <v>MONTAÑO MEDINA DIANA CAROLINA</v>
      </c>
      <c r="C67" s="34" t="str">
        <f>IF(ISBLANK(Justificar!C74),"",Justificar!C74)</f>
        <v>MIE2024101219138</v>
      </c>
      <c r="D67" s="35" t="str">
        <f>IF(ISBLANK(Justificar!D74),"",Justificar!D74)</f>
        <v>MELO DANIEL CARMEN JULIET</v>
      </c>
      <c r="E67" s="34" t="str">
        <f>IF(ISBLANK(Justificar!E74),"",Justificar!E74)</f>
        <v>Promoter</v>
      </c>
      <c r="F67" s="35" t="str">
        <f>IF(ISBLANK(Justificar!F74),"",Justificar!F74)</f>
        <v>No_Realizo_Salida</v>
      </c>
      <c r="G67" s="35">
        <f>IF(ISBLANK(Justificar!G74),"",Justificar!G74)</f>
        <v>1070588698</v>
      </c>
    </row>
    <row r="68" spans="1:7" x14ac:dyDescent="0.3">
      <c r="A68" s="34" t="str">
        <f>IF(ISBLANK(Justificar!B75),"",Justificar!B75)</f>
        <v>Claro</v>
      </c>
      <c r="B68" s="34" t="str" cm="1">
        <f t="array" ref="B68">_xlfn.XLOOKUP(TablaJust[[#This Row],[User Code]],User[[#All],[User Code]],User[[#All],[CM]],"")</f>
        <v>MONTAÑO MEDINA DIANA CAROLINA</v>
      </c>
      <c r="C68" s="34" t="str">
        <f>IF(ISBLANK(Justificar!C75),"",Justificar!C75)</f>
        <v>MIE2024121219907</v>
      </c>
      <c r="D68" s="35" t="str">
        <f>IF(ISBLANK(Justificar!D75),"",Justificar!D75)</f>
        <v>MUÑOS LOPEZ FREDDY GONZALO</v>
      </c>
      <c r="E68" s="34" t="str">
        <f>IF(ISBLANK(Justificar!E75),"",Justificar!E75)</f>
        <v>Promoter</v>
      </c>
      <c r="F68" s="35" t="str">
        <f>IF(ISBLANK(Justificar!F75),"",Justificar!F75)</f>
        <v>No_cumple_el_Tiempo</v>
      </c>
      <c r="G68" s="35">
        <f>IF(ISBLANK(Justificar!G75),"",Justificar!G75)</f>
        <v>1002961247</v>
      </c>
    </row>
    <row r="69" spans="1:7" x14ac:dyDescent="0.3">
      <c r="A69" s="34" t="str">
        <f>IF(ISBLANK(Justificar!B76),"",Justificar!B76)</f>
        <v>Claro</v>
      </c>
      <c r="B69" s="34" t="str" cm="1">
        <f t="array" ref="B69">_xlfn.XLOOKUP(TablaJust[[#This Row],[User Code]],User[[#All],[User Code]],User[[#All],[CM]],"")</f>
        <v>MONTAÑO MEDINA DIANA CAROLINA</v>
      </c>
      <c r="C69" s="34" t="str">
        <f>IF(ISBLANK(Justificar!C76),"",Justificar!C76)</f>
        <v>MIE2024121219903</v>
      </c>
      <c r="D69" s="35" t="str">
        <f>IF(ISBLANK(Justificar!D76),"",Justificar!D76)</f>
        <v>GERENE ARAGON ERNESTO DAVID</v>
      </c>
      <c r="E69" s="34" t="str">
        <f>IF(ISBLANK(Justificar!E76),"",Justificar!E76)</f>
        <v>Promoter</v>
      </c>
      <c r="F69" s="35" t="str">
        <f>IF(ISBLANK(Justificar!F76),"",Justificar!F76)</f>
        <v>No_cumple_el_Tiempo</v>
      </c>
      <c r="G69" s="35">
        <f>IF(ISBLANK(Justificar!G76),"",Justificar!G76)</f>
        <v>1007894173</v>
      </c>
    </row>
    <row r="70" spans="1:7" x14ac:dyDescent="0.3">
      <c r="A70" s="34" t="str">
        <f>IF(ISBLANK(Justificar!B77),"",Justificar!B77)</f>
        <v>Claro</v>
      </c>
      <c r="B70" s="34" t="str" cm="1">
        <f t="array" ref="B70">_xlfn.XLOOKUP(TablaJust[[#This Row],[User Code]],User[[#All],[User Code]],User[[#All],[CM]],"")</f>
        <v>HERRERA OLIVERA NATALIA</v>
      </c>
      <c r="C70" s="34" t="str">
        <f>IF(ISBLANK(Justificar!C77),"",Justificar!C77)</f>
        <v>MIE2024171219988</v>
      </c>
      <c r="D70" s="35" t="str">
        <f>IF(ISBLANK(Justificar!D77),"",Justificar!D77)</f>
        <v>GARCIA HOYOS KAREN</v>
      </c>
      <c r="E70" s="34" t="str">
        <f>IF(ISBLANK(Justificar!E77),"",Justificar!E77)</f>
        <v>Promoter</v>
      </c>
      <c r="F70" s="35" t="str">
        <f>IF(ISBLANK(Justificar!F77),"",Justificar!F77)</f>
        <v>No_cumple_el_Tiempo</v>
      </c>
      <c r="G70" s="35">
        <f>IF(ISBLANK(Justificar!G77),"",Justificar!G77)</f>
        <v>1067942999</v>
      </c>
    </row>
    <row r="71" spans="1:7" x14ac:dyDescent="0.3">
      <c r="A71" s="34" t="str">
        <f>IF(ISBLANK(Justificar!B78),"",Justificar!B78)</f>
        <v>Claro</v>
      </c>
      <c r="B71" s="34" t="str" cm="1">
        <f t="array" ref="B71">_xlfn.XLOOKUP(TablaJust[[#This Row],[User Code]],User[[#All],[User Code]],User[[#All],[CM]],"")</f>
        <v>RICO OSSA JOSE NOEL</v>
      </c>
      <c r="C71" s="34" t="str">
        <f>IF(ISBLANK(Justificar!C78),"",Justificar!C78)</f>
        <v>MIE2024201220027</v>
      </c>
      <c r="D71" s="35" t="str">
        <f>IF(ISBLANK(Justificar!D78),"",Justificar!D78)</f>
        <v>CEPEDA AVENDAÑO GERALDINE TAMARA</v>
      </c>
      <c r="E71" s="34" t="str">
        <f>IF(ISBLANK(Justificar!E78),"",Justificar!E78)</f>
        <v>Promoter</v>
      </c>
      <c r="F71" s="35" t="str">
        <f>IF(ISBLANK(Justificar!F78),"",Justificar!F78)</f>
        <v>No_cumple_el_Tiempo</v>
      </c>
      <c r="G71" s="35">
        <f>IF(ISBLANK(Justificar!G78),"",Justificar!G78)</f>
        <v>1024562617</v>
      </c>
    </row>
    <row r="72" spans="1:7" x14ac:dyDescent="0.3">
      <c r="A72" s="34" t="str">
        <f>IF(ISBLANK(Justificar!B79),"",Justificar!B79)</f>
        <v>Claro</v>
      </c>
      <c r="B72" s="34" t="str" cm="1">
        <f t="array" ref="B72">_xlfn.XLOOKUP(TablaJust[[#This Row],[User Code]],User[[#All],[User Code]],User[[#All],[CM]],"")</f>
        <v>ESTERLIN CARLOS ARMANDO</v>
      </c>
      <c r="C72" s="34" t="str">
        <f>IF(ISBLANK(Justificar!C79),"",Justificar!C79)</f>
        <v>MIE2024231220068</v>
      </c>
      <c r="D72" s="35" t="str">
        <f>IF(ISBLANK(Justificar!D79),"",Justificar!D79)</f>
        <v>PEREZ MESA NESTOR DAVID</v>
      </c>
      <c r="E72" s="34" t="str">
        <f>IF(ISBLANK(Justificar!E79),"",Justificar!E79)</f>
        <v>Promoter</v>
      </c>
      <c r="F72" s="35" t="str">
        <f>IF(ISBLANK(Justificar!F79),"",Justificar!F79)</f>
        <v>No_cumple_el_Tiempo</v>
      </c>
      <c r="G72" s="35">
        <f>IF(ISBLANK(Justificar!G79),"",Justificar!G79)</f>
        <v>1049624251</v>
      </c>
    </row>
    <row r="73" spans="1:7" x14ac:dyDescent="0.3">
      <c r="A73" s="34" t="str">
        <f>IF(ISBLANK(Justificar!B80),"",Justificar!B80)</f>
        <v>Claro</v>
      </c>
      <c r="B73" s="34" t="str" cm="1">
        <f t="array" ref="B73">_xlfn.XLOOKUP(TablaJust[[#This Row],[User Code]],User[[#All],[User Code]],User[[#All],[CM]],"")</f>
        <v>RICO OSSA JOSE NOEL</v>
      </c>
      <c r="C73" s="34" t="str">
        <f>IF(ISBLANK(Justificar!C80),"",Justificar!C80)</f>
        <v>MIE2024261220095</v>
      </c>
      <c r="D73" s="35" t="str">
        <f>IF(ISBLANK(Justificar!D80),"",Justificar!D80)</f>
        <v>RODRÍGUEZ CRUZ JONATHAN FERNANDO</v>
      </c>
      <c r="E73" s="34" t="str">
        <f>IF(ISBLANK(Justificar!E80),"",Justificar!E80)</f>
        <v>Promoter</v>
      </c>
      <c r="F73" s="35" t="str">
        <f>IF(ISBLANK(Justificar!F80),"",Justificar!F80)</f>
        <v>Sin_Registro_In_Out</v>
      </c>
      <c r="G73" s="35">
        <f>IF(ISBLANK(Justificar!G80),"",Justificar!G80)</f>
        <v>1019103636</v>
      </c>
    </row>
    <row r="74" spans="1:7" x14ac:dyDescent="0.3">
      <c r="A74" s="34" t="str">
        <f>IF(ISBLANK(Justificar!B81),"",Justificar!B81)</f>
        <v>Claro</v>
      </c>
      <c r="B74" s="34" t="str" cm="1">
        <f t="array" ref="B74">_xlfn.XLOOKUP(TablaJust[[#This Row],[User Code]],User[[#All],[User Code]],User[[#All],[CM]],"")</f>
        <v>MONTAÑO MEDINA DIANA CAROLINA</v>
      </c>
      <c r="C74" s="34" t="str">
        <f>IF(ISBLANK(Justificar!C81),"",Justificar!C81)</f>
        <v>MIE2025030120170</v>
      </c>
      <c r="D74" s="35" t="str">
        <f>IF(ISBLANK(Justificar!D81),"",Justificar!D81)</f>
        <v>VERA MOSQUERA JUAN SEBASTIAN</v>
      </c>
      <c r="E74" s="34" t="str">
        <f>IF(ISBLANK(Justificar!E81),"",Justificar!E81)</f>
        <v>Promoter</v>
      </c>
      <c r="F74" s="35" t="str">
        <f>IF(ISBLANK(Justificar!F81),"",Justificar!F81)</f>
        <v>No_cumple_el_Tiempo</v>
      </c>
      <c r="G74" s="35">
        <f>IF(ISBLANK(Justificar!G81),"",Justificar!G81)</f>
        <v>1113677102</v>
      </c>
    </row>
    <row r="75" spans="1:7" x14ac:dyDescent="0.3">
      <c r="A75" s="34" t="str">
        <f>IF(ISBLANK(Justificar!B82),"",Justificar!B82)</f>
        <v>Claro</v>
      </c>
      <c r="B75" s="34" t="str" cm="1">
        <f t="array" ref="B75">_xlfn.XLOOKUP(TablaJust[[#This Row],[User Code]],User[[#All],[User Code]],User[[#All],[CM]],"")</f>
        <v>HERRERA OLIVERA NATALIA</v>
      </c>
      <c r="C75" s="34" t="str">
        <f>IF(ISBLANK(Justificar!C82),"",Justificar!C82)</f>
        <v>MIE2025300120670</v>
      </c>
      <c r="D75" s="35" t="str">
        <f>IF(ISBLANK(Justificar!D82),"",Justificar!D82)</f>
        <v>DE CUENTAS ORTEGA AQUEMIS</v>
      </c>
      <c r="E75" s="34" t="str">
        <f>IF(ISBLANK(Justificar!E82),"",Justificar!E82)</f>
        <v>Promoter</v>
      </c>
      <c r="F75" s="35" t="str">
        <f>IF(ISBLANK(Justificar!F82),"",Justificar!F82)</f>
        <v>No_cumple_el_Tiempo</v>
      </c>
      <c r="G75" s="35">
        <f>IF(ISBLANK(Justificar!G82),"",Justificar!G82)</f>
        <v>1047414885</v>
      </c>
    </row>
    <row r="76" spans="1:7" x14ac:dyDescent="0.3">
      <c r="A76" s="34" t="str">
        <f>IF(ISBLANK(Justificar!B83),"",Justificar!B83)</f>
        <v>Claro</v>
      </c>
      <c r="B76" s="34" t="str" cm="1">
        <f t="array" ref="B76">_xlfn.XLOOKUP(TablaJust[[#This Row],[User Code]],User[[#All],[User Code]],User[[#All],[CM]],"")</f>
        <v>RICO OSSA JOSE NOEL</v>
      </c>
      <c r="C76" s="34" t="str">
        <f>IF(ISBLANK(Justificar!C83),"",Justificar!C83)</f>
        <v>MIE2025040220725</v>
      </c>
      <c r="D76" s="35" t="str">
        <f>IF(ISBLANK(Justificar!D83),"",Justificar!D83)</f>
        <v>FORERO CESPEDES JAN CARLO</v>
      </c>
      <c r="E76" s="34" t="str">
        <f>IF(ISBLANK(Justificar!E83),"",Justificar!E83)</f>
        <v>Promoter</v>
      </c>
      <c r="F76" s="35" t="str">
        <f>IF(ISBLANK(Justificar!F83),"",Justificar!F83)</f>
        <v>No_Realizo_Salida</v>
      </c>
      <c r="G76" s="35">
        <f>IF(ISBLANK(Justificar!G83),"",Justificar!G83)</f>
        <v>1000135245</v>
      </c>
    </row>
    <row r="77" spans="1:7" x14ac:dyDescent="0.3">
      <c r="A77" s="34" t="str">
        <f>IF(ISBLANK(Justificar!B84),"",Justificar!B84)</f>
        <v>Claro</v>
      </c>
      <c r="B77" s="34" t="str" cm="1">
        <f t="array" ref="B77">_xlfn.XLOOKUP(TablaJust[[#This Row],[User Code]],User[[#All],[User Code]],User[[#All],[CM]],"")</f>
        <v>RICO OSSA JOSE NOEL</v>
      </c>
      <c r="C77" s="34" t="str">
        <f>IF(ISBLANK(Justificar!C84),"",Justificar!C84)</f>
        <v>MIE2025110220852</v>
      </c>
      <c r="D77" s="35" t="str">
        <f>IF(ISBLANK(Justificar!D84),"",Justificar!D84)</f>
        <v>CHAVEZ CASTRO BRANDON DANIEL</v>
      </c>
      <c r="E77" s="34" t="str">
        <f>IF(ISBLANK(Justificar!E84),"",Justificar!E84)</f>
        <v>Promoter</v>
      </c>
      <c r="F77" s="35" t="str">
        <f>IF(ISBLANK(Justificar!F84),"",Justificar!F84)</f>
        <v>Sin_Registro_In_Out</v>
      </c>
      <c r="G77" s="35">
        <f>IF(ISBLANK(Justificar!G84),"",Justificar!G84)</f>
        <v>1118804033</v>
      </c>
    </row>
    <row r="78" spans="1:7" x14ac:dyDescent="0.3">
      <c r="A78" s="34" t="str">
        <f>IF(ISBLANK(Justificar!B85),"",Justificar!B85)</f>
        <v>Claro</v>
      </c>
      <c r="B78" s="34" t="str" cm="1">
        <f t="array" ref="B78">_xlfn.XLOOKUP(TablaJust[[#This Row],[User Code]],User[[#All],[User Code]],User[[#All],[CM]],"")</f>
        <v>JOHN HENRY JIMENEZ VEGA</v>
      </c>
      <c r="C78" s="34" t="str">
        <f>IF(ISBLANK(Justificar!C85),"",Justificar!C85)</f>
        <v>MIE2025180220968</v>
      </c>
      <c r="D78" s="35" t="str">
        <f>IF(ISBLANK(Justificar!D85),"",Justificar!D85)</f>
        <v>RODRIGUEZ SALGADO KEVIN FABIAN</v>
      </c>
      <c r="E78" s="34" t="str">
        <f>IF(ISBLANK(Justificar!E85),"",Justificar!E85)</f>
        <v>Area Manager</v>
      </c>
      <c r="F78" s="35" t="str">
        <f>IF(ISBLANK(Justificar!F85),"",Justificar!F85)</f>
        <v>Sin_Registro_In_Out</v>
      </c>
      <c r="G78" s="35">
        <f>IF(ISBLANK(Justificar!G85),"",Justificar!G85)</f>
        <v>1000516177</v>
      </c>
    </row>
    <row r="79" spans="1:7" x14ac:dyDescent="0.3">
      <c r="A79" s="34" t="str">
        <f>IF(ISBLANK(Justificar!B86),"",Justificar!B86)</f>
        <v>Claro</v>
      </c>
      <c r="B79" s="34" t="str" cm="1">
        <f t="array" ref="B79">_xlfn.XLOOKUP(TablaJust[[#This Row],[User Code]],User[[#All],[User Code]],User[[#All],[CM]],"")</f>
        <v>RICO OSSA JOSE NOEL</v>
      </c>
      <c r="C79" s="34" t="str">
        <f>IF(ISBLANK(Justificar!C86),"",Justificar!C86)</f>
        <v>MIE2025250221076</v>
      </c>
      <c r="D79" s="35" t="str">
        <f>IF(ISBLANK(Justificar!D86),"",Justificar!D86)</f>
        <v>ACOSTA FLOREZ LEYDIS PAOLA</v>
      </c>
      <c r="E79" s="34" t="str">
        <f>IF(ISBLANK(Justificar!E86),"",Justificar!E86)</f>
        <v>Promoter</v>
      </c>
      <c r="F79" s="35" t="str">
        <f>IF(ISBLANK(Justificar!F86),"",Justificar!F86)</f>
        <v>No_cumple_el_Tiempo</v>
      </c>
      <c r="G79" s="35">
        <f>IF(ISBLANK(Justificar!G86),"",Justificar!G86)</f>
        <v>1065838018</v>
      </c>
    </row>
    <row r="80" spans="1:7" x14ac:dyDescent="0.3">
      <c r="A80" s="34" t="str">
        <f>IF(ISBLANK(Justificar!B87),"",Justificar!B87)</f>
        <v>Claro</v>
      </c>
      <c r="B80" s="34" t="str" cm="1">
        <f t="array" ref="B80">_xlfn.XLOOKUP(TablaJust[[#This Row],[User Code]],User[[#All],[User Code]],User[[#All],[CM]],"")</f>
        <v>ESTERLIN CARLOS ARMANDO</v>
      </c>
      <c r="C80" s="34" t="str">
        <f>IF(ISBLANK(Justificar!C87),"",Justificar!C87)</f>
        <v>MIE2025240221028</v>
      </c>
      <c r="D80" s="35" t="str">
        <f>IF(ISBLANK(Justificar!D87),"",Justificar!D87)</f>
        <v>RAMOS ZAMUDIO LAURA VALENTINA</v>
      </c>
      <c r="E80" s="34" t="str">
        <f>IF(ISBLANK(Justificar!E87),"",Justificar!E87)</f>
        <v>Promoter</v>
      </c>
      <c r="F80" s="35" t="str">
        <f>IF(ISBLANK(Justificar!F87),"",Justificar!F87)</f>
        <v>Sin_Registro_In_Out</v>
      </c>
      <c r="G80" s="35">
        <f>IF(ISBLANK(Justificar!G87),"",Justificar!G87)</f>
        <v>1000795604</v>
      </c>
    </row>
    <row r="81" spans="1:7" x14ac:dyDescent="0.3">
      <c r="A81" s="34" t="str">
        <f>IF(ISBLANK(Justificar!B88),"",Justificar!B88)</f>
        <v>Claro</v>
      </c>
      <c r="B81" s="34" t="str" cm="1">
        <f t="array" ref="B81">_xlfn.XLOOKUP(TablaJust[[#This Row],[User Code]],User[[#All],[User Code]],User[[#All],[CM]],"")</f>
        <v>ESTERLIN CARLOS ARMANDO</v>
      </c>
      <c r="C81" s="34" t="str">
        <f>IF(ISBLANK(Justificar!C88),"",Justificar!C88)</f>
        <v>MIE2025050321269</v>
      </c>
      <c r="D81" s="35" t="str">
        <f>IF(ISBLANK(Justificar!D88),"",Justificar!D88)</f>
        <v>ZAMUDIO MATEUS GINA PAOLA</v>
      </c>
      <c r="E81" s="34" t="str">
        <f>IF(ISBLANK(Justificar!E88),"",Justificar!E88)</f>
        <v>Promoter</v>
      </c>
      <c r="F81" s="35" t="str">
        <f>IF(ISBLANK(Justificar!F88),"",Justificar!F88)</f>
        <v>No_cumple_el_Tiempo</v>
      </c>
      <c r="G81" s="35">
        <f>IF(ISBLANK(Justificar!G88),"",Justificar!G88)</f>
        <v>35532766</v>
      </c>
    </row>
    <row r="82" spans="1:7" x14ac:dyDescent="0.3">
      <c r="A82" s="34" t="str">
        <f>IF(ISBLANK(Justificar!B89),"",Justificar!B89)</f>
        <v>Claro</v>
      </c>
      <c r="B82" s="34" t="str" cm="1">
        <f t="array" ref="B82">_xlfn.XLOOKUP(TablaJust[[#This Row],[User Code]],User[[#All],[User Code]],User[[#All],[CM]],"")</f>
        <v>RICO OSSA JOSE NOEL</v>
      </c>
      <c r="C82" s="34" t="str">
        <f>IF(ISBLANK(Justificar!C89),"",Justificar!C89)</f>
        <v>MIE2025120321625</v>
      </c>
      <c r="D82" s="35" t="str">
        <f>IF(ISBLANK(Justificar!D89),"",Justificar!D89)</f>
        <v>ORDOÑEZ CASTIBLANCO JORGE CAMILO</v>
      </c>
      <c r="E82" s="34" t="str">
        <f>IF(ISBLANK(Justificar!E89),"",Justificar!E89)</f>
        <v>Promoter</v>
      </c>
      <c r="F82" s="35" t="str">
        <f>IF(ISBLANK(Justificar!F89),"",Justificar!F89)</f>
        <v>Sin_Registro_In_Out</v>
      </c>
      <c r="G82" s="35">
        <f>IF(ISBLANK(Justificar!G89),"",Justificar!G89)</f>
        <v>1030622006</v>
      </c>
    </row>
    <row r="83" spans="1:7" x14ac:dyDescent="0.3">
      <c r="A83" s="34" t="str">
        <f>IF(ISBLANK(Justificar!B90),"",Justificar!B90)</f>
        <v>Claro</v>
      </c>
      <c r="B83" s="34" t="str" cm="1">
        <f t="array" ref="B83">_xlfn.XLOOKUP(TablaJust[[#This Row],[User Code]],User[[#All],[User Code]],User[[#All],[CM]],"")</f>
        <v>MONTAÑO MEDINA DIANA CAROLINA</v>
      </c>
      <c r="C83" s="34" t="str">
        <f>IF(ISBLANK(Justificar!C90),"",Justificar!C90)</f>
        <v>MIE2025030422143</v>
      </c>
      <c r="D83" s="35" t="str">
        <f>IF(ISBLANK(Justificar!D90),"",Justificar!D90)</f>
        <v>TORRES MONTENEGRO LEIDY LORENA</v>
      </c>
      <c r="E83" s="34" t="str">
        <f>IF(ISBLANK(Justificar!E90),"",Justificar!E90)</f>
        <v>Promoter</v>
      </c>
      <c r="F83" s="35" t="str">
        <f>IF(ISBLANK(Justificar!F90),"",Justificar!F90)</f>
        <v>Sin_Registro_In_Out</v>
      </c>
      <c r="G83" s="35">
        <f>IF(ISBLANK(Justificar!G90),"",Justificar!G90)</f>
        <v>1005869593</v>
      </c>
    </row>
    <row r="84" spans="1:7" x14ac:dyDescent="0.3">
      <c r="A84" s="34" t="str">
        <f>IF(ISBLANK(Justificar!B91),"",Justificar!B91)</f>
        <v>Claro</v>
      </c>
      <c r="B84" s="34" t="str" cm="1">
        <f t="array" ref="B84">_xlfn.XLOOKUP(TablaJust[[#This Row],[User Code]],User[[#All],[User Code]],User[[#All],[CM]],"")</f>
        <v>RICO OSSA JOSE NOEL</v>
      </c>
      <c r="C84" s="34" t="str">
        <f>IF(ISBLANK(Justificar!C91),"",Justificar!C91)</f>
        <v>MIE2025080422179</v>
      </c>
      <c r="D84" s="35" t="str">
        <f>IF(ISBLANK(Justificar!D91),"",Justificar!D91)</f>
        <v>MESA RODRIGUEZ MARIA CAMILA</v>
      </c>
      <c r="E84" s="34" t="str">
        <f>IF(ISBLANK(Justificar!E91),"",Justificar!E91)</f>
        <v>Promoter</v>
      </c>
      <c r="F84" s="35" t="str">
        <f>IF(ISBLANK(Justificar!F91),"",Justificar!F91)</f>
        <v>No_cumple_el_Tiempo</v>
      </c>
      <c r="G84" s="35">
        <f>IF(ISBLANK(Justificar!G91),"",Justificar!G91)</f>
        <v>1003661311</v>
      </c>
    </row>
    <row r="85" spans="1:7" x14ac:dyDescent="0.3">
      <c r="A85" s="34" t="str">
        <f>IF(ISBLANK(Justificar!B92),"",Justificar!B92)</f>
        <v>Claro</v>
      </c>
      <c r="B85" s="34" t="str" cm="1">
        <f t="array" ref="B85">_xlfn.XLOOKUP(TablaJust[[#This Row],[User Code]],User[[#All],[User Code]],User[[#All],[CM]],"")</f>
        <v>RICO OSSA JOSE NOEL</v>
      </c>
      <c r="C85" s="34" t="str">
        <f>IF(ISBLANK(Justificar!C92),"",Justificar!C92)</f>
        <v>MIE2025080422194</v>
      </c>
      <c r="D85" s="35" t="str">
        <f>IF(ISBLANK(Justificar!D92),"",Justificar!D92)</f>
        <v>HOLGUIN ZUÑIGA JOAN MANUEL</v>
      </c>
      <c r="E85" s="34" t="str">
        <f>IF(ISBLANK(Justificar!E92),"",Justificar!E92)</f>
        <v>Promoter</v>
      </c>
      <c r="F85" s="35" t="str">
        <f>IF(ISBLANK(Justificar!F92),"",Justificar!F92)</f>
        <v>No_cumple_el_Tiempo</v>
      </c>
      <c r="G85" s="35">
        <f>IF(ISBLANK(Justificar!G92),"",Justificar!G92)</f>
        <v>80813397</v>
      </c>
    </row>
    <row r="86" spans="1:7" x14ac:dyDescent="0.3">
      <c r="A86" s="34" t="str">
        <f>IF(ISBLANK(Justificar!B93),"",Justificar!B93)</f>
        <v>Claro</v>
      </c>
      <c r="B86" s="34" t="str" cm="1">
        <f t="array" ref="B86">_xlfn.XLOOKUP(TablaJust[[#This Row],[User Code]],User[[#All],[User Code]],User[[#All],[CM]],"")</f>
        <v>ESTERLIN CARLOS ARMANDO</v>
      </c>
      <c r="C86" s="34" t="str">
        <f>IF(ISBLANK(Justificar!C93),"",Justificar!C93)</f>
        <v>MIE2025230422681</v>
      </c>
      <c r="D86" s="35" t="str">
        <f>IF(ISBLANK(Justificar!D93),"",Justificar!D93)</f>
        <v>CRUZ ROCHA LEIDY ESMERALDA</v>
      </c>
      <c r="E86" s="34" t="str">
        <f>IF(ISBLANK(Justificar!E93),"",Justificar!E93)</f>
        <v>Promoter</v>
      </c>
      <c r="F86" s="35" t="str">
        <f>IF(ISBLANK(Justificar!F93),"",Justificar!F93)</f>
        <v>No_cumple_el_Tiempo</v>
      </c>
      <c r="G86" s="35">
        <f>IF(ISBLANK(Justificar!G93),"",Justificar!G93)</f>
        <v>1057600151</v>
      </c>
    </row>
    <row r="87" spans="1:7" x14ac:dyDescent="0.3">
      <c r="A87" s="34" t="str">
        <f>IF(ISBLANK(Justificar!B94),"",Justificar!B94)</f>
        <v>Claro</v>
      </c>
      <c r="B87" s="34" t="str" cm="1">
        <f t="array" ref="B87">_xlfn.XLOOKUP(TablaJust[[#This Row],[User Code]],User[[#All],[User Code]],User[[#All],[CM]],"")</f>
        <v>MONTAÑO MEDINA DIANA CAROLINA</v>
      </c>
      <c r="C87" s="34" t="str">
        <f>IF(ISBLANK(Justificar!C94),"",Justificar!C94)</f>
        <v>MIE2025230422657</v>
      </c>
      <c r="D87" s="35" t="str">
        <f>IF(ISBLANK(Justificar!D94),"",Justificar!D94)</f>
        <v>SANCHEZ CASTELLANOS SEBASTIAN ENRIQUE</v>
      </c>
      <c r="E87" s="34" t="str">
        <f>IF(ISBLANK(Justificar!E94),"",Justificar!E94)</f>
        <v>Promoter</v>
      </c>
      <c r="F87" s="35" t="str">
        <f>IF(ISBLANK(Justificar!F94),"",Justificar!F94)</f>
        <v>Sin_Registro_In_Out</v>
      </c>
      <c r="G87" s="35">
        <f>IF(ISBLANK(Justificar!G94),"",Justificar!G94)</f>
        <v>6289060</v>
      </c>
    </row>
    <row r="88" spans="1:7" x14ac:dyDescent="0.3">
      <c r="A88" s="34" t="str">
        <f>IF(ISBLANK(Justificar!B95),"",Justificar!B95)</f>
        <v>Claro</v>
      </c>
      <c r="B88" s="34" t="str" cm="1">
        <f t="array" ref="B88">_xlfn.XLOOKUP(TablaJust[[#This Row],[User Code]],User[[#All],[User Code]],User[[#All],[CM]],"")</f>
        <v>RICO OSSA JOSE NOEL</v>
      </c>
      <c r="C88" s="34" t="str">
        <f>IF(ISBLANK(Justificar!C95),"",Justificar!C95)</f>
        <v>MIE2025290422820</v>
      </c>
      <c r="D88" s="35" t="str">
        <f>IF(ISBLANK(Justificar!D95),"",Justificar!D95)</f>
        <v>MARTINEZ RAMOS DIEGO ANDRES</v>
      </c>
      <c r="E88" s="34" t="str">
        <f>IF(ISBLANK(Justificar!E95),"",Justificar!E95)</f>
        <v>Promoter</v>
      </c>
      <c r="F88" s="35" t="str">
        <f>IF(ISBLANK(Justificar!F95),"",Justificar!F95)</f>
        <v>No_cumple_el_Tiempo</v>
      </c>
      <c r="G88" s="35">
        <f>IF(ISBLANK(Justificar!G95),"",Justificar!G95)</f>
        <v>1022334715</v>
      </c>
    </row>
    <row r="89" spans="1:7" x14ac:dyDescent="0.3">
      <c r="A89" s="34" t="str">
        <f>IF(ISBLANK(Justificar!B96),"",Justificar!B96)</f>
        <v>Claro</v>
      </c>
      <c r="B89" s="34" t="str" cm="1">
        <f t="array" ref="B89">_xlfn.XLOOKUP(TablaJust[[#This Row],[User Code]],User[[#All],[User Code]],User[[#All],[CM]],"")</f>
        <v>ESTERLIN CARLOS ARMANDO</v>
      </c>
      <c r="C89" s="34" t="str">
        <f>IF(ISBLANK(Justificar!C96),"",Justificar!C96)</f>
        <v>MIE2025090522995</v>
      </c>
      <c r="D89" s="35" t="str">
        <f>IF(ISBLANK(Justificar!D96),"",Justificar!D96)</f>
        <v>LOPEZ MONTOYA CRISTIAN ALEXIS</v>
      </c>
      <c r="E89" s="34" t="str">
        <f>IF(ISBLANK(Justificar!E96),"",Justificar!E96)</f>
        <v>Promoter</v>
      </c>
      <c r="F89" s="35" t="str">
        <f>IF(ISBLANK(Justificar!F96),"",Justificar!F96)</f>
        <v>No_cumple_el_Tiempo</v>
      </c>
      <c r="G89" s="35">
        <f>IF(ISBLANK(Justificar!G96),"",Justificar!G96)</f>
        <v>1052391981</v>
      </c>
    </row>
    <row r="90" spans="1:7" x14ac:dyDescent="0.3">
      <c r="A90" s="34" t="str">
        <f>IF(ISBLANK(Justificar!B97),"",Justificar!B97)</f>
        <v>Claro</v>
      </c>
      <c r="B90" s="34" t="str" cm="1">
        <f t="array" ref="B90">_xlfn.XLOOKUP(TablaJust[[#This Row],[User Code]],User[[#All],[User Code]],User[[#All],[CM]],"")</f>
        <v>RICO OSSA JOSE NOEL</v>
      </c>
      <c r="C90" s="34" t="str">
        <f>IF(ISBLANK(Justificar!C97),"",Justificar!C97)</f>
        <v>MIE2025130523030</v>
      </c>
      <c r="D90" s="35" t="str">
        <f>IF(ISBLANK(Justificar!D97),"",Justificar!D97)</f>
        <v>FLORES RONDEL ISRAEL</v>
      </c>
      <c r="E90" s="34" t="str">
        <f>IF(ISBLANK(Justificar!E97),"",Justificar!E97)</f>
        <v>Temporary Promoter</v>
      </c>
      <c r="F90" s="35" t="str">
        <f>IF(ISBLANK(Justificar!F97),"",Justificar!F97)</f>
        <v>Sin_Registro_In_Out</v>
      </c>
      <c r="G90" s="35">
        <f>IF(ISBLANK(Justificar!G97),"",Justificar!G97)</f>
        <v>5105822</v>
      </c>
    </row>
    <row r="91" spans="1:7" x14ac:dyDescent="0.3">
      <c r="A91" s="34" t="str">
        <f>IF(ISBLANK(Justificar!B98),"",Justificar!B98)</f>
        <v>Claro</v>
      </c>
      <c r="B91" s="34" t="str" cm="1">
        <f t="array" ref="B91">_xlfn.XLOOKUP(TablaJust[[#This Row],[User Code]],User[[#All],[User Code]],User[[#All],[CM]],"")</f>
        <v>RICO OSSA JOSE NOEL</v>
      </c>
      <c r="C91" s="34" t="str">
        <f>IF(ISBLANK(Justificar!C98),"",Justificar!C98)</f>
        <v>MIE2025140523044</v>
      </c>
      <c r="D91" s="35" t="str">
        <f>IF(ISBLANK(Justificar!D98),"",Justificar!D98)</f>
        <v>LOPEZ SANDOVAL CIELO VANESSA</v>
      </c>
      <c r="E91" s="34" t="str">
        <f>IF(ISBLANK(Justificar!E98),"",Justificar!E98)</f>
        <v>Promoter</v>
      </c>
      <c r="F91" s="35" t="str">
        <f>IF(ISBLANK(Justificar!F98),"",Justificar!F98)</f>
        <v>No_cumple_el_Tiempo</v>
      </c>
      <c r="G91" s="35">
        <f>IF(ISBLANK(Justificar!G98),"",Justificar!G98)</f>
        <v>1004381342</v>
      </c>
    </row>
    <row r="92" spans="1:7" x14ac:dyDescent="0.3">
      <c r="A92" s="34" t="str">
        <f>IF(ISBLANK(Justificar!B99),"",Justificar!B99)</f>
        <v>Claro</v>
      </c>
      <c r="B92" s="34" t="str" cm="1">
        <f t="array" ref="B92">_xlfn.XLOOKUP(TablaJust[[#This Row],[User Code]],User[[#All],[User Code]],User[[#All],[CM]],"")</f>
        <v>HERRERA OLIVERA NATALIA</v>
      </c>
      <c r="C92" s="34" t="str">
        <f>IF(ISBLANK(Justificar!C99),"",Justificar!C99)</f>
        <v>MIE2025200523131</v>
      </c>
      <c r="D92" s="35" t="str">
        <f>IF(ISBLANK(Justificar!D99),"",Justificar!D99)</f>
        <v>NIEVES BLANCO WENDY DAYANA</v>
      </c>
      <c r="E92" s="34" t="str">
        <f>IF(ISBLANK(Justificar!E99),"",Justificar!E99)</f>
        <v>Promoter</v>
      </c>
      <c r="F92" s="35" t="str">
        <f>IF(ISBLANK(Justificar!F99),"",Justificar!F99)</f>
        <v>No_cumple_el_Tiempo</v>
      </c>
      <c r="G92" s="35">
        <f>IF(ISBLANK(Justificar!G99),"",Justificar!G99)</f>
        <v>1001975078</v>
      </c>
    </row>
    <row r="93" spans="1:7" x14ac:dyDescent="0.3">
      <c r="A93" s="34" t="str">
        <f>IF(ISBLANK(Justificar!B100),"",Justificar!B100)</f>
        <v>Claro</v>
      </c>
      <c r="B93" s="34" t="str" cm="1">
        <f t="array" ref="B93">_xlfn.XLOOKUP(TablaJust[[#This Row],[User Code]],User[[#All],[User Code]],User[[#All],[CM]],"")</f>
        <v>GIRALDO RAMIREZ ESTEFANIA</v>
      </c>
      <c r="C93" s="34" t="str">
        <f>IF(ISBLANK(Justificar!C100),"",Justificar!C100)</f>
        <v>MIE2025230523197</v>
      </c>
      <c r="D93" s="35" t="str">
        <f>IF(ISBLANK(Justificar!D100),"",Justificar!D100)</f>
        <v>GRISALES IBARRA SILVANA</v>
      </c>
      <c r="E93" s="34" t="str">
        <f>IF(ISBLANK(Justificar!E100),"",Justificar!E100)</f>
        <v>Promoter</v>
      </c>
      <c r="F93" s="35" t="str">
        <f>IF(ISBLANK(Justificar!F100),"",Justificar!F100)</f>
        <v>Sin_Registro_In_Out</v>
      </c>
      <c r="G93" s="35">
        <f>IF(ISBLANK(Justificar!G100),"",Justificar!G100)</f>
        <v>1025889376</v>
      </c>
    </row>
    <row r="94" spans="1:7" x14ac:dyDescent="0.3">
      <c r="A94" s="34" t="str">
        <f>IF(ISBLANK(Justificar!B101),"",Justificar!B101)</f>
        <v>Claro</v>
      </c>
      <c r="B94" s="34" t="str" cm="1">
        <f t="array" ref="B94">_xlfn.XLOOKUP(TablaJust[[#This Row],[User Code]],User[[#All],[User Code]],User[[#All],[CM]],"")</f>
        <v>RICO OSSA JOSE NOEL</v>
      </c>
      <c r="C94" s="34" t="str">
        <f>IF(ISBLANK(Justificar!C101),"",Justificar!C101)</f>
        <v>MIE2025100623347</v>
      </c>
      <c r="D94" s="35" t="str">
        <f>IF(ISBLANK(Justificar!D101),"",Justificar!D101)</f>
        <v>LOPEZ MORA ALEJANDRO</v>
      </c>
      <c r="E94" s="34" t="str">
        <f>IF(ISBLANK(Justificar!E101),"",Justificar!E101)</f>
        <v>Promoter</v>
      </c>
      <c r="F94" s="35" t="str">
        <f>IF(ISBLANK(Justificar!F101),"",Justificar!F101)</f>
        <v>No_cumple_el_Tiempo</v>
      </c>
      <c r="G94" s="35">
        <f>IF(ISBLANK(Justificar!G101),"",Justificar!G101)</f>
        <v>1015480194</v>
      </c>
    </row>
    <row r="95" spans="1:7" x14ac:dyDescent="0.3">
      <c r="A95" s="34" t="str">
        <f>IF(ISBLANK(Justificar!B102),"",Justificar!B102)</f>
        <v>Claro</v>
      </c>
      <c r="B95" s="34" t="str" cm="1">
        <f t="array" ref="B95">_xlfn.XLOOKUP(TablaJust[[#This Row],[User Code]],User[[#All],[User Code]],User[[#All],[CM]],"")</f>
        <v>RICO OSSA JOSE NOEL</v>
      </c>
      <c r="C95" s="34" t="str">
        <f>IF(ISBLANK(Justificar!C102),"",Justificar!C102)</f>
        <v>MIE2025200623442</v>
      </c>
      <c r="D95" s="35" t="str">
        <f>IF(ISBLANK(Justificar!D102),"",Justificar!D102)</f>
        <v>MARTINEZ DIAZ DIANA MARIA</v>
      </c>
      <c r="E95" s="34" t="str">
        <f>IF(ISBLANK(Justificar!E102),"",Justificar!E102)</f>
        <v>Promoter</v>
      </c>
      <c r="F95" s="35" t="str">
        <f>IF(ISBLANK(Justificar!F102),"",Justificar!F102)</f>
        <v>Sin_Registro_In_Out</v>
      </c>
      <c r="G95" s="35">
        <f>IF(ISBLANK(Justificar!G102),"",Justificar!G102)</f>
        <v>35427273</v>
      </c>
    </row>
    <row r="96" spans="1:7" x14ac:dyDescent="0.3">
      <c r="A96" s="34" t="str">
        <f>IF(ISBLANK(Justificar!B103),"",Justificar!B103)</f>
        <v>Claro</v>
      </c>
      <c r="B96" s="34" t="str" cm="1">
        <f t="array" ref="B96">_xlfn.XLOOKUP(TablaJust[[#This Row],[User Code]],User[[#All],[User Code]],User[[#All],[CM]],"")</f>
        <v>RICO OSSA JOSE NOEL</v>
      </c>
      <c r="C96" s="34" t="str">
        <f>IF(ISBLANK(Justificar!C103),"",Justificar!C103)</f>
        <v>MIE2025250623487</v>
      </c>
      <c r="D96" s="35" t="str">
        <f>IF(ISBLANK(Justificar!D103),"",Justificar!D103)</f>
        <v>SAAVEDRA ANGULO SEBASTIAN FERNANDO</v>
      </c>
      <c r="E96" s="34" t="str">
        <f>IF(ISBLANK(Justificar!E103),"",Justificar!E103)</f>
        <v>Promoter</v>
      </c>
      <c r="F96" s="35" t="str">
        <f>IF(ISBLANK(Justificar!F103),"",Justificar!F103)</f>
        <v>Sin_Registro_In_Out</v>
      </c>
      <c r="G96" s="35">
        <f>IF(ISBLANK(Justificar!G103),"",Justificar!G103)</f>
        <v>1233491240</v>
      </c>
    </row>
    <row r="97" spans="1:7" x14ac:dyDescent="0.3">
      <c r="A97" s="34" t="str">
        <f>IF(ISBLANK(Justificar!B104),"",Justificar!B104)</f>
        <v>Claro</v>
      </c>
      <c r="B97" s="34" t="str" cm="1">
        <f t="array" ref="B97">_xlfn.XLOOKUP(TablaJust[[#This Row],[User Code]],User[[#All],[User Code]],User[[#All],[CM]],"")</f>
        <v>RICO OSSA JOSE NOEL</v>
      </c>
      <c r="C97" s="34" t="str">
        <f>IF(ISBLANK(Justificar!C104),"",Justificar!C104)</f>
        <v>MIE2025250623486</v>
      </c>
      <c r="D97" s="35" t="str">
        <f>IF(ISBLANK(Justificar!D104),"",Justificar!D104)</f>
        <v>ARIZA GONZALES MARLON ALONSO</v>
      </c>
      <c r="E97" s="34" t="str">
        <f>IF(ISBLANK(Justificar!E104),"",Justificar!E104)</f>
        <v>Promoter</v>
      </c>
      <c r="F97" s="35" t="str">
        <f>IF(ISBLANK(Justificar!F104),"",Justificar!F104)</f>
        <v>Sin_Registro_In_Out</v>
      </c>
      <c r="G97" s="35">
        <f>IF(ISBLANK(Justificar!G104),"",Justificar!G104)</f>
        <v>7572875</v>
      </c>
    </row>
    <row r="98" spans="1:7" x14ac:dyDescent="0.3">
      <c r="A98" s="34" t="str">
        <f>IF(ISBLANK(Justificar!B105),"",Justificar!B105)</f>
        <v>Claro</v>
      </c>
      <c r="B98" s="34" t="str" cm="1">
        <f t="array" ref="B98">_xlfn.XLOOKUP(TablaJust[[#This Row],[User Code]],User[[#All],[User Code]],User[[#All],[CM]],"")</f>
        <v>RICO OSSA JOSE NOEL</v>
      </c>
      <c r="C98" s="34" t="str">
        <f>IF(ISBLANK(Justificar!C105),"",Justificar!C105)</f>
        <v>MIE2025250623485</v>
      </c>
      <c r="D98" s="35" t="str">
        <f>IF(ISBLANK(Justificar!D105),"",Justificar!D105)</f>
        <v>CASTRO PATIÑO WENDY JULIETH</v>
      </c>
      <c r="E98" s="34" t="str">
        <f>IF(ISBLANK(Justificar!E105),"",Justificar!E105)</f>
        <v>Temporary Promoter</v>
      </c>
      <c r="F98" s="35" t="str">
        <f>IF(ISBLANK(Justificar!F105),"",Justificar!F105)</f>
        <v>No_Realizo_Salida</v>
      </c>
      <c r="G98" s="35">
        <f>IF(ISBLANK(Justificar!G105),"",Justificar!G105)</f>
        <v>1032488948</v>
      </c>
    </row>
    <row r="99" spans="1:7" x14ac:dyDescent="0.3">
      <c r="A99" s="34" t="str">
        <f>IF(ISBLANK(Justificar!B106),"",Justificar!B106)</f>
        <v>Claro</v>
      </c>
      <c r="B99" s="34" t="str" cm="1">
        <f t="array" ref="B99">_xlfn.XLOOKUP(TablaJust[[#This Row],[User Code]],User[[#All],[User Code]],User[[#All],[CM]],"")</f>
        <v>JOHN HENRY JIMENEZ VEGA</v>
      </c>
      <c r="C99" s="34" t="str">
        <f>IF(ISBLANK(Justificar!C106),"",Justificar!C106)</f>
        <v>MIE2025010723525</v>
      </c>
      <c r="D99" s="35" t="str">
        <f>IF(ISBLANK(Justificar!D106),"",Justificar!D106)</f>
        <v>PORTOCARRERO ROJAS JESUS ARMANDO</v>
      </c>
      <c r="E99" s="34" t="str">
        <f>IF(ISBLANK(Justificar!E106),"",Justificar!E106)</f>
        <v>Supervisor</v>
      </c>
      <c r="F99" s="35" t="str">
        <f>IF(ISBLANK(Justificar!F106),"",Justificar!F106)</f>
        <v>No_cumple_el_Tiempo</v>
      </c>
      <c r="G99" s="35">
        <f>IF(ISBLANK(Justificar!G106),"",Justificar!G106)</f>
        <v>458011</v>
      </c>
    </row>
    <row r="100" spans="1:7" x14ac:dyDescent="0.3">
      <c r="A100" s="34" t="str">
        <f>IF(ISBLANK(Justificar!B107),"",Justificar!B107)</f>
        <v>Claro</v>
      </c>
      <c r="B100" s="34" t="str" cm="1">
        <f t="array" ref="B100">_xlfn.XLOOKUP(TablaJust[[#This Row],[User Code]],User[[#All],[User Code]],User[[#All],[CM]],"")</f>
        <v>GIRALDO RAMIREZ ESTEFANIA</v>
      </c>
      <c r="C100" s="34" t="str">
        <f>IF(ISBLANK(Justificar!C107),"",Justificar!C107)</f>
        <v>MIE2025010723522</v>
      </c>
      <c r="D100" s="35" t="str">
        <f>IF(ISBLANK(Justificar!D107),"",Justificar!D107)</f>
        <v>URREGO MORALES YULY ANDREA</v>
      </c>
      <c r="E100" s="34" t="str">
        <f>IF(ISBLANK(Justificar!E107),"",Justificar!E107)</f>
        <v>Promoter</v>
      </c>
      <c r="F100" s="35" t="str">
        <f>IF(ISBLANK(Justificar!F107),"",Justificar!F107)</f>
        <v>Sin_Registro_In_Out</v>
      </c>
      <c r="G100" s="35">
        <f>IF(ISBLANK(Justificar!G107),"",Justificar!G107)</f>
        <v>1028021570</v>
      </c>
    </row>
    <row r="101" spans="1:7" x14ac:dyDescent="0.3">
      <c r="A101" s="34" t="str">
        <f>IF(ISBLANK(Justificar!B108),"",Justificar!B108)</f>
        <v>Claro</v>
      </c>
      <c r="B101" s="34" t="str" cm="1">
        <f t="array" ref="B101">_xlfn.XLOOKUP(TablaJust[[#This Row],[User Code]],User[[#All],[User Code]],User[[#All],[CM]],"")</f>
        <v>JOHN HENRY JIMENEZ VEGA</v>
      </c>
      <c r="C101" s="34" t="str">
        <f>IF(ISBLANK(Justificar!C108),"",Justificar!C108)</f>
        <v>MIE2025020723536</v>
      </c>
      <c r="D101" s="35" t="str">
        <f>IF(ISBLANK(Justificar!D108),"",Justificar!D108)</f>
        <v>VASQUEZ BERNAL MARIA CAMILA</v>
      </c>
      <c r="E101" s="34" t="str">
        <f>IF(ISBLANK(Justificar!E108),"",Justificar!E108)</f>
        <v>Area Manager</v>
      </c>
      <c r="F101" s="35" t="str">
        <f>IF(ISBLANK(Justificar!F108),"",Justificar!F108)</f>
        <v>No_Realizo_Salida</v>
      </c>
      <c r="G101" s="35">
        <f>IF(ISBLANK(Justificar!G108),"",Justificar!G108)</f>
        <v>1033818591</v>
      </c>
    </row>
    <row r="102" spans="1:7" x14ac:dyDescent="0.3">
      <c r="A102" s="34" t="str">
        <f>IF(ISBLANK(Justificar!B109),"",Justificar!B109)</f>
        <v>Claro</v>
      </c>
      <c r="B102" s="34" t="str" cm="1">
        <f t="array" ref="B102">_xlfn.XLOOKUP(TablaJust[[#This Row],[User Code]],User[[#All],[User Code]],User[[#All],[CM]],"")</f>
        <v>RICO OSSA JOSE NOEL</v>
      </c>
      <c r="C102" s="34" t="str">
        <f>IF(ISBLANK(Justificar!C109),"",Justificar!C109)</f>
        <v>MIE2025080723620</v>
      </c>
      <c r="D102" s="35" t="str">
        <f>IF(ISBLANK(Justificar!D109),"",Justificar!D109)</f>
        <v>GRACES ROCHA WENDY JOHANA</v>
      </c>
      <c r="E102" s="34" t="str">
        <f>IF(ISBLANK(Justificar!E109),"",Justificar!E109)</f>
        <v>Promoter</v>
      </c>
      <c r="F102" s="35" t="str">
        <f>IF(ISBLANK(Justificar!F109),"",Justificar!F109)</f>
        <v>Sin_Registro_In_Out</v>
      </c>
      <c r="G102" s="35">
        <f>IF(ISBLANK(Justificar!G109),"",Justificar!G109)</f>
        <v>1118800705</v>
      </c>
    </row>
    <row r="103" spans="1:7" x14ac:dyDescent="0.3">
      <c r="A103" s="34" t="str">
        <f>IF(ISBLANK(Justificar!B110),"",Justificar!B110)</f>
        <v>Claro</v>
      </c>
      <c r="B103" s="34" t="str" cm="1">
        <f t="array" ref="B103">_xlfn.XLOOKUP(TablaJust[[#This Row],[User Code]],User[[#All],[User Code]],User[[#All],[CM]],"")</f>
        <v>RICO OSSA JOSE NOEL</v>
      </c>
      <c r="C103" s="34" t="str">
        <f>IF(ISBLANK(Justificar!C110),"",Justificar!C110)</f>
        <v>MIE2025150723686</v>
      </c>
      <c r="D103" s="35" t="str">
        <f>IF(ISBLANK(Justificar!D110),"",Justificar!D110)</f>
        <v>OSPINA RODRIGUEZ WILSON LEONARDO</v>
      </c>
      <c r="E103" s="34" t="str">
        <f>IF(ISBLANK(Justificar!E110),"",Justificar!E110)</f>
        <v>Promoter</v>
      </c>
      <c r="F103" s="35" t="str">
        <f>IF(ISBLANK(Justificar!F110),"",Justificar!F110)</f>
        <v>Sin_Registro_In_Out</v>
      </c>
      <c r="G103" s="35">
        <f>IF(ISBLANK(Justificar!G110),"",Justificar!G110)</f>
        <v>1022348181</v>
      </c>
    </row>
    <row r="104" spans="1:7" x14ac:dyDescent="0.3">
      <c r="A104" s="34" t="str">
        <f>IF(ISBLANK(Justificar!B111),"",Justificar!B111)</f>
        <v>Claro</v>
      </c>
      <c r="B104" s="34" t="str" cm="1">
        <f t="array" ref="B104">_xlfn.XLOOKUP(TablaJust[[#This Row],[User Code]],User[[#All],[User Code]],User[[#All],[CM]],"")</f>
        <v>ESTERLIN CARLOS ARMANDO</v>
      </c>
      <c r="C104" s="34" t="str">
        <f>IF(ISBLANK(Justificar!C111),"",Justificar!C111)</f>
        <v>MIE2025070823967</v>
      </c>
      <c r="D104" s="35" t="str">
        <f>IF(ISBLANK(Justificar!D111),"",Justificar!D111)</f>
        <v>GONZALEZ MONDRAGÓN KAREN TATIANA</v>
      </c>
      <c r="E104" s="34" t="str">
        <f>IF(ISBLANK(Justificar!E111),"",Justificar!E111)</f>
        <v>Promoter</v>
      </c>
      <c r="F104" s="35" t="str">
        <f>IF(ISBLANK(Justificar!F111),"",Justificar!F111)</f>
        <v>No_cumple_el_Tiempo</v>
      </c>
      <c r="G104" s="35">
        <f>IF(ISBLANK(Justificar!G111),"",Justificar!G111)</f>
        <v>1117012868</v>
      </c>
    </row>
    <row r="105" spans="1:7" x14ac:dyDescent="0.3">
      <c r="A105" s="34" t="str">
        <f>IF(ISBLANK(Justificar!B112),"",Justificar!B112)</f>
        <v>Claro</v>
      </c>
      <c r="B105" s="34" t="str" cm="1">
        <f t="array" ref="B105">_xlfn.XLOOKUP(TablaJust[[#This Row],[User Code]],User[[#All],[User Code]],User[[#All],[CM]],"")</f>
        <v>MONTAÑO MEDINA DIANA CAROLINA</v>
      </c>
      <c r="C105" s="34" t="str">
        <f>IF(ISBLANK(Justificar!C112),"",Justificar!C112)</f>
        <v>MIE2025080823987</v>
      </c>
      <c r="D105" s="35" t="str">
        <f>IF(ISBLANK(Justificar!D112),"",Justificar!D112)</f>
        <v>CRIOLLO ARANGO LAURA</v>
      </c>
      <c r="E105" s="34" t="str">
        <f>IF(ISBLANK(Justificar!E112),"",Justificar!E112)</f>
        <v>Promoter</v>
      </c>
      <c r="F105" s="35" t="str">
        <f>IF(ISBLANK(Justificar!F112),"",Justificar!F112)</f>
        <v>Sin_Registro_In_Out</v>
      </c>
      <c r="G105" s="35">
        <f>IF(ISBLANK(Justificar!G112),"",Justificar!G112)</f>
        <v>1109185311</v>
      </c>
    </row>
    <row r="106" spans="1:7" x14ac:dyDescent="0.3">
      <c r="A106" s="34" t="str">
        <f>IF(ISBLANK(Justificar!B113),"",Justificar!B113)</f>
        <v>Claro</v>
      </c>
      <c r="B106" s="34" t="str" cm="1">
        <f t="array" ref="B106">_xlfn.XLOOKUP(TablaJust[[#This Row],[User Code]],User[[#All],[User Code]],User[[#All],[CM]],"")</f>
        <v>RICO OSSA JOSE NOEL</v>
      </c>
      <c r="C106" s="34" t="str">
        <f>IF(ISBLANK(Justificar!C113),"",Justificar!C113)</f>
        <v>MIE2025120824037</v>
      </c>
      <c r="D106" s="35" t="str">
        <f>IF(ISBLANK(Justificar!D113),"",Justificar!D113)</f>
        <v>PARDO RODRIGUEZ JUAN CAMILO</v>
      </c>
      <c r="E106" s="34" t="str">
        <f>IF(ISBLANK(Justificar!E113),"",Justificar!E113)</f>
        <v>Promoter</v>
      </c>
      <c r="F106" s="35" t="str">
        <f>IF(ISBLANK(Justificar!F113),"",Justificar!F113)</f>
        <v>No_cumple_el_Tiempo</v>
      </c>
      <c r="G106" s="35">
        <f>IF(ISBLANK(Justificar!G113),"",Justificar!G113)</f>
        <v>1143465778</v>
      </c>
    </row>
    <row r="107" spans="1:7" x14ac:dyDescent="0.3">
      <c r="A107" s="34" t="str">
        <f>IF(ISBLANK(Justificar!B114),"",Justificar!B114)</f>
        <v>Claro</v>
      </c>
      <c r="B107" s="34" t="str" cm="1">
        <f t="array" ref="B107">_xlfn.XLOOKUP(TablaJust[[#This Row],[User Code]],User[[#All],[User Code]],User[[#All],[CM]],"")</f>
        <v>ESTERLIN CARLOS ARMANDO</v>
      </c>
      <c r="C107" s="34" t="str">
        <f>IF(ISBLANK(Justificar!C114),"",Justificar!C114)</f>
        <v>MIE2025120824040</v>
      </c>
      <c r="D107" s="35" t="str">
        <f>IF(ISBLANK(Justificar!D114),"",Justificar!D114)</f>
        <v>CHICUE LAVERDE KAROL JULIETH</v>
      </c>
      <c r="E107" s="34" t="str">
        <f>IF(ISBLANK(Justificar!E114),"",Justificar!E114)</f>
        <v>Promoter</v>
      </c>
      <c r="F107" s="35" t="str">
        <f>IF(ISBLANK(Justificar!F114),"",Justificar!F114)</f>
        <v>No_cumple_el_Tiempo</v>
      </c>
      <c r="G107" s="35">
        <f>IF(ISBLANK(Justificar!G114),"",Justificar!G114)</f>
        <v>1016002196</v>
      </c>
    </row>
    <row r="108" spans="1:7" x14ac:dyDescent="0.3">
      <c r="A108" s="34" t="str">
        <f>IF(ISBLANK(Justificar!B115),"",Justificar!B115)</f>
        <v>Claro</v>
      </c>
      <c r="B108" s="34" t="str" cm="1">
        <f t="array" ref="B108">_xlfn.XLOOKUP(TablaJust[[#This Row],[User Code]],User[[#All],[User Code]],User[[#All],[CM]],"")</f>
        <v>RICO OSSA JOSE NOEL</v>
      </c>
      <c r="C108" s="34" t="str">
        <f>IF(ISBLANK(Justificar!C115),"",Justificar!C115)</f>
        <v>MIE2025260824190</v>
      </c>
      <c r="D108" s="35" t="str">
        <f>IF(ISBLANK(Justificar!D115),"",Justificar!D115)</f>
        <v>MARTINEZ COLLAZOS EDWIN DAVID</v>
      </c>
      <c r="E108" s="34" t="str">
        <f>IF(ISBLANK(Justificar!E115),"",Justificar!E115)</f>
        <v>Promoter</v>
      </c>
      <c r="F108" s="35" t="str">
        <f>IF(ISBLANK(Justificar!F115),"",Justificar!F115)</f>
        <v>No_cumple_el_Tiempo</v>
      </c>
      <c r="G108" s="35">
        <f>IF(ISBLANK(Justificar!G115),"",Justificar!G115)</f>
        <v>1006697840</v>
      </c>
    </row>
    <row r="109" spans="1:7" x14ac:dyDescent="0.3">
      <c r="A109" s="34" t="str">
        <f>IF(ISBLANK(Justificar!B116),"",Justificar!B116)</f>
        <v>Claro</v>
      </c>
      <c r="B109" s="34" t="str" cm="1">
        <f t="array" ref="B109">_xlfn.XLOOKUP(TablaJust[[#This Row],[User Code]],User[[#All],[User Code]],User[[#All],[CM]],"")</f>
        <v>RICO OSSA JOSE NOEL</v>
      </c>
      <c r="C109" s="34" t="str">
        <f>IF(ISBLANK(Justificar!C116),"",Justificar!C116)</f>
        <v>MIE2025260824189</v>
      </c>
      <c r="D109" s="35" t="str">
        <f>IF(ISBLANK(Justificar!D116),"",Justificar!D116)</f>
        <v>ARANGO PEÑA JUAN SEBASTIAN</v>
      </c>
      <c r="E109" s="34" t="str">
        <f>IF(ISBLANK(Justificar!E116),"",Justificar!E116)</f>
        <v>Promoter</v>
      </c>
      <c r="F109" s="35" t="str">
        <f>IF(ISBLANK(Justificar!F116),"",Justificar!F116)</f>
        <v>No_cumple_el_Tiempo</v>
      </c>
      <c r="G109" s="35">
        <f>IF(ISBLANK(Justificar!G116),"",Justificar!G116)</f>
        <v>1012322448</v>
      </c>
    </row>
    <row r="110" spans="1:7" x14ac:dyDescent="0.3">
      <c r="A110" s="34" t="str">
        <f>IF(ISBLANK(Justificar!B117),"",Justificar!B117)</f>
        <v>Claro</v>
      </c>
      <c r="B110" s="34" t="str" cm="1">
        <f t="array" ref="B110">_xlfn.XLOOKUP(TablaJust[[#This Row],[User Code]],User[[#All],[User Code]],User[[#All],[CM]],"")</f>
        <v>JOHN HENRY JIMENEZ VEGA</v>
      </c>
      <c r="C110" s="34" t="str">
        <f>IF(ISBLANK(Justificar!C117),"",Justificar!C117)</f>
        <v>MIE2025020924279</v>
      </c>
      <c r="D110" s="35" t="str">
        <f>IF(ISBLANK(Justificar!D117),"",Justificar!D117)</f>
        <v>GUTIERREZ VEGA JUAN PABLO</v>
      </c>
      <c r="E110" s="34" t="str">
        <f>IF(ISBLANK(Justificar!E117),"",Justificar!E117)</f>
        <v>Promoter</v>
      </c>
      <c r="F110" s="35" t="str">
        <f>IF(ISBLANK(Justificar!F117),"",Justificar!F117)</f>
        <v>Sin_Registro_In_Out</v>
      </c>
      <c r="G110" s="35">
        <f>IF(ISBLANK(Justificar!G117),"",Justificar!G117)</f>
        <v>1011322455</v>
      </c>
    </row>
    <row r="111" spans="1:7" x14ac:dyDescent="0.3">
      <c r="A111" s="34" t="str">
        <f>IF(ISBLANK(Justificar!B118),"",Justificar!B118)</f>
        <v>Claro</v>
      </c>
      <c r="B111" s="34" t="str" cm="1">
        <f t="array" ref="B111">_xlfn.XLOOKUP(TablaJust[[#This Row],[User Code]],User[[#All],[User Code]],User[[#All],[CM]],"")</f>
        <v>GIRALDO RAMIREZ ESTEFANIA</v>
      </c>
      <c r="C111" s="34" t="str">
        <f>IF(ISBLANK(Justificar!C118),"",Justificar!C118)</f>
        <v>MIE2025020924275</v>
      </c>
      <c r="D111" s="35" t="str">
        <f>IF(ISBLANK(Justificar!D118),"",Justificar!D118)</f>
        <v>PADILLA BLANQUICET MELANNIE MARIA</v>
      </c>
      <c r="E111" s="34" t="str">
        <f>IF(ISBLANK(Justificar!E118),"",Justificar!E118)</f>
        <v>Promoter</v>
      </c>
      <c r="F111" s="35" t="str">
        <f>IF(ISBLANK(Justificar!F118),"",Justificar!F118)</f>
        <v>Sin_Registro_In_Out</v>
      </c>
      <c r="G111" s="35">
        <f>IF(ISBLANK(Justificar!G118),"",Justificar!G118)</f>
        <v>1005605876</v>
      </c>
    </row>
    <row r="112" spans="1:7" x14ac:dyDescent="0.3">
      <c r="A112" s="34" t="str">
        <f>IF(ISBLANK(Justificar!B119),"",Justificar!B119)</f>
        <v>Claro</v>
      </c>
      <c r="B112" s="34" t="str" cm="1">
        <f t="array" ref="B112">_xlfn.XLOOKUP(TablaJust[[#This Row],[User Code]],User[[#All],[User Code]],User[[#All],[CM]],"")</f>
        <v>GIRALDO RAMIREZ ESTEFANIA</v>
      </c>
      <c r="C112" s="34" t="str">
        <f>IF(ISBLANK(Justificar!C119),"",Justificar!C119)</f>
        <v>MIE2025050924303</v>
      </c>
      <c r="D112" s="35" t="str">
        <f>IF(ISBLANK(Justificar!D119),"",Justificar!D119)</f>
        <v>CALDERON TANIA MARCELA</v>
      </c>
      <c r="E112" s="34" t="str">
        <f>IF(ISBLANK(Justificar!E119),"",Justificar!E119)</f>
        <v>Promoter</v>
      </c>
      <c r="F112" s="35" t="str">
        <f>IF(ISBLANK(Justificar!F119),"",Justificar!F119)</f>
        <v>No_cumple_el_Tiempo</v>
      </c>
      <c r="G112" s="35">
        <f>IF(ISBLANK(Justificar!G119),"",Justificar!G119)</f>
        <v>1088243394</v>
      </c>
    </row>
    <row r="113" spans="1:7" x14ac:dyDescent="0.3">
      <c r="A113" s="34" t="str">
        <f>IF(ISBLANK(Justificar!B120),"",Justificar!B120)</f>
        <v>Claro</v>
      </c>
      <c r="B113" s="34" t="str" cm="1">
        <f t="array" ref="B113">_xlfn.XLOOKUP(TablaJust[[#This Row],[User Code]],User[[#All],[User Code]],User[[#All],[CM]],"")</f>
        <v>GIRALDO RAMIREZ ESTEFANIA</v>
      </c>
      <c r="C113" s="34" t="str">
        <f>IF(ISBLANK(Justificar!C120),"",Justificar!C120)</f>
        <v>MIE2025110924415</v>
      </c>
      <c r="D113" s="35" t="str">
        <f>IF(ISBLANK(Justificar!D120),"",Justificar!D120)</f>
        <v>PIMIENTA GALVIS DIEGO ANDRES</v>
      </c>
      <c r="E113" s="34" t="str">
        <f>IF(ISBLANK(Justificar!E120),"",Justificar!E120)</f>
        <v>Promoter</v>
      </c>
      <c r="F113" s="35" t="str">
        <f>IF(ISBLANK(Justificar!F120),"",Justificar!F120)</f>
        <v>Sin_Registro_In_Out</v>
      </c>
      <c r="G113" s="35">
        <f>IF(ISBLANK(Justificar!G120),"",Justificar!G120)</f>
        <v>1118822072</v>
      </c>
    </row>
    <row r="114" spans="1:7" x14ac:dyDescent="0.3">
      <c r="A114" s="34" t="str">
        <f>IF(ISBLANK(Justificar!B121),"",Justificar!B121)</f>
        <v>Claro</v>
      </c>
      <c r="B114" s="34" t="str" cm="1">
        <f t="array" ref="B114">_xlfn.XLOOKUP(TablaJust[[#This Row],[User Code]],User[[#All],[User Code]],User[[#All],[CM]],"")</f>
        <v>HERRERA OLIVERA NATALIA</v>
      </c>
      <c r="C114" s="34" t="str">
        <f>IF(ISBLANK(Justificar!C121),"",Justificar!C121)</f>
        <v>MIE2025120924417</v>
      </c>
      <c r="D114" s="35" t="str">
        <f>IF(ISBLANK(Justificar!D121),"",Justificar!D121)</f>
        <v>ARRIETA LUNA SEBASTIAN ANDRÈS</v>
      </c>
      <c r="E114" s="34" t="str">
        <f>IF(ISBLANK(Justificar!E121),"",Justificar!E121)</f>
        <v>Promoter</v>
      </c>
      <c r="F114" s="35" t="str">
        <f>IF(ISBLANK(Justificar!F121),"",Justificar!F121)</f>
        <v>No_cumple_el_Tiempo</v>
      </c>
      <c r="G114" s="35">
        <f>IF(ISBLANK(Justificar!G121),"",Justificar!G121)</f>
        <v>1001968519</v>
      </c>
    </row>
    <row r="115" spans="1:7" x14ac:dyDescent="0.3">
      <c r="A115" s="34" t="str">
        <f>IF(ISBLANK(Justificar!B122),"",Justificar!B122)</f>
        <v>Claro</v>
      </c>
      <c r="B115" s="34" t="str" cm="1">
        <f t="array" ref="B115">_xlfn.XLOOKUP(TablaJust[[#This Row],[User Code]],User[[#All],[User Code]],User[[#All],[CM]],"")</f>
        <v>RICO OSSA JOSE NOEL</v>
      </c>
      <c r="C115" s="34" t="str">
        <f>IF(ISBLANK(Justificar!C122),"",Justificar!C122)</f>
        <v>MIE2025170924481</v>
      </c>
      <c r="D115" s="35" t="str">
        <f>IF(ISBLANK(Justificar!D122),"",Justificar!D122)</f>
        <v>CARVAJAL HERNANDEZ OSCAR ORLANDO</v>
      </c>
      <c r="E115" s="34" t="str">
        <f>IF(ISBLANK(Justificar!E122),"",Justificar!E122)</f>
        <v>Promoter</v>
      </c>
      <c r="F115" s="35" t="str">
        <f>IF(ISBLANK(Justificar!F122),"",Justificar!F122)</f>
        <v>No_cumple_el_Tiempo</v>
      </c>
      <c r="G115" s="35">
        <f>IF(ISBLANK(Justificar!G122),"",Justificar!G122)</f>
        <v>14326390</v>
      </c>
    </row>
    <row r="116" spans="1:7" x14ac:dyDescent="0.3">
      <c r="A116" s="34" t="str">
        <f>IF(ISBLANK(Justificar!B123),"",Justificar!B123)</f>
        <v>Claro</v>
      </c>
      <c r="B116" s="34" t="str" cm="1">
        <f t="array" ref="B116">_xlfn.XLOOKUP(TablaJust[[#This Row],[User Code]],User[[#All],[User Code]],User[[#All],[CM]],"")</f>
        <v>MONTAÑO MEDINA DIANA CAROLINA</v>
      </c>
      <c r="C116" s="34" t="str">
        <f>IF(ISBLANK(Justificar!C123),"",Justificar!C123)</f>
        <v>MIE2025180924514</v>
      </c>
      <c r="D116" s="35" t="str">
        <f>IF(ISBLANK(Justificar!D123),"",Justificar!D123)</f>
        <v>TAMAYO ORDOÑEZ YULI ANDREA</v>
      </c>
      <c r="E116" s="34" t="str">
        <f>IF(ISBLANK(Justificar!E123),"",Justificar!E123)</f>
        <v>Temporary Promoter</v>
      </c>
      <c r="F116" s="35" t="str">
        <f>IF(ISBLANK(Justificar!F123),"",Justificar!F123)</f>
        <v>Sin_Registro_In_Out</v>
      </c>
      <c r="G116" s="35">
        <f>IF(ISBLANK(Justificar!G123),"",Justificar!G123)</f>
        <v>1143861667</v>
      </c>
    </row>
    <row r="117" spans="1:7" x14ac:dyDescent="0.3">
      <c r="A117" s="34" t="str">
        <f>IF(ISBLANK(Justificar!B124),"",Justificar!B124)</f>
        <v>Claro</v>
      </c>
      <c r="B117" s="34" t="str" cm="1">
        <f t="array" ref="B117">_xlfn.XLOOKUP(TablaJust[[#This Row],[User Code]],User[[#All],[User Code]],User[[#All],[CM]],"")</f>
        <v>RICO OSSA JOSE NOEL</v>
      </c>
      <c r="C117" s="34" t="str">
        <f>IF(ISBLANK(Justificar!C124),"",Justificar!C124)</f>
        <v>MIE2025190924532</v>
      </c>
      <c r="D117" s="35" t="str">
        <f>IF(ISBLANK(Justificar!D124),"",Justificar!D124)</f>
        <v>AVELLA MORENO DILAN EXNEIDER</v>
      </c>
      <c r="E117" s="34" t="str">
        <f>IF(ISBLANK(Justificar!E124),"",Justificar!E124)</f>
        <v>Temporary Promoter</v>
      </c>
      <c r="F117" s="35" t="str">
        <f>IF(ISBLANK(Justificar!F124),"",Justificar!F124)</f>
        <v>Sin_Registro_In_Out</v>
      </c>
      <c r="G117" s="35">
        <f>IF(ISBLANK(Justificar!G124),"",Justificar!G124)</f>
        <v>1022326987</v>
      </c>
    </row>
    <row r="118" spans="1:7" x14ac:dyDescent="0.3">
      <c r="A118" s="34" t="str">
        <f>IF(ISBLANK(Justificar!B125),"",Justificar!B125)</f>
        <v>Claro</v>
      </c>
      <c r="B118" s="34" t="str" cm="1">
        <f t="array" ref="B118">_xlfn.XLOOKUP(TablaJust[[#This Row],[User Code]],User[[#All],[User Code]],User[[#All],[CM]],"")</f>
        <v>RICO OSSA JOSE NOEL</v>
      </c>
      <c r="C118" s="34" t="str">
        <f>IF(ISBLANK(Justificar!C125),"",Justificar!C125)</f>
        <v>MIE2025190924531</v>
      </c>
      <c r="D118" s="35" t="str">
        <f>IF(ISBLANK(Justificar!D125),"",Justificar!D125)</f>
        <v>GARCIA MAYORGA LINA FERNANDA</v>
      </c>
      <c r="E118" s="34" t="str">
        <f>IF(ISBLANK(Justificar!E125),"",Justificar!E125)</f>
        <v>Promoter</v>
      </c>
      <c r="F118" s="35" t="str">
        <f>IF(ISBLANK(Justificar!F125),"",Justificar!F125)</f>
        <v>Sin_Registro_In_Out</v>
      </c>
      <c r="G118" s="35">
        <f>IF(ISBLANK(Justificar!G125),"",Justificar!G125)</f>
        <v>1012421464</v>
      </c>
    </row>
    <row r="119" spans="1:7" x14ac:dyDescent="0.3">
      <c r="A119" s="34" t="str">
        <f>IF(ISBLANK(Justificar!B126),"",Justificar!B126)</f>
        <v>Claro</v>
      </c>
      <c r="B119" s="34" t="str" cm="1">
        <f t="array" ref="B119">_xlfn.XLOOKUP(TablaJust[[#This Row],[User Code]],User[[#All],[User Code]],User[[#All],[CM]],"")</f>
        <v>RICO OSSA JOSE NOEL</v>
      </c>
      <c r="C119" s="34" t="str">
        <f>IF(ISBLANK(Justificar!C126),"",Justificar!C126)</f>
        <v>MIE2025190924530</v>
      </c>
      <c r="D119" s="35" t="str">
        <f>IF(ISBLANK(Justificar!D126),"",Justificar!D126)</f>
        <v>VILLALBA FONSECA MONICA LIZETH</v>
      </c>
      <c r="E119" s="34" t="str">
        <f>IF(ISBLANK(Justificar!E126),"",Justificar!E126)</f>
        <v>Promoter</v>
      </c>
      <c r="F119" s="35" t="str">
        <f>IF(ISBLANK(Justificar!F126),"",Justificar!F126)</f>
        <v>No_cumple_el_Tiempo</v>
      </c>
      <c r="G119" s="35">
        <f>IF(ISBLANK(Justificar!G126),"",Justificar!G126)</f>
        <v>1073630201</v>
      </c>
    </row>
    <row r="120" spans="1:7" x14ac:dyDescent="0.3">
      <c r="A120" s="34" t="str">
        <f>IF(ISBLANK(Justificar!B127),"",Justificar!B127)</f>
        <v>Claro</v>
      </c>
      <c r="B120" s="34" t="str" cm="1">
        <f t="array" ref="B120">_xlfn.XLOOKUP(TablaJust[[#This Row],[User Code]],User[[#All],[User Code]],User[[#All],[CM]],"")</f>
        <v>RICO OSSA JOSE NOEL</v>
      </c>
      <c r="C120" s="34" t="str">
        <f>IF(ISBLANK(Justificar!C127),"",Justificar!C127)</f>
        <v>MIE2025190924527</v>
      </c>
      <c r="D120" s="35" t="str">
        <f>IF(ISBLANK(Justificar!D127),"",Justificar!D127)</f>
        <v>MARTINEZ LUGO ANGELA PATRICIA</v>
      </c>
      <c r="E120" s="34" t="str">
        <f>IF(ISBLANK(Justificar!E127),"",Justificar!E127)</f>
        <v>Promoter</v>
      </c>
      <c r="F120" s="35" t="str">
        <f>IF(ISBLANK(Justificar!F127),"",Justificar!F127)</f>
        <v>No_cumple_el_Tiempo</v>
      </c>
      <c r="G120" s="35">
        <f>IF(ISBLANK(Justificar!G127),"",Justificar!G127)</f>
        <v>1024522634</v>
      </c>
    </row>
    <row r="121" spans="1:7" x14ac:dyDescent="0.3">
      <c r="A121" s="34" t="str">
        <f>IF(ISBLANK(Justificar!B128),"",Justificar!B128)</f>
        <v>Claro</v>
      </c>
      <c r="B121" s="34" t="str" cm="1">
        <f t="array" ref="B121">_xlfn.XLOOKUP(TablaJust[[#This Row],[User Code]],User[[#All],[User Code]],User[[#All],[CM]],"")</f>
        <v>HERRERA OLIVERA NATALIA</v>
      </c>
      <c r="C121" s="34" t="str">
        <f>IF(ISBLANK(Justificar!C128),"",Justificar!C128)</f>
        <v>MIE2025220924548</v>
      </c>
      <c r="D121" s="35" t="str">
        <f>IF(ISBLANK(Justificar!D128),"",Justificar!D128)</f>
        <v>SANCHEZ DE LEON SERGIO ANDRES</v>
      </c>
      <c r="E121" s="34" t="str">
        <f>IF(ISBLANK(Justificar!E128),"",Justificar!E128)</f>
        <v>Promoter</v>
      </c>
      <c r="F121" s="35" t="str">
        <f>IF(ISBLANK(Justificar!F128),"",Justificar!F128)</f>
        <v>No_cumple_el_Tiempo</v>
      </c>
      <c r="G121" s="35">
        <f>IF(ISBLANK(Justificar!G128),"",Justificar!G128)</f>
        <v>1002026473</v>
      </c>
    </row>
    <row r="122" spans="1:7" x14ac:dyDescent="0.3">
      <c r="A122" s="34" t="str">
        <f>IF(ISBLANK(Justificar!B129),"",Justificar!B129)</f>
        <v>Claro</v>
      </c>
      <c r="B122" s="34" t="str" cm="1">
        <f t="array" ref="B122">_xlfn.XLOOKUP(TablaJust[[#This Row],[User Code]],User[[#All],[User Code]],User[[#All],[CM]],"")</f>
        <v>ESTERLIN CARLOS ARMANDO</v>
      </c>
      <c r="C122" s="34" t="str">
        <f>IF(ISBLANK(Justificar!C129),"",Justificar!C129)</f>
        <v>MIE2025240924610</v>
      </c>
      <c r="D122" s="35" t="str">
        <f>IF(ISBLANK(Justificar!D129),"",Justificar!D129)</f>
        <v>PAEZ RUIZ DIANA CAROLINA</v>
      </c>
      <c r="E122" s="34" t="str">
        <f>IF(ISBLANK(Justificar!E129),"",Justificar!E129)</f>
        <v>Supervisor</v>
      </c>
      <c r="F122" s="35" t="str">
        <f>IF(ISBLANK(Justificar!F129),"",Justificar!F129)</f>
        <v>No_cumple_el_Tiempo</v>
      </c>
      <c r="G122" s="35">
        <f>IF(ISBLANK(Justificar!G129),"",Justificar!G129)</f>
        <v>33378360</v>
      </c>
    </row>
    <row r="123" spans="1:7" x14ac:dyDescent="0.3">
      <c r="A123" s="34" t="str">
        <f>IF(ISBLANK(Justificar!B130),"",Justificar!B130)</f>
        <v>Claro</v>
      </c>
      <c r="B123" s="34" t="str" cm="1">
        <f t="array" ref="B123">_xlfn.XLOOKUP(TablaJust[[#This Row],[User Code]],User[[#All],[User Code]],User[[#All],[CM]],"")</f>
        <v>ESTERLIN CARLOS ARMANDO</v>
      </c>
      <c r="C123" s="34" t="str">
        <f>IF(ISBLANK(Justificar!C130),"",Justificar!C130)</f>
        <v>MIE2025260924638</v>
      </c>
      <c r="D123" s="35" t="str">
        <f>IF(ISBLANK(Justificar!D130),"",Justificar!D130)</f>
        <v>GARCIA GOMEZ CRISTYAM ERNESTO</v>
      </c>
      <c r="E123" s="34" t="str">
        <f>IF(ISBLANK(Justificar!E130),"",Justificar!E130)</f>
        <v>Temporary Promoter</v>
      </c>
      <c r="F123" s="35" t="str">
        <f>IF(ISBLANK(Justificar!F130),"",Justificar!F130)</f>
        <v>No_cumple_el_Tiempo</v>
      </c>
      <c r="G123" s="35">
        <f>IF(ISBLANK(Justificar!G130),"",Justificar!G130)</f>
        <v>1076663662</v>
      </c>
    </row>
    <row r="124" spans="1:7" x14ac:dyDescent="0.3">
      <c r="A124" s="34" t="str">
        <f>IF(ISBLANK(Justificar!B131),"",Justificar!B131)</f>
        <v>IR</v>
      </c>
      <c r="B124" s="34" t="str" cm="1">
        <f t="array" ref="B124">_xlfn.XLOOKUP(TablaJust[[#This Row],[User Code]],User[[#All],[User Code]],User[[#All],[CM]],"")</f>
        <v>UMBARILA VELOZA CRISTIAN LEONARDO</v>
      </c>
      <c r="C124" s="34" t="str">
        <f>IF(ISBLANK(Justificar!C131),"",Justificar!C131)</f>
        <v>MIE2023230110105</v>
      </c>
      <c r="D124" s="35" t="str">
        <f>IF(ISBLANK(Justificar!D131),"",Justificar!D131)</f>
        <v>PIEDRAHITA HENAO DANIEL HUMBERTO</v>
      </c>
      <c r="E124" s="34" t="str">
        <f>IF(ISBLANK(Justificar!E131),"",Justificar!E131)</f>
        <v>Supervisor</v>
      </c>
      <c r="F124" s="35" t="str">
        <f>IF(ISBLANK(Justificar!F131),"",Justificar!F131)</f>
        <v>No_cumple_el_Tiempo</v>
      </c>
      <c r="G124" s="35">
        <f>IF(ISBLANK(Justificar!G131),"",Justificar!G131)</f>
        <v>10031681</v>
      </c>
    </row>
    <row r="125" spans="1:7" x14ac:dyDescent="0.3">
      <c r="A125" s="34" t="str">
        <f>IF(ISBLANK(Justificar!B132),"",Justificar!B132)</f>
        <v>IR</v>
      </c>
      <c r="B125" s="34" t="str" cm="1">
        <f t="array" ref="B125">_xlfn.XLOOKUP(TablaJust[[#This Row],[User Code]],User[[#All],[User Code]],User[[#All],[CM]],"")</f>
        <v>UMBARILA VELOZA CRISTIAN LEONARDO</v>
      </c>
      <c r="C125" s="34" t="str">
        <f>IF(ISBLANK(Justificar!C132),"",Justificar!C132)</f>
        <v>MIE2023230110107</v>
      </c>
      <c r="D125" s="35" t="str">
        <f>IF(ISBLANK(Justificar!D132),"",Justificar!D132)</f>
        <v>DIAZ PAREDES EUCARIS</v>
      </c>
      <c r="E125" s="34" t="str">
        <f>IF(ISBLANK(Justificar!E132),"",Justificar!E132)</f>
        <v>Supervisor</v>
      </c>
      <c r="F125" s="35" t="str">
        <f>IF(ISBLANK(Justificar!F132),"",Justificar!F132)</f>
        <v>No_cumple_el_Tiempo</v>
      </c>
      <c r="G125" s="35">
        <f>IF(ISBLANK(Justificar!G132),"",Justificar!G132)</f>
        <v>1102548906</v>
      </c>
    </row>
    <row r="126" spans="1:7" x14ac:dyDescent="0.3">
      <c r="A126" s="34" t="str">
        <f>IF(ISBLANK(Justificar!B133),"",Justificar!B133)</f>
        <v>IR</v>
      </c>
      <c r="B126" s="34" t="str" cm="1">
        <f t="array" ref="B126">_xlfn.XLOOKUP(TablaJust[[#This Row],[User Code]],User[[#All],[User Code]],User[[#All],[CM]],"")</f>
        <v>UMBARILA VELOZA CRISTIAN LEONARDO</v>
      </c>
      <c r="C126" s="34" t="str">
        <f>IF(ISBLANK(Justificar!C133),"",Justificar!C133)</f>
        <v>MIE2025090623334</v>
      </c>
      <c r="D126" s="35" t="str">
        <f>IF(ISBLANK(Justificar!D133),"",Justificar!D133)</f>
        <v>ALVAREZ GIRALDO  JHON DARIO</v>
      </c>
      <c r="E126" s="34" t="str">
        <f>IF(ISBLANK(Justificar!E133),"",Justificar!E133)</f>
        <v>Supervisor</v>
      </c>
      <c r="F126" s="35" t="str">
        <f>IF(ISBLANK(Justificar!F133),"",Justificar!F133)</f>
        <v>Sin_Registro_In_Out</v>
      </c>
      <c r="G126" s="35">
        <f>IF(ISBLANK(Justificar!G133),"",Justificar!G133)</f>
        <v>1017193858</v>
      </c>
    </row>
    <row r="127" spans="1:7" x14ac:dyDescent="0.3">
      <c r="A127" s="34" t="str">
        <f>IF(ISBLANK(Justificar!B134),"",Justificar!B134)</f>
        <v>Open Market</v>
      </c>
      <c r="B127" s="34" t="str" cm="1">
        <f t="array" ref="B127">_xlfn.XLOOKUP(TablaJust[[#This Row],[User Code]],User[[#All],[User Code]],User[[#All],[CM]],"")</f>
        <v>MARTINEZ PINZON JESUS ANTONIO</v>
      </c>
      <c r="C127" s="34" t="str">
        <f>IF(ISBLANK(Justificar!C134),"",Justificar!C134)</f>
        <v>MIE202129124803</v>
      </c>
      <c r="D127" s="35" t="str">
        <f>IF(ISBLANK(Justificar!D134),"",Justificar!D134)</f>
        <v>MORENO PARDO JOHANA MILENA</v>
      </c>
      <c r="E127" s="34" t="str">
        <f>IF(ISBLANK(Justificar!E134),"",Justificar!E134)</f>
        <v>Supervisor</v>
      </c>
      <c r="F127" s="35" t="str">
        <f>IF(ISBLANK(Justificar!F134),"",Justificar!F134)</f>
        <v>Sin_Registro_In_Out</v>
      </c>
      <c r="G127" s="35">
        <f>IF(ISBLANK(Justificar!G134),"",Justificar!G134)</f>
        <v>1016051676</v>
      </c>
    </row>
    <row r="128" spans="1:7" x14ac:dyDescent="0.3">
      <c r="A128" s="34" t="str">
        <f>IF(ISBLANK(Justificar!B135),"",Justificar!B135)</f>
        <v>Open Market</v>
      </c>
      <c r="B128" s="34" t="str" cm="1">
        <f t="array" ref="B128">_xlfn.XLOOKUP(TablaJust[[#This Row],[User Code]],User[[#All],[User Code]],User[[#All],[CM]],"")</f>
        <v>MARTINEZ PINZON JESUS ANTONIO</v>
      </c>
      <c r="C128" s="34" t="str">
        <f>IF(ISBLANK(Justificar!C135),"",Justificar!C135)</f>
        <v>MIE202214109028</v>
      </c>
      <c r="D128" s="35" t="str">
        <f>IF(ISBLANK(Justificar!D135),"",Justificar!D135)</f>
        <v>REYNOSO ESCOBAR YULY PILAR</v>
      </c>
      <c r="E128" s="34" t="str">
        <f>IF(ISBLANK(Justificar!E135),"",Justificar!E135)</f>
        <v>Promoter</v>
      </c>
      <c r="F128" s="35" t="str">
        <f>IF(ISBLANK(Justificar!F135),"",Justificar!F135)</f>
        <v>Sin_Registro_In_Out</v>
      </c>
      <c r="G128" s="35">
        <f>IF(ISBLANK(Justificar!G135),"",Justificar!G135)</f>
        <v>36306925</v>
      </c>
    </row>
    <row r="129" spans="1:7" x14ac:dyDescent="0.3">
      <c r="A129" s="34" t="str">
        <f>IF(ISBLANK(Justificar!B136),"",Justificar!B136)</f>
        <v>Open Market</v>
      </c>
      <c r="B129" s="34" t="str" cm="1">
        <f t="array" ref="B129">_xlfn.XLOOKUP(TablaJust[[#This Row],[User Code]],User[[#All],[User Code]],User[[#All],[CM]],"")</f>
        <v>TOVAR JOSE RAMON</v>
      </c>
      <c r="C129" s="34" t="str">
        <f>IF(ISBLANK(Justificar!C136),"",Justificar!C136)</f>
        <v>MIE202214109035</v>
      </c>
      <c r="D129" s="35" t="str">
        <f>IF(ISBLANK(Justificar!D136),"",Justificar!D136)</f>
        <v>CONTRERAS ARRIETA MAURICIO JESUS</v>
      </c>
      <c r="E129" s="34" t="str">
        <f>IF(ISBLANK(Justificar!E136),"",Justificar!E136)</f>
        <v>Promoter</v>
      </c>
      <c r="F129" s="35" t="str">
        <f>IF(ISBLANK(Justificar!F136),"",Justificar!F136)</f>
        <v>Sin_Registro_In_Out</v>
      </c>
      <c r="G129" s="35">
        <f>IF(ISBLANK(Justificar!G136),"",Justificar!G136)</f>
        <v>72259705</v>
      </c>
    </row>
    <row r="130" spans="1:7" x14ac:dyDescent="0.3">
      <c r="A130" s="34" t="str">
        <f>IF(ISBLANK(Justificar!B137),"",Justificar!B137)</f>
        <v>Open Market</v>
      </c>
      <c r="B130" s="34" t="str" cm="1">
        <f t="array" ref="B130">_xlfn.XLOOKUP(TablaJust[[#This Row],[User Code]],User[[#All],[User Code]],User[[#All],[CM]],"")</f>
        <v>TOVAR JOSE RAMON</v>
      </c>
      <c r="C130" s="34" t="str">
        <f>IF(ISBLANK(Justificar!C137),"",Justificar!C137)</f>
        <v>MIE202214109047</v>
      </c>
      <c r="D130" s="35" t="str">
        <f>IF(ISBLANK(Justificar!D137),"",Justificar!D137)</f>
        <v>CANTILLO PEREZ VANESSA PAOLA</v>
      </c>
      <c r="E130" s="34" t="str">
        <f>IF(ISBLANK(Justificar!E137),"",Justificar!E137)</f>
        <v>Promoter</v>
      </c>
      <c r="F130" s="35" t="str">
        <f>IF(ISBLANK(Justificar!F137),"",Justificar!F137)</f>
        <v>No_cumple_el_Tiempo</v>
      </c>
      <c r="G130" s="35">
        <f>IF(ISBLANK(Justificar!G137),"",Justificar!G137)</f>
        <v>44150655</v>
      </c>
    </row>
    <row r="131" spans="1:7" x14ac:dyDescent="0.3">
      <c r="A131" s="34" t="str">
        <f>IF(ISBLANK(Justificar!B138),"",Justificar!B138)</f>
        <v>Open Market</v>
      </c>
      <c r="B131" s="34" t="str" cm="1">
        <f t="array" ref="B131">_xlfn.XLOOKUP(TablaJust[[#This Row],[User Code]],User[[#All],[User Code]],User[[#All],[CM]],"")</f>
        <v>TOVAR JOSE RAMON</v>
      </c>
      <c r="C131" s="34" t="str">
        <f>IF(ISBLANK(Justificar!C138),"",Justificar!C138)</f>
        <v>MIE202216129695</v>
      </c>
      <c r="D131" s="35" t="str">
        <f>IF(ISBLANK(Justificar!D138),"",Justificar!D138)</f>
        <v>PAREJA LABRADOR GRACE JULIETH</v>
      </c>
      <c r="E131" s="34" t="str">
        <f>IF(ISBLANK(Justificar!E138),"",Justificar!E138)</f>
        <v>Promoter</v>
      </c>
      <c r="F131" s="35" t="str">
        <f>IF(ISBLANK(Justificar!F138),"",Justificar!F138)</f>
        <v>Sin_Registro_In_Out</v>
      </c>
      <c r="G131" s="35">
        <f>IF(ISBLANK(Justificar!G138),"",Justificar!G138)</f>
        <v>1042434355</v>
      </c>
    </row>
    <row r="132" spans="1:7" x14ac:dyDescent="0.3">
      <c r="A132" s="34" t="str">
        <f>IF(ISBLANK(Justificar!B139),"",Justificar!B139)</f>
        <v>Open Market</v>
      </c>
      <c r="B132" s="34" t="str" cm="1">
        <f t="array" ref="B132">_xlfn.XLOOKUP(TablaJust[[#This Row],[User Code]],User[[#All],[User Code]],User[[#All],[CM]],"")</f>
        <v>TOVAR JOSE RAMON</v>
      </c>
      <c r="C132" s="34" t="str">
        <f>IF(ISBLANK(Justificar!C139),"",Justificar!C139)</f>
        <v>MIE202216129697</v>
      </c>
      <c r="D132" s="35" t="str">
        <f>IF(ISBLANK(Justificar!D139),"",Justificar!D139)</f>
        <v>OLIVERO SIERRA LINDA MARINA</v>
      </c>
      <c r="E132" s="34" t="str">
        <f>IF(ISBLANK(Justificar!E139),"",Justificar!E139)</f>
        <v>Promoter</v>
      </c>
      <c r="F132" s="35" t="str">
        <f>IF(ISBLANK(Justificar!F139),"",Justificar!F139)</f>
        <v>Sin_Registro_In_Out</v>
      </c>
      <c r="G132" s="35">
        <f>IF(ISBLANK(Justificar!G139),"",Justificar!G139)</f>
        <v>1018482309</v>
      </c>
    </row>
    <row r="133" spans="1:7" x14ac:dyDescent="0.3">
      <c r="A133" s="34" t="str">
        <f>IF(ISBLANK(Justificar!B140),"",Justificar!B140)</f>
        <v>Open Market</v>
      </c>
      <c r="B133" s="34" t="str" cm="1">
        <f t="array" ref="B133">_xlfn.XLOOKUP(TablaJust[[#This Row],[User Code]],User[[#All],[User Code]],User[[#All],[CM]],"")</f>
        <v>TOVAR JOSE RAMON</v>
      </c>
      <c r="C133" s="34" t="str">
        <f>IF(ISBLANK(Justificar!C140),"",Justificar!C140)</f>
        <v>MIE202216129718</v>
      </c>
      <c r="D133" s="35" t="str">
        <f>IF(ISBLANK(Justificar!D140),"",Justificar!D140)</f>
        <v>MENDOZA BONFANTE LENNYS</v>
      </c>
      <c r="E133" s="34" t="str">
        <f>IF(ISBLANK(Justificar!E140),"",Justificar!E140)</f>
        <v>Promoter</v>
      </c>
      <c r="F133" s="35" t="str">
        <f>IF(ISBLANK(Justificar!F140),"",Justificar!F140)</f>
        <v>Sin_Registro_In_Out</v>
      </c>
      <c r="G133" s="35">
        <f>IF(ISBLANK(Justificar!G140),"",Justificar!G140)</f>
        <v>1007170101</v>
      </c>
    </row>
    <row r="134" spans="1:7" x14ac:dyDescent="0.3">
      <c r="A134" s="34" t="str">
        <f>IF(ISBLANK(Justificar!B141),"",Justificar!B141)</f>
        <v>Open Market</v>
      </c>
      <c r="B134" s="34" t="str" cm="1">
        <f t="array" ref="B134">_xlfn.XLOOKUP(TablaJust[[#This Row],[User Code]],User[[#All],[User Code]],User[[#All],[CM]],"")</f>
        <v>MEJIA LONDOÑO HAROLD</v>
      </c>
      <c r="C134" s="34" t="str">
        <f>IF(ISBLANK(Justificar!C141),"",Justificar!C141)</f>
        <v>MIE202216129751</v>
      </c>
      <c r="D134" s="35" t="str">
        <f>IF(ISBLANK(Justificar!D141),"",Justificar!D141)</f>
        <v>GONZALEZ PERLAZA JANETH</v>
      </c>
      <c r="E134" s="34" t="str">
        <f>IF(ISBLANK(Justificar!E141),"",Justificar!E141)</f>
        <v>Promoter</v>
      </c>
      <c r="F134" s="35" t="str">
        <f>IF(ISBLANK(Justificar!F141),"",Justificar!F141)</f>
        <v>No_cumple_el_Tiempo</v>
      </c>
      <c r="G134" s="35">
        <f>IF(ISBLANK(Justificar!G141),"",Justificar!G141)</f>
        <v>1130600362</v>
      </c>
    </row>
    <row r="135" spans="1:7" x14ac:dyDescent="0.3">
      <c r="A135" s="34" t="str">
        <f>IF(ISBLANK(Justificar!B142),"",Justificar!B142)</f>
        <v>Open Market</v>
      </c>
      <c r="B135" s="34" t="str" cm="1">
        <f t="array" ref="B135">_xlfn.XLOOKUP(TablaJust[[#This Row],[User Code]],User[[#All],[User Code]],User[[#All],[CM]],"")</f>
        <v>SALAZAR GOMEZ OSCAR</v>
      </c>
      <c r="C135" s="34" t="str">
        <f>IF(ISBLANK(Justificar!C142),"",Justificar!C142)</f>
        <v>MIE2023060210233</v>
      </c>
      <c r="D135" s="35" t="str">
        <f>IF(ISBLANK(Justificar!D142),"",Justificar!D142)</f>
        <v>LAVERDE ENITH PAOLA</v>
      </c>
      <c r="E135" s="34" t="str">
        <f>IF(ISBLANK(Justificar!E142),"",Justificar!E142)</f>
        <v>Promoter</v>
      </c>
      <c r="F135" s="35" t="str">
        <f>IF(ISBLANK(Justificar!F142),"",Justificar!F142)</f>
        <v>Sin_Registro_In_Out</v>
      </c>
      <c r="G135" s="35">
        <f>IF(ISBLANK(Justificar!G142),"",Justificar!G142)</f>
        <v>1012440652</v>
      </c>
    </row>
    <row r="136" spans="1:7" x14ac:dyDescent="0.3">
      <c r="A136" s="34" t="str">
        <f>IF(ISBLANK(Justificar!B143),"",Justificar!B143)</f>
        <v>Open Market</v>
      </c>
      <c r="B136" s="34" t="str" cm="1">
        <f t="array" ref="B136">_xlfn.XLOOKUP(TablaJust[[#This Row],[User Code]],User[[#All],[User Code]],User[[#All],[CM]],"")</f>
        <v>MEJIA LONDOÑO HAROLD</v>
      </c>
      <c r="C136" s="34" t="str">
        <f>IF(ISBLANK(Justificar!C143),"",Justificar!C143)</f>
        <v>MIE2023140310607</v>
      </c>
      <c r="D136" s="35" t="str">
        <f>IF(ISBLANK(Justificar!D143),"",Justificar!D143)</f>
        <v>MARTINEZ LANZA FRANCY PATRICIA</v>
      </c>
      <c r="E136" s="34" t="str">
        <f>IF(ISBLANK(Justificar!E143),"",Justificar!E143)</f>
        <v>Promoter</v>
      </c>
      <c r="F136" s="35" t="str">
        <f>IF(ISBLANK(Justificar!F143),"",Justificar!F143)</f>
        <v>No_cumple_el_Tiempo</v>
      </c>
      <c r="G136" s="35">
        <f>IF(ISBLANK(Justificar!G143),"",Justificar!G143)</f>
        <v>6440627</v>
      </c>
    </row>
    <row r="137" spans="1:7" x14ac:dyDescent="0.3">
      <c r="A137" s="34" t="str">
        <f>IF(ISBLANK(Justificar!B144),"",Justificar!B144)</f>
        <v>Open Market</v>
      </c>
      <c r="B137" s="34" t="str" cm="1">
        <f t="array" ref="B137">_xlfn.XLOOKUP(TablaJust[[#This Row],[User Code]],User[[#All],[User Code]],User[[#All],[CM]],"")</f>
        <v>MARTINEZ PINZON JESUS ANTONIO</v>
      </c>
      <c r="C137" s="34" t="str">
        <f>IF(ISBLANK(Justificar!C144),"",Justificar!C144)</f>
        <v>MIE2024220314772</v>
      </c>
      <c r="D137" s="35" t="str">
        <f>IF(ISBLANK(Justificar!D144),"",Justificar!D144)</f>
        <v>SANABRIA MORALES GABRIELA</v>
      </c>
      <c r="E137" s="34" t="str">
        <f>IF(ISBLANK(Justificar!E144),"",Justificar!E144)</f>
        <v>Promoter</v>
      </c>
      <c r="F137" s="35" t="str">
        <f>IF(ISBLANK(Justificar!F144),"",Justificar!F144)</f>
        <v>Sin_Registro_In_Out</v>
      </c>
      <c r="G137" s="35">
        <f>IF(ISBLANK(Justificar!G144),"",Justificar!G144)</f>
        <v>1005755452</v>
      </c>
    </row>
    <row r="138" spans="1:7" x14ac:dyDescent="0.3">
      <c r="A138" s="34" t="str">
        <f>IF(ISBLANK(Justificar!B145),"",Justificar!B145)</f>
        <v>Open Market</v>
      </c>
      <c r="B138" s="34" t="str" cm="1">
        <f t="array" ref="B138">_xlfn.XLOOKUP(TablaJust[[#This Row],[User Code]],User[[#All],[User Code]],User[[#All],[CM]],"")</f>
        <v>TOVAR JOSE RAMON</v>
      </c>
      <c r="C138" s="34" t="str">
        <f>IF(ISBLANK(Justificar!C145),"",Justificar!C145)</f>
        <v>MIE2024160415077</v>
      </c>
      <c r="D138" s="35" t="str">
        <f>IF(ISBLANK(Justificar!D145),"",Justificar!D145)</f>
        <v>DIAZ ESTEVES DANIELA</v>
      </c>
      <c r="E138" s="34" t="str">
        <f>IF(ISBLANK(Justificar!E145),"",Justificar!E145)</f>
        <v>Promoter</v>
      </c>
      <c r="F138" s="35" t="str">
        <f>IF(ISBLANK(Justificar!F145),"",Justificar!F145)</f>
        <v>No_cumple_el_Tiempo</v>
      </c>
      <c r="G138" s="35">
        <f>IF(ISBLANK(Justificar!G145),"",Justificar!G145)</f>
        <v>5240012</v>
      </c>
    </row>
    <row r="139" spans="1:7" x14ac:dyDescent="0.3">
      <c r="A139" s="34" t="str">
        <f>IF(ISBLANK(Justificar!B146),"",Justificar!B146)</f>
        <v>Open Market</v>
      </c>
      <c r="B139" s="34" t="str" cm="1">
        <f t="array" ref="B139">_xlfn.XLOOKUP(TablaJust[[#This Row],[User Code]],User[[#All],[User Code]],User[[#All],[CM]],"")</f>
        <v>SALAZAR GOMEZ OSCAR</v>
      </c>
      <c r="C139" s="34" t="str">
        <f>IF(ISBLANK(Justificar!C146),"",Justificar!C146)</f>
        <v>MIE2024230415228</v>
      </c>
      <c r="D139" s="35" t="str">
        <f>IF(ISBLANK(Justificar!D146),"",Justificar!D146)</f>
        <v>NAVARRO RAFAEL ENRRIQUE</v>
      </c>
      <c r="E139" s="34" t="str">
        <f>IF(ISBLANK(Justificar!E146),"",Justificar!E146)</f>
        <v>Promoter</v>
      </c>
      <c r="F139" s="35" t="str">
        <f>IF(ISBLANK(Justificar!F146),"",Justificar!F146)</f>
        <v>No_cumple_el_Tiempo</v>
      </c>
      <c r="G139" s="35">
        <f>IF(ISBLANK(Justificar!G146),"",Justificar!G146)</f>
        <v>1063161930</v>
      </c>
    </row>
    <row r="140" spans="1:7" x14ac:dyDescent="0.3">
      <c r="A140" s="34" t="str">
        <f>IF(ISBLANK(Justificar!B147),"",Justificar!B147)</f>
        <v>Open Market</v>
      </c>
      <c r="B140" s="34" t="str" cm="1">
        <f t="array" ref="B140">_xlfn.XLOOKUP(TablaJust[[#This Row],[User Code]],User[[#All],[User Code]],User[[#All],[CM]],"")</f>
        <v>SALAZAR GOMEZ OSCAR</v>
      </c>
      <c r="C140" s="34" t="str">
        <f>IF(ISBLANK(Justificar!C147),"",Justificar!C147)</f>
        <v>MIE2024300515933</v>
      </c>
      <c r="D140" s="35" t="str">
        <f>IF(ISBLANK(Justificar!D147),"",Justificar!D147)</f>
        <v>BARRUETO MORA FANNY</v>
      </c>
      <c r="E140" s="34" t="str">
        <f>IF(ISBLANK(Justificar!E147),"",Justificar!E147)</f>
        <v>Promoter</v>
      </c>
      <c r="F140" s="35" t="str">
        <f>IF(ISBLANK(Justificar!F147),"",Justificar!F147)</f>
        <v>Sin_Registro_In_Out</v>
      </c>
      <c r="G140" s="35">
        <f>IF(ISBLANK(Justificar!G147),"",Justificar!G147)</f>
        <v>53009818</v>
      </c>
    </row>
    <row r="141" spans="1:7" x14ac:dyDescent="0.3">
      <c r="A141" s="34" t="str">
        <f>IF(ISBLANK(Justificar!B148),"",Justificar!B148)</f>
        <v>Open Market</v>
      </c>
      <c r="B141" s="34" t="str" cm="1">
        <f t="array" ref="B141">_xlfn.XLOOKUP(TablaJust[[#This Row],[User Code]],User[[#All],[User Code]],User[[#All],[CM]],"")</f>
        <v>TOVAR JOSE RAMON</v>
      </c>
      <c r="C141" s="34" t="str">
        <f>IF(ISBLANK(Justificar!C148),"",Justificar!C148)</f>
        <v>MIE2024170616132</v>
      </c>
      <c r="D141" s="35" t="str">
        <f>IF(ISBLANK(Justificar!D148),"",Justificar!D148)</f>
        <v>VANEGAS SANJUAN HANS ESTEBAN</v>
      </c>
      <c r="E141" s="34" t="str">
        <f>IF(ISBLANK(Justificar!E148),"",Justificar!E148)</f>
        <v>Promoter</v>
      </c>
      <c r="F141" s="35" t="str">
        <f>IF(ISBLANK(Justificar!F148),"",Justificar!F148)</f>
        <v>No_cumple_el_Tiempo</v>
      </c>
      <c r="G141" s="35">
        <f>IF(ISBLANK(Justificar!G148),"",Justificar!G148)</f>
        <v>1010107135</v>
      </c>
    </row>
    <row r="142" spans="1:7" x14ac:dyDescent="0.3">
      <c r="A142" s="34" t="str">
        <f>IF(ISBLANK(Justificar!B149),"",Justificar!B149)</f>
        <v>Open Market</v>
      </c>
      <c r="B142" s="34" t="str" cm="1">
        <f t="array" ref="B142">_xlfn.XLOOKUP(TablaJust[[#This Row],[User Code]],User[[#All],[User Code]],User[[#All],[CM]],"")</f>
        <v>TOVAR JOSE RAMON</v>
      </c>
      <c r="C142" s="34" t="str">
        <f>IF(ISBLANK(Justificar!C149),"",Justificar!C149)</f>
        <v>MIE2024170616130</v>
      </c>
      <c r="D142" s="35" t="str">
        <f>IF(ISBLANK(Justificar!D149),"",Justificar!D149)</f>
        <v>VARGAS BARRERA JUAN CAMILO</v>
      </c>
      <c r="E142" s="34" t="str">
        <f>IF(ISBLANK(Justificar!E149),"",Justificar!E149)</f>
        <v>Promoter</v>
      </c>
      <c r="F142" s="35" t="str">
        <f>IF(ISBLANK(Justificar!F149),"",Justificar!F149)</f>
        <v>Sin_Registro_In_Out</v>
      </c>
      <c r="G142" s="35">
        <f>IF(ISBLANK(Justificar!G149),"",Justificar!G149)</f>
        <v>1143169016</v>
      </c>
    </row>
    <row r="143" spans="1:7" x14ac:dyDescent="0.3">
      <c r="A143" s="34" t="str">
        <f>IF(ISBLANK(Justificar!B150),"",Justificar!B150)</f>
        <v>Open Market</v>
      </c>
      <c r="B143" s="34" t="str" cm="1">
        <f t="array" ref="B143">_xlfn.XLOOKUP(TablaJust[[#This Row],[User Code]],User[[#All],[User Code]],User[[#All],[CM]],"")</f>
        <v>MEJIA LONDOÑO HAROLD</v>
      </c>
      <c r="C143" s="34" t="str">
        <f>IF(ISBLANK(Justificar!C150),"",Justificar!C150)</f>
        <v>MIE2024240616179</v>
      </c>
      <c r="D143" s="35" t="str">
        <f>IF(ISBLANK(Justificar!D150),"",Justificar!D150)</f>
        <v>ENRIQUEZ BEATRIZ ELENA</v>
      </c>
      <c r="E143" s="34" t="str">
        <f>IF(ISBLANK(Justificar!E150),"",Justificar!E150)</f>
        <v>Promoter</v>
      </c>
      <c r="F143" s="35" t="str">
        <f>IF(ISBLANK(Justificar!F150),"",Justificar!F150)</f>
        <v>No_cumple_el_Tiempo</v>
      </c>
      <c r="G143" s="35">
        <f>IF(ISBLANK(Justificar!G150),"",Justificar!G150)</f>
        <v>1113681035</v>
      </c>
    </row>
    <row r="144" spans="1:7" x14ac:dyDescent="0.3">
      <c r="A144" s="34" t="str">
        <f>IF(ISBLANK(Justificar!B151),"",Justificar!B151)</f>
        <v>Open Market</v>
      </c>
      <c r="B144" s="34" t="str" cm="1">
        <f t="array" ref="B144">_xlfn.XLOOKUP(TablaJust[[#This Row],[User Code]],User[[#All],[User Code]],User[[#All],[CM]],"")</f>
        <v>MARTINEZ PINZON JESUS ANTONIO</v>
      </c>
      <c r="C144" s="34" t="str">
        <f>IF(ISBLANK(Justificar!C151),"",Justificar!C151)</f>
        <v>MIE2024030716322</v>
      </c>
      <c r="D144" s="35" t="str">
        <f>IF(ISBLANK(Justificar!D151),"",Justificar!D151)</f>
        <v>ACOSTA ANDRES FELIPE</v>
      </c>
      <c r="E144" s="34" t="str">
        <f>IF(ISBLANK(Justificar!E151),"",Justificar!E151)</f>
        <v>Promoter</v>
      </c>
      <c r="F144" s="35" t="str">
        <f>IF(ISBLANK(Justificar!F151),"",Justificar!F151)</f>
        <v>Sin_Registro_In_Out</v>
      </c>
      <c r="G144" s="35">
        <f>IF(ISBLANK(Justificar!G151),"",Justificar!G151)</f>
        <v>1013592826</v>
      </c>
    </row>
    <row r="145" spans="1:7" x14ac:dyDescent="0.3">
      <c r="A145" s="34" t="str">
        <f>IF(ISBLANK(Justificar!B152),"",Justificar!B152)</f>
        <v>Open Market</v>
      </c>
      <c r="B145" s="34" t="str" cm="1">
        <f t="array" ref="B145">_xlfn.XLOOKUP(TablaJust[[#This Row],[User Code]],User[[#All],[User Code]],User[[#All],[CM]],"")</f>
        <v>SALAZAR GOMEZ OSCAR</v>
      </c>
      <c r="C145" s="34" t="str">
        <f>IF(ISBLANK(Justificar!C152),"",Justificar!C152)</f>
        <v>MIE2024050817015</v>
      </c>
      <c r="D145" s="35" t="str">
        <f>IF(ISBLANK(Justificar!D152),"",Justificar!D152)</f>
        <v>VILLAMIZAR MARIA ALEXANDRA</v>
      </c>
      <c r="E145" s="34" t="str">
        <f>IF(ISBLANK(Justificar!E152),"",Justificar!E152)</f>
        <v>Promoter</v>
      </c>
      <c r="F145" s="35" t="str">
        <f>IF(ISBLANK(Justificar!F152),"",Justificar!F152)</f>
        <v>No_cumple_el_Tiempo</v>
      </c>
      <c r="G145" s="35">
        <f>IF(ISBLANK(Justificar!G152),"",Justificar!G152)</f>
        <v>1090510601</v>
      </c>
    </row>
    <row r="146" spans="1:7" x14ac:dyDescent="0.3">
      <c r="A146" s="34" t="str">
        <f>IF(ISBLANK(Justificar!B153),"",Justificar!B153)</f>
        <v>Open Market</v>
      </c>
      <c r="B146" s="34" t="str" cm="1">
        <f t="array" ref="B146">_xlfn.XLOOKUP(TablaJust[[#This Row],[User Code]],User[[#All],[User Code]],User[[#All],[CM]],"")</f>
        <v>TOVAR JOSE RAMON</v>
      </c>
      <c r="C146" s="34" t="str">
        <f>IF(ISBLANK(Justificar!C153),"",Justificar!C153)</f>
        <v>MIE2024200817207</v>
      </c>
      <c r="D146" s="35" t="str">
        <f>IF(ISBLANK(Justificar!D153),"",Justificar!D153)</f>
        <v>MANOTAS URICOECHEA KATY PAOLA</v>
      </c>
      <c r="E146" s="34" t="str">
        <f>IF(ISBLANK(Justificar!E153),"",Justificar!E153)</f>
        <v>Promoter</v>
      </c>
      <c r="F146" s="35" t="str">
        <f>IF(ISBLANK(Justificar!F153),"",Justificar!F153)</f>
        <v>Sin_Registro_In_Out</v>
      </c>
      <c r="G146" s="35">
        <f>IF(ISBLANK(Justificar!G153),"",Justificar!G153)</f>
        <v>1079941888</v>
      </c>
    </row>
    <row r="147" spans="1:7" x14ac:dyDescent="0.3">
      <c r="A147" s="34" t="str">
        <f>IF(ISBLANK(Justificar!B154),"",Justificar!B154)</f>
        <v>Open Market</v>
      </c>
      <c r="B147" s="34" t="str" cm="1">
        <f t="array" ref="B147">_xlfn.XLOOKUP(TablaJust[[#This Row],[User Code]],User[[#All],[User Code]],User[[#All],[CM]],"")</f>
        <v>TOVAR JOSE RAMON</v>
      </c>
      <c r="C147" s="34" t="str">
        <f>IF(ISBLANK(Justificar!C154),"",Justificar!C154)</f>
        <v>MIE2024111017822</v>
      </c>
      <c r="D147" s="35" t="str">
        <f>IF(ISBLANK(Justificar!D154),"",Justificar!D154)</f>
        <v>AYCARDI MEZA JULIETH PAOLA</v>
      </c>
      <c r="E147" s="34" t="str">
        <f>IF(ISBLANK(Justificar!E154),"",Justificar!E154)</f>
        <v>Promoter</v>
      </c>
      <c r="F147" s="35" t="str">
        <f>IF(ISBLANK(Justificar!F154),"",Justificar!F154)</f>
        <v>Sin_Registro_In_Out</v>
      </c>
      <c r="G147" s="35">
        <f>IF(ISBLANK(Justificar!G154),"",Justificar!G154)</f>
        <v>1140900686</v>
      </c>
    </row>
    <row r="148" spans="1:7" x14ac:dyDescent="0.3">
      <c r="A148" s="34" t="str">
        <f>IF(ISBLANK(Justificar!B155),"",Justificar!B155)</f>
        <v>Open Market</v>
      </c>
      <c r="B148" s="34" t="str" cm="1">
        <f t="array" ref="B148">_xlfn.XLOOKUP(TablaJust[[#This Row],[User Code]],User[[#All],[User Code]],User[[#All],[CM]],"")</f>
        <v>TORRES JOSE RICARDO</v>
      </c>
      <c r="C148" s="34" t="str">
        <f>IF(ISBLANK(Justificar!C155),"",Justificar!C155)</f>
        <v>MIE2024091118166</v>
      </c>
      <c r="D148" s="35" t="str">
        <f>IF(ISBLANK(Justificar!D155),"",Justificar!D155)</f>
        <v>MORA PATIÑO HECTOR FAVIO</v>
      </c>
      <c r="E148" s="34" t="str">
        <f>IF(ISBLANK(Justificar!E155),"",Justificar!E155)</f>
        <v>Promoter</v>
      </c>
      <c r="F148" s="35" t="str">
        <f>IF(ISBLANK(Justificar!F155),"",Justificar!F155)</f>
        <v>Sin_Registro_In_Out</v>
      </c>
      <c r="G148" s="35">
        <f>IF(ISBLANK(Justificar!G155),"",Justificar!G155)</f>
        <v>1036601350</v>
      </c>
    </row>
    <row r="149" spans="1:7" x14ac:dyDescent="0.3">
      <c r="A149" s="34" t="str">
        <f>IF(ISBLANK(Justificar!B156),"",Justificar!B156)</f>
        <v>Open Market</v>
      </c>
      <c r="B149" s="34" t="str" cm="1">
        <f t="array" ref="B149">_xlfn.XLOOKUP(TablaJust[[#This Row],[User Code]],User[[#All],[User Code]],User[[#All],[CM]],"")</f>
        <v>MARTINEZ PINZON JESUS ANTONIO</v>
      </c>
      <c r="C149" s="34" t="str">
        <f>IF(ISBLANK(Justificar!C156),"",Justificar!C156)</f>
        <v>MIE2024121118192</v>
      </c>
      <c r="D149" s="35" t="str">
        <f>IF(ISBLANK(Justificar!D156),"",Justificar!D156)</f>
        <v>RUIZ DIAZ MICHAEL FERNEY</v>
      </c>
      <c r="E149" s="34" t="str">
        <f>IF(ISBLANK(Justificar!E156),"",Justificar!E156)</f>
        <v>Promoter</v>
      </c>
      <c r="F149" s="35" t="str">
        <f>IF(ISBLANK(Justificar!F156),"",Justificar!F156)</f>
        <v>Sin_Registro_In_Out</v>
      </c>
      <c r="G149" s="35">
        <f>IF(ISBLANK(Justificar!G156),"",Justificar!G156)</f>
        <v>1023022823</v>
      </c>
    </row>
    <row r="150" spans="1:7" x14ac:dyDescent="0.3">
      <c r="A150" s="34" t="str">
        <f>IF(ISBLANK(Justificar!B157),"",Justificar!B157)</f>
        <v>Open Market</v>
      </c>
      <c r="B150" s="34" t="str" cm="1">
        <f t="array" ref="B150">_xlfn.XLOOKUP(TablaJust[[#This Row],[User Code]],User[[#All],[User Code]],User[[#All],[CM]],"")</f>
        <v>MEJIA LONDOÑO HAROLD</v>
      </c>
      <c r="C150" s="34" t="str">
        <f>IF(ISBLANK(Justificar!C157),"",Justificar!C157)</f>
        <v>MIE2024181118255</v>
      </c>
      <c r="D150" s="35" t="str">
        <f>IF(ISBLANK(Justificar!D157),"",Justificar!D157)</f>
        <v>ALVAREZ MANCERA BRAYAN ESTYD</v>
      </c>
      <c r="E150" s="34" t="str">
        <f>IF(ISBLANK(Justificar!E157),"",Justificar!E157)</f>
        <v>Promoter</v>
      </c>
      <c r="F150" s="35" t="str">
        <f>IF(ISBLANK(Justificar!F157),"",Justificar!F157)</f>
        <v>Sin_Registro_In_Out</v>
      </c>
      <c r="G150" s="35">
        <f>IF(ISBLANK(Justificar!G157),"",Justificar!G157)</f>
        <v>1030653728</v>
      </c>
    </row>
    <row r="151" spans="1:7" x14ac:dyDescent="0.3">
      <c r="A151" s="34" t="str">
        <f>IF(ISBLANK(Justificar!B158),"",Justificar!B158)</f>
        <v>Open Market</v>
      </c>
      <c r="B151" s="34" t="str" cm="1">
        <f t="array" ref="B151">_xlfn.XLOOKUP(TablaJust[[#This Row],[User Code]],User[[#All],[User Code]],User[[#All],[CM]],"")</f>
        <v>MEJIA LONDOÑO HAROLD</v>
      </c>
      <c r="C151" s="34" t="str">
        <f>IF(ISBLANK(Justificar!C158),"",Justificar!C158)</f>
        <v>MIE2024181118248</v>
      </c>
      <c r="D151" s="35" t="str">
        <f>IF(ISBLANK(Justificar!D158),"",Justificar!D158)</f>
        <v>CASTIBLANCO CORAL JEFFERSON AMAURY</v>
      </c>
      <c r="E151" s="34" t="str">
        <f>IF(ISBLANK(Justificar!E158),"",Justificar!E158)</f>
        <v>Supervisor</v>
      </c>
      <c r="F151" s="35" t="str">
        <f>IF(ISBLANK(Justificar!F158),"",Justificar!F158)</f>
        <v>No_cumple_el_Tiempo</v>
      </c>
      <c r="G151" s="35">
        <f>IF(ISBLANK(Justificar!G158),"",Justificar!G158)</f>
        <v>1020752246</v>
      </c>
    </row>
    <row r="152" spans="1:7" x14ac:dyDescent="0.3">
      <c r="A152" s="34" t="str">
        <f>IF(ISBLANK(Justificar!B159),"",Justificar!B159)</f>
        <v>Open Market</v>
      </c>
      <c r="B152" s="34" t="str" cm="1">
        <f t="array" ref="B152">_xlfn.XLOOKUP(TablaJust[[#This Row],[User Code]],User[[#All],[User Code]],User[[#All],[CM]],"")</f>
        <v>MEJIA LONDOÑO HAROLD</v>
      </c>
      <c r="C152" s="34" t="str">
        <f>IF(ISBLANK(Justificar!C159),"",Justificar!C159)</f>
        <v>MIE2024041218569</v>
      </c>
      <c r="D152" s="35" t="str">
        <f>IF(ISBLANK(Justificar!D159),"",Justificar!D159)</f>
        <v>SAAVEDRA CALVO JOVANNY ALBERTO</v>
      </c>
      <c r="E152" s="34" t="str">
        <f>IF(ISBLANK(Justificar!E159),"",Justificar!E159)</f>
        <v>Supervisor</v>
      </c>
      <c r="F152" s="35" t="str">
        <f>IF(ISBLANK(Justificar!F159),"",Justificar!F159)</f>
        <v>No_cumple_el_Tiempo</v>
      </c>
      <c r="G152" s="35">
        <f>IF(ISBLANK(Justificar!G159),"",Justificar!G159)</f>
        <v>94421703</v>
      </c>
    </row>
    <row r="153" spans="1:7" x14ac:dyDescent="0.3">
      <c r="A153" t="str">
        <f>IF(ISBLANK(Justificar!B160),"",Justificar!B160)</f>
        <v>Open Market</v>
      </c>
      <c r="B153" t="str" cm="1">
        <f t="array" ref="B153">_xlfn.XLOOKUP(TablaJust[[#This Row],[User Code]],User[[#All],[User Code]],User[[#All],[CM]],"")</f>
        <v>TORRES JOSE RICARDO</v>
      </c>
      <c r="C153" t="str">
        <f>IF(ISBLANK(Justificar!C160),"",Justificar!C160)</f>
        <v>MIE2024041218564</v>
      </c>
      <c r="D153" t="str">
        <f>IF(ISBLANK(Justificar!D160),"",Justificar!D160)</f>
        <v>SUAREZ SOTO YUVIANIS MARIA</v>
      </c>
      <c r="E153" t="str">
        <f>IF(ISBLANK(Justificar!E160),"",Justificar!E160)</f>
        <v>Promoter</v>
      </c>
      <c r="F153" t="str">
        <f>IF(ISBLANK(Justificar!F160),"",Justificar!F160)</f>
        <v>Sin_Registro_In_Out</v>
      </c>
      <c r="G153" s="35">
        <f>IF(ISBLANK(Justificar!G160),"",Justificar!G160)</f>
        <v>1064988961</v>
      </c>
    </row>
    <row r="154" spans="1:7" x14ac:dyDescent="0.3">
      <c r="A154" t="str">
        <f>IF(ISBLANK(Justificar!B161),"",Justificar!B161)</f>
        <v>Open Market</v>
      </c>
      <c r="B154" t="str" cm="1">
        <f t="array" ref="B154">_xlfn.XLOOKUP(TablaJust[[#This Row],[User Code]],User[[#All],[User Code]],User[[#All],[CM]],"")</f>
        <v>MARTINEZ PINZON JESUS ANTONIO</v>
      </c>
      <c r="C154" t="str">
        <f>IF(ISBLANK(Justificar!C161),"",Justificar!C161)</f>
        <v>MIE2024101219080</v>
      </c>
      <c r="D154" t="str">
        <f>IF(ISBLANK(Justificar!D161),"",Justificar!D161)</f>
        <v>RAMIREZ CALDERON JORGE STIVEN</v>
      </c>
      <c r="E154" t="str">
        <f>IF(ISBLANK(Justificar!E161),"",Justificar!E161)</f>
        <v>Promoter</v>
      </c>
      <c r="F154" t="str">
        <f>IF(ISBLANK(Justificar!F161),"",Justificar!F161)</f>
        <v>Sin_Registro_In_Out</v>
      </c>
    </row>
    <row r="155" spans="1:7" x14ac:dyDescent="0.3">
      <c r="A155" t="str">
        <f>IF(ISBLANK(Justificar!B162),"",Justificar!B162)</f>
        <v>Open Market</v>
      </c>
      <c r="B155" t="str" cm="1">
        <f t="array" ref="B155">_xlfn.XLOOKUP(TablaJust[[#This Row],[User Code]],User[[#All],[User Code]],User[[#All],[CM]],"")</f>
        <v>MEJIA LONDOÑO HAROLD</v>
      </c>
      <c r="C155" t="str">
        <f>IF(ISBLANK(Justificar!C162),"",Justificar!C162)</f>
        <v>MIE2025140120261</v>
      </c>
      <c r="D155" t="str">
        <f>IF(ISBLANK(Justificar!D162),"",Justificar!D162)</f>
        <v>ERASO ESTRADA ERIKA ELIZABETH</v>
      </c>
      <c r="E155" t="str">
        <f>IF(ISBLANK(Justificar!E162),"",Justificar!E162)</f>
        <v>Promoter</v>
      </c>
      <c r="F155" t="str">
        <f>IF(ISBLANK(Justificar!F162),"",Justificar!F162)</f>
        <v>Sin_Registro_In_Out</v>
      </c>
    </row>
    <row r="156" spans="1:7" x14ac:dyDescent="0.3">
      <c r="A156" t="str">
        <f>IF(ISBLANK(Justificar!B163),"",Justificar!B163)</f>
        <v>Open Market</v>
      </c>
      <c r="B156" t="str" cm="1">
        <f t="array" ref="B156">_xlfn.XLOOKUP(TablaJust[[#This Row],[User Code]],User[[#All],[User Code]],User[[#All],[CM]],"")</f>
        <v>MEJIA LONDOÑO HAROLD</v>
      </c>
      <c r="C156" t="str">
        <f>IF(ISBLANK(Justificar!C163),"",Justificar!C163)</f>
        <v>MIE2025160120385</v>
      </c>
      <c r="D156" t="str">
        <f>IF(ISBLANK(Justificar!D163),"",Justificar!D163)</f>
        <v>VELASQUEZ MEJIA JORGE IVAN</v>
      </c>
      <c r="E156" t="str">
        <f>IF(ISBLANK(Justificar!E163),"",Justificar!E163)</f>
        <v>Promoter</v>
      </c>
      <c r="F156" t="str">
        <f>IF(ISBLANK(Justificar!F163),"",Justificar!F163)</f>
        <v>No_cumple_el_Tiempo</v>
      </c>
    </row>
    <row r="157" spans="1:7" x14ac:dyDescent="0.3">
      <c r="A157" t="str">
        <f>IF(ISBLANK(Justificar!B164),"",Justificar!B164)</f>
        <v>Open Market</v>
      </c>
      <c r="B157" t="str" cm="1">
        <f t="array" ref="B157">_xlfn.XLOOKUP(TablaJust[[#This Row],[User Code]],User[[#All],[User Code]],User[[#All],[CM]],"")</f>
        <v>MEJIA LONDOÑO HAROLD</v>
      </c>
      <c r="C157" t="str">
        <f>IF(ISBLANK(Justificar!C164),"",Justificar!C164)</f>
        <v>MIE2025240120582</v>
      </c>
      <c r="D157" t="str">
        <f>IF(ISBLANK(Justificar!D164),"",Justificar!D164)</f>
        <v>OTALORA TRONCOSO SEBASTIAN</v>
      </c>
      <c r="E157" t="str">
        <f>IF(ISBLANK(Justificar!E164),"",Justificar!E164)</f>
        <v>Promoter</v>
      </c>
      <c r="F157" t="str">
        <f>IF(ISBLANK(Justificar!F164),"",Justificar!F164)</f>
        <v>No_cumple_el_Tiempo</v>
      </c>
    </row>
    <row r="158" spans="1:7" x14ac:dyDescent="0.3">
      <c r="A158" t="str">
        <f>IF(ISBLANK(Justificar!B165),"",Justificar!B165)</f>
        <v>Open Market</v>
      </c>
      <c r="B158" t="str" cm="1">
        <f t="array" ref="B158">_xlfn.XLOOKUP(TablaJust[[#This Row],[User Code]],User[[#All],[User Code]],User[[#All],[CM]],"")</f>
        <v>MARTINEZ PINZON JESUS ANTONIO</v>
      </c>
      <c r="C158" t="str">
        <f>IF(ISBLANK(Justificar!C165),"",Justificar!C165)</f>
        <v>MIE2025270120620</v>
      </c>
      <c r="D158" t="str">
        <f>IF(ISBLANK(Justificar!D165),"",Justificar!D165)</f>
        <v>NARVÁEZ PÉREZ ELIANA ESTEFANÍA</v>
      </c>
      <c r="E158" t="str">
        <f>IF(ISBLANK(Justificar!E165),"",Justificar!E165)</f>
        <v>Promoter</v>
      </c>
      <c r="F158" t="str">
        <f>IF(ISBLANK(Justificar!F165),"",Justificar!F165)</f>
        <v>Sin_Registro_In_Out</v>
      </c>
    </row>
    <row r="159" spans="1:7" x14ac:dyDescent="0.3">
      <c r="A159" t="str">
        <f>IF(ISBLANK(Justificar!B166),"",Justificar!B166)</f>
        <v>Open Market</v>
      </c>
      <c r="B159" t="str" cm="1">
        <f t="array" ref="B159">_xlfn.XLOOKUP(TablaJust[[#This Row],[User Code]],User[[#All],[User Code]],User[[#All],[CM]],"")</f>
        <v>MARTINEZ PINZON JESUS ANTONIO</v>
      </c>
      <c r="C159" t="str">
        <f>IF(ISBLANK(Justificar!C166),"",Justificar!C166)</f>
        <v>MIE2025250321843</v>
      </c>
      <c r="D159" t="str">
        <f>IF(ISBLANK(Justificar!D166),"",Justificar!D166)</f>
        <v>GARCIA MARTINEZ LAURA KATHERINE</v>
      </c>
      <c r="E159" t="str">
        <f>IF(ISBLANK(Justificar!E166),"",Justificar!E166)</f>
        <v>Promoter</v>
      </c>
      <c r="F159" t="str">
        <f>IF(ISBLANK(Justificar!F166),"",Justificar!F166)</f>
        <v>Sin_Registro_In_Out</v>
      </c>
    </row>
    <row r="160" spans="1:7" x14ac:dyDescent="0.3">
      <c r="A160" t="str">
        <f>IF(ISBLANK(Justificar!B167),"",Justificar!B167)</f>
        <v>Open Market</v>
      </c>
      <c r="B160" t="str" cm="1">
        <f t="array" ref="B160">_xlfn.XLOOKUP(TablaJust[[#This Row],[User Code]],User[[#All],[User Code]],User[[#All],[CM]],"")</f>
        <v>MARTINEZ PINZON JESUS ANTONIO</v>
      </c>
      <c r="C160" t="str">
        <f>IF(ISBLANK(Justificar!C167),"",Justificar!C167)</f>
        <v>MIE2025020422053</v>
      </c>
      <c r="D160" t="str">
        <f>IF(ISBLANK(Justificar!D167),"",Justificar!D167)</f>
        <v>CRUZ ORTIZ ANDRES FELIPE</v>
      </c>
      <c r="E160" t="str">
        <f>IF(ISBLANK(Justificar!E167),"",Justificar!E167)</f>
        <v>Promoter</v>
      </c>
      <c r="F160" t="str">
        <f>IF(ISBLANK(Justificar!F167),"",Justificar!F167)</f>
        <v>Sin_Registro_In_Out</v>
      </c>
    </row>
    <row r="161" spans="1:6" x14ac:dyDescent="0.3">
      <c r="A161" t="str">
        <f>IF(ISBLANK(Justificar!B168),"",Justificar!B168)</f>
        <v>Open Market</v>
      </c>
      <c r="B161" t="str" cm="1">
        <f t="array" ref="B161">_xlfn.XLOOKUP(TablaJust[[#This Row],[User Code]],User[[#All],[User Code]],User[[#All],[CM]],"")</f>
        <v>GARCIA BELLO JORGE ANDRES</v>
      </c>
      <c r="C161" t="str">
        <f>IF(ISBLANK(Justificar!C168),"",Justificar!C168)</f>
        <v>MIE2025030422101</v>
      </c>
      <c r="D161" t="str">
        <f>IF(ISBLANK(Justificar!D168),"",Justificar!D168)</f>
        <v>DEVIA ALVARADO LUCIA</v>
      </c>
      <c r="E161" t="str">
        <f>IF(ISBLANK(Justificar!E168),"",Justificar!E168)</f>
        <v>Promoter</v>
      </c>
      <c r="F161" t="str">
        <f>IF(ISBLANK(Justificar!F168),"",Justificar!F168)</f>
        <v>No_cumple_el_Tiempo</v>
      </c>
    </row>
    <row r="162" spans="1:6" x14ac:dyDescent="0.3">
      <c r="A162" t="str">
        <f>IF(ISBLANK(Justificar!B169),"",Justificar!B169)</f>
        <v>Open Market</v>
      </c>
      <c r="B162" t="str" cm="1">
        <f t="array" ref="B162">_xlfn.XLOOKUP(TablaJust[[#This Row],[User Code]],User[[#All],[User Code]],User[[#All],[CM]],"")</f>
        <v>MARTINEZ PINZON JESUS ANTONIO</v>
      </c>
      <c r="C162" t="str">
        <f>IF(ISBLANK(Justificar!C169),"",Justificar!C169)</f>
        <v>MIE2025070422173</v>
      </c>
      <c r="D162" t="str">
        <f>IF(ISBLANK(Justificar!D169),"",Justificar!D169)</f>
        <v>NOVOA GONZALEZ JOSE GUILLERMO</v>
      </c>
      <c r="E162" t="str">
        <f>IF(ISBLANK(Justificar!E169),"",Justificar!E169)</f>
        <v>Promoter</v>
      </c>
      <c r="F162" t="str">
        <f>IF(ISBLANK(Justificar!F169),"",Justificar!F169)</f>
        <v>Sin_Registro_In_Out</v>
      </c>
    </row>
    <row r="163" spans="1:6" x14ac:dyDescent="0.3">
      <c r="A163" t="str">
        <f>IF(ISBLANK(Justificar!B170),"",Justificar!B170)</f>
        <v>Open Market</v>
      </c>
      <c r="B163" t="str" cm="1">
        <f t="array" ref="B163">_xlfn.XLOOKUP(TablaJust[[#This Row],[User Code]],User[[#All],[User Code]],User[[#All],[CM]],"")</f>
        <v>SALAZAR GOMEZ OSCAR</v>
      </c>
      <c r="C163" t="str">
        <f>IF(ISBLANK(Justificar!C170),"",Justificar!C170)</f>
        <v>MIE2025080522984</v>
      </c>
      <c r="D163" t="str">
        <f>IF(ISBLANK(Justificar!D170),"",Justificar!D170)</f>
        <v>GONZALEZ HERNADEZ CRISTIAN CAMILO</v>
      </c>
      <c r="E163" t="str">
        <f>IF(ISBLANK(Justificar!E170),"",Justificar!E170)</f>
        <v>Promoter</v>
      </c>
      <c r="F163" t="str">
        <f>IF(ISBLANK(Justificar!F170),"",Justificar!F170)</f>
        <v>Sin_Registro_In_Out</v>
      </c>
    </row>
    <row r="164" spans="1:6" x14ac:dyDescent="0.3">
      <c r="A164" t="str">
        <f>IF(ISBLANK(Justificar!B171),"",Justificar!B171)</f>
        <v>Open Market</v>
      </c>
      <c r="B164" t="str" cm="1">
        <f t="array" ref="B164">_xlfn.XLOOKUP(TablaJust[[#This Row],[User Code]],User[[#All],[User Code]],User[[#All],[CM]],"")</f>
        <v>TOVAR JOSE RAMON</v>
      </c>
      <c r="C164" t="str">
        <f>IF(ISBLANK(Justificar!C171),"",Justificar!C171)</f>
        <v>MIE2025150523064</v>
      </c>
      <c r="D164" t="str">
        <f>IF(ISBLANK(Justificar!D171),"",Justificar!D171)</f>
        <v>ESPINOSA AREVALO DIEGO ANDRES</v>
      </c>
      <c r="E164" t="str">
        <f>IF(ISBLANK(Justificar!E171),"",Justificar!E171)</f>
        <v>Promoter</v>
      </c>
      <c r="F164" t="str">
        <f>IF(ISBLANK(Justificar!F171),"",Justificar!F171)</f>
        <v>Sin_Registro_In_Out</v>
      </c>
    </row>
    <row r="165" spans="1:6" x14ac:dyDescent="0.3">
      <c r="A165" t="str">
        <f>IF(ISBLANK(Justificar!B172),"",Justificar!B172)</f>
        <v>Open Market</v>
      </c>
      <c r="B165" t="str" cm="1">
        <f t="array" ref="B165">_xlfn.XLOOKUP(TablaJust[[#This Row],[User Code]],User[[#All],[User Code]],User[[#All],[CM]],"")</f>
        <v>MARTINEZ PINZON JESUS ANTONIO</v>
      </c>
      <c r="C165" t="str">
        <f>IF(ISBLANK(Justificar!C172),"",Justificar!C172)</f>
        <v>MIE2025290523231</v>
      </c>
      <c r="D165" t="str">
        <f>IF(ISBLANK(Justificar!D172),"",Justificar!D172)</f>
        <v>MATEUS GOMEZ JORGE MARIO</v>
      </c>
      <c r="E165" t="str">
        <f>IF(ISBLANK(Justificar!E172),"",Justificar!E172)</f>
        <v>Promoter</v>
      </c>
      <c r="F165" t="str">
        <f>IF(ISBLANK(Justificar!F172),"",Justificar!F172)</f>
        <v>Sin_Registro_In_Out</v>
      </c>
    </row>
    <row r="166" spans="1:6" x14ac:dyDescent="0.3">
      <c r="A166" t="str">
        <f>IF(ISBLANK(Justificar!B173),"",Justificar!B173)</f>
        <v>Open Market</v>
      </c>
      <c r="B166" t="str" cm="1">
        <f t="array" ref="B166">_xlfn.XLOOKUP(TablaJust[[#This Row],[User Code]],User[[#All],[User Code]],User[[#All],[CM]],"")</f>
        <v>MEJIA LONDOÑO HAROLD</v>
      </c>
      <c r="C166" t="str">
        <f>IF(ISBLANK(Justificar!C173),"",Justificar!C173)</f>
        <v>MIE2025310523260</v>
      </c>
      <c r="D166" t="str">
        <f>IF(ISBLANK(Justificar!D173),"",Justificar!D173)</f>
        <v>SANCHEZ MALLAMA MONICA ESTEFANIA</v>
      </c>
      <c r="E166" t="str">
        <f>IF(ISBLANK(Justificar!E173),"",Justificar!E173)</f>
        <v>Promoter</v>
      </c>
      <c r="F166" t="str">
        <f>IF(ISBLANK(Justificar!F173),"",Justificar!F173)</f>
        <v>Sin_Registro_In_Out</v>
      </c>
    </row>
    <row r="167" spans="1:6" x14ac:dyDescent="0.3">
      <c r="A167" t="str">
        <f>IF(ISBLANK(Justificar!B174),"",Justificar!B174)</f>
        <v>Open Market</v>
      </c>
      <c r="B167" t="str" cm="1">
        <f t="array" ref="B167">_xlfn.XLOOKUP(TablaJust[[#This Row],[User Code]],User[[#All],[User Code]],User[[#All],[CM]],"")</f>
        <v>MARTINEZ PINZON JESUS ANTONIO</v>
      </c>
      <c r="C167" t="str">
        <f>IF(ISBLANK(Justificar!C174),"",Justificar!C174)</f>
        <v>MIE2025090623336</v>
      </c>
      <c r="D167" t="str">
        <f>IF(ISBLANK(Justificar!D174),"",Justificar!D174)</f>
        <v>RAMIREZ GRATEROL LUIS ENRIQUE</v>
      </c>
      <c r="E167" t="str">
        <f>IF(ISBLANK(Justificar!E174),"",Justificar!E174)</f>
        <v>Promoter</v>
      </c>
      <c r="F167" t="str">
        <f>IF(ISBLANK(Justificar!F174),"",Justificar!F174)</f>
        <v>No_cumple_el_Tiempo</v>
      </c>
    </row>
    <row r="168" spans="1:6" x14ac:dyDescent="0.3">
      <c r="A168" t="str">
        <f>IF(ISBLANK(Justificar!B175),"",Justificar!B175)</f>
        <v>Open Market</v>
      </c>
      <c r="B168" t="str" cm="1">
        <f t="array" ref="B168">_xlfn.XLOOKUP(TablaJust[[#This Row],[User Code]],User[[#All],[User Code]],User[[#All],[CM]],"")</f>
        <v>SALAZAR GOMEZ OSCAR</v>
      </c>
      <c r="C168" t="str">
        <f>IF(ISBLANK(Justificar!C175),"",Justificar!C175)</f>
        <v>MIE2025110723646</v>
      </c>
      <c r="D168" t="str">
        <f>IF(ISBLANK(Justificar!D175),"",Justificar!D175)</f>
        <v>HOLGUIN VIDALES ZULLENY LICETH</v>
      </c>
      <c r="E168" t="str">
        <f>IF(ISBLANK(Justificar!E175),"",Justificar!E175)</f>
        <v>Promoter</v>
      </c>
      <c r="F168" t="str">
        <f>IF(ISBLANK(Justificar!F175),"",Justificar!F175)</f>
        <v>Sin_Registro_In_Out</v>
      </c>
    </row>
    <row r="169" spans="1:6" x14ac:dyDescent="0.3">
      <c r="A169" t="str">
        <f>IF(ISBLANK(Justificar!B176),"",Justificar!B176)</f>
        <v>Open Market</v>
      </c>
      <c r="B169" t="str" cm="1">
        <f t="array" ref="B169">_xlfn.XLOOKUP(TablaJust[[#This Row],[User Code]],User[[#All],[User Code]],User[[#All],[CM]],"")</f>
        <v>MARTINEZ PINZON JESUS ANTONIO</v>
      </c>
      <c r="C169" t="str">
        <f>IF(ISBLANK(Justificar!C176),"",Justificar!C176)</f>
        <v>MIE2025140723669</v>
      </c>
      <c r="D169" t="str">
        <f>IF(ISBLANK(Justificar!D176),"",Justificar!D176)</f>
        <v>AMAYA LUIS EINER</v>
      </c>
      <c r="E169" t="str">
        <f>IF(ISBLANK(Justificar!E176),"",Justificar!E176)</f>
        <v>Promoter</v>
      </c>
      <c r="F169" t="str">
        <f>IF(ISBLANK(Justificar!F176),"",Justificar!F176)</f>
        <v>No_cumple_el_Tiempo</v>
      </c>
    </row>
    <row r="170" spans="1:6" x14ac:dyDescent="0.3">
      <c r="A170" t="str">
        <f>IF(ISBLANK(Justificar!B177),"",Justificar!B177)</f>
        <v>Open Market</v>
      </c>
      <c r="B170" t="str" cm="1">
        <f t="array" ref="B170">_xlfn.XLOOKUP(TablaJust[[#This Row],[User Code]],User[[#All],[User Code]],User[[#All],[CM]],"")</f>
        <v>MARTINEZ PINZON JESUS ANTONIO</v>
      </c>
      <c r="C170" t="str">
        <f>IF(ISBLANK(Justificar!C177),"",Justificar!C177)</f>
        <v>MIE2025040823901</v>
      </c>
      <c r="D170" t="str">
        <f>IF(ISBLANK(Justificar!D177),"",Justificar!D177)</f>
        <v>GONZALES GALARZA KEVIN SEBASTIAN</v>
      </c>
      <c r="E170" t="str">
        <f>IF(ISBLANK(Justificar!E177),"",Justificar!E177)</f>
        <v>Promoter</v>
      </c>
      <c r="F170" t="str">
        <f>IF(ISBLANK(Justificar!F177),"",Justificar!F177)</f>
        <v>No_Realizo_Salida</v>
      </c>
    </row>
    <row r="171" spans="1:6" x14ac:dyDescent="0.3">
      <c r="A171" t="str">
        <f>IF(ISBLANK(Justificar!B178),"",Justificar!B178)</f>
        <v>Open Market</v>
      </c>
      <c r="B171" t="str" cm="1">
        <f t="array" ref="B171">_xlfn.XLOOKUP(TablaJust[[#This Row],[User Code]],User[[#All],[User Code]],User[[#All],[CM]],"")</f>
        <v>SALAZAR GOMEZ OSCAR</v>
      </c>
      <c r="C171" t="str">
        <f>IF(ISBLANK(Justificar!C178),"",Justificar!C178)</f>
        <v>MIE2025130824072</v>
      </c>
      <c r="D171" t="str">
        <f>IF(ISBLANK(Justificar!D178),"",Justificar!D178)</f>
        <v>ROJAS PINTO PAUL</v>
      </c>
      <c r="E171" t="str">
        <f>IF(ISBLANK(Justificar!E178),"",Justificar!E178)</f>
        <v>Promoter</v>
      </c>
      <c r="F171" t="str">
        <f>IF(ISBLANK(Justificar!F178),"",Justificar!F178)</f>
        <v>Sin_Registro_In_Out</v>
      </c>
    </row>
    <row r="172" spans="1:6" x14ac:dyDescent="0.3">
      <c r="A172" t="str">
        <f>IF(ISBLANK(Justificar!B179),"",Justificar!B179)</f>
        <v>Open Market</v>
      </c>
      <c r="B172" t="str" cm="1">
        <f t="array" ref="B172">_xlfn.XLOOKUP(TablaJust[[#This Row],[User Code]],User[[#All],[User Code]],User[[#All],[CM]],"")</f>
        <v>SALAZAR GOMEZ OSCAR</v>
      </c>
      <c r="C172" t="str">
        <f>IF(ISBLANK(Justificar!C179),"",Justificar!C179)</f>
        <v>MIE2025130824048</v>
      </c>
      <c r="D172" t="str">
        <f>IF(ISBLANK(Justificar!D179),"",Justificar!D179)</f>
        <v>RUIZ MAYORGA MARIA CHIRLEY</v>
      </c>
      <c r="E172" t="str">
        <f>IF(ISBLANK(Justificar!E179),"",Justificar!E179)</f>
        <v>Supervisor</v>
      </c>
      <c r="F172" t="str">
        <f>IF(ISBLANK(Justificar!F179),"",Justificar!F179)</f>
        <v>Sin_Registro_In_Out</v>
      </c>
    </row>
    <row r="173" spans="1:6" x14ac:dyDescent="0.3">
      <c r="A173" t="str">
        <f>IF(ISBLANK(Justificar!B180),"",Justificar!B180)</f>
        <v>Open Market</v>
      </c>
      <c r="B173" t="str" cm="1">
        <f t="array" ref="B173">_xlfn.XLOOKUP(TablaJust[[#This Row],[User Code]],User[[#All],[User Code]],User[[#All],[CM]],"")</f>
        <v>MEJIA LONDOÑO HAROLD</v>
      </c>
      <c r="C173" t="str">
        <f>IF(ISBLANK(Justificar!C180),"",Justificar!C180)</f>
        <v>MIE2025280824235</v>
      </c>
      <c r="D173" t="str">
        <f>IF(ISBLANK(Justificar!D180),"",Justificar!D180)</f>
        <v>SUAREZ ARMAS VICTOR ENMANUEL</v>
      </c>
      <c r="E173" t="str">
        <f>IF(ISBLANK(Justificar!E180),"",Justificar!E180)</f>
        <v>Promoter</v>
      </c>
      <c r="F173" t="str">
        <f>IF(ISBLANK(Justificar!F180),"",Justificar!F180)</f>
        <v>No_cumple_el_Tiempo</v>
      </c>
    </row>
    <row r="174" spans="1:6" x14ac:dyDescent="0.3">
      <c r="A174" t="str">
        <f>IF(ISBLANK(Justificar!B181),"",Justificar!B181)</f>
        <v>Open Market</v>
      </c>
      <c r="B174" t="str" cm="1">
        <f t="array" ref="B174">_xlfn.XLOOKUP(TablaJust[[#This Row],[User Code]],User[[#All],[User Code]],User[[#All],[CM]],"")</f>
        <v>MEJIA LONDOÑO HAROLD</v>
      </c>
      <c r="C174" t="str">
        <f>IF(ISBLANK(Justificar!C181),"",Justificar!C181)</f>
        <v>MIE2025010924258</v>
      </c>
      <c r="D174" t="str">
        <f>IF(ISBLANK(Justificar!D181),"",Justificar!D181)</f>
        <v>NAVARRO ANAYA JENNIFER</v>
      </c>
      <c r="E174" t="str">
        <f>IF(ISBLANK(Justificar!E181),"",Justificar!E181)</f>
        <v>Promoter</v>
      </c>
      <c r="F174" t="str">
        <f>IF(ISBLANK(Justificar!F181),"",Justificar!F181)</f>
        <v>No_cumple_el_Tiempo</v>
      </c>
    </row>
    <row r="175" spans="1:6" x14ac:dyDescent="0.3">
      <c r="A175" t="str">
        <f>IF(ISBLANK(Justificar!B182),"",Justificar!B182)</f>
        <v>Open Market</v>
      </c>
      <c r="B175" t="str" cm="1">
        <f t="array" ref="B175">_xlfn.XLOOKUP(TablaJust[[#This Row],[User Code]],User[[#All],[User Code]],User[[#All],[CM]],"")</f>
        <v>TOVAR JOSE RAMON</v>
      </c>
      <c r="C175" t="str">
        <f>IF(ISBLANK(Justificar!C182),"",Justificar!C182)</f>
        <v>MIE2025010924256</v>
      </c>
      <c r="D175" t="str">
        <f>IF(ISBLANK(Justificar!D182),"",Justificar!D182)</f>
        <v>GARCIA GAMEZ DANIEL ALFONSO</v>
      </c>
      <c r="E175" t="str">
        <f>IF(ISBLANK(Justificar!E182),"",Justificar!E182)</f>
        <v>Temporary Promoter</v>
      </c>
      <c r="F175" t="str">
        <f>IF(ISBLANK(Justificar!F182),"",Justificar!F182)</f>
        <v>Sin_Registro_In_Out</v>
      </c>
    </row>
    <row r="176" spans="1:6" x14ac:dyDescent="0.3">
      <c r="A176" t="str">
        <f>IF(ISBLANK(Justificar!B183),"",Justificar!B183)</f>
        <v>Open Market</v>
      </c>
      <c r="B176" t="str" cm="1">
        <f t="array" ref="B176">_xlfn.XLOOKUP(TablaJust[[#This Row],[User Code]],User[[#All],[User Code]],User[[#All],[CM]],"")</f>
        <v>TOVAR JOSE RAMON</v>
      </c>
      <c r="C176" t="str">
        <f>IF(ISBLANK(Justificar!C183),"",Justificar!C183)</f>
        <v>MIE2025010924255</v>
      </c>
      <c r="D176" t="str">
        <f>IF(ISBLANK(Justificar!D183),"",Justificar!D183)</f>
        <v>ORTEGO CARDENAS YESSICA ANDREA</v>
      </c>
      <c r="E176" t="str">
        <f>IF(ISBLANK(Justificar!E183),"",Justificar!E183)</f>
        <v>Promoter</v>
      </c>
      <c r="F176" t="str">
        <f>IF(ISBLANK(Justificar!F183),"",Justificar!F183)</f>
        <v>Sin_Registro_In_Out</v>
      </c>
    </row>
    <row r="177" spans="1:6" x14ac:dyDescent="0.3">
      <c r="A177" t="str">
        <f>IF(ISBLANK(Justificar!B184),"",Justificar!B184)</f>
        <v>Open Market</v>
      </c>
      <c r="B177" t="str" cm="1">
        <f t="array" ref="B177">_xlfn.XLOOKUP(TablaJust[[#This Row],[User Code]],User[[#All],[User Code]],User[[#All],[CM]],"")</f>
        <v>MARTINEZ PINZON JESUS ANTONIO</v>
      </c>
      <c r="C177" t="str">
        <f>IF(ISBLANK(Justificar!C184),"",Justificar!C184)</f>
        <v>MIE2025010924261</v>
      </c>
      <c r="D177" t="str">
        <f>IF(ISBLANK(Justificar!D184),"",Justificar!D184)</f>
        <v>GÓMEZ MENA DIDIER STEVEN</v>
      </c>
      <c r="E177" t="str">
        <f>IF(ISBLANK(Justificar!E184),"",Justificar!E184)</f>
        <v>Promoter</v>
      </c>
      <c r="F177" t="str">
        <f>IF(ISBLANK(Justificar!F184),"",Justificar!F184)</f>
        <v>Sin_Registro_In_Out</v>
      </c>
    </row>
    <row r="178" spans="1:6" x14ac:dyDescent="0.3">
      <c r="A178" t="str">
        <f>IF(ISBLANK(Justificar!B185),"",Justificar!B185)</f>
        <v>Open Market</v>
      </c>
      <c r="B178" t="str" cm="1">
        <f t="array" ref="B178">_xlfn.XLOOKUP(TablaJust[[#This Row],[User Code]],User[[#All],[User Code]],User[[#All],[CM]],"")</f>
        <v>SALAZAR GOMEZ OSCAR</v>
      </c>
      <c r="C178" t="str">
        <f>IF(ISBLANK(Justificar!C185),"",Justificar!C185)</f>
        <v>MIE2025040924295</v>
      </c>
      <c r="D178" t="str">
        <f>IF(ISBLANK(Justificar!D185),"",Justificar!D185)</f>
        <v>LIGARDO MEZA JARLIN AUGUSTO</v>
      </c>
      <c r="E178" t="str">
        <f>IF(ISBLANK(Justificar!E185),"",Justificar!E185)</f>
        <v>Promoter</v>
      </c>
      <c r="F178" t="str">
        <f>IF(ISBLANK(Justificar!F185),"",Justificar!F185)</f>
        <v>No_Realizo_Salida</v>
      </c>
    </row>
    <row r="179" spans="1:6" x14ac:dyDescent="0.3">
      <c r="A179" t="str">
        <f>IF(ISBLANK(Justificar!B186),"",Justificar!B186)</f>
        <v>Open Market</v>
      </c>
      <c r="B179" t="str" cm="1">
        <f t="array" ref="B179">_xlfn.XLOOKUP(TablaJust[[#This Row],[User Code]],User[[#All],[User Code]],User[[#All],[CM]],"")</f>
        <v>SALAZAR GOMEZ OSCAR</v>
      </c>
      <c r="C179" t="str">
        <f>IF(ISBLANK(Justificar!C186),"",Justificar!C186)</f>
        <v>MIE2025040924294</v>
      </c>
      <c r="D179" t="str">
        <f>IF(ISBLANK(Justificar!D186),"",Justificar!D186)</f>
        <v>OSPINA CHOCONTA MICHEL VIVIANA</v>
      </c>
      <c r="E179" t="str">
        <f>IF(ISBLANK(Justificar!E186),"",Justificar!E186)</f>
        <v>Temporary Promoter</v>
      </c>
      <c r="F179" t="str">
        <f>IF(ISBLANK(Justificar!F186),"",Justificar!F186)</f>
        <v>Sin_Registro_In_Out</v>
      </c>
    </row>
    <row r="180" spans="1:6" x14ac:dyDescent="0.3">
      <c r="A180" t="str">
        <f>IF(ISBLANK(Justificar!B187),"",Justificar!B187)</f>
        <v>Open Market</v>
      </c>
      <c r="B180" t="str" cm="1">
        <f t="array" ref="B180">_xlfn.XLOOKUP(TablaJust[[#This Row],[User Code]],User[[#All],[User Code]],User[[#All],[CM]],"")</f>
        <v>MARTINEZ PINZON JESUS ANTONIO</v>
      </c>
      <c r="C180" t="str">
        <f>IF(ISBLANK(Justificar!C187),"",Justificar!C187)</f>
        <v>MIE2025030924287</v>
      </c>
      <c r="D180" t="str">
        <f>IF(ISBLANK(Justificar!D187),"",Justificar!D187)</f>
        <v>MORA BOHORQUEZ SAIDA DANIELA</v>
      </c>
      <c r="E180" t="str">
        <f>IF(ISBLANK(Justificar!E187),"",Justificar!E187)</f>
        <v>Promoter</v>
      </c>
      <c r="F180" t="str">
        <f>IF(ISBLANK(Justificar!F187),"",Justificar!F187)</f>
        <v>Sin_Registro_In_Out</v>
      </c>
    </row>
    <row r="181" spans="1:6" x14ac:dyDescent="0.3">
      <c r="A181" t="str">
        <f>IF(ISBLANK(Justificar!B188),"",Justificar!B188)</f>
        <v>Open Market</v>
      </c>
      <c r="B181" t="str" cm="1">
        <f t="array" ref="B181">_xlfn.XLOOKUP(TablaJust[[#This Row],[User Code]],User[[#All],[User Code]],User[[#All],[CM]],"")</f>
        <v>TORRES JOSE RICARDO</v>
      </c>
      <c r="C181" t="str">
        <f>IF(ISBLANK(Justificar!C188),"",Justificar!C188)</f>
        <v>MIE2025080924324</v>
      </c>
      <c r="D181" t="str">
        <f>IF(ISBLANK(Justificar!D188),"",Justificar!D188)</f>
        <v>JARAMILLO CARDONA VALENTINA</v>
      </c>
      <c r="E181" t="str">
        <f>IF(ISBLANK(Justificar!E188),"",Justificar!E188)</f>
        <v>Promoter</v>
      </c>
      <c r="F181" t="str">
        <f>IF(ISBLANK(Justificar!F188),"",Justificar!F188)</f>
        <v>Sin_Registro_In_Out</v>
      </c>
    </row>
    <row r="182" spans="1:6" x14ac:dyDescent="0.3">
      <c r="A182" t="str">
        <f>IF(ISBLANK(Justificar!B189),"",Justificar!B189)</f>
        <v>Open Market</v>
      </c>
      <c r="B182" t="str" cm="1">
        <f t="array" ref="B182">_xlfn.XLOOKUP(TablaJust[[#This Row],[User Code]],User[[#All],[User Code]],User[[#All],[CM]],"")</f>
        <v>GARCIA BELLO JORGE ANDRES</v>
      </c>
      <c r="C182" t="str">
        <f>IF(ISBLANK(Justificar!C189),"",Justificar!C189)</f>
        <v>MIE2025110924412</v>
      </c>
      <c r="D182" t="str">
        <f>IF(ISBLANK(Justificar!D189),"",Justificar!D189)</f>
        <v>GALLARDO BORGES YULIZA MARGARITA</v>
      </c>
      <c r="E182" t="str">
        <f>IF(ISBLANK(Justificar!E189),"",Justificar!E189)</f>
        <v>Promoter</v>
      </c>
      <c r="F182" t="str">
        <f>IF(ISBLANK(Justificar!F189),"",Justificar!F189)</f>
        <v>No_cumple_el_Tiempo</v>
      </c>
    </row>
    <row r="183" spans="1:6" x14ac:dyDescent="0.3">
      <c r="A183" t="str">
        <f>IF(ISBLANK(Justificar!B190),"",Justificar!B190)</f>
        <v>Open Market</v>
      </c>
      <c r="B183" t="str" cm="1">
        <f t="array" ref="B183">_xlfn.XLOOKUP(TablaJust[[#This Row],[User Code]],User[[#All],[User Code]],User[[#All],[CM]],"")</f>
        <v>MEJIA LONDOÑO HAROLD</v>
      </c>
      <c r="C183" t="str">
        <f>IF(ISBLANK(Justificar!C190),"",Justificar!C190)</f>
        <v>MIE2025120924419</v>
      </c>
      <c r="D183" t="str">
        <f>IF(ISBLANK(Justificar!D190),"",Justificar!D190)</f>
        <v>ENRIQUEZ MENESES MARIA ALEJANDRA</v>
      </c>
      <c r="E183" t="str">
        <f>IF(ISBLANK(Justificar!E190),"",Justificar!E190)</f>
        <v>Promoter</v>
      </c>
      <c r="F183" t="str">
        <f>IF(ISBLANK(Justificar!F190),"",Justificar!F190)</f>
        <v>No_cumple_el_Tiempo</v>
      </c>
    </row>
    <row r="184" spans="1:6" x14ac:dyDescent="0.3">
      <c r="A184" t="str">
        <f>IF(ISBLANK(Justificar!B191),"",Justificar!B191)</f>
        <v>Open Market</v>
      </c>
      <c r="B184" t="str" cm="1">
        <f t="array" ref="B184">_xlfn.XLOOKUP(TablaJust[[#This Row],[User Code]],User[[#All],[User Code]],User[[#All],[CM]],"")</f>
        <v>MARTINEZ PINZON JESUS ANTONIO</v>
      </c>
      <c r="C184" t="str">
        <f>IF(ISBLANK(Justificar!C191),"",Justificar!C191)</f>
        <v>MIE2025150924438</v>
      </c>
      <c r="D184" t="str">
        <f>IF(ISBLANK(Justificar!D191),"",Justificar!D191)</f>
        <v>BERNATE HERNADEZ MIGUEL ANGEL</v>
      </c>
      <c r="E184" t="str">
        <f>IF(ISBLANK(Justificar!E191),"",Justificar!E191)</f>
        <v>Promoter</v>
      </c>
      <c r="F184" t="str">
        <f>IF(ISBLANK(Justificar!F191),"",Justificar!F191)</f>
        <v>Sin_Registro_In_Out</v>
      </c>
    </row>
    <row r="185" spans="1:6" x14ac:dyDescent="0.3">
      <c r="A185" t="str">
        <f>IF(ISBLANK(Justificar!B192),"",Justificar!B192)</f>
        <v>Open Market</v>
      </c>
      <c r="B185" t="str" cm="1">
        <f t="array" ref="B185">_xlfn.XLOOKUP(TablaJust[[#This Row],[User Code]],User[[#All],[User Code]],User[[#All],[CM]],"")</f>
        <v>SALAZAR GOMEZ OSCAR</v>
      </c>
      <c r="C185" t="str">
        <f>IF(ISBLANK(Justificar!C192),"",Justificar!C192)</f>
        <v>MIE2025160924470</v>
      </c>
      <c r="D185" t="str">
        <f>IF(ISBLANK(Justificar!D192),"",Justificar!D192)</f>
        <v>LLANOS ORTEGON NIKOLL YAZAIRA</v>
      </c>
      <c r="E185" t="str">
        <f>IF(ISBLANK(Justificar!E192),"",Justificar!E192)</f>
        <v>Promoter</v>
      </c>
      <c r="F185" t="str">
        <f>IF(ISBLANK(Justificar!F192),"",Justificar!F192)</f>
        <v>Sin_Registro_In_Out</v>
      </c>
    </row>
    <row r="186" spans="1:6" x14ac:dyDescent="0.3">
      <c r="A186" t="str">
        <f>IF(ISBLANK(Justificar!B193),"",Justificar!B193)</f>
        <v>Open Market</v>
      </c>
      <c r="B186" t="str" cm="1">
        <f t="array" ref="B186">_xlfn.XLOOKUP(TablaJust[[#This Row],[User Code]],User[[#All],[User Code]],User[[#All],[CM]],"")</f>
        <v>GARCIA BELLO JORGE ANDRES</v>
      </c>
      <c r="C186" t="str">
        <f>IF(ISBLANK(Justificar!C193),"",Justificar!C193)</f>
        <v>MIE2025240924606</v>
      </c>
      <c r="D186" t="str">
        <f>IF(ISBLANK(Justificar!D193),"",Justificar!D193)</f>
        <v>BUITRAGO NAVAS SERGIO ANDRES</v>
      </c>
      <c r="E186" t="str">
        <f>IF(ISBLANK(Justificar!E193),"",Justificar!E193)</f>
        <v>Promoter</v>
      </c>
      <c r="F186" t="str">
        <f>IF(ISBLANK(Justificar!F193),"",Justificar!F193)</f>
        <v>Sin_Registro_In_Out</v>
      </c>
    </row>
    <row r="187" spans="1:6" x14ac:dyDescent="0.3">
      <c r="A187" t="str">
        <f>IF(ISBLANK(Justificar!B194),"",Justificar!B194)</f>
        <v>Open Market</v>
      </c>
      <c r="B187" t="str" cm="1">
        <f t="array" ref="B187">_xlfn.XLOOKUP(TablaJust[[#This Row],[User Code]],User[[#All],[User Code]],User[[#All],[CM]],"")</f>
        <v>SALAZAR GOMEZ OSCAR</v>
      </c>
      <c r="C187" t="str">
        <f>IF(ISBLANK(Justificar!C194),"",Justificar!C194)</f>
        <v>MIE2025240924604</v>
      </c>
      <c r="D187" t="str">
        <f>IF(ISBLANK(Justificar!D194),"",Justificar!D194)</f>
        <v>CERQUERA VARGAS JEAN CARLOS</v>
      </c>
      <c r="E187" t="str">
        <f>IF(ISBLANK(Justificar!E194),"",Justificar!E194)</f>
        <v>Promoter</v>
      </c>
      <c r="F187" t="str">
        <f>IF(ISBLANK(Justificar!F194),"",Justificar!F194)</f>
        <v>Sin_Registro_In_Out</v>
      </c>
    </row>
    <row r="188" spans="1:6" x14ac:dyDescent="0.3">
      <c r="A188" t="str">
        <f>IF(ISBLANK(Justificar!B195),"",Justificar!B195)</f>
        <v>Open Market</v>
      </c>
      <c r="B188" t="str" cm="1">
        <f t="array" ref="B188">_xlfn.XLOOKUP(TablaJust[[#This Row],[User Code]],User[[#All],[User Code]],User[[#All],[CM]],"")</f>
        <v>SALAZAR GOMEZ OSCAR</v>
      </c>
      <c r="C188" t="str">
        <f>IF(ISBLANK(Justificar!C195),"",Justificar!C195)</f>
        <v>MIE2025240924600</v>
      </c>
      <c r="D188" t="str">
        <f>IF(ISBLANK(Justificar!D195),"",Justificar!D195)</f>
        <v>JOSE ADRIAN CACERES MEZA</v>
      </c>
      <c r="E188" t="str">
        <f>IF(ISBLANK(Justificar!E195),"",Justificar!E195)</f>
        <v>Promoter</v>
      </c>
      <c r="F188" t="str">
        <f>IF(ISBLANK(Justificar!F195),"",Justificar!F195)</f>
        <v>Sin_Registro_In_Out</v>
      </c>
    </row>
    <row r="189" spans="1:6" x14ac:dyDescent="0.3">
      <c r="A189" t="str">
        <f>IF(ISBLANK(Justificar!B196),"",Justificar!B196)</f>
        <v>Open Market</v>
      </c>
      <c r="B189" t="str" cm="1">
        <f t="array" ref="B189">_xlfn.XLOOKUP(TablaJust[[#This Row],[User Code]],User[[#All],[User Code]],User[[#All],[CM]],"")</f>
        <v>TORRES JOSE RICARDO</v>
      </c>
      <c r="C189" t="str">
        <f>IF(ISBLANK(Justificar!C196),"",Justificar!C196)</f>
        <v>MIE2025240924599</v>
      </c>
      <c r="D189" t="str">
        <f>IF(ISBLANK(Justificar!D196),"",Justificar!D196)</f>
        <v>MONSALVE CASTAÑO SINDY JOHANA</v>
      </c>
      <c r="E189" t="str">
        <f>IF(ISBLANK(Justificar!E196),"",Justificar!E196)</f>
        <v>Promoter</v>
      </c>
      <c r="F189" t="str">
        <f>IF(ISBLANK(Justificar!F196),"",Justificar!F196)</f>
        <v>Sin_Registro_In_Out</v>
      </c>
    </row>
    <row r="190" spans="1:6" x14ac:dyDescent="0.3">
      <c r="A190" t="str">
        <f>IF(ISBLANK(Justificar!B197),"",Justificar!B197)</f>
        <v>Open Market</v>
      </c>
      <c r="B190" t="str" cm="1">
        <f t="array" ref="B190">_xlfn.XLOOKUP(TablaJust[[#This Row],[User Code]],User[[#All],[User Code]],User[[#All],[CM]],"")</f>
        <v>TORRES JOSE RICARDO</v>
      </c>
      <c r="C190" t="str">
        <f>IF(ISBLANK(Justificar!C197),"",Justificar!C197)</f>
        <v>MIE2025250924628</v>
      </c>
      <c r="D190" t="str">
        <f>IF(ISBLANK(Justificar!D197),"",Justificar!D197)</f>
        <v>REAL ISAZA LUISA FERNANDA</v>
      </c>
      <c r="E190" t="str">
        <f>IF(ISBLANK(Justificar!E197),"",Justificar!E197)</f>
        <v>Promoter</v>
      </c>
      <c r="F190" t="str">
        <f>IF(ISBLANK(Justificar!F197),"",Justificar!F197)</f>
        <v>Sin_Registro_In_Out</v>
      </c>
    </row>
    <row r="191" spans="1:6" x14ac:dyDescent="0.3">
      <c r="A191" t="str">
        <f>IF(ISBLANK(Justificar!B198),"",Justificar!B198)</f>
        <v>Open Market</v>
      </c>
      <c r="B191" t="str" cm="1">
        <f t="array" ref="B191">_xlfn.XLOOKUP(TablaJust[[#This Row],[User Code]],User[[#All],[User Code]],User[[#All],[CM]],"")</f>
        <v>TOVAR JOSE RAMON</v>
      </c>
      <c r="C191" t="str">
        <f>IF(ISBLANK(Justificar!C198),"",Justificar!C198)</f>
        <v>MIE2025250924624</v>
      </c>
      <c r="D191" t="str">
        <f>IF(ISBLANK(Justificar!D198),"",Justificar!D198)</f>
        <v>GALLARDO VALENCIA SANDRA MILENA</v>
      </c>
      <c r="E191" t="str">
        <f>IF(ISBLANK(Justificar!E198),"",Justificar!E198)</f>
        <v>Temporary Promoter</v>
      </c>
      <c r="F191" t="str">
        <f>IF(ISBLANK(Justificar!F198),"",Justificar!F198)</f>
        <v>Sin_Registro_In_Out</v>
      </c>
    </row>
    <row r="192" spans="1:6" x14ac:dyDescent="0.3">
      <c r="A192" t="str">
        <f>IF(ISBLANK(Justificar!B199),"",Justificar!B199)</f>
        <v>Open Market</v>
      </c>
      <c r="B192" t="str" cm="1">
        <f t="array" ref="B192">_xlfn.XLOOKUP(TablaJust[[#This Row],[User Code]],User[[#All],[User Code]],User[[#All],[CM]],"")</f>
        <v>TOVAR JOSE RAMON</v>
      </c>
      <c r="C192" t="str">
        <f>IF(ISBLANK(Justificar!C199),"",Justificar!C199)</f>
        <v>MIE2025250924623</v>
      </c>
      <c r="D192" t="str">
        <f>IF(ISBLANK(Justificar!D199),"",Justificar!D199)</f>
        <v>ROSERO GARCIA YOLIMA PAOLA</v>
      </c>
      <c r="E192" t="str">
        <f>IF(ISBLANK(Justificar!E199),"",Justificar!E199)</f>
        <v>Temporary Promoter</v>
      </c>
      <c r="F192" t="str">
        <f>IF(ISBLANK(Justificar!F199),"",Justificar!F199)</f>
        <v>Sin_Registro_In_Out</v>
      </c>
    </row>
    <row r="193" spans="1:6" x14ac:dyDescent="0.3">
      <c r="A193" t="str">
        <f>IF(ISBLANK(Justificar!B200),"",Justificar!B200)</f>
        <v>Open Market</v>
      </c>
      <c r="B193" t="str" cm="1">
        <f t="array" ref="B193">_xlfn.XLOOKUP(TablaJust[[#This Row],[User Code]],User[[#All],[User Code]],User[[#All],[CM]],"")</f>
        <v>TOVAR JOSE RAMON</v>
      </c>
      <c r="C193" t="str">
        <f>IF(ISBLANK(Justificar!C200),"",Justificar!C200)</f>
        <v>MIE2025250924622</v>
      </c>
      <c r="D193" t="str">
        <f>IF(ISBLANK(Justificar!D200),"",Justificar!D200)</f>
        <v>GUTIERREZ POLO WENDY MAYERLIS</v>
      </c>
      <c r="E193" t="str">
        <f>IF(ISBLANK(Justificar!E200),"",Justificar!E200)</f>
        <v>Temporary Promoter</v>
      </c>
      <c r="F193" t="str">
        <f>IF(ISBLANK(Justificar!F200),"",Justificar!F200)</f>
        <v>Sin_Registro_In_Out</v>
      </c>
    </row>
    <row r="194" spans="1:6" x14ac:dyDescent="0.3">
      <c r="A194" t="str">
        <f>IF(ISBLANK(Justificar!B201),"",Justificar!B201)</f>
        <v>Open Market</v>
      </c>
      <c r="B194" t="str" cm="1">
        <f t="array" ref="B194">_xlfn.XLOOKUP(TablaJust[[#This Row],[User Code]],User[[#All],[User Code]],User[[#All],[CM]],"")</f>
        <v>MEJIA LONDOÑO HAROLD</v>
      </c>
      <c r="C194" t="str">
        <f>IF(ISBLANK(Justificar!C201),"",Justificar!C201)</f>
        <v>MIE2025260924636</v>
      </c>
      <c r="D194" t="str">
        <f>IF(ISBLANK(Justificar!D201),"",Justificar!D201)</f>
        <v>MUÑOZ QUEBAG LINA MARIA</v>
      </c>
      <c r="E194" t="str">
        <f>IF(ISBLANK(Justificar!E201),"",Justificar!E201)</f>
        <v>Promoter</v>
      </c>
      <c r="F194" t="str">
        <f>IF(ISBLANK(Justificar!F201),"",Justificar!F201)</f>
        <v>Sin_Registro_In_Out</v>
      </c>
    </row>
    <row r="195" spans="1:6" x14ac:dyDescent="0.3">
      <c r="A195" t="str">
        <f>IF(ISBLANK(Justificar!B202),"",Justificar!B202)</f>
        <v>Open Market</v>
      </c>
      <c r="B195" t="str" cm="1">
        <f t="array" ref="B195">_xlfn.XLOOKUP(TablaJust[[#This Row],[User Code]],User[[#All],[User Code]],User[[#All],[CM]],"")</f>
        <v>SALAZAR GOMEZ OSCAR</v>
      </c>
      <c r="C195" t="str">
        <f>IF(ISBLANK(Justificar!C202),"",Justificar!C202)</f>
        <v>MIE2025260924634</v>
      </c>
      <c r="D195" t="str">
        <f>IF(ISBLANK(Justificar!D202),"",Justificar!D202)</f>
        <v>BLANCO LOPEZ DAYANA ALEXANDRA</v>
      </c>
      <c r="E195" t="str">
        <f>IF(ISBLANK(Justificar!E202),"",Justificar!E202)</f>
        <v>Promoter</v>
      </c>
      <c r="F195" t="str">
        <f>IF(ISBLANK(Justificar!F202),"",Justificar!F202)</f>
        <v>Sin_Registro_In_Out</v>
      </c>
    </row>
    <row r="196" spans="1:6" x14ac:dyDescent="0.3">
      <c r="A196" t="str">
        <f>IF(ISBLANK(Justificar!B203),"",Justificar!B203)</f>
        <v>Open Market</v>
      </c>
      <c r="B196" t="str" cm="1">
        <f t="array" ref="B196">_xlfn.XLOOKUP(TablaJust[[#This Row],[User Code]],User[[#All],[User Code]],User[[#All],[CM]],"")</f>
        <v>SALAZAR GOMEZ OSCAR</v>
      </c>
      <c r="C196" t="str">
        <f>IF(ISBLANK(Justificar!C203),"",Justificar!C203)</f>
        <v>MIE2025260924633</v>
      </c>
      <c r="D196" t="str">
        <f>IF(ISBLANK(Justificar!D203),"",Justificar!D203)</f>
        <v>VILLANOBA SARMIENTO NELSON EDUARDO</v>
      </c>
      <c r="E196" t="str">
        <f>IF(ISBLANK(Justificar!E203),"",Justificar!E203)</f>
        <v>Promoter</v>
      </c>
      <c r="F196" t="str">
        <f>IF(ISBLANK(Justificar!F203),"",Justificar!F203)</f>
        <v>Sin_Registro_In_Out</v>
      </c>
    </row>
    <row r="197" spans="1:6" x14ac:dyDescent="0.3">
      <c r="A197" t="str">
        <f>IF(ISBLANK(Justificar!B204),"",Justificar!B204)</f>
        <v>Open Market</v>
      </c>
      <c r="B197" t="str" cm="1">
        <f t="array" ref="B197">_xlfn.XLOOKUP(TablaJust[[#This Row],[User Code]],User[[#All],[User Code]],User[[#All],[CM]],"")</f>
        <v>SALAZAR GOMEZ OSCAR</v>
      </c>
      <c r="C197" t="str">
        <f>IF(ISBLANK(Justificar!C204),"",Justificar!C204)</f>
        <v>MIE2025260924632</v>
      </c>
      <c r="D197" t="str">
        <f>IF(ISBLANK(Justificar!D204),"",Justificar!D204)</f>
        <v>CASTILLO LOZANO DANIEL FELIPE</v>
      </c>
      <c r="E197" t="str">
        <f>IF(ISBLANK(Justificar!E204),"",Justificar!E204)</f>
        <v>Promoter</v>
      </c>
      <c r="F197" t="str">
        <f>IF(ISBLANK(Justificar!F204),"",Justificar!F204)</f>
        <v>Sin_Registro_In_Out</v>
      </c>
    </row>
    <row r="198" spans="1:6" x14ac:dyDescent="0.3">
      <c r="A198" t="str">
        <f>IF(ISBLANK(Justificar!B205),"",Justificar!B205)</f>
        <v>Open Market</v>
      </c>
      <c r="B198" t="str" cm="1">
        <f t="array" ref="B198">_xlfn.XLOOKUP(TablaJust[[#This Row],[User Code]],User[[#All],[User Code]],User[[#All],[CM]],"")</f>
        <v>GARCIA BELLO JORGE ANDRES</v>
      </c>
      <c r="C198" t="str">
        <f>IF(ISBLANK(Justificar!C205),"",Justificar!C205)</f>
        <v>MIE2025260924631</v>
      </c>
      <c r="D198" t="str">
        <f>IF(ISBLANK(Justificar!D205),"",Justificar!D205)</f>
        <v>GONZALEZ MARTINEZ KAREN TATIANA</v>
      </c>
      <c r="E198" t="str">
        <f>IF(ISBLANK(Justificar!E205),"",Justificar!E205)</f>
        <v>Promoter</v>
      </c>
      <c r="F198" t="str">
        <f>IF(ISBLANK(Justificar!F205),"",Justificar!F205)</f>
        <v>Sin_Registro_In_Out</v>
      </c>
    </row>
    <row r="199" spans="1:6" x14ac:dyDescent="0.3">
      <c r="A199" t="str">
        <f>IF(ISBLANK(Justificar!B206),"",Justificar!B206)</f>
        <v>Entrenamiento</v>
      </c>
      <c r="B199" t="str" cm="1">
        <f t="array" ref="B199">_xlfn.XLOOKUP(TablaJust[[#This Row],[User Code]],User[[#All],[User Code]],User[[#All],[CM]],"")</f>
        <v>MICHAEL HUMBERTO SOTELO POLANCO</v>
      </c>
      <c r="C199" t="str">
        <f>IF(ISBLANK(Justificar!C206),"",Justificar!C206)</f>
        <v>MIE2025300120666</v>
      </c>
      <c r="D199" t="str">
        <f>IF(ISBLANK(Justificar!D206),"",Justificar!D206)</f>
        <v>BERNAL RODRIGUEZ MARIA ALEJANDRA</v>
      </c>
      <c r="E199" t="str">
        <f>IF(ISBLANK(Justificar!E206),"",Justificar!E206)</f>
        <v>Trainer</v>
      </c>
      <c r="F199" t="str">
        <f>IF(ISBLANK(Justificar!F206),"",Justificar!F206)</f>
        <v>No_cumple_el_Tiempo</v>
      </c>
    </row>
    <row r="200" spans="1:6" x14ac:dyDescent="0.3">
      <c r="A200" t="str">
        <f>IF(ISBLANK(Justificar!B207),"",Justificar!B207)</f>
        <v>Xiaomi Store</v>
      </c>
      <c r="B200" t="str" cm="1">
        <f t="array" ref="B200">_xlfn.XLOOKUP(TablaJust[[#This Row],[User Code]],User[[#All],[User Code]],User[[#All],[CM]],"")</f>
        <v>CALDERON FONSECA IVAN CAMILO</v>
      </c>
      <c r="C200" t="str">
        <f>IF(ISBLANK(Justificar!C207),"",Justificar!C207)</f>
        <v>MIE2025120924423</v>
      </c>
      <c r="D200" t="str">
        <f>IF(ISBLANK(Justificar!D207),"",Justificar!D207)</f>
        <v>ZAPARDIEL PÉREZ YANTH ALEXANDER</v>
      </c>
      <c r="E200" t="str">
        <f>IF(ISBLANK(Justificar!E207),"",Justificar!E207)</f>
        <v>Promoter</v>
      </c>
      <c r="F200" t="str">
        <f>IF(ISBLANK(Justificar!F207),"",Justificar!F207)</f>
        <v>Sin_Registro_In_Out</v>
      </c>
    </row>
    <row r="201" spans="1:6" x14ac:dyDescent="0.3">
      <c r="A201" t="str">
        <f>IF(ISBLANK(Justificar!B208),"",Justificar!B208)</f>
        <v>Xiaomi Store</v>
      </c>
      <c r="B201" t="str" cm="1">
        <f t="array" ref="B201">_xlfn.XLOOKUP(TablaJust[[#This Row],[User Code]],User[[#All],[User Code]],User[[#All],[CM]],"")</f>
        <v>CALDERON FONSECA IVAN CAMILO</v>
      </c>
      <c r="C201" t="str">
        <f>IF(ISBLANK(Justificar!C208),"",Justificar!C208)</f>
        <v>MIE2025120924422</v>
      </c>
      <c r="D201" t="str">
        <f>IF(ISBLANK(Justificar!D208),"",Justificar!D208)</f>
        <v>PÉREZ LEANDRO LILIANA ROCIO</v>
      </c>
      <c r="E201" t="str">
        <f>IF(ISBLANK(Justificar!E208),"",Justificar!E208)</f>
        <v>Promoter</v>
      </c>
      <c r="F201" t="str">
        <f>IF(ISBLANK(Justificar!F208),"",Justificar!F208)</f>
        <v>Sin_Registro_In_Out</v>
      </c>
    </row>
    <row r="202" spans="1:6" x14ac:dyDescent="0.3">
      <c r="A202" t="str">
        <f>IF(ISBLANK(Justificar!B209),"",Justificar!B209)</f>
        <v>Xiaomi Store</v>
      </c>
      <c r="B202" t="str" cm="1">
        <f t="array" ref="B202">_xlfn.XLOOKUP(TablaJust[[#This Row],[User Code]],User[[#All],[User Code]],User[[#All],[CM]],"")</f>
        <v>CALDERON FONSECA IVAN CAMILO</v>
      </c>
      <c r="C202" t="str">
        <f>IF(ISBLANK(Justificar!C209),"",Justificar!C209)</f>
        <v>MIE2025190924542</v>
      </c>
      <c r="D202" t="str">
        <f>IF(ISBLANK(Justificar!D209),"",Justificar!D209)</f>
        <v>GABRIEL FELIPE GARCIA DELGADO</v>
      </c>
      <c r="E202" t="str">
        <f>IF(ISBLANK(Justificar!E209),"",Justificar!E209)</f>
        <v>Promoter</v>
      </c>
      <c r="F202" t="str">
        <f>IF(ISBLANK(Justificar!F209),"",Justificar!F209)</f>
        <v>Sin_Registro_In_Out</v>
      </c>
    </row>
    <row r="203" spans="1:6" x14ac:dyDescent="0.3">
      <c r="A203" t="str">
        <f>IF(ISBLANK(Justificar!B210),"",Justificar!B210)</f>
        <v/>
      </c>
      <c r="B203" t="str" cm="1">
        <f t="array" ref="B203">_xlfn.XLOOKUP(TablaJust[[#This Row],[User Code]],User[[#All],[User Code]],User[[#All],[CM]],"")</f>
        <v/>
      </c>
      <c r="C203" t="str">
        <f>IF(ISBLANK(Justificar!C210),"",Justificar!C210)</f>
        <v/>
      </c>
      <c r="D203" t="str">
        <f>IF(ISBLANK(Justificar!D210),"",Justificar!D210)</f>
        <v/>
      </c>
      <c r="E203" t="str">
        <f>IF(ISBLANK(Justificar!E210),"",Justificar!E210)</f>
        <v/>
      </c>
      <c r="F203" t="str">
        <f>IF(ISBLANK(Justificar!F210),"",Justificar!F210)</f>
        <v/>
      </c>
    </row>
    <row r="204" spans="1:6" x14ac:dyDescent="0.3">
      <c r="A204" t="str">
        <f>IF(ISBLANK(Justificar!B211),"",Justificar!B211)</f>
        <v/>
      </c>
      <c r="B204" t="str" cm="1">
        <f t="array" ref="B204">_xlfn.XLOOKUP(TablaJust[[#This Row],[User Code]],User[[#All],[User Code]],User[[#All],[CM]],"")</f>
        <v/>
      </c>
      <c r="C204" t="str">
        <f>IF(ISBLANK(Justificar!C211),"",Justificar!C211)</f>
        <v/>
      </c>
      <c r="D204" t="str">
        <f>IF(ISBLANK(Justificar!D211),"",Justificar!D211)</f>
        <v/>
      </c>
      <c r="E204" t="str">
        <f>IF(ISBLANK(Justificar!E211),"",Justificar!E211)</f>
        <v/>
      </c>
      <c r="F204" t="str">
        <f>IF(ISBLANK(Justificar!F211),"",Justificar!F211)</f>
        <v/>
      </c>
    </row>
    <row r="205" spans="1:6" x14ac:dyDescent="0.3">
      <c r="A205" t="str">
        <f>IF(ISBLANK(Justificar!B212),"",Justificar!B212)</f>
        <v/>
      </c>
      <c r="B205" t="str" cm="1">
        <f t="array" ref="B205">_xlfn.XLOOKUP(TablaJust[[#This Row],[User Code]],User[[#All],[User Code]],User[[#All],[CM]],"")</f>
        <v/>
      </c>
      <c r="C205" t="str">
        <f>IF(ISBLANK(Justificar!C212),"",Justificar!C212)</f>
        <v/>
      </c>
      <c r="D205" t="str">
        <f>IF(ISBLANK(Justificar!D212),"",Justificar!D212)</f>
        <v/>
      </c>
      <c r="E205" t="str">
        <f>IF(ISBLANK(Justificar!E212),"",Justificar!E212)</f>
        <v/>
      </c>
      <c r="F205" t="str">
        <f>IF(ISBLANK(Justificar!F212),"",Justificar!F212)</f>
        <v/>
      </c>
    </row>
    <row r="206" spans="1:6" x14ac:dyDescent="0.3">
      <c r="A206" t="str">
        <f>IF(ISBLANK(Justificar!B213),"",Justificar!B213)</f>
        <v/>
      </c>
      <c r="B206" t="str" cm="1">
        <f t="array" ref="B206">_xlfn.XLOOKUP(TablaJust[[#This Row],[User Code]],User[[#All],[User Code]],User[[#All],[CM]],"")</f>
        <v/>
      </c>
      <c r="C206" t="str">
        <f>IF(ISBLANK(Justificar!C213),"",Justificar!C213)</f>
        <v/>
      </c>
      <c r="D206" t="str">
        <f>IF(ISBLANK(Justificar!D213),"",Justificar!D213)</f>
        <v/>
      </c>
      <c r="E206" t="str">
        <f>IF(ISBLANK(Justificar!E213),"",Justificar!E213)</f>
        <v/>
      </c>
      <c r="F206" t="str">
        <f>IF(ISBLANK(Justificar!F213),"",Justificar!F213)</f>
        <v/>
      </c>
    </row>
    <row r="207" spans="1:6" x14ac:dyDescent="0.3">
      <c r="A207" t="str">
        <f>IF(ISBLANK(Justificar!B214),"",Justificar!B214)</f>
        <v/>
      </c>
      <c r="B207" t="str" cm="1">
        <f t="array" ref="B207">_xlfn.XLOOKUP(TablaJust[[#This Row],[User Code]],User[[#All],[User Code]],User[[#All],[CM]],"")</f>
        <v/>
      </c>
      <c r="C207" t="str">
        <f>IF(ISBLANK(Justificar!C214),"",Justificar!C214)</f>
        <v/>
      </c>
      <c r="D207" t="str">
        <f>IF(ISBLANK(Justificar!D214),"",Justificar!D214)</f>
        <v/>
      </c>
      <c r="E207" t="str">
        <f>IF(ISBLANK(Justificar!E214),"",Justificar!E214)</f>
        <v/>
      </c>
      <c r="F207" t="str">
        <f>IF(ISBLANK(Justificar!F214),"",Justificar!F214)</f>
        <v/>
      </c>
    </row>
    <row r="208" spans="1:6" x14ac:dyDescent="0.3">
      <c r="A208" t="str">
        <f>IF(ISBLANK(Justificar!B215),"",Justificar!B215)</f>
        <v/>
      </c>
      <c r="B208" t="str" cm="1">
        <f t="array" ref="B208">_xlfn.XLOOKUP(TablaJust[[#This Row],[User Code]],User[[#All],[User Code]],User[[#All],[CM]],"")</f>
        <v/>
      </c>
      <c r="C208" t="str">
        <f>IF(ISBLANK(Justificar!C215),"",Justificar!C215)</f>
        <v/>
      </c>
      <c r="D208" t="str">
        <f>IF(ISBLANK(Justificar!D215),"",Justificar!D215)</f>
        <v/>
      </c>
      <c r="E208" t="str">
        <f>IF(ISBLANK(Justificar!E215),"",Justificar!E215)</f>
        <v/>
      </c>
      <c r="F208" t="str">
        <f>IF(ISBLANK(Justificar!F215),"",Justificar!F215)</f>
        <v/>
      </c>
    </row>
    <row r="209" spans="1:6" x14ac:dyDescent="0.3">
      <c r="A209" t="str">
        <f>IF(ISBLANK(Justificar!B216),"",Justificar!B216)</f>
        <v/>
      </c>
      <c r="B209" t="str" cm="1">
        <f t="array" ref="B209">_xlfn.XLOOKUP(TablaJust[[#This Row],[User Code]],User[[#All],[User Code]],User[[#All],[CM]],"")</f>
        <v/>
      </c>
      <c r="C209" t="str">
        <f>IF(ISBLANK(Justificar!C216),"",Justificar!C216)</f>
        <v/>
      </c>
      <c r="D209" t="str">
        <f>IF(ISBLANK(Justificar!D216),"",Justificar!D216)</f>
        <v/>
      </c>
      <c r="E209" t="str">
        <f>IF(ISBLANK(Justificar!E216),"",Justificar!E216)</f>
        <v/>
      </c>
      <c r="F209" t="str">
        <f>IF(ISBLANK(Justificar!F216),"",Justificar!F216)</f>
        <v/>
      </c>
    </row>
    <row r="210" spans="1:6" x14ac:dyDescent="0.3">
      <c r="A210" t="str">
        <f>IF(ISBLANK(Justificar!B217),"",Justificar!B217)</f>
        <v/>
      </c>
      <c r="B210" t="str" cm="1">
        <f t="array" ref="B210">_xlfn.XLOOKUP(TablaJust[[#This Row],[User Code]],User[[#All],[User Code]],User[[#All],[CM]],"")</f>
        <v/>
      </c>
      <c r="C210" t="str">
        <f>IF(ISBLANK(Justificar!C217),"",Justificar!C217)</f>
        <v/>
      </c>
      <c r="D210" t="str">
        <f>IF(ISBLANK(Justificar!D217),"",Justificar!D217)</f>
        <v/>
      </c>
      <c r="E210" t="str">
        <f>IF(ISBLANK(Justificar!E217),"",Justificar!E217)</f>
        <v/>
      </c>
      <c r="F210" t="str">
        <f>IF(ISBLANK(Justificar!F217),"",Justificar!F217)</f>
        <v/>
      </c>
    </row>
    <row r="211" spans="1:6" x14ac:dyDescent="0.3">
      <c r="A211" t="str">
        <f>IF(ISBLANK(Justificar!B218),"",Justificar!B218)</f>
        <v/>
      </c>
      <c r="B211" t="str" cm="1">
        <f t="array" ref="B211">_xlfn.XLOOKUP(TablaJust[[#This Row],[User Code]],User[[#All],[User Code]],User[[#All],[CM]],"")</f>
        <v/>
      </c>
      <c r="C211" t="str">
        <f>IF(ISBLANK(Justificar!C218),"",Justificar!C218)</f>
        <v/>
      </c>
      <c r="D211" t="str">
        <f>IF(ISBLANK(Justificar!D218),"",Justificar!D218)</f>
        <v/>
      </c>
      <c r="E211" t="str">
        <f>IF(ISBLANK(Justificar!E218),"",Justificar!E218)</f>
        <v/>
      </c>
      <c r="F211" t="str">
        <f>IF(ISBLANK(Justificar!F218),"",Justificar!F218)</f>
        <v/>
      </c>
    </row>
    <row r="212" spans="1:6" x14ac:dyDescent="0.3">
      <c r="A212" t="str">
        <f>IF(ISBLANK(Justificar!B219),"",Justificar!B219)</f>
        <v/>
      </c>
      <c r="B212" t="str" cm="1">
        <f t="array" ref="B212">_xlfn.XLOOKUP(TablaJust[[#This Row],[User Code]],User[[#All],[User Code]],User[[#All],[CM]],"")</f>
        <v/>
      </c>
      <c r="C212" t="str">
        <f>IF(ISBLANK(Justificar!C219),"",Justificar!C219)</f>
        <v/>
      </c>
      <c r="D212" t="str">
        <f>IF(ISBLANK(Justificar!D219),"",Justificar!D219)</f>
        <v/>
      </c>
      <c r="E212" t="str">
        <f>IF(ISBLANK(Justificar!E219),"",Justificar!E219)</f>
        <v/>
      </c>
      <c r="F212" t="str">
        <f>IF(ISBLANK(Justificar!F219),"",Justificar!F219)</f>
        <v/>
      </c>
    </row>
    <row r="213" spans="1:6" x14ac:dyDescent="0.3">
      <c r="A213" t="str">
        <f>IF(ISBLANK(Justificar!B220),"",Justificar!B220)</f>
        <v/>
      </c>
      <c r="B213" t="str" cm="1">
        <f t="array" ref="B213">_xlfn.XLOOKUP(TablaJust[[#This Row],[User Code]],User[[#All],[User Code]],User[[#All],[CM]],"")</f>
        <v/>
      </c>
      <c r="C213" t="str">
        <f>IF(ISBLANK(Justificar!C220),"",Justificar!C220)</f>
        <v/>
      </c>
      <c r="D213" t="str">
        <f>IF(ISBLANK(Justificar!D220),"",Justificar!D220)</f>
        <v/>
      </c>
      <c r="E213" t="str">
        <f>IF(ISBLANK(Justificar!E220),"",Justificar!E220)</f>
        <v/>
      </c>
      <c r="F213" t="str">
        <f>IF(ISBLANK(Justificar!F220),"",Justificar!F220)</f>
        <v/>
      </c>
    </row>
    <row r="214" spans="1:6" x14ac:dyDescent="0.3">
      <c r="A214" t="str">
        <f>IF(ISBLANK(Justificar!B221),"",Justificar!B221)</f>
        <v/>
      </c>
      <c r="B214" t="str" cm="1">
        <f t="array" ref="B214">_xlfn.XLOOKUP(TablaJust[[#This Row],[User Code]],User[[#All],[User Code]],User[[#All],[CM]],"")</f>
        <v/>
      </c>
      <c r="C214" t="str">
        <f>IF(ISBLANK(Justificar!C221),"",Justificar!C221)</f>
        <v/>
      </c>
      <c r="D214" t="str">
        <f>IF(ISBLANK(Justificar!D221),"",Justificar!D221)</f>
        <v/>
      </c>
      <c r="E214" t="str">
        <f>IF(ISBLANK(Justificar!E221),"",Justificar!E221)</f>
        <v/>
      </c>
      <c r="F214" t="str">
        <f>IF(ISBLANK(Justificar!F221),"",Justificar!F221)</f>
        <v/>
      </c>
    </row>
    <row r="215" spans="1:6" x14ac:dyDescent="0.3">
      <c r="A215" t="str">
        <f>IF(ISBLANK(Justificar!B222),"",Justificar!B222)</f>
        <v/>
      </c>
      <c r="B215" t="str" cm="1">
        <f t="array" ref="B215">_xlfn.XLOOKUP(TablaJust[[#This Row],[User Code]],User[[#All],[User Code]],User[[#All],[CM]],"")</f>
        <v/>
      </c>
      <c r="C215" t="str">
        <f>IF(ISBLANK(Justificar!C222),"",Justificar!C222)</f>
        <v/>
      </c>
      <c r="D215" t="str">
        <f>IF(ISBLANK(Justificar!D222),"",Justificar!D222)</f>
        <v/>
      </c>
      <c r="E215" t="str">
        <f>IF(ISBLANK(Justificar!E222),"",Justificar!E222)</f>
        <v/>
      </c>
      <c r="F215" t="str">
        <f>IF(ISBLANK(Justificar!F222),"",Justificar!F222)</f>
        <v/>
      </c>
    </row>
    <row r="216" spans="1:6" x14ac:dyDescent="0.3">
      <c r="A216" t="str">
        <f>IF(ISBLANK(Justificar!B223),"",Justificar!B223)</f>
        <v/>
      </c>
      <c r="B216" t="str" cm="1">
        <f t="array" ref="B216">_xlfn.XLOOKUP(TablaJust[[#This Row],[User Code]],User[[#All],[User Code]],User[[#All],[CM]],"")</f>
        <v/>
      </c>
      <c r="C216" t="str">
        <f>IF(ISBLANK(Justificar!C223),"",Justificar!C223)</f>
        <v/>
      </c>
      <c r="D216" t="str">
        <f>IF(ISBLANK(Justificar!D223),"",Justificar!D223)</f>
        <v/>
      </c>
      <c r="E216" t="str">
        <f>IF(ISBLANK(Justificar!E223),"",Justificar!E223)</f>
        <v/>
      </c>
      <c r="F216" t="str">
        <f>IF(ISBLANK(Justificar!F223),"",Justificar!F223)</f>
        <v/>
      </c>
    </row>
    <row r="217" spans="1:6" x14ac:dyDescent="0.3">
      <c r="A217" t="str">
        <f>IF(ISBLANK(Justificar!B224),"",Justificar!B224)</f>
        <v/>
      </c>
      <c r="B217" t="str" cm="1">
        <f t="array" ref="B217">_xlfn.XLOOKUP(TablaJust[[#This Row],[User Code]],User[[#All],[User Code]],User[[#All],[CM]],"")</f>
        <v/>
      </c>
      <c r="C217" t="str">
        <f>IF(ISBLANK(Justificar!C224),"",Justificar!C224)</f>
        <v/>
      </c>
      <c r="D217" t="str">
        <f>IF(ISBLANK(Justificar!D224),"",Justificar!D224)</f>
        <v/>
      </c>
      <c r="E217" t="str">
        <f>IF(ISBLANK(Justificar!E224),"",Justificar!E224)</f>
        <v/>
      </c>
      <c r="F217" t="str">
        <f>IF(ISBLANK(Justificar!F224),"",Justificar!F224)</f>
        <v/>
      </c>
    </row>
    <row r="218" spans="1:6" x14ac:dyDescent="0.3">
      <c r="A218" t="str">
        <f>IF(ISBLANK(Justificar!B225),"",Justificar!B225)</f>
        <v/>
      </c>
      <c r="B218" t="str" cm="1">
        <f t="array" ref="B218">_xlfn.XLOOKUP(TablaJust[[#This Row],[User Code]],User[[#All],[User Code]],User[[#All],[CM]],"")</f>
        <v/>
      </c>
      <c r="C218" t="str">
        <f>IF(ISBLANK(Justificar!C225),"",Justificar!C225)</f>
        <v/>
      </c>
      <c r="D218" t="str">
        <f>IF(ISBLANK(Justificar!D225),"",Justificar!D225)</f>
        <v/>
      </c>
      <c r="E218" t="str">
        <f>IF(ISBLANK(Justificar!E225),"",Justificar!E225)</f>
        <v/>
      </c>
      <c r="F218" t="str">
        <f>IF(ISBLANK(Justificar!F225),"",Justificar!F225)</f>
        <v/>
      </c>
    </row>
    <row r="219" spans="1:6" x14ac:dyDescent="0.3">
      <c r="A219" t="str">
        <f>IF(ISBLANK(Justificar!B226),"",Justificar!B226)</f>
        <v/>
      </c>
      <c r="B219" t="str" cm="1">
        <f t="array" ref="B219">_xlfn.XLOOKUP(TablaJust[[#This Row],[User Code]],User[[#All],[User Code]],User[[#All],[CM]],"")</f>
        <v/>
      </c>
      <c r="C219" t="str">
        <f>IF(ISBLANK(Justificar!C226),"",Justificar!C226)</f>
        <v/>
      </c>
      <c r="D219" t="str">
        <f>IF(ISBLANK(Justificar!D226),"",Justificar!D226)</f>
        <v/>
      </c>
      <c r="E219" t="str">
        <f>IF(ISBLANK(Justificar!E226),"",Justificar!E226)</f>
        <v/>
      </c>
      <c r="F219" t="str">
        <f>IF(ISBLANK(Justificar!F226),"",Justificar!F226)</f>
        <v/>
      </c>
    </row>
    <row r="220" spans="1:6" x14ac:dyDescent="0.3">
      <c r="A220" t="str">
        <f>IF(ISBLANK(Justificar!B227),"",Justificar!B227)</f>
        <v/>
      </c>
      <c r="B220" t="str" cm="1">
        <f t="array" ref="B220">_xlfn.XLOOKUP(TablaJust[[#This Row],[User Code]],User[[#All],[User Code]],User[[#All],[CM]],"")</f>
        <v/>
      </c>
      <c r="C220" t="str">
        <f>IF(ISBLANK(Justificar!C227),"",Justificar!C227)</f>
        <v/>
      </c>
      <c r="D220" t="str">
        <f>IF(ISBLANK(Justificar!D227),"",Justificar!D227)</f>
        <v/>
      </c>
      <c r="E220" t="str">
        <f>IF(ISBLANK(Justificar!E227),"",Justificar!E227)</f>
        <v/>
      </c>
      <c r="F220" t="str">
        <f>IF(ISBLANK(Justificar!F227),"",Justificar!F227)</f>
        <v/>
      </c>
    </row>
    <row r="221" spans="1:6" x14ac:dyDescent="0.3">
      <c r="A221" t="str">
        <f>IF(ISBLANK(Justificar!B228),"",Justificar!B228)</f>
        <v/>
      </c>
      <c r="B221" t="str" cm="1">
        <f t="array" ref="B221">_xlfn.XLOOKUP(TablaJust[[#This Row],[User Code]],User[[#All],[User Code]],User[[#All],[CM]],"")</f>
        <v/>
      </c>
      <c r="C221" t="str">
        <f>IF(ISBLANK(Justificar!C228),"",Justificar!C228)</f>
        <v/>
      </c>
      <c r="D221" t="str">
        <f>IF(ISBLANK(Justificar!D228),"",Justificar!D228)</f>
        <v/>
      </c>
      <c r="E221" t="str">
        <f>IF(ISBLANK(Justificar!E228),"",Justificar!E228)</f>
        <v/>
      </c>
      <c r="F221" t="str">
        <f>IF(ISBLANK(Justificar!F228),"",Justificar!F228)</f>
        <v/>
      </c>
    </row>
    <row r="222" spans="1:6" x14ac:dyDescent="0.3">
      <c r="A222" t="str">
        <f>IF(ISBLANK(Justificar!B229),"",Justificar!B229)</f>
        <v/>
      </c>
      <c r="B222" t="str" cm="1">
        <f t="array" ref="B222">_xlfn.XLOOKUP(TablaJust[[#This Row],[User Code]],User[[#All],[User Code]],User[[#All],[CM]],"")</f>
        <v/>
      </c>
      <c r="C222" t="str">
        <f>IF(ISBLANK(Justificar!C229),"",Justificar!C229)</f>
        <v/>
      </c>
      <c r="D222" t="str">
        <f>IF(ISBLANK(Justificar!D229),"",Justificar!D229)</f>
        <v/>
      </c>
      <c r="E222" t="str">
        <f>IF(ISBLANK(Justificar!E229),"",Justificar!E229)</f>
        <v/>
      </c>
      <c r="F222" t="str">
        <f>IF(ISBLANK(Justificar!F229),"",Justificar!F229)</f>
        <v/>
      </c>
    </row>
    <row r="223" spans="1:6" x14ac:dyDescent="0.3">
      <c r="A223" t="str">
        <f>IF(ISBLANK(Justificar!B230),"",Justificar!B230)</f>
        <v/>
      </c>
      <c r="B223" t="str" cm="1">
        <f t="array" ref="B223">_xlfn.XLOOKUP(TablaJust[[#This Row],[User Code]],User[[#All],[User Code]],User[[#All],[CM]],"")</f>
        <v/>
      </c>
      <c r="C223" t="str">
        <f>IF(ISBLANK(Justificar!C230),"",Justificar!C230)</f>
        <v/>
      </c>
      <c r="D223" t="str">
        <f>IF(ISBLANK(Justificar!D230),"",Justificar!D230)</f>
        <v/>
      </c>
      <c r="E223" t="str">
        <f>IF(ISBLANK(Justificar!E230),"",Justificar!E230)</f>
        <v/>
      </c>
      <c r="F223" t="str">
        <f>IF(ISBLANK(Justificar!F230),"",Justificar!F230)</f>
        <v/>
      </c>
    </row>
    <row r="224" spans="1:6" x14ac:dyDescent="0.3">
      <c r="A224" t="str">
        <f>IF(ISBLANK(Justificar!B231),"",Justificar!B231)</f>
        <v/>
      </c>
      <c r="B224" t="str" cm="1">
        <f t="array" ref="B224">_xlfn.XLOOKUP(TablaJust[[#This Row],[User Code]],User[[#All],[User Code]],User[[#All],[CM]],"")</f>
        <v/>
      </c>
      <c r="C224" t="str">
        <f>IF(ISBLANK(Justificar!C231),"",Justificar!C231)</f>
        <v/>
      </c>
      <c r="D224" t="str">
        <f>IF(ISBLANK(Justificar!D231),"",Justificar!D231)</f>
        <v/>
      </c>
      <c r="E224" t="str">
        <f>IF(ISBLANK(Justificar!E231),"",Justificar!E231)</f>
        <v/>
      </c>
      <c r="F224" t="str">
        <f>IF(ISBLANK(Justificar!F231),"",Justificar!F231)</f>
        <v/>
      </c>
    </row>
    <row r="225" spans="1:6" x14ac:dyDescent="0.3">
      <c r="A225" t="str">
        <f>IF(ISBLANK(Justificar!B232),"",Justificar!B232)</f>
        <v/>
      </c>
      <c r="B225" t="str" cm="1">
        <f t="array" ref="B225">_xlfn.XLOOKUP(TablaJust[[#This Row],[User Code]],User[[#All],[User Code]],User[[#All],[CM]],"")</f>
        <v/>
      </c>
      <c r="C225" t="str">
        <f>IF(ISBLANK(Justificar!C232),"",Justificar!C232)</f>
        <v/>
      </c>
      <c r="D225" t="str">
        <f>IF(ISBLANK(Justificar!D232),"",Justificar!D232)</f>
        <v/>
      </c>
      <c r="E225" t="str">
        <f>IF(ISBLANK(Justificar!E232),"",Justificar!E232)</f>
        <v/>
      </c>
      <c r="F225" t="str">
        <f>IF(ISBLANK(Justificar!F232),"",Justificar!F232)</f>
        <v/>
      </c>
    </row>
    <row r="226" spans="1:6" x14ac:dyDescent="0.3">
      <c r="A226" t="str">
        <f>IF(ISBLANK(Justificar!B233),"",Justificar!B233)</f>
        <v/>
      </c>
      <c r="B226" t="str" cm="1">
        <f t="array" ref="B226">_xlfn.XLOOKUP(TablaJust[[#This Row],[User Code]],User[[#All],[User Code]],User[[#All],[CM]],"")</f>
        <v/>
      </c>
      <c r="C226" t="str">
        <f>IF(ISBLANK(Justificar!C233),"",Justificar!C233)</f>
        <v/>
      </c>
      <c r="D226" t="str">
        <f>IF(ISBLANK(Justificar!D233),"",Justificar!D233)</f>
        <v/>
      </c>
      <c r="E226" t="str">
        <f>IF(ISBLANK(Justificar!E233),"",Justificar!E233)</f>
        <v/>
      </c>
      <c r="F226" t="str">
        <f>IF(ISBLANK(Justificar!F233),"",Justificar!F233)</f>
        <v/>
      </c>
    </row>
    <row r="227" spans="1:6" x14ac:dyDescent="0.3">
      <c r="A227" t="str">
        <f>IF(ISBLANK(Justificar!B234),"",Justificar!B234)</f>
        <v/>
      </c>
      <c r="B227" t="str" cm="1">
        <f t="array" ref="B227">_xlfn.XLOOKUP(TablaJust[[#This Row],[User Code]],User[[#All],[User Code]],User[[#All],[CM]],"")</f>
        <v/>
      </c>
      <c r="C227" t="str">
        <f>IF(ISBLANK(Justificar!C234),"",Justificar!C234)</f>
        <v/>
      </c>
      <c r="D227" t="str">
        <f>IF(ISBLANK(Justificar!D234),"",Justificar!D234)</f>
        <v/>
      </c>
      <c r="E227" t="str">
        <f>IF(ISBLANK(Justificar!E234),"",Justificar!E234)</f>
        <v/>
      </c>
      <c r="F227" t="str">
        <f>IF(ISBLANK(Justificar!F234),"",Justificar!F234)</f>
        <v/>
      </c>
    </row>
    <row r="228" spans="1:6" x14ac:dyDescent="0.3">
      <c r="A228" t="str">
        <f>IF(ISBLANK(Justificar!B235),"",Justificar!B235)</f>
        <v/>
      </c>
      <c r="B228" t="str" cm="1">
        <f t="array" ref="B228">_xlfn.XLOOKUP(TablaJust[[#This Row],[User Code]],User[[#All],[User Code]],User[[#All],[CM]],"")</f>
        <v/>
      </c>
      <c r="C228" t="str">
        <f>IF(ISBLANK(Justificar!C235),"",Justificar!C235)</f>
        <v/>
      </c>
      <c r="D228" t="str">
        <f>IF(ISBLANK(Justificar!D235),"",Justificar!D235)</f>
        <v/>
      </c>
      <c r="E228" t="str">
        <f>IF(ISBLANK(Justificar!E235),"",Justificar!E235)</f>
        <v/>
      </c>
      <c r="F228" t="str">
        <f>IF(ISBLANK(Justificar!F235),"",Justificar!F235)</f>
        <v/>
      </c>
    </row>
    <row r="229" spans="1:6" x14ac:dyDescent="0.3">
      <c r="A229" t="str">
        <f>IF(ISBLANK(Justificar!B236),"",Justificar!B236)</f>
        <v/>
      </c>
      <c r="B229" t="str" cm="1">
        <f t="array" ref="B229">_xlfn.XLOOKUP(TablaJust[[#This Row],[User Code]],User[[#All],[User Code]],User[[#All],[CM]],"")</f>
        <v/>
      </c>
      <c r="C229" t="str">
        <f>IF(ISBLANK(Justificar!C236),"",Justificar!C236)</f>
        <v/>
      </c>
      <c r="D229" t="str">
        <f>IF(ISBLANK(Justificar!D236),"",Justificar!D236)</f>
        <v/>
      </c>
      <c r="E229" t="str">
        <f>IF(ISBLANK(Justificar!E236),"",Justificar!E236)</f>
        <v/>
      </c>
      <c r="F229" t="str">
        <f>IF(ISBLANK(Justificar!F236),"",Justificar!F236)</f>
        <v/>
      </c>
    </row>
    <row r="230" spans="1:6" x14ac:dyDescent="0.3">
      <c r="A230" t="str">
        <f>IF(ISBLANK(Justificar!B237),"",Justificar!B237)</f>
        <v/>
      </c>
      <c r="B230" t="str" cm="1">
        <f t="array" ref="B230">_xlfn.XLOOKUP(TablaJust[[#This Row],[User Code]],User[[#All],[User Code]],User[[#All],[CM]],"")</f>
        <v/>
      </c>
      <c r="C230" t="str">
        <f>IF(ISBLANK(Justificar!C237),"",Justificar!C237)</f>
        <v/>
      </c>
      <c r="D230" t="str">
        <f>IF(ISBLANK(Justificar!D237),"",Justificar!D237)</f>
        <v/>
      </c>
      <c r="E230" t="str">
        <f>IF(ISBLANK(Justificar!E237),"",Justificar!E237)</f>
        <v/>
      </c>
      <c r="F230" t="str">
        <f>IF(ISBLANK(Justificar!F237),"",Justificar!F237)</f>
        <v/>
      </c>
    </row>
    <row r="231" spans="1:6" x14ac:dyDescent="0.3">
      <c r="A231" t="str">
        <f>IF(ISBLANK(Justificar!B238),"",Justificar!B238)</f>
        <v/>
      </c>
      <c r="B231" t="str" cm="1">
        <f t="array" ref="B231">_xlfn.XLOOKUP(TablaJust[[#This Row],[User Code]],User[[#All],[User Code]],User[[#All],[CM]],"")</f>
        <v/>
      </c>
      <c r="C231" t="str">
        <f>IF(ISBLANK(Justificar!C238),"",Justificar!C238)</f>
        <v/>
      </c>
      <c r="D231" t="str">
        <f>IF(ISBLANK(Justificar!D238),"",Justificar!D238)</f>
        <v/>
      </c>
      <c r="E231" t="str">
        <f>IF(ISBLANK(Justificar!E238),"",Justificar!E238)</f>
        <v/>
      </c>
      <c r="F231" t="str">
        <f>IF(ISBLANK(Justificar!F238),"",Justificar!F238)</f>
        <v/>
      </c>
    </row>
    <row r="232" spans="1:6" x14ac:dyDescent="0.3">
      <c r="A232" t="str">
        <f>IF(ISBLANK(Justificar!B239),"",Justificar!B239)</f>
        <v/>
      </c>
      <c r="B232" t="str" cm="1">
        <f t="array" ref="B232">_xlfn.XLOOKUP(TablaJust[[#This Row],[User Code]],User[[#All],[User Code]],User[[#All],[CM]],"")</f>
        <v/>
      </c>
      <c r="C232" t="str">
        <f>IF(ISBLANK(Justificar!C239),"",Justificar!C239)</f>
        <v/>
      </c>
      <c r="D232" t="str">
        <f>IF(ISBLANK(Justificar!D239),"",Justificar!D239)</f>
        <v/>
      </c>
      <c r="E232" t="str">
        <f>IF(ISBLANK(Justificar!E239),"",Justificar!E239)</f>
        <v/>
      </c>
      <c r="F232" t="str">
        <f>IF(ISBLANK(Justificar!F239),"",Justificar!F239)</f>
        <v/>
      </c>
    </row>
    <row r="233" spans="1:6" x14ac:dyDescent="0.3">
      <c r="A233" t="str">
        <f>IF(ISBLANK(Justificar!B240),"",Justificar!B240)</f>
        <v/>
      </c>
      <c r="B233" t="str" cm="1">
        <f t="array" ref="B233">_xlfn.XLOOKUP(TablaJust[[#This Row],[User Code]],User[[#All],[User Code]],User[[#All],[CM]],"")</f>
        <v/>
      </c>
      <c r="C233" t="str">
        <f>IF(ISBLANK(Justificar!C240),"",Justificar!C240)</f>
        <v/>
      </c>
      <c r="D233" t="str">
        <f>IF(ISBLANK(Justificar!D240),"",Justificar!D240)</f>
        <v/>
      </c>
      <c r="E233" t="str">
        <f>IF(ISBLANK(Justificar!E240),"",Justificar!E240)</f>
        <v/>
      </c>
      <c r="F233" t="str">
        <f>IF(ISBLANK(Justificar!F240),"",Justificar!F240)</f>
        <v/>
      </c>
    </row>
    <row r="234" spans="1:6" x14ac:dyDescent="0.3">
      <c r="A234" t="str">
        <f>IF(ISBLANK(Justificar!B241),"",Justificar!B241)</f>
        <v/>
      </c>
      <c r="B234" t="str" cm="1">
        <f t="array" ref="B234">_xlfn.XLOOKUP(TablaJust[[#This Row],[User Code]],User[[#All],[User Code]],User[[#All],[CM]],"")</f>
        <v/>
      </c>
      <c r="C234" t="str">
        <f>IF(ISBLANK(Justificar!C241),"",Justificar!C241)</f>
        <v/>
      </c>
      <c r="D234" t="str">
        <f>IF(ISBLANK(Justificar!D241),"",Justificar!D241)</f>
        <v/>
      </c>
      <c r="E234" t="str">
        <f>IF(ISBLANK(Justificar!E241),"",Justificar!E241)</f>
        <v/>
      </c>
      <c r="F234" t="str">
        <f>IF(ISBLANK(Justificar!F241),"",Justificar!F241)</f>
        <v/>
      </c>
    </row>
    <row r="235" spans="1:6" x14ac:dyDescent="0.3">
      <c r="A235" t="str">
        <f>IF(ISBLANK(Justificar!B242),"",Justificar!B242)</f>
        <v/>
      </c>
      <c r="B235" t="str" cm="1">
        <f t="array" ref="B235">_xlfn.XLOOKUP(TablaJust[[#This Row],[User Code]],User[[#All],[User Code]],User[[#All],[CM]],"")</f>
        <v/>
      </c>
      <c r="C235" t="str">
        <f>IF(ISBLANK(Justificar!C242),"",Justificar!C242)</f>
        <v/>
      </c>
      <c r="D235" t="str">
        <f>IF(ISBLANK(Justificar!D242),"",Justificar!D242)</f>
        <v/>
      </c>
      <c r="E235" t="str">
        <f>IF(ISBLANK(Justificar!E242),"",Justificar!E242)</f>
        <v/>
      </c>
      <c r="F235" t="str">
        <f>IF(ISBLANK(Justificar!F242),"",Justificar!F242)</f>
        <v/>
      </c>
    </row>
    <row r="236" spans="1:6" x14ac:dyDescent="0.3">
      <c r="A236" t="str">
        <f>IF(ISBLANK(Justificar!B243),"",Justificar!B243)</f>
        <v/>
      </c>
      <c r="B236" t="str" cm="1">
        <f t="array" ref="B236">_xlfn.XLOOKUP(TablaJust[[#This Row],[User Code]],User[[#All],[User Code]],User[[#All],[CM]],"")</f>
        <v/>
      </c>
      <c r="C236" t="str">
        <f>IF(ISBLANK(Justificar!C243),"",Justificar!C243)</f>
        <v/>
      </c>
      <c r="D236" t="str">
        <f>IF(ISBLANK(Justificar!D243),"",Justificar!D243)</f>
        <v/>
      </c>
      <c r="E236" t="str">
        <f>IF(ISBLANK(Justificar!E243),"",Justificar!E243)</f>
        <v/>
      </c>
      <c r="F236" t="str">
        <f>IF(ISBLANK(Justificar!F243),"",Justificar!F243)</f>
        <v/>
      </c>
    </row>
    <row r="237" spans="1:6" x14ac:dyDescent="0.3">
      <c r="A237" t="str">
        <f>IF(ISBLANK(Justificar!B244),"",Justificar!B244)</f>
        <v/>
      </c>
      <c r="B237" t="str" cm="1">
        <f t="array" ref="B237">_xlfn.XLOOKUP(TablaJust[[#This Row],[User Code]],User[[#All],[User Code]],User[[#All],[CM]],"")</f>
        <v/>
      </c>
      <c r="C237" t="str">
        <f>IF(ISBLANK(Justificar!C244),"",Justificar!C244)</f>
        <v/>
      </c>
      <c r="D237" t="str">
        <f>IF(ISBLANK(Justificar!D244),"",Justificar!D244)</f>
        <v/>
      </c>
      <c r="E237" t="str">
        <f>IF(ISBLANK(Justificar!E244),"",Justificar!E244)</f>
        <v/>
      </c>
      <c r="F237" t="str">
        <f>IF(ISBLANK(Justificar!F244),"",Justificar!F244)</f>
        <v/>
      </c>
    </row>
    <row r="238" spans="1:6" x14ac:dyDescent="0.3">
      <c r="A238" t="str">
        <f>IF(ISBLANK(Justificar!B245),"",Justificar!B245)</f>
        <v/>
      </c>
      <c r="B238" t="str" cm="1">
        <f t="array" ref="B238">_xlfn.XLOOKUP(TablaJust[[#This Row],[User Code]],User[[#All],[User Code]],User[[#All],[CM]],"")</f>
        <v/>
      </c>
      <c r="C238" t="str">
        <f>IF(ISBLANK(Justificar!C245),"",Justificar!C245)</f>
        <v/>
      </c>
      <c r="D238" t="str">
        <f>IF(ISBLANK(Justificar!D245),"",Justificar!D245)</f>
        <v/>
      </c>
      <c r="E238" t="str">
        <f>IF(ISBLANK(Justificar!E245),"",Justificar!E245)</f>
        <v/>
      </c>
      <c r="F238" t="str">
        <f>IF(ISBLANK(Justificar!F245),"",Justificar!F245)</f>
        <v/>
      </c>
    </row>
    <row r="239" spans="1:6" x14ac:dyDescent="0.3">
      <c r="A239" t="str">
        <f>IF(ISBLANK(Justificar!B246),"",Justificar!B246)</f>
        <v/>
      </c>
      <c r="B239" t="str" cm="1">
        <f t="array" ref="B239">_xlfn.XLOOKUP(TablaJust[[#This Row],[User Code]],User[[#All],[User Code]],User[[#All],[CM]],"")</f>
        <v/>
      </c>
      <c r="C239" t="str">
        <f>IF(ISBLANK(Justificar!C246),"",Justificar!C246)</f>
        <v/>
      </c>
      <c r="D239" t="str">
        <f>IF(ISBLANK(Justificar!D246),"",Justificar!D246)</f>
        <v/>
      </c>
      <c r="E239" t="str">
        <f>IF(ISBLANK(Justificar!E246),"",Justificar!E246)</f>
        <v/>
      </c>
      <c r="F239" t="str">
        <f>IF(ISBLANK(Justificar!F246),"",Justificar!F246)</f>
        <v/>
      </c>
    </row>
    <row r="240" spans="1:6" x14ac:dyDescent="0.3">
      <c r="A240" t="str">
        <f>IF(ISBLANK(Justificar!B247),"",Justificar!B247)</f>
        <v/>
      </c>
      <c r="B240" t="str" cm="1">
        <f t="array" ref="B240">_xlfn.XLOOKUP(TablaJust[[#This Row],[User Code]],User[[#All],[User Code]],User[[#All],[CM]],"")</f>
        <v/>
      </c>
      <c r="C240" t="str">
        <f>IF(ISBLANK(Justificar!C247),"",Justificar!C247)</f>
        <v/>
      </c>
      <c r="D240" t="str">
        <f>IF(ISBLANK(Justificar!D247),"",Justificar!D247)</f>
        <v/>
      </c>
      <c r="E240" t="str">
        <f>IF(ISBLANK(Justificar!E247),"",Justificar!E247)</f>
        <v/>
      </c>
      <c r="F240" t="str">
        <f>IF(ISBLANK(Justificar!F247),"",Justificar!F247)</f>
        <v/>
      </c>
    </row>
    <row r="241" spans="1:6" x14ac:dyDescent="0.3">
      <c r="A241" t="str">
        <f>IF(ISBLANK(Justificar!B248),"",Justificar!B248)</f>
        <v/>
      </c>
      <c r="B241" t="str" cm="1">
        <f t="array" ref="B241">_xlfn.XLOOKUP(TablaJust[[#This Row],[User Code]],User[[#All],[User Code]],User[[#All],[CM]],"")</f>
        <v/>
      </c>
      <c r="C241" t="str">
        <f>IF(ISBLANK(Justificar!C248),"",Justificar!C248)</f>
        <v/>
      </c>
      <c r="D241" t="str">
        <f>IF(ISBLANK(Justificar!D248),"",Justificar!D248)</f>
        <v/>
      </c>
      <c r="E241" t="str">
        <f>IF(ISBLANK(Justificar!E248),"",Justificar!E248)</f>
        <v/>
      </c>
      <c r="F241" t="str">
        <f>IF(ISBLANK(Justificar!F248),"",Justificar!F248)</f>
        <v/>
      </c>
    </row>
    <row r="242" spans="1:6" x14ac:dyDescent="0.3">
      <c r="A242" t="str">
        <f>IF(ISBLANK(Justificar!B249),"",Justificar!B249)</f>
        <v/>
      </c>
      <c r="B242" t="str" cm="1">
        <f t="array" ref="B242">_xlfn.XLOOKUP(TablaJust[[#This Row],[User Code]],User[[#All],[User Code]],User[[#All],[CM]],"")</f>
        <v/>
      </c>
      <c r="C242" t="str">
        <f>IF(ISBLANK(Justificar!C249),"",Justificar!C249)</f>
        <v/>
      </c>
      <c r="D242" t="str">
        <f>IF(ISBLANK(Justificar!D249),"",Justificar!D249)</f>
        <v/>
      </c>
      <c r="E242" t="str">
        <f>IF(ISBLANK(Justificar!E249),"",Justificar!E249)</f>
        <v/>
      </c>
      <c r="F242" t="str">
        <f>IF(ISBLANK(Justificar!F249),"",Justificar!F249)</f>
        <v/>
      </c>
    </row>
    <row r="243" spans="1:6" x14ac:dyDescent="0.3">
      <c r="A243" t="str">
        <f>IF(ISBLANK(Justificar!B250),"",Justificar!B250)</f>
        <v/>
      </c>
      <c r="B243" t="str" cm="1">
        <f t="array" ref="B243">_xlfn.XLOOKUP(TablaJust[[#This Row],[User Code]],User[[#All],[User Code]],User[[#All],[CM]],"")</f>
        <v/>
      </c>
      <c r="C243" t="str">
        <f>IF(ISBLANK(Justificar!C250),"",Justificar!C250)</f>
        <v/>
      </c>
      <c r="D243" t="str">
        <f>IF(ISBLANK(Justificar!D250),"",Justificar!D250)</f>
        <v/>
      </c>
      <c r="E243" t="str">
        <f>IF(ISBLANK(Justificar!E250),"",Justificar!E250)</f>
        <v/>
      </c>
      <c r="F243" t="str">
        <f>IF(ISBLANK(Justificar!F250),"",Justificar!F250)</f>
        <v/>
      </c>
    </row>
    <row r="244" spans="1:6" x14ac:dyDescent="0.3">
      <c r="A244" t="str">
        <f>IF(ISBLANK(Justificar!B251),"",Justificar!B251)</f>
        <v/>
      </c>
      <c r="B244" t="str" cm="1">
        <f t="array" ref="B244">_xlfn.XLOOKUP(TablaJust[[#This Row],[User Code]],User[[#All],[User Code]],User[[#All],[CM]],"")</f>
        <v/>
      </c>
      <c r="C244" t="str">
        <f>IF(ISBLANK(Justificar!C251),"",Justificar!C251)</f>
        <v/>
      </c>
      <c r="D244" t="str">
        <f>IF(ISBLANK(Justificar!D251),"",Justificar!D251)</f>
        <v/>
      </c>
      <c r="E244" t="str">
        <f>IF(ISBLANK(Justificar!E251),"",Justificar!E251)</f>
        <v/>
      </c>
      <c r="F244" t="str">
        <f>IF(ISBLANK(Justificar!F251),"",Justificar!F251)</f>
        <v/>
      </c>
    </row>
    <row r="245" spans="1:6" x14ac:dyDescent="0.3">
      <c r="A245" t="str">
        <f>IF(ISBLANK(Justificar!B252),"",Justificar!B252)</f>
        <v/>
      </c>
      <c r="B245" t="str" cm="1">
        <f t="array" ref="B245">_xlfn.XLOOKUP(TablaJust[[#This Row],[User Code]],User[[#All],[User Code]],User[[#All],[CM]],"")</f>
        <v/>
      </c>
      <c r="C245" t="str">
        <f>IF(ISBLANK(Justificar!C252),"",Justificar!C252)</f>
        <v/>
      </c>
      <c r="D245" t="str">
        <f>IF(ISBLANK(Justificar!D252),"",Justificar!D252)</f>
        <v/>
      </c>
      <c r="E245" t="str">
        <f>IF(ISBLANK(Justificar!E252),"",Justificar!E252)</f>
        <v/>
      </c>
      <c r="F245" t="str">
        <f>IF(ISBLANK(Justificar!F252),"",Justificar!F252)</f>
        <v/>
      </c>
    </row>
    <row r="246" spans="1:6" x14ac:dyDescent="0.3">
      <c r="A246" t="str">
        <f>IF(ISBLANK(Justificar!B253),"",Justificar!B253)</f>
        <v/>
      </c>
      <c r="B246" t="str" cm="1">
        <f t="array" ref="B246">_xlfn.XLOOKUP(TablaJust[[#This Row],[User Code]],User[[#All],[User Code]],User[[#All],[CM]],"")</f>
        <v/>
      </c>
      <c r="C246" t="str">
        <f>IF(ISBLANK(Justificar!C253),"",Justificar!C253)</f>
        <v/>
      </c>
      <c r="D246" t="str">
        <f>IF(ISBLANK(Justificar!D253),"",Justificar!D253)</f>
        <v/>
      </c>
      <c r="E246" t="str">
        <f>IF(ISBLANK(Justificar!E253),"",Justificar!E253)</f>
        <v/>
      </c>
      <c r="F246" t="str">
        <f>IF(ISBLANK(Justificar!F253),"",Justificar!F253)</f>
        <v/>
      </c>
    </row>
    <row r="247" spans="1:6" x14ac:dyDescent="0.3">
      <c r="A247" t="str">
        <f>IF(ISBLANK(Justificar!B254),"",Justificar!B254)</f>
        <v/>
      </c>
      <c r="B247" t="str" cm="1">
        <f t="array" ref="B247">_xlfn.XLOOKUP(TablaJust[[#This Row],[User Code]],User[[#All],[User Code]],User[[#All],[CM]],"")</f>
        <v/>
      </c>
      <c r="C247" t="str">
        <f>IF(ISBLANK(Justificar!C254),"",Justificar!C254)</f>
        <v/>
      </c>
      <c r="D247" t="str">
        <f>IF(ISBLANK(Justificar!D254),"",Justificar!D254)</f>
        <v/>
      </c>
      <c r="E247" t="str">
        <f>IF(ISBLANK(Justificar!E254),"",Justificar!E254)</f>
        <v/>
      </c>
      <c r="F247" t="str">
        <f>IF(ISBLANK(Justificar!F254),"",Justificar!F254)</f>
        <v/>
      </c>
    </row>
    <row r="248" spans="1:6" x14ac:dyDescent="0.3">
      <c r="A248" t="str">
        <f>IF(ISBLANK(Justificar!B255),"",Justificar!B255)</f>
        <v/>
      </c>
      <c r="B248" t="str" cm="1">
        <f t="array" ref="B248">_xlfn.XLOOKUP(TablaJust[[#This Row],[User Code]],User[[#All],[User Code]],User[[#All],[CM]],"")</f>
        <v/>
      </c>
      <c r="C248" t="str">
        <f>IF(ISBLANK(Justificar!C255),"",Justificar!C255)</f>
        <v/>
      </c>
      <c r="D248" t="str">
        <f>IF(ISBLANK(Justificar!D255),"",Justificar!D255)</f>
        <v/>
      </c>
      <c r="E248" t="str">
        <f>IF(ISBLANK(Justificar!E255),"",Justificar!E255)</f>
        <v/>
      </c>
      <c r="F248" t="str">
        <f>IF(ISBLANK(Justificar!F255),"",Justificar!F255)</f>
        <v/>
      </c>
    </row>
    <row r="249" spans="1:6" x14ac:dyDescent="0.3">
      <c r="A249" t="str">
        <f>IF(ISBLANK(Justificar!B256),"",Justificar!B256)</f>
        <v/>
      </c>
      <c r="B249" t="str" cm="1">
        <f t="array" ref="B249">_xlfn.XLOOKUP(TablaJust[[#This Row],[User Code]],User[[#All],[User Code]],User[[#All],[CM]],"")</f>
        <v/>
      </c>
      <c r="C249" t="str">
        <f>IF(ISBLANK(Justificar!C256),"",Justificar!C256)</f>
        <v/>
      </c>
      <c r="D249" t="str">
        <f>IF(ISBLANK(Justificar!D256),"",Justificar!D256)</f>
        <v/>
      </c>
      <c r="E249" t="str">
        <f>IF(ISBLANK(Justificar!E256),"",Justificar!E256)</f>
        <v/>
      </c>
      <c r="F249" t="str">
        <f>IF(ISBLANK(Justificar!F256),"",Justificar!F256)</f>
        <v/>
      </c>
    </row>
    <row r="250" spans="1:6" x14ac:dyDescent="0.3">
      <c r="A250" t="str">
        <f>IF(ISBLANK(Justificar!B257),"",Justificar!B257)</f>
        <v/>
      </c>
      <c r="B250" t="str" cm="1">
        <f t="array" ref="B250">_xlfn.XLOOKUP(TablaJust[[#This Row],[User Code]],User[[#All],[User Code]],User[[#All],[CM]],"")</f>
        <v/>
      </c>
      <c r="C250" t="str">
        <f>IF(ISBLANK(Justificar!C257),"",Justificar!C257)</f>
        <v/>
      </c>
      <c r="D250" t="str">
        <f>IF(ISBLANK(Justificar!D257),"",Justificar!D257)</f>
        <v/>
      </c>
      <c r="E250" t="str">
        <f>IF(ISBLANK(Justificar!E257),"",Justificar!E257)</f>
        <v/>
      </c>
      <c r="F250" t="str">
        <f>IF(ISBLANK(Justificar!F257),"",Justificar!F257)</f>
        <v/>
      </c>
    </row>
    <row r="251" spans="1:6" x14ac:dyDescent="0.3">
      <c r="A251" t="str">
        <f>IF(ISBLANK(Justificar!B258),"",Justificar!B258)</f>
        <v/>
      </c>
      <c r="B251" t="str" cm="1">
        <f t="array" ref="B251">_xlfn.XLOOKUP(TablaJust[[#This Row],[User Code]],User[[#All],[User Code]],User[[#All],[CM]],"")</f>
        <v/>
      </c>
      <c r="C251" t="str">
        <f>IF(ISBLANK(Justificar!C258),"",Justificar!C258)</f>
        <v/>
      </c>
      <c r="D251" t="str">
        <f>IF(ISBLANK(Justificar!D258),"",Justificar!D258)</f>
        <v/>
      </c>
      <c r="E251" t="str">
        <f>IF(ISBLANK(Justificar!E258),"",Justificar!E258)</f>
        <v/>
      </c>
      <c r="F251" t="str">
        <f>IF(ISBLANK(Justificar!F258),"",Justificar!F258)</f>
        <v/>
      </c>
    </row>
    <row r="252" spans="1:6" x14ac:dyDescent="0.3">
      <c r="A252" t="str">
        <f>IF(ISBLANK(Justificar!B259),"",Justificar!B259)</f>
        <v/>
      </c>
      <c r="B252" t="str" cm="1">
        <f t="array" ref="B252">_xlfn.XLOOKUP(TablaJust[[#This Row],[User Code]],User[[#All],[User Code]],User[[#All],[CM]],"")</f>
        <v/>
      </c>
      <c r="C252" t="str">
        <f>IF(ISBLANK(Justificar!C259),"",Justificar!C259)</f>
        <v/>
      </c>
      <c r="D252" t="str">
        <f>IF(ISBLANK(Justificar!D259),"",Justificar!D259)</f>
        <v/>
      </c>
      <c r="E252" t="str">
        <f>IF(ISBLANK(Justificar!E259),"",Justificar!E259)</f>
        <v/>
      </c>
      <c r="F252" t="str">
        <f>IF(ISBLANK(Justificar!F259),"",Justificar!F259)</f>
        <v/>
      </c>
    </row>
    <row r="253" spans="1:6" x14ac:dyDescent="0.3">
      <c r="A253" t="str">
        <f>IF(ISBLANK(Justificar!B260),"",Justificar!B260)</f>
        <v/>
      </c>
      <c r="B253" t="str" cm="1">
        <f t="array" ref="B253">_xlfn.XLOOKUP(TablaJust[[#This Row],[User Code]],User[[#All],[User Code]],User[[#All],[CM]],"")</f>
        <v/>
      </c>
      <c r="C253" t="str">
        <f>IF(ISBLANK(Justificar!C260),"",Justificar!C260)</f>
        <v/>
      </c>
      <c r="D253" t="str">
        <f>IF(ISBLANK(Justificar!D260),"",Justificar!D260)</f>
        <v/>
      </c>
      <c r="E253" t="str">
        <f>IF(ISBLANK(Justificar!E260),"",Justificar!E260)</f>
        <v/>
      </c>
      <c r="F253" t="str">
        <f>IF(ISBLANK(Justificar!F260),"",Justificar!F260)</f>
        <v/>
      </c>
    </row>
    <row r="254" spans="1:6" x14ac:dyDescent="0.3">
      <c r="A254" t="str">
        <f>IF(ISBLANK(Justificar!B261),"",Justificar!B261)</f>
        <v/>
      </c>
      <c r="B254" t="str" cm="1">
        <f t="array" ref="B254">_xlfn.XLOOKUP(TablaJust[[#This Row],[User Code]],User[[#All],[User Code]],User[[#All],[CM]],"")</f>
        <v/>
      </c>
      <c r="C254" t="str">
        <f>IF(ISBLANK(Justificar!C261),"",Justificar!C261)</f>
        <v/>
      </c>
      <c r="D254" t="str">
        <f>IF(ISBLANK(Justificar!D261),"",Justificar!D261)</f>
        <v/>
      </c>
      <c r="E254" t="str">
        <f>IF(ISBLANK(Justificar!E261),"",Justificar!E261)</f>
        <v/>
      </c>
      <c r="F254" t="str">
        <f>IF(ISBLANK(Justificar!F261),"",Justificar!F261)</f>
        <v/>
      </c>
    </row>
    <row r="255" spans="1:6" x14ac:dyDescent="0.3">
      <c r="A255" t="str">
        <f>IF(ISBLANK(Justificar!B262),"",Justificar!B262)</f>
        <v/>
      </c>
      <c r="B255" t="str" cm="1">
        <f t="array" ref="B255">_xlfn.XLOOKUP(TablaJust[[#This Row],[User Code]],User[[#All],[User Code]],User[[#All],[CM]],"")</f>
        <v/>
      </c>
      <c r="C255" t="str">
        <f>IF(ISBLANK(Justificar!C262),"",Justificar!C262)</f>
        <v/>
      </c>
      <c r="D255" t="str">
        <f>IF(ISBLANK(Justificar!D262),"",Justificar!D262)</f>
        <v/>
      </c>
      <c r="E255" t="str">
        <f>IF(ISBLANK(Justificar!E262),"",Justificar!E262)</f>
        <v/>
      </c>
      <c r="F255" t="str">
        <f>IF(ISBLANK(Justificar!F262),"",Justificar!F262)</f>
        <v/>
      </c>
    </row>
    <row r="256" spans="1:6" x14ac:dyDescent="0.3">
      <c r="A256" t="str">
        <f>IF(ISBLANK(Justificar!B263),"",Justificar!B263)</f>
        <v/>
      </c>
      <c r="B256" t="str" cm="1">
        <f t="array" ref="B256">_xlfn.XLOOKUP(TablaJust[[#This Row],[User Code]],User[[#All],[User Code]],User[[#All],[CM]],"")</f>
        <v/>
      </c>
      <c r="C256" t="str">
        <f>IF(ISBLANK(Justificar!C263),"",Justificar!C263)</f>
        <v/>
      </c>
      <c r="D256" t="str">
        <f>IF(ISBLANK(Justificar!D263),"",Justificar!D263)</f>
        <v/>
      </c>
      <c r="E256" t="str">
        <f>IF(ISBLANK(Justificar!E263),"",Justificar!E263)</f>
        <v/>
      </c>
      <c r="F256" t="str">
        <f>IF(ISBLANK(Justificar!F263),"",Justificar!F263)</f>
        <v/>
      </c>
    </row>
    <row r="257" spans="1:6" x14ac:dyDescent="0.3">
      <c r="A257" t="str">
        <f>IF(ISBLANK(Justificar!B264),"",Justificar!B264)</f>
        <v/>
      </c>
      <c r="B257" t="str" cm="1">
        <f t="array" ref="B257">_xlfn.XLOOKUP(TablaJust[[#This Row],[User Code]],User[[#All],[User Code]],User[[#All],[CM]],"")</f>
        <v/>
      </c>
      <c r="C257" t="str">
        <f>IF(ISBLANK(Justificar!C264),"",Justificar!C264)</f>
        <v/>
      </c>
      <c r="D257" t="str">
        <f>IF(ISBLANK(Justificar!D264),"",Justificar!D264)</f>
        <v/>
      </c>
      <c r="E257" t="str">
        <f>IF(ISBLANK(Justificar!E264),"",Justificar!E264)</f>
        <v/>
      </c>
      <c r="F257" t="str">
        <f>IF(ISBLANK(Justificar!F264),"",Justificar!F264)</f>
        <v/>
      </c>
    </row>
    <row r="258" spans="1:6" x14ac:dyDescent="0.3">
      <c r="A258" t="str">
        <f>IF(ISBLANK(Justificar!B265),"",Justificar!B265)</f>
        <v/>
      </c>
      <c r="B258" t="str" cm="1">
        <f t="array" ref="B258">_xlfn.XLOOKUP(TablaJust[[#This Row],[User Code]],User[[#All],[User Code]],User[[#All],[CM]],"")</f>
        <v/>
      </c>
      <c r="C258" t="str">
        <f>IF(ISBLANK(Justificar!C265),"",Justificar!C265)</f>
        <v/>
      </c>
      <c r="D258" t="str">
        <f>IF(ISBLANK(Justificar!D265),"",Justificar!D265)</f>
        <v/>
      </c>
      <c r="E258" t="str">
        <f>IF(ISBLANK(Justificar!E265),"",Justificar!E265)</f>
        <v/>
      </c>
      <c r="F258" t="str">
        <f>IF(ISBLANK(Justificar!F265),"",Justificar!F265)</f>
        <v/>
      </c>
    </row>
    <row r="259" spans="1:6" x14ac:dyDescent="0.3">
      <c r="A259" t="str">
        <f>IF(ISBLANK(Justificar!B266),"",Justificar!B266)</f>
        <v/>
      </c>
      <c r="B259" t="str" cm="1">
        <f t="array" ref="B259">_xlfn.XLOOKUP(TablaJust[[#This Row],[User Code]],User[[#All],[User Code]],User[[#All],[CM]],"")</f>
        <v/>
      </c>
      <c r="C259" t="str">
        <f>IF(ISBLANK(Justificar!C266),"",Justificar!C266)</f>
        <v/>
      </c>
      <c r="D259" t="str">
        <f>IF(ISBLANK(Justificar!D266),"",Justificar!D266)</f>
        <v/>
      </c>
      <c r="E259" t="str">
        <f>IF(ISBLANK(Justificar!E266),"",Justificar!E266)</f>
        <v/>
      </c>
      <c r="F259" t="str">
        <f>IF(ISBLANK(Justificar!F266),"",Justificar!F266)</f>
        <v/>
      </c>
    </row>
    <row r="260" spans="1:6" x14ac:dyDescent="0.3">
      <c r="A260" t="str">
        <f>IF(ISBLANK(Justificar!B267),"",Justificar!B267)</f>
        <v/>
      </c>
      <c r="B260" t="str" cm="1">
        <f t="array" ref="B260">_xlfn.XLOOKUP(TablaJust[[#This Row],[User Code]],User[[#All],[User Code]],User[[#All],[CM]],"")</f>
        <v/>
      </c>
      <c r="C260" t="str">
        <f>IF(ISBLANK(Justificar!C267),"",Justificar!C267)</f>
        <v/>
      </c>
      <c r="D260" t="str">
        <f>IF(ISBLANK(Justificar!D267),"",Justificar!D267)</f>
        <v/>
      </c>
      <c r="E260" t="str">
        <f>IF(ISBLANK(Justificar!E267),"",Justificar!E267)</f>
        <v/>
      </c>
      <c r="F260" t="str">
        <f>IF(ISBLANK(Justificar!F267),"",Justificar!F267)</f>
        <v/>
      </c>
    </row>
    <row r="261" spans="1:6" x14ac:dyDescent="0.3">
      <c r="A261" t="str">
        <f>IF(ISBLANK(Justificar!B268),"",Justificar!B268)</f>
        <v/>
      </c>
      <c r="B261" t="str" cm="1">
        <f t="array" ref="B261">_xlfn.XLOOKUP(TablaJust[[#This Row],[User Code]],User[[#All],[User Code]],User[[#All],[CM]],"")</f>
        <v/>
      </c>
      <c r="C261" t="str">
        <f>IF(ISBLANK(Justificar!C268),"",Justificar!C268)</f>
        <v/>
      </c>
      <c r="D261" t="str">
        <f>IF(ISBLANK(Justificar!D268),"",Justificar!D268)</f>
        <v/>
      </c>
      <c r="E261" t="str">
        <f>IF(ISBLANK(Justificar!E268),"",Justificar!E268)</f>
        <v/>
      </c>
      <c r="F261" t="str">
        <f>IF(ISBLANK(Justificar!F268),"",Justificar!F268)</f>
        <v/>
      </c>
    </row>
    <row r="262" spans="1:6" x14ac:dyDescent="0.3">
      <c r="A262" t="str">
        <f>IF(ISBLANK(Justificar!B269),"",Justificar!B269)</f>
        <v/>
      </c>
      <c r="B262" t="str" cm="1">
        <f t="array" ref="B262">_xlfn.XLOOKUP(TablaJust[[#This Row],[User Code]],User[[#All],[User Code]],User[[#All],[CM]],"")</f>
        <v/>
      </c>
      <c r="C262" t="str">
        <f>IF(ISBLANK(Justificar!C269),"",Justificar!C269)</f>
        <v/>
      </c>
      <c r="D262" t="str">
        <f>IF(ISBLANK(Justificar!D269),"",Justificar!D269)</f>
        <v/>
      </c>
      <c r="E262" t="str">
        <f>IF(ISBLANK(Justificar!E269),"",Justificar!E269)</f>
        <v/>
      </c>
      <c r="F262" t="str">
        <f>IF(ISBLANK(Justificar!F269),"",Justificar!F269)</f>
        <v/>
      </c>
    </row>
    <row r="263" spans="1:6" x14ac:dyDescent="0.3">
      <c r="A263" t="str">
        <f>IF(ISBLANK(Justificar!B270),"",Justificar!B270)</f>
        <v/>
      </c>
      <c r="B263" t="str" cm="1">
        <f t="array" ref="B263">_xlfn.XLOOKUP(TablaJust[[#This Row],[User Code]],User[[#All],[User Code]],User[[#All],[CM]],"")</f>
        <v/>
      </c>
      <c r="C263" t="str">
        <f>IF(ISBLANK(Justificar!C270),"",Justificar!C270)</f>
        <v/>
      </c>
      <c r="D263" t="str">
        <f>IF(ISBLANK(Justificar!D270),"",Justificar!D270)</f>
        <v/>
      </c>
      <c r="E263" t="str">
        <f>IF(ISBLANK(Justificar!E270),"",Justificar!E270)</f>
        <v/>
      </c>
      <c r="F263" t="str">
        <f>IF(ISBLANK(Justificar!F270),"",Justificar!F270)</f>
        <v/>
      </c>
    </row>
    <row r="264" spans="1:6" x14ac:dyDescent="0.3">
      <c r="A264" t="str">
        <f>IF(ISBLANK(Justificar!B271),"",Justificar!B271)</f>
        <v/>
      </c>
      <c r="B264" t="str" cm="1">
        <f t="array" ref="B264">_xlfn.XLOOKUP(TablaJust[[#This Row],[User Code]],User[[#All],[User Code]],User[[#All],[CM]],"")</f>
        <v/>
      </c>
      <c r="C264" t="str">
        <f>IF(ISBLANK(Justificar!C271),"",Justificar!C271)</f>
        <v/>
      </c>
      <c r="D264" t="str">
        <f>IF(ISBLANK(Justificar!D271),"",Justificar!D271)</f>
        <v/>
      </c>
      <c r="E264" t="str">
        <f>IF(ISBLANK(Justificar!E271),"",Justificar!E271)</f>
        <v/>
      </c>
      <c r="F264" t="str">
        <f>IF(ISBLANK(Justificar!F271),"",Justificar!F271)</f>
        <v/>
      </c>
    </row>
    <row r="265" spans="1:6" x14ac:dyDescent="0.3">
      <c r="A265" t="str">
        <f>IF(ISBLANK(Justificar!B272),"",Justificar!B272)</f>
        <v/>
      </c>
      <c r="B265" t="str" cm="1">
        <f t="array" ref="B265">_xlfn.XLOOKUP(TablaJust[[#This Row],[User Code]],User[[#All],[User Code]],User[[#All],[CM]],"")</f>
        <v/>
      </c>
      <c r="C265" t="str">
        <f>IF(ISBLANK(Justificar!C272),"",Justificar!C272)</f>
        <v/>
      </c>
      <c r="D265" t="str">
        <f>IF(ISBLANK(Justificar!D272),"",Justificar!D272)</f>
        <v/>
      </c>
      <c r="E265" t="str">
        <f>IF(ISBLANK(Justificar!E272),"",Justificar!E272)</f>
        <v/>
      </c>
      <c r="F265" t="str">
        <f>IF(ISBLANK(Justificar!F272),"",Justificar!F272)</f>
        <v/>
      </c>
    </row>
    <row r="266" spans="1:6" x14ac:dyDescent="0.3">
      <c r="A266" t="str">
        <f>IF(ISBLANK(Justificar!B273),"",Justificar!B273)</f>
        <v/>
      </c>
      <c r="B266" t="str" cm="1">
        <f t="array" ref="B266">_xlfn.XLOOKUP(TablaJust[[#This Row],[User Code]],User[[#All],[User Code]],User[[#All],[CM]],"")</f>
        <v/>
      </c>
      <c r="C266" t="str">
        <f>IF(ISBLANK(Justificar!C273),"",Justificar!C273)</f>
        <v/>
      </c>
      <c r="D266" t="str">
        <f>IF(ISBLANK(Justificar!D273),"",Justificar!D273)</f>
        <v/>
      </c>
      <c r="E266" t="str">
        <f>IF(ISBLANK(Justificar!E273),"",Justificar!E273)</f>
        <v/>
      </c>
      <c r="F266" t="str">
        <f>IF(ISBLANK(Justificar!F273),"",Justificar!F273)</f>
        <v/>
      </c>
    </row>
    <row r="267" spans="1:6" x14ac:dyDescent="0.3">
      <c r="A267" t="str">
        <f>IF(ISBLANK(Justificar!B274),"",Justificar!B274)</f>
        <v/>
      </c>
      <c r="B267" t="str" cm="1">
        <f t="array" ref="B267">_xlfn.XLOOKUP(TablaJust[[#This Row],[User Code]],User[[#All],[User Code]],User[[#All],[CM]],"")</f>
        <v/>
      </c>
      <c r="C267" t="str">
        <f>IF(ISBLANK(Justificar!C274),"",Justificar!C274)</f>
        <v/>
      </c>
      <c r="D267" t="str">
        <f>IF(ISBLANK(Justificar!D274),"",Justificar!D274)</f>
        <v/>
      </c>
      <c r="E267" t="str">
        <f>IF(ISBLANK(Justificar!E274),"",Justificar!E274)</f>
        <v/>
      </c>
      <c r="F267" t="str">
        <f>IF(ISBLANK(Justificar!F274),"",Justificar!F274)</f>
        <v/>
      </c>
    </row>
    <row r="268" spans="1:6" x14ac:dyDescent="0.3">
      <c r="A268" t="str">
        <f>IF(ISBLANK(Justificar!B275),"",Justificar!B275)</f>
        <v/>
      </c>
      <c r="B268" t="str" cm="1">
        <f t="array" ref="B268">_xlfn.XLOOKUP(TablaJust[[#This Row],[User Code]],User[[#All],[User Code]],User[[#All],[CM]],"")</f>
        <v/>
      </c>
      <c r="C268" t="str">
        <f>IF(ISBLANK(Justificar!C275),"",Justificar!C275)</f>
        <v/>
      </c>
      <c r="D268" t="str">
        <f>IF(ISBLANK(Justificar!D275),"",Justificar!D275)</f>
        <v/>
      </c>
      <c r="E268" t="str">
        <f>IF(ISBLANK(Justificar!E275),"",Justificar!E275)</f>
        <v/>
      </c>
      <c r="F268" t="str">
        <f>IF(ISBLANK(Justificar!F275),"",Justificar!F275)</f>
        <v/>
      </c>
    </row>
    <row r="269" spans="1:6" x14ac:dyDescent="0.3">
      <c r="A269" t="str">
        <f>IF(ISBLANK(Justificar!B276),"",Justificar!B276)</f>
        <v/>
      </c>
      <c r="B269" t="str" cm="1">
        <f t="array" ref="B269">_xlfn.XLOOKUP(TablaJust[[#This Row],[User Code]],User[[#All],[User Code]],User[[#All],[CM]],"")</f>
        <v/>
      </c>
      <c r="C269" t="str">
        <f>IF(ISBLANK(Justificar!C276),"",Justificar!C276)</f>
        <v/>
      </c>
      <c r="D269" t="str">
        <f>IF(ISBLANK(Justificar!D276),"",Justificar!D276)</f>
        <v/>
      </c>
      <c r="E269" t="str">
        <f>IF(ISBLANK(Justificar!E276),"",Justificar!E276)</f>
        <v/>
      </c>
      <c r="F269" t="str">
        <f>IF(ISBLANK(Justificar!F276),"",Justificar!F276)</f>
        <v/>
      </c>
    </row>
    <row r="270" spans="1:6" x14ac:dyDescent="0.3">
      <c r="A270" t="str">
        <f>IF(ISBLANK(Justificar!B277),"",Justificar!B277)</f>
        <v/>
      </c>
      <c r="B270" t="str" cm="1">
        <f t="array" ref="B270">_xlfn.XLOOKUP(TablaJust[[#This Row],[User Code]],User[[#All],[User Code]],User[[#All],[CM]],"")</f>
        <v/>
      </c>
      <c r="C270" t="str">
        <f>IF(ISBLANK(Justificar!C277),"",Justificar!C277)</f>
        <v/>
      </c>
      <c r="D270" t="str">
        <f>IF(ISBLANK(Justificar!D277),"",Justificar!D277)</f>
        <v/>
      </c>
      <c r="E270" t="str">
        <f>IF(ISBLANK(Justificar!E277),"",Justificar!E277)</f>
        <v/>
      </c>
      <c r="F270" t="str">
        <f>IF(ISBLANK(Justificar!F277),"",Justificar!F277)</f>
        <v/>
      </c>
    </row>
    <row r="271" spans="1:6" x14ac:dyDescent="0.3">
      <c r="A271" t="str">
        <f>IF(ISBLANK(Justificar!B278),"",Justificar!B278)</f>
        <v/>
      </c>
      <c r="B271" t="str" cm="1">
        <f t="array" ref="B271">_xlfn.XLOOKUP(TablaJust[[#This Row],[User Code]],User[[#All],[User Code]],User[[#All],[CM]],"")</f>
        <v/>
      </c>
      <c r="C271" t="str">
        <f>IF(ISBLANK(Justificar!C278),"",Justificar!C278)</f>
        <v/>
      </c>
      <c r="D271" t="str">
        <f>IF(ISBLANK(Justificar!D278),"",Justificar!D278)</f>
        <v/>
      </c>
      <c r="E271" t="str">
        <f>IF(ISBLANK(Justificar!E278),"",Justificar!E278)</f>
        <v/>
      </c>
      <c r="F271" t="str">
        <f>IF(ISBLANK(Justificar!F278),"",Justificar!F278)</f>
        <v/>
      </c>
    </row>
    <row r="272" spans="1:6" x14ac:dyDescent="0.3">
      <c r="A272" t="str">
        <f>IF(ISBLANK(Justificar!B279),"",Justificar!B279)</f>
        <v/>
      </c>
      <c r="B272" t="str" cm="1">
        <f t="array" ref="B272">_xlfn.XLOOKUP(TablaJust[[#This Row],[User Code]],User[[#All],[User Code]],User[[#All],[CM]],"")</f>
        <v/>
      </c>
      <c r="C272" t="str">
        <f>IF(ISBLANK(Justificar!C279),"",Justificar!C279)</f>
        <v/>
      </c>
      <c r="D272" t="str">
        <f>IF(ISBLANK(Justificar!D279),"",Justificar!D279)</f>
        <v/>
      </c>
      <c r="E272" t="str">
        <f>IF(ISBLANK(Justificar!E279),"",Justificar!E279)</f>
        <v/>
      </c>
      <c r="F272" t="str">
        <f>IF(ISBLANK(Justificar!F279),"",Justificar!F279)</f>
        <v/>
      </c>
    </row>
    <row r="273" spans="1:6" x14ac:dyDescent="0.3">
      <c r="A273" t="str">
        <f>IF(ISBLANK(Justificar!B280),"",Justificar!B280)</f>
        <v/>
      </c>
      <c r="B273" t="str" cm="1">
        <f t="array" ref="B273">_xlfn.XLOOKUP(TablaJust[[#This Row],[User Code]],User[[#All],[User Code]],User[[#All],[CM]],"")</f>
        <v/>
      </c>
      <c r="C273" t="str">
        <f>IF(ISBLANK(Justificar!C280),"",Justificar!C280)</f>
        <v/>
      </c>
      <c r="D273" t="str">
        <f>IF(ISBLANK(Justificar!D280),"",Justificar!D280)</f>
        <v/>
      </c>
      <c r="E273" t="str">
        <f>IF(ISBLANK(Justificar!E280),"",Justificar!E280)</f>
        <v/>
      </c>
      <c r="F273" t="str">
        <f>IF(ISBLANK(Justificar!F280),"",Justificar!F280)</f>
        <v/>
      </c>
    </row>
    <row r="274" spans="1:6" x14ac:dyDescent="0.3">
      <c r="A274" t="str">
        <f>IF(ISBLANK(Justificar!B281),"",Justificar!B281)</f>
        <v/>
      </c>
      <c r="B274" t="str" cm="1">
        <f t="array" ref="B274">_xlfn.XLOOKUP(TablaJust[[#This Row],[User Code]],User[[#All],[User Code]],User[[#All],[CM]],"")</f>
        <v/>
      </c>
      <c r="C274" t="str">
        <f>IF(ISBLANK(Justificar!C281),"",Justificar!C281)</f>
        <v/>
      </c>
      <c r="D274" t="str">
        <f>IF(ISBLANK(Justificar!D281),"",Justificar!D281)</f>
        <v/>
      </c>
      <c r="E274" t="str">
        <f>IF(ISBLANK(Justificar!E281),"",Justificar!E281)</f>
        <v/>
      </c>
      <c r="F274" t="str">
        <f>IF(ISBLANK(Justificar!F281),"",Justificar!F281)</f>
        <v/>
      </c>
    </row>
    <row r="275" spans="1:6" x14ac:dyDescent="0.3">
      <c r="A275" t="str">
        <f>IF(ISBLANK(Justificar!B282),"",Justificar!B282)</f>
        <v/>
      </c>
      <c r="B275" t="str" cm="1">
        <f t="array" ref="B275">_xlfn.XLOOKUP(TablaJust[[#This Row],[User Code]],User[[#All],[User Code]],User[[#All],[CM]],"")</f>
        <v/>
      </c>
      <c r="C275" t="str">
        <f>IF(ISBLANK(Justificar!C282),"",Justificar!C282)</f>
        <v/>
      </c>
      <c r="D275" t="str">
        <f>IF(ISBLANK(Justificar!D282),"",Justificar!D282)</f>
        <v/>
      </c>
      <c r="E275" t="str">
        <f>IF(ISBLANK(Justificar!E282),"",Justificar!E282)</f>
        <v/>
      </c>
      <c r="F275" t="str">
        <f>IF(ISBLANK(Justificar!F282),"",Justificar!F282)</f>
        <v/>
      </c>
    </row>
    <row r="276" spans="1:6" x14ac:dyDescent="0.3">
      <c r="A276" t="str">
        <f>IF(ISBLANK(Justificar!B283),"",Justificar!B283)</f>
        <v/>
      </c>
      <c r="B276" t="str" cm="1">
        <f t="array" ref="B276">_xlfn.XLOOKUP(TablaJust[[#This Row],[User Code]],User[[#All],[User Code]],User[[#All],[CM]],"")</f>
        <v/>
      </c>
      <c r="C276" t="str">
        <f>IF(ISBLANK(Justificar!C283),"",Justificar!C283)</f>
        <v/>
      </c>
      <c r="D276" t="str">
        <f>IF(ISBLANK(Justificar!D283),"",Justificar!D283)</f>
        <v/>
      </c>
      <c r="E276" t="str">
        <f>IF(ISBLANK(Justificar!E283),"",Justificar!E283)</f>
        <v/>
      </c>
      <c r="F276" t="str">
        <f>IF(ISBLANK(Justificar!F283),"",Justificar!F283)</f>
        <v/>
      </c>
    </row>
    <row r="277" spans="1:6" x14ac:dyDescent="0.3">
      <c r="A277" t="str">
        <f>IF(ISBLANK(Justificar!B284),"",Justificar!B284)</f>
        <v/>
      </c>
      <c r="B277" t="str" cm="1">
        <f t="array" ref="B277">_xlfn.XLOOKUP(TablaJust[[#This Row],[User Code]],User[[#All],[User Code]],User[[#All],[CM]],"")</f>
        <v/>
      </c>
      <c r="C277" t="str">
        <f>IF(ISBLANK(Justificar!C284),"",Justificar!C284)</f>
        <v/>
      </c>
      <c r="D277" t="str">
        <f>IF(ISBLANK(Justificar!D284),"",Justificar!D284)</f>
        <v/>
      </c>
      <c r="E277" t="str">
        <f>IF(ISBLANK(Justificar!E284),"",Justificar!E284)</f>
        <v/>
      </c>
      <c r="F277" t="str">
        <f>IF(ISBLANK(Justificar!F284),"",Justificar!F284)</f>
        <v/>
      </c>
    </row>
    <row r="278" spans="1:6" x14ac:dyDescent="0.3">
      <c r="A278" t="str">
        <f>IF(ISBLANK(Justificar!B285),"",Justificar!B285)</f>
        <v/>
      </c>
      <c r="B278" t="str" cm="1">
        <f t="array" ref="B278">_xlfn.XLOOKUP(TablaJust[[#This Row],[User Code]],User[[#All],[User Code]],User[[#All],[CM]],"")</f>
        <v/>
      </c>
      <c r="C278" t="str">
        <f>IF(ISBLANK(Justificar!C285),"",Justificar!C285)</f>
        <v/>
      </c>
      <c r="D278" t="str">
        <f>IF(ISBLANK(Justificar!D285),"",Justificar!D285)</f>
        <v/>
      </c>
      <c r="E278" t="str">
        <f>IF(ISBLANK(Justificar!E285),"",Justificar!E285)</f>
        <v/>
      </c>
      <c r="F278" t="str">
        <f>IF(ISBLANK(Justificar!F285),"",Justificar!F285)</f>
        <v/>
      </c>
    </row>
    <row r="279" spans="1:6" x14ac:dyDescent="0.3">
      <c r="A279" t="str">
        <f>IF(ISBLANK(Justificar!B286),"",Justificar!B286)</f>
        <v/>
      </c>
      <c r="B279" t="str" cm="1">
        <f t="array" ref="B279">_xlfn.XLOOKUP(TablaJust[[#This Row],[User Code]],User[[#All],[User Code]],User[[#All],[CM]],"")</f>
        <v/>
      </c>
      <c r="C279" t="str">
        <f>IF(ISBLANK(Justificar!C286),"",Justificar!C286)</f>
        <v/>
      </c>
      <c r="D279" t="str">
        <f>IF(ISBLANK(Justificar!D286),"",Justificar!D286)</f>
        <v/>
      </c>
      <c r="E279" t="str">
        <f>IF(ISBLANK(Justificar!E286),"",Justificar!E286)</f>
        <v/>
      </c>
      <c r="F279" t="str">
        <f>IF(ISBLANK(Justificar!F286),"",Justificar!F286)</f>
        <v/>
      </c>
    </row>
    <row r="280" spans="1:6" x14ac:dyDescent="0.3">
      <c r="A280" t="str">
        <f>IF(ISBLANK(Justificar!B287),"",Justificar!B287)</f>
        <v/>
      </c>
      <c r="B280" t="str" cm="1">
        <f t="array" ref="B280">_xlfn.XLOOKUP(TablaJust[[#This Row],[User Code]],User[[#All],[User Code]],User[[#All],[CM]],"")</f>
        <v/>
      </c>
      <c r="C280" t="str">
        <f>IF(ISBLANK(Justificar!C287),"",Justificar!C287)</f>
        <v/>
      </c>
      <c r="D280" t="str">
        <f>IF(ISBLANK(Justificar!D287),"",Justificar!D287)</f>
        <v/>
      </c>
      <c r="E280" t="str">
        <f>IF(ISBLANK(Justificar!E287),"",Justificar!E287)</f>
        <v/>
      </c>
      <c r="F280" t="str">
        <f>IF(ISBLANK(Justificar!F287),"",Justificar!F287)</f>
        <v/>
      </c>
    </row>
    <row r="281" spans="1:6" x14ac:dyDescent="0.3">
      <c r="A281" t="str">
        <f>IF(ISBLANK(Justificar!B288),"",Justificar!B288)</f>
        <v/>
      </c>
      <c r="B281" t="str" cm="1">
        <f t="array" ref="B281">_xlfn.XLOOKUP(TablaJust[[#This Row],[User Code]],User[[#All],[User Code]],User[[#All],[CM]],"")</f>
        <v/>
      </c>
      <c r="C281" t="str">
        <f>IF(ISBLANK(Justificar!C288),"",Justificar!C288)</f>
        <v/>
      </c>
      <c r="D281" t="str">
        <f>IF(ISBLANK(Justificar!D288),"",Justificar!D288)</f>
        <v/>
      </c>
      <c r="E281" t="str">
        <f>IF(ISBLANK(Justificar!E288),"",Justificar!E288)</f>
        <v/>
      </c>
      <c r="F281" t="str">
        <f>IF(ISBLANK(Justificar!F288),"",Justificar!F288)</f>
        <v/>
      </c>
    </row>
    <row r="282" spans="1:6" x14ac:dyDescent="0.3">
      <c r="A282" t="str">
        <f>IF(ISBLANK(Justificar!B289),"",Justificar!B289)</f>
        <v/>
      </c>
      <c r="B282" t="str" cm="1">
        <f t="array" ref="B282">_xlfn.XLOOKUP(TablaJust[[#This Row],[User Code]],User[[#All],[User Code]],User[[#All],[CM]],"")</f>
        <v/>
      </c>
      <c r="C282" t="str">
        <f>IF(ISBLANK(Justificar!C289),"",Justificar!C289)</f>
        <v/>
      </c>
      <c r="D282" t="str">
        <f>IF(ISBLANK(Justificar!D289),"",Justificar!D289)</f>
        <v/>
      </c>
      <c r="E282" t="str">
        <f>IF(ISBLANK(Justificar!E289),"",Justificar!E289)</f>
        <v/>
      </c>
      <c r="F282" t="str">
        <f>IF(ISBLANK(Justificar!F289),"",Justificar!F289)</f>
        <v/>
      </c>
    </row>
    <row r="283" spans="1:6" x14ac:dyDescent="0.3">
      <c r="A283" t="str">
        <f>IF(ISBLANK(Justificar!B290),"",Justificar!B290)</f>
        <v/>
      </c>
      <c r="B283" t="str" cm="1">
        <f t="array" ref="B283">_xlfn.XLOOKUP(TablaJust[[#This Row],[User Code]],User[[#All],[User Code]],User[[#All],[CM]],"")</f>
        <v/>
      </c>
      <c r="C283" t="str">
        <f>IF(ISBLANK(Justificar!C290),"",Justificar!C290)</f>
        <v/>
      </c>
      <c r="D283" t="str">
        <f>IF(ISBLANK(Justificar!D290),"",Justificar!D290)</f>
        <v/>
      </c>
      <c r="E283" t="str">
        <f>IF(ISBLANK(Justificar!E290),"",Justificar!E290)</f>
        <v/>
      </c>
      <c r="F283" t="str">
        <f>IF(ISBLANK(Justificar!F290),"",Justificar!F290)</f>
        <v/>
      </c>
    </row>
    <row r="284" spans="1:6" x14ac:dyDescent="0.3">
      <c r="A284" t="str">
        <f>IF(ISBLANK(Justificar!B291),"",Justificar!B291)</f>
        <v/>
      </c>
      <c r="B284" t="str" cm="1">
        <f t="array" ref="B284">_xlfn.XLOOKUP(TablaJust[[#This Row],[User Code]],User[[#All],[User Code]],User[[#All],[CM]],"")</f>
        <v/>
      </c>
      <c r="C284" t="str">
        <f>IF(ISBLANK(Justificar!C291),"",Justificar!C291)</f>
        <v/>
      </c>
      <c r="D284" t="str">
        <f>IF(ISBLANK(Justificar!D291),"",Justificar!D291)</f>
        <v/>
      </c>
      <c r="E284" t="str">
        <f>IF(ISBLANK(Justificar!E291),"",Justificar!E291)</f>
        <v/>
      </c>
      <c r="F284" t="str">
        <f>IF(ISBLANK(Justificar!F291),"",Justificar!F291)</f>
        <v/>
      </c>
    </row>
    <row r="285" spans="1:6" x14ac:dyDescent="0.3">
      <c r="A285" t="str">
        <f>IF(ISBLANK(Justificar!B292),"",Justificar!B292)</f>
        <v/>
      </c>
      <c r="B285" t="str" cm="1">
        <f t="array" ref="B285">_xlfn.XLOOKUP(TablaJust[[#This Row],[User Code]],User[[#All],[User Code]],User[[#All],[CM]],"")</f>
        <v/>
      </c>
      <c r="C285" t="str">
        <f>IF(ISBLANK(Justificar!C292),"",Justificar!C292)</f>
        <v/>
      </c>
      <c r="D285" t="str">
        <f>IF(ISBLANK(Justificar!D292),"",Justificar!D292)</f>
        <v/>
      </c>
      <c r="E285" t="str">
        <f>IF(ISBLANK(Justificar!E292),"",Justificar!E292)</f>
        <v/>
      </c>
      <c r="F285" t="str">
        <f>IF(ISBLANK(Justificar!F292),"",Justificar!F292)</f>
        <v/>
      </c>
    </row>
    <row r="286" spans="1:6" x14ac:dyDescent="0.3">
      <c r="A286" t="str">
        <f>IF(ISBLANK(Justificar!B293),"",Justificar!B293)</f>
        <v/>
      </c>
      <c r="B286" t="str" cm="1">
        <f t="array" ref="B286">_xlfn.XLOOKUP(TablaJust[[#This Row],[User Code]],User[[#All],[User Code]],User[[#All],[CM]],"")</f>
        <v/>
      </c>
      <c r="C286" t="str">
        <f>IF(ISBLANK(Justificar!C293),"",Justificar!C293)</f>
        <v/>
      </c>
      <c r="D286" t="str">
        <f>IF(ISBLANK(Justificar!D293),"",Justificar!D293)</f>
        <v/>
      </c>
      <c r="E286" t="str">
        <f>IF(ISBLANK(Justificar!E293),"",Justificar!E293)</f>
        <v/>
      </c>
      <c r="F286" t="str">
        <f>IF(ISBLANK(Justificar!F293),"",Justificar!F293)</f>
        <v/>
      </c>
    </row>
    <row r="287" spans="1:6" x14ac:dyDescent="0.3">
      <c r="A287" t="str">
        <f>IF(ISBLANK(Justificar!B294),"",Justificar!B294)</f>
        <v/>
      </c>
      <c r="B287" t="str" cm="1">
        <f t="array" ref="B287">_xlfn.XLOOKUP(TablaJust[[#This Row],[User Code]],User[[#All],[User Code]],User[[#All],[CM]],"")</f>
        <v/>
      </c>
      <c r="C287" t="str">
        <f>IF(ISBLANK(Justificar!C294),"",Justificar!C294)</f>
        <v/>
      </c>
      <c r="D287" t="str">
        <f>IF(ISBLANK(Justificar!D294),"",Justificar!D294)</f>
        <v/>
      </c>
      <c r="E287" t="str">
        <f>IF(ISBLANK(Justificar!E294),"",Justificar!E294)</f>
        <v/>
      </c>
      <c r="F287" t="str">
        <f>IF(ISBLANK(Justificar!F294),"",Justificar!F294)</f>
        <v/>
      </c>
    </row>
    <row r="288" spans="1:6" x14ac:dyDescent="0.3">
      <c r="A288" t="str">
        <f>IF(ISBLANK(Justificar!B295),"",Justificar!B295)</f>
        <v/>
      </c>
      <c r="B288" t="str" cm="1">
        <f t="array" ref="B288">_xlfn.XLOOKUP(TablaJust[[#This Row],[User Code]],User[[#All],[User Code]],User[[#All],[CM]],"")</f>
        <v/>
      </c>
      <c r="C288" t="str">
        <f>IF(ISBLANK(Justificar!C295),"",Justificar!C295)</f>
        <v/>
      </c>
      <c r="D288" t="str">
        <f>IF(ISBLANK(Justificar!D295),"",Justificar!D295)</f>
        <v/>
      </c>
      <c r="E288" t="str">
        <f>IF(ISBLANK(Justificar!E295),"",Justificar!E295)</f>
        <v/>
      </c>
      <c r="F288" t="str">
        <f>IF(ISBLANK(Justificar!F295),"",Justificar!F295)</f>
        <v/>
      </c>
    </row>
    <row r="289" spans="1:6" x14ac:dyDescent="0.3">
      <c r="A289" t="str">
        <f>IF(ISBLANK(Justificar!B296),"",Justificar!B296)</f>
        <v/>
      </c>
      <c r="B289" t="str" cm="1">
        <f t="array" ref="B289">_xlfn.XLOOKUP(TablaJust[[#This Row],[User Code]],User[[#All],[User Code]],User[[#All],[CM]],"")</f>
        <v/>
      </c>
      <c r="C289" t="str">
        <f>IF(ISBLANK(Justificar!C296),"",Justificar!C296)</f>
        <v/>
      </c>
      <c r="D289" t="str">
        <f>IF(ISBLANK(Justificar!D296),"",Justificar!D296)</f>
        <v/>
      </c>
      <c r="E289" t="str">
        <f>IF(ISBLANK(Justificar!E296),"",Justificar!E296)</f>
        <v/>
      </c>
      <c r="F289" t="str">
        <f>IF(ISBLANK(Justificar!F296),"",Justificar!F296)</f>
        <v/>
      </c>
    </row>
    <row r="290" spans="1:6" x14ac:dyDescent="0.3">
      <c r="A290" t="str">
        <f>IF(ISBLANK(Justificar!B297),"",Justificar!B297)</f>
        <v/>
      </c>
      <c r="B290" t="str" cm="1">
        <f t="array" ref="B290">_xlfn.XLOOKUP(TablaJust[[#This Row],[User Code]],User[[#All],[User Code]],User[[#All],[CM]],"")</f>
        <v/>
      </c>
      <c r="C290" t="str">
        <f>IF(ISBLANK(Justificar!C297),"",Justificar!C297)</f>
        <v/>
      </c>
      <c r="D290" t="str">
        <f>IF(ISBLANK(Justificar!D297),"",Justificar!D297)</f>
        <v/>
      </c>
      <c r="E290" t="str">
        <f>IF(ISBLANK(Justificar!E297),"",Justificar!E297)</f>
        <v/>
      </c>
      <c r="F290" t="str">
        <f>IF(ISBLANK(Justificar!F297),"",Justificar!F297)</f>
        <v/>
      </c>
    </row>
    <row r="291" spans="1:6" x14ac:dyDescent="0.3">
      <c r="A291" t="str">
        <f>IF(ISBLANK(Justificar!B298),"",Justificar!B298)</f>
        <v/>
      </c>
      <c r="B291" t="str" cm="1">
        <f t="array" ref="B291">_xlfn.XLOOKUP(TablaJust[[#This Row],[User Code]],User[[#All],[User Code]],User[[#All],[CM]],"")</f>
        <v/>
      </c>
      <c r="C291" t="str">
        <f>IF(ISBLANK(Justificar!C298),"",Justificar!C298)</f>
        <v/>
      </c>
      <c r="D291" t="str">
        <f>IF(ISBLANK(Justificar!D298),"",Justificar!D298)</f>
        <v/>
      </c>
      <c r="E291" t="str">
        <f>IF(ISBLANK(Justificar!E298),"",Justificar!E298)</f>
        <v/>
      </c>
      <c r="F291" t="str">
        <f>IF(ISBLANK(Justificar!F298),"",Justificar!F298)</f>
        <v/>
      </c>
    </row>
    <row r="292" spans="1:6" x14ac:dyDescent="0.3">
      <c r="A292" t="str">
        <f>IF(ISBLANK(Justificar!B299),"",Justificar!B299)</f>
        <v/>
      </c>
      <c r="B292" t="str" cm="1">
        <f t="array" ref="B292">_xlfn.XLOOKUP(TablaJust[[#This Row],[User Code]],User[[#All],[User Code]],User[[#All],[CM]],"")</f>
        <v/>
      </c>
      <c r="C292" t="str">
        <f>IF(ISBLANK(Justificar!C299),"",Justificar!C299)</f>
        <v/>
      </c>
      <c r="D292" t="str">
        <f>IF(ISBLANK(Justificar!D299),"",Justificar!D299)</f>
        <v/>
      </c>
      <c r="E292" t="str">
        <f>IF(ISBLANK(Justificar!E299),"",Justificar!E299)</f>
        <v/>
      </c>
      <c r="F292" t="str">
        <f>IF(ISBLANK(Justificar!F299),"",Justificar!F299)</f>
        <v/>
      </c>
    </row>
    <row r="293" spans="1:6" x14ac:dyDescent="0.3">
      <c r="A293" t="str">
        <f>IF(ISBLANK(Justificar!B300),"",Justificar!B300)</f>
        <v/>
      </c>
      <c r="B293" t="str" cm="1">
        <f t="array" ref="B293">_xlfn.XLOOKUP(TablaJust[[#This Row],[User Code]],User[[#All],[User Code]],User[[#All],[CM]],"")</f>
        <v/>
      </c>
      <c r="C293" t="str">
        <f>IF(ISBLANK(Justificar!C300),"",Justificar!C300)</f>
        <v/>
      </c>
      <c r="D293" t="str">
        <f>IF(ISBLANK(Justificar!D300),"",Justificar!D300)</f>
        <v/>
      </c>
      <c r="E293" t="str">
        <f>IF(ISBLANK(Justificar!E300),"",Justificar!E300)</f>
        <v/>
      </c>
      <c r="F293" t="str">
        <f>IF(ISBLANK(Justificar!F300),"",Justificar!F300)</f>
        <v/>
      </c>
    </row>
    <row r="294" spans="1:6" x14ac:dyDescent="0.3">
      <c r="A294" t="str">
        <f>IF(ISBLANK(Justificar!B301),"",Justificar!B301)</f>
        <v/>
      </c>
      <c r="B294" t="str" cm="1">
        <f t="array" ref="B294">_xlfn.XLOOKUP(TablaJust[[#This Row],[User Code]],User[[#All],[User Code]],User[[#All],[CM]],"")</f>
        <v/>
      </c>
      <c r="C294" t="str">
        <f>IF(ISBLANK(Justificar!C301),"",Justificar!C301)</f>
        <v/>
      </c>
      <c r="D294" t="str">
        <f>IF(ISBLANK(Justificar!D301),"",Justificar!D301)</f>
        <v/>
      </c>
      <c r="E294" t="str">
        <f>IF(ISBLANK(Justificar!E301),"",Justificar!E301)</f>
        <v/>
      </c>
      <c r="F294" t="str">
        <f>IF(ISBLANK(Justificar!F301),"",Justificar!F301)</f>
        <v/>
      </c>
    </row>
    <row r="295" spans="1:6" x14ac:dyDescent="0.3">
      <c r="A295" t="str">
        <f>IF(ISBLANK(Justificar!B302),"",Justificar!B302)</f>
        <v/>
      </c>
      <c r="B295" t="str" cm="1">
        <f t="array" ref="B295">_xlfn.XLOOKUP(TablaJust[[#This Row],[User Code]],User[[#All],[User Code]],User[[#All],[CM]],"")</f>
        <v/>
      </c>
      <c r="C295" t="str">
        <f>IF(ISBLANK(Justificar!C302),"",Justificar!C302)</f>
        <v/>
      </c>
      <c r="D295" t="str">
        <f>IF(ISBLANK(Justificar!D302),"",Justificar!D302)</f>
        <v/>
      </c>
      <c r="E295" t="str">
        <f>IF(ISBLANK(Justificar!E302),"",Justificar!E302)</f>
        <v/>
      </c>
      <c r="F295" t="str">
        <f>IF(ISBLANK(Justificar!F302),"",Justificar!F302)</f>
        <v/>
      </c>
    </row>
    <row r="296" spans="1:6" x14ac:dyDescent="0.3">
      <c r="A296" t="str">
        <f>IF(ISBLANK(Justificar!B303),"",Justificar!B303)</f>
        <v/>
      </c>
      <c r="B296" t="str" cm="1">
        <f t="array" ref="B296">_xlfn.XLOOKUP(TablaJust[[#This Row],[User Code]],User[[#All],[User Code]],User[[#All],[CM]],"")</f>
        <v/>
      </c>
      <c r="C296" t="str">
        <f>IF(ISBLANK(Justificar!C303),"",Justificar!C303)</f>
        <v/>
      </c>
      <c r="D296" t="str">
        <f>IF(ISBLANK(Justificar!D303),"",Justificar!D303)</f>
        <v/>
      </c>
      <c r="E296" t="str">
        <f>IF(ISBLANK(Justificar!E303),"",Justificar!E303)</f>
        <v/>
      </c>
      <c r="F296" t="str">
        <f>IF(ISBLANK(Justificar!F303),"",Justificar!F303)</f>
        <v/>
      </c>
    </row>
    <row r="297" spans="1:6" x14ac:dyDescent="0.3">
      <c r="A297" t="str">
        <f>IF(ISBLANK(Justificar!B304),"",Justificar!B304)</f>
        <v/>
      </c>
      <c r="B297" t="str" cm="1">
        <f t="array" ref="B297">_xlfn.XLOOKUP(TablaJust[[#This Row],[User Code]],User[[#All],[User Code]],User[[#All],[CM]],"")</f>
        <v/>
      </c>
      <c r="C297" t="str">
        <f>IF(ISBLANK(Justificar!C304),"",Justificar!C304)</f>
        <v/>
      </c>
      <c r="D297" t="str">
        <f>IF(ISBLANK(Justificar!D304),"",Justificar!D304)</f>
        <v/>
      </c>
      <c r="E297" t="str">
        <f>IF(ISBLANK(Justificar!E304),"",Justificar!E304)</f>
        <v/>
      </c>
      <c r="F297" t="str">
        <f>IF(ISBLANK(Justificar!F304),"",Justificar!F304)</f>
        <v/>
      </c>
    </row>
    <row r="298" spans="1:6" x14ac:dyDescent="0.3">
      <c r="A298" t="str">
        <f>IF(ISBLANK(Justificar!B305),"",Justificar!B305)</f>
        <v/>
      </c>
      <c r="B298" t="str" cm="1">
        <f t="array" ref="B298">_xlfn.XLOOKUP(TablaJust[[#This Row],[User Code]],User[[#All],[User Code]],User[[#All],[CM]],"")</f>
        <v/>
      </c>
      <c r="C298" t="str">
        <f>IF(ISBLANK(Justificar!C305),"",Justificar!C305)</f>
        <v/>
      </c>
      <c r="D298" t="str">
        <f>IF(ISBLANK(Justificar!D305),"",Justificar!D305)</f>
        <v/>
      </c>
      <c r="E298" t="str">
        <f>IF(ISBLANK(Justificar!E305),"",Justificar!E305)</f>
        <v/>
      </c>
      <c r="F298" t="str">
        <f>IF(ISBLANK(Justificar!F305),"",Justificar!F305)</f>
        <v/>
      </c>
    </row>
    <row r="299" spans="1:6" x14ac:dyDescent="0.3">
      <c r="A299" t="str">
        <f>IF(ISBLANK(Justificar!B306),"",Justificar!B306)</f>
        <v/>
      </c>
      <c r="B299" t="str" cm="1">
        <f t="array" ref="B299">_xlfn.XLOOKUP(TablaJust[[#This Row],[User Code]],User[[#All],[User Code]],User[[#All],[CM]],"")</f>
        <v/>
      </c>
      <c r="C299" t="str">
        <f>IF(ISBLANK(Justificar!C306),"",Justificar!C306)</f>
        <v/>
      </c>
      <c r="D299" t="str">
        <f>IF(ISBLANK(Justificar!D306),"",Justificar!D306)</f>
        <v/>
      </c>
      <c r="E299" t="str">
        <f>IF(ISBLANK(Justificar!E306),"",Justificar!E306)</f>
        <v/>
      </c>
      <c r="F299" t="str">
        <f>IF(ISBLANK(Justificar!F306),"",Justificar!F306)</f>
        <v/>
      </c>
    </row>
    <row r="300" spans="1:6" x14ac:dyDescent="0.3">
      <c r="A300" t="str">
        <f>IF(ISBLANK(Justificar!B307),"",Justificar!B307)</f>
        <v/>
      </c>
      <c r="B300" t="str" cm="1">
        <f t="array" ref="B300">_xlfn.XLOOKUP(TablaJust[[#This Row],[User Code]],User[[#All],[User Code]],User[[#All],[CM]],"")</f>
        <v/>
      </c>
      <c r="C300" t="str">
        <f>IF(ISBLANK(Justificar!C307),"",Justificar!C307)</f>
        <v/>
      </c>
      <c r="D300" t="str">
        <f>IF(ISBLANK(Justificar!D307),"",Justificar!D307)</f>
        <v/>
      </c>
      <c r="E300" t="str">
        <f>IF(ISBLANK(Justificar!E307),"",Justificar!E307)</f>
        <v/>
      </c>
      <c r="F300" t="str">
        <f>IF(ISBLANK(Justificar!F307),"",Justificar!F307)</f>
        <v/>
      </c>
    </row>
    <row r="301" spans="1:6" x14ac:dyDescent="0.3">
      <c r="A301" t="str">
        <f>IF(ISBLANK(Justificar!B308),"",Justificar!B308)</f>
        <v/>
      </c>
      <c r="B301" t="str" cm="1">
        <f t="array" ref="B301">_xlfn.XLOOKUP(TablaJust[[#This Row],[User Code]],User[[#All],[User Code]],User[[#All],[CM]],"")</f>
        <v/>
      </c>
      <c r="C301" t="str">
        <f>IF(ISBLANK(Justificar!C308),"",Justificar!C308)</f>
        <v/>
      </c>
      <c r="D301" t="str">
        <f>IF(ISBLANK(Justificar!D308),"",Justificar!D308)</f>
        <v/>
      </c>
      <c r="E301" t="str">
        <f>IF(ISBLANK(Justificar!E308),"",Justificar!E308)</f>
        <v/>
      </c>
      <c r="F301" t="str">
        <f>IF(ISBLANK(Justificar!F308),"",Justificar!F308)</f>
        <v/>
      </c>
    </row>
    <row r="302" spans="1:6" x14ac:dyDescent="0.3">
      <c r="A302" t="str">
        <f>IF(ISBLANK(Justificar!B309),"",Justificar!B309)</f>
        <v/>
      </c>
      <c r="B302" t="str" cm="1">
        <f t="array" ref="B302">_xlfn.XLOOKUP(TablaJust[[#This Row],[User Code]],User[[#All],[User Code]],User[[#All],[CM]],"")</f>
        <v/>
      </c>
      <c r="C302" t="str">
        <f>IF(ISBLANK(Justificar!C309),"",Justificar!C309)</f>
        <v/>
      </c>
      <c r="D302" t="str">
        <f>IF(ISBLANK(Justificar!D309),"",Justificar!D309)</f>
        <v/>
      </c>
      <c r="E302" t="str">
        <f>IF(ISBLANK(Justificar!E309),"",Justificar!E309)</f>
        <v/>
      </c>
      <c r="F302" t="str">
        <f>IF(ISBLANK(Justificar!F309),"",Justificar!F309)</f>
        <v/>
      </c>
    </row>
    <row r="303" spans="1:6" x14ac:dyDescent="0.3">
      <c r="A303" t="str">
        <f>IF(ISBLANK(Justificar!B310),"",Justificar!B310)</f>
        <v/>
      </c>
      <c r="B303" t="str" cm="1">
        <f t="array" ref="B303">_xlfn.XLOOKUP(TablaJust[[#This Row],[User Code]],User[[#All],[User Code]],User[[#All],[CM]],"")</f>
        <v/>
      </c>
      <c r="C303" t="str">
        <f>IF(ISBLANK(Justificar!C310),"",Justificar!C310)</f>
        <v/>
      </c>
      <c r="D303" t="str">
        <f>IF(ISBLANK(Justificar!D310),"",Justificar!D310)</f>
        <v/>
      </c>
      <c r="E303" t="str">
        <f>IF(ISBLANK(Justificar!E310),"",Justificar!E310)</f>
        <v/>
      </c>
      <c r="F303" t="str">
        <f>IF(ISBLANK(Justificar!F310),"",Justificar!F310)</f>
        <v/>
      </c>
    </row>
    <row r="304" spans="1:6" x14ac:dyDescent="0.3">
      <c r="A304" t="str">
        <f>IF(ISBLANK(Justificar!B311),"",Justificar!B311)</f>
        <v/>
      </c>
      <c r="B304" t="str" cm="1">
        <f t="array" ref="B304">_xlfn.XLOOKUP(TablaJust[[#This Row],[User Code]],User[[#All],[User Code]],User[[#All],[CM]],"")</f>
        <v/>
      </c>
      <c r="C304" t="str">
        <f>IF(ISBLANK(Justificar!C311),"",Justificar!C311)</f>
        <v/>
      </c>
      <c r="D304" t="str">
        <f>IF(ISBLANK(Justificar!D311),"",Justificar!D311)</f>
        <v/>
      </c>
      <c r="E304" t="str">
        <f>IF(ISBLANK(Justificar!E311),"",Justificar!E311)</f>
        <v/>
      </c>
      <c r="F304" t="str">
        <f>IF(ISBLANK(Justificar!F311),"",Justificar!F311)</f>
        <v/>
      </c>
    </row>
    <row r="305" spans="1:6" x14ac:dyDescent="0.3">
      <c r="A305" t="str">
        <f>IF(ISBLANK(Justificar!B312),"",Justificar!B312)</f>
        <v/>
      </c>
      <c r="B305" t="str" cm="1">
        <f t="array" ref="B305">_xlfn.XLOOKUP(TablaJust[[#This Row],[User Code]],User[[#All],[User Code]],User[[#All],[CM]],"")</f>
        <v/>
      </c>
      <c r="C305" t="str">
        <f>IF(ISBLANK(Justificar!C312),"",Justificar!C312)</f>
        <v/>
      </c>
      <c r="D305" t="str">
        <f>IF(ISBLANK(Justificar!D312),"",Justificar!D312)</f>
        <v/>
      </c>
      <c r="E305" t="str">
        <f>IF(ISBLANK(Justificar!E312),"",Justificar!E312)</f>
        <v/>
      </c>
      <c r="F305" t="str">
        <f>IF(ISBLANK(Justificar!F312),"",Justificar!F312)</f>
        <v/>
      </c>
    </row>
    <row r="306" spans="1:6" x14ac:dyDescent="0.3">
      <c r="A306" t="str">
        <f>IF(ISBLANK(Justificar!B313),"",Justificar!B313)</f>
        <v/>
      </c>
      <c r="B306" t="str" cm="1">
        <f t="array" ref="B306">_xlfn.XLOOKUP(TablaJust[[#This Row],[User Code]],User[[#All],[User Code]],User[[#All],[CM]],"")</f>
        <v/>
      </c>
      <c r="C306" t="str">
        <f>IF(ISBLANK(Justificar!C313),"",Justificar!C313)</f>
        <v/>
      </c>
      <c r="D306" t="str">
        <f>IF(ISBLANK(Justificar!D313),"",Justificar!D313)</f>
        <v/>
      </c>
      <c r="E306" t="str">
        <f>IF(ISBLANK(Justificar!E313),"",Justificar!E313)</f>
        <v/>
      </c>
      <c r="F306" t="str">
        <f>IF(ISBLANK(Justificar!F313),"",Justificar!F313)</f>
        <v/>
      </c>
    </row>
    <row r="307" spans="1:6" x14ac:dyDescent="0.3">
      <c r="A307" t="str">
        <f>IF(ISBLANK(Justificar!B314),"",Justificar!B314)</f>
        <v/>
      </c>
      <c r="B307" t="str" cm="1">
        <f t="array" ref="B307">_xlfn.XLOOKUP(TablaJust[[#This Row],[User Code]],User[[#All],[User Code]],User[[#All],[CM]],"")</f>
        <v/>
      </c>
      <c r="C307" t="str">
        <f>IF(ISBLANK(Justificar!C314),"",Justificar!C314)</f>
        <v/>
      </c>
      <c r="D307" t="str">
        <f>IF(ISBLANK(Justificar!D314),"",Justificar!D314)</f>
        <v/>
      </c>
      <c r="E307" t="str">
        <f>IF(ISBLANK(Justificar!E314),"",Justificar!E314)</f>
        <v/>
      </c>
      <c r="F307" t="str">
        <f>IF(ISBLANK(Justificar!F314),"",Justificar!F314)</f>
        <v/>
      </c>
    </row>
    <row r="308" spans="1:6" x14ac:dyDescent="0.3">
      <c r="A308" t="str">
        <f>IF(ISBLANK(Justificar!B315),"",Justificar!B315)</f>
        <v/>
      </c>
      <c r="B308" t="str" cm="1">
        <f t="array" ref="B308">_xlfn.XLOOKUP(TablaJust[[#This Row],[User Code]],User[[#All],[User Code]],User[[#All],[CM]],"")</f>
        <v/>
      </c>
      <c r="C308" t="str">
        <f>IF(ISBLANK(Justificar!C315),"",Justificar!C315)</f>
        <v/>
      </c>
      <c r="D308" t="str">
        <f>IF(ISBLANK(Justificar!D315),"",Justificar!D315)</f>
        <v/>
      </c>
      <c r="E308" t="str">
        <f>IF(ISBLANK(Justificar!E315),"",Justificar!E315)</f>
        <v/>
      </c>
      <c r="F308" t="str">
        <f>IF(ISBLANK(Justificar!F315),"",Justificar!F315)</f>
        <v/>
      </c>
    </row>
    <row r="309" spans="1:6" x14ac:dyDescent="0.3">
      <c r="A309" t="str">
        <f>IF(ISBLANK(Justificar!B316),"",Justificar!B316)</f>
        <v/>
      </c>
      <c r="B309" t="str" cm="1">
        <f t="array" ref="B309">_xlfn.XLOOKUP(TablaJust[[#This Row],[User Code]],User[[#All],[User Code]],User[[#All],[CM]],"")</f>
        <v/>
      </c>
      <c r="C309" t="str">
        <f>IF(ISBLANK(Justificar!C316),"",Justificar!C316)</f>
        <v/>
      </c>
      <c r="D309" t="str">
        <f>IF(ISBLANK(Justificar!D316),"",Justificar!D316)</f>
        <v/>
      </c>
      <c r="E309" t="str">
        <f>IF(ISBLANK(Justificar!E316),"",Justificar!E316)</f>
        <v/>
      </c>
      <c r="F309" t="str">
        <f>IF(ISBLANK(Justificar!F316),"",Justificar!F316)</f>
        <v/>
      </c>
    </row>
    <row r="310" spans="1:6" x14ac:dyDescent="0.3">
      <c r="A310" t="str">
        <f>IF(ISBLANK(Justificar!B317),"",Justificar!B317)</f>
        <v/>
      </c>
      <c r="B310" t="str" cm="1">
        <f t="array" ref="B310">_xlfn.XLOOKUP(TablaJust[[#This Row],[User Code]],User[[#All],[User Code]],User[[#All],[CM]],"")</f>
        <v/>
      </c>
      <c r="C310" t="str">
        <f>IF(ISBLANK(Justificar!C317),"",Justificar!C317)</f>
        <v/>
      </c>
      <c r="D310" t="str">
        <f>IF(ISBLANK(Justificar!D317),"",Justificar!D317)</f>
        <v/>
      </c>
      <c r="E310" t="str">
        <f>IF(ISBLANK(Justificar!E317),"",Justificar!E317)</f>
        <v/>
      </c>
      <c r="F310" t="str">
        <f>IF(ISBLANK(Justificar!F317),"",Justificar!F317)</f>
        <v/>
      </c>
    </row>
    <row r="311" spans="1:6" x14ac:dyDescent="0.3">
      <c r="A311" t="str">
        <f>IF(ISBLANK(Justificar!B318),"",Justificar!B318)</f>
        <v/>
      </c>
      <c r="B311" t="str" cm="1">
        <f t="array" ref="B311">_xlfn.XLOOKUP(TablaJust[[#This Row],[User Code]],User[[#All],[User Code]],User[[#All],[CM]],"")</f>
        <v/>
      </c>
      <c r="C311" t="str">
        <f>IF(ISBLANK(Justificar!C318),"",Justificar!C318)</f>
        <v/>
      </c>
      <c r="D311" t="str">
        <f>IF(ISBLANK(Justificar!D318),"",Justificar!D318)</f>
        <v/>
      </c>
      <c r="E311" t="str">
        <f>IF(ISBLANK(Justificar!E318),"",Justificar!E318)</f>
        <v/>
      </c>
      <c r="F311" t="str">
        <f>IF(ISBLANK(Justificar!F318),"",Justificar!F318)</f>
        <v/>
      </c>
    </row>
    <row r="312" spans="1:6" x14ac:dyDescent="0.3">
      <c r="A312" t="str">
        <f>IF(ISBLANK(Justificar!B319),"",Justificar!B319)</f>
        <v/>
      </c>
      <c r="B312" t="str" cm="1">
        <f t="array" ref="B312">_xlfn.XLOOKUP(TablaJust[[#This Row],[User Code]],User[[#All],[User Code]],User[[#All],[CM]],"")</f>
        <v/>
      </c>
      <c r="C312" t="str">
        <f>IF(ISBLANK(Justificar!C319),"",Justificar!C319)</f>
        <v/>
      </c>
      <c r="D312" t="str">
        <f>IF(ISBLANK(Justificar!D319),"",Justificar!D319)</f>
        <v/>
      </c>
      <c r="E312" t="str">
        <f>IF(ISBLANK(Justificar!E319),"",Justificar!E319)</f>
        <v/>
      </c>
      <c r="F312" t="str">
        <f>IF(ISBLANK(Justificar!F319),"",Justificar!F319)</f>
        <v/>
      </c>
    </row>
    <row r="313" spans="1:6" x14ac:dyDescent="0.3">
      <c r="A313" t="str">
        <f>IF(ISBLANK(Justificar!B320),"",Justificar!B320)</f>
        <v/>
      </c>
      <c r="B313" t="str" cm="1">
        <f t="array" ref="B313">_xlfn.XLOOKUP(TablaJust[[#This Row],[User Code]],User[[#All],[User Code]],User[[#All],[CM]],"")</f>
        <v/>
      </c>
      <c r="C313" t="str">
        <f>IF(ISBLANK(Justificar!C320),"",Justificar!C320)</f>
        <v/>
      </c>
      <c r="D313" t="str">
        <f>IF(ISBLANK(Justificar!D320),"",Justificar!D320)</f>
        <v/>
      </c>
      <c r="E313" t="str">
        <f>IF(ISBLANK(Justificar!E320),"",Justificar!E320)</f>
        <v/>
      </c>
      <c r="F313" t="str">
        <f>IF(ISBLANK(Justificar!F320),"",Justificar!F320)</f>
        <v/>
      </c>
    </row>
    <row r="314" spans="1:6" x14ac:dyDescent="0.3">
      <c r="A314" t="str">
        <f>IF(ISBLANK(Justificar!B321),"",Justificar!B321)</f>
        <v/>
      </c>
      <c r="B314" t="str" cm="1">
        <f t="array" ref="B314">_xlfn.XLOOKUP(TablaJust[[#This Row],[User Code]],User[[#All],[User Code]],User[[#All],[CM]],"")</f>
        <v/>
      </c>
      <c r="C314" t="str">
        <f>IF(ISBLANK(Justificar!C321),"",Justificar!C321)</f>
        <v/>
      </c>
      <c r="D314" t="str">
        <f>IF(ISBLANK(Justificar!D321),"",Justificar!D321)</f>
        <v/>
      </c>
      <c r="E314" t="str">
        <f>IF(ISBLANK(Justificar!E321),"",Justificar!E321)</f>
        <v/>
      </c>
      <c r="F314" t="str">
        <f>IF(ISBLANK(Justificar!F321),"",Justificar!F321)</f>
        <v/>
      </c>
    </row>
    <row r="315" spans="1:6" x14ac:dyDescent="0.3">
      <c r="A315" t="str">
        <f>IF(ISBLANK(Justificar!B322),"",Justificar!B322)</f>
        <v/>
      </c>
      <c r="B315" t="str" cm="1">
        <f t="array" ref="B315">_xlfn.XLOOKUP(TablaJust[[#This Row],[User Code]],User[[#All],[User Code]],User[[#All],[CM]],"")</f>
        <v/>
      </c>
      <c r="C315" t="str">
        <f>IF(ISBLANK(Justificar!C322),"",Justificar!C322)</f>
        <v/>
      </c>
      <c r="D315" t="str">
        <f>IF(ISBLANK(Justificar!D322),"",Justificar!D322)</f>
        <v/>
      </c>
      <c r="E315" t="str">
        <f>IF(ISBLANK(Justificar!E322),"",Justificar!E322)</f>
        <v/>
      </c>
      <c r="F315" t="str">
        <f>IF(ISBLANK(Justificar!F322),"",Justificar!F322)</f>
        <v/>
      </c>
    </row>
    <row r="316" spans="1:6" x14ac:dyDescent="0.3">
      <c r="A316" t="str">
        <f>IF(ISBLANK(Justificar!B323),"",Justificar!B323)</f>
        <v/>
      </c>
      <c r="B316" t="str" cm="1">
        <f t="array" ref="B316">_xlfn.XLOOKUP(TablaJust[[#This Row],[User Code]],User[[#All],[User Code]],User[[#All],[CM]],"")</f>
        <v/>
      </c>
      <c r="C316" t="str">
        <f>IF(ISBLANK(Justificar!C323),"",Justificar!C323)</f>
        <v/>
      </c>
      <c r="D316" t="str">
        <f>IF(ISBLANK(Justificar!D323),"",Justificar!D323)</f>
        <v/>
      </c>
      <c r="E316" t="str">
        <f>IF(ISBLANK(Justificar!E323),"",Justificar!E323)</f>
        <v/>
      </c>
      <c r="F316" t="str">
        <f>IF(ISBLANK(Justificar!F323),"",Justificar!F323)</f>
        <v/>
      </c>
    </row>
    <row r="317" spans="1:6" x14ac:dyDescent="0.3">
      <c r="A317" t="str">
        <f>IF(ISBLANK(Justificar!B324),"",Justificar!B324)</f>
        <v/>
      </c>
      <c r="B317" t="str" cm="1">
        <f t="array" ref="B317">_xlfn.XLOOKUP(TablaJust[[#This Row],[User Code]],User[[#All],[User Code]],User[[#All],[CM]],"")</f>
        <v/>
      </c>
      <c r="C317" t="str">
        <f>IF(ISBLANK(Justificar!C324),"",Justificar!C324)</f>
        <v/>
      </c>
      <c r="D317" t="str">
        <f>IF(ISBLANK(Justificar!D324),"",Justificar!D324)</f>
        <v/>
      </c>
      <c r="E317" t="str">
        <f>IF(ISBLANK(Justificar!E324),"",Justificar!E324)</f>
        <v/>
      </c>
      <c r="F317" t="str">
        <f>IF(ISBLANK(Justificar!F324),"",Justificar!F324)</f>
        <v/>
      </c>
    </row>
    <row r="318" spans="1:6" x14ac:dyDescent="0.3">
      <c r="A318" t="str">
        <f>IF(ISBLANK(Justificar!B325),"",Justificar!B325)</f>
        <v/>
      </c>
      <c r="B318" t="str" cm="1">
        <f t="array" ref="B318">_xlfn.XLOOKUP(TablaJust[[#This Row],[User Code]],User[[#All],[User Code]],User[[#All],[CM]],"")</f>
        <v/>
      </c>
      <c r="C318" t="str">
        <f>IF(ISBLANK(Justificar!C325),"",Justificar!C325)</f>
        <v/>
      </c>
      <c r="D318" t="str">
        <f>IF(ISBLANK(Justificar!D325),"",Justificar!D325)</f>
        <v/>
      </c>
      <c r="E318" t="str">
        <f>IF(ISBLANK(Justificar!E325),"",Justificar!E325)</f>
        <v/>
      </c>
      <c r="F318" t="str">
        <f>IF(ISBLANK(Justificar!F325),"",Justificar!F325)</f>
        <v/>
      </c>
    </row>
    <row r="319" spans="1:6" x14ac:dyDescent="0.3">
      <c r="A319" t="str">
        <f>IF(ISBLANK(Justificar!B326),"",Justificar!B326)</f>
        <v/>
      </c>
      <c r="B319" t="str" cm="1">
        <f t="array" ref="B319">_xlfn.XLOOKUP(TablaJust[[#This Row],[User Code]],User[[#All],[User Code]],User[[#All],[CM]],"")</f>
        <v/>
      </c>
      <c r="C319" t="str">
        <f>IF(ISBLANK(Justificar!C326),"",Justificar!C326)</f>
        <v/>
      </c>
      <c r="D319" t="str">
        <f>IF(ISBLANK(Justificar!D326),"",Justificar!D326)</f>
        <v/>
      </c>
      <c r="E319" t="str">
        <f>IF(ISBLANK(Justificar!E326),"",Justificar!E326)</f>
        <v/>
      </c>
      <c r="F319" t="str">
        <f>IF(ISBLANK(Justificar!F326),"",Justificar!F326)</f>
        <v/>
      </c>
    </row>
    <row r="320" spans="1:6" x14ac:dyDescent="0.3">
      <c r="A320" t="str">
        <f>IF(ISBLANK(Justificar!B327),"",Justificar!B327)</f>
        <v/>
      </c>
      <c r="B320" t="str" cm="1">
        <f t="array" ref="B320">_xlfn.XLOOKUP(TablaJust[[#This Row],[User Code]],User[[#All],[User Code]],User[[#All],[CM]],"")</f>
        <v/>
      </c>
      <c r="C320" t="str">
        <f>IF(ISBLANK(Justificar!C327),"",Justificar!C327)</f>
        <v/>
      </c>
      <c r="D320" t="str">
        <f>IF(ISBLANK(Justificar!D327),"",Justificar!D327)</f>
        <v/>
      </c>
      <c r="E320" t="str">
        <f>IF(ISBLANK(Justificar!E327),"",Justificar!E327)</f>
        <v/>
      </c>
      <c r="F320" t="str">
        <f>IF(ISBLANK(Justificar!F327),"",Justificar!F327)</f>
        <v/>
      </c>
    </row>
    <row r="321" spans="1:6" x14ac:dyDescent="0.3">
      <c r="A321" t="str">
        <f>IF(ISBLANK(Justificar!B328),"",Justificar!B328)</f>
        <v/>
      </c>
      <c r="B321" t="str" cm="1">
        <f t="array" ref="B321">_xlfn.XLOOKUP(TablaJust[[#This Row],[User Code]],User[[#All],[User Code]],User[[#All],[CM]],"")</f>
        <v/>
      </c>
      <c r="C321" t="str">
        <f>IF(ISBLANK(Justificar!C328),"",Justificar!C328)</f>
        <v/>
      </c>
      <c r="D321" t="str">
        <f>IF(ISBLANK(Justificar!D328),"",Justificar!D328)</f>
        <v/>
      </c>
      <c r="E321" t="str">
        <f>IF(ISBLANK(Justificar!E328),"",Justificar!E328)</f>
        <v/>
      </c>
      <c r="F321" t="str">
        <f>IF(ISBLANK(Justificar!F328),"",Justificar!F328)</f>
        <v/>
      </c>
    </row>
    <row r="322" spans="1:6" x14ac:dyDescent="0.3">
      <c r="A322" t="str">
        <f>IF(ISBLANK(Justificar!B329),"",Justificar!B329)</f>
        <v/>
      </c>
      <c r="B322" t="str" cm="1">
        <f t="array" ref="B322">_xlfn.XLOOKUP(TablaJust[[#This Row],[User Code]],User[[#All],[User Code]],User[[#All],[CM]],"")</f>
        <v/>
      </c>
      <c r="C322" t="str">
        <f>IF(ISBLANK(Justificar!C329),"",Justificar!C329)</f>
        <v/>
      </c>
      <c r="D322" t="str">
        <f>IF(ISBLANK(Justificar!D329),"",Justificar!D329)</f>
        <v/>
      </c>
      <c r="E322" t="str">
        <f>IF(ISBLANK(Justificar!E329),"",Justificar!E329)</f>
        <v/>
      </c>
      <c r="F322" t="str">
        <f>IF(ISBLANK(Justificar!F329),"",Justificar!F329)</f>
        <v/>
      </c>
    </row>
    <row r="323" spans="1:6" x14ac:dyDescent="0.3">
      <c r="A323" t="str">
        <f>IF(ISBLANK(Justificar!B330),"",Justificar!B330)</f>
        <v/>
      </c>
      <c r="B323" t="str" cm="1">
        <f t="array" ref="B323">_xlfn.XLOOKUP(TablaJust[[#This Row],[User Code]],User[[#All],[User Code]],User[[#All],[CM]],"")</f>
        <v/>
      </c>
      <c r="C323" t="str">
        <f>IF(ISBLANK(Justificar!C330),"",Justificar!C330)</f>
        <v/>
      </c>
      <c r="D323" t="str">
        <f>IF(ISBLANK(Justificar!D330),"",Justificar!D330)</f>
        <v/>
      </c>
      <c r="E323" t="str">
        <f>IF(ISBLANK(Justificar!E330),"",Justificar!E330)</f>
        <v/>
      </c>
      <c r="F323" t="str">
        <f>IF(ISBLANK(Justificar!F330),"",Justificar!F330)</f>
        <v/>
      </c>
    </row>
    <row r="324" spans="1:6" x14ac:dyDescent="0.3">
      <c r="A324" t="str">
        <f>IF(ISBLANK(Justificar!B331),"",Justificar!B331)</f>
        <v/>
      </c>
      <c r="B324" t="str" cm="1">
        <f t="array" ref="B324">_xlfn.XLOOKUP(TablaJust[[#This Row],[User Code]],User[[#All],[User Code]],User[[#All],[CM]],"")</f>
        <v/>
      </c>
      <c r="C324" t="str">
        <f>IF(ISBLANK(Justificar!C331),"",Justificar!C331)</f>
        <v/>
      </c>
      <c r="D324" t="str">
        <f>IF(ISBLANK(Justificar!D331),"",Justificar!D331)</f>
        <v/>
      </c>
      <c r="E324" t="str">
        <f>IF(ISBLANK(Justificar!E331),"",Justificar!E331)</f>
        <v/>
      </c>
      <c r="F324" t="str">
        <f>IF(ISBLANK(Justificar!F331),"",Justificar!F331)</f>
        <v/>
      </c>
    </row>
    <row r="325" spans="1:6" x14ac:dyDescent="0.3">
      <c r="A325" t="str">
        <f>IF(ISBLANK(Justificar!B332),"",Justificar!B332)</f>
        <v/>
      </c>
      <c r="B325" t="str" cm="1">
        <f t="array" ref="B325">_xlfn.XLOOKUP(TablaJust[[#This Row],[User Code]],User[[#All],[User Code]],User[[#All],[CM]],"")</f>
        <v/>
      </c>
      <c r="C325" t="str">
        <f>IF(ISBLANK(Justificar!C332),"",Justificar!C332)</f>
        <v/>
      </c>
      <c r="D325" t="str">
        <f>IF(ISBLANK(Justificar!D332),"",Justificar!D332)</f>
        <v/>
      </c>
      <c r="E325" t="str">
        <f>IF(ISBLANK(Justificar!E332),"",Justificar!E332)</f>
        <v/>
      </c>
      <c r="F325" t="str">
        <f>IF(ISBLANK(Justificar!F332),"",Justificar!F332)</f>
        <v/>
      </c>
    </row>
    <row r="326" spans="1:6" x14ac:dyDescent="0.3">
      <c r="A326" t="str">
        <f>IF(ISBLANK(Justificar!B333),"",Justificar!B333)</f>
        <v/>
      </c>
      <c r="B326" t="str" cm="1">
        <f t="array" ref="B326">_xlfn.XLOOKUP(TablaJust[[#This Row],[User Code]],User[[#All],[User Code]],User[[#All],[CM]],"")</f>
        <v/>
      </c>
      <c r="C326" t="str">
        <f>IF(ISBLANK(Justificar!C333),"",Justificar!C333)</f>
        <v/>
      </c>
      <c r="D326" t="str">
        <f>IF(ISBLANK(Justificar!D333),"",Justificar!D333)</f>
        <v/>
      </c>
      <c r="E326" t="str">
        <f>IF(ISBLANK(Justificar!E333),"",Justificar!E333)</f>
        <v/>
      </c>
      <c r="F326" t="str">
        <f>IF(ISBLANK(Justificar!F333),"",Justificar!F333)</f>
        <v/>
      </c>
    </row>
    <row r="327" spans="1:6" x14ac:dyDescent="0.3">
      <c r="A327" t="str">
        <f>IF(ISBLANK(Justificar!B334),"",Justificar!B334)</f>
        <v/>
      </c>
      <c r="B327" t="str" cm="1">
        <f t="array" ref="B327">_xlfn.XLOOKUP(TablaJust[[#This Row],[User Code]],User[[#All],[User Code]],User[[#All],[CM]],"")</f>
        <v/>
      </c>
      <c r="C327" t="str">
        <f>IF(ISBLANK(Justificar!C334),"",Justificar!C334)</f>
        <v/>
      </c>
      <c r="D327" t="str">
        <f>IF(ISBLANK(Justificar!D334),"",Justificar!D334)</f>
        <v/>
      </c>
      <c r="E327" t="str">
        <f>IF(ISBLANK(Justificar!E334),"",Justificar!E334)</f>
        <v/>
      </c>
      <c r="F327" t="str">
        <f>IF(ISBLANK(Justificar!F334),"",Justificar!F334)</f>
        <v/>
      </c>
    </row>
    <row r="328" spans="1:6" x14ac:dyDescent="0.3">
      <c r="A328" t="str">
        <f>IF(ISBLANK(Justificar!B335),"",Justificar!B335)</f>
        <v/>
      </c>
      <c r="B328" t="str" cm="1">
        <f t="array" ref="B328">_xlfn.XLOOKUP(TablaJust[[#This Row],[User Code]],User[[#All],[User Code]],User[[#All],[CM]],"")</f>
        <v/>
      </c>
      <c r="C328" t="str">
        <f>IF(ISBLANK(Justificar!C335),"",Justificar!C335)</f>
        <v/>
      </c>
      <c r="D328" t="str">
        <f>IF(ISBLANK(Justificar!D335),"",Justificar!D335)</f>
        <v/>
      </c>
      <c r="E328" t="str">
        <f>IF(ISBLANK(Justificar!E335),"",Justificar!E335)</f>
        <v/>
      </c>
      <c r="F328" t="str">
        <f>IF(ISBLANK(Justificar!F335),"",Justificar!F335)</f>
        <v/>
      </c>
    </row>
    <row r="329" spans="1:6" x14ac:dyDescent="0.3">
      <c r="A329" t="str">
        <f>IF(ISBLANK(Justificar!B336),"",Justificar!B336)</f>
        <v/>
      </c>
      <c r="B329" t="str" cm="1">
        <f t="array" ref="B329">_xlfn.XLOOKUP(TablaJust[[#This Row],[User Code]],User[[#All],[User Code]],User[[#All],[CM]],"")</f>
        <v/>
      </c>
      <c r="C329" t="str">
        <f>IF(ISBLANK(Justificar!C336),"",Justificar!C336)</f>
        <v/>
      </c>
      <c r="D329" t="str">
        <f>IF(ISBLANK(Justificar!D336),"",Justificar!D336)</f>
        <v/>
      </c>
      <c r="E329" t="str">
        <f>IF(ISBLANK(Justificar!E336),"",Justificar!E336)</f>
        <v/>
      </c>
      <c r="F329" t="str">
        <f>IF(ISBLANK(Justificar!F336),"",Justificar!F336)</f>
        <v/>
      </c>
    </row>
    <row r="330" spans="1:6" x14ac:dyDescent="0.3">
      <c r="A330" t="str">
        <f>IF(ISBLANK(Justificar!B337),"",Justificar!B337)</f>
        <v/>
      </c>
      <c r="B330" t="str" cm="1">
        <f t="array" ref="B330">_xlfn.XLOOKUP(TablaJust[[#This Row],[User Code]],User[[#All],[User Code]],User[[#All],[CM]],"")</f>
        <v/>
      </c>
      <c r="C330" t="str">
        <f>IF(ISBLANK(Justificar!C337),"",Justificar!C337)</f>
        <v/>
      </c>
      <c r="D330" t="str">
        <f>IF(ISBLANK(Justificar!D337),"",Justificar!D337)</f>
        <v/>
      </c>
      <c r="E330" t="str">
        <f>IF(ISBLANK(Justificar!E337),"",Justificar!E337)</f>
        <v/>
      </c>
      <c r="F330" t="str">
        <f>IF(ISBLANK(Justificar!F337),"",Justificar!F337)</f>
        <v/>
      </c>
    </row>
    <row r="331" spans="1:6" x14ac:dyDescent="0.3">
      <c r="A331" t="str">
        <f>IF(ISBLANK(Justificar!B338),"",Justificar!B338)</f>
        <v/>
      </c>
      <c r="B331" t="str" cm="1">
        <f t="array" ref="B331">_xlfn.XLOOKUP(TablaJust[[#This Row],[User Code]],User[[#All],[User Code]],User[[#All],[CM]],"")</f>
        <v/>
      </c>
      <c r="C331" t="str">
        <f>IF(ISBLANK(Justificar!C338),"",Justificar!C338)</f>
        <v/>
      </c>
      <c r="D331" t="str">
        <f>IF(ISBLANK(Justificar!D338),"",Justificar!D338)</f>
        <v/>
      </c>
      <c r="E331" t="str">
        <f>IF(ISBLANK(Justificar!E338),"",Justificar!E338)</f>
        <v/>
      </c>
      <c r="F331" t="str">
        <f>IF(ISBLANK(Justificar!F338),"",Justificar!F338)</f>
        <v/>
      </c>
    </row>
    <row r="332" spans="1:6" x14ac:dyDescent="0.3">
      <c r="A332" t="str">
        <f>IF(ISBLANK(Justificar!B339),"",Justificar!B339)</f>
        <v/>
      </c>
      <c r="B332" t="str" cm="1">
        <f t="array" ref="B332">_xlfn.XLOOKUP(TablaJust[[#This Row],[User Code]],User[[#All],[User Code]],User[[#All],[CM]],"")</f>
        <v/>
      </c>
      <c r="C332" t="str">
        <f>IF(ISBLANK(Justificar!C339),"",Justificar!C339)</f>
        <v/>
      </c>
      <c r="D332" t="str">
        <f>IF(ISBLANK(Justificar!D339),"",Justificar!D339)</f>
        <v/>
      </c>
      <c r="E332" t="str">
        <f>IF(ISBLANK(Justificar!E339),"",Justificar!E339)</f>
        <v/>
      </c>
      <c r="F332" t="str">
        <f>IF(ISBLANK(Justificar!F339),"",Justificar!F339)</f>
        <v/>
      </c>
    </row>
    <row r="333" spans="1:6" x14ac:dyDescent="0.3">
      <c r="A333" t="str">
        <f>IF(ISBLANK(Justificar!B340),"",Justificar!B340)</f>
        <v/>
      </c>
      <c r="B333" t="str" cm="1">
        <f t="array" ref="B333">_xlfn.XLOOKUP(TablaJust[[#This Row],[User Code]],User[[#All],[User Code]],User[[#All],[CM]],"")</f>
        <v/>
      </c>
      <c r="C333" t="str">
        <f>IF(ISBLANK(Justificar!C340),"",Justificar!C340)</f>
        <v/>
      </c>
      <c r="D333" t="str">
        <f>IF(ISBLANK(Justificar!D340),"",Justificar!D340)</f>
        <v/>
      </c>
      <c r="E333" t="str">
        <f>IF(ISBLANK(Justificar!E340),"",Justificar!E340)</f>
        <v/>
      </c>
      <c r="F333" t="str">
        <f>IF(ISBLANK(Justificar!F340),"",Justificar!F340)</f>
        <v/>
      </c>
    </row>
    <row r="334" spans="1:6" x14ac:dyDescent="0.3">
      <c r="A334" t="str">
        <f>IF(ISBLANK(Justificar!B341),"",Justificar!B341)</f>
        <v/>
      </c>
      <c r="B334" t="str" cm="1">
        <f t="array" ref="B334">_xlfn.XLOOKUP(TablaJust[[#This Row],[User Code]],User[[#All],[User Code]],User[[#All],[CM]],"")</f>
        <v/>
      </c>
      <c r="C334" t="str">
        <f>IF(ISBLANK(Justificar!C341),"",Justificar!C341)</f>
        <v/>
      </c>
      <c r="D334" t="str">
        <f>IF(ISBLANK(Justificar!D341),"",Justificar!D341)</f>
        <v/>
      </c>
      <c r="E334" t="str">
        <f>IF(ISBLANK(Justificar!E341),"",Justificar!E341)</f>
        <v/>
      </c>
      <c r="F334" t="str">
        <f>IF(ISBLANK(Justificar!F341),"",Justificar!F341)</f>
        <v/>
      </c>
    </row>
    <row r="335" spans="1:6" x14ac:dyDescent="0.3">
      <c r="A335" t="str">
        <f>IF(ISBLANK(Justificar!B342),"",Justificar!B342)</f>
        <v/>
      </c>
      <c r="B335" t="str" cm="1">
        <f t="array" ref="B335">_xlfn.XLOOKUP(TablaJust[[#This Row],[User Code]],User[[#All],[User Code]],User[[#All],[CM]],"")</f>
        <v/>
      </c>
      <c r="C335" t="str">
        <f>IF(ISBLANK(Justificar!C342),"",Justificar!C342)</f>
        <v/>
      </c>
      <c r="D335" t="str">
        <f>IF(ISBLANK(Justificar!D342),"",Justificar!D342)</f>
        <v/>
      </c>
      <c r="E335" t="str">
        <f>IF(ISBLANK(Justificar!E342),"",Justificar!E342)</f>
        <v/>
      </c>
      <c r="F335" t="str">
        <f>IF(ISBLANK(Justificar!F342),"",Justificar!F342)</f>
        <v/>
      </c>
    </row>
    <row r="336" spans="1:6" x14ac:dyDescent="0.3">
      <c r="A336" t="str">
        <f>IF(ISBLANK(Justificar!B343),"",Justificar!B343)</f>
        <v/>
      </c>
      <c r="B336" t="str" cm="1">
        <f t="array" ref="B336">_xlfn.XLOOKUP(TablaJust[[#This Row],[User Code]],User[[#All],[User Code]],User[[#All],[CM]],"")</f>
        <v/>
      </c>
      <c r="C336" t="str">
        <f>IF(ISBLANK(Justificar!C343),"",Justificar!C343)</f>
        <v/>
      </c>
      <c r="D336" t="str">
        <f>IF(ISBLANK(Justificar!D343),"",Justificar!D343)</f>
        <v/>
      </c>
      <c r="E336" t="str">
        <f>IF(ISBLANK(Justificar!E343),"",Justificar!E343)</f>
        <v/>
      </c>
      <c r="F336" t="str">
        <f>IF(ISBLANK(Justificar!F343),"",Justificar!F343)</f>
        <v/>
      </c>
    </row>
    <row r="337" spans="1:6" x14ac:dyDescent="0.3">
      <c r="A337" t="str">
        <f>IF(ISBLANK(Justificar!B344),"",Justificar!B344)</f>
        <v/>
      </c>
      <c r="B337" t="str" cm="1">
        <f t="array" ref="B337">_xlfn.XLOOKUP(TablaJust[[#This Row],[User Code]],User[[#All],[User Code]],User[[#All],[CM]],"")</f>
        <v/>
      </c>
      <c r="C337" t="str">
        <f>IF(ISBLANK(Justificar!C344),"",Justificar!C344)</f>
        <v/>
      </c>
      <c r="D337" t="str">
        <f>IF(ISBLANK(Justificar!D344),"",Justificar!D344)</f>
        <v/>
      </c>
      <c r="E337" t="str">
        <f>IF(ISBLANK(Justificar!E344),"",Justificar!E344)</f>
        <v/>
      </c>
      <c r="F337" t="str">
        <f>IF(ISBLANK(Justificar!F344),"",Justificar!F344)</f>
        <v/>
      </c>
    </row>
    <row r="338" spans="1:6" x14ac:dyDescent="0.3">
      <c r="A338" t="str">
        <f>IF(ISBLANK(Justificar!B345),"",Justificar!B345)</f>
        <v/>
      </c>
      <c r="B338" t="str" cm="1">
        <f t="array" ref="B338">_xlfn.XLOOKUP(TablaJust[[#This Row],[User Code]],User[[#All],[User Code]],User[[#All],[CM]],"")</f>
        <v/>
      </c>
      <c r="C338" t="str">
        <f>IF(ISBLANK(Justificar!C345),"",Justificar!C345)</f>
        <v/>
      </c>
      <c r="D338" t="str">
        <f>IF(ISBLANK(Justificar!D345),"",Justificar!D345)</f>
        <v/>
      </c>
      <c r="E338" t="str">
        <f>IF(ISBLANK(Justificar!E345),"",Justificar!E345)</f>
        <v/>
      </c>
      <c r="F338" t="str">
        <f>IF(ISBLANK(Justificar!F345),"",Justificar!F345)</f>
        <v/>
      </c>
    </row>
    <row r="339" spans="1:6" x14ac:dyDescent="0.3">
      <c r="A339" t="str">
        <f>IF(ISBLANK(Justificar!B346),"",Justificar!B346)</f>
        <v/>
      </c>
      <c r="B339" t="str" cm="1">
        <f t="array" ref="B339">_xlfn.XLOOKUP(TablaJust[[#This Row],[User Code]],User[[#All],[User Code]],User[[#All],[CM]],"")</f>
        <v/>
      </c>
      <c r="C339" t="str">
        <f>IF(ISBLANK(Justificar!C346),"",Justificar!C346)</f>
        <v/>
      </c>
      <c r="D339" t="str">
        <f>IF(ISBLANK(Justificar!D346),"",Justificar!D346)</f>
        <v/>
      </c>
      <c r="E339" t="str">
        <f>IF(ISBLANK(Justificar!E346),"",Justificar!E346)</f>
        <v/>
      </c>
      <c r="F339" t="str">
        <f>IF(ISBLANK(Justificar!F346),"",Justificar!F346)</f>
        <v/>
      </c>
    </row>
    <row r="340" spans="1:6" x14ac:dyDescent="0.3">
      <c r="A340" t="str">
        <f>IF(ISBLANK(Justificar!B347),"",Justificar!B347)</f>
        <v/>
      </c>
      <c r="B340" t="str" cm="1">
        <f t="array" ref="B340">_xlfn.XLOOKUP(TablaJust[[#This Row],[User Code]],User[[#All],[User Code]],User[[#All],[CM]],"")</f>
        <v/>
      </c>
      <c r="C340" t="str">
        <f>IF(ISBLANK(Justificar!C347),"",Justificar!C347)</f>
        <v/>
      </c>
      <c r="D340" t="str">
        <f>IF(ISBLANK(Justificar!D347),"",Justificar!D347)</f>
        <v/>
      </c>
      <c r="E340" t="str">
        <f>IF(ISBLANK(Justificar!E347),"",Justificar!E347)</f>
        <v/>
      </c>
      <c r="F340" t="str">
        <f>IF(ISBLANK(Justificar!F347),"",Justificar!F347)</f>
        <v/>
      </c>
    </row>
    <row r="341" spans="1:6" x14ac:dyDescent="0.3">
      <c r="A341" t="str">
        <f>IF(ISBLANK(Justificar!B348),"",Justificar!B348)</f>
        <v/>
      </c>
      <c r="B341" t="str" cm="1">
        <f t="array" ref="B341">_xlfn.XLOOKUP(TablaJust[[#This Row],[User Code]],User[[#All],[User Code]],User[[#All],[CM]],"")</f>
        <v/>
      </c>
      <c r="C341" t="str">
        <f>IF(ISBLANK(Justificar!C348),"",Justificar!C348)</f>
        <v/>
      </c>
      <c r="D341" t="str">
        <f>IF(ISBLANK(Justificar!D348),"",Justificar!D348)</f>
        <v/>
      </c>
      <c r="E341" t="str">
        <f>IF(ISBLANK(Justificar!E348),"",Justificar!E348)</f>
        <v/>
      </c>
      <c r="F341" t="str">
        <f>IF(ISBLANK(Justificar!F348),"",Justificar!F348)</f>
        <v/>
      </c>
    </row>
    <row r="342" spans="1:6" x14ac:dyDescent="0.3">
      <c r="A342" t="str">
        <f>IF(ISBLANK(Justificar!B349),"",Justificar!B349)</f>
        <v/>
      </c>
      <c r="B342" t="str" cm="1">
        <f t="array" ref="B342">_xlfn.XLOOKUP(TablaJust[[#This Row],[User Code]],User[[#All],[User Code]],User[[#All],[CM]],"")</f>
        <v/>
      </c>
      <c r="C342" t="str">
        <f>IF(ISBLANK(Justificar!C349),"",Justificar!C349)</f>
        <v/>
      </c>
      <c r="D342" t="str">
        <f>IF(ISBLANK(Justificar!D349),"",Justificar!D349)</f>
        <v/>
      </c>
      <c r="E342" t="str">
        <f>IF(ISBLANK(Justificar!E349),"",Justificar!E349)</f>
        <v/>
      </c>
      <c r="F342" t="str">
        <f>IF(ISBLANK(Justificar!F349),"",Justificar!F349)</f>
        <v/>
      </c>
    </row>
    <row r="343" spans="1:6" x14ac:dyDescent="0.3">
      <c r="A343" t="str">
        <f>IF(ISBLANK(Justificar!B350),"",Justificar!B350)</f>
        <v/>
      </c>
      <c r="B343" t="str" cm="1">
        <f t="array" ref="B343">_xlfn.XLOOKUP(TablaJust[[#This Row],[User Code]],User[[#All],[User Code]],User[[#All],[CM]],"")</f>
        <v/>
      </c>
      <c r="C343" t="str">
        <f>IF(ISBLANK(Justificar!C350),"",Justificar!C350)</f>
        <v/>
      </c>
      <c r="D343" t="str">
        <f>IF(ISBLANK(Justificar!D350),"",Justificar!D350)</f>
        <v/>
      </c>
      <c r="E343" t="str">
        <f>IF(ISBLANK(Justificar!E350),"",Justificar!E350)</f>
        <v/>
      </c>
      <c r="F343" t="str">
        <f>IF(ISBLANK(Justificar!F350),"",Justificar!F350)</f>
        <v/>
      </c>
    </row>
    <row r="344" spans="1:6" x14ac:dyDescent="0.3">
      <c r="A344" t="str">
        <f>IF(ISBLANK(Justificar!B351),"",Justificar!B351)</f>
        <v/>
      </c>
      <c r="B344" t="str" cm="1">
        <f t="array" ref="B344">_xlfn.XLOOKUP(TablaJust[[#This Row],[User Code]],User[[#All],[User Code]],User[[#All],[CM]],"")</f>
        <v/>
      </c>
      <c r="C344" t="str">
        <f>IF(ISBLANK(Justificar!C351),"",Justificar!C351)</f>
        <v/>
      </c>
      <c r="D344" t="str">
        <f>IF(ISBLANK(Justificar!D351),"",Justificar!D351)</f>
        <v/>
      </c>
      <c r="E344" t="str">
        <f>IF(ISBLANK(Justificar!E351),"",Justificar!E351)</f>
        <v/>
      </c>
      <c r="F344" t="str">
        <f>IF(ISBLANK(Justificar!F351),"",Justificar!F351)</f>
        <v/>
      </c>
    </row>
    <row r="345" spans="1:6" x14ac:dyDescent="0.3">
      <c r="A345" t="str">
        <f>IF(ISBLANK(Justificar!B352),"",Justificar!B352)</f>
        <v/>
      </c>
      <c r="B345" t="str" cm="1">
        <f t="array" ref="B345">_xlfn.XLOOKUP(TablaJust[[#This Row],[User Code]],User[[#All],[User Code]],User[[#All],[CM]],"")</f>
        <v/>
      </c>
      <c r="C345" t="str">
        <f>IF(ISBLANK(Justificar!C352),"",Justificar!C352)</f>
        <v/>
      </c>
      <c r="D345" t="str">
        <f>IF(ISBLANK(Justificar!D352),"",Justificar!D352)</f>
        <v/>
      </c>
      <c r="E345" t="str">
        <f>IF(ISBLANK(Justificar!E352),"",Justificar!E352)</f>
        <v/>
      </c>
      <c r="F345" t="str">
        <f>IF(ISBLANK(Justificar!F352),"",Justificar!F352)</f>
        <v/>
      </c>
    </row>
    <row r="346" spans="1:6" x14ac:dyDescent="0.3">
      <c r="A346" t="str">
        <f>IF(ISBLANK(Justificar!B353),"",Justificar!B353)</f>
        <v/>
      </c>
      <c r="B346" t="str" cm="1">
        <f t="array" ref="B346">_xlfn.XLOOKUP(TablaJust[[#This Row],[User Code]],User[[#All],[User Code]],User[[#All],[CM]],"")</f>
        <v/>
      </c>
      <c r="C346" t="str">
        <f>IF(ISBLANK(Justificar!C353),"",Justificar!C353)</f>
        <v/>
      </c>
      <c r="D346" t="str">
        <f>IF(ISBLANK(Justificar!D353),"",Justificar!D353)</f>
        <v/>
      </c>
      <c r="E346" t="str">
        <f>IF(ISBLANK(Justificar!E353),"",Justificar!E353)</f>
        <v/>
      </c>
      <c r="F346" t="str">
        <f>IF(ISBLANK(Justificar!F353),"",Justificar!F353)</f>
        <v/>
      </c>
    </row>
    <row r="347" spans="1:6" x14ac:dyDescent="0.3">
      <c r="A347" t="str">
        <f>IF(ISBLANK(Justificar!B354),"",Justificar!B354)</f>
        <v/>
      </c>
      <c r="B347" t="str" cm="1">
        <f t="array" ref="B347">_xlfn.XLOOKUP(TablaJust[[#This Row],[User Code]],User[[#All],[User Code]],User[[#All],[CM]],"")</f>
        <v/>
      </c>
      <c r="C347" t="str">
        <f>IF(ISBLANK(Justificar!C354),"",Justificar!C354)</f>
        <v/>
      </c>
      <c r="D347" t="str">
        <f>IF(ISBLANK(Justificar!D354),"",Justificar!D354)</f>
        <v/>
      </c>
      <c r="E347" t="str">
        <f>IF(ISBLANK(Justificar!E354),"",Justificar!E354)</f>
        <v/>
      </c>
      <c r="F347" t="str">
        <f>IF(ISBLANK(Justificar!F354),"",Justificar!F354)</f>
        <v/>
      </c>
    </row>
    <row r="348" spans="1:6" x14ac:dyDescent="0.3">
      <c r="A348" t="str">
        <f>IF(ISBLANK(Justificar!B355),"",Justificar!B355)</f>
        <v/>
      </c>
      <c r="B348" t="str" cm="1">
        <f t="array" ref="B348">_xlfn.XLOOKUP(TablaJust[[#This Row],[User Code]],User[[#All],[User Code]],User[[#All],[CM]],"")</f>
        <v/>
      </c>
      <c r="C348" t="str">
        <f>IF(ISBLANK(Justificar!C355),"",Justificar!C355)</f>
        <v/>
      </c>
      <c r="D348" t="str">
        <f>IF(ISBLANK(Justificar!D355),"",Justificar!D355)</f>
        <v/>
      </c>
      <c r="E348" t="str">
        <f>IF(ISBLANK(Justificar!E355),"",Justificar!E355)</f>
        <v/>
      </c>
      <c r="F348" t="str">
        <f>IF(ISBLANK(Justificar!F355),"",Justificar!F355)</f>
        <v/>
      </c>
    </row>
    <row r="349" spans="1:6" x14ac:dyDescent="0.3">
      <c r="A349" t="str">
        <f>IF(ISBLANK(Justificar!B356),"",Justificar!B356)</f>
        <v/>
      </c>
      <c r="B349" t="str" cm="1">
        <f t="array" ref="B349">_xlfn.XLOOKUP(TablaJust[[#This Row],[User Code]],User[[#All],[User Code]],User[[#All],[CM]],"")</f>
        <v/>
      </c>
      <c r="C349" t="str">
        <f>IF(ISBLANK(Justificar!C356),"",Justificar!C356)</f>
        <v/>
      </c>
      <c r="D349" t="str">
        <f>IF(ISBLANK(Justificar!D356),"",Justificar!D356)</f>
        <v/>
      </c>
      <c r="E349" t="str">
        <f>IF(ISBLANK(Justificar!E356),"",Justificar!E356)</f>
        <v/>
      </c>
      <c r="F349" t="str">
        <f>IF(ISBLANK(Justificar!F356),"",Justificar!F356)</f>
        <v/>
      </c>
    </row>
    <row r="350" spans="1:6" x14ac:dyDescent="0.3">
      <c r="A350" t="str">
        <f>IF(ISBLANK(Justificar!B357),"",Justificar!B357)</f>
        <v/>
      </c>
      <c r="B350" t="str" cm="1">
        <f t="array" ref="B350">_xlfn.XLOOKUP(TablaJust[[#This Row],[User Code]],User[[#All],[User Code]],User[[#All],[CM]],"")</f>
        <v/>
      </c>
      <c r="C350" t="str">
        <f>IF(ISBLANK(Justificar!C357),"",Justificar!C357)</f>
        <v/>
      </c>
      <c r="D350" t="str">
        <f>IF(ISBLANK(Justificar!D357),"",Justificar!D357)</f>
        <v/>
      </c>
      <c r="E350" t="str">
        <f>IF(ISBLANK(Justificar!E357),"",Justificar!E357)</f>
        <v/>
      </c>
      <c r="F350" t="str">
        <f>IF(ISBLANK(Justificar!F357),"",Justificar!F357)</f>
        <v/>
      </c>
    </row>
    <row r="351" spans="1:6" x14ac:dyDescent="0.3">
      <c r="A351" t="str">
        <f>IF(ISBLANK(Justificar!B358),"",Justificar!B358)</f>
        <v/>
      </c>
      <c r="B351" t="str" cm="1">
        <f t="array" ref="B351">_xlfn.XLOOKUP(TablaJust[[#This Row],[User Code]],User[[#All],[User Code]],User[[#All],[CM]],"")</f>
        <v/>
      </c>
      <c r="C351" t="str">
        <f>IF(ISBLANK(Justificar!C358),"",Justificar!C358)</f>
        <v/>
      </c>
      <c r="D351" t="str">
        <f>IF(ISBLANK(Justificar!D358),"",Justificar!D358)</f>
        <v/>
      </c>
      <c r="E351" t="str">
        <f>IF(ISBLANK(Justificar!E358),"",Justificar!E358)</f>
        <v/>
      </c>
      <c r="F351" t="str">
        <f>IF(ISBLANK(Justificar!F358),"",Justificar!F358)</f>
        <v/>
      </c>
    </row>
    <row r="352" spans="1:6" x14ac:dyDescent="0.3">
      <c r="A352" t="str">
        <f>IF(ISBLANK(Justificar!B359),"",Justificar!B359)</f>
        <v/>
      </c>
      <c r="B352" t="str" cm="1">
        <f t="array" ref="B352">_xlfn.XLOOKUP(TablaJust[[#This Row],[User Code]],User[[#All],[User Code]],User[[#All],[CM]],"")</f>
        <v/>
      </c>
      <c r="C352" t="str">
        <f>IF(ISBLANK(Justificar!C359),"",Justificar!C359)</f>
        <v/>
      </c>
      <c r="D352" t="str">
        <f>IF(ISBLANK(Justificar!D359),"",Justificar!D359)</f>
        <v/>
      </c>
      <c r="E352" t="str">
        <f>IF(ISBLANK(Justificar!E359),"",Justificar!E359)</f>
        <v/>
      </c>
      <c r="F352" t="str">
        <f>IF(ISBLANK(Justificar!F359),"",Justificar!F359)</f>
        <v/>
      </c>
    </row>
    <row r="353" spans="1:6" x14ac:dyDescent="0.3">
      <c r="A353" t="str">
        <f>IF(ISBLANK(Justificar!B360),"",Justificar!B360)</f>
        <v/>
      </c>
      <c r="B353" t="str" cm="1">
        <f t="array" ref="B353">_xlfn.XLOOKUP(TablaJust[[#This Row],[User Code]],User[[#All],[User Code]],User[[#All],[CM]],"")</f>
        <v/>
      </c>
      <c r="C353" t="str">
        <f>IF(ISBLANK(Justificar!C360),"",Justificar!C360)</f>
        <v/>
      </c>
      <c r="D353" t="str">
        <f>IF(ISBLANK(Justificar!D360),"",Justificar!D360)</f>
        <v/>
      </c>
      <c r="E353" t="str">
        <f>IF(ISBLANK(Justificar!E360),"",Justificar!E360)</f>
        <v/>
      </c>
      <c r="F353" t="str">
        <f>IF(ISBLANK(Justificar!F360),"",Justificar!F360)</f>
        <v/>
      </c>
    </row>
    <row r="354" spans="1:6" x14ac:dyDescent="0.3">
      <c r="A354" t="str">
        <f>IF(ISBLANK(Justificar!B361),"",Justificar!B361)</f>
        <v/>
      </c>
      <c r="B354" t="str" cm="1">
        <f t="array" ref="B354">_xlfn.XLOOKUP(TablaJust[[#This Row],[User Code]],User[[#All],[User Code]],User[[#All],[CM]],"")</f>
        <v/>
      </c>
      <c r="C354" t="str">
        <f>IF(ISBLANK(Justificar!C361),"",Justificar!C361)</f>
        <v/>
      </c>
      <c r="D354" t="str">
        <f>IF(ISBLANK(Justificar!D361),"",Justificar!D361)</f>
        <v/>
      </c>
      <c r="E354" t="str">
        <f>IF(ISBLANK(Justificar!E361),"",Justificar!E361)</f>
        <v/>
      </c>
      <c r="F354" t="str">
        <f>IF(ISBLANK(Justificar!F361),"",Justificar!F361)</f>
        <v/>
      </c>
    </row>
    <row r="355" spans="1:6" x14ac:dyDescent="0.3">
      <c r="A355" t="str">
        <f>IF(ISBLANK(Justificar!B362),"",Justificar!B362)</f>
        <v/>
      </c>
      <c r="B355" t="str" cm="1">
        <f t="array" ref="B355">_xlfn.XLOOKUP(TablaJust[[#This Row],[User Code]],User[[#All],[User Code]],User[[#All],[CM]],"")</f>
        <v/>
      </c>
      <c r="C355" t="str">
        <f>IF(ISBLANK(Justificar!C362),"",Justificar!C362)</f>
        <v/>
      </c>
      <c r="D355" t="str">
        <f>IF(ISBLANK(Justificar!D362),"",Justificar!D362)</f>
        <v/>
      </c>
      <c r="E355" t="str">
        <f>IF(ISBLANK(Justificar!E362),"",Justificar!E362)</f>
        <v/>
      </c>
      <c r="F355" t="str">
        <f>IF(ISBLANK(Justificar!F362),"",Justificar!F362)</f>
        <v/>
      </c>
    </row>
    <row r="356" spans="1:6" x14ac:dyDescent="0.3">
      <c r="A356" t="str">
        <f>IF(ISBLANK(Justificar!B363),"",Justificar!B363)</f>
        <v/>
      </c>
      <c r="B356" t="str" cm="1">
        <f t="array" ref="B356">_xlfn.XLOOKUP(TablaJust[[#This Row],[User Code]],User[[#All],[User Code]],User[[#All],[CM]],"")</f>
        <v/>
      </c>
      <c r="C356" t="str">
        <f>IF(ISBLANK(Justificar!C363),"",Justificar!C363)</f>
        <v/>
      </c>
      <c r="D356" t="str">
        <f>IF(ISBLANK(Justificar!D363),"",Justificar!D363)</f>
        <v/>
      </c>
      <c r="E356" t="str">
        <f>IF(ISBLANK(Justificar!E363),"",Justificar!E363)</f>
        <v/>
      </c>
      <c r="F356" t="str">
        <f>IF(ISBLANK(Justificar!F363),"",Justificar!F363)</f>
        <v/>
      </c>
    </row>
    <row r="357" spans="1:6" x14ac:dyDescent="0.3">
      <c r="A357" t="str">
        <f>IF(ISBLANK(Justificar!B364),"",Justificar!B364)</f>
        <v/>
      </c>
      <c r="B357" t="str" cm="1">
        <f t="array" ref="B357">_xlfn.XLOOKUP(TablaJust[[#This Row],[User Code]],User[[#All],[User Code]],User[[#All],[CM]],"")</f>
        <v/>
      </c>
      <c r="C357" t="str">
        <f>IF(ISBLANK(Justificar!C364),"",Justificar!C364)</f>
        <v/>
      </c>
      <c r="D357" t="str">
        <f>IF(ISBLANK(Justificar!D364),"",Justificar!D364)</f>
        <v/>
      </c>
      <c r="E357" t="str">
        <f>IF(ISBLANK(Justificar!E364),"",Justificar!E364)</f>
        <v/>
      </c>
      <c r="F357" t="str">
        <f>IF(ISBLANK(Justificar!F364),"",Justificar!F364)</f>
        <v/>
      </c>
    </row>
    <row r="358" spans="1:6" x14ac:dyDescent="0.3">
      <c r="A358" t="str">
        <f>IF(ISBLANK(Justificar!B365),"",Justificar!B365)</f>
        <v/>
      </c>
      <c r="B358" t="str" cm="1">
        <f t="array" ref="B358">_xlfn.XLOOKUP(TablaJust[[#This Row],[User Code]],User[[#All],[User Code]],User[[#All],[CM]],"")</f>
        <v/>
      </c>
      <c r="C358" t="str">
        <f>IF(ISBLANK(Justificar!C365),"",Justificar!C365)</f>
        <v/>
      </c>
      <c r="D358" t="str">
        <f>IF(ISBLANK(Justificar!D365),"",Justificar!D365)</f>
        <v/>
      </c>
      <c r="E358" t="str">
        <f>IF(ISBLANK(Justificar!E365),"",Justificar!E365)</f>
        <v/>
      </c>
      <c r="F358" t="str">
        <f>IF(ISBLANK(Justificar!F365),"",Justificar!F365)</f>
        <v/>
      </c>
    </row>
    <row r="359" spans="1:6" x14ac:dyDescent="0.3">
      <c r="A359" t="str">
        <f>IF(ISBLANK(Justificar!B366),"",Justificar!B366)</f>
        <v/>
      </c>
      <c r="B359" t="str" cm="1">
        <f t="array" ref="B359">_xlfn.XLOOKUP(TablaJust[[#This Row],[User Code]],User[[#All],[User Code]],User[[#All],[CM]],"")</f>
        <v/>
      </c>
      <c r="C359" t="str">
        <f>IF(ISBLANK(Justificar!C366),"",Justificar!C366)</f>
        <v/>
      </c>
      <c r="D359" t="str">
        <f>IF(ISBLANK(Justificar!D366),"",Justificar!D366)</f>
        <v/>
      </c>
      <c r="E359" t="str">
        <f>IF(ISBLANK(Justificar!E366),"",Justificar!E366)</f>
        <v/>
      </c>
      <c r="F359" t="str">
        <f>IF(ISBLANK(Justificar!F366),"",Justificar!F366)</f>
        <v/>
      </c>
    </row>
    <row r="360" spans="1:6" x14ac:dyDescent="0.3">
      <c r="A360" t="str">
        <f>IF(ISBLANK(Justificar!B367),"",Justificar!B367)</f>
        <v/>
      </c>
      <c r="B360" t="str" cm="1">
        <f t="array" ref="B360">_xlfn.XLOOKUP(TablaJust[[#This Row],[User Code]],User[[#All],[User Code]],User[[#All],[CM]],"")</f>
        <v/>
      </c>
      <c r="C360" t="str">
        <f>IF(ISBLANK(Justificar!C367),"",Justificar!C367)</f>
        <v/>
      </c>
      <c r="D360" t="str">
        <f>IF(ISBLANK(Justificar!D367),"",Justificar!D367)</f>
        <v/>
      </c>
      <c r="E360" t="str">
        <f>IF(ISBLANK(Justificar!E367),"",Justificar!E367)</f>
        <v/>
      </c>
      <c r="F360" t="str">
        <f>IF(ISBLANK(Justificar!F367),"",Justificar!F367)</f>
        <v/>
      </c>
    </row>
    <row r="361" spans="1:6" x14ac:dyDescent="0.3">
      <c r="A361" t="str">
        <f>IF(ISBLANK(Justificar!B368),"",Justificar!B368)</f>
        <v/>
      </c>
      <c r="B361" t="str" cm="1">
        <f t="array" ref="B361">_xlfn.XLOOKUP(TablaJust[[#This Row],[User Code]],User[[#All],[User Code]],User[[#All],[CM]],"")</f>
        <v/>
      </c>
      <c r="C361" t="str">
        <f>IF(ISBLANK(Justificar!C368),"",Justificar!C368)</f>
        <v/>
      </c>
      <c r="D361" t="str">
        <f>IF(ISBLANK(Justificar!D368),"",Justificar!D368)</f>
        <v/>
      </c>
      <c r="E361" t="str">
        <f>IF(ISBLANK(Justificar!E368),"",Justificar!E368)</f>
        <v/>
      </c>
      <c r="F361" t="str">
        <f>IF(ISBLANK(Justificar!F368),"",Justificar!F368)</f>
        <v/>
      </c>
    </row>
    <row r="362" spans="1:6" x14ac:dyDescent="0.3">
      <c r="A362" t="str">
        <f>IF(ISBLANK(Justificar!B369),"",Justificar!B369)</f>
        <v/>
      </c>
      <c r="B362" t="str" cm="1">
        <f t="array" ref="B362">_xlfn.XLOOKUP(TablaJust[[#This Row],[User Code]],User[[#All],[User Code]],User[[#All],[CM]],"")</f>
        <v/>
      </c>
      <c r="C362" t="str">
        <f>IF(ISBLANK(Justificar!C369),"",Justificar!C369)</f>
        <v/>
      </c>
      <c r="D362" t="str">
        <f>IF(ISBLANK(Justificar!D369),"",Justificar!D369)</f>
        <v/>
      </c>
      <c r="E362" t="str">
        <f>IF(ISBLANK(Justificar!E369),"",Justificar!E369)</f>
        <v/>
      </c>
      <c r="F362" t="str">
        <f>IF(ISBLANK(Justificar!F369),"",Justificar!F369)</f>
        <v/>
      </c>
    </row>
    <row r="363" spans="1:6" x14ac:dyDescent="0.3">
      <c r="A363" t="str">
        <f>IF(ISBLANK(Justificar!B370),"",Justificar!B370)</f>
        <v/>
      </c>
      <c r="B363" t="str" cm="1">
        <f t="array" ref="B363">_xlfn.XLOOKUP(TablaJust[[#This Row],[User Code]],User[[#All],[User Code]],User[[#All],[CM]],"")</f>
        <v/>
      </c>
      <c r="C363" t="str">
        <f>IF(ISBLANK(Justificar!C370),"",Justificar!C370)</f>
        <v/>
      </c>
      <c r="D363" t="str">
        <f>IF(ISBLANK(Justificar!D370),"",Justificar!D370)</f>
        <v/>
      </c>
      <c r="E363" t="str">
        <f>IF(ISBLANK(Justificar!E370),"",Justificar!E370)</f>
        <v/>
      </c>
      <c r="F363" t="str">
        <f>IF(ISBLANK(Justificar!F370),"",Justificar!F370)</f>
        <v/>
      </c>
    </row>
    <row r="364" spans="1:6" x14ac:dyDescent="0.3">
      <c r="A364" t="str">
        <f>IF(ISBLANK(Justificar!B371),"",Justificar!B371)</f>
        <v/>
      </c>
      <c r="B364" t="str" cm="1">
        <f t="array" ref="B364">_xlfn.XLOOKUP(TablaJust[[#This Row],[User Code]],User[[#All],[User Code]],User[[#All],[CM]],"")</f>
        <v/>
      </c>
      <c r="C364" t="str">
        <f>IF(ISBLANK(Justificar!C371),"",Justificar!C371)</f>
        <v/>
      </c>
      <c r="D364" t="str">
        <f>IF(ISBLANK(Justificar!D371),"",Justificar!D371)</f>
        <v/>
      </c>
      <c r="E364" t="str">
        <f>IF(ISBLANK(Justificar!E371),"",Justificar!E371)</f>
        <v/>
      </c>
      <c r="F364" t="str">
        <f>IF(ISBLANK(Justificar!F371),"",Justificar!F371)</f>
        <v/>
      </c>
    </row>
    <row r="365" spans="1:6" x14ac:dyDescent="0.3">
      <c r="A365" t="str">
        <f>IF(ISBLANK(Justificar!B372),"",Justificar!B372)</f>
        <v/>
      </c>
      <c r="B365" t="str" cm="1">
        <f t="array" ref="B365">_xlfn.XLOOKUP(TablaJust[[#This Row],[User Code]],User[[#All],[User Code]],User[[#All],[CM]],"")</f>
        <v/>
      </c>
      <c r="C365" t="str">
        <f>IF(ISBLANK(Justificar!C372),"",Justificar!C372)</f>
        <v/>
      </c>
      <c r="D365" t="str">
        <f>IF(ISBLANK(Justificar!D372),"",Justificar!D372)</f>
        <v/>
      </c>
      <c r="E365" t="str">
        <f>IF(ISBLANK(Justificar!E372),"",Justificar!E372)</f>
        <v/>
      </c>
      <c r="F365" t="str">
        <f>IF(ISBLANK(Justificar!F372),"",Justificar!F372)</f>
        <v/>
      </c>
    </row>
    <row r="366" spans="1:6" x14ac:dyDescent="0.3">
      <c r="A366" t="str">
        <f>IF(ISBLANK(Justificar!B373),"",Justificar!B373)</f>
        <v/>
      </c>
      <c r="B366" t="str" cm="1">
        <f t="array" ref="B366">_xlfn.XLOOKUP(TablaJust[[#This Row],[User Code]],User[[#All],[User Code]],User[[#All],[CM]],"")</f>
        <v/>
      </c>
      <c r="C366" t="str">
        <f>IF(ISBLANK(Justificar!C373),"",Justificar!C373)</f>
        <v/>
      </c>
      <c r="D366" t="str">
        <f>IF(ISBLANK(Justificar!D373),"",Justificar!D373)</f>
        <v/>
      </c>
      <c r="E366" t="str">
        <f>IF(ISBLANK(Justificar!E373),"",Justificar!E373)</f>
        <v/>
      </c>
      <c r="F366" t="str">
        <f>IF(ISBLANK(Justificar!F373),"",Justificar!F373)</f>
        <v/>
      </c>
    </row>
    <row r="367" spans="1:6" x14ac:dyDescent="0.3">
      <c r="A367" t="str">
        <f>IF(ISBLANK(Justificar!B374),"",Justificar!B374)</f>
        <v/>
      </c>
      <c r="B367" t="str" cm="1">
        <f t="array" ref="B367">_xlfn.XLOOKUP(TablaJust[[#This Row],[User Code]],User[[#All],[User Code]],User[[#All],[CM]],"")</f>
        <v/>
      </c>
      <c r="C367" t="str">
        <f>IF(ISBLANK(Justificar!C374),"",Justificar!C374)</f>
        <v/>
      </c>
      <c r="D367" t="str">
        <f>IF(ISBLANK(Justificar!D374),"",Justificar!D374)</f>
        <v/>
      </c>
      <c r="E367" t="str">
        <f>IF(ISBLANK(Justificar!E374),"",Justificar!E374)</f>
        <v/>
      </c>
      <c r="F367" t="str">
        <f>IF(ISBLANK(Justificar!F374),"",Justificar!F374)</f>
        <v/>
      </c>
    </row>
    <row r="368" spans="1:6" x14ac:dyDescent="0.3">
      <c r="A368" t="str">
        <f>IF(ISBLANK(Justificar!B375),"",Justificar!B375)</f>
        <v/>
      </c>
      <c r="B368" t="str" cm="1">
        <f t="array" ref="B368">_xlfn.XLOOKUP(TablaJust[[#This Row],[User Code]],User[[#All],[User Code]],User[[#All],[CM]],"")</f>
        <v/>
      </c>
      <c r="C368" t="str">
        <f>IF(ISBLANK(Justificar!C375),"",Justificar!C375)</f>
        <v/>
      </c>
      <c r="D368" t="str">
        <f>IF(ISBLANK(Justificar!D375),"",Justificar!D375)</f>
        <v/>
      </c>
      <c r="E368" t="str">
        <f>IF(ISBLANK(Justificar!E375),"",Justificar!E375)</f>
        <v/>
      </c>
      <c r="F368" t="str">
        <f>IF(ISBLANK(Justificar!F375),"",Justificar!F375)</f>
        <v/>
      </c>
    </row>
    <row r="369" spans="1:6" x14ac:dyDescent="0.3">
      <c r="A369" t="str">
        <f>IF(ISBLANK(Justificar!B376),"",Justificar!B376)</f>
        <v/>
      </c>
      <c r="B369" t="str" cm="1">
        <f t="array" ref="B369">_xlfn.XLOOKUP(TablaJust[[#This Row],[User Code]],User[[#All],[User Code]],User[[#All],[CM]],"")</f>
        <v/>
      </c>
      <c r="C369" t="str">
        <f>IF(ISBLANK(Justificar!C376),"",Justificar!C376)</f>
        <v/>
      </c>
      <c r="D369" t="str">
        <f>IF(ISBLANK(Justificar!D376),"",Justificar!D376)</f>
        <v/>
      </c>
      <c r="E369" t="str">
        <f>IF(ISBLANK(Justificar!E376),"",Justificar!E376)</f>
        <v/>
      </c>
      <c r="F369" t="str">
        <f>IF(ISBLANK(Justificar!F376),"",Justificar!F376)</f>
        <v/>
      </c>
    </row>
    <row r="370" spans="1:6" x14ac:dyDescent="0.3">
      <c r="A370" t="str">
        <f>IF(ISBLANK(Justificar!B377),"",Justificar!B377)</f>
        <v/>
      </c>
      <c r="B370" t="str" cm="1">
        <f t="array" ref="B370">_xlfn.XLOOKUP(TablaJust[[#This Row],[User Code]],User[[#All],[User Code]],User[[#All],[CM]],"")</f>
        <v/>
      </c>
      <c r="C370" t="str">
        <f>IF(ISBLANK(Justificar!C377),"",Justificar!C377)</f>
        <v/>
      </c>
      <c r="D370" t="str">
        <f>IF(ISBLANK(Justificar!D377),"",Justificar!D377)</f>
        <v/>
      </c>
      <c r="E370" t="str">
        <f>IF(ISBLANK(Justificar!E377),"",Justificar!E377)</f>
        <v/>
      </c>
      <c r="F370" t="str">
        <f>IF(ISBLANK(Justificar!F377),"",Justificar!F377)</f>
        <v/>
      </c>
    </row>
    <row r="371" spans="1:6" x14ac:dyDescent="0.3">
      <c r="A371" t="str">
        <f>IF(ISBLANK(Justificar!B378),"",Justificar!B378)</f>
        <v/>
      </c>
      <c r="B371" t="str" cm="1">
        <f t="array" ref="B371">_xlfn.XLOOKUP(TablaJust[[#This Row],[User Code]],User[[#All],[User Code]],User[[#All],[CM]],"")</f>
        <v/>
      </c>
      <c r="C371" t="str">
        <f>IF(ISBLANK(Justificar!C378),"",Justificar!C378)</f>
        <v/>
      </c>
      <c r="D371" t="str">
        <f>IF(ISBLANK(Justificar!D378),"",Justificar!D378)</f>
        <v/>
      </c>
      <c r="E371" t="str">
        <f>IF(ISBLANK(Justificar!E378),"",Justificar!E378)</f>
        <v/>
      </c>
      <c r="F371" t="str">
        <f>IF(ISBLANK(Justificar!F378),"",Justificar!F378)</f>
        <v/>
      </c>
    </row>
    <row r="372" spans="1:6" x14ac:dyDescent="0.3">
      <c r="A372" t="str">
        <f>IF(ISBLANK(Justificar!B379),"",Justificar!B379)</f>
        <v/>
      </c>
      <c r="B372" t="str" cm="1">
        <f t="array" ref="B372">_xlfn.XLOOKUP(TablaJust[[#This Row],[User Code]],User[[#All],[User Code]],User[[#All],[CM]],"")</f>
        <v/>
      </c>
      <c r="C372" t="str">
        <f>IF(ISBLANK(Justificar!C379),"",Justificar!C379)</f>
        <v/>
      </c>
      <c r="D372" t="str">
        <f>IF(ISBLANK(Justificar!D379),"",Justificar!D379)</f>
        <v/>
      </c>
      <c r="E372" t="str">
        <f>IF(ISBLANK(Justificar!E379),"",Justificar!E379)</f>
        <v/>
      </c>
      <c r="F372" t="str">
        <f>IF(ISBLANK(Justificar!F379),"",Justificar!F379)</f>
        <v/>
      </c>
    </row>
    <row r="373" spans="1:6" x14ac:dyDescent="0.3">
      <c r="A373" t="str">
        <f>IF(ISBLANK(Justificar!B380),"",Justificar!B380)</f>
        <v/>
      </c>
      <c r="B373" t="str" cm="1">
        <f t="array" ref="B373">_xlfn.XLOOKUP(TablaJust[[#This Row],[User Code]],User[[#All],[User Code]],User[[#All],[CM]],"")</f>
        <v/>
      </c>
      <c r="C373" t="str">
        <f>IF(ISBLANK(Justificar!C380),"",Justificar!C380)</f>
        <v/>
      </c>
      <c r="D373" t="str">
        <f>IF(ISBLANK(Justificar!D380),"",Justificar!D380)</f>
        <v/>
      </c>
      <c r="E373" t="str">
        <f>IF(ISBLANK(Justificar!E380),"",Justificar!E380)</f>
        <v/>
      </c>
      <c r="F373" t="str">
        <f>IF(ISBLANK(Justificar!F380),"",Justificar!F380)</f>
        <v/>
      </c>
    </row>
    <row r="374" spans="1:6" x14ac:dyDescent="0.3">
      <c r="A374" t="str">
        <f>IF(ISBLANK(Justificar!B381),"",Justificar!B381)</f>
        <v/>
      </c>
      <c r="B374" t="str" cm="1">
        <f t="array" ref="B374">_xlfn.XLOOKUP(TablaJust[[#This Row],[User Code]],User[[#All],[User Code]],User[[#All],[CM]],"")</f>
        <v/>
      </c>
      <c r="C374" t="str">
        <f>IF(ISBLANK(Justificar!C381),"",Justificar!C381)</f>
        <v/>
      </c>
      <c r="D374" t="str">
        <f>IF(ISBLANK(Justificar!D381),"",Justificar!D381)</f>
        <v/>
      </c>
      <c r="E374" t="str">
        <f>IF(ISBLANK(Justificar!E381),"",Justificar!E381)</f>
        <v/>
      </c>
      <c r="F374" t="str">
        <f>IF(ISBLANK(Justificar!F381),"",Justificar!F381)</f>
        <v/>
      </c>
    </row>
    <row r="375" spans="1:6" x14ac:dyDescent="0.3">
      <c r="A375" t="str">
        <f>IF(ISBLANK(Justificar!B382),"",Justificar!B382)</f>
        <v/>
      </c>
      <c r="B375" t="str" cm="1">
        <f t="array" ref="B375">_xlfn.XLOOKUP(TablaJust[[#This Row],[User Code]],User[[#All],[User Code]],User[[#All],[CM]],"")</f>
        <v/>
      </c>
      <c r="C375" t="str">
        <f>IF(ISBLANK(Justificar!C382),"",Justificar!C382)</f>
        <v/>
      </c>
      <c r="D375" t="str">
        <f>IF(ISBLANK(Justificar!D382),"",Justificar!D382)</f>
        <v/>
      </c>
      <c r="E375" t="str">
        <f>IF(ISBLANK(Justificar!E382),"",Justificar!E382)</f>
        <v/>
      </c>
      <c r="F375" t="str">
        <f>IF(ISBLANK(Justificar!F382),"",Justificar!F382)</f>
        <v/>
      </c>
    </row>
    <row r="376" spans="1:6" x14ac:dyDescent="0.3">
      <c r="A376" t="str">
        <f>IF(ISBLANK(Justificar!B383),"",Justificar!B383)</f>
        <v/>
      </c>
      <c r="B376" t="str" cm="1">
        <f t="array" ref="B376">_xlfn.XLOOKUP(TablaJust[[#This Row],[User Code]],User[[#All],[User Code]],User[[#All],[CM]],"")</f>
        <v/>
      </c>
      <c r="C376" t="str">
        <f>IF(ISBLANK(Justificar!C383),"",Justificar!C383)</f>
        <v/>
      </c>
      <c r="D376" t="str">
        <f>IF(ISBLANK(Justificar!D383),"",Justificar!D383)</f>
        <v/>
      </c>
      <c r="E376" t="str">
        <f>IF(ISBLANK(Justificar!E383),"",Justificar!E383)</f>
        <v/>
      </c>
      <c r="F376" t="str">
        <f>IF(ISBLANK(Justificar!F383),"",Justificar!F383)</f>
        <v/>
      </c>
    </row>
    <row r="377" spans="1:6" x14ac:dyDescent="0.3">
      <c r="A377" t="str">
        <f>IF(ISBLANK(Justificar!B384),"",Justificar!B384)</f>
        <v/>
      </c>
      <c r="B377" t="str" cm="1">
        <f t="array" ref="B377">_xlfn.XLOOKUP(TablaJust[[#This Row],[User Code]],User[[#All],[User Code]],User[[#All],[CM]],"")</f>
        <v/>
      </c>
      <c r="C377" t="str">
        <f>IF(ISBLANK(Justificar!C384),"",Justificar!C384)</f>
        <v/>
      </c>
      <c r="D377" t="str">
        <f>IF(ISBLANK(Justificar!D384),"",Justificar!D384)</f>
        <v/>
      </c>
      <c r="E377" t="str">
        <f>IF(ISBLANK(Justificar!E384),"",Justificar!E384)</f>
        <v/>
      </c>
      <c r="F377" t="str">
        <f>IF(ISBLANK(Justificar!F384),"",Justificar!F384)</f>
        <v/>
      </c>
    </row>
    <row r="378" spans="1:6" x14ac:dyDescent="0.3">
      <c r="A378" t="str">
        <f>IF(ISBLANK(Justificar!B385),"",Justificar!B385)</f>
        <v/>
      </c>
      <c r="B378" t="str" cm="1">
        <f t="array" ref="B378">_xlfn.XLOOKUP(TablaJust[[#This Row],[User Code]],User[[#All],[User Code]],User[[#All],[CM]],"")</f>
        <v/>
      </c>
      <c r="C378" t="str">
        <f>IF(ISBLANK(Justificar!C385),"",Justificar!C385)</f>
        <v/>
      </c>
      <c r="D378" t="str">
        <f>IF(ISBLANK(Justificar!D385),"",Justificar!D385)</f>
        <v/>
      </c>
      <c r="E378" t="str">
        <f>IF(ISBLANK(Justificar!E385),"",Justificar!E385)</f>
        <v/>
      </c>
      <c r="F378" t="str">
        <f>IF(ISBLANK(Justificar!F385),"",Justificar!F385)</f>
        <v/>
      </c>
    </row>
    <row r="379" spans="1:6" x14ac:dyDescent="0.3">
      <c r="A379" t="str">
        <f>IF(ISBLANK(Justificar!B386),"",Justificar!B386)</f>
        <v/>
      </c>
      <c r="B379" t="str" cm="1">
        <f t="array" ref="B379">_xlfn.XLOOKUP(TablaJust[[#This Row],[User Code]],User[[#All],[User Code]],User[[#All],[CM]],"")</f>
        <v/>
      </c>
      <c r="C379" t="str">
        <f>IF(ISBLANK(Justificar!C386),"",Justificar!C386)</f>
        <v/>
      </c>
      <c r="D379" t="str">
        <f>IF(ISBLANK(Justificar!D386),"",Justificar!D386)</f>
        <v/>
      </c>
      <c r="E379" t="str">
        <f>IF(ISBLANK(Justificar!E386),"",Justificar!E386)</f>
        <v/>
      </c>
      <c r="F379" t="str">
        <f>IF(ISBLANK(Justificar!F386),"",Justificar!F386)</f>
        <v/>
      </c>
    </row>
    <row r="380" spans="1:6" x14ac:dyDescent="0.3">
      <c r="A380" t="str">
        <f>IF(ISBLANK(Justificar!B387),"",Justificar!B387)</f>
        <v/>
      </c>
      <c r="B380" t="str" cm="1">
        <f t="array" ref="B380">_xlfn.XLOOKUP(TablaJust[[#This Row],[User Code]],User[[#All],[User Code]],User[[#All],[CM]],"")</f>
        <v/>
      </c>
      <c r="C380" t="str">
        <f>IF(ISBLANK(Justificar!C387),"",Justificar!C387)</f>
        <v/>
      </c>
      <c r="D380" t="str">
        <f>IF(ISBLANK(Justificar!D387),"",Justificar!D387)</f>
        <v/>
      </c>
      <c r="E380" t="str">
        <f>IF(ISBLANK(Justificar!E387),"",Justificar!E387)</f>
        <v/>
      </c>
      <c r="F380" t="str">
        <f>IF(ISBLANK(Justificar!F387),"",Justificar!F387)</f>
        <v/>
      </c>
    </row>
    <row r="381" spans="1:6" x14ac:dyDescent="0.3">
      <c r="A381" t="str">
        <f>IF(ISBLANK(Justificar!B388),"",Justificar!B388)</f>
        <v/>
      </c>
      <c r="B381" t="str" cm="1">
        <f t="array" ref="B381">_xlfn.XLOOKUP(TablaJust[[#This Row],[User Code]],User[[#All],[User Code]],User[[#All],[CM]],"")</f>
        <v/>
      </c>
      <c r="C381" t="str">
        <f>IF(ISBLANK(Justificar!C388),"",Justificar!C388)</f>
        <v/>
      </c>
      <c r="D381" t="str">
        <f>IF(ISBLANK(Justificar!D388),"",Justificar!D388)</f>
        <v/>
      </c>
      <c r="E381" t="str">
        <f>IF(ISBLANK(Justificar!E388),"",Justificar!E388)</f>
        <v/>
      </c>
      <c r="F381" t="str">
        <f>IF(ISBLANK(Justificar!F388),"",Justificar!F388)</f>
        <v/>
      </c>
    </row>
    <row r="382" spans="1:6" x14ac:dyDescent="0.3">
      <c r="A382" t="str">
        <f>IF(ISBLANK(Justificar!B389),"",Justificar!B389)</f>
        <v/>
      </c>
      <c r="B382" t="str" cm="1">
        <f t="array" ref="B382">_xlfn.XLOOKUP(TablaJust[[#This Row],[User Code]],User[[#All],[User Code]],User[[#All],[CM]],"")</f>
        <v/>
      </c>
      <c r="C382" t="str">
        <f>IF(ISBLANK(Justificar!C389),"",Justificar!C389)</f>
        <v/>
      </c>
      <c r="D382" t="str">
        <f>IF(ISBLANK(Justificar!D389),"",Justificar!D389)</f>
        <v/>
      </c>
      <c r="E382" t="str">
        <f>IF(ISBLANK(Justificar!E389),"",Justificar!E389)</f>
        <v/>
      </c>
      <c r="F382" t="str">
        <f>IF(ISBLANK(Justificar!F389),"",Justificar!F389)</f>
        <v/>
      </c>
    </row>
    <row r="383" spans="1:6" x14ac:dyDescent="0.3">
      <c r="A383" t="str">
        <f>IF(ISBLANK(Justificar!B390),"",Justificar!B390)</f>
        <v/>
      </c>
      <c r="B383" t="str" cm="1">
        <f t="array" ref="B383">_xlfn.XLOOKUP(TablaJust[[#This Row],[User Code]],User[[#All],[User Code]],User[[#All],[CM]],"")</f>
        <v/>
      </c>
      <c r="C383" t="str">
        <f>IF(ISBLANK(Justificar!C390),"",Justificar!C390)</f>
        <v/>
      </c>
      <c r="D383" t="str">
        <f>IF(ISBLANK(Justificar!D390),"",Justificar!D390)</f>
        <v/>
      </c>
      <c r="E383" t="str">
        <f>IF(ISBLANK(Justificar!E390),"",Justificar!E390)</f>
        <v/>
      </c>
      <c r="F383" t="str">
        <f>IF(ISBLANK(Justificar!F390),"",Justificar!F390)</f>
        <v/>
      </c>
    </row>
    <row r="384" spans="1:6" x14ac:dyDescent="0.3">
      <c r="A384" t="str">
        <f>IF(ISBLANK(Justificar!B391),"",Justificar!B391)</f>
        <v/>
      </c>
      <c r="B384" t="str" cm="1">
        <f t="array" ref="B384">_xlfn.XLOOKUP(TablaJust[[#This Row],[User Code]],User[[#All],[User Code]],User[[#All],[CM]],"")</f>
        <v/>
      </c>
      <c r="C384" t="str">
        <f>IF(ISBLANK(Justificar!C391),"",Justificar!C391)</f>
        <v/>
      </c>
      <c r="D384" t="str">
        <f>IF(ISBLANK(Justificar!D391),"",Justificar!D391)</f>
        <v/>
      </c>
      <c r="E384" t="str">
        <f>IF(ISBLANK(Justificar!E391),"",Justificar!E391)</f>
        <v/>
      </c>
      <c r="F384" t="str">
        <f>IF(ISBLANK(Justificar!F391),"",Justificar!F391)</f>
        <v/>
      </c>
    </row>
    <row r="385" spans="1:6" x14ac:dyDescent="0.3">
      <c r="A385" t="str">
        <f>IF(ISBLANK(Justificar!B392),"",Justificar!B392)</f>
        <v/>
      </c>
      <c r="B385" t="str" cm="1">
        <f t="array" ref="B385">_xlfn.XLOOKUP(TablaJust[[#This Row],[User Code]],User[[#All],[User Code]],User[[#All],[CM]],"")</f>
        <v/>
      </c>
      <c r="C385" t="str">
        <f>IF(ISBLANK(Justificar!C392),"",Justificar!C392)</f>
        <v/>
      </c>
      <c r="D385" t="str">
        <f>IF(ISBLANK(Justificar!D392),"",Justificar!D392)</f>
        <v/>
      </c>
      <c r="E385" t="str">
        <f>IF(ISBLANK(Justificar!E392),"",Justificar!E392)</f>
        <v/>
      </c>
      <c r="F385" t="str">
        <f>IF(ISBLANK(Justificar!F392),"",Justificar!F392)</f>
        <v/>
      </c>
    </row>
    <row r="386" spans="1:6" x14ac:dyDescent="0.3">
      <c r="A386" t="str">
        <f>IF(ISBLANK(Justificar!B393),"",Justificar!B393)</f>
        <v/>
      </c>
      <c r="B386" t="str" cm="1">
        <f t="array" ref="B386">_xlfn.XLOOKUP(TablaJust[[#This Row],[User Code]],User[[#All],[User Code]],User[[#All],[CM]],"")</f>
        <v/>
      </c>
      <c r="C386" t="str">
        <f>IF(ISBLANK(Justificar!C393),"",Justificar!C393)</f>
        <v/>
      </c>
      <c r="D386" t="str">
        <f>IF(ISBLANK(Justificar!D393),"",Justificar!D393)</f>
        <v/>
      </c>
      <c r="E386" t="str">
        <f>IF(ISBLANK(Justificar!E393),"",Justificar!E393)</f>
        <v/>
      </c>
      <c r="F386" t="str">
        <f>IF(ISBLANK(Justificar!F393),"",Justificar!F393)</f>
        <v/>
      </c>
    </row>
    <row r="387" spans="1:6" x14ac:dyDescent="0.3">
      <c r="A387" t="str">
        <f>IF(ISBLANK(Justificar!B394),"",Justificar!B394)</f>
        <v/>
      </c>
      <c r="B387" t="str" cm="1">
        <f t="array" ref="B387">_xlfn.XLOOKUP(TablaJust[[#This Row],[User Code]],User[[#All],[User Code]],User[[#All],[CM]],"")</f>
        <v/>
      </c>
      <c r="C387" t="str">
        <f>IF(ISBLANK(Justificar!C394),"",Justificar!C394)</f>
        <v/>
      </c>
      <c r="D387" t="str">
        <f>IF(ISBLANK(Justificar!D394),"",Justificar!D394)</f>
        <v/>
      </c>
      <c r="E387" t="str">
        <f>IF(ISBLANK(Justificar!E394),"",Justificar!E394)</f>
        <v/>
      </c>
      <c r="F387" t="str">
        <f>IF(ISBLANK(Justificar!F394),"",Justificar!F394)</f>
        <v/>
      </c>
    </row>
    <row r="388" spans="1:6" x14ac:dyDescent="0.3">
      <c r="A388" t="str">
        <f>IF(ISBLANK(Justificar!B395),"",Justificar!B395)</f>
        <v/>
      </c>
      <c r="B388" t="str" cm="1">
        <f t="array" ref="B388">_xlfn.XLOOKUP(TablaJust[[#This Row],[User Code]],User[[#All],[User Code]],User[[#All],[CM]],"")</f>
        <v/>
      </c>
      <c r="C388" t="str">
        <f>IF(ISBLANK(Justificar!C395),"",Justificar!C395)</f>
        <v/>
      </c>
      <c r="D388" t="str">
        <f>IF(ISBLANK(Justificar!D395),"",Justificar!D395)</f>
        <v/>
      </c>
      <c r="E388" t="str">
        <f>IF(ISBLANK(Justificar!E395),"",Justificar!E395)</f>
        <v/>
      </c>
      <c r="F388" t="str">
        <f>IF(ISBLANK(Justificar!F395),"",Justificar!F395)</f>
        <v/>
      </c>
    </row>
    <row r="389" spans="1:6" x14ac:dyDescent="0.3">
      <c r="A389" t="str">
        <f>IF(ISBLANK(Justificar!B396),"",Justificar!B396)</f>
        <v/>
      </c>
      <c r="B389" t="str" cm="1">
        <f t="array" ref="B389">_xlfn.XLOOKUP(TablaJust[[#This Row],[User Code]],User[[#All],[User Code]],User[[#All],[CM]],"")</f>
        <v/>
      </c>
      <c r="C389" t="str">
        <f>IF(ISBLANK(Justificar!C396),"",Justificar!C396)</f>
        <v/>
      </c>
      <c r="D389" t="str">
        <f>IF(ISBLANK(Justificar!D396),"",Justificar!D396)</f>
        <v/>
      </c>
      <c r="E389" t="str">
        <f>IF(ISBLANK(Justificar!E396),"",Justificar!E396)</f>
        <v/>
      </c>
      <c r="F389" t="str">
        <f>IF(ISBLANK(Justificar!F396),"",Justificar!F396)</f>
        <v/>
      </c>
    </row>
    <row r="390" spans="1:6" x14ac:dyDescent="0.3">
      <c r="A390" t="str">
        <f>IF(ISBLANK(Justificar!B397),"",Justificar!B397)</f>
        <v/>
      </c>
      <c r="B390" t="str" cm="1">
        <f t="array" ref="B390">_xlfn.XLOOKUP(TablaJust[[#This Row],[User Code]],User[[#All],[User Code]],User[[#All],[CM]],"")</f>
        <v/>
      </c>
      <c r="C390" t="str">
        <f>IF(ISBLANK(Justificar!C397),"",Justificar!C397)</f>
        <v/>
      </c>
      <c r="D390" t="str">
        <f>IF(ISBLANK(Justificar!D397),"",Justificar!D397)</f>
        <v/>
      </c>
      <c r="E390" t="str">
        <f>IF(ISBLANK(Justificar!E397),"",Justificar!E397)</f>
        <v/>
      </c>
      <c r="F390" t="str">
        <f>IF(ISBLANK(Justificar!F397),"",Justificar!F397)</f>
        <v/>
      </c>
    </row>
    <row r="391" spans="1:6" x14ac:dyDescent="0.3">
      <c r="A391" t="str">
        <f>IF(ISBLANK(Justificar!B398),"",Justificar!B398)</f>
        <v/>
      </c>
      <c r="B391" t="str" cm="1">
        <f t="array" ref="B391">_xlfn.XLOOKUP(TablaJust[[#This Row],[User Code]],User[[#All],[User Code]],User[[#All],[CM]],"")</f>
        <v/>
      </c>
      <c r="C391" t="str">
        <f>IF(ISBLANK(Justificar!C398),"",Justificar!C398)</f>
        <v/>
      </c>
      <c r="D391" t="str">
        <f>IF(ISBLANK(Justificar!D398),"",Justificar!D398)</f>
        <v/>
      </c>
      <c r="E391" t="str">
        <f>IF(ISBLANK(Justificar!E398),"",Justificar!E398)</f>
        <v/>
      </c>
      <c r="F391" t="str">
        <f>IF(ISBLANK(Justificar!F398),"",Justificar!F398)</f>
        <v/>
      </c>
    </row>
    <row r="392" spans="1:6" x14ac:dyDescent="0.3">
      <c r="A392" t="str">
        <f>IF(ISBLANK(Justificar!B399),"",Justificar!B399)</f>
        <v/>
      </c>
      <c r="B392" t="str" cm="1">
        <f t="array" ref="B392">_xlfn.XLOOKUP(TablaJust[[#This Row],[User Code]],User[[#All],[User Code]],User[[#All],[CM]],"")</f>
        <v/>
      </c>
      <c r="C392" t="str">
        <f>IF(ISBLANK(Justificar!C399),"",Justificar!C399)</f>
        <v/>
      </c>
      <c r="D392" t="str">
        <f>IF(ISBLANK(Justificar!D399),"",Justificar!D399)</f>
        <v/>
      </c>
      <c r="E392" t="str">
        <f>IF(ISBLANK(Justificar!E399),"",Justificar!E399)</f>
        <v/>
      </c>
      <c r="F392" t="str">
        <f>IF(ISBLANK(Justificar!F399),"",Justificar!F399)</f>
        <v/>
      </c>
    </row>
    <row r="393" spans="1:6" x14ac:dyDescent="0.3">
      <c r="A393" t="str">
        <f>IF(ISBLANK(Justificar!B400),"",Justificar!B400)</f>
        <v/>
      </c>
      <c r="B393" t="str" cm="1">
        <f t="array" ref="B393">_xlfn.XLOOKUP(TablaJust[[#This Row],[User Code]],User[[#All],[User Code]],User[[#All],[CM]],"")</f>
        <v/>
      </c>
      <c r="C393" t="str">
        <f>IF(ISBLANK(Justificar!C400),"",Justificar!C400)</f>
        <v/>
      </c>
      <c r="D393" t="str">
        <f>IF(ISBLANK(Justificar!D400),"",Justificar!D400)</f>
        <v/>
      </c>
      <c r="E393" t="str">
        <f>IF(ISBLANK(Justificar!E400),"",Justificar!E400)</f>
        <v/>
      </c>
      <c r="F393" t="str">
        <f>IF(ISBLANK(Justificar!F400),"",Justificar!F400)</f>
        <v/>
      </c>
    </row>
    <row r="394" spans="1:6" x14ac:dyDescent="0.3">
      <c r="A394" t="str">
        <f>IF(ISBLANK(Justificar!B401),"",Justificar!B401)</f>
        <v/>
      </c>
      <c r="B394" t="str" cm="1">
        <f t="array" ref="B394">_xlfn.XLOOKUP(TablaJust[[#This Row],[User Code]],User[[#All],[User Code]],User[[#All],[CM]],"")</f>
        <v/>
      </c>
      <c r="C394" t="str">
        <f>IF(ISBLANK(Justificar!C401),"",Justificar!C401)</f>
        <v/>
      </c>
      <c r="D394" t="str">
        <f>IF(ISBLANK(Justificar!D401),"",Justificar!D401)</f>
        <v/>
      </c>
      <c r="E394" t="str">
        <f>IF(ISBLANK(Justificar!E401),"",Justificar!E401)</f>
        <v/>
      </c>
      <c r="F394" t="str">
        <f>IF(ISBLANK(Justificar!F401),"",Justificar!F401)</f>
        <v/>
      </c>
    </row>
    <row r="395" spans="1:6" x14ac:dyDescent="0.3">
      <c r="A395" t="str">
        <f>IF(ISBLANK(Justificar!B402),"",Justificar!B402)</f>
        <v/>
      </c>
      <c r="B395" t="str" cm="1">
        <f t="array" ref="B395">_xlfn.XLOOKUP(TablaJust[[#This Row],[User Code]],User[[#All],[User Code]],User[[#All],[CM]],"")</f>
        <v/>
      </c>
      <c r="C395" t="str">
        <f>IF(ISBLANK(Justificar!C402),"",Justificar!C402)</f>
        <v/>
      </c>
      <c r="D395" t="str">
        <f>IF(ISBLANK(Justificar!D402),"",Justificar!D402)</f>
        <v/>
      </c>
      <c r="E395" t="str">
        <f>IF(ISBLANK(Justificar!E402),"",Justificar!E402)</f>
        <v/>
      </c>
      <c r="F395" t="str">
        <f>IF(ISBLANK(Justificar!F402),"",Justificar!F402)</f>
        <v/>
      </c>
    </row>
    <row r="396" spans="1:6" x14ac:dyDescent="0.3">
      <c r="A396" t="str">
        <f>IF(ISBLANK(Justificar!B403),"",Justificar!B403)</f>
        <v/>
      </c>
      <c r="B396" t="str" cm="1">
        <f t="array" ref="B396">_xlfn.XLOOKUP(TablaJust[[#This Row],[User Code]],User[[#All],[User Code]],User[[#All],[CM]],"")</f>
        <v/>
      </c>
      <c r="C396" t="str">
        <f>IF(ISBLANK(Justificar!C403),"",Justificar!C403)</f>
        <v/>
      </c>
      <c r="D396" t="str">
        <f>IF(ISBLANK(Justificar!D403),"",Justificar!D403)</f>
        <v/>
      </c>
      <c r="E396" t="str">
        <f>IF(ISBLANK(Justificar!E403),"",Justificar!E403)</f>
        <v/>
      </c>
      <c r="F396" t="str">
        <f>IF(ISBLANK(Justificar!F403),"",Justificar!F403)</f>
        <v/>
      </c>
    </row>
    <row r="397" spans="1:6" x14ac:dyDescent="0.3">
      <c r="A397" t="str">
        <f>IF(ISBLANK(Justificar!B404),"",Justificar!B404)</f>
        <v/>
      </c>
      <c r="B397" t="str" cm="1">
        <f t="array" ref="B397">_xlfn.XLOOKUP(TablaJust[[#This Row],[User Code]],User[[#All],[User Code]],User[[#All],[CM]],"")</f>
        <v/>
      </c>
      <c r="C397" t="str">
        <f>IF(ISBLANK(Justificar!C404),"",Justificar!C404)</f>
        <v/>
      </c>
      <c r="D397" t="str">
        <f>IF(ISBLANK(Justificar!D404),"",Justificar!D404)</f>
        <v/>
      </c>
      <c r="E397" t="str">
        <f>IF(ISBLANK(Justificar!E404),"",Justificar!E404)</f>
        <v/>
      </c>
      <c r="F397" t="str">
        <f>IF(ISBLANK(Justificar!F404),"",Justificar!F404)</f>
        <v/>
      </c>
    </row>
    <row r="398" spans="1:6" x14ac:dyDescent="0.3">
      <c r="A398" t="str">
        <f>IF(ISBLANK(Justificar!B405),"",Justificar!B405)</f>
        <v/>
      </c>
      <c r="B398" t="str" cm="1">
        <f t="array" ref="B398">_xlfn.XLOOKUP(TablaJust[[#This Row],[User Code]],User[[#All],[User Code]],User[[#All],[CM]],"")</f>
        <v/>
      </c>
      <c r="C398" t="str">
        <f>IF(ISBLANK(Justificar!C405),"",Justificar!C405)</f>
        <v/>
      </c>
      <c r="D398" t="str">
        <f>IF(ISBLANK(Justificar!D405),"",Justificar!D405)</f>
        <v/>
      </c>
      <c r="E398" t="str">
        <f>IF(ISBLANK(Justificar!E405),"",Justificar!E405)</f>
        <v/>
      </c>
      <c r="F398" t="str">
        <f>IF(ISBLANK(Justificar!F405),"",Justificar!F405)</f>
        <v/>
      </c>
    </row>
    <row r="399" spans="1:6" x14ac:dyDescent="0.3">
      <c r="A399" t="str">
        <f>IF(ISBLANK(Justificar!B406),"",Justificar!B406)</f>
        <v/>
      </c>
      <c r="B399" t="str" cm="1">
        <f t="array" ref="B399">_xlfn.XLOOKUP(TablaJust[[#This Row],[User Code]],User[[#All],[User Code]],User[[#All],[CM]],"")</f>
        <v/>
      </c>
      <c r="C399" t="str">
        <f>IF(ISBLANK(Justificar!C406),"",Justificar!C406)</f>
        <v/>
      </c>
      <c r="D399" t="str">
        <f>IF(ISBLANK(Justificar!D406),"",Justificar!D406)</f>
        <v/>
      </c>
      <c r="E399" t="str">
        <f>IF(ISBLANK(Justificar!E406),"",Justificar!E406)</f>
        <v/>
      </c>
      <c r="F399" t="str">
        <f>IF(ISBLANK(Justificar!F406),"",Justificar!F406)</f>
        <v/>
      </c>
    </row>
    <row r="400" spans="1:6" x14ac:dyDescent="0.3">
      <c r="A400" t="str">
        <f>IF(ISBLANK(Justificar!B407),"",Justificar!B407)</f>
        <v/>
      </c>
      <c r="B400" t="str" cm="1">
        <f t="array" ref="B400">_xlfn.XLOOKUP(TablaJust[[#This Row],[User Code]],User[[#All],[User Code]],User[[#All],[CM]],"")</f>
        <v/>
      </c>
      <c r="C400" t="str">
        <f>IF(ISBLANK(Justificar!C407),"",Justificar!C407)</f>
        <v/>
      </c>
      <c r="D400" t="str">
        <f>IF(ISBLANK(Justificar!D407),"",Justificar!D407)</f>
        <v/>
      </c>
      <c r="E400" t="str">
        <f>IF(ISBLANK(Justificar!E407),"",Justificar!E407)</f>
        <v/>
      </c>
      <c r="F400" t="str">
        <f>IF(ISBLANK(Justificar!F407),"",Justificar!F407)</f>
        <v/>
      </c>
    </row>
    <row r="401" spans="1:6" x14ac:dyDescent="0.3">
      <c r="A401" t="str">
        <f>IF(ISBLANK(Justificar!B408),"",Justificar!B408)</f>
        <v/>
      </c>
      <c r="B401" t="str" cm="1">
        <f t="array" ref="B401">_xlfn.XLOOKUP(TablaJust[[#This Row],[User Code]],User[[#All],[User Code]],User[[#All],[CM]],"")</f>
        <v/>
      </c>
      <c r="C401" t="str">
        <f>IF(ISBLANK(Justificar!C408),"",Justificar!C408)</f>
        <v/>
      </c>
      <c r="D401" t="str">
        <f>IF(ISBLANK(Justificar!D408),"",Justificar!D408)</f>
        <v/>
      </c>
      <c r="E401" t="str">
        <f>IF(ISBLANK(Justificar!E408),"",Justificar!E408)</f>
        <v/>
      </c>
      <c r="F401" t="str">
        <f>IF(ISBLANK(Justificar!F408),"",Justificar!F408)</f>
        <v/>
      </c>
    </row>
    <row r="402" spans="1:6" x14ac:dyDescent="0.3">
      <c r="A402" t="str">
        <f>IF(ISBLANK(Justificar!B409),"",Justificar!B409)</f>
        <v/>
      </c>
      <c r="B402" t="str" cm="1">
        <f t="array" ref="B402">_xlfn.XLOOKUP(TablaJust[[#This Row],[User Code]],User[[#All],[User Code]],User[[#All],[CM]],"")</f>
        <v/>
      </c>
      <c r="C402" t="str">
        <f>IF(ISBLANK(Justificar!C409),"",Justificar!C409)</f>
        <v/>
      </c>
      <c r="D402" t="str">
        <f>IF(ISBLANK(Justificar!D409),"",Justificar!D409)</f>
        <v/>
      </c>
      <c r="E402" t="str">
        <f>IF(ISBLANK(Justificar!E409),"",Justificar!E409)</f>
        <v/>
      </c>
      <c r="F402" t="str">
        <f>IF(ISBLANK(Justificar!F409),"",Justificar!F409)</f>
        <v/>
      </c>
    </row>
    <row r="403" spans="1:6" x14ac:dyDescent="0.3">
      <c r="A403" t="str">
        <f>IF(ISBLANK(Justificar!B410),"",Justificar!B410)</f>
        <v/>
      </c>
      <c r="B403" t="str" cm="1">
        <f t="array" ref="B403">_xlfn.XLOOKUP(TablaJust[[#This Row],[User Code]],User[[#All],[User Code]],User[[#All],[CM]],"")</f>
        <v/>
      </c>
      <c r="C403" t="str">
        <f>IF(ISBLANK(Justificar!C410),"",Justificar!C410)</f>
        <v/>
      </c>
      <c r="D403" t="str">
        <f>IF(ISBLANK(Justificar!D410),"",Justificar!D410)</f>
        <v/>
      </c>
      <c r="E403" t="str">
        <f>IF(ISBLANK(Justificar!E410),"",Justificar!E410)</f>
        <v/>
      </c>
      <c r="F403" t="str">
        <f>IF(ISBLANK(Justificar!F410),"",Justificar!F410)</f>
        <v/>
      </c>
    </row>
    <row r="404" spans="1:6" x14ac:dyDescent="0.3">
      <c r="A404" t="str">
        <f>IF(ISBLANK(Justificar!B411),"",Justificar!B411)</f>
        <v/>
      </c>
      <c r="B404" t="str" cm="1">
        <f t="array" ref="B404">_xlfn.XLOOKUP(TablaJust[[#This Row],[User Code]],User[[#All],[User Code]],User[[#All],[CM]],"")</f>
        <v/>
      </c>
      <c r="C404" t="str">
        <f>IF(ISBLANK(Justificar!C411),"",Justificar!C411)</f>
        <v/>
      </c>
      <c r="D404" t="str">
        <f>IF(ISBLANK(Justificar!D411),"",Justificar!D411)</f>
        <v/>
      </c>
      <c r="E404" t="str">
        <f>IF(ISBLANK(Justificar!E411),"",Justificar!E411)</f>
        <v/>
      </c>
      <c r="F404" t="str">
        <f>IF(ISBLANK(Justificar!F411),"",Justificar!F411)</f>
        <v/>
      </c>
    </row>
    <row r="405" spans="1:6" x14ac:dyDescent="0.3">
      <c r="A405" t="str">
        <f>IF(ISBLANK(Justificar!B412),"",Justificar!B412)</f>
        <v/>
      </c>
      <c r="B405" t="str" cm="1">
        <f t="array" ref="B405">_xlfn.XLOOKUP(TablaJust[[#This Row],[User Code]],User[[#All],[User Code]],User[[#All],[CM]],"")</f>
        <v/>
      </c>
      <c r="C405" t="str">
        <f>IF(ISBLANK(Justificar!C412),"",Justificar!C412)</f>
        <v/>
      </c>
      <c r="D405" t="str">
        <f>IF(ISBLANK(Justificar!D412),"",Justificar!D412)</f>
        <v/>
      </c>
      <c r="E405" t="str">
        <f>IF(ISBLANK(Justificar!E412),"",Justificar!E412)</f>
        <v/>
      </c>
      <c r="F405" t="str">
        <f>IF(ISBLANK(Justificar!F412),"",Justificar!F412)</f>
        <v/>
      </c>
    </row>
    <row r="406" spans="1:6" x14ac:dyDescent="0.3">
      <c r="A406" t="str">
        <f>IF(ISBLANK(Justificar!B413),"",Justificar!B413)</f>
        <v/>
      </c>
      <c r="B406" t="str" cm="1">
        <f t="array" ref="B406">_xlfn.XLOOKUP(TablaJust[[#This Row],[User Code]],User[[#All],[User Code]],User[[#All],[CM]],"")</f>
        <v/>
      </c>
      <c r="C406" t="str">
        <f>IF(ISBLANK(Justificar!C413),"",Justificar!C413)</f>
        <v/>
      </c>
      <c r="D406" t="str">
        <f>IF(ISBLANK(Justificar!D413),"",Justificar!D413)</f>
        <v/>
      </c>
      <c r="E406" t="str">
        <f>IF(ISBLANK(Justificar!E413),"",Justificar!E413)</f>
        <v/>
      </c>
      <c r="F406" t="str">
        <f>IF(ISBLANK(Justificar!F413),"",Justificar!F413)</f>
        <v/>
      </c>
    </row>
    <row r="407" spans="1:6" x14ac:dyDescent="0.3">
      <c r="A407" t="str">
        <f>IF(ISBLANK(Justificar!B414),"",Justificar!B414)</f>
        <v/>
      </c>
      <c r="B407" t="str" cm="1">
        <f t="array" ref="B407">_xlfn.XLOOKUP(TablaJust[[#This Row],[User Code]],User[[#All],[User Code]],User[[#All],[CM]],"")</f>
        <v/>
      </c>
      <c r="C407" t="str">
        <f>IF(ISBLANK(Justificar!C414),"",Justificar!C414)</f>
        <v/>
      </c>
      <c r="D407" t="str">
        <f>IF(ISBLANK(Justificar!D414),"",Justificar!D414)</f>
        <v/>
      </c>
      <c r="E407" t="str">
        <f>IF(ISBLANK(Justificar!E414),"",Justificar!E414)</f>
        <v/>
      </c>
      <c r="F407" t="str">
        <f>IF(ISBLANK(Justificar!F414),"",Justificar!F414)</f>
        <v/>
      </c>
    </row>
    <row r="408" spans="1:6" x14ac:dyDescent="0.3">
      <c r="A408" t="str">
        <f>IF(ISBLANK(Justificar!B415),"",Justificar!B415)</f>
        <v/>
      </c>
      <c r="B408" t="str" cm="1">
        <f t="array" ref="B408">_xlfn.XLOOKUP(TablaJust[[#This Row],[User Code]],User[[#All],[User Code]],User[[#All],[CM]],"")</f>
        <v/>
      </c>
      <c r="C408" t="str">
        <f>IF(ISBLANK(Justificar!C415),"",Justificar!C415)</f>
        <v/>
      </c>
      <c r="D408" t="str">
        <f>IF(ISBLANK(Justificar!D415),"",Justificar!D415)</f>
        <v/>
      </c>
      <c r="E408" t="str">
        <f>IF(ISBLANK(Justificar!E415),"",Justificar!E415)</f>
        <v/>
      </c>
      <c r="F408" t="str">
        <f>IF(ISBLANK(Justificar!F415),"",Justificar!F415)</f>
        <v/>
      </c>
    </row>
    <row r="409" spans="1:6" x14ac:dyDescent="0.3">
      <c r="A409" t="str">
        <f>IF(ISBLANK(Justificar!B416),"",Justificar!B416)</f>
        <v/>
      </c>
      <c r="B409" t="str" cm="1">
        <f t="array" ref="B409">_xlfn.XLOOKUP(TablaJust[[#This Row],[User Code]],User[[#All],[User Code]],User[[#All],[CM]],"")</f>
        <v/>
      </c>
      <c r="C409" t="str">
        <f>IF(ISBLANK(Justificar!C416),"",Justificar!C416)</f>
        <v/>
      </c>
      <c r="D409" t="str">
        <f>IF(ISBLANK(Justificar!D416),"",Justificar!D416)</f>
        <v/>
      </c>
      <c r="E409" t="str">
        <f>IF(ISBLANK(Justificar!E416),"",Justificar!E416)</f>
        <v/>
      </c>
      <c r="F409" t="str">
        <f>IF(ISBLANK(Justificar!F416),"",Justificar!F416)</f>
        <v/>
      </c>
    </row>
    <row r="410" spans="1:6" x14ac:dyDescent="0.3">
      <c r="A410" t="str">
        <f>IF(ISBLANK(Justificar!B417),"",Justificar!B417)</f>
        <v/>
      </c>
      <c r="B410" t="str" cm="1">
        <f t="array" ref="B410">_xlfn.XLOOKUP(TablaJust[[#This Row],[User Code]],User[[#All],[User Code]],User[[#All],[CM]],"")</f>
        <v/>
      </c>
      <c r="C410" t="str">
        <f>IF(ISBLANK(Justificar!C417),"",Justificar!C417)</f>
        <v/>
      </c>
      <c r="D410" t="str">
        <f>IF(ISBLANK(Justificar!D417),"",Justificar!D417)</f>
        <v/>
      </c>
      <c r="E410" t="str">
        <f>IF(ISBLANK(Justificar!E417),"",Justificar!E417)</f>
        <v/>
      </c>
      <c r="F410" t="str">
        <f>IF(ISBLANK(Justificar!F417),"",Justificar!F417)</f>
        <v/>
      </c>
    </row>
    <row r="411" spans="1:6" x14ac:dyDescent="0.3">
      <c r="A411" t="str">
        <f>IF(ISBLANK(Justificar!B418),"",Justificar!B418)</f>
        <v/>
      </c>
      <c r="B411" t="str" cm="1">
        <f t="array" ref="B411">_xlfn.XLOOKUP(TablaJust[[#This Row],[User Code]],User[[#All],[User Code]],User[[#All],[CM]],"")</f>
        <v/>
      </c>
      <c r="C411" t="str">
        <f>IF(ISBLANK(Justificar!C418),"",Justificar!C418)</f>
        <v/>
      </c>
      <c r="D411" t="str">
        <f>IF(ISBLANK(Justificar!D418),"",Justificar!D418)</f>
        <v/>
      </c>
      <c r="E411" t="str">
        <f>IF(ISBLANK(Justificar!E418),"",Justificar!E418)</f>
        <v/>
      </c>
      <c r="F411" t="str">
        <f>IF(ISBLANK(Justificar!F418),"",Justificar!F418)</f>
        <v/>
      </c>
    </row>
    <row r="412" spans="1:6" x14ac:dyDescent="0.3">
      <c r="A412" t="str">
        <f>IF(ISBLANK(Justificar!B419),"",Justificar!B419)</f>
        <v/>
      </c>
      <c r="B412" t="str" cm="1">
        <f t="array" ref="B412">_xlfn.XLOOKUP(TablaJust[[#This Row],[User Code]],User[[#All],[User Code]],User[[#All],[CM]],"")</f>
        <v/>
      </c>
      <c r="C412" t="str">
        <f>IF(ISBLANK(Justificar!C419),"",Justificar!C419)</f>
        <v/>
      </c>
      <c r="D412" t="str">
        <f>IF(ISBLANK(Justificar!D419),"",Justificar!D419)</f>
        <v/>
      </c>
      <c r="E412" t="str">
        <f>IF(ISBLANK(Justificar!E419),"",Justificar!E419)</f>
        <v/>
      </c>
      <c r="F412" t="str">
        <f>IF(ISBLANK(Justificar!F419),"",Justificar!F419)</f>
        <v/>
      </c>
    </row>
    <row r="413" spans="1:6" x14ac:dyDescent="0.3">
      <c r="A413" t="str">
        <f>IF(ISBLANK(Justificar!B420),"",Justificar!B420)</f>
        <v/>
      </c>
      <c r="B413" t="str" cm="1">
        <f t="array" ref="B413">_xlfn.XLOOKUP(TablaJust[[#This Row],[User Code]],User[[#All],[User Code]],User[[#All],[CM]],"")</f>
        <v/>
      </c>
      <c r="C413" t="str">
        <f>IF(ISBLANK(Justificar!C420),"",Justificar!C420)</f>
        <v/>
      </c>
      <c r="D413" t="str">
        <f>IF(ISBLANK(Justificar!D420),"",Justificar!D420)</f>
        <v/>
      </c>
      <c r="E413" t="str">
        <f>IF(ISBLANK(Justificar!E420),"",Justificar!E420)</f>
        <v/>
      </c>
      <c r="F413" t="str">
        <f>IF(ISBLANK(Justificar!F420),"",Justificar!F420)</f>
        <v/>
      </c>
    </row>
    <row r="414" spans="1:6" x14ac:dyDescent="0.3">
      <c r="A414" t="str">
        <f>IF(ISBLANK(Justificar!B421),"",Justificar!B421)</f>
        <v/>
      </c>
      <c r="B414" t="str" cm="1">
        <f t="array" ref="B414">_xlfn.XLOOKUP(TablaJust[[#This Row],[User Code]],User[[#All],[User Code]],User[[#All],[CM]],"")</f>
        <v/>
      </c>
      <c r="C414" t="str">
        <f>IF(ISBLANK(Justificar!C421),"",Justificar!C421)</f>
        <v/>
      </c>
      <c r="D414" t="str">
        <f>IF(ISBLANK(Justificar!D421),"",Justificar!D421)</f>
        <v/>
      </c>
      <c r="E414" t="str">
        <f>IF(ISBLANK(Justificar!E421),"",Justificar!E421)</f>
        <v/>
      </c>
      <c r="F414" t="str">
        <f>IF(ISBLANK(Justificar!F421),"",Justificar!F421)</f>
        <v/>
      </c>
    </row>
    <row r="415" spans="1:6" x14ac:dyDescent="0.3">
      <c r="A415" t="str">
        <f>IF(ISBLANK(Justificar!B422),"",Justificar!B422)</f>
        <v/>
      </c>
      <c r="B415" t="str" cm="1">
        <f t="array" ref="B415">_xlfn.XLOOKUP(TablaJust[[#This Row],[User Code]],User[[#All],[User Code]],User[[#All],[CM]],"")</f>
        <v/>
      </c>
      <c r="C415" t="str">
        <f>IF(ISBLANK(Justificar!C422),"",Justificar!C422)</f>
        <v/>
      </c>
      <c r="D415" t="str">
        <f>IF(ISBLANK(Justificar!D422),"",Justificar!D422)</f>
        <v/>
      </c>
      <c r="E415" t="str">
        <f>IF(ISBLANK(Justificar!E422),"",Justificar!E422)</f>
        <v/>
      </c>
      <c r="F415" t="str">
        <f>IF(ISBLANK(Justificar!F422),"",Justificar!F422)</f>
        <v/>
      </c>
    </row>
    <row r="416" spans="1:6" x14ac:dyDescent="0.3">
      <c r="A416" t="str">
        <f>IF(ISBLANK(Justificar!B423),"",Justificar!B423)</f>
        <v/>
      </c>
      <c r="B416" t="str" cm="1">
        <f t="array" ref="B416">_xlfn.XLOOKUP(TablaJust[[#This Row],[User Code]],User[[#All],[User Code]],User[[#All],[CM]],"")</f>
        <v/>
      </c>
      <c r="C416" t="str">
        <f>IF(ISBLANK(Justificar!C423),"",Justificar!C423)</f>
        <v/>
      </c>
      <c r="D416" t="str">
        <f>IF(ISBLANK(Justificar!D423),"",Justificar!D423)</f>
        <v/>
      </c>
      <c r="E416" t="str">
        <f>IF(ISBLANK(Justificar!E423),"",Justificar!E423)</f>
        <v/>
      </c>
      <c r="F416" t="str">
        <f>IF(ISBLANK(Justificar!F423),"",Justificar!F423)</f>
        <v/>
      </c>
    </row>
    <row r="417" spans="1:6" x14ac:dyDescent="0.3">
      <c r="A417" t="str">
        <f>IF(ISBLANK(Justificar!B424),"",Justificar!B424)</f>
        <v/>
      </c>
      <c r="B417" t="str" cm="1">
        <f t="array" ref="B417">_xlfn.XLOOKUP(TablaJust[[#This Row],[User Code]],User[[#All],[User Code]],User[[#All],[CM]],"")</f>
        <v/>
      </c>
      <c r="C417" t="str">
        <f>IF(ISBLANK(Justificar!C424),"",Justificar!C424)</f>
        <v/>
      </c>
      <c r="D417" t="str">
        <f>IF(ISBLANK(Justificar!D424),"",Justificar!D424)</f>
        <v/>
      </c>
      <c r="E417" t="str">
        <f>IF(ISBLANK(Justificar!E424),"",Justificar!E424)</f>
        <v/>
      </c>
      <c r="F417" t="str">
        <f>IF(ISBLANK(Justificar!F424),"",Justificar!F424)</f>
        <v/>
      </c>
    </row>
    <row r="418" spans="1:6" x14ac:dyDescent="0.3">
      <c r="A418" t="str">
        <f>IF(ISBLANK(Justificar!B425),"",Justificar!B425)</f>
        <v/>
      </c>
      <c r="B418" t="str" cm="1">
        <f t="array" ref="B418">_xlfn.XLOOKUP(TablaJust[[#This Row],[User Code]],User[[#All],[User Code]],User[[#All],[CM]],"")</f>
        <v/>
      </c>
      <c r="C418" t="str">
        <f>IF(ISBLANK(Justificar!C425),"",Justificar!C425)</f>
        <v/>
      </c>
      <c r="D418" t="str">
        <f>IF(ISBLANK(Justificar!D425),"",Justificar!D425)</f>
        <v/>
      </c>
      <c r="E418" t="str">
        <f>IF(ISBLANK(Justificar!E425),"",Justificar!E425)</f>
        <v/>
      </c>
      <c r="F418" t="str">
        <f>IF(ISBLANK(Justificar!F425),"",Justificar!F425)</f>
        <v/>
      </c>
    </row>
    <row r="419" spans="1:6" x14ac:dyDescent="0.3">
      <c r="A419" t="str">
        <f>IF(ISBLANK(Justificar!B426),"",Justificar!B426)</f>
        <v/>
      </c>
      <c r="B419" t="str" cm="1">
        <f t="array" ref="B419">_xlfn.XLOOKUP(TablaJust[[#This Row],[User Code]],User[[#All],[User Code]],User[[#All],[CM]],"")</f>
        <v/>
      </c>
      <c r="C419" t="str">
        <f>IF(ISBLANK(Justificar!C426),"",Justificar!C426)</f>
        <v/>
      </c>
      <c r="D419" t="str">
        <f>IF(ISBLANK(Justificar!D426),"",Justificar!D426)</f>
        <v/>
      </c>
      <c r="E419" t="str">
        <f>IF(ISBLANK(Justificar!E426),"",Justificar!E426)</f>
        <v/>
      </c>
      <c r="F419" t="str">
        <f>IF(ISBLANK(Justificar!F426),"",Justificar!F426)</f>
        <v/>
      </c>
    </row>
    <row r="420" spans="1:6" x14ac:dyDescent="0.3">
      <c r="A420" t="str">
        <f>IF(ISBLANK(Justificar!B427),"",Justificar!B427)</f>
        <v/>
      </c>
      <c r="B420" t="str" cm="1">
        <f t="array" ref="B420">_xlfn.XLOOKUP(TablaJust[[#This Row],[User Code]],User[[#All],[User Code]],User[[#All],[CM]],"")</f>
        <v/>
      </c>
      <c r="C420" t="str">
        <f>IF(ISBLANK(Justificar!C427),"",Justificar!C427)</f>
        <v/>
      </c>
      <c r="D420" t="str">
        <f>IF(ISBLANK(Justificar!D427),"",Justificar!D427)</f>
        <v/>
      </c>
      <c r="E420" t="str">
        <f>IF(ISBLANK(Justificar!E427),"",Justificar!E427)</f>
        <v/>
      </c>
      <c r="F420" t="str">
        <f>IF(ISBLANK(Justificar!F427),"",Justificar!F427)</f>
        <v/>
      </c>
    </row>
    <row r="421" spans="1:6" x14ac:dyDescent="0.3">
      <c r="A421" t="str">
        <f>IF(ISBLANK(Justificar!B428),"",Justificar!B428)</f>
        <v/>
      </c>
      <c r="B421" t="str" cm="1">
        <f t="array" ref="B421">_xlfn.XLOOKUP(TablaJust[[#This Row],[User Code]],User[[#All],[User Code]],User[[#All],[CM]],"")</f>
        <v/>
      </c>
      <c r="C421" t="str">
        <f>IF(ISBLANK(Justificar!C428),"",Justificar!C428)</f>
        <v/>
      </c>
      <c r="D421" t="str">
        <f>IF(ISBLANK(Justificar!D428),"",Justificar!D428)</f>
        <v/>
      </c>
      <c r="E421" t="str">
        <f>IF(ISBLANK(Justificar!E428),"",Justificar!E428)</f>
        <v/>
      </c>
      <c r="F421" t="str">
        <f>IF(ISBLANK(Justificar!F428),"",Justificar!F428)</f>
        <v/>
      </c>
    </row>
    <row r="422" spans="1:6" x14ac:dyDescent="0.3">
      <c r="A422" t="str">
        <f>IF(ISBLANK(Justificar!B429),"",Justificar!B429)</f>
        <v/>
      </c>
      <c r="B422" t="str" cm="1">
        <f t="array" ref="B422">_xlfn.XLOOKUP(TablaJust[[#This Row],[User Code]],User[[#All],[User Code]],User[[#All],[CM]],"")</f>
        <v/>
      </c>
      <c r="C422" t="str">
        <f>IF(ISBLANK(Justificar!C429),"",Justificar!C429)</f>
        <v/>
      </c>
      <c r="D422" t="str">
        <f>IF(ISBLANK(Justificar!D429),"",Justificar!D429)</f>
        <v/>
      </c>
      <c r="E422" t="str">
        <f>IF(ISBLANK(Justificar!E429),"",Justificar!E429)</f>
        <v/>
      </c>
      <c r="F422" t="str">
        <f>IF(ISBLANK(Justificar!F429),"",Justificar!F429)</f>
        <v/>
      </c>
    </row>
    <row r="423" spans="1:6" x14ac:dyDescent="0.3">
      <c r="A423" t="str">
        <f>IF(ISBLANK(Justificar!B430),"",Justificar!B430)</f>
        <v/>
      </c>
      <c r="B423" t="str" cm="1">
        <f t="array" ref="B423">_xlfn.XLOOKUP(TablaJust[[#This Row],[User Code]],User[[#All],[User Code]],User[[#All],[CM]],"")</f>
        <v/>
      </c>
      <c r="C423" t="str">
        <f>IF(ISBLANK(Justificar!C430),"",Justificar!C430)</f>
        <v/>
      </c>
      <c r="D423" t="str">
        <f>IF(ISBLANK(Justificar!D430),"",Justificar!D430)</f>
        <v/>
      </c>
      <c r="E423" t="str">
        <f>IF(ISBLANK(Justificar!E430),"",Justificar!E430)</f>
        <v/>
      </c>
      <c r="F423" t="str">
        <f>IF(ISBLANK(Justificar!F430),"",Justificar!F430)</f>
        <v/>
      </c>
    </row>
    <row r="424" spans="1:6" x14ac:dyDescent="0.3">
      <c r="A424" t="str">
        <f>IF(ISBLANK(Justificar!B431),"",Justificar!B431)</f>
        <v/>
      </c>
      <c r="B424" t="str" cm="1">
        <f t="array" ref="B424">_xlfn.XLOOKUP(TablaJust[[#This Row],[User Code]],User[[#All],[User Code]],User[[#All],[CM]],"")</f>
        <v/>
      </c>
      <c r="C424" t="str">
        <f>IF(ISBLANK(Justificar!C431),"",Justificar!C431)</f>
        <v/>
      </c>
      <c r="D424" t="str">
        <f>IF(ISBLANK(Justificar!D431),"",Justificar!D431)</f>
        <v/>
      </c>
      <c r="E424" t="str">
        <f>IF(ISBLANK(Justificar!E431),"",Justificar!E431)</f>
        <v/>
      </c>
      <c r="F424" t="str">
        <f>IF(ISBLANK(Justificar!F431),"",Justificar!F431)</f>
        <v/>
      </c>
    </row>
    <row r="425" spans="1:6" x14ac:dyDescent="0.3">
      <c r="A425" t="str">
        <f>IF(ISBLANK(Justificar!B432),"",Justificar!B432)</f>
        <v/>
      </c>
      <c r="B425" t="str" cm="1">
        <f t="array" ref="B425">_xlfn.XLOOKUP(TablaJust[[#This Row],[User Code]],User[[#All],[User Code]],User[[#All],[CM]],"")</f>
        <v/>
      </c>
      <c r="C425" t="str">
        <f>IF(ISBLANK(Justificar!C432),"",Justificar!C432)</f>
        <v/>
      </c>
      <c r="D425" t="str">
        <f>IF(ISBLANK(Justificar!D432),"",Justificar!D432)</f>
        <v/>
      </c>
      <c r="E425" t="str">
        <f>IF(ISBLANK(Justificar!E432),"",Justificar!E432)</f>
        <v/>
      </c>
      <c r="F425" t="str">
        <f>IF(ISBLANK(Justificar!F432),"",Justificar!F432)</f>
        <v/>
      </c>
    </row>
    <row r="426" spans="1:6" x14ac:dyDescent="0.3">
      <c r="A426" t="str">
        <f>IF(ISBLANK(Justificar!B433),"",Justificar!B433)</f>
        <v/>
      </c>
      <c r="B426" t="str" cm="1">
        <f t="array" ref="B426">_xlfn.XLOOKUP(TablaJust[[#This Row],[User Code]],User[[#All],[User Code]],User[[#All],[CM]],"")</f>
        <v/>
      </c>
      <c r="C426" t="str">
        <f>IF(ISBLANK(Justificar!C433),"",Justificar!C433)</f>
        <v/>
      </c>
      <c r="D426" t="str">
        <f>IF(ISBLANK(Justificar!D433),"",Justificar!D433)</f>
        <v/>
      </c>
      <c r="E426" t="str">
        <f>IF(ISBLANK(Justificar!E433),"",Justificar!E433)</f>
        <v/>
      </c>
      <c r="F426" t="str">
        <f>IF(ISBLANK(Justificar!F433),"",Justificar!F433)</f>
        <v/>
      </c>
    </row>
    <row r="427" spans="1:6" x14ac:dyDescent="0.3">
      <c r="A427" t="str">
        <f>IF(ISBLANK(Justificar!B434),"",Justificar!B434)</f>
        <v/>
      </c>
      <c r="B427" t="str" cm="1">
        <f t="array" ref="B427">_xlfn.XLOOKUP(TablaJust[[#This Row],[User Code]],User[[#All],[User Code]],User[[#All],[CM]],"")</f>
        <v/>
      </c>
      <c r="C427" t="str">
        <f>IF(ISBLANK(Justificar!C434),"",Justificar!C434)</f>
        <v/>
      </c>
      <c r="D427" t="str">
        <f>IF(ISBLANK(Justificar!D434),"",Justificar!D434)</f>
        <v/>
      </c>
      <c r="E427" t="str">
        <f>IF(ISBLANK(Justificar!E434),"",Justificar!E434)</f>
        <v/>
      </c>
      <c r="F427" t="str">
        <f>IF(ISBLANK(Justificar!F434),"",Justificar!F434)</f>
        <v/>
      </c>
    </row>
    <row r="428" spans="1:6" x14ac:dyDescent="0.3">
      <c r="A428" t="str">
        <f>IF(ISBLANK(Justificar!B435),"",Justificar!B435)</f>
        <v/>
      </c>
      <c r="B428" t="str" cm="1">
        <f t="array" ref="B428">_xlfn.XLOOKUP(TablaJust[[#This Row],[User Code]],User[[#All],[User Code]],User[[#All],[CM]],"")</f>
        <v/>
      </c>
      <c r="C428" t="str">
        <f>IF(ISBLANK(Justificar!C435),"",Justificar!C435)</f>
        <v/>
      </c>
      <c r="D428" t="str">
        <f>IF(ISBLANK(Justificar!D435),"",Justificar!D435)</f>
        <v/>
      </c>
      <c r="E428" t="str">
        <f>IF(ISBLANK(Justificar!E435),"",Justificar!E435)</f>
        <v/>
      </c>
      <c r="F428" t="str">
        <f>IF(ISBLANK(Justificar!F435),"",Justificar!F435)</f>
        <v/>
      </c>
    </row>
    <row r="429" spans="1:6" x14ac:dyDescent="0.3">
      <c r="A429" t="str">
        <f>IF(ISBLANK(Justificar!B436),"",Justificar!B436)</f>
        <v/>
      </c>
      <c r="B429" t="str" cm="1">
        <f t="array" ref="B429">_xlfn.XLOOKUP(TablaJust[[#This Row],[User Code]],User[[#All],[User Code]],User[[#All],[CM]],"")</f>
        <v/>
      </c>
      <c r="C429" t="str">
        <f>IF(ISBLANK(Justificar!C436),"",Justificar!C436)</f>
        <v/>
      </c>
      <c r="D429" t="str">
        <f>IF(ISBLANK(Justificar!D436),"",Justificar!D436)</f>
        <v/>
      </c>
      <c r="E429" t="str">
        <f>IF(ISBLANK(Justificar!E436),"",Justificar!E436)</f>
        <v/>
      </c>
      <c r="F429" t="str">
        <f>IF(ISBLANK(Justificar!F436),"",Justificar!F436)</f>
        <v/>
      </c>
    </row>
    <row r="430" spans="1:6" x14ac:dyDescent="0.3">
      <c r="A430" t="str">
        <f>IF(ISBLANK(Justificar!B437),"",Justificar!B437)</f>
        <v/>
      </c>
      <c r="B430" t="str" cm="1">
        <f t="array" ref="B430">_xlfn.XLOOKUP(TablaJust[[#This Row],[User Code]],User[[#All],[User Code]],User[[#All],[CM]],"")</f>
        <v/>
      </c>
      <c r="C430" t="str">
        <f>IF(ISBLANK(Justificar!C437),"",Justificar!C437)</f>
        <v/>
      </c>
      <c r="D430" t="str">
        <f>IF(ISBLANK(Justificar!D437),"",Justificar!D437)</f>
        <v/>
      </c>
      <c r="E430" t="str">
        <f>IF(ISBLANK(Justificar!E437),"",Justificar!E437)</f>
        <v/>
      </c>
      <c r="F430" t="str">
        <f>IF(ISBLANK(Justificar!F437),"",Justificar!F437)</f>
        <v/>
      </c>
    </row>
    <row r="431" spans="1:6" x14ac:dyDescent="0.3">
      <c r="A431" t="str">
        <f>IF(ISBLANK(Justificar!B438),"",Justificar!B438)</f>
        <v/>
      </c>
      <c r="B431" t="str" cm="1">
        <f t="array" ref="B431">_xlfn.XLOOKUP(TablaJust[[#This Row],[User Code]],User[[#All],[User Code]],User[[#All],[CM]],"")</f>
        <v/>
      </c>
      <c r="C431" t="str">
        <f>IF(ISBLANK(Justificar!C438),"",Justificar!C438)</f>
        <v/>
      </c>
      <c r="D431" t="str">
        <f>IF(ISBLANK(Justificar!D438),"",Justificar!D438)</f>
        <v/>
      </c>
      <c r="E431" t="str">
        <f>IF(ISBLANK(Justificar!E438),"",Justificar!E438)</f>
        <v/>
      </c>
      <c r="F431" t="str">
        <f>IF(ISBLANK(Justificar!F438),"",Justificar!F438)</f>
        <v/>
      </c>
    </row>
    <row r="432" spans="1:6" x14ac:dyDescent="0.3">
      <c r="A432" t="str">
        <f>IF(ISBLANK(Justificar!B439),"",Justificar!B439)</f>
        <v/>
      </c>
      <c r="B432" t="str" cm="1">
        <f t="array" ref="B432">_xlfn.XLOOKUP(TablaJust[[#This Row],[User Code]],User[[#All],[User Code]],User[[#All],[CM]],"")</f>
        <v/>
      </c>
      <c r="C432" t="str">
        <f>IF(ISBLANK(Justificar!C439),"",Justificar!C439)</f>
        <v/>
      </c>
      <c r="D432" t="str">
        <f>IF(ISBLANK(Justificar!D439),"",Justificar!D439)</f>
        <v/>
      </c>
      <c r="E432" t="str">
        <f>IF(ISBLANK(Justificar!E439),"",Justificar!E439)</f>
        <v/>
      </c>
      <c r="F432" t="str">
        <f>IF(ISBLANK(Justificar!F439),"",Justificar!F439)</f>
        <v/>
      </c>
    </row>
    <row r="433" spans="1:6" x14ac:dyDescent="0.3">
      <c r="A433" t="str">
        <f>IF(ISBLANK(Justificar!B440),"",Justificar!B440)</f>
        <v/>
      </c>
      <c r="B433" t="str" cm="1">
        <f t="array" ref="B433">_xlfn.XLOOKUP(TablaJust[[#This Row],[User Code]],User[[#All],[User Code]],User[[#All],[CM]],"")</f>
        <v/>
      </c>
      <c r="C433" t="str">
        <f>IF(ISBLANK(Justificar!C440),"",Justificar!C440)</f>
        <v/>
      </c>
      <c r="D433" t="str">
        <f>IF(ISBLANK(Justificar!D440),"",Justificar!D440)</f>
        <v/>
      </c>
      <c r="E433" t="str">
        <f>IF(ISBLANK(Justificar!E440),"",Justificar!E440)</f>
        <v/>
      </c>
      <c r="F433" t="str">
        <f>IF(ISBLANK(Justificar!F440),"",Justificar!F440)</f>
        <v/>
      </c>
    </row>
    <row r="434" spans="1:6" x14ac:dyDescent="0.3">
      <c r="A434" t="str">
        <f>IF(ISBLANK(Justificar!B441),"",Justificar!B441)</f>
        <v/>
      </c>
      <c r="B434" t="str" cm="1">
        <f t="array" ref="B434">_xlfn.XLOOKUP(TablaJust[[#This Row],[User Code]],User[[#All],[User Code]],User[[#All],[CM]],"")</f>
        <v/>
      </c>
      <c r="C434" t="str">
        <f>IF(ISBLANK(Justificar!C441),"",Justificar!C441)</f>
        <v/>
      </c>
      <c r="D434" t="str">
        <f>IF(ISBLANK(Justificar!D441),"",Justificar!D441)</f>
        <v/>
      </c>
      <c r="E434" t="str">
        <f>IF(ISBLANK(Justificar!E441),"",Justificar!E441)</f>
        <v/>
      </c>
      <c r="F434" t="str">
        <f>IF(ISBLANK(Justificar!F441),"",Justificar!F441)</f>
        <v/>
      </c>
    </row>
    <row r="435" spans="1:6" x14ac:dyDescent="0.3">
      <c r="A435" t="str">
        <f>IF(ISBLANK(Justificar!B442),"",Justificar!B442)</f>
        <v/>
      </c>
      <c r="B435" t="str" cm="1">
        <f t="array" ref="B435">_xlfn.XLOOKUP(TablaJust[[#This Row],[User Code]],User[[#All],[User Code]],User[[#All],[CM]],"")</f>
        <v/>
      </c>
      <c r="C435" t="str">
        <f>IF(ISBLANK(Justificar!C442),"",Justificar!C442)</f>
        <v/>
      </c>
      <c r="D435" t="str">
        <f>IF(ISBLANK(Justificar!D442),"",Justificar!D442)</f>
        <v/>
      </c>
      <c r="E435" t="str">
        <f>IF(ISBLANK(Justificar!E442),"",Justificar!E442)</f>
        <v/>
      </c>
      <c r="F435" t="str">
        <f>IF(ISBLANK(Justificar!F442),"",Justificar!F442)</f>
        <v/>
      </c>
    </row>
    <row r="436" spans="1:6" x14ac:dyDescent="0.3">
      <c r="A436" t="str">
        <f>IF(ISBLANK(Justificar!B443),"",Justificar!B443)</f>
        <v/>
      </c>
      <c r="B436" t="str" cm="1">
        <f t="array" ref="B436">_xlfn.XLOOKUP(TablaJust[[#This Row],[User Code]],User[[#All],[User Code]],User[[#All],[CM]],"")</f>
        <v/>
      </c>
      <c r="C436" t="str">
        <f>IF(ISBLANK(Justificar!C443),"",Justificar!C443)</f>
        <v/>
      </c>
      <c r="D436" t="str">
        <f>IF(ISBLANK(Justificar!D443),"",Justificar!D443)</f>
        <v/>
      </c>
      <c r="E436" t="str">
        <f>IF(ISBLANK(Justificar!E443),"",Justificar!E443)</f>
        <v/>
      </c>
      <c r="F436" t="str">
        <f>IF(ISBLANK(Justificar!F443),"",Justificar!F443)</f>
        <v/>
      </c>
    </row>
    <row r="437" spans="1:6" x14ac:dyDescent="0.3">
      <c r="A437" t="str">
        <f>IF(ISBLANK(Justificar!B444),"",Justificar!B444)</f>
        <v/>
      </c>
      <c r="B437" t="str" cm="1">
        <f t="array" ref="B437">_xlfn.XLOOKUP(TablaJust[[#This Row],[User Code]],User[[#All],[User Code]],User[[#All],[CM]],"")</f>
        <v/>
      </c>
      <c r="C437" t="str">
        <f>IF(ISBLANK(Justificar!C444),"",Justificar!C444)</f>
        <v/>
      </c>
      <c r="D437" t="str">
        <f>IF(ISBLANK(Justificar!D444),"",Justificar!D444)</f>
        <v/>
      </c>
      <c r="E437" t="str">
        <f>IF(ISBLANK(Justificar!E444),"",Justificar!E444)</f>
        <v/>
      </c>
      <c r="F437" t="str">
        <f>IF(ISBLANK(Justificar!F444),"",Justificar!F444)</f>
        <v/>
      </c>
    </row>
    <row r="438" spans="1:6" x14ac:dyDescent="0.3">
      <c r="A438" t="str">
        <f>IF(ISBLANK(Justificar!B445),"",Justificar!B445)</f>
        <v/>
      </c>
      <c r="B438" t="str" cm="1">
        <f t="array" ref="B438">_xlfn.XLOOKUP(TablaJust[[#This Row],[User Code]],User[[#All],[User Code]],User[[#All],[CM]],"")</f>
        <v/>
      </c>
      <c r="C438" t="str">
        <f>IF(ISBLANK(Justificar!C445),"",Justificar!C445)</f>
        <v/>
      </c>
      <c r="D438" t="str">
        <f>IF(ISBLANK(Justificar!D445),"",Justificar!D445)</f>
        <v/>
      </c>
      <c r="E438" t="str">
        <f>IF(ISBLANK(Justificar!E445),"",Justificar!E445)</f>
        <v/>
      </c>
      <c r="F438" t="str">
        <f>IF(ISBLANK(Justificar!F445),"",Justificar!F445)</f>
        <v/>
      </c>
    </row>
    <row r="439" spans="1:6" x14ac:dyDescent="0.3">
      <c r="A439" t="str">
        <f>IF(ISBLANK(Justificar!B446),"",Justificar!B446)</f>
        <v/>
      </c>
      <c r="B439" t="str" cm="1">
        <f t="array" ref="B439">_xlfn.XLOOKUP(TablaJust[[#This Row],[User Code]],User[[#All],[User Code]],User[[#All],[CM]],"")</f>
        <v/>
      </c>
      <c r="C439" t="str">
        <f>IF(ISBLANK(Justificar!C446),"",Justificar!C446)</f>
        <v/>
      </c>
      <c r="D439" t="str">
        <f>IF(ISBLANK(Justificar!D446),"",Justificar!D446)</f>
        <v/>
      </c>
      <c r="E439" t="str">
        <f>IF(ISBLANK(Justificar!E446),"",Justificar!E446)</f>
        <v/>
      </c>
      <c r="F439" t="str">
        <f>IF(ISBLANK(Justificar!F446),"",Justificar!F446)</f>
        <v/>
      </c>
    </row>
    <row r="440" spans="1:6" x14ac:dyDescent="0.3">
      <c r="A440" t="str">
        <f>IF(ISBLANK(Justificar!B447),"",Justificar!B447)</f>
        <v/>
      </c>
      <c r="B440" t="str" cm="1">
        <f t="array" ref="B440">_xlfn.XLOOKUP(TablaJust[[#This Row],[User Code]],User[[#All],[User Code]],User[[#All],[CM]],"")</f>
        <v/>
      </c>
      <c r="C440" t="str">
        <f>IF(ISBLANK(Justificar!C447),"",Justificar!C447)</f>
        <v/>
      </c>
      <c r="D440" t="str">
        <f>IF(ISBLANK(Justificar!D447),"",Justificar!D447)</f>
        <v/>
      </c>
      <c r="E440" t="str">
        <f>IF(ISBLANK(Justificar!E447),"",Justificar!E447)</f>
        <v/>
      </c>
      <c r="F440" t="str">
        <f>IF(ISBLANK(Justificar!F447),"",Justificar!F447)</f>
        <v/>
      </c>
    </row>
    <row r="441" spans="1:6" x14ac:dyDescent="0.3">
      <c r="A441" t="str">
        <f>IF(ISBLANK(Justificar!B448),"",Justificar!B448)</f>
        <v/>
      </c>
      <c r="B441" t="str" cm="1">
        <f t="array" ref="B441">_xlfn.XLOOKUP(TablaJust[[#This Row],[User Code]],User[[#All],[User Code]],User[[#All],[CM]],"")</f>
        <v/>
      </c>
      <c r="C441" t="str">
        <f>IF(ISBLANK(Justificar!C448),"",Justificar!C448)</f>
        <v/>
      </c>
      <c r="D441" t="str">
        <f>IF(ISBLANK(Justificar!D448),"",Justificar!D448)</f>
        <v/>
      </c>
      <c r="E441" t="str">
        <f>IF(ISBLANK(Justificar!E448),"",Justificar!E448)</f>
        <v/>
      </c>
      <c r="F441" t="str">
        <f>IF(ISBLANK(Justificar!F448),"",Justificar!F448)</f>
        <v/>
      </c>
    </row>
    <row r="442" spans="1:6" x14ac:dyDescent="0.3">
      <c r="A442" t="str">
        <f>IF(ISBLANK(Justificar!B449),"",Justificar!B449)</f>
        <v/>
      </c>
      <c r="B442" t="str" cm="1">
        <f t="array" ref="B442">_xlfn.XLOOKUP(TablaJust[[#This Row],[User Code]],User[[#All],[User Code]],User[[#All],[CM]],"")</f>
        <v/>
      </c>
      <c r="C442" t="str">
        <f>IF(ISBLANK(Justificar!C449),"",Justificar!C449)</f>
        <v/>
      </c>
      <c r="D442" t="str">
        <f>IF(ISBLANK(Justificar!D449),"",Justificar!D449)</f>
        <v/>
      </c>
      <c r="E442" t="str">
        <f>IF(ISBLANK(Justificar!E449),"",Justificar!E449)</f>
        <v/>
      </c>
      <c r="F442" t="str">
        <f>IF(ISBLANK(Justificar!F449),"",Justificar!F449)</f>
        <v/>
      </c>
    </row>
    <row r="443" spans="1:6" x14ac:dyDescent="0.3">
      <c r="A443" t="str">
        <f>IF(ISBLANK(Justificar!B450),"",Justificar!B450)</f>
        <v/>
      </c>
      <c r="B443" t="str" cm="1">
        <f t="array" ref="B443">_xlfn.XLOOKUP(TablaJust[[#This Row],[User Code]],User[[#All],[User Code]],User[[#All],[CM]],"")</f>
        <v/>
      </c>
      <c r="C443" t="str">
        <f>IF(ISBLANK(Justificar!C450),"",Justificar!C450)</f>
        <v/>
      </c>
      <c r="D443" t="str">
        <f>IF(ISBLANK(Justificar!D450),"",Justificar!D450)</f>
        <v/>
      </c>
      <c r="E443" t="str">
        <f>IF(ISBLANK(Justificar!E450),"",Justificar!E450)</f>
        <v/>
      </c>
      <c r="F443" t="str">
        <f>IF(ISBLANK(Justificar!F450),"",Justificar!F450)</f>
        <v/>
      </c>
    </row>
    <row r="444" spans="1:6" x14ac:dyDescent="0.3">
      <c r="A444" t="str">
        <f>IF(ISBLANK(Justificar!B451),"",Justificar!B451)</f>
        <v/>
      </c>
      <c r="B444" t="str" cm="1">
        <f t="array" ref="B444">_xlfn.XLOOKUP(TablaJust[[#This Row],[User Code]],User[[#All],[User Code]],User[[#All],[CM]],"")</f>
        <v/>
      </c>
      <c r="C444" t="str">
        <f>IF(ISBLANK(Justificar!C451),"",Justificar!C451)</f>
        <v/>
      </c>
      <c r="D444" t="str">
        <f>IF(ISBLANK(Justificar!D451),"",Justificar!D451)</f>
        <v/>
      </c>
      <c r="E444" t="str">
        <f>IF(ISBLANK(Justificar!E451),"",Justificar!E451)</f>
        <v/>
      </c>
      <c r="F444" t="str">
        <f>IF(ISBLANK(Justificar!F451),"",Justificar!F451)</f>
        <v/>
      </c>
    </row>
    <row r="445" spans="1:6" x14ac:dyDescent="0.3">
      <c r="A445" t="str">
        <f>IF(ISBLANK(Justificar!B452),"",Justificar!B452)</f>
        <v/>
      </c>
      <c r="B445" t="str" cm="1">
        <f t="array" ref="B445">_xlfn.XLOOKUP(TablaJust[[#This Row],[User Code]],User[[#All],[User Code]],User[[#All],[CM]],"")</f>
        <v/>
      </c>
      <c r="C445" t="str">
        <f>IF(ISBLANK(Justificar!C452),"",Justificar!C452)</f>
        <v/>
      </c>
      <c r="D445" t="str">
        <f>IF(ISBLANK(Justificar!D452),"",Justificar!D452)</f>
        <v/>
      </c>
      <c r="E445" t="str">
        <f>IF(ISBLANK(Justificar!E452),"",Justificar!E452)</f>
        <v/>
      </c>
      <c r="F445" t="str">
        <f>IF(ISBLANK(Justificar!F452),"",Justificar!F452)</f>
        <v/>
      </c>
    </row>
    <row r="446" spans="1:6" x14ac:dyDescent="0.3">
      <c r="A446" t="str">
        <f>IF(ISBLANK(Justificar!B453),"",Justificar!B453)</f>
        <v/>
      </c>
      <c r="B446" t="str" cm="1">
        <f t="array" ref="B446">_xlfn.XLOOKUP(TablaJust[[#This Row],[User Code]],User[[#All],[User Code]],User[[#All],[CM]],"")</f>
        <v/>
      </c>
      <c r="C446" t="str">
        <f>IF(ISBLANK(Justificar!C453),"",Justificar!C453)</f>
        <v/>
      </c>
      <c r="D446" t="str">
        <f>IF(ISBLANK(Justificar!D453),"",Justificar!D453)</f>
        <v/>
      </c>
      <c r="E446" t="str">
        <f>IF(ISBLANK(Justificar!E453),"",Justificar!E453)</f>
        <v/>
      </c>
      <c r="F446" t="str">
        <f>IF(ISBLANK(Justificar!F453),"",Justificar!F453)</f>
        <v/>
      </c>
    </row>
    <row r="447" spans="1:6" x14ac:dyDescent="0.3">
      <c r="A447" t="str">
        <f>IF(ISBLANK(Justificar!B454),"",Justificar!B454)</f>
        <v/>
      </c>
      <c r="B447" t="str" cm="1">
        <f t="array" ref="B447">_xlfn.XLOOKUP(TablaJust[[#This Row],[User Code]],User[[#All],[User Code]],User[[#All],[CM]],"")</f>
        <v/>
      </c>
      <c r="C447" t="str">
        <f>IF(ISBLANK(Justificar!C454),"",Justificar!C454)</f>
        <v/>
      </c>
      <c r="D447" t="str">
        <f>IF(ISBLANK(Justificar!D454),"",Justificar!D454)</f>
        <v/>
      </c>
      <c r="E447" t="str">
        <f>IF(ISBLANK(Justificar!E454),"",Justificar!E454)</f>
        <v/>
      </c>
      <c r="F447" t="str">
        <f>IF(ISBLANK(Justificar!F454),"",Justificar!F454)</f>
        <v/>
      </c>
    </row>
    <row r="448" spans="1:6" x14ac:dyDescent="0.3">
      <c r="A448" t="str">
        <f>IF(ISBLANK(Justificar!B455),"",Justificar!B455)</f>
        <v/>
      </c>
      <c r="B448" t="str" cm="1">
        <f t="array" ref="B448">_xlfn.XLOOKUP(TablaJust[[#This Row],[User Code]],User[[#All],[User Code]],User[[#All],[CM]],"")</f>
        <v/>
      </c>
      <c r="C448" t="str">
        <f>IF(ISBLANK(Justificar!C455),"",Justificar!C455)</f>
        <v/>
      </c>
      <c r="D448" t="str">
        <f>IF(ISBLANK(Justificar!D455),"",Justificar!D455)</f>
        <v/>
      </c>
      <c r="E448" t="str">
        <f>IF(ISBLANK(Justificar!E455),"",Justificar!E455)</f>
        <v/>
      </c>
      <c r="F448" t="str">
        <f>IF(ISBLANK(Justificar!F455),"",Justificar!F455)</f>
        <v/>
      </c>
    </row>
    <row r="449" spans="1:6" x14ac:dyDescent="0.3">
      <c r="A449" t="str">
        <f>IF(ISBLANK(Justificar!B456),"",Justificar!B456)</f>
        <v/>
      </c>
      <c r="B449" t="str" cm="1">
        <f t="array" ref="B449">_xlfn.XLOOKUP(TablaJust[[#This Row],[User Code]],User[[#All],[User Code]],User[[#All],[CM]],"")</f>
        <v/>
      </c>
      <c r="C449" t="str">
        <f>IF(ISBLANK(Justificar!C456),"",Justificar!C456)</f>
        <v/>
      </c>
      <c r="D449" t="str">
        <f>IF(ISBLANK(Justificar!D456),"",Justificar!D456)</f>
        <v/>
      </c>
      <c r="E449" t="str">
        <f>IF(ISBLANK(Justificar!E456),"",Justificar!E456)</f>
        <v/>
      </c>
      <c r="F449" t="str">
        <f>IF(ISBLANK(Justificar!F456),"",Justificar!F456)</f>
        <v/>
      </c>
    </row>
    <row r="450" spans="1:6" x14ac:dyDescent="0.3">
      <c r="A450" t="str">
        <f>IF(ISBLANK(Justificar!B457),"",Justificar!B457)</f>
        <v/>
      </c>
      <c r="B450" t="str" cm="1">
        <f t="array" ref="B450">_xlfn.XLOOKUP(TablaJust[[#This Row],[User Code]],User[[#All],[User Code]],User[[#All],[CM]],"")</f>
        <v/>
      </c>
      <c r="C450" t="str">
        <f>IF(ISBLANK(Justificar!C457),"",Justificar!C457)</f>
        <v/>
      </c>
      <c r="D450" t="str">
        <f>IF(ISBLANK(Justificar!D457),"",Justificar!D457)</f>
        <v/>
      </c>
      <c r="E450" t="str">
        <f>IF(ISBLANK(Justificar!E457),"",Justificar!E457)</f>
        <v/>
      </c>
      <c r="F450" t="str">
        <f>IF(ISBLANK(Justificar!F457),"",Justificar!F457)</f>
        <v/>
      </c>
    </row>
    <row r="451" spans="1:6" x14ac:dyDescent="0.3">
      <c r="A451" t="str">
        <f>IF(ISBLANK(Justificar!B458),"",Justificar!B458)</f>
        <v/>
      </c>
      <c r="B451" t="str" cm="1">
        <f t="array" ref="B451">_xlfn.XLOOKUP(TablaJust[[#This Row],[User Code]],User[[#All],[User Code]],User[[#All],[CM]],"")</f>
        <v/>
      </c>
      <c r="C451" t="str">
        <f>IF(ISBLANK(Justificar!C458),"",Justificar!C458)</f>
        <v/>
      </c>
      <c r="D451" t="str">
        <f>IF(ISBLANK(Justificar!D458),"",Justificar!D458)</f>
        <v/>
      </c>
      <c r="E451" t="str">
        <f>IF(ISBLANK(Justificar!E458),"",Justificar!E458)</f>
        <v/>
      </c>
      <c r="F451" t="str">
        <f>IF(ISBLANK(Justificar!F458),"",Justificar!F458)</f>
        <v/>
      </c>
    </row>
    <row r="452" spans="1:6" x14ac:dyDescent="0.3">
      <c r="A452" t="str">
        <f>IF(ISBLANK(Justificar!B459),"",Justificar!B459)</f>
        <v/>
      </c>
      <c r="B452" t="str" cm="1">
        <f t="array" ref="B452">_xlfn.XLOOKUP(TablaJust[[#This Row],[User Code]],User[[#All],[User Code]],User[[#All],[CM]],"")</f>
        <v/>
      </c>
      <c r="C452" t="str">
        <f>IF(ISBLANK(Justificar!C459),"",Justificar!C459)</f>
        <v/>
      </c>
      <c r="D452" t="str">
        <f>IF(ISBLANK(Justificar!D459),"",Justificar!D459)</f>
        <v/>
      </c>
      <c r="E452" t="str">
        <f>IF(ISBLANK(Justificar!E459),"",Justificar!E459)</f>
        <v/>
      </c>
      <c r="F452" t="str">
        <f>IF(ISBLANK(Justificar!F459),"",Justificar!F459)</f>
        <v/>
      </c>
    </row>
    <row r="453" spans="1:6" x14ac:dyDescent="0.3">
      <c r="A453" t="str">
        <f>IF(ISBLANK(Justificar!B460),"",Justificar!B460)</f>
        <v/>
      </c>
      <c r="B453" t="str" cm="1">
        <f t="array" ref="B453">_xlfn.XLOOKUP(TablaJust[[#This Row],[User Code]],User[[#All],[User Code]],User[[#All],[CM]],"")</f>
        <v/>
      </c>
      <c r="C453" t="str">
        <f>IF(ISBLANK(Justificar!C460),"",Justificar!C460)</f>
        <v/>
      </c>
      <c r="D453" t="str">
        <f>IF(ISBLANK(Justificar!D460),"",Justificar!D460)</f>
        <v/>
      </c>
      <c r="E453" t="str">
        <f>IF(ISBLANK(Justificar!E460),"",Justificar!E460)</f>
        <v/>
      </c>
      <c r="F453" t="str">
        <f>IF(ISBLANK(Justificar!F460),"",Justificar!F460)</f>
        <v/>
      </c>
    </row>
    <row r="454" spans="1:6" x14ac:dyDescent="0.3">
      <c r="A454" t="str">
        <f>IF(ISBLANK(Justificar!B461),"",Justificar!B461)</f>
        <v/>
      </c>
      <c r="B454" t="str" cm="1">
        <f t="array" ref="B454">_xlfn.XLOOKUP(TablaJust[[#This Row],[User Code]],User[[#All],[User Code]],User[[#All],[CM]],"")</f>
        <v/>
      </c>
      <c r="C454" t="str">
        <f>IF(ISBLANK(Justificar!C461),"",Justificar!C461)</f>
        <v/>
      </c>
      <c r="D454" t="str">
        <f>IF(ISBLANK(Justificar!D461),"",Justificar!D461)</f>
        <v/>
      </c>
      <c r="E454" t="str">
        <f>IF(ISBLANK(Justificar!E461),"",Justificar!E461)</f>
        <v/>
      </c>
      <c r="F454" t="str">
        <f>IF(ISBLANK(Justificar!F461),"",Justificar!F461)</f>
        <v/>
      </c>
    </row>
    <row r="455" spans="1:6" x14ac:dyDescent="0.3">
      <c r="A455" t="str">
        <f>IF(ISBLANK(Justificar!B462),"",Justificar!B462)</f>
        <v/>
      </c>
      <c r="B455" t="str" cm="1">
        <f t="array" ref="B455">_xlfn.XLOOKUP(TablaJust[[#This Row],[User Code]],User[[#All],[User Code]],User[[#All],[CM]],"")</f>
        <v/>
      </c>
      <c r="C455" t="str">
        <f>IF(ISBLANK(Justificar!C462),"",Justificar!C462)</f>
        <v/>
      </c>
      <c r="D455" t="str">
        <f>IF(ISBLANK(Justificar!D462),"",Justificar!D462)</f>
        <v/>
      </c>
      <c r="E455" t="str">
        <f>IF(ISBLANK(Justificar!E462),"",Justificar!E462)</f>
        <v/>
      </c>
      <c r="F455" t="str">
        <f>IF(ISBLANK(Justificar!F462),"",Justificar!F462)</f>
        <v/>
      </c>
    </row>
    <row r="456" spans="1:6" x14ac:dyDescent="0.3">
      <c r="A456" t="str">
        <f>IF(ISBLANK(Justificar!B463),"",Justificar!B463)</f>
        <v/>
      </c>
      <c r="B456" t="str" cm="1">
        <f t="array" ref="B456">_xlfn.XLOOKUP(TablaJust[[#This Row],[User Code]],User[[#All],[User Code]],User[[#All],[CM]],"")</f>
        <v/>
      </c>
      <c r="C456" t="str">
        <f>IF(ISBLANK(Justificar!C463),"",Justificar!C463)</f>
        <v/>
      </c>
      <c r="D456" t="str">
        <f>IF(ISBLANK(Justificar!D463),"",Justificar!D463)</f>
        <v/>
      </c>
      <c r="E456" t="str">
        <f>IF(ISBLANK(Justificar!E463),"",Justificar!E463)</f>
        <v/>
      </c>
      <c r="F456" t="str">
        <f>IF(ISBLANK(Justificar!F463),"",Justificar!F463)</f>
        <v/>
      </c>
    </row>
    <row r="457" spans="1:6" x14ac:dyDescent="0.3">
      <c r="A457" t="str">
        <f>IF(ISBLANK(Justificar!B464),"",Justificar!B464)</f>
        <v/>
      </c>
      <c r="B457" t="str" cm="1">
        <f t="array" ref="B457">_xlfn.XLOOKUP(TablaJust[[#This Row],[User Code]],User[[#All],[User Code]],User[[#All],[CM]],"")</f>
        <v/>
      </c>
      <c r="C457" t="str">
        <f>IF(ISBLANK(Justificar!C464),"",Justificar!C464)</f>
        <v/>
      </c>
      <c r="D457" t="str">
        <f>IF(ISBLANK(Justificar!D464),"",Justificar!D464)</f>
        <v/>
      </c>
      <c r="E457" t="str">
        <f>IF(ISBLANK(Justificar!E464),"",Justificar!E464)</f>
        <v/>
      </c>
      <c r="F457" t="str">
        <f>IF(ISBLANK(Justificar!F464),"",Justificar!F464)</f>
        <v/>
      </c>
    </row>
    <row r="458" spans="1:6" x14ac:dyDescent="0.3">
      <c r="A458" t="str">
        <f>IF(ISBLANK(Justificar!B465),"",Justificar!B465)</f>
        <v/>
      </c>
      <c r="B458" t="str" cm="1">
        <f t="array" ref="B458">_xlfn.XLOOKUP(TablaJust[[#This Row],[User Code]],User[[#All],[User Code]],User[[#All],[CM]],"")</f>
        <v/>
      </c>
      <c r="C458" t="str">
        <f>IF(ISBLANK(Justificar!C465),"",Justificar!C465)</f>
        <v/>
      </c>
      <c r="D458" t="str">
        <f>IF(ISBLANK(Justificar!D465),"",Justificar!D465)</f>
        <v/>
      </c>
      <c r="E458" t="str">
        <f>IF(ISBLANK(Justificar!E465),"",Justificar!E465)</f>
        <v/>
      </c>
      <c r="F458" t="str">
        <f>IF(ISBLANK(Justificar!F465),"",Justificar!F465)</f>
        <v/>
      </c>
    </row>
    <row r="459" spans="1:6" x14ac:dyDescent="0.3">
      <c r="A459" t="str">
        <f>IF(ISBLANK(Justificar!B466),"",Justificar!B466)</f>
        <v/>
      </c>
      <c r="B459" t="str" cm="1">
        <f t="array" ref="B459">_xlfn.XLOOKUP(TablaJust[[#This Row],[User Code]],User[[#All],[User Code]],User[[#All],[CM]],"")</f>
        <v/>
      </c>
      <c r="C459" t="str">
        <f>IF(ISBLANK(Justificar!C466),"",Justificar!C466)</f>
        <v/>
      </c>
      <c r="D459" t="str">
        <f>IF(ISBLANK(Justificar!D466),"",Justificar!D466)</f>
        <v/>
      </c>
      <c r="E459" t="str">
        <f>IF(ISBLANK(Justificar!E466),"",Justificar!E466)</f>
        <v/>
      </c>
      <c r="F459" t="str">
        <f>IF(ISBLANK(Justificar!F466),"",Justificar!F466)</f>
        <v/>
      </c>
    </row>
    <row r="460" spans="1:6" x14ac:dyDescent="0.3">
      <c r="A460" t="str">
        <f>IF(ISBLANK(Justificar!B467),"",Justificar!B467)</f>
        <v/>
      </c>
      <c r="B460" t="str" cm="1">
        <f t="array" ref="B460">_xlfn.XLOOKUP(TablaJust[[#This Row],[User Code]],User[[#All],[User Code]],User[[#All],[CM]],"")</f>
        <v/>
      </c>
      <c r="C460" t="str">
        <f>IF(ISBLANK(Justificar!C467),"",Justificar!C467)</f>
        <v/>
      </c>
      <c r="D460" t="str">
        <f>IF(ISBLANK(Justificar!D467),"",Justificar!D467)</f>
        <v/>
      </c>
      <c r="E460" t="str">
        <f>IF(ISBLANK(Justificar!E467),"",Justificar!E467)</f>
        <v/>
      </c>
      <c r="F460" t="str">
        <f>IF(ISBLANK(Justificar!F467),"",Justificar!F467)</f>
        <v/>
      </c>
    </row>
    <row r="461" spans="1:6" x14ac:dyDescent="0.3">
      <c r="A461" t="str">
        <f>IF(ISBLANK(Justificar!B468),"",Justificar!B468)</f>
        <v/>
      </c>
      <c r="B461" t="str" cm="1">
        <f t="array" ref="B461">_xlfn.XLOOKUP(TablaJust[[#This Row],[User Code]],User[[#All],[User Code]],User[[#All],[CM]],"")</f>
        <v/>
      </c>
      <c r="C461" t="str">
        <f>IF(ISBLANK(Justificar!C468),"",Justificar!C468)</f>
        <v/>
      </c>
      <c r="D461" t="str">
        <f>IF(ISBLANK(Justificar!D468),"",Justificar!D468)</f>
        <v/>
      </c>
      <c r="E461" t="str">
        <f>IF(ISBLANK(Justificar!E468),"",Justificar!E468)</f>
        <v/>
      </c>
      <c r="F461" t="str">
        <f>IF(ISBLANK(Justificar!F468),"",Justificar!F468)</f>
        <v/>
      </c>
    </row>
    <row r="462" spans="1:6" x14ac:dyDescent="0.3">
      <c r="A462" t="str">
        <f>IF(ISBLANK(Justificar!B469),"",Justificar!B469)</f>
        <v/>
      </c>
      <c r="B462" t="str" cm="1">
        <f t="array" ref="B462">_xlfn.XLOOKUP(TablaJust[[#This Row],[User Code]],User[[#All],[User Code]],User[[#All],[CM]],"")</f>
        <v/>
      </c>
      <c r="C462" t="str">
        <f>IF(ISBLANK(Justificar!C469),"",Justificar!C469)</f>
        <v/>
      </c>
      <c r="D462" t="str">
        <f>IF(ISBLANK(Justificar!D469),"",Justificar!D469)</f>
        <v/>
      </c>
      <c r="E462" t="str">
        <f>IF(ISBLANK(Justificar!E469),"",Justificar!E469)</f>
        <v/>
      </c>
      <c r="F462" t="str">
        <f>IF(ISBLANK(Justificar!F469),"",Justificar!F469)</f>
        <v/>
      </c>
    </row>
    <row r="463" spans="1:6" x14ac:dyDescent="0.3">
      <c r="A463" t="str">
        <f>IF(ISBLANK(Justificar!B470),"",Justificar!B470)</f>
        <v/>
      </c>
      <c r="B463" t="str" cm="1">
        <f t="array" ref="B463">_xlfn.XLOOKUP(TablaJust[[#This Row],[User Code]],User[[#All],[User Code]],User[[#All],[CM]],"")</f>
        <v/>
      </c>
      <c r="C463" t="str">
        <f>IF(ISBLANK(Justificar!C470),"",Justificar!C470)</f>
        <v/>
      </c>
      <c r="D463" t="str">
        <f>IF(ISBLANK(Justificar!D470),"",Justificar!D470)</f>
        <v/>
      </c>
      <c r="E463" t="str">
        <f>IF(ISBLANK(Justificar!E470),"",Justificar!E470)</f>
        <v/>
      </c>
      <c r="F463" t="str">
        <f>IF(ISBLANK(Justificar!F470),"",Justificar!F470)</f>
        <v/>
      </c>
    </row>
    <row r="464" spans="1:6" x14ac:dyDescent="0.3">
      <c r="A464" t="str">
        <f>IF(ISBLANK(Justificar!B471),"",Justificar!B471)</f>
        <v/>
      </c>
      <c r="B464" t="str" cm="1">
        <f t="array" ref="B464">_xlfn.XLOOKUP(TablaJust[[#This Row],[User Code]],User[[#All],[User Code]],User[[#All],[CM]],"")</f>
        <v/>
      </c>
      <c r="C464" t="str">
        <f>IF(ISBLANK(Justificar!C471),"",Justificar!C471)</f>
        <v/>
      </c>
      <c r="D464" t="str">
        <f>IF(ISBLANK(Justificar!D471),"",Justificar!D471)</f>
        <v/>
      </c>
      <c r="E464" t="str">
        <f>IF(ISBLANK(Justificar!E471),"",Justificar!E471)</f>
        <v/>
      </c>
      <c r="F464" t="str">
        <f>IF(ISBLANK(Justificar!F471),"",Justificar!F471)</f>
        <v/>
      </c>
    </row>
    <row r="465" spans="1:6" x14ac:dyDescent="0.3">
      <c r="A465" t="str">
        <f>IF(ISBLANK(Justificar!B472),"",Justificar!B472)</f>
        <v/>
      </c>
      <c r="B465" t="str" cm="1">
        <f t="array" ref="B465">_xlfn.XLOOKUP(TablaJust[[#This Row],[User Code]],User[[#All],[User Code]],User[[#All],[CM]],"")</f>
        <v/>
      </c>
      <c r="C465" t="str">
        <f>IF(ISBLANK(Justificar!C472),"",Justificar!C472)</f>
        <v/>
      </c>
      <c r="D465" t="str">
        <f>IF(ISBLANK(Justificar!D472),"",Justificar!D472)</f>
        <v/>
      </c>
      <c r="E465" t="str">
        <f>IF(ISBLANK(Justificar!E472),"",Justificar!E472)</f>
        <v/>
      </c>
      <c r="F465" t="str">
        <f>IF(ISBLANK(Justificar!F472),"",Justificar!F472)</f>
        <v/>
      </c>
    </row>
    <row r="466" spans="1:6" x14ac:dyDescent="0.3">
      <c r="A466" t="str">
        <f>IF(ISBLANK(Justificar!B473),"",Justificar!B473)</f>
        <v/>
      </c>
      <c r="B466" t="str" cm="1">
        <f t="array" ref="B466">_xlfn.XLOOKUP(TablaJust[[#This Row],[User Code]],User[[#All],[User Code]],User[[#All],[CM]],"")</f>
        <v/>
      </c>
      <c r="C466" t="str">
        <f>IF(ISBLANK(Justificar!C473),"",Justificar!C473)</f>
        <v/>
      </c>
      <c r="D466" t="str">
        <f>IF(ISBLANK(Justificar!D473),"",Justificar!D473)</f>
        <v/>
      </c>
      <c r="E466" t="str">
        <f>IF(ISBLANK(Justificar!E473),"",Justificar!E473)</f>
        <v/>
      </c>
      <c r="F466" t="str">
        <f>IF(ISBLANK(Justificar!F473),"",Justificar!F473)</f>
        <v/>
      </c>
    </row>
    <row r="467" spans="1:6" x14ac:dyDescent="0.3">
      <c r="A467" t="str">
        <f>IF(ISBLANK(Justificar!B474),"",Justificar!B474)</f>
        <v/>
      </c>
      <c r="B467" t="str" cm="1">
        <f t="array" ref="B467">_xlfn.XLOOKUP(TablaJust[[#This Row],[User Code]],User[[#All],[User Code]],User[[#All],[CM]],"")</f>
        <v/>
      </c>
      <c r="C467" t="str">
        <f>IF(ISBLANK(Justificar!C474),"",Justificar!C474)</f>
        <v/>
      </c>
      <c r="D467" t="str">
        <f>IF(ISBLANK(Justificar!D474),"",Justificar!D474)</f>
        <v/>
      </c>
      <c r="E467" t="str">
        <f>IF(ISBLANK(Justificar!E474),"",Justificar!E474)</f>
        <v/>
      </c>
      <c r="F467" t="str">
        <f>IF(ISBLANK(Justificar!F474),"",Justificar!F474)</f>
        <v/>
      </c>
    </row>
    <row r="468" spans="1:6" x14ac:dyDescent="0.3">
      <c r="A468" t="str">
        <f>IF(ISBLANK(Justificar!B475),"",Justificar!B475)</f>
        <v/>
      </c>
      <c r="B468" t="str" cm="1">
        <f t="array" ref="B468">_xlfn.XLOOKUP(TablaJust[[#This Row],[User Code]],User[[#All],[User Code]],User[[#All],[CM]],"")</f>
        <v/>
      </c>
      <c r="C468" t="str">
        <f>IF(ISBLANK(Justificar!C475),"",Justificar!C475)</f>
        <v/>
      </c>
      <c r="D468" t="str">
        <f>IF(ISBLANK(Justificar!D475),"",Justificar!D475)</f>
        <v/>
      </c>
      <c r="E468" t="str">
        <f>IF(ISBLANK(Justificar!E475),"",Justificar!E475)</f>
        <v/>
      </c>
      <c r="F468" t="str">
        <f>IF(ISBLANK(Justificar!F475),"",Justificar!F475)</f>
        <v/>
      </c>
    </row>
    <row r="469" spans="1:6" x14ac:dyDescent="0.3">
      <c r="A469" t="str">
        <f>IF(ISBLANK(Justificar!B476),"",Justificar!B476)</f>
        <v/>
      </c>
      <c r="B469" t="str" cm="1">
        <f t="array" ref="B469">_xlfn.XLOOKUP(TablaJust[[#This Row],[User Code]],User[[#All],[User Code]],User[[#All],[CM]],"")</f>
        <v/>
      </c>
      <c r="C469" t="str">
        <f>IF(ISBLANK(Justificar!C476),"",Justificar!C476)</f>
        <v/>
      </c>
      <c r="D469" t="str">
        <f>IF(ISBLANK(Justificar!D476),"",Justificar!D476)</f>
        <v/>
      </c>
      <c r="E469" t="str">
        <f>IF(ISBLANK(Justificar!E476),"",Justificar!E476)</f>
        <v/>
      </c>
      <c r="F469" t="str">
        <f>IF(ISBLANK(Justificar!F476),"",Justificar!F476)</f>
        <v/>
      </c>
    </row>
    <row r="470" spans="1:6" x14ac:dyDescent="0.3">
      <c r="A470" t="str">
        <f>IF(ISBLANK(Justificar!B477),"",Justificar!B477)</f>
        <v/>
      </c>
      <c r="B470" t="str" cm="1">
        <f t="array" ref="B470">_xlfn.XLOOKUP(TablaJust[[#This Row],[User Code]],User[[#All],[User Code]],User[[#All],[CM]],"")</f>
        <v/>
      </c>
      <c r="C470" t="str">
        <f>IF(ISBLANK(Justificar!C477),"",Justificar!C477)</f>
        <v/>
      </c>
      <c r="D470" t="str">
        <f>IF(ISBLANK(Justificar!D477),"",Justificar!D477)</f>
        <v/>
      </c>
      <c r="E470" t="str">
        <f>IF(ISBLANK(Justificar!E477),"",Justificar!E477)</f>
        <v/>
      </c>
      <c r="F470" t="str">
        <f>IF(ISBLANK(Justificar!F477),"",Justificar!F477)</f>
        <v/>
      </c>
    </row>
    <row r="471" spans="1:6" x14ac:dyDescent="0.3">
      <c r="A471" t="str">
        <f>IF(ISBLANK(Justificar!B478),"",Justificar!B478)</f>
        <v/>
      </c>
      <c r="B471" t="str" cm="1">
        <f t="array" ref="B471">_xlfn.XLOOKUP(TablaJust[[#This Row],[User Code]],User[[#All],[User Code]],User[[#All],[CM]],"")</f>
        <v/>
      </c>
      <c r="C471" t="str">
        <f>IF(ISBLANK(Justificar!C478),"",Justificar!C478)</f>
        <v/>
      </c>
      <c r="D471" t="str">
        <f>IF(ISBLANK(Justificar!D478),"",Justificar!D478)</f>
        <v/>
      </c>
      <c r="E471" t="str">
        <f>IF(ISBLANK(Justificar!E478),"",Justificar!E478)</f>
        <v/>
      </c>
      <c r="F471" t="str">
        <f>IF(ISBLANK(Justificar!F478),"",Justificar!F478)</f>
        <v/>
      </c>
    </row>
    <row r="472" spans="1:6" x14ac:dyDescent="0.3">
      <c r="A472" t="str">
        <f>IF(ISBLANK(Justificar!B479),"",Justificar!B479)</f>
        <v/>
      </c>
      <c r="B472" t="str" cm="1">
        <f t="array" ref="B472">_xlfn.XLOOKUP(TablaJust[[#This Row],[User Code]],User[[#All],[User Code]],User[[#All],[CM]],"")</f>
        <v/>
      </c>
      <c r="C472" t="str">
        <f>IF(ISBLANK(Justificar!C479),"",Justificar!C479)</f>
        <v/>
      </c>
      <c r="D472" t="str">
        <f>IF(ISBLANK(Justificar!D479),"",Justificar!D479)</f>
        <v/>
      </c>
      <c r="E472" t="str">
        <f>IF(ISBLANK(Justificar!E479),"",Justificar!E479)</f>
        <v/>
      </c>
      <c r="F472" t="str">
        <f>IF(ISBLANK(Justificar!F479),"",Justificar!F479)</f>
        <v/>
      </c>
    </row>
    <row r="473" spans="1:6" x14ac:dyDescent="0.3">
      <c r="A473" t="str">
        <f>IF(ISBLANK(Justificar!B480),"",Justificar!B480)</f>
        <v/>
      </c>
      <c r="B473" t="str" cm="1">
        <f t="array" ref="B473">_xlfn.XLOOKUP(TablaJust[[#This Row],[User Code]],User[[#All],[User Code]],User[[#All],[CM]],"")</f>
        <v/>
      </c>
      <c r="C473" t="str">
        <f>IF(ISBLANK(Justificar!C480),"",Justificar!C480)</f>
        <v/>
      </c>
      <c r="D473" t="str">
        <f>IF(ISBLANK(Justificar!D480),"",Justificar!D480)</f>
        <v/>
      </c>
      <c r="E473" t="str">
        <f>IF(ISBLANK(Justificar!E480),"",Justificar!E480)</f>
        <v/>
      </c>
      <c r="F473" t="str">
        <f>IF(ISBLANK(Justificar!F480),"",Justificar!F480)</f>
        <v/>
      </c>
    </row>
    <row r="474" spans="1:6" x14ac:dyDescent="0.3">
      <c r="A474" t="str">
        <f>IF(ISBLANK(Justificar!B481),"",Justificar!B481)</f>
        <v/>
      </c>
      <c r="B474" t="str" cm="1">
        <f t="array" ref="B474">_xlfn.XLOOKUP(TablaJust[[#This Row],[User Code]],User[[#All],[User Code]],User[[#All],[CM]],"")</f>
        <v/>
      </c>
      <c r="C474" t="str">
        <f>IF(ISBLANK(Justificar!C481),"",Justificar!C481)</f>
        <v/>
      </c>
      <c r="D474" t="str">
        <f>IF(ISBLANK(Justificar!D481),"",Justificar!D481)</f>
        <v/>
      </c>
      <c r="E474" t="str">
        <f>IF(ISBLANK(Justificar!E481),"",Justificar!E481)</f>
        <v/>
      </c>
      <c r="F474" t="str">
        <f>IF(ISBLANK(Justificar!F481),"",Justificar!F481)</f>
        <v/>
      </c>
    </row>
    <row r="475" spans="1:6" x14ac:dyDescent="0.3">
      <c r="A475" t="str">
        <f>IF(ISBLANK(Justificar!B482),"",Justificar!B482)</f>
        <v/>
      </c>
      <c r="B475" t="str" cm="1">
        <f t="array" ref="B475">_xlfn.XLOOKUP(TablaJust[[#This Row],[User Code]],User[[#All],[User Code]],User[[#All],[CM]],"")</f>
        <v/>
      </c>
      <c r="C475" t="str">
        <f>IF(ISBLANK(Justificar!C482),"",Justificar!C482)</f>
        <v/>
      </c>
      <c r="D475" t="str">
        <f>IF(ISBLANK(Justificar!D482),"",Justificar!D482)</f>
        <v/>
      </c>
      <c r="E475" t="str">
        <f>IF(ISBLANK(Justificar!E482),"",Justificar!E482)</f>
        <v/>
      </c>
      <c r="F475" t="str">
        <f>IF(ISBLANK(Justificar!F482),"",Justificar!F482)</f>
        <v/>
      </c>
    </row>
    <row r="476" spans="1:6" x14ac:dyDescent="0.3">
      <c r="A476" t="str">
        <f>IF(ISBLANK(Justificar!B483),"",Justificar!B483)</f>
        <v/>
      </c>
      <c r="B476" t="str" cm="1">
        <f t="array" ref="B476">_xlfn.XLOOKUP(TablaJust[[#This Row],[User Code]],User[[#All],[User Code]],User[[#All],[CM]],"")</f>
        <v/>
      </c>
      <c r="C476" t="str">
        <f>IF(ISBLANK(Justificar!C483),"",Justificar!C483)</f>
        <v/>
      </c>
      <c r="D476" t="str">
        <f>IF(ISBLANK(Justificar!D483),"",Justificar!D483)</f>
        <v/>
      </c>
      <c r="E476" t="str">
        <f>IF(ISBLANK(Justificar!E483),"",Justificar!E483)</f>
        <v/>
      </c>
      <c r="F476" t="str">
        <f>IF(ISBLANK(Justificar!F483),"",Justificar!F483)</f>
        <v/>
      </c>
    </row>
    <row r="477" spans="1:6" x14ac:dyDescent="0.3">
      <c r="A477" t="str">
        <f>IF(ISBLANK(Justificar!B484),"",Justificar!B484)</f>
        <v/>
      </c>
      <c r="B477" t="str" cm="1">
        <f t="array" ref="B477">_xlfn.XLOOKUP(TablaJust[[#This Row],[User Code]],User[[#All],[User Code]],User[[#All],[CM]],"")</f>
        <v/>
      </c>
      <c r="C477" t="str">
        <f>IF(ISBLANK(Justificar!C484),"",Justificar!C484)</f>
        <v/>
      </c>
      <c r="D477" t="str">
        <f>IF(ISBLANK(Justificar!D484),"",Justificar!D484)</f>
        <v/>
      </c>
      <c r="E477" t="str">
        <f>IF(ISBLANK(Justificar!E484),"",Justificar!E484)</f>
        <v/>
      </c>
      <c r="F477" t="str">
        <f>IF(ISBLANK(Justificar!F484),"",Justificar!F484)</f>
        <v/>
      </c>
    </row>
    <row r="478" spans="1:6" x14ac:dyDescent="0.3">
      <c r="A478" t="str">
        <f>IF(ISBLANK(Justificar!B485),"",Justificar!B485)</f>
        <v/>
      </c>
      <c r="B478" t="str" cm="1">
        <f t="array" ref="B478">_xlfn.XLOOKUP(TablaJust[[#This Row],[User Code]],User[[#All],[User Code]],User[[#All],[CM]],"")</f>
        <v/>
      </c>
      <c r="C478" t="str">
        <f>IF(ISBLANK(Justificar!C485),"",Justificar!C485)</f>
        <v/>
      </c>
      <c r="D478" t="str">
        <f>IF(ISBLANK(Justificar!D485),"",Justificar!D485)</f>
        <v/>
      </c>
      <c r="E478" t="str">
        <f>IF(ISBLANK(Justificar!E485),"",Justificar!E485)</f>
        <v/>
      </c>
      <c r="F478" t="str">
        <f>IF(ISBLANK(Justificar!F485),"",Justificar!F485)</f>
        <v/>
      </c>
    </row>
    <row r="479" spans="1:6" x14ac:dyDescent="0.3">
      <c r="A479" t="str">
        <f>IF(ISBLANK(Justificar!B486),"",Justificar!B486)</f>
        <v/>
      </c>
      <c r="B479" t="str" cm="1">
        <f t="array" ref="B479">_xlfn.XLOOKUP(TablaJust[[#This Row],[User Code]],User[[#All],[User Code]],User[[#All],[CM]],"")</f>
        <v/>
      </c>
      <c r="C479" t="str">
        <f>IF(ISBLANK(Justificar!C486),"",Justificar!C486)</f>
        <v/>
      </c>
      <c r="D479" t="str">
        <f>IF(ISBLANK(Justificar!D486),"",Justificar!D486)</f>
        <v/>
      </c>
      <c r="E479" t="str">
        <f>IF(ISBLANK(Justificar!E486),"",Justificar!E486)</f>
        <v/>
      </c>
      <c r="F479" t="str">
        <f>IF(ISBLANK(Justificar!F486),"",Justificar!F486)</f>
        <v/>
      </c>
    </row>
    <row r="480" spans="1:6" x14ac:dyDescent="0.3">
      <c r="A480" t="str">
        <f>IF(ISBLANK(Justificar!B487),"",Justificar!B487)</f>
        <v/>
      </c>
      <c r="B480" t="str" cm="1">
        <f t="array" ref="B480">_xlfn.XLOOKUP(TablaJust[[#This Row],[User Code]],User[[#All],[User Code]],User[[#All],[CM]],"")</f>
        <v/>
      </c>
      <c r="C480" t="str">
        <f>IF(ISBLANK(Justificar!C487),"",Justificar!C487)</f>
        <v/>
      </c>
      <c r="D480" t="str">
        <f>IF(ISBLANK(Justificar!D487),"",Justificar!D487)</f>
        <v/>
      </c>
      <c r="E480" t="str">
        <f>IF(ISBLANK(Justificar!E487),"",Justificar!E487)</f>
        <v/>
      </c>
      <c r="F480" t="str">
        <f>IF(ISBLANK(Justificar!F487),"",Justificar!F487)</f>
        <v/>
      </c>
    </row>
    <row r="481" spans="1:6" x14ac:dyDescent="0.3">
      <c r="A481" t="str">
        <f>IF(ISBLANK(Justificar!B488),"",Justificar!B488)</f>
        <v/>
      </c>
      <c r="B481" t="str" cm="1">
        <f t="array" ref="B481">_xlfn.XLOOKUP(TablaJust[[#This Row],[User Code]],User[[#All],[User Code]],User[[#All],[CM]],"")</f>
        <v/>
      </c>
      <c r="C481" t="str">
        <f>IF(ISBLANK(Justificar!C488),"",Justificar!C488)</f>
        <v/>
      </c>
      <c r="D481" t="str">
        <f>IF(ISBLANK(Justificar!D488),"",Justificar!D488)</f>
        <v/>
      </c>
      <c r="E481" t="str">
        <f>IF(ISBLANK(Justificar!E488),"",Justificar!E488)</f>
        <v/>
      </c>
      <c r="F481" t="str">
        <f>IF(ISBLANK(Justificar!F488),"",Justificar!F488)</f>
        <v/>
      </c>
    </row>
    <row r="482" spans="1:6" x14ac:dyDescent="0.3">
      <c r="A482" t="str">
        <f>IF(ISBLANK(Justificar!B489),"",Justificar!B489)</f>
        <v/>
      </c>
      <c r="B482" t="str" cm="1">
        <f t="array" ref="B482">_xlfn.XLOOKUP(TablaJust[[#This Row],[User Code]],User[[#All],[User Code]],User[[#All],[CM]],"")</f>
        <v/>
      </c>
      <c r="C482" t="str">
        <f>IF(ISBLANK(Justificar!C489),"",Justificar!C489)</f>
        <v/>
      </c>
      <c r="D482" t="str">
        <f>IF(ISBLANK(Justificar!D489),"",Justificar!D489)</f>
        <v/>
      </c>
      <c r="E482" t="str">
        <f>IF(ISBLANK(Justificar!E489),"",Justificar!E489)</f>
        <v/>
      </c>
      <c r="F482" t="str">
        <f>IF(ISBLANK(Justificar!F489),"",Justificar!F489)</f>
        <v/>
      </c>
    </row>
    <row r="483" spans="1:6" x14ac:dyDescent="0.3">
      <c r="A483" t="str">
        <f>IF(ISBLANK(Justificar!B490),"",Justificar!B490)</f>
        <v/>
      </c>
      <c r="B483" t="str" cm="1">
        <f t="array" ref="B483">_xlfn.XLOOKUP(TablaJust[[#This Row],[User Code]],User[[#All],[User Code]],User[[#All],[CM]],"")</f>
        <v/>
      </c>
      <c r="C483" t="str">
        <f>IF(ISBLANK(Justificar!C490),"",Justificar!C490)</f>
        <v/>
      </c>
      <c r="D483" t="str">
        <f>IF(ISBLANK(Justificar!D490),"",Justificar!D490)</f>
        <v/>
      </c>
      <c r="E483" t="str">
        <f>IF(ISBLANK(Justificar!E490),"",Justificar!E490)</f>
        <v/>
      </c>
      <c r="F483" t="str">
        <f>IF(ISBLANK(Justificar!F490),"",Justificar!F490)</f>
        <v/>
      </c>
    </row>
    <row r="484" spans="1:6" x14ac:dyDescent="0.3">
      <c r="A484" t="str">
        <f>IF(ISBLANK(Justificar!B491),"",Justificar!B491)</f>
        <v/>
      </c>
      <c r="B484" t="str" cm="1">
        <f t="array" ref="B484">_xlfn.XLOOKUP(TablaJust[[#This Row],[User Code]],User[[#All],[User Code]],User[[#All],[CM]],"")</f>
        <v/>
      </c>
      <c r="C484" t="str">
        <f>IF(ISBLANK(Justificar!C491),"",Justificar!C491)</f>
        <v/>
      </c>
      <c r="D484" t="str">
        <f>IF(ISBLANK(Justificar!D491),"",Justificar!D491)</f>
        <v/>
      </c>
      <c r="E484" t="str">
        <f>IF(ISBLANK(Justificar!E491),"",Justificar!E491)</f>
        <v/>
      </c>
      <c r="F484" t="str">
        <f>IF(ISBLANK(Justificar!F491),"",Justificar!F491)</f>
        <v/>
      </c>
    </row>
    <row r="485" spans="1:6" x14ac:dyDescent="0.3">
      <c r="A485" t="str">
        <f>IF(ISBLANK(Justificar!B492),"",Justificar!B492)</f>
        <v/>
      </c>
      <c r="B485" t="str" cm="1">
        <f t="array" ref="B485">_xlfn.XLOOKUP(TablaJust[[#This Row],[User Code]],User[[#All],[User Code]],User[[#All],[CM]],"")</f>
        <v/>
      </c>
      <c r="C485" t="str">
        <f>IF(ISBLANK(Justificar!C492),"",Justificar!C492)</f>
        <v/>
      </c>
      <c r="D485" t="str">
        <f>IF(ISBLANK(Justificar!D492),"",Justificar!D492)</f>
        <v/>
      </c>
      <c r="E485" t="str">
        <f>IF(ISBLANK(Justificar!E492),"",Justificar!E492)</f>
        <v/>
      </c>
      <c r="F485" t="str">
        <f>IF(ISBLANK(Justificar!F492),"",Justificar!F492)</f>
        <v/>
      </c>
    </row>
    <row r="486" spans="1:6" x14ac:dyDescent="0.3">
      <c r="A486" t="str">
        <f>IF(ISBLANK(Justificar!B493),"",Justificar!B493)</f>
        <v/>
      </c>
      <c r="B486" t="str" cm="1">
        <f t="array" ref="B486">_xlfn.XLOOKUP(TablaJust[[#This Row],[User Code]],User[[#All],[User Code]],User[[#All],[CM]],"")</f>
        <v/>
      </c>
      <c r="C486" t="str">
        <f>IF(ISBLANK(Justificar!C493),"",Justificar!C493)</f>
        <v/>
      </c>
      <c r="D486" t="str">
        <f>IF(ISBLANK(Justificar!D493),"",Justificar!D493)</f>
        <v/>
      </c>
      <c r="E486" t="str">
        <f>IF(ISBLANK(Justificar!E493),"",Justificar!E493)</f>
        <v/>
      </c>
      <c r="F486" t="str">
        <f>IF(ISBLANK(Justificar!F493),"",Justificar!F493)</f>
        <v/>
      </c>
    </row>
    <row r="487" spans="1:6" x14ac:dyDescent="0.3">
      <c r="A487" t="str">
        <f>IF(ISBLANK(Justificar!B494),"",Justificar!B494)</f>
        <v/>
      </c>
      <c r="B487" t="str" cm="1">
        <f t="array" ref="B487">_xlfn.XLOOKUP(TablaJust[[#This Row],[User Code]],User[[#All],[User Code]],User[[#All],[CM]],"")</f>
        <v/>
      </c>
      <c r="C487" t="str">
        <f>IF(ISBLANK(Justificar!C494),"",Justificar!C494)</f>
        <v/>
      </c>
      <c r="D487" t="str">
        <f>IF(ISBLANK(Justificar!D494),"",Justificar!D494)</f>
        <v/>
      </c>
      <c r="E487" t="str">
        <f>IF(ISBLANK(Justificar!E494),"",Justificar!E494)</f>
        <v/>
      </c>
      <c r="F487" t="str">
        <f>IF(ISBLANK(Justificar!F494),"",Justificar!F494)</f>
        <v/>
      </c>
    </row>
    <row r="488" spans="1:6" x14ac:dyDescent="0.3">
      <c r="A488" t="str">
        <f>IF(ISBLANK(Justificar!B495),"",Justificar!B495)</f>
        <v/>
      </c>
      <c r="B488" t="str" cm="1">
        <f t="array" ref="B488">_xlfn.XLOOKUP(TablaJust[[#This Row],[User Code]],User[[#All],[User Code]],User[[#All],[CM]],"")</f>
        <v/>
      </c>
      <c r="C488" t="str">
        <f>IF(ISBLANK(Justificar!C495),"",Justificar!C495)</f>
        <v/>
      </c>
      <c r="D488" t="str">
        <f>IF(ISBLANK(Justificar!D495),"",Justificar!D495)</f>
        <v/>
      </c>
      <c r="E488" t="str">
        <f>IF(ISBLANK(Justificar!E495),"",Justificar!E495)</f>
        <v/>
      </c>
      <c r="F488" t="str">
        <f>IF(ISBLANK(Justificar!F495),"",Justificar!F495)</f>
        <v/>
      </c>
    </row>
    <row r="489" spans="1:6" x14ac:dyDescent="0.3">
      <c r="A489" t="str">
        <f>IF(ISBLANK(Justificar!B496),"",Justificar!B496)</f>
        <v/>
      </c>
      <c r="B489" t="str" cm="1">
        <f t="array" ref="B489">_xlfn.XLOOKUP(TablaJust[[#This Row],[User Code]],User[[#All],[User Code]],User[[#All],[CM]],"")</f>
        <v/>
      </c>
      <c r="C489" t="str">
        <f>IF(ISBLANK(Justificar!C496),"",Justificar!C496)</f>
        <v/>
      </c>
      <c r="D489" t="str">
        <f>IF(ISBLANK(Justificar!D496),"",Justificar!D496)</f>
        <v/>
      </c>
      <c r="E489" t="str">
        <f>IF(ISBLANK(Justificar!E496),"",Justificar!E496)</f>
        <v/>
      </c>
      <c r="F489" t="str">
        <f>IF(ISBLANK(Justificar!F496),"",Justificar!F496)</f>
        <v/>
      </c>
    </row>
    <row r="490" spans="1:6" x14ac:dyDescent="0.3">
      <c r="A490" t="str">
        <f>IF(ISBLANK(Justificar!B497),"",Justificar!B497)</f>
        <v/>
      </c>
      <c r="B490" t="str" cm="1">
        <f t="array" ref="B490">_xlfn.XLOOKUP(TablaJust[[#This Row],[User Code]],User[[#All],[User Code]],User[[#All],[CM]],"")</f>
        <v/>
      </c>
      <c r="C490" t="str">
        <f>IF(ISBLANK(Justificar!C497),"",Justificar!C497)</f>
        <v/>
      </c>
      <c r="D490" t="str">
        <f>IF(ISBLANK(Justificar!D497),"",Justificar!D497)</f>
        <v/>
      </c>
      <c r="E490" t="str">
        <f>IF(ISBLANK(Justificar!E497),"",Justificar!E497)</f>
        <v/>
      </c>
      <c r="F490" t="str">
        <f>IF(ISBLANK(Justificar!F497),"",Justificar!F497)</f>
        <v/>
      </c>
    </row>
    <row r="491" spans="1:6" x14ac:dyDescent="0.3">
      <c r="A491" t="str">
        <f>IF(ISBLANK(Justificar!B498),"",Justificar!B498)</f>
        <v/>
      </c>
      <c r="B491" t="str" cm="1">
        <f t="array" ref="B491">_xlfn.XLOOKUP(TablaJust[[#This Row],[User Code]],User[[#All],[User Code]],User[[#All],[CM]],"")</f>
        <v/>
      </c>
      <c r="C491" t="str">
        <f>IF(ISBLANK(Justificar!C498),"",Justificar!C498)</f>
        <v/>
      </c>
      <c r="D491" t="str">
        <f>IF(ISBLANK(Justificar!D498),"",Justificar!D498)</f>
        <v/>
      </c>
      <c r="E491" t="str">
        <f>IF(ISBLANK(Justificar!E498),"",Justificar!E498)</f>
        <v/>
      </c>
      <c r="F491" t="str">
        <f>IF(ISBLANK(Justificar!F498),"",Justificar!F498)</f>
        <v/>
      </c>
    </row>
    <row r="492" spans="1:6" x14ac:dyDescent="0.3">
      <c r="A492" t="str">
        <f>IF(ISBLANK(Justificar!B499),"",Justificar!B499)</f>
        <v/>
      </c>
      <c r="B492" t="str" cm="1">
        <f t="array" ref="B492">_xlfn.XLOOKUP(TablaJust[[#This Row],[User Code]],User[[#All],[User Code]],User[[#All],[CM]],"")</f>
        <v/>
      </c>
      <c r="C492" t="str">
        <f>IF(ISBLANK(Justificar!C499),"",Justificar!C499)</f>
        <v/>
      </c>
      <c r="D492" t="str">
        <f>IF(ISBLANK(Justificar!D499),"",Justificar!D499)</f>
        <v/>
      </c>
      <c r="E492" t="str">
        <f>IF(ISBLANK(Justificar!E499),"",Justificar!E499)</f>
        <v/>
      </c>
      <c r="F492" t="str">
        <f>IF(ISBLANK(Justificar!F499),"",Justificar!F499)</f>
        <v/>
      </c>
    </row>
    <row r="493" spans="1:6" x14ac:dyDescent="0.3">
      <c r="A493" t="str">
        <f>IF(ISBLANK(Justificar!B500),"",Justificar!B500)</f>
        <v/>
      </c>
      <c r="B493" t="str" cm="1">
        <f t="array" ref="B493">_xlfn.XLOOKUP(TablaJust[[#This Row],[User Code]],User[[#All],[User Code]],User[[#All],[CM]],"")</f>
        <v/>
      </c>
      <c r="C493" t="str">
        <f>IF(ISBLANK(Justificar!C500),"",Justificar!C500)</f>
        <v/>
      </c>
      <c r="D493" t="str">
        <f>IF(ISBLANK(Justificar!D500),"",Justificar!D500)</f>
        <v/>
      </c>
      <c r="E493" t="str">
        <f>IF(ISBLANK(Justificar!E500),"",Justificar!E500)</f>
        <v/>
      </c>
      <c r="F493" t="str">
        <f>IF(ISBLANK(Justificar!F500),"",Justificar!F500)</f>
        <v/>
      </c>
    </row>
    <row r="494" spans="1:6" x14ac:dyDescent="0.3">
      <c r="A494" t="str">
        <f>IF(ISBLANK(Justificar!B501),"",Justificar!B501)</f>
        <v/>
      </c>
      <c r="B494" t="str" cm="1">
        <f t="array" ref="B494">_xlfn.XLOOKUP(TablaJust[[#This Row],[User Code]],User[[#All],[User Code]],User[[#All],[CM]],"")</f>
        <v/>
      </c>
      <c r="C494" t="str">
        <f>IF(ISBLANK(Justificar!C501),"",Justificar!C501)</f>
        <v/>
      </c>
      <c r="D494" t="str">
        <f>IF(ISBLANK(Justificar!D501),"",Justificar!D501)</f>
        <v/>
      </c>
      <c r="E494" t="str">
        <f>IF(ISBLANK(Justificar!E501),"",Justificar!E501)</f>
        <v/>
      </c>
      <c r="F494" t="str">
        <f>IF(ISBLANK(Justificar!F501),"",Justificar!F501)</f>
        <v/>
      </c>
    </row>
    <row r="495" spans="1:6" x14ac:dyDescent="0.3">
      <c r="A495" t="str">
        <f>IF(ISBLANK(Justificar!B502),"",Justificar!B502)</f>
        <v/>
      </c>
      <c r="B495" t="str" cm="1">
        <f t="array" ref="B495">_xlfn.XLOOKUP(TablaJust[[#This Row],[User Code]],User[[#All],[User Code]],User[[#All],[CM]],"")</f>
        <v/>
      </c>
      <c r="C495" t="str">
        <f>IF(ISBLANK(Justificar!C502),"",Justificar!C502)</f>
        <v/>
      </c>
      <c r="D495" t="str">
        <f>IF(ISBLANK(Justificar!D502),"",Justificar!D502)</f>
        <v/>
      </c>
      <c r="E495" t="str">
        <f>IF(ISBLANK(Justificar!E502),"",Justificar!E502)</f>
        <v/>
      </c>
      <c r="F495" t="str">
        <f>IF(ISBLANK(Justificar!F502),"",Justificar!F502)</f>
        <v/>
      </c>
    </row>
    <row r="496" spans="1:6" x14ac:dyDescent="0.3">
      <c r="A496" t="str">
        <f>IF(ISBLANK(Justificar!B503),"",Justificar!B503)</f>
        <v/>
      </c>
      <c r="B496" t="str" cm="1">
        <f t="array" ref="B496">_xlfn.XLOOKUP(TablaJust[[#This Row],[User Code]],User[[#All],[User Code]],User[[#All],[CM]],"")</f>
        <v/>
      </c>
      <c r="C496" t="str">
        <f>IF(ISBLANK(Justificar!C503),"",Justificar!C503)</f>
        <v/>
      </c>
      <c r="D496" t="str">
        <f>IF(ISBLANK(Justificar!D503),"",Justificar!D503)</f>
        <v/>
      </c>
      <c r="E496" t="str">
        <f>IF(ISBLANK(Justificar!E503),"",Justificar!E503)</f>
        <v/>
      </c>
      <c r="F496" t="str">
        <f>IF(ISBLANK(Justificar!F503),"",Justificar!F503)</f>
        <v/>
      </c>
    </row>
    <row r="497" spans="1:6" x14ac:dyDescent="0.3">
      <c r="A497" t="str">
        <f>IF(ISBLANK(Justificar!B504),"",Justificar!B504)</f>
        <v/>
      </c>
      <c r="B497" t="str" cm="1">
        <f t="array" ref="B497">_xlfn.XLOOKUP(TablaJust[[#This Row],[User Code]],User[[#All],[User Code]],User[[#All],[CM]],"")</f>
        <v/>
      </c>
      <c r="C497" t="str">
        <f>IF(ISBLANK(Justificar!C504),"",Justificar!C504)</f>
        <v/>
      </c>
      <c r="D497" t="str">
        <f>IF(ISBLANK(Justificar!D504),"",Justificar!D504)</f>
        <v/>
      </c>
      <c r="E497" t="str">
        <f>IF(ISBLANK(Justificar!E504),"",Justificar!E504)</f>
        <v/>
      </c>
      <c r="F497" t="str">
        <f>IF(ISBLANK(Justificar!F504),"",Justificar!F504)</f>
        <v/>
      </c>
    </row>
    <row r="498" spans="1:6" x14ac:dyDescent="0.3">
      <c r="A498" t="str">
        <f>IF(ISBLANK(Justificar!B505),"",Justificar!B505)</f>
        <v/>
      </c>
      <c r="B498" t="str" cm="1">
        <f t="array" ref="B498">_xlfn.XLOOKUP(TablaJust[[#This Row],[User Code]],User[[#All],[User Code]],User[[#All],[CM]],"")</f>
        <v/>
      </c>
      <c r="C498" t="str">
        <f>IF(ISBLANK(Justificar!C505),"",Justificar!C505)</f>
        <v/>
      </c>
      <c r="D498" t="str">
        <f>IF(ISBLANK(Justificar!D505),"",Justificar!D505)</f>
        <v/>
      </c>
      <c r="E498" t="str">
        <f>IF(ISBLANK(Justificar!E505),"",Justificar!E505)</f>
        <v/>
      </c>
      <c r="F498" t="str">
        <f>IF(ISBLANK(Justificar!F505),"",Justificar!F505)</f>
        <v/>
      </c>
    </row>
    <row r="499" spans="1:6" x14ac:dyDescent="0.3">
      <c r="A499" t="str">
        <f>IF(ISBLANK(Justificar!B506),"",Justificar!B506)</f>
        <v/>
      </c>
      <c r="B499" t="str" cm="1">
        <f t="array" ref="B499">_xlfn.XLOOKUP(TablaJust[[#This Row],[User Code]],User[[#All],[User Code]],User[[#All],[CM]],"")</f>
        <v/>
      </c>
      <c r="C499" t="str">
        <f>IF(ISBLANK(Justificar!C506),"",Justificar!C506)</f>
        <v/>
      </c>
      <c r="D499" t="str">
        <f>IF(ISBLANK(Justificar!D506),"",Justificar!D506)</f>
        <v/>
      </c>
      <c r="E499" t="str">
        <f>IF(ISBLANK(Justificar!E506),"",Justificar!E506)</f>
        <v/>
      </c>
      <c r="F499" t="str">
        <f>IF(ISBLANK(Justificar!F506),"",Justificar!F506)</f>
        <v/>
      </c>
    </row>
    <row r="500" spans="1:6" x14ac:dyDescent="0.3">
      <c r="A500" t="str">
        <f>IF(ISBLANK(Justificar!B507),"",Justificar!B507)</f>
        <v/>
      </c>
      <c r="B500" t="str" cm="1">
        <f t="array" ref="B500">_xlfn.XLOOKUP(TablaJust[[#This Row],[User Code]],User[[#All],[User Code]],User[[#All],[CM]],"")</f>
        <v/>
      </c>
      <c r="C500" t="str">
        <f>IF(ISBLANK(Justificar!C507),"",Justificar!C507)</f>
        <v/>
      </c>
      <c r="D500" t="str">
        <f>IF(ISBLANK(Justificar!D507),"",Justificar!D507)</f>
        <v/>
      </c>
      <c r="E500" t="str">
        <f>IF(ISBLANK(Justificar!E507),"",Justificar!E507)</f>
        <v/>
      </c>
      <c r="F500" t="str">
        <f>IF(ISBLANK(Justificar!F507),"",Justificar!F507)</f>
        <v/>
      </c>
    </row>
    <row r="501" spans="1:6" x14ac:dyDescent="0.3">
      <c r="A501" t="str">
        <f>IF(ISBLANK(Justificar!B508),"",Justificar!B508)</f>
        <v/>
      </c>
      <c r="B501" t="str" cm="1">
        <f t="array" ref="B501">_xlfn.XLOOKUP(TablaJust[[#This Row],[User Code]],User[[#All],[User Code]],User[[#All],[CM]],"")</f>
        <v/>
      </c>
      <c r="C501" t="str">
        <f>IF(ISBLANK(Justificar!C508),"",Justificar!C508)</f>
        <v/>
      </c>
      <c r="D501" t="str">
        <f>IF(ISBLANK(Justificar!D508),"",Justificar!D508)</f>
        <v/>
      </c>
      <c r="E501" t="str">
        <f>IF(ISBLANK(Justificar!E508),"",Justificar!E508)</f>
        <v/>
      </c>
      <c r="F501" t="str">
        <f>IF(ISBLANK(Justificar!F508),"",Justificar!F508)</f>
        <v/>
      </c>
    </row>
    <row r="502" spans="1:6" x14ac:dyDescent="0.3">
      <c r="A502" t="str">
        <f>IF(ISBLANK(Justificar!B509),"",Justificar!B509)</f>
        <v/>
      </c>
      <c r="B502" t="str" cm="1">
        <f t="array" ref="B502">_xlfn.XLOOKUP(TablaJust[[#This Row],[User Code]],User[[#All],[User Code]],User[[#All],[CM]],"")</f>
        <v/>
      </c>
      <c r="C502" t="str">
        <f>IF(ISBLANK(Justificar!C509),"",Justificar!C509)</f>
        <v/>
      </c>
      <c r="D502" t="str">
        <f>IF(ISBLANK(Justificar!D509),"",Justificar!D509)</f>
        <v/>
      </c>
      <c r="E502" t="str">
        <f>IF(ISBLANK(Justificar!E509),"",Justificar!E509)</f>
        <v/>
      </c>
      <c r="F502" t="str">
        <f>IF(ISBLANK(Justificar!F509),"",Justificar!F509)</f>
        <v/>
      </c>
    </row>
    <row r="503" spans="1:6" x14ac:dyDescent="0.3">
      <c r="A503" t="str">
        <f>IF(ISBLANK(Justificar!B510),"",Justificar!B510)</f>
        <v/>
      </c>
      <c r="B503" t="str" cm="1">
        <f t="array" ref="B503">_xlfn.XLOOKUP(TablaJust[[#This Row],[User Code]],User[[#All],[User Code]],User[[#All],[CM]],"")</f>
        <v/>
      </c>
      <c r="C503" t="str">
        <f>IF(ISBLANK(Justificar!C510),"",Justificar!C510)</f>
        <v/>
      </c>
      <c r="D503" t="str">
        <f>IF(ISBLANK(Justificar!D510),"",Justificar!D510)</f>
        <v/>
      </c>
      <c r="E503" t="str">
        <f>IF(ISBLANK(Justificar!E510),"",Justificar!E510)</f>
        <v/>
      </c>
      <c r="F503" t="str">
        <f>IF(ISBLANK(Justificar!F510),"",Justificar!F510)</f>
        <v/>
      </c>
    </row>
    <row r="504" spans="1:6" x14ac:dyDescent="0.3">
      <c r="A504" t="str">
        <f>IF(ISBLANK(Justificar!B511),"",Justificar!B511)</f>
        <v/>
      </c>
      <c r="B504" t="str" cm="1">
        <f t="array" ref="B504">_xlfn.XLOOKUP(TablaJust[[#This Row],[User Code]],User[[#All],[User Code]],User[[#All],[CM]],"")</f>
        <v/>
      </c>
      <c r="C504" t="str">
        <f>IF(ISBLANK(Justificar!C511),"",Justificar!C511)</f>
        <v/>
      </c>
      <c r="D504" t="str">
        <f>IF(ISBLANK(Justificar!D511),"",Justificar!D511)</f>
        <v/>
      </c>
      <c r="E504" t="str">
        <f>IF(ISBLANK(Justificar!E511),"",Justificar!E511)</f>
        <v/>
      </c>
      <c r="F504" t="str">
        <f>IF(ISBLANK(Justificar!F511),"",Justificar!F511)</f>
        <v/>
      </c>
    </row>
    <row r="505" spans="1:6" x14ac:dyDescent="0.3">
      <c r="A505" t="str">
        <f>IF(ISBLANK(Justificar!B512),"",Justificar!B512)</f>
        <v/>
      </c>
      <c r="B505" t="str" cm="1">
        <f t="array" ref="B505">_xlfn.XLOOKUP(TablaJust[[#This Row],[User Code]],User[[#All],[User Code]],User[[#All],[CM]],"")</f>
        <v/>
      </c>
      <c r="C505" t="str">
        <f>IF(ISBLANK(Justificar!C512),"",Justificar!C512)</f>
        <v/>
      </c>
      <c r="D505" t="str">
        <f>IF(ISBLANK(Justificar!D512),"",Justificar!D512)</f>
        <v/>
      </c>
      <c r="E505" t="str">
        <f>IF(ISBLANK(Justificar!E512),"",Justificar!E512)</f>
        <v/>
      </c>
      <c r="F505" t="str">
        <f>IF(ISBLANK(Justificar!F512),"",Justificar!F512)</f>
        <v/>
      </c>
    </row>
    <row r="506" spans="1:6" x14ac:dyDescent="0.3">
      <c r="A506" t="str">
        <f>IF(ISBLANK(Justificar!B513),"",Justificar!B513)</f>
        <v/>
      </c>
      <c r="B506" t="str" cm="1">
        <f t="array" ref="B506">_xlfn.XLOOKUP(TablaJust[[#This Row],[User Code]],User[[#All],[User Code]],User[[#All],[CM]],"")</f>
        <v/>
      </c>
      <c r="C506" t="str">
        <f>IF(ISBLANK(Justificar!C513),"",Justificar!C513)</f>
        <v/>
      </c>
      <c r="D506" t="str">
        <f>IF(ISBLANK(Justificar!D513),"",Justificar!D513)</f>
        <v/>
      </c>
      <c r="E506" t="str">
        <f>IF(ISBLANK(Justificar!E513),"",Justificar!E513)</f>
        <v/>
      </c>
      <c r="F506" t="str">
        <f>IF(ISBLANK(Justificar!F513),"",Justificar!F513)</f>
        <v/>
      </c>
    </row>
    <row r="507" spans="1:6" x14ac:dyDescent="0.3">
      <c r="A507" t="str">
        <f>IF(ISBLANK(Justificar!B514),"",Justificar!B514)</f>
        <v/>
      </c>
      <c r="B507" t="str" cm="1">
        <f t="array" ref="B507">_xlfn.XLOOKUP(TablaJust[[#This Row],[User Code]],User[[#All],[User Code]],User[[#All],[CM]],"")</f>
        <v/>
      </c>
      <c r="C507" t="str">
        <f>IF(ISBLANK(Justificar!C514),"",Justificar!C514)</f>
        <v/>
      </c>
      <c r="D507" t="str">
        <f>IF(ISBLANK(Justificar!D514),"",Justificar!D514)</f>
        <v/>
      </c>
      <c r="E507" t="str">
        <f>IF(ISBLANK(Justificar!E514),"",Justificar!E514)</f>
        <v/>
      </c>
      <c r="F507" t="str">
        <f>IF(ISBLANK(Justificar!F514),"",Justificar!F514)</f>
        <v/>
      </c>
    </row>
    <row r="508" spans="1:6" x14ac:dyDescent="0.3">
      <c r="A508" t="str">
        <f>IF(ISBLANK(Justificar!B515),"",Justificar!B515)</f>
        <v/>
      </c>
      <c r="B508" t="str" cm="1">
        <f t="array" ref="B508">_xlfn.XLOOKUP(TablaJust[[#This Row],[User Code]],User[[#All],[User Code]],User[[#All],[CM]],"")</f>
        <v/>
      </c>
      <c r="C508" t="str">
        <f>IF(ISBLANK(Justificar!C515),"",Justificar!C515)</f>
        <v/>
      </c>
      <c r="D508" t="str">
        <f>IF(ISBLANK(Justificar!D515),"",Justificar!D515)</f>
        <v/>
      </c>
      <c r="E508" t="str">
        <f>IF(ISBLANK(Justificar!E515),"",Justificar!E515)</f>
        <v/>
      </c>
      <c r="F508" t="str">
        <f>IF(ISBLANK(Justificar!F515),"",Justificar!F515)</f>
        <v/>
      </c>
    </row>
    <row r="509" spans="1:6" x14ac:dyDescent="0.3">
      <c r="A509" t="str">
        <f>IF(ISBLANK(Justificar!B516),"",Justificar!B516)</f>
        <v/>
      </c>
      <c r="B509" t="str" cm="1">
        <f t="array" ref="B509">_xlfn.XLOOKUP(TablaJust[[#This Row],[User Code]],User[[#All],[User Code]],User[[#All],[CM]],"")</f>
        <v/>
      </c>
      <c r="C509" t="str">
        <f>IF(ISBLANK(Justificar!C516),"",Justificar!C516)</f>
        <v/>
      </c>
      <c r="D509" t="str">
        <f>IF(ISBLANK(Justificar!D516),"",Justificar!D516)</f>
        <v/>
      </c>
      <c r="E509" t="str">
        <f>IF(ISBLANK(Justificar!E516),"",Justificar!E516)</f>
        <v/>
      </c>
      <c r="F509" t="str">
        <f>IF(ISBLANK(Justificar!F516),"",Justificar!F516)</f>
        <v/>
      </c>
    </row>
    <row r="510" spans="1:6" x14ac:dyDescent="0.3">
      <c r="A510" t="str">
        <f>IF(ISBLANK(Justificar!B517),"",Justificar!B517)</f>
        <v/>
      </c>
      <c r="B510" t="str" cm="1">
        <f t="array" ref="B510">_xlfn.XLOOKUP(TablaJust[[#This Row],[User Code]],User[[#All],[User Code]],User[[#All],[CM]],"")</f>
        <v/>
      </c>
      <c r="C510" t="str">
        <f>IF(ISBLANK(Justificar!C517),"",Justificar!C517)</f>
        <v/>
      </c>
      <c r="D510" t="str">
        <f>IF(ISBLANK(Justificar!D517),"",Justificar!D517)</f>
        <v/>
      </c>
      <c r="E510" t="str">
        <f>IF(ISBLANK(Justificar!E517),"",Justificar!E517)</f>
        <v/>
      </c>
      <c r="F510" t="str">
        <f>IF(ISBLANK(Justificar!F517),"",Justificar!F517)</f>
        <v/>
      </c>
    </row>
    <row r="511" spans="1:6" x14ac:dyDescent="0.3">
      <c r="A511" t="str">
        <f>IF(ISBLANK(Justificar!B518),"",Justificar!B518)</f>
        <v/>
      </c>
      <c r="B511" t="str" cm="1">
        <f t="array" ref="B511">_xlfn.XLOOKUP(TablaJust[[#This Row],[User Code]],User[[#All],[User Code]],User[[#All],[CM]],"")</f>
        <v/>
      </c>
      <c r="C511" t="str">
        <f>IF(ISBLANK(Justificar!C518),"",Justificar!C518)</f>
        <v/>
      </c>
      <c r="D511" t="str">
        <f>IF(ISBLANK(Justificar!D518),"",Justificar!D518)</f>
        <v/>
      </c>
      <c r="E511" t="str">
        <f>IF(ISBLANK(Justificar!E518),"",Justificar!E518)</f>
        <v/>
      </c>
      <c r="F511" t="str">
        <f>IF(ISBLANK(Justificar!F518),"",Justificar!F518)</f>
        <v/>
      </c>
    </row>
    <row r="512" spans="1:6" x14ac:dyDescent="0.3">
      <c r="A512" t="str">
        <f>IF(ISBLANK(Justificar!B519),"",Justificar!B519)</f>
        <v/>
      </c>
      <c r="B512" t="str" cm="1">
        <f t="array" ref="B512">_xlfn.XLOOKUP(TablaJust[[#This Row],[User Code]],User[[#All],[User Code]],User[[#All],[CM]],"")</f>
        <v/>
      </c>
      <c r="C512" t="str">
        <f>IF(ISBLANK(Justificar!C519),"",Justificar!C519)</f>
        <v/>
      </c>
      <c r="D512" t="str">
        <f>IF(ISBLANK(Justificar!D519),"",Justificar!D519)</f>
        <v/>
      </c>
      <c r="E512" t="str">
        <f>IF(ISBLANK(Justificar!E519),"",Justificar!E519)</f>
        <v/>
      </c>
      <c r="F512" t="str">
        <f>IF(ISBLANK(Justificar!F519),"",Justificar!F519)</f>
        <v/>
      </c>
    </row>
    <row r="513" spans="1:6" x14ac:dyDescent="0.3">
      <c r="A513" t="str">
        <f>IF(ISBLANK(Justificar!B520),"",Justificar!B520)</f>
        <v/>
      </c>
      <c r="B513" t="str" cm="1">
        <f t="array" ref="B513">_xlfn.XLOOKUP(TablaJust[[#This Row],[User Code]],User[[#All],[User Code]],User[[#All],[CM]],"")</f>
        <v/>
      </c>
      <c r="C513" t="str">
        <f>IF(ISBLANK(Justificar!C520),"",Justificar!C520)</f>
        <v/>
      </c>
      <c r="D513" t="str">
        <f>IF(ISBLANK(Justificar!D520),"",Justificar!D520)</f>
        <v/>
      </c>
      <c r="E513" t="str">
        <f>IF(ISBLANK(Justificar!E520),"",Justificar!E520)</f>
        <v/>
      </c>
      <c r="F513" t="str">
        <f>IF(ISBLANK(Justificar!F520),"",Justificar!F520)</f>
        <v/>
      </c>
    </row>
    <row r="514" spans="1:6" x14ac:dyDescent="0.3">
      <c r="A514" t="str">
        <f>IF(ISBLANK(Justificar!B521),"",Justificar!B521)</f>
        <v/>
      </c>
      <c r="B514" t="str" cm="1">
        <f t="array" ref="B514">_xlfn.XLOOKUP(TablaJust[[#This Row],[User Code]],User[[#All],[User Code]],User[[#All],[CM]],"")</f>
        <v/>
      </c>
      <c r="C514" t="str">
        <f>IF(ISBLANK(Justificar!C521),"",Justificar!C521)</f>
        <v/>
      </c>
      <c r="D514" t="str">
        <f>IF(ISBLANK(Justificar!D521),"",Justificar!D521)</f>
        <v/>
      </c>
      <c r="E514" t="str">
        <f>IF(ISBLANK(Justificar!E521),"",Justificar!E521)</f>
        <v/>
      </c>
      <c r="F514" t="str">
        <f>IF(ISBLANK(Justificar!F521),"",Justificar!F521)</f>
        <v/>
      </c>
    </row>
    <row r="515" spans="1:6" x14ac:dyDescent="0.3">
      <c r="A515" t="str">
        <f>IF(ISBLANK(Justificar!B522),"",Justificar!B522)</f>
        <v/>
      </c>
      <c r="B515" t="str" cm="1">
        <f t="array" ref="B515">_xlfn.XLOOKUP(TablaJust[[#This Row],[User Code]],User[[#All],[User Code]],User[[#All],[CM]],"")</f>
        <v/>
      </c>
      <c r="C515" t="str">
        <f>IF(ISBLANK(Justificar!C522),"",Justificar!C522)</f>
        <v/>
      </c>
      <c r="D515" t="str">
        <f>IF(ISBLANK(Justificar!D522),"",Justificar!D522)</f>
        <v/>
      </c>
      <c r="E515" t="str">
        <f>IF(ISBLANK(Justificar!E522),"",Justificar!E522)</f>
        <v/>
      </c>
      <c r="F515" t="str">
        <f>IF(ISBLANK(Justificar!F522),"",Justificar!F522)</f>
        <v/>
      </c>
    </row>
    <row r="516" spans="1:6" x14ac:dyDescent="0.3">
      <c r="A516" t="str">
        <f>IF(ISBLANK(Justificar!B523),"",Justificar!B523)</f>
        <v/>
      </c>
      <c r="B516" t="str" cm="1">
        <f t="array" ref="B516">_xlfn.XLOOKUP(TablaJust[[#This Row],[User Code]],User[[#All],[User Code]],User[[#All],[CM]],"")</f>
        <v/>
      </c>
      <c r="C516" t="str">
        <f>IF(ISBLANK(Justificar!C523),"",Justificar!C523)</f>
        <v/>
      </c>
      <c r="D516" t="str">
        <f>IF(ISBLANK(Justificar!D523),"",Justificar!D523)</f>
        <v/>
      </c>
      <c r="E516" t="str">
        <f>IF(ISBLANK(Justificar!E523),"",Justificar!E523)</f>
        <v/>
      </c>
      <c r="F516" t="str">
        <f>IF(ISBLANK(Justificar!F523),"",Justificar!F523)</f>
        <v/>
      </c>
    </row>
    <row r="517" spans="1:6" x14ac:dyDescent="0.3">
      <c r="A517" t="str">
        <f>IF(ISBLANK(Justificar!B524),"",Justificar!B524)</f>
        <v/>
      </c>
      <c r="B517" t="str" cm="1">
        <f t="array" ref="B517">_xlfn.XLOOKUP(TablaJust[[#This Row],[User Code]],User[[#All],[User Code]],User[[#All],[CM]],"")</f>
        <v/>
      </c>
      <c r="C517" t="str">
        <f>IF(ISBLANK(Justificar!C524),"",Justificar!C524)</f>
        <v/>
      </c>
      <c r="D517" t="str">
        <f>IF(ISBLANK(Justificar!D524),"",Justificar!D524)</f>
        <v/>
      </c>
      <c r="E517" t="str">
        <f>IF(ISBLANK(Justificar!E524),"",Justificar!E524)</f>
        <v/>
      </c>
      <c r="F517" t="str">
        <f>IF(ISBLANK(Justificar!F524),"",Justificar!F524)</f>
        <v/>
      </c>
    </row>
    <row r="518" spans="1:6" x14ac:dyDescent="0.3">
      <c r="A518" t="str">
        <f>IF(ISBLANK(Justificar!B525),"",Justificar!B525)</f>
        <v/>
      </c>
      <c r="B518" t="str" cm="1">
        <f t="array" ref="B518">_xlfn.XLOOKUP(TablaJust[[#This Row],[User Code]],User[[#All],[User Code]],User[[#All],[CM]],"")</f>
        <v/>
      </c>
      <c r="C518" t="str">
        <f>IF(ISBLANK(Justificar!C525),"",Justificar!C525)</f>
        <v/>
      </c>
      <c r="D518" t="str">
        <f>IF(ISBLANK(Justificar!D525),"",Justificar!D525)</f>
        <v/>
      </c>
      <c r="E518" t="str">
        <f>IF(ISBLANK(Justificar!E525),"",Justificar!E525)</f>
        <v/>
      </c>
      <c r="F518" t="str">
        <f>IF(ISBLANK(Justificar!F525),"",Justificar!F525)</f>
        <v/>
      </c>
    </row>
    <row r="519" spans="1:6" x14ac:dyDescent="0.3">
      <c r="A519" t="str">
        <f>IF(ISBLANK(Justificar!B526),"",Justificar!B526)</f>
        <v/>
      </c>
      <c r="B519" t="str" cm="1">
        <f t="array" ref="B519">_xlfn.XLOOKUP(TablaJust[[#This Row],[User Code]],User[[#All],[User Code]],User[[#All],[CM]],"")</f>
        <v/>
      </c>
      <c r="C519" t="str">
        <f>IF(ISBLANK(Justificar!C526),"",Justificar!C526)</f>
        <v/>
      </c>
      <c r="D519" t="str">
        <f>IF(ISBLANK(Justificar!D526),"",Justificar!D526)</f>
        <v/>
      </c>
      <c r="E519" t="str">
        <f>IF(ISBLANK(Justificar!E526),"",Justificar!E526)</f>
        <v/>
      </c>
      <c r="F519" t="str">
        <f>IF(ISBLANK(Justificar!F526),"",Justificar!F526)</f>
        <v/>
      </c>
    </row>
    <row r="520" spans="1:6" x14ac:dyDescent="0.3">
      <c r="A520" t="str">
        <f>IF(ISBLANK(Justificar!B527),"",Justificar!B527)</f>
        <v/>
      </c>
      <c r="B520" t="str" cm="1">
        <f t="array" ref="B520">_xlfn.XLOOKUP(TablaJust[[#This Row],[User Code]],User[[#All],[User Code]],User[[#All],[CM]],"")</f>
        <v/>
      </c>
      <c r="C520" t="str">
        <f>IF(ISBLANK(Justificar!C527),"",Justificar!C527)</f>
        <v/>
      </c>
      <c r="D520" t="str">
        <f>IF(ISBLANK(Justificar!D527),"",Justificar!D527)</f>
        <v/>
      </c>
      <c r="E520" t="str">
        <f>IF(ISBLANK(Justificar!E527),"",Justificar!E527)</f>
        <v/>
      </c>
      <c r="F520" t="str">
        <f>IF(ISBLANK(Justificar!F527),"",Justificar!F527)</f>
        <v/>
      </c>
    </row>
    <row r="521" spans="1:6" x14ac:dyDescent="0.3">
      <c r="A521" t="str">
        <f>IF(ISBLANK(Justificar!B528),"",Justificar!B528)</f>
        <v/>
      </c>
      <c r="B521" t="str" cm="1">
        <f t="array" ref="B521">_xlfn.XLOOKUP(TablaJust[[#This Row],[User Code]],User[[#All],[User Code]],User[[#All],[CM]],"")</f>
        <v/>
      </c>
      <c r="C521" t="str">
        <f>IF(ISBLANK(Justificar!C528),"",Justificar!C528)</f>
        <v/>
      </c>
      <c r="D521" t="str">
        <f>IF(ISBLANK(Justificar!D528),"",Justificar!D528)</f>
        <v/>
      </c>
      <c r="E521" t="str">
        <f>IF(ISBLANK(Justificar!E528),"",Justificar!E528)</f>
        <v/>
      </c>
      <c r="F521" t="str">
        <f>IF(ISBLANK(Justificar!F528),"",Justificar!F528)</f>
        <v/>
      </c>
    </row>
    <row r="522" spans="1:6" x14ac:dyDescent="0.3">
      <c r="A522" t="str">
        <f>IF(ISBLANK(Justificar!B529),"",Justificar!B529)</f>
        <v/>
      </c>
      <c r="B522" t="str" cm="1">
        <f t="array" ref="B522">_xlfn.XLOOKUP(TablaJust[[#This Row],[User Code]],User[[#All],[User Code]],User[[#All],[CM]],"")</f>
        <v/>
      </c>
      <c r="C522" t="str">
        <f>IF(ISBLANK(Justificar!C529),"",Justificar!C529)</f>
        <v/>
      </c>
      <c r="D522" t="str">
        <f>IF(ISBLANK(Justificar!D529),"",Justificar!D529)</f>
        <v/>
      </c>
      <c r="E522" t="str">
        <f>IF(ISBLANK(Justificar!E529),"",Justificar!E529)</f>
        <v/>
      </c>
      <c r="F522" t="str">
        <f>IF(ISBLANK(Justificar!F529),"",Justificar!F529)</f>
        <v/>
      </c>
    </row>
    <row r="523" spans="1:6" x14ac:dyDescent="0.3">
      <c r="A523" t="str">
        <f>IF(ISBLANK(Justificar!B530),"",Justificar!B530)</f>
        <v/>
      </c>
      <c r="B523" t="str" cm="1">
        <f t="array" ref="B523">_xlfn.XLOOKUP(TablaJust[[#This Row],[User Code]],User[[#All],[User Code]],User[[#All],[CM]],"")</f>
        <v/>
      </c>
      <c r="C523" t="str">
        <f>IF(ISBLANK(Justificar!C530),"",Justificar!C530)</f>
        <v/>
      </c>
      <c r="D523" t="str">
        <f>IF(ISBLANK(Justificar!D530),"",Justificar!D530)</f>
        <v/>
      </c>
      <c r="E523" t="str">
        <f>IF(ISBLANK(Justificar!E530),"",Justificar!E530)</f>
        <v/>
      </c>
      <c r="F523" t="str">
        <f>IF(ISBLANK(Justificar!F530),"",Justificar!F530)</f>
        <v/>
      </c>
    </row>
    <row r="524" spans="1:6" x14ac:dyDescent="0.3">
      <c r="A524" t="str">
        <f>IF(ISBLANK(Justificar!B531),"",Justificar!B531)</f>
        <v/>
      </c>
      <c r="B524" t="str" cm="1">
        <f t="array" ref="B524">_xlfn.XLOOKUP(TablaJust[[#This Row],[User Code]],User[[#All],[User Code]],User[[#All],[CM]],"")</f>
        <v/>
      </c>
      <c r="C524" t="str">
        <f>IF(ISBLANK(Justificar!C531),"",Justificar!C531)</f>
        <v/>
      </c>
      <c r="D524" t="str">
        <f>IF(ISBLANK(Justificar!D531),"",Justificar!D531)</f>
        <v/>
      </c>
      <c r="E524" t="str">
        <f>IF(ISBLANK(Justificar!E531),"",Justificar!E531)</f>
        <v/>
      </c>
      <c r="F524" t="str">
        <f>IF(ISBLANK(Justificar!F531),"",Justificar!F531)</f>
        <v/>
      </c>
    </row>
    <row r="525" spans="1:6" x14ac:dyDescent="0.3">
      <c r="A525" t="str">
        <f>IF(ISBLANK(Justificar!B532),"",Justificar!B532)</f>
        <v/>
      </c>
      <c r="B525" t="str" cm="1">
        <f t="array" ref="B525">_xlfn.XLOOKUP(TablaJust[[#This Row],[User Code]],User[[#All],[User Code]],User[[#All],[CM]],"")</f>
        <v/>
      </c>
      <c r="C525" t="str">
        <f>IF(ISBLANK(Justificar!C532),"",Justificar!C532)</f>
        <v/>
      </c>
      <c r="D525" t="str">
        <f>IF(ISBLANK(Justificar!D532),"",Justificar!D532)</f>
        <v/>
      </c>
      <c r="E525" t="str">
        <f>IF(ISBLANK(Justificar!E532),"",Justificar!E532)</f>
        <v/>
      </c>
      <c r="F525" t="str">
        <f>IF(ISBLANK(Justificar!F532),"",Justificar!F532)</f>
        <v/>
      </c>
    </row>
    <row r="526" spans="1:6" x14ac:dyDescent="0.3">
      <c r="A526" t="str">
        <f>IF(ISBLANK(Justificar!B533),"",Justificar!B533)</f>
        <v/>
      </c>
      <c r="B526" t="str" cm="1">
        <f t="array" ref="B526">_xlfn.XLOOKUP(TablaJust[[#This Row],[User Code]],User[[#All],[User Code]],User[[#All],[CM]],"")</f>
        <v/>
      </c>
      <c r="C526" t="str">
        <f>IF(ISBLANK(Justificar!C533),"",Justificar!C533)</f>
        <v/>
      </c>
      <c r="D526" t="str">
        <f>IF(ISBLANK(Justificar!D533),"",Justificar!D533)</f>
        <v/>
      </c>
      <c r="E526" t="str">
        <f>IF(ISBLANK(Justificar!E533),"",Justificar!E533)</f>
        <v/>
      </c>
      <c r="F526" t="str">
        <f>IF(ISBLANK(Justificar!F533),"",Justificar!F533)</f>
        <v/>
      </c>
    </row>
    <row r="527" spans="1:6" x14ac:dyDescent="0.3">
      <c r="A527" t="str">
        <f>IF(ISBLANK(Justificar!B534),"",Justificar!B534)</f>
        <v/>
      </c>
      <c r="B527" t="str" cm="1">
        <f t="array" ref="B527">_xlfn.XLOOKUP(TablaJust[[#This Row],[User Code]],User[[#All],[User Code]],User[[#All],[CM]],"")</f>
        <v/>
      </c>
      <c r="C527" t="str">
        <f>IF(ISBLANK(Justificar!C534),"",Justificar!C534)</f>
        <v/>
      </c>
      <c r="D527" t="str">
        <f>IF(ISBLANK(Justificar!D534),"",Justificar!D534)</f>
        <v/>
      </c>
      <c r="E527" t="str">
        <f>IF(ISBLANK(Justificar!E534),"",Justificar!E534)</f>
        <v/>
      </c>
      <c r="F527" t="str">
        <f>IF(ISBLANK(Justificar!F534),"",Justificar!F534)</f>
        <v/>
      </c>
    </row>
    <row r="528" spans="1:6" x14ac:dyDescent="0.3">
      <c r="A528" t="str">
        <f>IF(ISBLANK(Justificar!B535),"",Justificar!B535)</f>
        <v/>
      </c>
      <c r="B528" t="str" cm="1">
        <f t="array" ref="B528">_xlfn.XLOOKUP(TablaJust[[#This Row],[User Code]],User[[#All],[User Code]],User[[#All],[CM]],"")</f>
        <v/>
      </c>
      <c r="C528" t="str">
        <f>IF(ISBLANK(Justificar!C535),"",Justificar!C535)</f>
        <v/>
      </c>
      <c r="D528" t="str">
        <f>IF(ISBLANK(Justificar!D535),"",Justificar!D535)</f>
        <v/>
      </c>
      <c r="E528" t="str">
        <f>IF(ISBLANK(Justificar!E535),"",Justificar!E535)</f>
        <v/>
      </c>
      <c r="F528" t="str">
        <f>IF(ISBLANK(Justificar!F535),"",Justificar!F535)</f>
        <v/>
      </c>
    </row>
    <row r="529" spans="1:6" x14ac:dyDescent="0.3">
      <c r="A529" t="str">
        <f>IF(ISBLANK(Justificar!B536),"",Justificar!B536)</f>
        <v/>
      </c>
      <c r="B529" t="str" cm="1">
        <f t="array" ref="B529">_xlfn.XLOOKUP(TablaJust[[#This Row],[User Code]],User[[#All],[User Code]],User[[#All],[CM]],"")</f>
        <v/>
      </c>
      <c r="C529" t="str">
        <f>IF(ISBLANK(Justificar!C536),"",Justificar!C536)</f>
        <v/>
      </c>
      <c r="D529" t="str">
        <f>IF(ISBLANK(Justificar!D536),"",Justificar!D536)</f>
        <v/>
      </c>
      <c r="E529" t="str">
        <f>IF(ISBLANK(Justificar!E536),"",Justificar!E536)</f>
        <v/>
      </c>
      <c r="F529" t="str">
        <f>IF(ISBLANK(Justificar!F536),"",Justificar!F536)</f>
        <v/>
      </c>
    </row>
    <row r="530" spans="1:6" x14ac:dyDescent="0.3">
      <c r="A530" t="str">
        <f>IF(ISBLANK(Justificar!B537),"",Justificar!B537)</f>
        <v/>
      </c>
      <c r="B530" t="str" cm="1">
        <f t="array" ref="B530">_xlfn.XLOOKUP(TablaJust[[#This Row],[User Code]],User[[#All],[User Code]],User[[#All],[CM]],"")</f>
        <v/>
      </c>
      <c r="C530" t="str">
        <f>IF(ISBLANK(Justificar!C537),"",Justificar!C537)</f>
        <v/>
      </c>
      <c r="D530" t="str">
        <f>IF(ISBLANK(Justificar!D537),"",Justificar!D537)</f>
        <v/>
      </c>
      <c r="E530" t="str">
        <f>IF(ISBLANK(Justificar!E537),"",Justificar!E537)</f>
        <v/>
      </c>
      <c r="F530" t="str">
        <f>IF(ISBLANK(Justificar!F537),"",Justificar!F537)</f>
        <v/>
      </c>
    </row>
    <row r="531" spans="1:6" x14ac:dyDescent="0.3">
      <c r="A531" t="str">
        <f>IF(ISBLANK(Justificar!B538),"",Justificar!B538)</f>
        <v/>
      </c>
      <c r="B531" t="str" cm="1">
        <f t="array" ref="B531">_xlfn.XLOOKUP(TablaJust[[#This Row],[User Code]],User[[#All],[User Code]],User[[#All],[CM]],"")</f>
        <v/>
      </c>
      <c r="C531" t="str">
        <f>IF(ISBLANK(Justificar!C538),"",Justificar!C538)</f>
        <v/>
      </c>
      <c r="D531" t="str">
        <f>IF(ISBLANK(Justificar!D538),"",Justificar!D538)</f>
        <v/>
      </c>
      <c r="E531" t="str">
        <f>IF(ISBLANK(Justificar!E538),"",Justificar!E538)</f>
        <v/>
      </c>
      <c r="F531" t="str">
        <f>IF(ISBLANK(Justificar!F538),"",Justificar!F538)</f>
        <v/>
      </c>
    </row>
    <row r="532" spans="1:6" x14ac:dyDescent="0.3">
      <c r="A532" t="str">
        <f>IF(ISBLANK(Justificar!B539),"",Justificar!B539)</f>
        <v/>
      </c>
      <c r="B532" t="str" cm="1">
        <f t="array" ref="B532">_xlfn.XLOOKUP(TablaJust[[#This Row],[User Code]],User[[#All],[User Code]],User[[#All],[CM]],"")</f>
        <v/>
      </c>
      <c r="C532" t="str">
        <f>IF(ISBLANK(Justificar!C539),"",Justificar!C539)</f>
        <v/>
      </c>
      <c r="D532" t="str">
        <f>IF(ISBLANK(Justificar!D539),"",Justificar!D539)</f>
        <v/>
      </c>
      <c r="E532" t="str">
        <f>IF(ISBLANK(Justificar!E539),"",Justificar!E539)</f>
        <v/>
      </c>
      <c r="F532" t="str">
        <f>IF(ISBLANK(Justificar!F539),"",Justificar!F539)</f>
        <v/>
      </c>
    </row>
    <row r="533" spans="1:6" x14ac:dyDescent="0.3">
      <c r="A533" t="str">
        <f>IF(ISBLANK(Justificar!B540),"",Justificar!B540)</f>
        <v/>
      </c>
      <c r="B533" t="str" cm="1">
        <f t="array" ref="B533">_xlfn.XLOOKUP(TablaJust[[#This Row],[User Code]],User[[#All],[User Code]],User[[#All],[CM]],"")</f>
        <v/>
      </c>
      <c r="C533" t="str">
        <f>IF(ISBLANK(Justificar!C540),"",Justificar!C540)</f>
        <v/>
      </c>
      <c r="D533" t="str">
        <f>IF(ISBLANK(Justificar!D540),"",Justificar!D540)</f>
        <v/>
      </c>
      <c r="E533" t="str">
        <f>IF(ISBLANK(Justificar!E540),"",Justificar!E540)</f>
        <v/>
      </c>
      <c r="F533" t="str">
        <f>IF(ISBLANK(Justificar!F540),"",Justificar!F540)</f>
        <v/>
      </c>
    </row>
    <row r="534" spans="1:6" x14ac:dyDescent="0.3">
      <c r="A534" t="str">
        <f>IF(ISBLANK(Justificar!B541),"",Justificar!B541)</f>
        <v/>
      </c>
      <c r="B534" t="str" cm="1">
        <f t="array" ref="B534">_xlfn.XLOOKUP(TablaJust[[#This Row],[User Code]],User[[#All],[User Code]],User[[#All],[CM]],"")</f>
        <v/>
      </c>
      <c r="C534" t="str">
        <f>IF(ISBLANK(Justificar!C541),"",Justificar!C541)</f>
        <v/>
      </c>
      <c r="D534" t="str">
        <f>IF(ISBLANK(Justificar!D541),"",Justificar!D541)</f>
        <v/>
      </c>
      <c r="E534" t="str">
        <f>IF(ISBLANK(Justificar!E541),"",Justificar!E541)</f>
        <v/>
      </c>
      <c r="F534" t="str">
        <f>IF(ISBLANK(Justificar!F541),"",Justificar!F541)</f>
        <v/>
      </c>
    </row>
    <row r="535" spans="1:6" x14ac:dyDescent="0.3">
      <c r="A535" t="str">
        <f>IF(ISBLANK(Justificar!B542),"",Justificar!B542)</f>
        <v/>
      </c>
      <c r="B535" t="str" cm="1">
        <f t="array" ref="B535">_xlfn.XLOOKUP(TablaJust[[#This Row],[User Code]],User[[#All],[User Code]],User[[#All],[CM]],"")</f>
        <v/>
      </c>
      <c r="C535" t="str">
        <f>IF(ISBLANK(Justificar!C542),"",Justificar!C542)</f>
        <v/>
      </c>
      <c r="D535" t="str">
        <f>IF(ISBLANK(Justificar!D542),"",Justificar!D542)</f>
        <v/>
      </c>
      <c r="E535" t="str">
        <f>IF(ISBLANK(Justificar!E542),"",Justificar!E542)</f>
        <v/>
      </c>
      <c r="F535" t="str">
        <f>IF(ISBLANK(Justificar!F542),"",Justificar!F542)</f>
        <v/>
      </c>
    </row>
    <row r="536" spans="1:6" x14ac:dyDescent="0.3">
      <c r="A536" t="str">
        <f>IF(ISBLANK(Justificar!B543),"",Justificar!B543)</f>
        <v/>
      </c>
      <c r="B536" t="str" cm="1">
        <f t="array" ref="B536">_xlfn.XLOOKUP(TablaJust[[#This Row],[User Code]],User[[#All],[User Code]],User[[#All],[CM]],"")</f>
        <v/>
      </c>
      <c r="C536" t="str">
        <f>IF(ISBLANK(Justificar!C543),"",Justificar!C543)</f>
        <v/>
      </c>
      <c r="D536" t="str">
        <f>IF(ISBLANK(Justificar!D543),"",Justificar!D543)</f>
        <v/>
      </c>
      <c r="E536" t="str">
        <f>IF(ISBLANK(Justificar!E543),"",Justificar!E543)</f>
        <v/>
      </c>
      <c r="F536" t="str">
        <f>IF(ISBLANK(Justificar!F543),"",Justificar!F543)</f>
        <v/>
      </c>
    </row>
    <row r="537" spans="1:6" x14ac:dyDescent="0.3">
      <c r="A537" t="str">
        <f>IF(ISBLANK(Justificar!B544),"",Justificar!B544)</f>
        <v/>
      </c>
      <c r="B537" t="str" cm="1">
        <f t="array" ref="B537">_xlfn.XLOOKUP(TablaJust[[#This Row],[User Code]],User[[#All],[User Code]],User[[#All],[CM]],"")</f>
        <v/>
      </c>
      <c r="C537" t="str">
        <f>IF(ISBLANK(Justificar!C544),"",Justificar!C544)</f>
        <v/>
      </c>
      <c r="D537" t="str">
        <f>IF(ISBLANK(Justificar!D544),"",Justificar!D544)</f>
        <v/>
      </c>
      <c r="E537" t="str">
        <f>IF(ISBLANK(Justificar!E544),"",Justificar!E544)</f>
        <v/>
      </c>
      <c r="F537" t="str">
        <f>IF(ISBLANK(Justificar!F544),"",Justificar!F544)</f>
        <v/>
      </c>
    </row>
    <row r="538" spans="1:6" x14ac:dyDescent="0.3">
      <c r="A538" t="str">
        <f>IF(ISBLANK(Justificar!B545),"",Justificar!B545)</f>
        <v/>
      </c>
      <c r="B538" t="str" cm="1">
        <f t="array" ref="B538">_xlfn.XLOOKUP(TablaJust[[#This Row],[User Code]],User[[#All],[User Code]],User[[#All],[CM]],"")</f>
        <v/>
      </c>
      <c r="C538" t="str">
        <f>IF(ISBLANK(Justificar!C545),"",Justificar!C545)</f>
        <v/>
      </c>
      <c r="D538" t="str">
        <f>IF(ISBLANK(Justificar!D545),"",Justificar!D545)</f>
        <v/>
      </c>
      <c r="E538" t="str">
        <f>IF(ISBLANK(Justificar!E545),"",Justificar!E545)</f>
        <v/>
      </c>
      <c r="F538" t="str">
        <f>IF(ISBLANK(Justificar!F545),"",Justificar!F545)</f>
        <v/>
      </c>
    </row>
    <row r="539" spans="1:6" x14ac:dyDescent="0.3">
      <c r="A539" t="str">
        <f>IF(ISBLANK(Justificar!B546),"",Justificar!B546)</f>
        <v/>
      </c>
      <c r="B539" t="str" cm="1">
        <f t="array" ref="B539">_xlfn.XLOOKUP(TablaJust[[#This Row],[User Code]],User[[#All],[User Code]],User[[#All],[CM]],"")</f>
        <v/>
      </c>
      <c r="C539" t="str">
        <f>IF(ISBLANK(Justificar!C546),"",Justificar!C546)</f>
        <v/>
      </c>
      <c r="D539" t="str">
        <f>IF(ISBLANK(Justificar!D546),"",Justificar!D546)</f>
        <v/>
      </c>
      <c r="E539" t="str">
        <f>IF(ISBLANK(Justificar!E546),"",Justificar!E546)</f>
        <v/>
      </c>
      <c r="F539" t="str">
        <f>IF(ISBLANK(Justificar!F546),"",Justificar!F546)</f>
        <v/>
      </c>
    </row>
    <row r="540" spans="1:6" x14ac:dyDescent="0.3">
      <c r="A540" t="str">
        <f>IF(ISBLANK(Justificar!B547),"",Justificar!B547)</f>
        <v/>
      </c>
      <c r="B540" t="str" cm="1">
        <f t="array" ref="B540">_xlfn.XLOOKUP(TablaJust[[#This Row],[User Code]],User[[#All],[User Code]],User[[#All],[CM]],"")</f>
        <v/>
      </c>
      <c r="C540" t="str">
        <f>IF(ISBLANK(Justificar!C547),"",Justificar!C547)</f>
        <v/>
      </c>
      <c r="D540" t="str">
        <f>IF(ISBLANK(Justificar!D547),"",Justificar!D547)</f>
        <v/>
      </c>
      <c r="E540" t="str">
        <f>IF(ISBLANK(Justificar!E547),"",Justificar!E547)</f>
        <v/>
      </c>
      <c r="F540" t="str">
        <f>IF(ISBLANK(Justificar!F547),"",Justificar!F547)</f>
        <v/>
      </c>
    </row>
    <row r="541" spans="1:6" x14ac:dyDescent="0.3">
      <c r="A541" t="str">
        <f>IF(ISBLANK(Justificar!B548),"",Justificar!B548)</f>
        <v/>
      </c>
      <c r="B541" t="str" cm="1">
        <f t="array" ref="B541">_xlfn.XLOOKUP(TablaJust[[#This Row],[User Code]],User[[#All],[User Code]],User[[#All],[CM]],"")</f>
        <v/>
      </c>
      <c r="C541" t="str">
        <f>IF(ISBLANK(Justificar!C548),"",Justificar!C548)</f>
        <v/>
      </c>
      <c r="D541" t="str">
        <f>IF(ISBLANK(Justificar!D548),"",Justificar!D548)</f>
        <v/>
      </c>
      <c r="E541" t="str">
        <f>IF(ISBLANK(Justificar!E548),"",Justificar!E548)</f>
        <v/>
      </c>
      <c r="F541" t="str">
        <f>IF(ISBLANK(Justificar!F548),"",Justificar!F548)</f>
        <v/>
      </c>
    </row>
    <row r="542" spans="1:6" x14ac:dyDescent="0.3">
      <c r="A542" t="str">
        <f>IF(ISBLANK(Justificar!B549),"",Justificar!B549)</f>
        <v/>
      </c>
      <c r="B542" t="str" cm="1">
        <f t="array" ref="B542">_xlfn.XLOOKUP(TablaJust[[#This Row],[User Code]],User[[#All],[User Code]],User[[#All],[CM]],"")</f>
        <v/>
      </c>
      <c r="C542" t="str">
        <f>IF(ISBLANK(Justificar!C549),"",Justificar!C549)</f>
        <v/>
      </c>
      <c r="D542" t="str">
        <f>IF(ISBLANK(Justificar!D549),"",Justificar!D549)</f>
        <v/>
      </c>
      <c r="E542" t="str">
        <f>IF(ISBLANK(Justificar!E549),"",Justificar!E549)</f>
        <v/>
      </c>
      <c r="F542" t="str">
        <f>IF(ISBLANK(Justificar!F549),"",Justificar!F549)</f>
        <v/>
      </c>
    </row>
    <row r="543" spans="1:6" x14ac:dyDescent="0.3">
      <c r="A543" t="str">
        <f>IF(ISBLANK(Justificar!B550),"",Justificar!B550)</f>
        <v/>
      </c>
      <c r="B543" t="str" cm="1">
        <f t="array" ref="B543">_xlfn.XLOOKUP(TablaJust[[#This Row],[User Code]],User[[#All],[User Code]],User[[#All],[CM]],"")</f>
        <v/>
      </c>
      <c r="C543" t="str">
        <f>IF(ISBLANK(Justificar!C550),"",Justificar!C550)</f>
        <v/>
      </c>
      <c r="D543" t="str">
        <f>IF(ISBLANK(Justificar!D550),"",Justificar!D550)</f>
        <v/>
      </c>
      <c r="E543" t="str">
        <f>IF(ISBLANK(Justificar!E550),"",Justificar!E550)</f>
        <v/>
      </c>
      <c r="F543" t="str">
        <f>IF(ISBLANK(Justificar!F550),"",Justificar!F550)</f>
        <v/>
      </c>
    </row>
    <row r="544" spans="1:6" x14ac:dyDescent="0.3">
      <c r="A544" t="str">
        <f>IF(ISBLANK(Justificar!B551),"",Justificar!B551)</f>
        <v/>
      </c>
      <c r="B544" t="str" cm="1">
        <f t="array" ref="B544">_xlfn.XLOOKUP(TablaJust[[#This Row],[User Code]],User[[#All],[User Code]],User[[#All],[CM]],"")</f>
        <v/>
      </c>
      <c r="C544" t="str">
        <f>IF(ISBLANK(Justificar!C551),"",Justificar!C551)</f>
        <v/>
      </c>
      <c r="D544" t="str">
        <f>IF(ISBLANK(Justificar!D551),"",Justificar!D551)</f>
        <v/>
      </c>
      <c r="E544" t="str">
        <f>IF(ISBLANK(Justificar!E551),"",Justificar!E551)</f>
        <v/>
      </c>
      <c r="F544" t="str">
        <f>IF(ISBLANK(Justificar!F551),"",Justificar!F551)</f>
        <v/>
      </c>
    </row>
    <row r="545" spans="1:6" x14ac:dyDescent="0.3">
      <c r="A545" t="str">
        <f>IF(ISBLANK(Justificar!B552),"",Justificar!B552)</f>
        <v/>
      </c>
      <c r="B545" t="str" cm="1">
        <f t="array" ref="B545">_xlfn.XLOOKUP(TablaJust[[#This Row],[User Code]],User[[#All],[User Code]],User[[#All],[CM]],"")</f>
        <v/>
      </c>
      <c r="C545" t="str">
        <f>IF(ISBLANK(Justificar!C552),"",Justificar!C552)</f>
        <v/>
      </c>
      <c r="D545" t="str">
        <f>IF(ISBLANK(Justificar!D552),"",Justificar!D552)</f>
        <v/>
      </c>
      <c r="E545" t="str">
        <f>IF(ISBLANK(Justificar!E552),"",Justificar!E552)</f>
        <v/>
      </c>
      <c r="F545" t="str">
        <f>IF(ISBLANK(Justificar!F552),"",Justificar!F552)</f>
        <v/>
      </c>
    </row>
    <row r="546" spans="1:6" x14ac:dyDescent="0.3">
      <c r="A546" t="str">
        <f>IF(ISBLANK(Justificar!B553),"",Justificar!B553)</f>
        <v/>
      </c>
      <c r="B546" t="str" cm="1">
        <f t="array" ref="B546">_xlfn.XLOOKUP(TablaJust[[#This Row],[User Code]],User[[#All],[User Code]],User[[#All],[CM]],"")</f>
        <v/>
      </c>
      <c r="C546" t="str">
        <f>IF(ISBLANK(Justificar!C553),"",Justificar!C553)</f>
        <v/>
      </c>
      <c r="D546" t="str">
        <f>IF(ISBLANK(Justificar!D553),"",Justificar!D553)</f>
        <v/>
      </c>
      <c r="E546" t="str">
        <f>IF(ISBLANK(Justificar!E553),"",Justificar!E553)</f>
        <v/>
      </c>
      <c r="F546" t="str">
        <f>IF(ISBLANK(Justificar!F553),"",Justificar!F553)</f>
        <v/>
      </c>
    </row>
    <row r="547" spans="1:6" x14ac:dyDescent="0.3">
      <c r="A547" t="str">
        <f>IF(ISBLANK(Justificar!B554),"",Justificar!B554)</f>
        <v/>
      </c>
      <c r="B547" t="str" cm="1">
        <f t="array" ref="B547">_xlfn.XLOOKUP(TablaJust[[#This Row],[User Code]],User[[#All],[User Code]],User[[#All],[CM]],"")</f>
        <v/>
      </c>
      <c r="C547" t="str">
        <f>IF(ISBLANK(Justificar!C554),"",Justificar!C554)</f>
        <v/>
      </c>
      <c r="D547" t="str">
        <f>IF(ISBLANK(Justificar!D554),"",Justificar!D554)</f>
        <v/>
      </c>
      <c r="E547" t="str">
        <f>IF(ISBLANK(Justificar!E554),"",Justificar!E554)</f>
        <v/>
      </c>
      <c r="F547" t="str">
        <f>IF(ISBLANK(Justificar!F554),"",Justificar!F554)</f>
        <v/>
      </c>
    </row>
    <row r="548" spans="1:6" x14ac:dyDescent="0.3">
      <c r="A548" t="str">
        <f>IF(ISBLANK(Justificar!B555),"",Justificar!B555)</f>
        <v/>
      </c>
      <c r="B548" t="str" cm="1">
        <f t="array" ref="B548">_xlfn.XLOOKUP(TablaJust[[#This Row],[User Code]],User[[#All],[User Code]],User[[#All],[CM]],"")</f>
        <v/>
      </c>
      <c r="C548" t="str">
        <f>IF(ISBLANK(Justificar!C555),"",Justificar!C555)</f>
        <v/>
      </c>
      <c r="D548" t="str">
        <f>IF(ISBLANK(Justificar!D555),"",Justificar!D555)</f>
        <v/>
      </c>
      <c r="E548" t="str">
        <f>IF(ISBLANK(Justificar!E555),"",Justificar!E555)</f>
        <v/>
      </c>
      <c r="F548" t="str">
        <f>IF(ISBLANK(Justificar!F555),"",Justificar!F555)</f>
        <v/>
      </c>
    </row>
    <row r="549" spans="1:6" x14ac:dyDescent="0.3">
      <c r="A549" t="str">
        <f>IF(ISBLANK(Justificar!B556),"",Justificar!B556)</f>
        <v/>
      </c>
      <c r="B549" t="str" cm="1">
        <f t="array" ref="B549">_xlfn.XLOOKUP(TablaJust[[#This Row],[User Code]],User[[#All],[User Code]],User[[#All],[CM]],"")</f>
        <v/>
      </c>
      <c r="C549" t="str">
        <f>IF(ISBLANK(Justificar!C556),"",Justificar!C556)</f>
        <v/>
      </c>
      <c r="D549" t="str">
        <f>IF(ISBLANK(Justificar!D556),"",Justificar!D556)</f>
        <v/>
      </c>
      <c r="E549" t="str">
        <f>IF(ISBLANK(Justificar!E556),"",Justificar!E556)</f>
        <v/>
      </c>
      <c r="F549" t="str">
        <f>IF(ISBLANK(Justificar!F556),"",Justificar!F556)</f>
        <v/>
      </c>
    </row>
    <row r="550" spans="1:6" x14ac:dyDescent="0.3">
      <c r="A550" t="str">
        <f>IF(ISBLANK(Justificar!B557),"",Justificar!B557)</f>
        <v/>
      </c>
      <c r="B550" t="str" cm="1">
        <f t="array" ref="B550">_xlfn.XLOOKUP(TablaJust[[#This Row],[User Code]],User[[#All],[User Code]],User[[#All],[CM]],"")</f>
        <v/>
      </c>
      <c r="C550" t="str">
        <f>IF(ISBLANK(Justificar!C557),"",Justificar!C557)</f>
        <v/>
      </c>
      <c r="D550" t="str">
        <f>IF(ISBLANK(Justificar!D557),"",Justificar!D557)</f>
        <v/>
      </c>
      <c r="E550" t="str">
        <f>IF(ISBLANK(Justificar!E557),"",Justificar!E557)</f>
        <v/>
      </c>
      <c r="F550" t="str">
        <f>IF(ISBLANK(Justificar!F557),"",Justificar!F557)</f>
        <v/>
      </c>
    </row>
    <row r="551" spans="1:6" x14ac:dyDescent="0.3">
      <c r="A551" t="str">
        <f>IF(ISBLANK(Justificar!B558),"",Justificar!B558)</f>
        <v/>
      </c>
      <c r="B551" t="str" cm="1">
        <f t="array" ref="B551">_xlfn.XLOOKUP(TablaJust[[#This Row],[User Code]],User[[#All],[User Code]],User[[#All],[CM]],"")</f>
        <v/>
      </c>
      <c r="C551" t="str">
        <f>IF(ISBLANK(Justificar!C558),"",Justificar!C558)</f>
        <v/>
      </c>
      <c r="D551" t="str">
        <f>IF(ISBLANK(Justificar!D558),"",Justificar!D558)</f>
        <v/>
      </c>
      <c r="E551" t="str">
        <f>IF(ISBLANK(Justificar!E558),"",Justificar!E558)</f>
        <v/>
      </c>
      <c r="F551" t="str">
        <f>IF(ISBLANK(Justificar!F558),"",Justificar!F558)</f>
        <v/>
      </c>
    </row>
    <row r="552" spans="1:6" x14ac:dyDescent="0.3">
      <c r="A552" t="str">
        <f>IF(ISBLANK(Justificar!B559),"",Justificar!B559)</f>
        <v/>
      </c>
      <c r="B552" t="str" cm="1">
        <f t="array" ref="B552">_xlfn.XLOOKUP(TablaJust[[#This Row],[User Code]],User[[#All],[User Code]],User[[#All],[CM]],"")</f>
        <v/>
      </c>
      <c r="C552" t="str">
        <f>IF(ISBLANK(Justificar!C559),"",Justificar!C559)</f>
        <v/>
      </c>
      <c r="D552" t="str">
        <f>IF(ISBLANK(Justificar!D559),"",Justificar!D559)</f>
        <v/>
      </c>
      <c r="E552" t="str">
        <f>IF(ISBLANK(Justificar!E559),"",Justificar!E559)</f>
        <v/>
      </c>
      <c r="F552" t="str">
        <f>IF(ISBLANK(Justificar!F559),"",Justificar!F559)</f>
        <v/>
      </c>
    </row>
    <row r="553" spans="1:6" x14ac:dyDescent="0.3">
      <c r="A553" t="str">
        <f>IF(ISBLANK(Justificar!B560),"",Justificar!B560)</f>
        <v/>
      </c>
      <c r="B553" t="str" cm="1">
        <f t="array" ref="B553">_xlfn.XLOOKUP(TablaJust[[#This Row],[User Code]],User[[#All],[User Code]],User[[#All],[CM]],"")</f>
        <v/>
      </c>
      <c r="C553" t="str">
        <f>IF(ISBLANK(Justificar!C560),"",Justificar!C560)</f>
        <v/>
      </c>
      <c r="D553" t="str">
        <f>IF(ISBLANK(Justificar!D560),"",Justificar!D560)</f>
        <v/>
      </c>
      <c r="E553" t="str">
        <f>IF(ISBLANK(Justificar!E560),"",Justificar!E560)</f>
        <v/>
      </c>
      <c r="F553" t="str">
        <f>IF(ISBLANK(Justificar!F560),"",Justificar!F560)</f>
        <v/>
      </c>
    </row>
    <row r="554" spans="1:6" x14ac:dyDescent="0.3">
      <c r="A554" t="str">
        <f>IF(ISBLANK(Justificar!B561),"",Justificar!B561)</f>
        <v/>
      </c>
      <c r="B554" t="str" cm="1">
        <f t="array" ref="B554">_xlfn.XLOOKUP(TablaJust[[#This Row],[User Code]],User[[#All],[User Code]],User[[#All],[CM]],"")</f>
        <v/>
      </c>
      <c r="C554" t="str">
        <f>IF(ISBLANK(Justificar!C561),"",Justificar!C561)</f>
        <v/>
      </c>
      <c r="D554" t="str">
        <f>IF(ISBLANK(Justificar!D561),"",Justificar!D561)</f>
        <v/>
      </c>
      <c r="E554" t="str">
        <f>IF(ISBLANK(Justificar!E561),"",Justificar!E561)</f>
        <v/>
      </c>
      <c r="F554" t="str">
        <f>IF(ISBLANK(Justificar!F561),"",Justificar!F561)</f>
        <v/>
      </c>
    </row>
    <row r="555" spans="1:6" x14ac:dyDescent="0.3">
      <c r="A555" t="str">
        <f>IF(ISBLANK(Justificar!B562),"",Justificar!B562)</f>
        <v/>
      </c>
      <c r="B555" t="str" cm="1">
        <f t="array" ref="B555">_xlfn.XLOOKUP(TablaJust[[#This Row],[User Code]],User[[#All],[User Code]],User[[#All],[CM]],"")</f>
        <v/>
      </c>
      <c r="C555" t="str">
        <f>IF(ISBLANK(Justificar!C562),"",Justificar!C562)</f>
        <v/>
      </c>
      <c r="D555" t="str">
        <f>IF(ISBLANK(Justificar!D562),"",Justificar!D562)</f>
        <v/>
      </c>
      <c r="E555" t="str">
        <f>IF(ISBLANK(Justificar!E562),"",Justificar!E562)</f>
        <v/>
      </c>
      <c r="F555" t="str">
        <f>IF(ISBLANK(Justificar!F562),"",Justificar!F562)</f>
        <v/>
      </c>
    </row>
    <row r="556" spans="1:6" x14ac:dyDescent="0.3">
      <c r="A556" t="str">
        <f>IF(ISBLANK(Justificar!B563),"",Justificar!B563)</f>
        <v/>
      </c>
      <c r="B556" t="str" cm="1">
        <f t="array" ref="B556">_xlfn.XLOOKUP(TablaJust[[#This Row],[User Code]],User[[#All],[User Code]],User[[#All],[CM]],"")</f>
        <v/>
      </c>
      <c r="C556" t="str">
        <f>IF(ISBLANK(Justificar!C563),"",Justificar!C563)</f>
        <v/>
      </c>
      <c r="D556" t="str">
        <f>IF(ISBLANK(Justificar!D563),"",Justificar!D563)</f>
        <v/>
      </c>
      <c r="E556" t="str">
        <f>IF(ISBLANK(Justificar!E563),"",Justificar!E563)</f>
        <v/>
      </c>
      <c r="F556" t="str">
        <f>IF(ISBLANK(Justificar!F563),"",Justificar!F563)</f>
        <v/>
      </c>
    </row>
    <row r="557" spans="1:6" x14ac:dyDescent="0.3">
      <c r="A557" t="str">
        <f>IF(ISBLANK(Justificar!B564),"",Justificar!B564)</f>
        <v/>
      </c>
      <c r="B557" t="str" cm="1">
        <f t="array" ref="B557">_xlfn.XLOOKUP(TablaJust[[#This Row],[User Code]],User[[#All],[User Code]],User[[#All],[CM]],"")</f>
        <v/>
      </c>
      <c r="C557" t="str">
        <f>IF(ISBLANK(Justificar!C564),"",Justificar!C564)</f>
        <v/>
      </c>
      <c r="D557" t="str">
        <f>IF(ISBLANK(Justificar!D564),"",Justificar!D564)</f>
        <v/>
      </c>
      <c r="E557" t="str">
        <f>IF(ISBLANK(Justificar!E564),"",Justificar!E564)</f>
        <v/>
      </c>
      <c r="F557" t="str">
        <f>IF(ISBLANK(Justificar!F564),"",Justificar!F564)</f>
        <v/>
      </c>
    </row>
    <row r="558" spans="1:6" x14ac:dyDescent="0.3">
      <c r="A558" t="str">
        <f>IF(ISBLANK(Justificar!B565),"",Justificar!B565)</f>
        <v/>
      </c>
      <c r="B558" t="str" cm="1">
        <f t="array" ref="B558">_xlfn.XLOOKUP(TablaJust[[#This Row],[User Code]],User[[#All],[User Code]],User[[#All],[CM]],"")</f>
        <v/>
      </c>
      <c r="C558" t="str">
        <f>IF(ISBLANK(Justificar!C565),"",Justificar!C565)</f>
        <v/>
      </c>
      <c r="D558" t="str">
        <f>IF(ISBLANK(Justificar!D565),"",Justificar!D565)</f>
        <v/>
      </c>
      <c r="E558" t="str">
        <f>IF(ISBLANK(Justificar!E565),"",Justificar!E565)</f>
        <v/>
      </c>
      <c r="F558" t="str">
        <f>IF(ISBLANK(Justificar!F565),"",Justificar!F565)</f>
        <v/>
      </c>
    </row>
    <row r="559" spans="1:6" x14ac:dyDescent="0.3">
      <c r="A559" t="str">
        <f>IF(ISBLANK(Justificar!B566),"",Justificar!B566)</f>
        <v/>
      </c>
      <c r="B559" t="str" cm="1">
        <f t="array" ref="B559">_xlfn.XLOOKUP(TablaJust[[#This Row],[User Code]],User[[#All],[User Code]],User[[#All],[CM]],"")</f>
        <v/>
      </c>
      <c r="C559" t="str">
        <f>IF(ISBLANK(Justificar!C566),"",Justificar!C566)</f>
        <v/>
      </c>
      <c r="D559" t="str">
        <f>IF(ISBLANK(Justificar!D566),"",Justificar!D566)</f>
        <v/>
      </c>
      <c r="E559" t="str">
        <f>IF(ISBLANK(Justificar!E566),"",Justificar!E566)</f>
        <v/>
      </c>
      <c r="F559" t="str">
        <f>IF(ISBLANK(Justificar!F566),"",Justificar!F566)</f>
        <v/>
      </c>
    </row>
    <row r="560" spans="1:6" x14ac:dyDescent="0.3">
      <c r="A560" t="str">
        <f>IF(ISBLANK(Justificar!B567),"",Justificar!B567)</f>
        <v/>
      </c>
      <c r="B560" t="str" cm="1">
        <f t="array" ref="B560">_xlfn.XLOOKUP(TablaJust[[#This Row],[User Code]],User[[#All],[User Code]],User[[#All],[CM]],"")</f>
        <v/>
      </c>
      <c r="C560" t="str">
        <f>IF(ISBLANK(Justificar!C567),"",Justificar!C567)</f>
        <v/>
      </c>
      <c r="D560" t="str">
        <f>IF(ISBLANK(Justificar!D567),"",Justificar!D567)</f>
        <v/>
      </c>
      <c r="E560" t="str">
        <f>IF(ISBLANK(Justificar!E567),"",Justificar!E567)</f>
        <v/>
      </c>
      <c r="F560" t="str">
        <f>IF(ISBLANK(Justificar!F567),"",Justificar!F567)</f>
        <v/>
      </c>
    </row>
    <row r="561" spans="1:6" x14ac:dyDescent="0.3">
      <c r="A561" t="str">
        <f>IF(ISBLANK(Justificar!B568),"",Justificar!B568)</f>
        <v/>
      </c>
      <c r="B561" t="str" cm="1">
        <f t="array" ref="B561">_xlfn.XLOOKUP(TablaJust[[#This Row],[User Code]],User[[#All],[User Code]],User[[#All],[CM]],"")</f>
        <v/>
      </c>
      <c r="C561" t="str">
        <f>IF(ISBLANK(Justificar!C568),"",Justificar!C568)</f>
        <v/>
      </c>
      <c r="D561" t="str">
        <f>IF(ISBLANK(Justificar!D568),"",Justificar!D568)</f>
        <v/>
      </c>
      <c r="E561" t="str">
        <f>IF(ISBLANK(Justificar!E568),"",Justificar!E568)</f>
        <v/>
      </c>
      <c r="F561" t="str">
        <f>IF(ISBLANK(Justificar!F568),"",Justificar!F568)</f>
        <v/>
      </c>
    </row>
    <row r="562" spans="1:6" x14ac:dyDescent="0.3">
      <c r="A562" t="str">
        <f>IF(ISBLANK(Justificar!B569),"",Justificar!B569)</f>
        <v/>
      </c>
      <c r="B562" t="str" cm="1">
        <f t="array" ref="B562">_xlfn.XLOOKUP(TablaJust[[#This Row],[User Code]],User[[#All],[User Code]],User[[#All],[CM]],"")</f>
        <v/>
      </c>
      <c r="C562" t="str">
        <f>IF(ISBLANK(Justificar!C569),"",Justificar!C569)</f>
        <v/>
      </c>
      <c r="D562" t="str">
        <f>IF(ISBLANK(Justificar!D569),"",Justificar!D569)</f>
        <v/>
      </c>
      <c r="E562" t="str">
        <f>IF(ISBLANK(Justificar!E569),"",Justificar!E569)</f>
        <v/>
      </c>
      <c r="F562" t="str">
        <f>IF(ISBLANK(Justificar!F569),"",Justificar!F569)</f>
        <v/>
      </c>
    </row>
    <row r="563" spans="1:6" x14ac:dyDescent="0.3">
      <c r="A563" t="str">
        <f>IF(ISBLANK(Justificar!B570),"",Justificar!B570)</f>
        <v/>
      </c>
      <c r="B563" t="str" cm="1">
        <f t="array" ref="B563">_xlfn.XLOOKUP(TablaJust[[#This Row],[User Code]],User[[#All],[User Code]],User[[#All],[CM]],"")</f>
        <v/>
      </c>
      <c r="C563" t="str">
        <f>IF(ISBLANK(Justificar!C570),"",Justificar!C570)</f>
        <v/>
      </c>
      <c r="D563" t="str">
        <f>IF(ISBLANK(Justificar!D570),"",Justificar!D570)</f>
        <v/>
      </c>
      <c r="E563" t="str">
        <f>IF(ISBLANK(Justificar!E570),"",Justificar!E570)</f>
        <v/>
      </c>
      <c r="F563" t="str">
        <f>IF(ISBLANK(Justificar!F570),"",Justificar!F570)</f>
        <v/>
      </c>
    </row>
    <row r="564" spans="1:6" x14ac:dyDescent="0.3">
      <c r="A564" t="str">
        <f>IF(ISBLANK(Justificar!B571),"",Justificar!B571)</f>
        <v/>
      </c>
      <c r="B564" t="str" cm="1">
        <f t="array" ref="B564">_xlfn.XLOOKUP(TablaJust[[#This Row],[User Code]],User[[#All],[User Code]],User[[#All],[CM]],"")</f>
        <v/>
      </c>
      <c r="C564" t="str">
        <f>IF(ISBLANK(Justificar!C571),"",Justificar!C571)</f>
        <v/>
      </c>
      <c r="D564" t="str">
        <f>IF(ISBLANK(Justificar!D571),"",Justificar!D571)</f>
        <v/>
      </c>
      <c r="E564" t="str">
        <f>IF(ISBLANK(Justificar!E571),"",Justificar!E571)</f>
        <v/>
      </c>
      <c r="F564" t="str">
        <f>IF(ISBLANK(Justificar!F571),"",Justificar!F571)</f>
        <v/>
      </c>
    </row>
    <row r="565" spans="1:6" x14ac:dyDescent="0.3">
      <c r="A565" t="str">
        <f>IF(ISBLANK(Justificar!B572),"",Justificar!B572)</f>
        <v/>
      </c>
      <c r="B565" t="str" cm="1">
        <f t="array" ref="B565">_xlfn.XLOOKUP(TablaJust[[#This Row],[User Code]],User[[#All],[User Code]],User[[#All],[CM]],"")</f>
        <v/>
      </c>
      <c r="C565" t="str">
        <f>IF(ISBLANK(Justificar!C572),"",Justificar!C572)</f>
        <v/>
      </c>
      <c r="D565" t="str">
        <f>IF(ISBLANK(Justificar!D572),"",Justificar!D572)</f>
        <v/>
      </c>
      <c r="E565" t="str">
        <f>IF(ISBLANK(Justificar!E572),"",Justificar!E572)</f>
        <v/>
      </c>
      <c r="F565" t="str">
        <f>IF(ISBLANK(Justificar!F572),"",Justificar!F572)</f>
        <v/>
      </c>
    </row>
    <row r="566" spans="1:6" x14ac:dyDescent="0.3">
      <c r="A566" t="str">
        <f>IF(ISBLANK(Justificar!B573),"",Justificar!B573)</f>
        <v/>
      </c>
      <c r="B566" t="str" cm="1">
        <f t="array" ref="B566">_xlfn.XLOOKUP(TablaJust[[#This Row],[User Code]],User[[#All],[User Code]],User[[#All],[CM]],"")</f>
        <v/>
      </c>
      <c r="C566" t="str">
        <f>IF(ISBLANK(Justificar!C573),"",Justificar!C573)</f>
        <v/>
      </c>
      <c r="D566" t="str">
        <f>IF(ISBLANK(Justificar!D573),"",Justificar!D573)</f>
        <v/>
      </c>
      <c r="E566" t="str">
        <f>IF(ISBLANK(Justificar!E573),"",Justificar!E573)</f>
        <v/>
      </c>
      <c r="F566" t="str">
        <f>IF(ISBLANK(Justificar!F573),"",Justificar!F573)</f>
        <v/>
      </c>
    </row>
    <row r="567" spans="1:6" x14ac:dyDescent="0.3">
      <c r="A567" t="str">
        <f>IF(ISBLANK(Justificar!B574),"",Justificar!B574)</f>
        <v/>
      </c>
      <c r="B567" t="str" cm="1">
        <f t="array" ref="B567">_xlfn.XLOOKUP(TablaJust[[#This Row],[User Code]],User[[#All],[User Code]],User[[#All],[CM]],"")</f>
        <v/>
      </c>
      <c r="C567" t="str">
        <f>IF(ISBLANK(Justificar!C574),"",Justificar!C574)</f>
        <v/>
      </c>
      <c r="D567" t="str">
        <f>IF(ISBLANK(Justificar!D574),"",Justificar!D574)</f>
        <v/>
      </c>
      <c r="E567" t="str">
        <f>IF(ISBLANK(Justificar!E574),"",Justificar!E574)</f>
        <v/>
      </c>
      <c r="F567" t="str">
        <f>IF(ISBLANK(Justificar!F574),"",Justificar!F574)</f>
        <v/>
      </c>
    </row>
    <row r="568" spans="1:6" x14ac:dyDescent="0.3">
      <c r="A568" t="str">
        <f>IF(ISBLANK(Justificar!B575),"",Justificar!B575)</f>
        <v/>
      </c>
      <c r="B568" t="str" cm="1">
        <f t="array" ref="B568">_xlfn.XLOOKUP(TablaJust[[#This Row],[User Code]],User[[#All],[User Code]],User[[#All],[CM]],"")</f>
        <v/>
      </c>
      <c r="C568" t="str">
        <f>IF(ISBLANK(Justificar!C575),"",Justificar!C575)</f>
        <v/>
      </c>
      <c r="D568" t="str">
        <f>IF(ISBLANK(Justificar!D575),"",Justificar!D575)</f>
        <v/>
      </c>
      <c r="E568" t="str">
        <f>IF(ISBLANK(Justificar!E575),"",Justificar!E575)</f>
        <v/>
      </c>
      <c r="F568" t="str">
        <f>IF(ISBLANK(Justificar!F575),"",Justificar!F575)</f>
        <v/>
      </c>
    </row>
    <row r="569" spans="1:6" x14ac:dyDescent="0.3">
      <c r="A569" t="str">
        <f>IF(ISBLANK(Justificar!B576),"",Justificar!B576)</f>
        <v/>
      </c>
      <c r="B569" t="str" cm="1">
        <f t="array" ref="B569">_xlfn.XLOOKUP(TablaJust[[#This Row],[User Code]],User[[#All],[User Code]],User[[#All],[CM]],"")</f>
        <v/>
      </c>
      <c r="C569" t="str">
        <f>IF(ISBLANK(Justificar!C576),"",Justificar!C576)</f>
        <v/>
      </c>
      <c r="D569" t="str">
        <f>IF(ISBLANK(Justificar!D576),"",Justificar!D576)</f>
        <v/>
      </c>
      <c r="E569" t="str">
        <f>IF(ISBLANK(Justificar!E576),"",Justificar!E576)</f>
        <v/>
      </c>
      <c r="F569" t="str">
        <f>IF(ISBLANK(Justificar!F576),"",Justificar!F576)</f>
        <v/>
      </c>
    </row>
    <row r="570" spans="1:6" x14ac:dyDescent="0.3">
      <c r="A570" t="str">
        <f>IF(ISBLANK(Justificar!B577),"",Justificar!B577)</f>
        <v/>
      </c>
      <c r="B570" t="str" cm="1">
        <f t="array" ref="B570">_xlfn.XLOOKUP(TablaJust[[#This Row],[User Code]],User[[#All],[User Code]],User[[#All],[CM]],"")</f>
        <v/>
      </c>
      <c r="C570" t="str">
        <f>IF(ISBLANK(Justificar!C577),"",Justificar!C577)</f>
        <v/>
      </c>
      <c r="D570" t="str">
        <f>IF(ISBLANK(Justificar!D577),"",Justificar!D577)</f>
        <v/>
      </c>
      <c r="E570" t="str">
        <f>IF(ISBLANK(Justificar!E577),"",Justificar!E577)</f>
        <v/>
      </c>
      <c r="F570" t="str">
        <f>IF(ISBLANK(Justificar!F577),"",Justificar!F577)</f>
        <v/>
      </c>
    </row>
    <row r="571" spans="1:6" x14ac:dyDescent="0.3">
      <c r="A571" t="str">
        <f>IF(ISBLANK(Justificar!B578),"",Justificar!B578)</f>
        <v/>
      </c>
      <c r="B571" t="str" cm="1">
        <f t="array" ref="B571">_xlfn.XLOOKUP(TablaJust[[#This Row],[User Code]],User[[#All],[User Code]],User[[#All],[CM]],"")</f>
        <v/>
      </c>
      <c r="C571" t="str">
        <f>IF(ISBLANK(Justificar!C578),"",Justificar!C578)</f>
        <v/>
      </c>
      <c r="D571" t="str">
        <f>IF(ISBLANK(Justificar!D578),"",Justificar!D578)</f>
        <v/>
      </c>
      <c r="E571" t="str">
        <f>IF(ISBLANK(Justificar!E578),"",Justificar!E578)</f>
        <v/>
      </c>
      <c r="F571" t="str">
        <f>IF(ISBLANK(Justificar!F578),"",Justificar!F578)</f>
        <v/>
      </c>
    </row>
    <row r="572" spans="1:6" x14ac:dyDescent="0.3">
      <c r="A572" t="str">
        <f>IF(ISBLANK(Justificar!B579),"",Justificar!B579)</f>
        <v/>
      </c>
      <c r="B572" t="str" cm="1">
        <f t="array" ref="B572">_xlfn.XLOOKUP(TablaJust[[#This Row],[User Code]],User[[#All],[User Code]],User[[#All],[CM]],"")</f>
        <v/>
      </c>
      <c r="C572" t="str">
        <f>IF(ISBLANK(Justificar!C579),"",Justificar!C579)</f>
        <v/>
      </c>
      <c r="D572" t="str">
        <f>IF(ISBLANK(Justificar!D579),"",Justificar!D579)</f>
        <v/>
      </c>
      <c r="E572" t="str">
        <f>IF(ISBLANK(Justificar!E579),"",Justificar!E579)</f>
        <v/>
      </c>
      <c r="F572" t="str">
        <f>IF(ISBLANK(Justificar!F579),"",Justificar!F579)</f>
        <v/>
      </c>
    </row>
    <row r="573" spans="1:6" x14ac:dyDescent="0.3">
      <c r="A573" t="str">
        <f>IF(ISBLANK(Justificar!B580),"",Justificar!B580)</f>
        <v/>
      </c>
      <c r="B573" t="str" cm="1">
        <f t="array" ref="B573">_xlfn.XLOOKUP(TablaJust[[#This Row],[User Code]],User[[#All],[User Code]],User[[#All],[CM]],"")</f>
        <v/>
      </c>
      <c r="C573" t="str">
        <f>IF(ISBLANK(Justificar!C580),"",Justificar!C580)</f>
        <v/>
      </c>
      <c r="D573" t="str">
        <f>IF(ISBLANK(Justificar!D580),"",Justificar!D580)</f>
        <v/>
      </c>
      <c r="E573" t="str">
        <f>IF(ISBLANK(Justificar!E580),"",Justificar!E580)</f>
        <v/>
      </c>
      <c r="F573" t="str">
        <f>IF(ISBLANK(Justificar!F580),"",Justificar!F580)</f>
        <v/>
      </c>
    </row>
    <row r="574" spans="1:6" x14ac:dyDescent="0.3">
      <c r="A574" t="str">
        <f>IF(ISBLANK(Justificar!B581),"",Justificar!B581)</f>
        <v/>
      </c>
      <c r="B574" t="str" cm="1">
        <f t="array" ref="B574">_xlfn.XLOOKUP(TablaJust[[#This Row],[User Code]],User[[#All],[User Code]],User[[#All],[CM]],"")</f>
        <v/>
      </c>
      <c r="C574" t="str">
        <f>IF(ISBLANK(Justificar!C581),"",Justificar!C581)</f>
        <v/>
      </c>
      <c r="D574" t="str">
        <f>IF(ISBLANK(Justificar!D581),"",Justificar!D581)</f>
        <v/>
      </c>
      <c r="E574" t="str">
        <f>IF(ISBLANK(Justificar!E581),"",Justificar!E581)</f>
        <v/>
      </c>
      <c r="F574" t="str">
        <f>IF(ISBLANK(Justificar!F581),"",Justificar!F581)</f>
        <v/>
      </c>
    </row>
    <row r="575" spans="1:6" x14ac:dyDescent="0.3">
      <c r="A575" t="str">
        <f>IF(ISBLANK(Justificar!B582),"",Justificar!B582)</f>
        <v/>
      </c>
      <c r="B575" t="str" cm="1">
        <f t="array" ref="B575">_xlfn.XLOOKUP(TablaJust[[#This Row],[User Code]],User[[#All],[User Code]],User[[#All],[CM]],"")</f>
        <v/>
      </c>
      <c r="C575" t="str">
        <f>IF(ISBLANK(Justificar!C582),"",Justificar!C582)</f>
        <v/>
      </c>
      <c r="D575" t="str">
        <f>IF(ISBLANK(Justificar!D582),"",Justificar!D582)</f>
        <v/>
      </c>
      <c r="E575" t="str">
        <f>IF(ISBLANK(Justificar!E582),"",Justificar!E582)</f>
        <v/>
      </c>
      <c r="F575" t="str">
        <f>IF(ISBLANK(Justificar!F582),"",Justificar!F582)</f>
        <v/>
      </c>
    </row>
    <row r="576" spans="1:6" x14ac:dyDescent="0.3">
      <c r="A576" t="str">
        <f>IF(ISBLANK(Justificar!B583),"",Justificar!B583)</f>
        <v/>
      </c>
      <c r="B576" t="str" cm="1">
        <f t="array" ref="B576">_xlfn.XLOOKUP(TablaJust[[#This Row],[User Code]],User[[#All],[User Code]],User[[#All],[CM]],"")</f>
        <v/>
      </c>
      <c r="C576" t="str">
        <f>IF(ISBLANK(Justificar!C583),"",Justificar!C583)</f>
        <v/>
      </c>
      <c r="D576" t="str">
        <f>IF(ISBLANK(Justificar!D583),"",Justificar!D583)</f>
        <v/>
      </c>
      <c r="E576" t="str">
        <f>IF(ISBLANK(Justificar!E583),"",Justificar!E583)</f>
        <v/>
      </c>
      <c r="F576" t="str">
        <f>IF(ISBLANK(Justificar!F583),"",Justificar!F583)</f>
        <v/>
      </c>
    </row>
    <row r="577" spans="1:6" x14ac:dyDescent="0.3">
      <c r="A577" t="str">
        <f>IF(ISBLANK(Justificar!B584),"",Justificar!B584)</f>
        <v/>
      </c>
      <c r="B577" t="str" cm="1">
        <f t="array" ref="B577">_xlfn.XLOOKUP(TablaJust[[#This Row],[User Code]],User[[#All],[User Code]],User[[#All],[CM]],"")</f>
        <v/>
      </c>
      <c r="C577" t="str">
        <f>IF(ISBLANK(Justificar!C584),"",Justificar!C584)</f>
        <v/>
      </c>
      <c r="D577" t="str">
        <f>IF(ISBLANK(Justificar!D584),"",Justificar!D584)</f>
        <v/>
      </c>
      <c r="E577" t="str">
        <f>IF(ISBLANK(Justificar!E584),"",Justificar!E584)</f>
        <v/>
      </c>
      <c r="F577" t="str">
        <f>IF(ISBLANK(Justificar!F584),"",Justificar!F584)</f>
        <v/>
      </c>
    </row>
    <row r="578" spans="1:6" x14ac:dyDescent="0.3">
      <c r="A578" t="str">
        <f>IF(ISBLANK(Justificar!B585),"",Justificar!B585)</f>
        <v/>
      </c>
      <c r="B578" t="str" cm="1">
        <f t="array" ref="B578">_xlfn.XLOOKUP(TablaJust[[#This Row],[User Code]],User[[#All],[User Code]],User[[#All],[CM]],"")</f>
        <v/>
      </c>
      <c r="C578" t="str">
        <f>IF(ISBLANK(Justificar!C585),"",Justificar!C585)</f>
        <v/>
      </c>
      <c r="D578" t="str">
        <f>IF(ISBLANK(Justificar!D585),"",Justificar!D585)</f>
        <v/>
      </c>
      <c r="E578" t="str">
        <f>IF(ISBLANK(Justificar!E585),"",Justificar!E585)</f>
        <v/>
      </c>
      <c r="F578" t="str">
        <f>IF(ISBLANK(Justificar!F585),"",Justificar!F585)</f>
        <v/>
      </c>
    </row>
    <row r="579" spans="1:6" x14ac:dyDescent="0.3">
      <c r="A579" t="str">
        <f>IF(ISBLANK(Justificar!B586),"",Justificar!B586)</f>
        <v/>
      </c>
      <c r="B579" t="str" cm="1">
        <f t="array" ref="B579">_xlfn.XLOOKUP(TablaJust[[#This Row],[User Code]],User[[#All],[User Code]],User[[#All],[CM]],"")</f>
        <v/>
      </c>
      <c r="C579" t="str">
        <f>IF(ISBLANK(Justificar!C586),"",Justificar!C586)</f>
        <v/>
      </c>
      <c r="D579" t="str">
        <f>IF(ISBLANK(Justificar!D586),"",Justificar!D586)</f>
        <v/>
      </c>
      <c r="E579" t="str">
        <f>IF(ISBLANK(Justificar!E586),"",Justificar!E586)</f>
        <v/>
      </c>
      <c r="F579" t="str">
        <f>IF(ISBLANK(Justificar!F586),"",Justificar!F586)</f>
        <v/>
      </c>
    </row>
    <row r="580" spans="1:6" x14ac:dyDescent="0.3">
      <c r="A580" t="str">
        <f>IF(ISBLANK(Justificar!B587),"",Justificar!B587)</f>
        <v/>
      </c>
      <c r="B580" t="str" cm="1">
        <f t="array" ref="B580">_xlfn.XLOOKUP(TablaJust[[#This Row],[User Code]],User[[#All],[User Code]],User[[#All],[CM]],"")</f>
        <v/>
      </c>
      <c r="C580" t="str">
        <f>IF(ISBLANK(Justificar!C587),"",Justificar!C587)</f>
        <v/>
      </c>
      <c r="D580" t="str">
        <f>IF(ISBLANK(Justificar!D587),"",Justificar!D587)</f>
        <v/>
      </c>
      <c r="E580" t="str">
        <f>IF(ISBLANK(Justificar!E587),"",Justificar!E587)</f>
        <v/>
      </c>
      <c r="F580" t="str">
        <f>IF(ISBLANK(Justificar!F587),"",Justificar!F587)</f>
        <v/>
      </c>
    </row>
    <row r="581" spans="1:6" x14ac:dyDescent="0.3">
      <c r="A581" t="str">
        <f>IF(ISBLANK(Justificar!B588),"",Justificar!B588)</f>
        <v/>
      </c>
      <c r="B581" t="str" cm="1">
        <f t="array" ref="B581">_xlfn.XLOOKUP(TablaJust[[#This Row],[User Code]],User[[#All],[User Code]],User[[#All],[CM]],"")</f>
        <v/>
      </c>
      <c r="C581" t="str">
        <f>IF(ISBLANK(Justificar!C588),"",Justificar!C588)</f>
        <v/>
      </c>
      <c r="D581" t="str">
        <f>IF(ISBLANK(Justificar!D588),"",Justificar!D588)</f>
        <v/>
      </c>
      <c r="E581" t="str">
        <f>IF(ISBLANK(Justificar!E588),"",Justificar!E588)</f>
        <v/>
      </c>
      <c r="F581" t="str">
        <f>IF(ISBLANK(Justificar!F588),"",Justificar!F588)</f>
        <v/>
      </c>
    </row>
    <row r="582" spans="1:6" x14ac:dyDescent="0.3">
      <c r="A582" t="str">
        <f>IF(ISBLANK(Justificar!B589),"",Justificar!B589)</f>
        <v/>
      </c>
      <c r="B582" t="str" cm="1">
        <f t="array" ref="B582">_xlfn.XLOOKUP(TablaJust[[#This Row],[User Code]],User[[#All],[User Code]],User[[#All],[CM]],"")</f>
        <v/>
      </c>
      <c r="C582" t="str">
        <f>IF(ISBLANK(Justificar!C589),"",Justificar!C589)</f>
        <v/>
      </c>
      <c r="D582" t="str">
        <f>IF(ISBLANK(Justificar!D589),"",Justificar!D589)</f>
        <v/>
      </c>
      <c r="E582" t="str">
        <f>IF(ISBLANK(Justificar!E589),"",Justificar!E589)</f>
        <v/>
      </c>
      <c r="F582" t="str">
        <f>IF(ISBLANK(Justificar!F589),"",Justificar!F589)</f>
        <v/>
      </c>
    </row>
    <row r="583" spans="1:6" x14ac:dyDescent="0.3">
      <c r="A583" t="str">
        <f>IF(ISBLANK(Justificar!B590),"",Justificar!B590)</f>
        <v/>
      </c>
      <c r="B583" t="str" cm="1">
        <f t="array" ref="B583">_xlfn.XLOOKUP(TablaJust[[#This Row],[User Code]],User[[#All],[User Code]],User[[#All],[CM]],"")</f>
        <v/>
      </c>
      <c r="C583" t="str">
        <f>IF(ISBLANK(Justificar!C590),"",Justificar!C590)</f>
        <v/>
      </c>
      <c r="D583" t="str">
        <f>IF(ISBLANK(Justificar!D590),"",Justificar!D590)</f>
        <v/>
      </c>
      <c r="E583" t="str">
        <f>IF(ISBLANK(Justificar!E590),"",Justificar!E590)</f>
        <v/>
      </c>
      <c r="F583" t="str">
        <f>IF(ISBLANK(Justificar!F590),"",Justificar!F590)</f>
        <v/>
      </c>
    </row>
    <row r="584" spans="1:6" x14ac:dyDescent="0.3">
      <c r="A584" t="str">
        <f>IF(ISBLANK(Justificar!B591),"",Justificar!B591)</f>
        <v/>
      </c>
      <c r="B584" t="str" cm="1">
        <f t="array" ref="B584">_xlfn.XLOOKUP(TablaJust[[#This Row],[User Code]],User[[#All],[User Code]],User[[#All],[CM]],"")</f>
        <v/>
      </c>
      <c r="C584" t="str">
        <f>IF(ISBLANK(Justificar!C591),"",Justificar!C591)</f>
        <v/>
      </c>
      <c r="D584" t="str">
        <f>IF(ISBLANK(Justificar!D591),"",Justificar!D591)</f>
        <v/>
      </c>
      <c r="E584" t="str">
        <f>IF(ISBLANK(Justificar!E591),"",Justificar!E591)</f>
        <v/>
      </c>
      <c r="F584" t="str">
        <f>IF(ISBLANK(Justificar!F591),"",Justificar!F591)</f>
        <v/>
      </c>
    </row>
    <row r="585" spans="1:6" x14ac:dyDescent="0.3">
      <c r="A585" t="str">
        <f>IF(ISBLANK(Justificar!B592),"",Justificar!B592)</f>
        <v/>
      </c>
      <c r="B585" t="str" cm="1">
        <f t="array" ref="B585">_xlfn.XLOOKUP(TablaJust[[#This Row],[User Code]],User[[#All],[User Code]],User[[#All],[CM]],"")</f>
        <v/>
      </c>
      <c r="C585" t="str">
        <f>IF(ISBLANK(Justificar!C592),"",Justificar!C592)</f>
        <v/>
      </c>
      <c r="D585" t="str">
        <f>IF(ISBLANK(Justificar!D592),"",Justificar!D592)</f>
        <v/>
      </c>
      <c r="E585" t="str">
        <f>IF(ISBLANK(Justificar!E592),"",Justificar!E592)</f>
        <v/>
      </c>
      <c r="F585" t="str">
        <f>IF(ISBLANK(Justificar!F592),"",Justificar!F592)</f>
        <v/>
      </c>
    </row>
    <row r="586" spans="1:6" x14ac:dyDescent="0.3">
      <c r="A586" t="str">
        <f>IF(ISBLANK(Justificar!B593),"",Justificar!B593)</f>
        <v/>
      </c>
      <c r="B586" t="str" cm="1">
        <f t="array" ref="B586">_xlfn.XLOOKUP(TablaJust[[#This Row],[User Code]],User[[#All],[User Code]],User[[#All],[CM]],"")</f>
        <v/>
      </c>
      <c r="C586" t="str">
        <f>IF(ISBLANK(Justificar!C593),"",Justificar!C593)</f>
        <v/>
      </c>
      <c r="D586" t="str">
        <f>IF(ISBLANK(Justificar!D593),"",Justificar!D593)</f>
        <v/>
      </c>
      <c r="E586" t="str">
        <f>IF(ISBLANK(Justificar!E593),"",Justificar!E593)</f>
        <v/>
      </c>
      <c r="F586" t="str">
        <f>IF(ISBLANK(Justificar!F593),"",Justificar!F593)</f>
        <v/>
      </c>
    </row>
    <row r="587" spans="1:6" x14ac:dyDescent="0.3">
      <c r="A587" t="str">
        <f>IF(ISBLANK(Justificar!B594),"",Justificar!B594)</f>
        <v/>
      </c>
      <c r="B587" t="str" cm="1">
        <f t="array" ref="B587">_xlfn.XLOOKUP(TablaJust[[#This Row],[User Code]],User[[#All],[User Code]],User[[#All],[CM]],"")</f>
        <v/>
      </c>
      <c r="C587" t="str">
        <f>IF(ISBLANK(Justificar!C594),"",Justificar!C594)</f>
        <v/>
      </c>
      <c r="D587" t="str">
        <f>IF(ISBLANK(Justificar!D594),"",Justificar!D594)</f>
        <v/>
      </c>
      <c r="E587" t="str">
        <f>IF(ISBLANK(Justificar!E594),"",Justificar!E594)</f>
        <v/>
      </c>
      <c r="F587" t="str">
        <f>IF(ISBLANK(Justificar!F594),"",Justificar!F594)</f>
        <v/>
      </c>
    </row>
    <row r="588" spans="1:6" x14ac:dyDescent="0.3">
      <c r="A588" t="str">
        <f>IF(ISBLANK(Justificar!B595),"",Justificar!B595)</f>
        <v/>
      </c>
      <c r="B588" t="str" cm="1">
        <f t="array" ref="B588">_xlfn.XLOOKUP(TablaJust[[#This Row],[User Code]],User[[#All],[User Code]],User[[#All],[CM]],"")</f>
        <v/>
      </c>
      <c r="C588" t="str">
        <f>IF(ISBLANK(Justificar!C595),"",Justificar!C595)</f>
        <v/>
      </c>
      <c r="D588" t="str">
        <f>IF(ISBLANK(Justificar!D595),"",Justificar!D595)</f>
        <v/>
      </c>
      <c r="E588" t="str">
        <f>IF(ISBLANK(Justificar!E595),"",Justificar!E595)</f>
        <v/>
      </c>
      <c r="F588" t="str">
        <f>IF(ISBLANK(Justificar!F595),"",Justificar!F595)</f>
        <v/>
      </c>
    </row>
    <row r="589" spans="1:6" x14ac:dyDescent="0.3">
      <c r="A589" t="str">
        <f>IF(ISBLANK(Justificar!B596),"",Justificar!B596)</f>
        <v/>
      </c>
      <c r="B589" t="str" cm="1">
        <f t="array" ref="B589">_xlfn.XLOOKUP(TablaJust[[#This Row],[User Code]],User[[#All],[User Code]],User[[#All],[CM]],"")</f>
        <v/>
      </c>
      <c r="C589" t="str">
        <f>IF(ISBLANK(Justificar!C596),"",Justificar!C596)</f>
        <v/>
      </c>
      <c r="D589" t="str">
        <f>IF(ISBLANK(Justificar!D596),"",Justificar!D596)</f>
        <v/>
      </c>
      <c r="E589" t="str">
        <f>IF(ISBLANK(Justificar!E596),"",Justificar!E596)</f>
        <v/>
      </c>
      <c r="F589" t="str">
        <f>IF(ISBLANK(Justificar!F596),"",Justificar!F596)</f>
        <v/>
      </c>
    </row>
    <row r="590" spans="1:6" x14ac:dyDescent="0.3">
      <c r="A590" t="str">
        <f>IF(ISBLANK(Justificar!B597),"",Justificar!B597)</f>
        <v/>
      </c>
      <c r="B590" t="str" cm="1">
        <f t="array" ref="B590">_xlfn.XLOOKUP(TablaJust[[#This Row],[User Code]],User[[#All],[User Code]],User[[#All],[CM]],"")</f>
        <v/>
      </c>
      <c r="C590" t="str">
        <f>IF(ISBLANK(Justificar!C597),"",Justificar!C597)</f>
        <v/>
      </c>
      <c r="D590" t="str">
        <f>IF(ISBLANK(Justificar!D597),"",Justificar!D597)</f>
        <v/>
      </c>
      <c r="E590" t="str">
        <f>IF(ISBLANK(Justificar!E597),"",Justificar!E597)</f>
        <v/>
      </c>
      <c r="F590" t="str">
        <f>IF(ISBLANK(Justificar!F597),"",Justificar!F597)</f>
        <v/>
      </c>
    </row>
    <row r="591" spans="1:6" x14ac:dyDescent="0.3">
      <c r="A591" t="str">
        <f>IF(ISBLANK(Justificar!B598),"",Justificar!B598)</f>
        <v/>
      </c>
      <c r="B591" t="str" cm="1">
        <f t="array" ref="B591">_xlfn.XLOOKUP(TablaJust[[#This Row],[User Code]],User[[#All],[User Code]],User[[#All],[CM]],"")</f>
        <v/>
      </c>
      <c r="C591" t="str">
        <f>IF(ISBLANK(Justificar!C598),"",Justificar!C598)</f>
        <v/>
      </c>
      <c r="D591" t="str">
        <f>IF(ISBLANK(Justificar!D598),"",Justificar!D598)</f>
        <v/>
      </c>
      <c r="E591" t="str">
        <f>IF(ISBLANK(Justificar!E598),"",Justificar!E598)</f>
        <v/>
      </c>
      <c r="F591" t="str">
        <f>IF(ISBLANK(Justificar!F598),"",Justificar!F598)</f>
        <v/>
      </c>
    </row>
    <row r="592" spans="1:6" x14ac:dyDescent="0.3">
      <c r="A592" t="str">
        <f>IF(ISBLANK(Justificar!B599),"",Justificar!B599)</f>
        <v/>
      </c>
      <c r="B592" t="str" cm="1">
        <f t="array" ref="B592">_xlfn.XLOOKUP(TablaJust[[#This Row],[User Code]],User[[#All],[User Code]],User[[#All],[CM]],"")</f>
        <v/>
      </c>
      <c r="C592" t="str">
        <f>IF(ISBLANK(Justificar!C599),"",Justificar!C599)</f>
        <v/>
      </c>
      <c r="D592" t="str">
        <f>IF(ISBLANK(Justificar!D599),"",Justificar!D599)</f>
        <v/>
      </c>
      <c r="E592" t="str">
        <f>IF(ISBLANK(Justificar!E599),"",Justificar!E599)</f>
        <v/>
      </c>
      <c r="F592" t="str">
        <f>IF(ISBLANK(Justificar!F599),"",Justificar!F599)</f>
        <v/>
      </c>
    </row>
    <row r="593" spans="1:6" x14ac:dyDescent="0.3">
      <c r="A593" t="str">
        <f>IF(ISBLANK(Justificar!B600),"",Justificar!B600)</f>
        <v/>
      </c>
      <c r="B593" t="str" cm="1">
        <f t="array" ref="B593">_xlfn.XLOOKUP(TablaJust[[#This Row],[User Code]],User[[#All],[User Code]],User[[#All],[CM]],"")</f>
        <v/>
      </c>
      <c r="C593" t="str">
        <f>IF(ISBLANK(Justificar!C600),"",Justificar!C600)</f>
        <v/>
      </c>
      <c r="D593" t="str">
        <f>IF(ISBLANK(Justificar!D600),"",Justificar!D600)</f>
        <v/>
      </c>
      <c r="E593" t="str">
        <f>IF(ISBLANK(Justificar!E600),"",Justificar!E600)</f>
        <v/>
      </c>
      <c r="F593" t="str">
        <f>IF(ISBLANK(Justificar!F600),"",Justificar!F600)</f>
        <v/>
      </c>
    </row>
    <row r="594" spans="1:6" x14ac:dyDescent="0.3">
      <c r="A594" t="str">
        <f>IF(ISBLANK(Justificar!B601),"",Justificar!B601)</f>
        <v/>
      </c>
      <c r="B594" t="str" cm="1">
        <f t="array" ref="B594">_xlfn.XLOOKUP(TablaJust[[#This Row],[User Code]],User[[#All],[User Code]],User[[#All],[CM]],"")</f>
        <v/>
      </c>
      <c r="C594" t="str">
        <f>IF(ISBLANK(Justificar!C601),"",Justificar!C601)</f>
        <v/>
      </c>
      <c r="D594" t="str">
        <f>IF(ISBLANK(Justificar!D601),"",Justificar!D601)</f>
        <v/>
      </c>
      <c r="E594" t="str">
        <f>IF(ISBLANK(Justificar!E601),"",Justificar!E601)</f>
        <v/>
      </c>
      <c r="F594" t="str">
        <f>IF(ISBLANK(Justificar!F601),"",Justificar!F601)</f>
        <v/>
      </c>
    </row>
    <row r="595" spans="1:6" x14ac:dyDescent="0.3">
      <c r="A595" t="str">
        <f>IF(ISBLANK(Justificar!B602),"",Justificar!B602)</f>
        <v/>
      </c>
      <c r="B595" t="str" cm="1">
        <f t="array" ref="B595">_xlfn.XLOOKUP(TablaJust[[#This Row],[User Code]],User[[#All],[User Code]],User[[#All],[CM]],"")</f>
        <v/>
      </c>
      <c r="C595" t="str">
        <f>IF(ISBLANK(Justificar!C602),"",Justificar!C602)</f>
        <v/>
      </c>
      <c r="D595" t="str">
        <f>IF(ISBLANK(Justificar!D602),"",Justificar!D602)</f>
        <v/>
      </c>
      <c r="E595" t="str">
        <f>IF(ISBLANK(Justificar!E602),"",Justificar!E602)</f>
        <v/>
      </c>
      <c r="F595" t="str">
        <f>IF(ISBLANK(Justificar!F602),"",Justificar!F602)</f>
        <v/>
      </c>
    </row>
    <row r="596" spans="1:6" x14ac:dyDescent="0.3">
      <c r="A596" t="str">
        <f>IF(ISBLANK(Justificar!B603),"",Justificar!B603)</f>
        <v/>
      </c>
      <c r="B596" t="str" cm="1">
        <f t="array" ref="B596">_xlfn.XLOOKUP(TablaJust[[#This Row],[User Code]],User[[#All],[User Code]],User[[#All],[CM]],"")</f>
        <v/>
      </c>
      <c r="C596" t="str">
        <f>IF(ISBLANK(Justificar!C603),"",Justificar!C603)</f>
        <v/>
      </c>
      <c r="D596" t="str">
        <f>IF(ISBLANK(Justificar!D603),"",Justificar!D603)</f>
        <v/>
      </c>
      <c r="E596" t="str">
        <f>IF(ISBLANK(Justificar!E603),"",Justificar!E603)</f>
        <v/>
      </c>
      <c r="F596" t="str">
        <f>IF(ISBLANK(Justificar!F603),"",Justificar!F603)</f>
        <v/>
      </c>
    </row>
    <row r="597" spans="1:6" x14ac:dyDescent="0.3">
      <c r="A597" t="str">
        <f>IF(ISBLANK(Justificar!B604),"",Justificar!B604)</f>
        <v/>
      </c>
      <c r="B597" t="str" cm="1">
        <f t="array" ref="B597">_xlfn.XLOOKUP(TablaJust[[#This Row],[User Code]],User[[#All],[User Code]],User[[#All],[CM]],"")</f>
        <v/>
      </c>
      <c r="C597" t="str">
        <f>IF(ISBLANK(Justificar!C604),"",Justificar!C604)</f>
        <v/>
      </c>
      <c r="D597" t="str">
        <f>IF(ISBLANK(Justificar!D604),"",Justificar!D604)</f>
        <v/>
      </c>
      <c r="E597" t="str">
        <f>IF(ISBLANK(Justificar!E604),"",Justificar!E604)</f>
        <v/>
      </c>
      <c r="F597" t="str">
        <f>IF(ISBLANK(Justificar!F604),"",Justificar!F604)</f>
        <v/>
      </c>
    </row>
    <row r="598" spans="1:6" x14ac:dyDescent="0.3">
      <c r="A598" t="str">
        <f>IF(ISBLANK(Justificar!B605),"",Justificar!B605)</f>
        <v/>
      </c>
      <c r="B598" t="str" cm="1">
        <f t="array" ref="B598">_xlfn.XLOOKUP(TablaJust[[#This Row],[User Code]],User[[#All],[User Code]],User[[#All],[CM]],"")</f>
        <v/>
      </c>
      <c r="C598" t="str">
        <f>IF(ISBLANK(Justificar!C605),"",Justificar!C605)</f>
        <v/>
      </c>
      <c r="D598" t="str">
        <f>IF(ISBLANK(Justificar!D605),"",Justificar!D605)</f>
        <v/>
      </c>
      <c r="E598" t="str">
        <f>IF(ISBLANK(Justificar!E605),"",Justificar!E605)</f>
        <v/>
      </c>
      <c r="F598" t="str">
        <f>IF(ISBLANK(Justificar!F605),"",Justificar!F605)</f>
        <v/>
      </c>
    </row>
    <row r="599" spans="1:6" x14ac:dyDescent="0.3">
      <c r="A599" t="str">
        <f>IF(ISBLANK(Justificar!B606),"",Justificar!B606)</f>
        <v/>
      </c>
      <c r="B599" t="str" cm="1">
        <f t="array" ref="B599">_xlfn.XLOOKUP(TablaJust[[#This Row],[User Code]],User[[#All],[User Code]],User[[#All],[CM]],"")</f>
        <v/>
      </c>
      <c r="C599" t="str">
        <f>IF(ISBLANK(Justificar!C606),"",Justificar!C606)</f>
        <v/>
      </c>
      <c r="D599" t="str">
        <f>IF(ISBLANK(Justificar!D606),"",Justificar!D606)</f>
        <v/>
      </c>
      <c r="E599" t="str">
        <f>IF(ISBLANK(Justificar!E606),"",Justificar!E606)</f>
        <v/>
      </c>
      <c r="F599" t="str">
        <f>IF(ISBLANK(Justificar!F606),"",Justificar!F606)</f>
        <v/>
      </c>
    </row>
    <row r="600" spans="1:6" x14ac:dyDescent="0.3">
      <c r="A600" t="str">
        <f>IF(ISBLANK(Justificar!B607),"",Justificar!B607)</f>
        <v/>
      </c>
      <c r="B600" t="str" cm="1">
        <f t="array" ref="B600">_xlfn.XLOOKUP(TablaJust[[#This Row],[User Code]],User[[#All],[User Code]],User[[#All],[CM]],"")</f>
        <v/>
      </c>
      <c r="C600" t="str">
        <f>IF(ISBLANK(Justificar!C607),"",Justificar!C607)</f>
        <v/>
      </c>
      <c r="D600" t="str">
        <f>IF(ISBLANK(Justificar!D607),"",Justificar!D607)</f>
        <v/>
      </c>
      <c r="E600" t="str">
        <f>IF(ISBLANK(Justificar!E607),"",Justificar!E607)</f>
        <v/>
      </c>
      <c r="F600" t="str">
        <f>IF(ISBLANK(Justificar!F607),"",Justificar!F607)</f>
        <v/>
      </c>
    </row>
    <row r="601" spans="1:6" x14ac:dyDescent="0.3">
      <c r="A601" t="str">
        <f>IF(ISBLANK(Justificar!B608),"",Justificar!B608)</f>
        <v/>
      </c>
      <c r="B601" t="str" cm="1">
        <f t="array" ref="B601">_xlfn.XLOOKUP(TablaJust[[#This Row],[User Code]],User[[#All],[User Code]],User[[#All],[CM]],"")</f>
        <v/>
      </c>
      <c r="C601" t="str">
        <f>IF(ISBLANK(Justificar!C608),"",Justificar!C608)</f>
        <v/>
      </c>
      <c r="D601" t="str">
        <f>IF(ISBLANK(Justificar!D608),"",Justificar!D608)</f>
        <v/>
      </c>
      <c r="E601" t="str">
        <f>IF(ISBLANK(Justificar!E608),"",Justificar!E608)</f>
        <v/>
      </c>
      <c r="F601" t="str">
        <f>IF(ISBLANK(Justificar!F608),"",Justificar!F608)</f>
        <v/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AW5"/>
  <sheetViews>
    <sheetView workbookViewId="0"/>
  </sheetViews>
  <sheetFormatPr baseColWidth="10" defaultRowHeight="14.4" x14ac:dyDescent="0.3"/>
  <sheetData>
    <row r="1" spans="1:49" x14ac:dyDescent="0.3">
      <c r="A1" t="s">
        <v>129</v>
      </c>
    </row>
    <row r="2" spans="1:49" x14ac:dyDescent="0.3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34</v>
      </c>
      <c r="H2" t="s">
        <v>136</v>
      </c>
      <c r="I2" t="s">
        <v>137</v>
      </c>
      <c r="J2" t="s">
        <v>138</v>
      </c>
      <c r="K2" t="s">
        <v>139</v>
      </c>
      <c r="L2" t="s">
        <v>140</v>
      </c>
      <c r="M2" t="s">
        <v>141</v>
      </c>
      <c r="N2" t="s">
        <v>142</v>
      </c>
      <c r="O2" t="s">
        <v>143</v>
      </c>
      <c r="P2" t="s">
        <v>144</v>
      </c>
      <c r="Q2" t="s">
        <v>145</v>
      </c>
      <c r="R2" t="s">
        <v>6</v>
      </c>
      <c r="S2" t="s">
        <v>146</v>
      </c>
      <c r="T2" t="s">
        <v>147</v>
      </c>
      <c r="U2" t="s">
        <v>148</v>
      </c>
      <c r="V2" t="s">
        <v>27</v>
      </c>
      <c r="W2" t="s">
        <v>149</v>
      </c>
      <c r="X2" t="s">
        <v>150</v>
      </c>
      <c r="Y2" t="s">
        <v>73</v>
      </c>
      <c r="Z2" t="s">
        <v>151</v>
      </c>
      <c r="AA2" t="s">
        <v>152</v>
      </c>
      <c r="AB2" t="s">
        <v>153</v>
      </c>
      <c r="AC2" t="s">
        <v>154</v>
      </c>
      <c r="AD2" t="s">
        <v>155</v>
      </c>
      <c r="AE2" t="s">
        <v>156</v>
      </c>
      <c r="AF2" t="s">
        <v>157</v>
      </c>
      <c r="AG2" t="s">
        <v>158</v>
      </c>
      <c r="AH2" t="s">
        <v>159</v>
      </c>
      <c r="AI2" t="s">
        <v>84</v>
      </c>
      <c r="AJ2" t="s">
        <v>160</v>
      </c>
      <c r="AK2" t="s">
        <v>4</v>
      </c>
      <c r="AL2" t="s">
        <v>102</v>
      </c>
      <c r="AM2" t="s">
        <v>161</v>
      </c>
      <c r="AN2" t="s">
        <v>162</v>
      </c>
      <c r="AO2" t="s">
        <v>163</v>
      </c>
      <c r="AP2" t="s">
        <v>164</v>
      </c>
      <c r="AQ2" t="s">
        <v>87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</row>
    <row r="3" spans="1:49" x14ac:dyDescent="0.3">
      <c r="A3" t="s">
        <v>7</v>
      </c>
      <c r="B3" t="s">
        <v>171</v>
      </c>
    </row>
    <row r="4" spans="1:49" x14ac:dyDescent="0.3">
      <c r="A4" t="s">
        <v>172</v>
      </c>
      <c r="B4" t="s">
        <v>8</v>
      </c>
    </row>
    <row r="5" spans="1:49" x14ac:dyDescent="0.3">
      <c r="A5" t="s">
        <v>173</v>
      </c>
      <c r="B5" t="s">
        <v>174</v>
      </c>
      <c r="C5" t="s">
        <v>175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796599-9BB3-4BA4-A2A2-C2A16B4027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3</vt:i4>
      </vt:variant>
    </vt:vector>
  </HeadingPairs>
  <TitlesOfParts>
    <vt:vector size="17" baseType="lpstr">
      <vt:lpstr>Estructura con CM</vt:lpstr>
      <vt:lpstr>Estructura SR_CM</vt:lpstr>
      <vt:lpstr>Estructura</vt:lpstr>
      <vt:lpstr>BDD</vt:lpstr>
      <vt:lpstr>RMS_Check_In_Out</vt:lpstr>
      <vt:lpstr>Leave In Approval</vt:lpstr>
      <vt:lpstr>Leave</vt:lpstr>
      <vt:lpstr>Home</vt:lpstr>
      <vt:lpstr>Sin Registro (In - Out)</vt:lpstr>
      <vt:lpstr>Sin Registro (out)</vt:lpstr>
      <vt:lpstr>LeaveSummary</vt:lpstr>
      <vt:lpstr>Tiempo</vt:lpstr>
      <vt:lpstr>Justificar</vt:lpstr>
      <vt:lpstr>Hoja1</vt:lpstr>
      <vt:lpstr>No_cumple_el_Tiempo</vt:lpstr>
      <vt:lpstr>No_Realizo_Salida</vt:lpstr>
      <vt:lpstr>Sin_Registro_In_Out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PEOPLE AND TRADE SAS</dc:creator>
  <cp:lastModifiedBy>diego.avila peopleandtrade.com</cp:lastModifiedBy>
  <dcterms:created xsi:type="dcterms:W3CDTF">2023-01-02T22:31:00Z</dcterms:created>
  <dcterms:modified xsi:type="dcterms:W3CDTF">2025-10-02T14:38:51Z</dcterms:modified>
</cp:coreProperties>
</file>